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406\Финансы\Вопросники_Публикации\Финансы предприятий\за 2025\"/>
    </mc:Choice>
  </mc:AlternateContent>
  <xr:revisionPtr revIDLastSave="0" documentId="13_ncr:1_{978C6DAD-0182-454E-8F0D-38B9EF74FE49}" xr6:coauthVersionLast="47" xr6:coauthVersionMax="47" xr10:uidLastSave="{00000000-0000-0000-0000-000000000000}"/>
  <bookViews>
    <workbookView xWindow="-120" yWindow="-120" windowWidth="29040" windowHeight="15720" tabRatio="851" xr2:uid="{00000000-000D-0000-FFFF-FFFF00000000}"/>
  </bookViews>
  <sheets>
    <sheet name="Титул" sheetId="183" r:id="rId1"/>
    <sheet name="Редкенеш" sheetId="178" r:id="rId2"/>
    <sheet name="Байланыштар" sheetId="180" r:id="rId3"/>
    <sheet name="Башка басылмалар" sheetId="182" r:id="rId4"/>
    <sheet name="Мазмуну" sheetId="181" r:id="rId5"/>
    <sheet name="IA1" sheetId="1" r:id="rId6"/>
    <sheet name="IБ1" sheetId="2" r:id="rId7"/>
    <sheet name="IБ2" sheetId="3" r:id="rId8"/>
    <sheet name="IБ3" sheetId="4" r:id="rId9"/>
    <sheet name="IБ4-6" sheetId="5" r:id="rId10"/>
    <sheet name="IБ7-9" sheetId="6" r:id="rId11"/>
    <sheet name="IБ10" sheetId="7" r:id="rId12"/>
    <sheet name="IБ11" sheetId="8" r:id="rId13"/>
    <sheet name="IБ12" sheetId="9" r:id="rId14"/>
    <sheet name="IB1" sheetId="10" r:id="rId15"/>
    <sheet name="IB2" sheetId="11" r:id="rId16"/>
    <sheet name="IB3" sheetId="12" r:id="rId17"/>
    <sheet name="IB4-6" sheetId="13" r:id="rId18"/>
    <sheet name="IД1" sheetId="14" r:id="rId19"/>
    <sheet name="IIA1" sheetId="15" r:id="rId20"/>
    <sheet name="IIA2" sheetId="16" r:id="rId21"/>
    <sheet name="IIA3" sheetId="17" r:id="rId22"/>
    <sheet name="IIA4" sheetId="18" r:id="rId23"/>
    <sheet name="IIA5" sheetId="19" r:id="rId24"/>
    <sheet name="IIA6" sheetId="20" r:id="rId25"/>
    <sheet name="IIA7" sheetId="21" r:id="rId26"/>
    <sheet name="IIA8" sheetId="22" r:id="rId27"/>
    <sheet name="IIA9" sheetId="23" r:id="rId28"/>
    <sheet name="IIA10" sheetId="24" r:id="rId29"/>
    <sheet name="IIA11" sheetId="25" r:id="rId30"/>
    <sheet name="IIA12" sheetId="26" r:id="rId31"/>
    <sheet name="IIA13" sheetId="27" r:id="rId32"/>
    <sheet name="IIA14" sheetId="28" r:id="rId33"/>
    <sheet name="IIA15" sheetId="29" r:id="rId34"/>
    <sheet name="IIA16" sheetId="30" r:id="rId35"/>
    <sheet name="IIA17" sheetId="31" r:id="rId36"/>
    <sheet name="IIA18" sheetId="32" r:id="rId37"/>
    <sheet name="IIA19" sheetId="33" r:id="rId38"/>
    <sheet name="IIA20" sheetId="34" r:id="rId39"/>
    <sheet name="IIA21" sheetId="35" r:id="rId40"/>
    <sheet name="IIA22" sheetId="36" r:id="rId41"/>
    <sheet name="IIA23" sheetId="37" r:id="rId42"/>
    <sheet name="IIA24" sheetId="38" r:id="rId43"/>
    <sheet name="IIA25" sheetId="39" r:id="rId44"/>
    <sheet name="IIA26" sheetId="40" r:id="rId45"/>
    <sheet name="IIA27" sheetId="41" r:id="rId46"/>
    <sheet name="IIA28" sheetId="42" r:id="rId47"/>
    <sheet name="IIA29" sheetId="43" r:id="rId48"/>
    <sheet name="IIA30" sheetId="44" r:id="rId49"/>
    <sheet name="IIA31" sheetId="45" r:id="rId50"/>
    <sheet name="IIA32" sheetId="46" r:id="rId51"/>
    <sheet name="IIA33" sheetId="47" r:id="rId52"/>
    <sheet name="IIA34" sheetId="48" r:id="rId53"/>
    <sheet name="IIA35" sheetId="49" r:id="rId54"/>
    <sheet name="IIA36" sheetId="50" r:id="rId55"/>
    <sheet name="IIA37" sheetId="51" r:id="rId56"/>
    <sheet name="IIA38" sheetId="52" r:id="rId57"/>
    <sheet name="IIБ1" sheetId="53" r:id="rId58"/>
    <sheet name="IIБ2" sheetId="54" r:id="rId59"/>
    <sheet name="IIБ3" sheetId="55" r:id="rId60"/>
    <sheet name="IIБ4" sheetId="56" r:id="rId61"/>
    <sheet name="IIБ5" sheetId="57" r:id="rId62"/>
    <sheet name="IIБ6" sheetId="58" r:id="rId63"/>
    <sheet name="IIБ7" sheetId="59" r:id="rId64"/>
    <sheet name="IIБ8" sheetId="60" r:id="rId65"/>
    <sheet name="IIБ9" sheetId="61" r:id="rId66"/>
    <sheet name="IIБ10" sheetId="62" r:id="rId67"/>
    <sheet name="IIБ11" sheetId="63" r:id="rId68"/>
    <sheet name="IIБ12" sheetId="64" r:id="rId69"/>
    <sheet name="IIБ13" sheetId="65" r:id="rId70"/>
    <sheet name="IIБ14" sheetId="66" r:id="rId71"/>
    <sheet name="IIБ15" sheetId="67" r:id="rId72"/>
    <sheet name="IIБ16" sheetId="68" r:id="rId73"/>
    <sheet name="IIБ17" sheetId="69" r:id="rId74"/>
    <sheet name="IIБ18" sheetId="70" r:id="rId75"/>
    <sheet name="IIБ19" sheetId="71" r:id="rId76"/>
    <sheet name="IIБ20" sheetId="72" r:id="rId77"/>
    <sheet name="IIБ21" sheetId="73" r:id="rId78"/>
    <sheet name="IIБ22" sheetId="74" r:id="rId79"/>
    <sheet name="IIБ23" sheetId="75" r:id="rId80"/>
    <sheet name="IIБ24" sheetId="76" r:id="rId81"/>
    <sheet name="IIБ25" sheetId="77" r:id="rId82"/>
    <sheet name="IIБ26" sheetId="78" r:id="rId83"/>
    <sheet name="IIБ27" sheetId="79" r:id="rId84"/>
    <sheet name="IIБ28" sheetId="80" r:id="rId85"/>
    <sheet name="IIБ29" sheetId="81" r:id="rId86"/>
    <sheet name="IIБ30" sheetId="82" r:id="rId87"/>
    <sheet name="IIБ31" sheetId="83" r:id="rId88"/>
    <sheet name="IIБ32" sheetId="84" r:id="rId89"/>
    <sheet name="IIБ33" sheetId="85" r:id="rId90"/>
    <sheet name="IIБ34" sheetId="86" r:id="rId91"/>
    <sheet name="IIБ35" sheetId="87" r:id="rId92"/>
    <sheet name="IIБ36" sheetId="88" r:id="rId93"/>
    <sheet name="IIБ37" sheetId="89" r:id="rId94"/>
    <sheet name="IIБ38" sheetId="90" r:id="rId95"/>
    <sheet name="IIБ39" sheetId="91" r:id="rId96"/>
    <sheet name="IIB1" sheetId="92" r:id="rId97"/>
    <sheet name="IIB2" sheetId="93" r:id="rId98"/>
    <sheet name="IIB3" sheetId="94" r:id="rId99"/>
    <sheet name="IIB4" sheetId="95" r:id="rId100"/>
    <sheet name="IIB5" sheetId="96" r:id="rId101"/>
    <sheet name="IIB6" sheetId="97" r:id="rId102"/>
    <sheet name="IIB7" sheetId="184" r:id="rId103"/>
    <sheet name="IIГ1" sheetId="98" r:id="rId104"/>
    <sheet name="IIГ2-3" sheetId="99" r:id="rId105"/>
    <sheet name="IIД1" sheetId="100" r:id="rId106"/>
    <sheet name="IIД2" sheetId="101" r:id="rId107"/>
    <sheet name="IIД3" sheetId="102" r:id="rId108"/>
    <sheet name="IIД4-5" sheetId="103" r:id="rId109"/>
    <sheet name="IIД6" sheetId="104" r:id="rId110"/>
    <sheet name="IIД7" sheetId="105" r:id="rId111"/>
    <sheet name="IIД8-9" sheetId="106" r:id="rId112"/>
    <sheet name="IIД10" sheetId="107" r:id="rId113"/>
    <sheet name="IIД11" sheetId="108" r:id="rId114"/>
    <sheet name="IIД12-13" sheetId="109" r:id="rId115"/>
    <sheet name="IIД14" sheetId="110" r:id="rId116"/>
    <sheet name="IIД15" sheetId="111" r:id="rId117"/>
    <sheet name="IIД16-17" sheetId="112" r:id="rId118"/>
    <sheet name="IIД18" sheetId="113" r:id="rId119"/>
    <sheet name="IIД19-20" sheetId="114" r:id="rId120"/>
    <sheet name="IIE1" sheetId="115" r:id="rId121"/>
    <sheet name="IIE2" sheetId="116" r:id="rId122"/>
    <sheet name="IIE3" sheetId="117" r:id="rId123"/>
    <sheet name="IIE4" sheetId="118" r:id="rId124"/>
    <sheet name="IIE5" sheetId="119" r:id="rId125"/>
    <sheet name="IIE6" sheetId="120" r:id="rId126"/>
    <sheet name="IIE7" sheetId="121" r:id="rId127"/>
    <sheet name="IIE8" sheetId="122" r:id="rId128"/>
    <sheet name="IIE9" sheetId="123" r:id="rId129"/>
    <sheet name="IIE10" sheetId="124" r:id="rId130"/>
    <sheet name="IIE11" sheetId="125" r:id="rId131"/>
    <sheet name="IIE12" sheetId="126" r:id="rId132"/>
    <sheet name="IIЖ1" sheetId="127" r:id="rId133"/>
    <sheet name="IIЖ2-3" sheetId="128" r:id="rId134"/>
    <sheet name="IIЖ4-5" sheetId="129" r:id="rId135"/>
    <sheet name="IIЖ6-7" sheetId="130" r:id="rId136"/>
    <sheet name="IIЖ8-9" sheetId="131" r:id="rId137"/>
    <sheet name="IIЖ10-11" sheetId="132" r:id="rId138"/>
    <sheet name="IIЖ12-13" sheetId="133" r:id="rId139"/>
    <sheet name="IIЖ14-15" sheetId="134" r:id="rId140"/>
    <sheet name="IIЖ16-17" sheetId="135" r:id="rId141"/>
    <sheet name="IIЖ18-19" sheetId="136" r:id="rId142"/>
    <sheet name="IIЖ20-21" sheetId="137" r:id="rId143"/>
    <sheet name="IIЖ22-23" sheetId="138" r:id="rId144"/>
    <sheet name="IIЖ24-25" sheetId="139" r:id="rId145"/>
    <sheet name="IIЖ26-27" sheetId="140" r:id="rId146"/>
    <sheet name="IIЖ28-29" sheetId="141" r:id="rId147"/>
    <sheet name="IIЖ30-31" sheetId="142" r:id="rId148"/>
    <sheet name="IIЖ32-33" sheetId="143" r:id="rId149"/>
    <sheet name="IIЖ34-35" sheetId="144" r:id="rId150"/>
    <sheet name="IIЖ36-37" sheetId="145" r:id="rId151"/>
    <sheet name="IIЖ38" sheetId="146" r:id="rId152"/>
    <sheet name="IIIA1-2" sheetId="151" r:id="rId153"/>
    <sheet name="IIIA3-5" sheetId="152" r:id="rId154"/>
    <sheet name="IIIA6" sheetId="153" r:id="rId155"/>
    <sheet name="IIIA7" sheetId="154" r:id="rId156"/>
    <sheet name="IIIA8" sheetId="155" r:id="rId157"/>
    <sheet name="IIIA9" sheetId="156" r:id="rId158"/>
    <sheet name="IIIA10" sheetId="157" r:id="rId159"/>
    <sheet name="IIIA10.1" sheetId="158" r:id="rId160"/>
    <sheet name="IIIA11-12" sheetId="159" r:id="rId161"/>
    <sheet name="IIIA13-15" sheetId="160" r:id="rId162"/>
    <sheet name="IIIA16" sheetId="161" r:id="rId163"/>
    <sheet name="IIIA17-18" sheetId="162" r:id="rId164"/>
    <sheet name="IIIA19-21" sheetId="163" r:id="rId165"/>
    <sheet name="IIIA22-24" sheetId="164" r:id="rId166"/>
    <sheet name="IIIA25-27" sheetId="185" r:id="rId167"/>
    <sheet name="IIIA28" sheetId="165" r:id="rId168"/>
    <sheet name="IIIA29-31" sheetId="166" r:id="rId169"/>
    <sheet name="карта" sheetId="167" r:id="rId170"/>
    <sheet name="IIIA32-33" sheetId="168" r:id="rId171"/>
    <sheet name="IIIБ1" sheetId="169" r:id="rId172"/>
    <sheet name="IIIБ2" sheetId="170" r:id="rId173"/>
    <sheet name="IIIБ3" sheetId="173" r:id="rId174"/>
    <sheet name="IIIБ4" sheetId="171" r:id="rId175"/>
    <sheet name="IIIБ5" sheetId="172" r:id="rId176"/>
    <sheet name="IVA1" sheetId="174" r:id="rId177"/>
    <sheet name="IVA2-3" sheetId="175" r:id="rId178"/>
  </sheets>
  <definedNames>
    <definedName name="_xlnm._FilterDatabase" localSheetId="7" hidden="1">IБ2!$A$7:$A$51</definedName>
    <definedName name="AccessDatabase" hidden="1">"C:\My Documents\Data Bases\Cvod Otdel\Variable List\Pokreal.mdb"</definedName>
    <definedName name="Button_1">"Pokreal_CHC_List"</definedName>
    <definedName name="Button_2">"Pokreal_CHC_List"</definedName>
    <definedName name="_xlnm.Database" localSheetId="4">#REF!</definedName>
    <definedName name="_xlnm.Database">#REF!</definedName>
    <definedName name="КРыз" localSheetId="4">#REF!</definedName>
    <definedName name="КРыз">#REF!</definedName>
    <definedName name="_xlnm.Print_Area" localSheetId="169">карта!$A$2:$K$38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2" i="165" l="1"/>
  <c r="B22" i="165"/>
  <c r="D14" i="185"/>
  <c r="C14" i="185"/>
  <c r="B14" i="185"/>
  <c r="D10" i="185"/>
  <c r="C10" i="185"/>
  <c r="B10" i="185"/>
  <c r="D9" i="185"/>
  <c r="C9" i="185"/>
  <c r="B9" i="185"/>
  <c r="D7" i="185"/>
  <c r="C7" i="185"/>
  <c r="B7" i="185"/>
  <c r="D6" i="185"/>
  <c r="C6" i="185"/>
  <c r="B6" i="185"/>
  <c r="M57" i="156" l="1"/>
  <c r="M42" i="156"/>
  <c r="M32" i="156"/>
  <c r="M27" i="156"/>
  <c r="M22" i="156"/>
  <c r="M17" i="156"/>
  <c r="L48" i="158"/>
  <c r="K56" i="75"/>
  <c r="L22" i="6"/>
  <c r="L16" i="6"/>
  <c r="I12" i="163" l="1"/>
  <c r="H12" i="163"/>
  <c r="G12" i="163"/>
  <c r="F12" i="163"/>
  <c r="E12" i="163"/>
  <c r="I11" i="163"/>
  <c r="H11" i="163"/>
  <c r="G11" i="163"/>
  <c r="F11" i="163"/>
  <c r="E11" i="163"/>
  <c r="C47" i="159"/>
  <c r="B47" i="159"/>
  <c r="H48" i="158"/>
  <c r="G63" i="156"/>
  <c r="F63" i="156"/>
  <c r="E63" i="156"/>
  <c r="B63" i="156"/>
  <c r="G57" i="156"/>
  <c r="B53" i="156"/>
  <c r="G42" i="156"/>
  <c r="F42" i="156"/>
  <c r="E42" i="156"/>
  <c r="B42" i="156"/>
  <c r="F39" i="156"/>
  <c r="F38" i="156"/>
  <c r="G32" i="156"/>
  <c r="F32" i="156"/>
  <c r="E32" i="156"/>
  <c r="B32" i="156"/>
  <c r="G27" i="156"/>
  <c r="F27" i="156"/>
  <c r="E27" i="156"/>
  <c r="B27" i="156"/>
  <c r="G22" i="156"/>
  <c r="F22" i="156"/>
  <c r="E22" i="156"/>
  <c r="B22" i="156"/>
  <c r="G17" i="156"/>
  <c r="F17" i="156"/>
  <c r="E17" i="156"/>
  <c r="B17" i="156"/>
  <c r="F13" i="156"/>
  <c r="B13" i="156"/>
  <c r="K12" i="156"/>
  <c r="G12" i="156"/>
  <c r="F12" i="156"/>
  <c r="E12" i="156"/>
  <c r="B12" i="156"/>
  <c r="F30" i="15" l="1"/>
  <c r="K16" i="6" l="1"/>
  <c r="K28" i="2"/>
  <c r="K26" i="2"/>
  <c r="J37" i="11" l="1"/>
  <c r="C41" i="6" l="1"/>
  <c r="D18" i="6"/>
  <c r="F16" i="6"/>
  <c r="E16" i="6"/>
  <c r="D16" i="6"/>
  <c r="F42" i="12" l="1"/>
  <c r="F42" i="11"/>
  <c r="F37" i="11" s="1"/>
  <c r="F42" i="10"/>
  <c r="F37" i="10" s="1"/>
  <c r="B7" i="9"/>
  <c r="B7" i="8"/>
  <c r="B7" i="7"/>
  <c r="F22" i="6"/>
</calcChain>
</file>

<file path=xl/sharedStrings.xml><?xml version="1.0" encoding="utf-8"?>
<sst xmlns="http://schemas.openxmlformats.org/spreadsheetml/2006/main" count="11769" uniqueCount="1469">
  <si>
    <t>Операциялык эмес кирешелер жана чыгымдар (-)</t>
  </si>
  <si>
    <t>Пайда</t>
  </si>
  <si>
    <t>Чыгаша</t>
  </si>
  <si>
    <t>Финансылык активдер</t>
  </si>
  <si>
    <t>Акча каражаттары</t>
  </si>
  <si>
    <t>Касса</t>
  </si>
  <si>
    <t>Валюталык эсеп</t>
  </si>
  <si>
    <t>Кредиттер жана зайымдар</t>
  </si>
  <si>
    <t>Товардык-материалдык баалуулуктардын болуусу</t>
  </si>
  <si>
    <t>Даяр продукциялар</t>
  </si>
  <si>
    <t>Товарлар</t>
  </si>
  <si>
    <t>Негизги каражаттардын орточо жылдык наркы</t>
  </si>
  <si>
    <t>Дебитордук  карыз</t>
  </si>
  <si>
    <t>Кредитордук карыз</t>
  </si>
  <si>
    <t>Маалымдама:</t>
  </si>
  <si>
    <t xml:space="preserve">   анын ичинен: чыгашалуу ишканалар</t>
  </si>
  <si>
    <t xml:space="preserve">   карата пайыз менен)</t>
  </si>
  <si>
    <t xml:space="preserve"> (кредитордук карызга карата дебитордук</t>
  </si>
  <si>
    <t xml:space="preserve">   карыздын мамилеси )</t>
  </si>
  <si>
    <t>Бардыгы</t>
  </si>
  <si>
    <t xml:space="preserve">анын ичинде: </t>
  </si>
  <si>
    <t>Айыл-чарбасы, токой чарбасы жана балык  уулоочулук</t>
  </si>
  <si>
    <t>Электр энергия, газ, буу жана кондицияланган
  аба менен камсыздоо (жабдуу)</t>
  </si>
  <si>
    <t xml:space="preserve">Буу жана кондицияланган аба менен камсыздоо </t>
  </si>
  <si>
    <t>Курулуш</t>
  </si>
  <si>
    <t>Мейманканалар менен ресторандар ишмердиги</t>
  </si>
  <si>
    <t>Маалымат</t>
  </si>
  <si>
    <t>Байланыш</t>
  </si>
  <si>
    <t>Финансылык ортомчулук жана камсыздандыруу</t>
  </si>
  <si>
    <t xml:space="preserve">Инвестициялык фонддор  </t>
  </si>
  <si>
    <t xml:space="preserve">Банктык эмес финансылык-кредиттик уюмдар </t>
  </si>
  <si>
    <t>Биржалар</t>
  </si>
  <si>
    <t>Кесиптик, илимий жана техникалык ишмердик</t>
  </si>
  <si>
    <t>-</t>
  </si>
  <si>
    <t xml:space="preserve">Кыргыз Республикасы </t>
  </si>
  <si>
    <t>Баткен облусу</t>
  </si>
  <si>
    <t>Жалал-Абад облусу</t>
  </si>
  <si>
    <t>Нарын облусу</t>
  </si>
  <si>
    <t>Ош облусу</t>
  </si>
  <si>
    <t>Талас облусу</t>
  </si>
  <si>
    <t>Бишкек ш.</t>
  </si>
  <si>
    <t>Ош ш.</t>
  </si>
  <si>
    <t>Активдер</t>
  </si>
  <si>
    <t>Милдеттенмелер</t>
  </si>
  <si>
    <t>Менчик капитал</t>
  </si>
  <si>
    <t xml:space="preserve">  Уставдык капитал</t>
  </si>
  <si>
    <t>Жыйынтыкта милдеттенмелер жана менчик капитал</t>
  </si>
  <si>
    <t xml:space="preserve">Ишканалардын  саны </t>
  </si>
  <si>
    <t>Капитал жана резервдер</t>
  </si>
  <si>
    <t>Буу жана кондицияланган аба менен камсыздоо (жабдуу)</t>
  </si>
  <si>
    <t>Айыл-чарбасы, токой чарбасы жана балык уулоочулук</t>
  </si>
  <si>
    <t>Банктар</t>
  </si>
  <si>
    <t>Камсыздандыруу компаниялар</t>
  </si>
  <si>
    <t>Буу жана кондицияланган аба менен камсыздоо</t>
  </si>
  <si>
    <t>Сальдолоштурулган финансылык жыйынтык
 (пайдадан чыгым кемитилет)</t>
  </si>
  <si>
    <t>Саламаттыкты сактоо жана калкты социалдык
  жактан тейлөө</t>
  </si>
  <si>
    <t>Башка тейлөө ишмердиги</t>
  </si>
  <si>
    <t>Ысык-Көл облусу</t>
  </si>
  <si>
    <t>I.А.1 таблицасы: Экономиканын ишканаларынын финансылык көрсөткүчтөрү</t>
  </si>
  <si>
    <t>Продукцияларды (иштерди, кызмат көрсөтүүлөрдү) 
  өндүрүүгө жана иштетүүгө кеткен чыгымдар</t>
  </si>
  <si>
    <t>Банктардагы эсептешүү эсеби</t>
  </si>
  <si>
    <t>Бүтүрүлбөгөн өндүрүш</t>
  </si>
  <si>
    <t xml:space="preserve">   пайыз менен иштетүүдөн түшкөн пайда), %</t>
  </si>
  <si>
    <t xml:space="preserve">Күндөлүк карыздын өтүмдүүлүк коэффициенти   </t>
  </si>
  <si>
    <t>Иштетүү өндүрүшү</t>
  </si>
  <si>
    <t>Тамак-аш азыктарын, анын ичинде 
  суусундуктарды  өндүрүү</t>
  </si>
  <si>
    <t>Тамеки өндүрүү</t>
  </si>
  <si>
    <t>Текстиль өндүрүшү; кийим жана бут 
  кийимдерди, булгаары өндүрүү</t>
  </si>
  <si>
    <t>Жыгачтан жана кагаздан жасалган буюмдар 
  өндүрүшү; басмакана ишмердеги</t>
  </si>
  <si>
    <t>Тазаланган мунайзат продуктуларын өндүрүү</t>
  </si>
  <si>
    <t>Химиялык продукцияларды өндүрүү</t>
  </si>
  <si>
    <t>Фармацевтикалык продукцияларды өндүрүү</t>
  </si>
  <si>
    <t>Резина жана пластмасс буюмдарын өндүрүү</t>
  </si>
  <si>
    <t>Металл эмес минералдык продуктуларды өндүрүү</t>
  </si>
  <si>
    <t>Негизги металл жана даяр металл буюмдарын 
  өндүрүү, машина жана жабдуу өндүрүшүнөн башка</t>
  </si>
  <si>
    <t>Компьютер, электрондук жана оптикалык 
  жабдууларды өндүрүү</t>
  </si>
  <si>
    <t>Электр жабдууларын өндүрүү</t>
  </si>
  <si>
    <t>Машина жана жабдууларды өндүрүү</t>
  </si>
  <si>
    <t>Транспорт каражаттарын өндүрүү</t>
  </si>
  <si>
    <t>Электр энергия өндүрүү (чыгаруу), аны берүү
  жана  бөлүштүрүү</t>
  </si>
  <si>
    <t>Газ өндүрүшү; газ жабдуу тутуму аркылуу газ 
  түрүндөгү күйүүчү майды бөлүштүрүү</t>
  </si>
  <si>
    <t>Суу менен жабдуу, тазалоо, калдыктарды иштетүү 
  жана кайра пайдалануучу чийки затты алуу</t>
  </si>
  <si>
    <t>Транспорт ишмердиги жана жүктөрдү сактоо</t>
  </si>
  <si>
    <t>Финансы ишмердигинин башка түрлөрү</t>
  </si>
  <si>
    <t>Кыймылсыз мүлк менен операциялар</t>
  </si>
  <si>
    <t>Административдик жана көмөкчү ишмердик</t>
  </si>
  <si>
    <t>Билим берүү</t>
  </si>
  <si>
    <t>Чүй облусу</t>
  </si>
  <si>
    <t>I.В.5 таблицасы: Экономиканын рентабелдүү ишканаларынын аймактар</t>
  </si>
  <si>
    <t xml:space="preserve">I.В.6 таблицасы: Экономиканын рентабелдүү эмес ишканаларынын </t>
  </si>
  <si>
    <t>Тамак-аш азыктарын, анын ичинде 
  суусундуктарды өндүрүү</t>
  </si>
  <si>
    <t>Текстиль өндүрүшү; кийим жана бут 
  кийимдерди, булгаары жана булгаарыдан 
  жасалган башка буюмдарды өндүрүү</t>
  </si>
  <si>
    <t>Тазаланган мунайзат продуктуларын   өндүрүү</t>
  </si>
  <si>
    <t>Негизги металл жана даяр металл буюмдарын 
  өндүрүү, машина жана жабдуу  өндүрүшүнөн башка</t>
  </si>
  <si>
    <t>Тазаланган мунайзат продуктуларын  өндүрүү</t>
  </si>
  <si>
    <t>Кокс жана тазаланган мунайзат продуктуларын
   өндүрүү</t>
  </si>
  <si>
    <t>Негизги металл жана даяр металл буюмдарын 
  өндүрүү, машина жана жабдуу
  өндүрүшүнөн башка</t>
  </si>
  <si>
    <t xml:space="preserve">  Жүгүртүү активдери</t>
  </si>
  <si>
    <t xml:space="preserve">  Жүгүртүүдөн тышкары активдер</t>
  </si>
  <si>
    <t xml:space="preserve">  Кыска мөнөттүү милдеттенмелер</t>
  </si>
  <si>
    <t>Текстиль өндүрүшү; кийим жана бут 
  кийимдерди, булгаары  өндүрүү</t>
  </si>
  <si>
    <t>Пайдалуу кеңдерди казуу</t>
  </si>
  <si>
    <t>Дүң жана чекене соода; автоунааларды жана 
  мотоциклдерди оңдоо</t>
  </si>
  <si>
    <t>Искусство, көңүл ачуу жана эс алуу</t>
  </si>
  <si>
    <t>Өндүрүштүн башка тармактары, машина жана 
  жабдууну оңдоо жана орнотуу</t>
  </si>
  <si>
    <t>Дүң кирешенин өсүү темпи (мурунку жылга</t>
  </si>
  <si>
    <t xml:space="preserve">Дүң кирешенин динамикасынын коэффициенти  </t>
  </si>
  <si>
    <t xml:space="preserve">  Узак мөөнөттүү милдеттенмелер</t>
  </si>
  <si>
    <t>Финансылык ишмердиктин башка түрлөрү</t>
  </si>
  <si>
    <t>Өндүрүштүк запастар</t>
  </si>
  <si>
    <r>
      <t>Рентабелдүү</t>
    </r>
    <r>
      <rPr>
        <vertAlign val="superscript"/>
        <sz val="9"/>
        <rFont val="Times New Roman"/>
        <family val="1"/>
        <charset val="204"/>
      </rPr>
      <t>1</t>
    </r>
    <r>
      <rPr>
        <sz val="9"/>
        <rFont val="Times New Roman"/>
        <family val="1"/>
        <charset val="204"/>
      </rPr>
      <t xml:space="preserve"> (өндүрүшкө кеткен чыгымдарга карата  </t>
    </r>
  </si>
  <si>
    <r>
      <t>Рентабелдүү</t>
    </r>
    <r>
      <rPr>
        <vertAlign val="superscript"/>
        <sz val="9"/>
        <rFont val="Times New Roman"/>
        <family val="1"/>
        <charset val="204"/>
      </rPr>
      <t>1</t>
    </r>
    <r>
      <rPr>
        <sz val="9"/>
        <rFont val="Times New Roman"/>
        <family val="1"/>
        <charset val="204"/>
      </rPr>
      <t xml:space="preserve">  (негизги каражаттардын орточо </t>
    </r>
  </si>
  <si>
    <r>
      <t>Сатуунун рентабелдүүлүгү</t>
    </r>
    <r>
      <rPr>
        <vertAlign val="superscript"/>
        <sz val="9"/>
        <rFont val="Times New Roman"/>
        <family val="1"/>
        <charset val="204"/>
      </rPr>
      <t>1</t>
    </r>
    <r>
      <rPr>
        <sz val="9"/>
        <rFont val="Times New Roman"/>
        <family val="1"/>
        <charset val="204"/>
      </rPr>
      <t xml:space="preserve"> (сатуудан  түшкөн </t>
    </r>
  </si>
  <si>
    <r>
      <t>1</t>
    </r>
    <r>
      <rPr>
        <sz val="9"/>
        <rFont val="Times New Roman"/>
        <family val="1"/>
        <charset val="204"/>
      </rPr>
      <t xml:space="preserve"> Алуу белгиси (-) чыгашалуулукту билдирет.</t>
    </r>
  </si>
  <si>
    <r>
      <t>1</t>
    </r>
    <r>
      <rPr>
        <sz val="9"/>
        <rFont val="Times New Roman"/>
        <family val="1"/>
        <charset val="204"/>
      </rPr>
      <t xml:space="preserve"> Мында жана мындан ары I.Б.2 - I.Б.3 таблицаларында жоюу баскычындагы банктарды кошкондо.</t>
    </r>
  </si>
  <si>
    <r>
      <t>Банктар</t>
    </r>
    <r>
      <rPr>
        <vertAlign val="superscript"/>
        <sz val="9"/>
        <rFont val="Times New Roman"/>
        <family val="1"/>
        <charset val="204"/>
      </rPr>
      <t>1</t>
    </r>
  </si>
  <si>
    <t>Отчет берген ишканалардын саны</t>
  </si>
  <si>
    <t xml:space="preserve">                               милдеттенмелери жана капиталы</t>
  </si>
  <si>
    <t>I.Б.2 таблицасы: Экономиканын рентабелдүү ишканаларынын ишмердиктин</t>
  </si>
  <si>
    <t>I.Б.3 таблицасы: Экономиканын рентабелдүү эмес ишканаларынын ишмердиктин</t>
  </si>
  <si>
    <t>I.Б.4 таблицасы: Экономиканын ишканаларынын аймактар боюнча саны</t>
  </si>
  <si>
    <t xml:space="preserve">I.Б.7 таблицасы: Экономиканын реалду секторунун ишканаларынын активдери, </t>
  </si>
  <si>
    <t xml:space="preserve">I.Б.8 таблицасы: Экономиканын финансы секторунун ишканаларынын активдери, </t>
  </si>
  <si>
    <t>I.Б.10 таблицасы: Ишмердиктин түрлөрү боюнча ишканаларынын активдери</t>
  </si>
  <si>
    <t>I.Б.11 таблицасы: Ишмердиктин түрлөрү боюнча ишканаларынын милдеттенмелери</t>
  </si>
  <si>
    <t>I.Б.12 таблицасы: Ишмердиктин түрлөрү боюнча ишканаларынын капиталы</t>
  </si>
  <si>
    <t>I.В.1 таблицасы: Сальдолоштурулган финансылык жыйынтык</t>
  </si>
  <si>
    <t>I.В.2 таблицасы: Экономикалык рентабелдүү ишканаларынын пайдасы</t>
  </si>
  <si>
    <t>I.В.3 таблицасы: Экономикалык рентабелдүү эмес ишканаларынын чыгашалары</t>
  </si>
  <si>
    <t>I.В.4 таблицасы: Экономиканын ишканаларынын аймактар боюнча</t>
  </si>
  <si>
    <t>Продукцияларды (иштерди, кызмат көрсөтүүлөрдү) 
  сатуудан түшкөн акча (дүң киреше)</t>
  </si>
  <si>
    <t>I.Д.1 таблицасы: Экономиканын ишканаларынын түшкөн акчасы (дүң киреше)</t>
  </si>
  <si>
    <t xml:space="preserve">I.Б.6 таблицасы: Экономиканын рентабелдүү эмес ишканаларынын </t>
  </si>
  <si>
    <t xml:space="preserve">                               аймактар боюнча саны</t>
  </si>
  <si>
    <t xml:space="preserve">                               түрлөрү боюнча саны</t>
  </si>
  <si>
    <r>
      <t>Облустарга бөлүнбөгөн ишканалар (бирикмелер)</t>
    </r>
    <r>
      <rPr>
        <vertAlign val="superscript"/>
        <sz val="9"/>
        <rFont val="Times New Roman"/>
        <family val="1"/>
        <charset val="204"/>
      </rPr>
      <t>1</t>
    </r>
  </si>
  <si>
    <t xml:space="preserve">Камсыздандыруу компаниялар </t>
  </si>
  <si>
    <r>
      <t>I.Б.9 таблицасы: Улуттук банктын активдери, милдеттенмелери жана капиталы</t>
    </r>
    <r>
      <rPr>
        <b/>
        <vertAlign val="superscript"/>
        <sz val="12"/>
        <rFont val="Times New Roman"/>
        <family val="1"/>
        <charset val="204"/>
      </rPr>
      <t>1</t>
    </r>
  </si>
  <si>
    <r>
      <rPr>
        <vertAlign val="superscript"/>
        <sz val="9"/>
        <rFont val="Times New Roman"/>
        <family val="1"/>
        <charset val="204"/>
      </rPr>
      <t>1</t>
    </r>
    <r>
      <rPr>
        <sz val="9"/>
        <rFont val="Times New Roman"/>
        <family val="1"/>
        <charset val="204"/>
      </rPr>
      <t>Жылдын аягына карата бухгалтердик баланс боюнча маалыматтар берилген, анда аудит жүргүзүлгөн финансылык 
   отчеттогу өзгөртүүлөр камтылган эмес.</t>
    </r>
  </si>
  <si>
    <t>I.Б.5 таблицасы: Экономиканын рентабелдүү ишканаларынын</t>
  </si>
  <si>
    <t xml:space="preserve">  сальдолоштурулган финансылык жыйынтык), %</t>
  </si>
  <si>
    <t xml:space="preserve">   каражатка карата сальдолоштурулган финансылык
   жыйынтык), %</t>
  </si>
  <si>
    <t xml:space="preserve">  жылдык наркына карата пайыз менен  </t>
  </si>
  <si>
    <t xml:space="preserve">                                          (бирдик)</t>
  </si>
  <si>
    <t xml:space="preserve">                                түрлөрү боюнча саны</t>
  </si>
  <si>
    <t xml:space="preserve">                                           (бирдик)</t>
  </si>
  <si>
    <r>
      <rPr>
        <vertAlign val="superscript"/>
        <sz val="9"/>
        <rFont val="Times New Roman"/>
        <family val="1"/>
        <charset val="204"/>
      </rPr>
      <t>1</t>
    </r>
    <r>
      <rPr>
        <sz val="9"/>
        <rFont val="Times New Roman"/>
        <family val="1"/>
        <charset val="204"/>
      </rPr>
      <t xml:space="preserve"> Электр энергетика, мунайзат продуктуларын жөнөтүү жана газды   бөлүштүрүү, почта ишмердиги жана иштетүүчү 
  өнөр  жай чөйрөлөрүндө ишмердик жүргүзүүчү республикалык  маанидеги ишканалар, ошондой эле банк
  тармагындагы ишканалар.</t>
    </r>
  </si>
  <si>
    <t xml:space="preserve">                                          (жылдын аягына карата, млн. сом)</t>
  </si>
  <si>
    <t xml:space="preserve">                                милдеттенмелери жана капиталы</t>
  </si>
  <si>
    <t xml:space="preserve">                                            (жылдын аягына карата, млн. сом)</t>
  </si>
  <si>
    <t xml:space="preserve">                                             (жылдын аягына карата, млн. сом)</t>
  </si>
  <si>
    <t xml:space="preserve">                                          (млн. сом)</t>
  </si>
  <si>
    <t xml:space="preserve">                                           (млн. сом)</t>
  </si>
  <si>
    <t xml:space="preserve">                                сальдолоштурулган финансылык жыйынтыгы                </t>
  </si>
  <si>
    <t xml:space="preserve">                               боюнча пайдасы</t>
  </si>
  <si>
    <t xml:space="preserve">                                        (млн. сом)</t>
  </si>
  <si>
    <t xml:space="preserve">                                аймактар боюнча чыгашалары</t>
  </si>
  <si>
    <t xml:space="preserve">                                            (бирдик)</t>
  </si>
  <si>
    <r>
      <rPr>
        <vertAlign val="superscript"/>
        <sz val="9"/>
        <rFont val="Times New Roman"/>
        <family val="1"/>
        <charset val="204"/>
      </rPr>
      <t>1</t>
    </r>
    <r>
      <rPr>
        <sz val="9"/>
        <rFont val="Times New Roman"/>
        <family val="1"/>
        <charset val="204"/>
      </rPr>
      <t xml:space="preserve"> Электр энергетика, мунайзат продуктуларын жөнөтүү жана газды   бөлүштүрүү, почта ишмердиги жана иштетүүчү өнөр 
   жай  чөйрөлөрүндө ишмердик жүргүзүүчү республикалык  маанидеги ишканалар, ошондой эле банк тармагындагы
   ишканалар.</t>
    </r>
  </si>
  <si>
    <t xml:space="preserve">II.A.1 таблицасы: Экономиканын реалдуу секторунун ишканаларынын </t>
  </si>
  <si>
    <t xml:space="preserve">                                 финансылык көрсөткүчтөрү</t>
  </si>
  <si>
    <t xml:space="preserve">                                             (млн. сом)</t>
  </si>
  <si>
    <r>
      <t>1</t>
    </r>
    <r>
      <rPr>
        <sz val="9"/>
        <rFont val="Times New Roman"/>
        <family val="1"/>
        <charset val="204"/>
      </rPr>
      <t xml:space="preserve"> Мында жана мындан ары II.A.2 - II.A.38 таблицаларында алуу белгиси (-) чыгашалуулукту билдирет.</t>
    </r>
  </si>
  <si>
    <t xml:space="preserve">II.А.2 таблицасы: Айыл чарбасы, токой чарбасы жана балык уулоочулук </t>
  </si>
  <si>
    <t xml:space="preserve">                                 ишканаларынын финансылык көрсөткүчтөрү</t>
  </si>
  <si>
    <r>
      <t>Рентабелдүү</t>
    </r>
    <r>
      <rPr>
        <sz val="9"/>
        <rFont val="Times New Roman"/>
        <family val="1"/>
        <charset val="204"/>
      </rPr>
      <t xml:space="preserve"> (өндүрүшкө кеткен чыгымдарга карата  </t>
    </r>
  </si>
  <si>
    <t>II.А.3 таблицасы: Пайдалуу кендерди казуу ишканаларынын</t>
  </si>
  <si>
    <t xml:space="preserve">                                финансылык көрсөткүчтөрү</t>
  </si>
  <si>
    <t>II.А.4  таблицасы: Иштетүү өндүрүшү ишканаларынын финансылык көрсөткүчтөрү</t>
  </si>
  <si>
    <t xml:space="preserve">                                              (млн. сом)</t>
  </si>
  <si>
    <t>II.А.5 таблицасы: Тамак-аш азыктарын, анын ичинде суусундуктарды өндүрүү</t>
  </si>
  <si>
    <t xml:space="preserve">                                            (млн. сом)</t>
  </si>
  <si>
    <t xml:space="preserve">   карыздын мамилеси)</t>
  </si>
  <si>
    <t>II.А.6 таблицасы: Тамеки өндүрүү  ишканаларынын  финансылык көрсөткүчтөрү</t>
  </si>
  <si>
    <t xml:space="preserve"> 8 эсеге</t>
  </si>
  <si>
    <t>II.А.7 таблицасы: Текстиль өндүрүшү; кийим жана бут кийимдерди,</t>
  </si>
  <si>
    <t xml:space="preserve">                                булгаары жана  булгаарыдан жасалган башка буюмдарды өндүрүү</t>
  </si>
  <si>
    <t xml:space="preserve">                                ишканаларынын финансылык көрсөткүчтөрү</t>
  </si>
  <si>
    <t>II.А.8 таблицасы: Жыгачтан жана кагаздан жасалган буюмдар өндүрүшү; басмакана</t>
  </si>
  <si>
    <t xml:space="preserve">                                 ишмердиги ишканаларынын финансылык көрсөткүчтөрү</t>
  </si>
  <si>
    <t xml:space="preserve">II.А.9 таблицасы: Кокс жана тазаланган мунайзат продуктуларын өндүрүү </t>
  </si>
  <si>
    <t xml:space="preserve">                                             (млн. сомов)</t>
  </si>
  <si>
    <t xml:space="preserve">II.А.10 таблицасы: Химиялык продукцияларды  өндүрүү  ишканаларынын </t>
  </si>
  <si>
    <t xml:space="preserve">                                   финансылык көрсөткүчтөрү</t>
  </si>
  <si>
    <t xml:space="preserve">                                               (млн. сом)</t>
  </si>
  <si>
    <t xml:space="preserve"> II.А.11 таблицасы: Фармацевтикалык продукцияларды өндүрүү ишканаларынын </t>
  </si>
  <si>
    <t xml:space="preserve">                                    финансылык көрсөткүчтөрү</t>
  </si>
  <si>
    <t xml:space="preserve">                                                 (млн. сом)</t>
  </si>
  <si>
    <t>II.А.12 таблицасы: Резина жана пластмасс буюмдарын өндүрүү ишканаларынын</t>
  </si>
  <si>
    <t xml:space="preserve">II.А.13 таблицасы:  Металл эмес минералдык продуктуларды өндүрүү </t>
  </si>
  <si>
    <t xml:space="preserve">                                    ишканаларынын финансылык көрсөткүчтөрү</t>
  </si>
  <si>
    <t xml:space="preserve">                                                (млн. сом)</t>
  </si>
  <si>
    <t xml:space="preserve">II.A.14 таблицасы: Негизги металл жана даяр металл буюмдарын өндүрүү, </t>
  </si>
  <si>
    <t xml:space="preserve">                                   машина жана жабдуу өндүрүшүнөн  башка ишканаларынын</t>
  </si>
  <si>
    <t>II.А.15 таблицасы: Компьютер, электрондук жана оптикалык жабдууларды өндүрүү</t>
  </si>
  <si>
    <t xml:space="preserve">                                   ишканаларынын финансылык көрсөткүчтөрү</t>
  </si>
  <si>
    <t xml:space="preserve">II.А.16 таблицасы: Электр жабдууларын өндүрүү ишканаларынын </t>
  </si>
  <si>
    <t xml:space="preserve">                                  финансылык көрсөткүчтөрү</t>
  </si>
  <si>
    <t xml:space="preserve"> II.А.17 таблицасы: Башка топтошууларга киргизилбеген машина жана жабдууларды</t>
  </si>
  <si>
    <t xml:space="preserve">                                    өндүрүү ишканаларынын финансылык көрсөткүчтөрү</t>
  </si>
  <si>
    <t>II.А.18 таблицасы: Транспорт каражаттарын өндүрүү ишканаларынын</t>
  </si>
  <si>
    <t xml:space="preserve">II.А.19  таблицасы: Өндүрүштүн  башка тармактарды, машина жана жабдууну оңдоо </t>
  </si>
  <si>
    <t xml:space="preserve">                                    жана орнотуу ишканаларынын финанасылык көрсөткүчтөрү</t>
  </si>
  <si>
    <t>II.А.20 таблицасы: Электр энергия, газ, буу жана кондицияланган аба менен</t>
  </si>
  <si>
    <t xml:space="preserve">                                   камсыздоо (жабдуу) ишканаларынын финанасылык көрсөткүчтөрү</t>
  </si>
  <si>
    <t xml:space="preserve">II.А.21 таблицасы: Электр энергия өндүрүү (чыгаруу), аны берүү жана бөлүштүрүү </t>
  </si>
  <si>
    <t xml:space="preserve">II.А.22 таблицасы: Газ өндүрүшү; газ жабдуу тутуму аркылуу газ түрүндөгү күйүүчү </t>
  </si>
  <si>
    <t xml:space="preserve">                                  майды бөлүштүрүү ишканаларынын финансылык көрсөткүчтөрү</t>
  </si>
  <si>
    <t>Көмөкчү материалдардын запастары</t>
  </si>
  <si>
    <t>II.А.23 таблицасы: Буу жана кондицияланган аба менен камсыздоо (жабдуу)</t>
  </si>
  <si>
    <t>-0,0</t>
  </si>
  <si>
    <t xml:space="preserve">II.А.24 таблицасы: Суу менен жабдуу, тазалоо, калдыктарды иштетүү жана кайра </t>
  </si>
  <si>
    <t xml:space="preserve">                                   пайдалануучу чийки затты алуу ишканаларынын </t>
  </si>
  <si>
    <t>II.А.25 таблицасы: Курулуш ишканаларынын финансылык көрсөткүчтөрү</t>
  </si>
  <si>
    <t xml:space="preserve"> II.А.26 таблицасы: Дүң жана чекене соода; автоунааларды жана мотоциклдерди</t>
  </si>
  <si>
    <t xml:space="preserve">                                   оңдоо ишканаларынын финансылык көрсөткүчтөрү </t>
  </si>
  <si>
    <t>II.А.27 таблицасы: Транспорт ишмердиги жана жүктөрдү сактоо</t>
  </si>
  <si>
    <t>II.А.28 таблицасы: Мейманканалар жана ресторандар ишмердигинин</t>
  </si>
  <si>
    <t xml:space="preserve">                                   финанасылык көрсөткүчтөрү</t>
  </si>
  <si>
    <t>II.А.29 таблицасы: Маалымат ишканаларынын финансылык көрсөткүчтөрү</t>
  </si>
  <si>
    <t>II.А.30 таблицасы: Байланыш ишканаларынын финансылык көрсөткүчтөрү</t>
  </si>
  <si>
    <t xml:space="preserve">II.А.31 таблицасы: Финансылык ортомчулук уюмдарынын </t>
  </si>
  <si>
    <r>
      <t xml:space="preserve">                                   финансылык көрсөткүчтөрү</t>
    </r>
    <r>
      <rPr>
        <b/>
        <vertAlign val="superscript"/>
        <sz val="12"/>
        <rFont val="Times New Roman"/>
        <family val="1"/>
        <charset val="204"/>
      </rPr>
      <t>1</t>
    </r>
  </si>
  <si>
    <r>
      <t>1</t>
    </r>
    <r>
      <rPr>
        <sz val="9"/>
        <rFont val="Times New Roman"/>
        <family val="1"/>
        <charset val="204"/>
      </rPr>
      <t xml:space="preserve"> Банктарсыз, банктык эмес финансылык-кредиттик уюмдарсыз, инвестициялык фонддорсуз
      жана камсыздандыруу компанияларсыз.</t>
    </r>
  </si>
  <si>
    <t xml:space="preserve"> II.А.32 таблицасы: Кыймылсыз мүлк менен операцияларын ишке ашырган </t>
  </si>
  <si>
    <t xml:space="preserve">                                    уюмдардын финансылык көрсөткүчтөрү</t>
  </si>
  <si>
    <t xml:space="preserve"> II.А.33 таблицасы: Кесиптик, илимий жана техникалык ишмердикти ишке</t>
  </si>
  <si>
    <t xml:space="preserve">                                    ашырган уюмдардын финансылык көрсөткүчтөрү</t>
  </si>
  <si>
    <t>II.А.34  таблицасы: Административдик жана көмөкчү ишмердикти ишке</t>
  </si>
  <si>
    <t>II.А.35 таблицасы: Билим берүү уюмдарынын финансылык көрсөткүчтөрү</t>
  </si>
  <si>
    <t>II.А.36 таблицасы: Саламаттыкты сактоо жана калкты социалдык  жактан</t>
  </si>
  <si>
    <t xml:space="preserve">                                   тейлөө уюмдарынын финанасылык көрсөткүчтөрү</t>
  </si>
  <si>
    <t xml:space="preserve"> II.А.37 таблицасы: Искусство, көңүл ачуу жана эс алуу уюмдарынын</t>
  </si>
  <si>
    <t>II.А.38 таблицасы: Башка тейлөө ишмердиги ишканаларынын</t>
  </si>
  <si>
    <t xml:space="preserve"> II.Б.1 таблицасы: Экономиканын ишканаларынын активдери, милдеттенмелери</t>
  </si>
  <si>
    <t xml:space="preserve">                                  жана капиталы</t>
  </si>
  <si>
    <t xml:space="preserve"> Жүгүртүү активдери</t>
  </si>
  <si>
    <t>Акча каражаттары жана алардын  эквиваленттери</t>
  </si>
  <si>
    <t>Кыска мөөнөттүү инвестициялар</t>
  </si>
  <si>
    <t>Алына турган эсептер</t>
  </si>
  <si>
    <t xml:space="preserve">Башка операциялар боюнча дебитордук карыз   </t>
  </si>
  <si>
    <t xml:space="preserve">Уставдык капиталга төгүмдөр боюнча
 катышуучу-уюмдаштыруучулардын карызы </t>
  </si>
  <si>
    <t>Запастар</t>
  </si>
  <si>
    <t xml:space="preserve">Берилген аванстар </t>
  </si>
  <si>
    <t>Башка жүгүртүү активдери</t>
  </si>
  <si>
    <t xml:space="preserve"> Жүгүртүүдөн тышкары активдер</t>
  </si>
  <si>
    <t xml:space="preserve">Негизги каражаттардын теңдемдик наркы </t>
  </si>
  <si>
    <t>Биологиялык активдер</t>
  </si>
  <si>
    <t>…</t>
  </si>
  <si>
    <t>Кыймылсыз мүлккө инвестиция</t>
  </si>
  <si>
    <t>Кийинкиге жылдырылган салыктык талаптар</t>
  </si>
  <si>
    <t>Пайдаланууга чектелген акча каражаттары</t>
  </si>
  <si>
    <t>Узак мөөнөттүү дебитордук карыз</t>
  </si>
  <si>
    <t>Узак мөөнөттүү инвестициялар</t>
  </si>
  <si>
    <t xml:space="preserve">   Материалдык эмес активдердин теңдемдик наркы</t>
  </si>
  <si>
    <t>Кыска мөөнөттүү милдеттенмелер</t>
  </si>
  <si>
    <t>Төлөөгө эсептер</t>
  </si>
  <si>
    <t>Алынган аванстар</t>
  </si>
  <si>
    <t>Кыска мөөнөтүү карыз милдеттенмелер</t>
  </si>
  <si>
    <t>Төлөөгө салыктар</t>
  </si>
  <si>
    <t xml:space="preserve">Кошо эсептелген милдеттенмелер </t>
  </si>
  <si>
    <t>Башка кыска мөөнөттүү милдеттенмелер</t>
  </si>
  <si>
    <t>Резервдер</t>
  </si>
  <si>
    <t xml:space="preserve"> Узак мөөнөттүү милдеттенмелер</t>
  </si>
  <si>
    <t>Узак мөөнөттүү милдеттенмелер</t>
  </si>
  <si>
    <t>Кийинкиге жылдырылган кирешелер</t>
  </si>
  <si>
    <t>Кийинкиге жылдырылган салыктык 
 милдеттенмелер</t>
  </si>
  <si>
    <t>Уставдык капитал</t>
  </si>
  <si>
    <t>Башка капитал</t>
  </si>
  <si>
    <t>кошумча төлөнгөн капитал</t>
  </si>
  <si>
    <t>кайра баалоо боюнча түзөтүүлөр</t>
  </si>
  <si>
    <t>менчик ээлери тарабынан авансыланган капитал</t>
  </si>
  <si>
    <t>чет мамлекеттик компаниялардын чет өлкөлүк 
 валютадагы операцияларынын курстук 
 айырмачылыктары</t>
  </si>
  <si>
    <t>Бөлүштүрүлбөгөн пайда, (чыгаша (-))</t>
  </si>
  <si>
    <t>Резервдик капитал</t>
  </si>
  <si>
    <t>Жыйынтыкта милдеттенмелер жана менчик
 капитал</t>
  </si>
  <si>
    <t xml:space="preserve">II.Б.2 таблицасы: Ишмердиктин түрлөрү боюнча ишканалардын активдери </t>
  </si>
  <si>
    <t xml:space="preserve">II.Б.3 таблицасы: Айыл-чарбасы, токой чарбасы жана балык уулоочулук </t>
  </si>
  <si>
    <t xml:space="preserve">                               ишканаларынын активдери, милдеттенмелери  жана капиталы </t>
  </si>
  <si>
    <t xml:space="preserve">                                         (жылдын аягына карата, млн. сом)</t>
  </si>
  <si>
    <t>Акча каражаттары жана алардын
  эквиваленттери</t>
  </si>
  <si>
    <t xml:space="preserve">Башка операциялар боюнча дебитордук 
 карыз   </t>
  </si>
  <si>
    <t xml:space="preserve"> Кыска мөөнөттүү милдеттенмелер</t>
  </si>
  <si>
    <t xml:space="preserve">II.Б.4 таблицасы: Пайдалуу кеңдерди казуу ишканаларынын активдери, </t>
  </si>
  <si>
    <t xml:space="preserve">                                 милдеттенмелери жана капиталы </t>
  </si>
  <si>
    <t xml:space="preserve">                                           (жылдын аягына карата, млн. сом)</t>
  </si>
  <si>
    <t>II.Б.5 таблицасы: Иштетүү өндүрүү ишканаларынын активдери,</t>
  </si>
  <si>
    <t xml:space="preserve">                                 милдеттенмелери жана капиталы</t>
  </si>
  <si>
    <t>II.Б.6 таблицасы: Тамак-аш азыктарын, анын ичинде суусундуктарды өндүрүү</t>
  </si>
  <si>
    <t xml:space="preserve">                                 ишканаларынын активдери, милдеттенмелери жана капиталы</t>
  </si>
  <si>
    <t xml:space="preserve">II.Б.7 таблицасы: Тамеки  өндүрүү ишканаларынын активдери, </t>
  </si>
  <si>
    <t>II.Б.8 таблицасы: Текстиль өндүрүшү; кийим жана бут кийимдерди, булгаары жана</t>
  </si>
  <si>
    <t xml:space="preserve">                                булгаарыдан жасалган башка буюмдарды өндүрүү ишканаларынын</t>
  </si>
  <si>
    <t xml:space="preserve">                                активдери, милдеттенмелери жана капиталы</t>
  </si>
  <si>
    <t xml:space="preserve">II.Б.9 таблицасы: Жыгачтан жана кагаздан жасалган буюмдар өндүрүшү;  </t>
  </si>
  <si>
    <t xml:space="preserve">                                басмакана  ишмердиги ишканаларынын  активдери, </t>
  </si>
  <si>
    <t xml:space="preserve">II.Б.10 таблицасы: Кокс жана тазаланган мунайзат продуктуларын өндүрүү  </t>
  </si>
  <si>
    <t xml:space="preserve">                                   ишканаларынын активдери, милдеттенмелери жана капиталы</t>
  </si>
  <si>
    <t xml:space="preserve">                                              (жылдын аягына карата, млн. сом)</t>
  </si>
  <si>
    <t xml:space="preserve">II.Б.11 таблицасы: Химиялык продукцияларды өндүрүү ишканаларынын </t>
  </si>
  <si>
    <t xml:space="preserve">                                   активдери, милдеттенмелери жана капиталы</t>
  </si>
  <si>
    <t>Акча каражаттары жана алардын эквиваленттери</t>
  </si>
  <si>
    <t>Башка операциялар боюнча дебитордук карыз</t>
  </si>
  <si>
    <t>Кийинкиге жылдырылган салыктык милдеттенмелер</t>
  </si>
  <si>
    <t>Кошумча төлөнгөн капитал</t>
  </si>
  <si>
    <t>Кайра баалоо боюнча түзөтүүлөр</t>
  </si>
  <si>
    <t xml:space="preserve">II.Б.12 таблицасы: Фармацевтикалык продукцияларды өндүрүү ишканаларынын </t>
  </si>
  <si>
    <t>II.Б.13 таблицасы: Резина жана пластмасс буюмдарын өндүрүү ишканаларынын</t>
  </si>
  <si>
    <t xml:space="preserve">II.Б.14 таблицасы: Металл эмес минералдык продуктуларды өндүрүү </t>
  </si>
  <si>
    <t xml:space="preserve">                                   ишканаларынын  активдери, милдеттенмелери жана капиталы</t>
  </si>
  <si>
    <t xml:space="preserve">                                               (жылдын аягына карата, млн. сом)</t>
  </si>
  <si>
    <t xml:space="preserve">II.Б.15 таблицасы:  Негизги металл жана даяр металл буюмдарын өндүрүү, </t>
  </si>
  <si>
    <t xml:space="preserve">                                    машина жана жабдуу өндүрүшүнөн башка ишканаларынын </t>
  </si>
  <si>
    <t xml:space="preserve">                                    активдери, милдеттенмелери жана капиталы</t>
  </si>
  <si>
    <t xml:space="preserve">                                                (жылдын аягына карата, млн. сом)</t>
  </si>
  <si>
    <t>II.Б.16 таблицасы:  Компьютер, электрондук жана оптикалык жабдууларды өндүрүү</t>
  </si>
  <si>
    <t xml:space="preserve">                                                 (жылдын аягына карата, млн. сом)</t>
  </si>
  <si>
    <t xml:space="preserve">    Материалдык эмес активдердин теңдемдик наркы</t>
  </si>
  <si>
    <t xml:space="preserve">II.Б.17 таблицасы:  Электр жабдууларын өндүрүү  ишканаларынын </t>
  </si>
  <si>
    <t xml:space="preserve"> Бөлүштүрүлбөгөн пайда, (чыгаша (-))</t>
  </si>
  <si>
    <t xml:space="preserve"> Резервдик капитал</t>
  </si>
  <si>
    <t xml:space="preserve">II.Б.18 таблицасы: Башка топтошууларга киргизилбеген машина жана </t>
  </si>
  <si>
    <t xml:space="preserve">                                   жабдууларды  өндүрүү ишканаларынын активдери, </t>
  </si>
  <si>
    <t xml:space="preserve">                                   милдеттенмелери  жана капиталы</t>
  </si>
  <si>
    <t xml:space="preserve">II.Б.19 таблицасы:  Транспорт каражаттарын өндүрүү ишканаларынын </t>
  </si>
  <si>
    <t xml:space="preserve">                                     активдери, милдеттенмелери жана капиталы</t>
  </si>
  <si>
    <t xml:space="preserve">II.Б.20 таблицасы: Өндүрүштүн  башка тармактарды, машина жана жабдууну </t>
  </si>
  <si>
    <t xml:space="preserve">                                   оңдоо жана орнотуу ишканаларынын  активдери, </t>
  </si>
  <si>
    <t xml:space="preserve">                                   милдеттенмелери жана капиталы</t>
  </si>
  <si>
    <t xml:space="preserve">II.Б.21 таблицасы: Электр энергия, газ, буу жана кондицияланган аба менен </t>
  </si>
  <si>
    <t xml:space="preserve">                                   камсыздоо (жабдуу)  ишканаларынын  активдери, </t>
  </si>
  <si>
    <t xml:space="preserve">II.Б.22 таблицасы: Электр энергия өндүрүү (чыгаруу), аны берүү жана бөлүштүрүү </t>
  </si>
  <si>
    <t xml:space="preserve">                                  ишканаларынын  активдери, милдеттенмелери жана капиталы</t>
  </si>
  <si>
    <t xml:space="preserve">II.Б.23 таблицасы:  Газ өндүрүшү; газ жабдуу тутуму аркылуу газ түрүндөгү </t>
  </si>
  <si>
    <t xml:space="preserve">                                    күйүүчү  майды бөлүштүрүү ишканаларынын  активдери, </t>
  </si>
  <si>
    <t xml:space="preserve">                                    милдеттенмелери  жана капиталы</t>
  </si>
  <si>
    <t xml:space="preserve">II.Б.24 таблицасы: Буу жана кондицияланган аба менен камсыздоо (жабдуу) </t>
  </si>
  <si>
    <t xml:space="preserve">II.Б.25 таблицасы: Суу менен жабдуу, тазалоо, калдыктарды иштетүү жана кайра </t>
  </si>
  <si>
    <t xml:space="preserve">                                   пайдалануучу чийки затты алуу ишканаларынын  активдери, </t>
  </si>
  <si>
    <t xml:space="preserve">II.Б.26 таблицасы: Курулуш ишканаларынын активдери, милдеттенмелери </t>
  </si>
  <si>
    <t xml:space="preserve">                                    жана  капиталы</t>
  </si>
  <si>
    <t xml:space="preserve">II.Б.27 таблицасы: Дүң жана чекене соода; автоунааларды жана </t>
  </si>
  <si>
    <t xml:space="preserve">                                  мотоциклдерди оңдоо ишканаларынын  активдери, </t>
  </si>
  <si>
    <t xml:space="preserve">                                  милдеттенмелери жана капиталы</t>
  </si>
  <si>
    <t xml:space="preserve">II.Б.28 таблицасы:  Транспорт ишмердиги жана жүктөрдү сактоо ишканаларынын </t>
  </si>
  <si>
    <t xml:space="preserve">II.Б.29 таблицасы: Мейманкалар жана ресторандар ишмердигинин  активдери,  </t>
  </si>
  <si>
    <t>II.Б.30 таблицасы: Маалымат  ишканаларынын  активдери,  милдеттенмелери</t>
  </si>
  <si>
    <t xml:space="preserve">                                   жана капиталы</t>
  </si>
  <si>
    <t>II.Б.31 таблицасы: Байланыш  ишканаларынын  активдери,  милдеттенмелери</t>
  </si>
  <si>
    <t xml:space="preserve">II.Б.32 таблицасы: Финансылык ортомчулук  уюмдарынын  активдери, </t>
  </si>
  <si>
    <t xml:space="preserve">II.Б.33 таблицасы: Кыймылсыз мүлк операцияларын ишке ашырган уюмдардын </t>
  </si>
  <si>
    <t xml:space="preserve">                                  активдери, милдеттенмелери жана капиталы</t>
  </si>
  <si>
    <t xml:space="preserve">II.Б.34 таблицасы: Кесиптик, илимий жана техникалык ишмердикти ишке ашырган </t>
  </si>
  <si>
    <t xml:space="preserve">                                   уюмдардын активдери, милдеттенмелери жана капиталы</t>
  </si>
  <si>
    <t xml:space="preserve">II.Б.35 таблицасы: Административдик жана көмөкчү ишмердикти ишке ашырган </t>
  </si>
  <si>
    <t xml:space="preserve">                                  уюмдардын активдери, милдеттенмелери жана капиталы</t>
  </si>
  <si>
    <t xml:space="preserve">II.Б.36 таблицасы: Билим берүү уюмдарынын активдери,  милдеттенмелери </t>
  </si>
  <si>
    <t xml:space="preserve">II.Б.37 таблицасы: Саламаттыкты сактоо жана калкты социалдык жактан тейлөө  </t>
  </si>
  <si>
    <t xml:space="preserve">                                  уюмдарынын активдери, милдеттенмелери жана капиталы</t>
  </si>
  <si>
    <t xml:space="preserve">II.Б.38 таблицасы: Искусство, көңүл ачуу жана эс алуу уюмдарынын </t>
  </si>
  <si>
    <t xml:space="preserve">II.Б.39 таблицасы:  Башка тейлөө ишмердиги ишканаларынын </t>
  </si>
  <si>
    <t xml:space="preserve">II.В.1 таблицасы: Экономиканын реалдуу секторунун ишканаларынын ишмердиктин </t>
  </si>
  <si>
    <t xml:space="preserve">                                 түрлөрү боюнча сальдолоштурулган финансылык жыйынтыгы</t>
  </si>
  <si>
    <t>Металл эмес минералдык продукттарды өндүрүү</t>
  </si>
  <si>
    <t xml:space="preserve">II.В.2 таблицасы: Экономиканын реалдуу секторунун рентабелдүү </t>
  </si>
  <si>
    <t xml:space="preserve">                                 ишканаларынын ишмердиктин түрлөрү боюнча пайдасы</t>
  </si>
  <si>
    <t xml:space="preserve">II.В.3 таблицасы: Экономиканын реалдуу секторунун рентабелдүү эмес </t>
  </si>
  <si>
    <t xml:space="preserve">                                 ишканаларынын ишмердиктин түрлөрү боюнча чыгашасы</t>
  </si>
  <si>
    <t>II.В.4 таблицасы: Ишмердиктин түрлөрү боюнча ишканалардын операциялык эмес</t>
  </si>
  <si>
    <t xml:space="preserve">                                 ишмердигинен түшкөн кирешелер (+), чыгымдар (-) </t>
  </si>
  <si>
    <t xml:space="preserve">II.В.5 таблицасы: Ишканалардын операциялык ишмердигинин ишмердиктин </t>
  </si>
  <si>
    <r>
      <t xml:space="preserve">                                 түрлөрү боюнча рентабелдүүлүгү</t>
    </r>
    <r>
      <rPr>
        <b/>
        <vertAlign val="superscript"/>
        <sz val="12"/>
        <rFont val="Times New Roman"/>
        <family val="1"/>
        <charset val="204"/>
      </rPr>
      <t>1</t>
    </r>
  </si>
  <si>
    <t xml:space="preserve">                                            (пайыз)</t>
  </si>
  <si>
    <t>Негизги металл жана даяр металл буюмдарын 
  өндүрүү,  машина жана жабдуу  өндүрүшүнөн башка</t>
  </si>
  <si>
    <t xml:space="preserve">II.В.6 таблицасы: Ишмердиктин түрлөрү боюнча ишканалардын </t>
  </si>
  <si>
    <r>
      <t xml:space="preserve">                                 ишмердигинин рентабелдүүлүгү</t>
    </r>
    <r>
      <rPr>
        <b/>
        <vertAlign val="superscript"/>
        <sz val="12"/>
        <rFont val="Times New Roman"/>
        <family val="1"/>
        <charset val="204"/>
      </rPr>
      <t>1</t>
    </r>
  </si>
  <si>
    <t xml:space="preserve">                                             (пайыз)</t>
  </si>
  <si>
    <t>Буу жана кондицияланган аба менен 
  камсыздоо (жабдуу)</t>
  </si>
  <si>
    <t xml:space="preserve"> II.Г.1 таблицасы: Ишмердиктин түрлөрү боюнча ишканалардын</t>
  </si>
  <si>
    <t xml:space="preserve">                                  товардык-материалдык баалуулуктарынын запастары</t>
  </si>
  <si>
    <t xml:space="preserve"> Бардыгы</t>
  </si>
  <si>
    <t xml:space="preserve">   анын ичинде:  </t>
  </si>
  <si>
    <t>II.Г.2 таблицасы: Товардык-материалдык баалуулуктарынын запастары</t>
  </si>
  <si>
    <t xml:space="preserve">      анын ичинде:</t>
  </si>
  <si>
    <t xml:space="preserve">II.Г.3 таблицасы: Ишмердиктин түрлөрү боюнча товардык-материалдык </t>
  </si>
  <si>
    <t xml:space="preserve">                                баалуулуктардын  запастарынын түзүмү</t>
  </si>
  <si>
    <t>Айыл-чарбасы, токой чарбасы жана балык 
   уулоочулук</t>
  </si>
  <si>
    <t>Пайдалуу кендерди казуу</t>
  </si>
  <si>
    <t>Электр энергия, газ, буу жана кондицияланган
   аба менен камсыздоо (жабдуу)</t>
  </si>
  <si>
    <t>Суу менен жабдуу, тазалоо, калдыктарды 
  иштетүү  жана кайра пайдалануучу 
  чийки затты алуу</t>
  </si>
  <si>
    <t>II.Г.3 таблицасынын уландысы</t>
  </si>
  <si>
    <t xml:space="preserve">             (жылдын аягына карата, млн. сом)</t>
  </si>
  <si>
    <t>II.Д.1 таблицасы: Экономиканын ишканаларынын ишмердиктин түрлөрү боюнча</t>
  </si>
  <si>
    <t xml:space="preserve">                                 реалдуу секторунан түшкөн акча (дүң киреше)</t>
  </si>
  <si>
    <t>Айыл-чарбасы, токой чарбасы жана балык
  уулоочулук</t>
  </si>
  <si>
    <t>Кокс жана тазаланган мунайзат продуктуларын
  өндүрүү</t>
  </si>
  <si>
    <t>Негизги металл жана даяр металл буюмдарын 
  өндүрүү, машина жана жабдуу 
  өндүрүшүнөн башка</t>
  </si>
  <si>
    <t xml:space="preserve">II.Д.2 таблицасы: Жөнөтүлгөн продукциялардын, аткарылган иштердин, </t>
  </si>
  <si>
    <t xml:space="preserve">                                 көрсөтүлгөн кызмат көрсөтүүлөрдүн көлөмү</t>
  </si>
  <si>
    <t xml:space="preserve">                                             (млн. сом) </t>
  </si>
  <si>
    <t>Негизги металл жана даяр металл буюмдарын өндүрүү, машина жана жабдуу өндүрүшүнөн башка</t>
  </si>
  <si>
    <t>Буу жана кондицияланган аба менен камсыздоо
  (жабдуу)</t>
  </si>
  <si>
    <t>II.Д.3 таблицасы: Бартер боюнча жөнөтүлгөн продукциялардын көлөмү</t>
  </si>
  <si>
    <t xml:space="preserve">                                            (млн. сом) </t>
  </si>
  <si>
    <t>II.Д.4 таблицасы: Жөнөтүлгөн продукциялардын өлкөлөр боюнча көлөмү</t>
  </si>
  <si>
    <t xml:space="preserve">Бардыгы </t>
  </si>
  <si>
    <t>анын ичинде:</t>
  </si>
  <si>
    <t>Азербайжан</t>
  </si>
  <si>
    <t>Армения</t>
  </si>
  <si>
    <t>Беларусь</t>
  </si>
  <si>
    <t>Грузия</t>
  </si>
  <si>
    <t>Казакстан</t>
  </si>
  <si>
    <t>Кыргызстан</t>
  </si>
  <si>
    <t>Молдова</t>
  </si>
  <si>
    <t>Россия</t>
  </si>
  <si>
    <t>Тажикстан</t>
  </si>
  <si>
    <t>Түркмөнстан</t>
  </si>
  <si>
    <t>Өзбекстан</t>
  </si>
  <si>
    <t>Украина</t>
  </si>
  <si>
    <t>Башка мамлекеттер</t>
  </si>
  <si>
    <t>II.Д.5 таблицасы: Бартердин өлкөлөр боюнча көлөмү</t>
  </si>
  <si>
    <t>II.Д.6 таблицасы: Ишмердиктин түрлөрү боюнча дебитордук карыз</t>
  </si>
  <si>
    <t>II.Д.7 таблицасы: Ишмердиктин түрлөрү боюнча кредитордук карыз</t>
  </si>
  <si>
    <t>II.Д.8 таблицасы: Өлкөлөр боюнча дебитордук карыз</t>
  </si>
  <si>
    <t>II.Д.9 таблицасы: Өлкөлөр боюнча кредитордук карыз</t>
  </si>
  <si>
    <t>II.Д.10 таблицасы: Ишмердиктин түрлөрү боюнча мөөнөтү өткөн дебитордук карыз</t>
  </si>
  <si>
    <t>II.Д.11 таблицасы: Ишмердиктин түрлөрү боюнча мөөнөтү өткөн кредитордук карыз</t>
  </si>
  <si>
    <t>II.Д.12 таблицасы: Өлкөлөр боюнча мөөнөтү өткөн дебитордук карыз</t>
  </si>
  <si>
    <t>II.Д.13 таблицасы: Өлкөлөр боюнча мөөнөтү өткөн кредитордук карыз</t>
  </si>
  <si>
    <t>II.Д.14 таблицасы: Банктардын кредиттери жана зайымдары боюнча реалдуу</t>
  </si>
  <si>
    <t xml:space="preserve">                                   сектордун ишканаларынын ишмердиктин түрлөрү боюнча карызы</t>
  </si>
  <si>
    <t xml:space="preserve">II.Д.15 таблицасы: Банктардын кредиттери жана зайымдары боюнча   </t>
  </si>
  <si>
    <t xml:space="preserve">                                   реалдуу сектордун ишканаларынын ишмердиктин түрлөрү   </t>
  </si>
  <si>
    <t xml:space="preserve">                                   боюнча мөөнөтү өткөн карызы</t>
  </si>
  <si>
    <t xml:space="preserve">II.Д.16 таблицасы: Банктардын кредиттери жана зайымдары боюнча </t>
  </si>
  <si>
    <t xml:space="preserve">                                   реалдуу сектордун ишканаларынын өлкөлөр боюнча карызы</t>
  </si>
  <si>
    <t xml:space="preserve">II.Д.17 таблицасы: Банктардын кредиттери жана зайымдары боюнча  </t>
  </si>
  <si>
    <t xml:space="preserve">                                   реалдуу сектордун ишканаларынын өлкөлөр боюнча</t>
  </si>
  <si>
    <t xml:space="preserve">                                   мөөнөтү өткөн карызы</t>
  </si>
  <si>
    <t xml:space="preserve">II.Д.18 таблицасы: Ишмердиктин түрлөрү боюнча ишканалардын </t>
  </si>
  <si>
    <t xml:space="preserve">                                   финансылык салымдары</t>
  </si>
  <si>
    <t>Текстиль өндүрүшү; кийим жана бут кийимдерди, 
 булгаары жана булгаарыдан  жасалган башка 
 буюмдарды өндүрүү</t>
  </si>
  <si>
    <t>Кокс жана тазаланган мунайзат продуктуларын өндүрүү</t>
  </si>
  <si>
    <t>II.Д.19 таблицасы: Өлкөлөр боюнча ишканалардын финансылык салымдары</t>
  </si>
  <si>
    <t>Баардыгы</t>
  </si>
  <si>
    <t>II.Д.20 таблицасы: Аймактар боюнча ишканалардын финансылык салымдары</t>
  </si>
  <si>
    <t>Кыргызская Республика</t>
  </si>
  <si>
    <t>Ысык-Көл  облусу</t>
  </si>
  <si>
    <r>
      <rPr>
        <vertAlign val="superscript"/>
        <sz val="9"/>
        <rFont val="Times New Roman"/>
        <family val="1"/>
        <charset val="204"/>
      </rPr>
      <t>1</t>
    </r>
    <r>
      <rPr>
        <sz val="9"/>
        <rFont val="Times New Roman"/>
        <family val="1"/>
        <charset val="204"/>
      </rPr>
      <t xml:space="preserve"> Электр энергетика, мунайзат продуктуларын жөнөтүү жана газды   бөлүштүрүү, почта ишмердиги жана иштетүүчү, 
     өнөр жай чөйрөлөрүндө ишмердик жүргүзүүчү республикалык  маанидеги ишканалар.</t>
    </r>
  </si>
  <si>
    <t>II.E.1 таблицасы: Экономиканын ишканаларынын активдеринин ишмердиктин</t>
  </si>
  <si>
    <t xml:space="preserve">                                             (отчеттук жылда)</t>
  </si>
  <si>
    <r>
      <rPr>
        <vertAlign val="superscript"/>
        <sz val="9"/>
        <rFont val="Times New Roman"/>
        <family val="1"/>
        <charset val="204"/>
      </rPr>
      <t>1</t>
    </r>
    <r>
      <rPr>
        <sz val="9"/>
        <rFont val="Times New Roman"/>
        <family val="1"/>
        <charset val="204"/>
      </rPr>
      <t xml:space="preserve"> Мында жана мындан ары  </t>
    </r>
    <r>
      <rPr>
        <sz val="9"/>
        <rFont val="Times New Roman Cyr"/>
        <charset val="204"/>
      </rPr>
      <t>II.Е.2 - II.Е.12 таблицаларында ири жана орто ишканаларынын маалыматтары берилди.</t>
    </r>
  </si>
  <si>
    <t>II.E.2 таблицасы: Экономиканын ишканаларынын активдеринин ишмердиктин</t>
  </si>
  <si>
    <r>
      <t xml:space="preserve">                                түрлөрү боюнча кирешелүүлүгү</t>
    </r>
    <r>
      <rPr>
        <b/>
        <vertAlign val="superscript"/>
        <sz val="12"/>
        <rFont val="Times New Roman"/>
        <family val="1"/>
        <charset val="204"/>
      </rPr>
      <t>1</t>
    </r>
  </si>
  <si>
    <t xml:space="preserve">                                           (пайыз)</t>
  </si>
  <si>
    <t xml:space="preserve">II.E.3 таблицасы: Экономиканын ишканаларынын  ишмердиктин </t>
  </si>
  <si>
    <t xml:space="preserve">                                 түрлөрү боюнча финансылык левередж</t>
  </si>
  <si>
    <t xml:space="preserve">                                             (жылдын аягына карата)</t>
  </si>
  <si>
    <t>II.E.4 таблицасы: Экономиканын ишканаларынын капиталынын кирешелүүлүгүнүн</t>
  </si>
  <si>
    <r>
      <t xml:space="preserve">                                (рентабелдүүлүгү) ишмердиктин түрлөрү боюнча коэффициенти</t>
    </r>
    <r>
      <rPr>
        <b/>
        <vertAlign val="superscript"/>
        <sz val="12"/>
        <rFont val="Times New Roman"/>
        <family val="1"/>
        <charset val="204"/>
      </rPr>
      <t>1</t>
    </r>
  </si>
  <si>
    <r>
      <rPr>
        <vertAlign val="superscript"/>
        <sz val="9"/>
        <rFont val="Times New Roman"/>
        <family val="1"/>
        <charset val="204"/>
      </rPr>
      <t>1</t>
    </r>
    <r>
      <rPr>
        <sz val="9"/>
        <rFont val="Times New Roman"/>
        <family val="1"/>
        <charset val="204"/>
      </rPr>
      <t xml:space="preserve"> Алуу белгиси (-) чыгашалуулукту билдирет.</t>
    </r>
  </si>
  <si>
    <t>II.E.5 таблицасы: Экономиканын ишканаларынын күндөлүк өтүмдүүлүгүнүн</t>
  </si>
  <si>
    <t xml:space="preserve">                                 ишмердиктин түрлөрү боюнча коэффициенти</t>
  </si>
  <si>
    <t xml:space="preserve">                                           (жылдын аягына карата)</t>
  </si>
  <si>
    <t xml:space="preserve"> II.E.6 таблицасы: Экономиканын ишканаларынын тез өтүмдүүлүгүнүн</t>
  </si>
  <si>
    <t xml:space="preserve">                                  ишмердиктин түрлөрү боюнча коэффициенти</t>
  </si>
  <si>
    <t xml:space="preserve">                                              (жылдын аягына карата)</t>
  </si>
  <si>
    <t>II.E.7 таблицасы: Экономиканын ишканаларынын дебитордук бересесинин</t>
  </si>
  <si>
    <t xml:space="preserve">                                 ишмердиктин түрлөрү боюнча айланымдуулугу</t>
  </si>
  <si>
    <t xml:space="preserve">                                            (жолу)</t>
  </si>
  <si>
    <t xml:space="preserve">II.E.8 таблицасы: Экономиканын ишканаларынын дебитордук карызын </t>
  </si>
  <si>
    <t xml:space="preserve">                                 жабуунун ишмердиктин түрлөрү боюнча орточо мезгили </t>
  </si>
  <si>
    <t xml:space="preserve">                                             (күндөр)</t>
  </si>
  <si>
    <t xml:space="preserve">II.E.9 таблицасы: Экономиканын ишканаларынын кредитордук карызынын </t>
  </si>
  <si>
    <t xml:space="preserve">                                 ишмердиктин түрлөрү боюнча айланымдуулугу </t>
  </si>
  <si>
    <t>II.E.10 таблицасы: Экономиканын ишканаларынын кредитордук карызынын</t>
  </si>
  <si>
    <t xml:space="preserve">                                  жүгүртүүсүнүн ишмердиктин түрлөрү боюнча орточо мезгили </t>
  </si>
  <si>
    <t xml:space="preserve">                                              (күндөр)</t>
  </si>
  <si>
    <t>II.E.11 таблицасы: Экономиканын ишканаларынын товардык-материалдык</t>
  </si>
  <si>
    <t xml:space="preserve">                                   запастарынын ишмердиктин түрлөрү боюнча айланымдуулугу </t>
  </si>
  <si>
    <t xml:space="preserve">                                              (жолу)</t>
  </si>
  <si>
    <t xml:space="preserve">II.E.12 таблицасы: Экономиканын ишканаларынын товардык-материалдык </t>
  </si>
  <si>
    <t xml:space="preserve">                                   запастарын  сактоонун ишмердиктин</t>
  </si>
  <si>
    <t xml:space="preserve">                                   түрлөрү боюнча орточо узактыгы</t>
  </si>
  <si>
    <t xml:space="preserve">                                               (күндөр)</t>
  </si>
  <si>
    <t xml:space="preserve"> II.Ж.1 таблицасы: Продукцияларды (иштерди, кызмат көрсөтүүлөрдү) өндүрүүгө </t>
  </si>
  <si>
    <r>
      <t xml:space="preserve">                                    жана иштетүүгө кеткен чыгымдардын түзүмү</t>
    </r>
    <r>
      <rPr>
        <b/>
        <vertAlign val="superscript"/>
        <sz val="12"/>
        <rFont val="Times New Roman"/>
        <family val="1"/>
        <charset val="204"/>
      </rPr>
      <t>1</t>
    </r>
  </si>
  <si>
    <t xml:space="preserve">                                                (жыйынтыка пайыз менен)</t>
  </si>
  <si>
    <t xml:space="preserve">   анын ичинен:</t>
  </si>
  <si>
    <t>Материалдык чыгымдар</t>
  </si>
  <si>
    <t>чийки зат жана материалдар, сатылып алына 
 турган комплект буюмдары, полуфабрикаттар</t>
  </si>
  <si>
    <t>күйүүчү май</t>
  </si>
  <si>
    <t xml:space="preserve">энергия </t>
  </si>
  <si>
    <t>Эмгек акы чыгымдары</t>
  </si>
  <si>
    <t>Социалдык муктаждыктарга чегерүүлөр</t>
  </si>
  <si>
    <t>Амортизация</t>
  </si>
  <si>
    <t>Башка чыгымдар</t>
  </si>
  <si>
    <r>
      <rPr>
        <vertAlign val="superscript"/>
        <sz val="9"/>
        <rFont val="Times New Roman"/>
        <family val="1"/>
        <charset val="204"/>
      </rPr>
      <t>1</t>
    </r>
    <r>
      <rPr>
        <sz val="9"/>
        <rFont val="Times New Roman"/>
        <family val="1"/>
        <charset val="204"/>
      </rPr>
      <t xml:space="preserve"> Ушул жерде жана мындан ары II.Ж. таблицалардын  бөлүктөрүндө  чакан ишкердиктин субъектилерисиз.</t>
    </r>
  </si>
  <si>
    <t xml:space="preserve">II.Ж.2 таблицасы: Айыл чарбасы, токой чарбасы жана балык уулоочулук  </t>
  </si>
  <si>
    <t xml:space="preserve">                                  ишканаларынын чыгымдарынын түзүмү</t>
  </si>
  <si>
    <t xml:space="preserve">                                              (жыйынтыка карата пайыз менен)</t>
  </si>
  <si>
    <t xml:space="preserve">Продукцияларды (иштерди, кызмат көрсөтүүлөрдү)
 өндүрүүгө жана иштетүүгө  кеткен
 чыгымдардын түзүмү </t>
  </si>
  <si>
    <t xml:space="preserve">II.Ж.3 таблицасы: Пайдалуу кендерди казуу боюнча </t>
  </si>
  <si>
    <t xml:space="preserve">                                  ишканалардын чыгымдарынын түзүмү </t>
  </si>
  <si>
    <t xml:space="preserve">                                             (жыйынтыка карата пайыз менен)</t>
  </si>
  <si>
    <r>
      <t>1)</t>
    </r>
    <r>
      <rPr>
        <sz val="9"/>
        <rFont val="Times New Roman"/>
        <family val="1"/>
        <charset val="204"/>
      </rPr>
      <t>Данные за 9 месяцев 2000г.</t>
    </r>
  </si>
  <si>
    <t xml:space="preserve"> II.Ж.4 таблицасы: Иштетүү өндүрүш ишканаларынын чыгымдарынын түзүмү </t>
  </si>
  <si>
    <t xml:space="preserve">                                               (жыйынтыка карата пайыз менен)</t>
  </si>
  <si>
    <t xml:space="preserve">Продукцияларды (иштерди, кызмат көрсөтүүлөрдү) 
  өндүрүүгө жана иштетүүгө кеткен 
  чыгымдардын түзүмү </t>
  </si>
  <si>
    <t xml:space="preserve">II.Ж.5 таблицасы: Тамак-аш азыктарын, анын ичинде суусундуктарды </t>
  </si>
  <si>
    <t xml:space="preserve">                                   өндүрүү боюнча ишканалардын чыгымдарынын түзүмү </t>
  </si>
  <si>
    <t xml:space="preserve">II.Ж.6 таблицасы: Тамеки өндүрүү боюнча ишканалардын чыгымдарынын түзүмү </t>
  </si>
  <si>
    <t xml:space="preserve">II.Ж.7 таблицасы: Текстиль өндүрүшү; кийим жана бут кийимдерди, булгаары </t>
  </si>
  <si>
    <t xml:space="preserve">                                   жана булгаарыдан жасалган башка буюмдарды өндүрүү </t>
  </si>
  <si>
    <t xml:space="preserve">                                   ишканаларынын чыгымдарынын түзүмү </t>
  </si>
  <si>
    <t>II.Ж.8 таблицасы: Жыгачтан жана кагаздан жасалган буюмдар өндүрүшү; басмакана</t>
  </si>
  <si>
    <t xml:space="preserve">                                  ишмердиги боюнча ишканалардын чыгымдарынын түзүмү</t>
  </si>
  <si>
    <t>II.Ж.9 таблицасы: Кокс жана тазаланган мунайзат продуктуларын</t>
  </si>
  <si>
    <t xml:space="preserve">                                  өндүрүү боюнча ишканалардын чыгымдарынын түзүмү</t>
  </si>
  <si>
    <t xml:space="preserve">II.Ж.10 таблицасы: Химиялык продукцияларды өндүрүү боюнча ишканалардын </t>
  </si>
  <si>
    <t xml:space="preserve">                                     чыгымдарынын түзүмү</t>
  </si>
  <si>
    <t xml:space="preserve">                                                  (жыйынтыка карата пайыз менен)</t>
  </si>
  <si>
    <t xml:space="preserve">II.Ж.11 таблицасы: Фармацевтикалык продукцияларды өндүрүү боюнча </t>
  </si>
  <si>
    <t xml:space="preserve">                                    ишканалардын чыгымдарынын түзүмү</t>
  </si>
  <si>
    <t xml:space="preserve">                                                 (жыйынтыка карата пайыз менен)</t>
  </si>
  <si>
    <t xml:space="preserve"> </t>
  </si>
  <si>
    <t xml:space="preserve">II.Ж.12 таблицасы: Резина жана пластмасс буюмдарын өндүрүү боюнча </t>
  </si>
  <si>
    <t xml:space="preserve">II.Ж.13 таблицасы: Металл эмес минералдык продуктуларды өндүрүү боюнча </t>
  </si>
  <si>
    <t xml:space="preserve">                                     ишканалардын чыгымдарынын түзүмү </t>
  </si>
  <si>
    <t xml:space="preserve">II.Ж.14 таблицасы: Машиналардан жана жабдуулардан башка негизги металл жана </t>
  </si>
  <si>
    <t xml:space="preserve">                                     даяр металл буюмдарын өндүрүү боюнча ишканалардын </t>
  </si>
  <si>
    <t xml:space="preserve">                                     чыгымдарынын түзүмү </t>
  </si>
  <si>
    <t>II.Ж.15 таблицасы: Компьютер, электрондук жана оптикалык жабдууларды</t>
  </si>
  <si>
    <t xml:space="preserve">                                     өндүрүү боюнча ишканалардын чыгымдарынын түзүмү </t>
  </si>
  <si>
    <t xml:space="preserve">                                                (жыйынтыка карата пайыз менен)</t>
  </si>
  <si>
    <t>II.Ж.16 таблицасы: Электр жабдууларын өндүрүү боюнча ишканалардын</t>
  </si>
  <si>
    <t xml:space="preserve">                                    чыгымдарынын түзүмү </t>
  </si>
  <si>
    <t>II.Ж.17 таблицасы: Машина жана жабдууларды өндүрүү боюнча ишканалардын</t>
  </si>
  <si>
    <t xml:space="preserve">                                    чыгымдарынын түзүмү</t>
  </si>
  <si>
    <t xml:space="preserve"> II.Ж.18 таблицасы: Транспорт каражаттарын өндүрүү боюнча ишканалардын </t>
  </si>
  <si>
    <t xml:space="preserve">                                      чыгымдарынын түзүмү</t>
  </si>
  <si>
    <t xml:space="preserve">                                                   (жыйынтыка карата пайыз менен)</t>
  </si>
  <si>
    <t xml:space="preserve"> II.Ж.19 таблицасы: Өндүрүштүн башка тармактары, машина жана жабдууну оңдоо </t>
  </si>
  <si>
    <t xml:space="preserve">                                     жана орнотуу боюнча ишканалардын чыгымдарынын түзүмү</t>
  </si>
  <si>
    <t xml:space="preserve">II.Ж.20 таблицасы: Электр энергия, газ, буу жана кондицияланган аба менен </t>
  </si>
  <si>
    <t xml:space="preserve">                                    камсыздоо (жабдуу) боюнча ишканалардын  </t>
  </si>
  <si>
    <t>II.Ж.21 таблицасы: Электр энергиясын өндүрүү (чыгаруу), аны берүү жана</t>
  </si>
  <si>
    <t xml:space="preserve">                                    бөлүштүрүү боюнча ишканалардын чыгымдарынын түзүмү</t>
  </si>
  <si>
    <t>II.Ж.22 таблицасы: Газ өндүрүшү; газ жабдуу тутуму аркылуу газ түрүндөгү</t>
  </si>
  <si>
    <t xml:space="preserve">                                    күйүүчү майды бөлүштүрүү боюнча ишканалардын</t>
  </si>
  <si>
    <t>II.Ж.23 таблицасы: Буу жана кондицияланган аба менен камсыздоо  (жабдуу)</t>
  </si>
  <si>
    <t xml:space="preserve">                                     боюнча ишканалардын чыгымдарынын түзүмү</t>
  </si>
  <si>
    <t xml:space="preserve">II.Ж.24 таблицасы: Суу менен жабдуу, тазалоо, калдыктарды иштетүү жана кайра </t>
  </si>
  <si>
    <t xml:space="preserve">                                    пайдалануучу чийки затты алуу боюнча ишканалардын </t>
  </si>
  <si>
    <t xml:space="preserve"> II.Ж.25 таблицасы: Курулуш ишканаларынын чыгымдарынын түзүмү</t>
  </si>
  <si>
    <t>II.Ж.26 таблицасы: Дүң жана чекене соода; автоунааларды жана мотоциклдерди</t>
  </si>
  <si>
    <t xml:space="preserve">                                     оңдоо боюнча ишканалардын чыгымдарынын түзүмү</t>
  </si>
  <si>
    <t xml:space="preserve">II.Ж.27 таблицасы: Транспорт ишмердиги жана жүктөрдү сактоо боюнча  </t>
  </si>
  <si>
    <t xml:space="preserve">                                                 (жыйынтыка  карата пайыз менен)</t>
  </si>
  <si>
    <t xml:space="preserve">II.Ж.28 таблицасы: Мейманканалар жана ресторандар </t>
  </si>
  <si>
    <t>II.Ж.29 таблицасы: Маалымат ишканаларынын чыгымдарынын түзүмү</t>
  </si>
  <si>
    <t xml:space="preserve">Продукцияларды (иштерди, кызмат көрсөтүүлөрдү) 
  өндүрүүгө жана иштетүүгө кеткен 
   чыгымдардын түзүмү </t>
  </si>
  <si>
    <t>II.Ж.30 таблицасы: Байланыш ишканаларынын чыгымдарынын түзүмү</t>
  </si>
  <si>
    <t>II.Ж.31 таблицасы: Финансылык ортомчулук уюмдарынын чыгымдарынын түзүмү</t>
  </si>
  <si>
    <t xml:space="preserve">II.Ж.32 таблицасы: Кыймылсыз мүлк менен операцияларын ишке ашырган </t>
  </si>
  <si>
    <t xml:space="preserve">                                     уюмдардын чыгымдарынын түзүмү</t>
  </si>
  <si>
    <t xml:space="preserve">II.Ж.33 таблицасы: Кесиптик, илимий жана техникалык ишмердикти ишке </t>
  </si>
  <si>
    <t xml:space="preserve">                                    ашырган уюмдардын чыгымдарынын түзүмү</t>
  </si>
  <si>
    <t xml:space="preserve"> II.Ж.34 таблицасы: Административдик жана көмөкчү ишмердикти ишке </t>
  </si>
  <si>
    <t xml:space="preserve">                                     ашырган уюмдардын чыгымдарынын түзүмү</t>
  </si>
  <si>
    <t xml:space="preserve"> II.Ж.35 таблицасы: Билим берүү уюмдарынын чыгымдарынын түзүмү</t>
  </si>
  <si>
    <t xml:space="preserve">II.Ж.36 таблицасы: Саламаттыкты сактоо жана калкты социалдык жактан </t>
  </si>
  <si>
    <t xml:space="preserve">                                     тейлөө уюмдарынын чыгымдарынын түзүмү</t>
  </si>
  <si>
    <t xml:space="preserve">II.Ж.37 таблицасы: Искусство, көңүл ачуу жана эс алуу уюмдарынын </t>
  </si>
  <si>
    <t xml:space="preserve">II.Ж.38 таблицасы: Башка тейлөө ишмердиги ишканаларынын </t>
  </si>
  <si>
    <t xml:space="preserve">   анын ичинде:</t>
  </si>
  <si>
    <t>Кыргыз Республикасы</t>
  </si>
  <si>
    <t xml:space="preserve">III.A.1 таблицасы: Экономиканын финансы секторунун ишканаларынын </t>
  </si>
  <si>
    <t>Дүң киреше</t>
  </si>
  <si>
    <t>Чыгашалар</t>
  </si>
  <si>
    <t xml:space="preserve">Чыгымдар </t>
  </si>
  <si>
    <t xml:space="preserve">Рентабелдүү (негизги каражаттардын орточо </t>
  </si>
  <si>
    <t xml:space="preserve"> жылдык наркына карата пайыз менен  </t>
  </si>
  <si>
    <t xml:space="preserve">   теңдемдик пайда), %</t>
  </si>
  <si>
    <t>Рентабелдүү (чыгымдардын пайыз менен</t>
  </si>
  <si>
    <t xml:space="preserve">  теңдемдик пайда), %</t>
  </si>
  <si>
    <r>
      <t>III.А.2 таблицасы: Банктардын финансылык көрсөткүчтөрү</t>
    </r>
    <r>
      <rPr>
        <b/>
        <vertAlign val="superscript"/>
        <sz val="12"/>
        <rFont val="Times New Roman"/>
        <family val="1"/>
        <charset val="204"/>
      </rPr>
      <t>1</t>
    </r>
  </si>
  <si>
    <t>Банктардын саны</t>
  </si>
  <si>
    <t xml:space="preserve">    анын ичиннен:  чыгашалуу</t>
  </si>
  <si>
    <r>
      <t>1</t>
    </r>
    <r>
      <rPr>
        <sz val="9"/>
        <rFont val="Times New Roman"/>
        <family val="1"/>
        <charset val="204"/>
      </rPr>
      <t xml:space="preserve"> Улуттук банкты жана иштеген коммерциялык банктарды кошкондо.</t>
    </r>
  </si>
  <si>
    <t xml:space="preserve"> III.А.3 таблицасы: Камсыздандыруу компанияларынын финансылык көрсөткүчтөрү </t>
  </si>
  <si>
    <t>Камсыздандыруу компаниялардын саны</t>
  </si>
  <si>
    <t xml:space="preserve"> III.А.4 таблицасы: Инвестициялык фонддордун финансылык көрсөткүчтөрү </t>
  </si>
  <si>
    <t>Инвестициялык фонддордун саны</t>
  </si>
  <si>
    <t xml:space="preserve">    анын ичинен:  чыгашалуу</t>
  </si>
  <si>
    <t>III.А.5 таблицасы: Банктык эмес финансылык-кредиттик уюмдарынын</t>
  </si>
  <si>
    <t>Банктык эмес финансылык-кредиттик 
  уюмдарынын саны</t>
  </si>
  <si>
    <t xml:space="preserve"> III.А.6 таблицасы: Камсыздандыруу компанияларынын ишмердиги</t>
  </si>
  <si>
    <t>Камсыздандыруу суммасы</t>
  </si>
  <si>
    <t xml:space="preserve">Ыктыярдуу камсыздандыруу </t>
  </si>
  <si>
    <t>жеке камсыздандыруу</t>
  </si>
  <si>
    <t>мүлктүк камсыздандыруу</t>
  </si>
  <si>
    <t>анын ичинен:  жарандардын мүлкү</t>
  </si>
  <si>
    <t xml:space="preserve">                        чарба жүргүзүүчү 
                         субъекттердин мүлкү</t>
  </si>
  <si>
    <t xml:space="preserve">жоопкерчиликти камсыздандыруу </t>
  </si>
  <si>
    <t>башка түрлөрү</t>
  </si>
  <si>
    <t xml:space="preserve">Милдеттүү камсыздандыруу   </t>
  </si>
  <si>
    <t>жарандардын мүлкү</t>
  </si>
  <si>
    <t>жарандык жоопкерчиликти</t>
  </si>
  <si>
    <t>Камсыздандыруу төгүмдөрүнүн түшүүсү</t>
  </si>
  <si>
    <t>Камсыздандыруу төлөөлөрү</t>
  </si>
  <si>
    <t>Түзүлгөн келишимдердин саны (бирдик)</t>
  </si>
  <si>
    <t>анын ичинде: жеке жактар менен</t>
  </si>
  <si>
    <t xml:space="preserve">            юридикалык жактар менен</t>
  </si>
  <si>
    <t xml:space="preserve"> -</t>
  </si>
  <si>
    <t>Камсыздандыруу учурларынын саны (бирдик)</t>
  </si>
  <si>
    <t>III.А.7 таблицасы: Инвестициялык фонддордун ишмердиги</t>
  </si>
  <si>
    <t xml:space="preserve">                                               (миң сом)</t>
  </si>
  <si>
    <t>Фондулук баалуулуктар менен операциялар</t>
  </si>
  <si>
    <t xml:space="preserve">   Сатып алуу</t>
  </si>
  <si>
    <t xml:space="preserve">    Акциялар</t>
  </si>
  <si>
    <t xml:space="preserve">      анын ичинен ишканалар жана уюмдар:</t>
  </si>
  <si>
    <t>өнөр жай</t>
  </si>
  <si>
    <t>айыл чарба</t>
  </si>
  <si>
    <t>курулуш</t>
  </si>
  <si>
    <t>соода-ортомчулук</t>
  </si>
  <si>
    <t>кредиттик</t>
  </si>
  <si>
    <t>инвестициялык</t>
  </si>
  <si>
    <t xml:space="preserve">    Облигациялар   </t>
  </si>
  <si>
    <t xml:space="preserve">    Депозиттик тастыктамалар</t>
  </si>
  <si>
    <t xml:space="preserve">    Мамлекеттик казыналык векселдер</t>
  </si>
  <si>
    <t xml:space="preserve">    Башкалар </t>
  </si>
  <si>
    <t xml:space="preserve">   Сатуу</t>
  </si>
  <si>
    <t xml:space="preserve"> Маалымдама:</t>
  </si>
  <si>
    <t>Акционерлердин саны</t>
  </si>
  <si>
    <t xml:space="preserve">    анын ичинен жеке жактар</t>
  </si>
  <si>
    <t>Уюмдаштыруучулардын саны</t>
  </si>
  <si>
    <t xml:space="preserve">   анын ичинде юридикалык жактар</t>
  </si>
  <si>
    <t xml:space="preserve">    анын ичинен баалуу кагаздар менен 
                        операциялар боюнча</t>
  </si>
  <si>
    <t>III.A.8 таблицасы: Коммерциялык банктардын кирешелери жана чыгымдары</t>
  </si>
  <si>
    <t>Кирешелер - бардыгы</t>
  </si>
  <si>
    <t xml:space="preserve">  Пайыздык кирешелер</t>
  </si>
  <si>
    <t>карыз баалуу кагаздар боюнча</t>
  </si>
  <si>
    <t>банктардын жана башка финансылык-кредиттик
  уюмдардын депозиттери боюнча</t>
  </si>
  <si>
    <t>РЕПО - макулдашуу боюнча операциялар</t>
  </si>
  <si>
    <t>кредиттер боюнча</t>
  </si>
  <si>
    <t>башка пайыздык киреше</t>
  </si>
  <si>
    <t xml:space="preserve">  Пайыздык эмес кирешелер</t>
  </si>
  <si>
    <t>комиссиялык кирешелер</t>
  </si>
  <si>
    <t>асыл металлдардын операцияларынан
  түшкөн кирешелер</t>
  </si>
  <si>
    <t xml:space="preserve">инвестициялардан жана соода операцияларынан  
  (сальдо)  түшкөн кирешелер </t>
  </si>
  <si>
    <t xml:space="preserve">чет өлкөлүк валюталардын (сальдо) 
 операцияларынан түшкөн кирешелер </t>
  </si>
  <si>
    <t>башка кирешелер</t>
  </si>
  <si>
    <t>Чыгымдар - бардыгы</t>
  </si>
  <si>
    <t xml:space="preserve">  Пайыздык чыгымдары</t>
  </si>
  <si>
    <t>депозиттер боюнча</t>
  </si>
  <si>
    <t>банктардын жана башка финансылык-
 кредиттик уюмдардын депозиттери боюнча</t>
  </si>
  <si>
    <t>банк аралык милдеттенмелер боюнча</t>
  </si>
  <si>
    <t>финансылык уюмдардын кредиттери боюнча</t>
  </si>
  <si>
    <t xml:space="preserve">тескери РЕПО - макулдашуу боюнча 
  операциялар </t>
  </si>
  <si>
    <t>узак мөөнөттүү карыздар боюнча</t>
  </si>
  <si>
    <t>башка пайыздык чыгымдар</t>
  </si>
  <si>
    <t xml:space="preserve">  Операциялык чыгымдар</t>
  </si>
  <si>
    <t>персоналга кеткен чыгымдар</t>
  </si>
  <si>
    <t>комиссиялык чыгымдар</t>
  </si>
  <si>
    <t>амортизациялык чегерүүлөр</t>
  </si>
  <si>
    <t>административдик чыгымдар</t>
  </si>
  <si>
    <t>кредиттер жана карыздар боюнча 
 чыгымдар (ПЧЖК)</t>
  </si>
  <si>
    <t>башка операциялык чыгымдар</t>
  </si>
  <si>
    <t>салыктар, пайдага жана менчикке 
  салыктардан башка</t>
  </si>
  <si>
    <t xml:space="preserve">  Рентабелдүү  банктардын пайдасы</t>
  </si>
  <si>
    <t xml:space="preserve">  Рентабелдүү эмес банктардын чыгашасы</t>
  </si>
  <si>
    <t xml:space="preserve">  Маалымдама:</t>
  </si>
  <si>
    <t>Коммерциялык банктардын саны</t>
  </si>
  <si>
    <r>
      <t xml:space="preserve"> III.A.9 таблицасы: Аймактар боюнча банктык уюмдардын түйүнү</t>
    </r>
    <r>
      <rPr>
        <b/>
        <vertAlign val="superscript"/>
        <sz val="12"/>
        <rFont val="Times New Roman"/>
        <family val="1"/>
        <charset val="204"/>
      </rPr>
      <t>1</t>
    </r>
  </si>
  <si>
    <t xml:space="preserve">                                                (бирдик)</t>
  </si>
  <si>
    <t xml:space="preserve">    анын ичинен:</t>
  </si>
  <si>
    <t>иштегендер</t>
  </si>
  <si>
    <t>жоюулгандар</t>
  </si>
  <si>
    <t>чакыртылып алынган уруксаттамалары менен</t>
  </si>
  <si>
    <t xml:space="preserve"> Банктардын филиалдарынын саны</t>
  </si>
  <si>
    <t xml:space="preserve"> Банктын кардарларынын эсептеринин саны</t>
  </si>
  <si>
    <t xml:space="preserve"> Жеке жактардын депозиттеринин эсептеринин саны</t>
  </si>
  <si>
    <t xml:space="preserve">Ош облусу </t>
  </si>
  <si>
    <t xml:space="preserve">Ош ш. </t>
  </si>
  <si>
    <t>Банктык тутумда иштеген 
  кызматкерлердин саны,  адам</t>
  </si>
  <si>
    <t>III.A.10 таблицасы: Банктык эмес финансылык-кредиттик  уюмдарынын</t>
  </si>
  <si>
    <t xml:space="preserve">                                     кирешелери жана чыгымдары</t>
  </si>
  <si>
    <t xml:space="preserve">                                                  (млн. сом)</t>
  </si>
  <si>
    <t>банктардын жана башка финансылык 
  уюмдардын депозиттери боюнча</t>
  </si>
  <si>
    <t xml:space="preserve">инвестициялардан жана соода операцияларынан 
  (сальдо) түшкөн кирешелер </t>
  </si>
  <si>
    <t xml:space="preserve">чет өлкөлүк валюталардын (сальдо) 
  операцияларынан түшкөн кирешелер </t>
  </si>
  <si>
    <t xml:space="preserve">  Пайыздык чыгымдар</t>
  </si>
  <si>
    <t>банктардын жана башка финансылык 
 уюмдардын депозиттери боюнча</t>
  </si>
  <si>
    <t>башка финансылык уюмдардын
  кредиттери боюнча</t>
  </si>
  <si>
    <t>кредиттер жана классификациялык активдер
  боюнча чыгымдар</t>
  </si>
  <si>
    <t>салыктар, пайдага жана менчике
  салыктардан башка</t>
  </si>
  <si>
    <t xml:space="preserve">Банктык эмес финансылык-кредиттик берүүчү </t>
  </si>
  <si>
    <t xml:space="preserve">  уюмдардын саны</t>
  </si>
  <si>
    <t xml:space="preserve"> III.A.10.1 таблицасы: Аймактар боюнча банктык эмес финансылык-кредиттик </t>
  </si>
  <si>
    <t xml:space="preserve">                                         уюмдардын түйүнү </t>
  </si>
  <si>
    <t xml:space="preserve">                                                       (бирдик)</t>
  </si>
  <si>
    <t xml:space="preserve"> Кредиттик уюмдардын саны</t>
  </si>
  <si>
    <t xml:space="preserve"> Кредиттик уюмдардын филиалдарынын саны</t>
  </si>
  <si>
    <t xml:space="preserve"> Кредиттик уюмдардын кардарларынын эсептеринин саны</t>
  </si>
  <si>
    <t> </t>
  </si>
  <si>
    <t>Кредиттик уюмдардын иштеген 
  кызматкерлердин саны,  адам</t>
  </si>
  <si>
    <r>
      <t>III.А.11 таблицасы: Пайыздык коюмдар</t>
    </r>
    <r>
      <rPr>
        <b/>
        <vertAlign val="superscript"/>
        <sz val="12"/>
        <rFont val="Times New Roman"/>
        <family val="1"/>
        <charset val="204"/>
      </rPr>
      <t>1</t>
    </r>
  </si>
  <si>
    <t xml:space="preserve">                                                 (пайыз)</t>
  </si>
  <si>
    <r>
      <t>КРУБнын эсепке алуу коюму</t>
    </r>
    <r>
      <rPr>
        <vertAlign val="superscript"/>
        <sz val="9"/>
        <rFont val="Times New Roman"/>
        <family val="1"/>
        <charset val="204"/>
      </rPr>
      <t>2</t>
    </r>
  </si>
  <si>
    <t>3 ай жүгүртүү мөөнөтү менен мамлекеттик 
 казыналык векселдер</t>
  </si>
  <si>
    <r>
      <t>Ички банк аралык рыногы</t>
    </r>
    <r>
      <rPr>
        <vertAlign val="superscript"/>
        <sz val="9"/>
        <rFont val="Times New Roman"/>
        <family val="1"/>
        <charset val="204"/>
      </rPr>
      <t>3</t>
    </r>
  </si>
  <si>
    <t>улуттук валютадагы кредиттер</t>
  </si>
  <si>
    <t>чет өлкөлүк валютадагы кредиттер</t>
  </si>
  <si>
    <r>
      <t>Депозиттер боюнча</t>
    </r>
    <r>
      <rPr>
        <vertAlign val="superscript"/>
        <sz val="9"/>
        <rFont val="Times New Roman"/>
        <family val="1"/>
        <charset val="204"/>
      </rPr>
      <t>3</t>
    </r>
  </si>
  <si>
    <t xml:space="preserve">улуттук валютадагы </t>
  </si>
  <si>
    <t>чет өлкөлүк валютадагы</t>
  </si>
  <si>
    <r>
      <t>Кредиттер боюнча</t>
    </r>
    <r>
      <rPr>
        <vertAlign val="superscript"/>
        <sz val="9"/>
        <rFont val="Times New Roman"/>
        <family val="1"/>
        <charset val="204"/>
      </rPr>
      <t>3</t>
    </r>
  </si>
  <si>
    <r>
      <t>Банктык эмес финансы-кредиттик уюмдардын 
  кредиттери боюнча</t>
    </r>
    <r>
      <rPr>
        <vertAlign val="superscript"/>
        <sz val="9"/>
        <rFont val="Times New Roman"/>
        <family val="1"/>
        <charset val="204"/>
      </rPr>
      <t>2</t>
    </r>
  </si>
  <si>
    <t>микрокредит берүүчү уюмдар</t>
  </si>
  <si>
    <t>кредиттик бирликтер</t>
  </si>
  <si>
    <r>
      <t>III.А.12 таблицасы: Калктын салымдары</t>
    </r>
    <r>
      <rPr>
        <b/>
        <vertAlign val="superscript"/>
        <sz val="12"/>
        <rFont val="Times New Roman"/>
        <family val="1"/>
        <charset val="204"/>
      </rPr>
      <t>4</t>
    </r>
  </si>
  <si>
    <t>Мезгил ичинде салымдарга калктын каражаттары
  тартылды [келүү агымы(+), кетүү агымы(-)]</t>
  </si>
  <si>
    <t xml:space="preserve">          анын ичинен:</t>
  </si>
  <si>
    <t xml:space="preserve">     чет өлкөлүк валютадагы депозиттерге</t>
  </si>
  <si>
    <t>Мезгилдин аягына карата калктын 
  салымдарынын калдыгы</t>
  </si>
  <si>
    <t xml:space="preserve">         анын ичинен:</t>
  </si>
  <si>
    <t xml:space="preserve">     пайыздык депозиттер боюнча </t>
  </si>
  <si>
    <t>Жеке жактардын депозиттеринин 
   эсептеринин саны</t>
  </si>
  <si>
    <t xml:space="preserve">     анын ичинен пайыздык депозиттердин саны</t>
  </si>
  <si>
    <t>Бир депозиттин орточо өлчөмү, сом</t>
  </si>
  <si>
    <t>Калктын адам башына эсептегендеги депозиттин
  орточо өлчөмү, сом</t>
  </si>
  <si>
    <r>
      <t xml:space="preserve">1 </t>
    </r>
    <r>
      <rPr>
        <sz val="9"/>
        <rFont val="Times New Roman"/>
        <family val="1"/>
        <charset val="204"/>
      </rPr>
      <t>Булагы: Кыргыз Республикасынын Улуттук банкынын жылдык отчету.</t>
    </r>
  </si>
  <si>
    <r>
      <t xml:space="preserve">2 </t>
    </r>
    <r>
      <rPr>
        <sz val="9"/>
        <rFont val="Times New Roman"/>
        <family val="1"/>
        <charset val="204"/>
      </rPr>
      <t>Жылдын аягына карата.</t>
    </r>
  </si>
  <si>
    <r>
      <t xml:space="preserve">3 </t>
    </r>
    <r>
      <rPr>
        <sz val="9"/>
        <rFont val="Times New Roman"/>
        <family val="1"/>
        <charset val="204"/>
      </rPr>
      <t>Мезгил ичинде орточо өлчөнгөн коюм.</t>
    </r>
  </si>
  <si>
    <r>
      <t>4</t>
    </r>
    <r>
      <rPr>
        <sz val="9"/>
        <rFont val="Times New Roman"/>
        <family val="1"/>
        <charset val="204"/>
      </rPr>
      <t xml:space="preserve"> Мында жана мындан ары III.A.13 - III.A.15 таблицаларында жоюу баскычындагы банктарды кошкондо.</t>
    </r>
  </si>
  <si>
    <t xml:space="preserve"> III.А.13 таблицасы: Аймактар боюнча калктын салымдарынын калдыктары </t>
  </si>
  <si>
    <t xml:space="preserve">                                                                               (жылдын аягына карата; млн. сом)</t>
  </si>
  <si>
    <t xml:space="preserve">              </t>
  </si>
  <si>
    <r>
      <t>III.А.14 таблицасы: Аймактар боюнча салымдардын саны</t>
    </r>
    <r>
      <rPr>
        <b/>
        <sz val="12"/>
        <color indexed="10"/>
        <rFont val="Times New Roman"/>
        <family val="1"/>
        <charset val="204"/>
      </rPr>
      <t xml:space="preserve"> </t>
    </r>
  </si>
  <si>
    <t xml:space="preserve">                                                                           (жылдын аягына карата; бирдик)</t>
  </si>
  <si>
    <t xml:space="preserve">III.А.15 таблицасы: Аймактар боюнча бир салымдын орточо өлчөмү </t>
  </si>
  <si>
    <t xml:space="preserve">                                                   (сом)</t>
  </si>
  <si>
    <t>III.А.16 таблицасы: Ишмердиктин түрлөрү боюнча экономикага кредиттер</t>
  </si>
  <si>
    <t xml:space="preserve">                                                  (жылдын аягына карата ссуданын калдыктары, млн. сом)</t>
  </si>
  <si>
    <t xml:space="preserve"> Экономикага кредиттер - бардыгы</t>
  </si>
  <si>
    <t>Айыл чарбасы, токой чарбасы жана балык 
  уулоочулук</t>
  </si>
  <si>
    <t xml:space="preserve">Иштетүү өндүрүшү </t>
  </si>
  <si>
    <t>Дүң жана чекене соода, автоунааларды жана 
  мотоциклдерди оңдоо</t>
  </si>
  <si>
    <t>Мейманканалар жана ресторандар</t>
  </si>
  <si>
    <t>Саламаттыкты сактоо жана калкты социалдык 
  жактан тейлөө</t>
  </si>
  <si>
    <t>Ипотека</t>
  </si>
  <si>
    <t>Керектөө кредиттери</t>
  </si>
  <si>
    <t>Башкалар</t>
  </si>
  <si>
    <t>III.А.17 таблицасы: Ишмердиктин түрлөрү боюнча коммерциялык банктардын</t>
  </si>
  <si>
    <r>
      <t xml:space="preserve">                                     кредиттери</t>
    </r>
    <r>
      <rPr>
        <b/>
        <vertAlign val="superscript"/>
        <sz val="12"/>
        <rFont val="Times New Roman"/>
        <family val="1"/>
        <charset val="204"/>
      </rPr>
      <t>1</t>
    </r>
  </si>
  <si>
    <t>Экономикага кредиттер - бардыгы</t>
  </si>
  <si>
    <t>Айыл чарбасы, токой чарбасы жана балык  уулоочулук</t>
  </si>
  <si>
    <r>
      <t xml:space="preserve">1 </t>
    </r>
    <r>
      <rPr>
        <sz val="9"/>
        <rFont val="Times New Roman"/>
        <family val="1"/>
        <charset val="204"/>
      </rPr>
      <t>Жоюу баскычындагы банктарды кошкондо.</t>
    </r>
  </si>
  <si>
    <t>III.А.18 таблицасы: Ишмердиктин түрлөрү боюнча банктык эмес</t>
  </si>
  <si>
    <t xml:space="preserve">                                     финансылык-кредиттик уюмдарынын кредиттери</t>
  </si>
  <si>
    <t xml:space="preserve">                                                 (жылдын аягына карата ссуданын калдыктары, млн. сом)</t>
  </si>
  <si>
    <t>Айыл чарбасы, токой чарбасы жана балык уулоочулук</t>
  </si>
  <si>
    <t xml:space="preserve"> III.А.19 таблицасы: Экономикага кредиттер</t>
  </si>
  <si>
    <t>Кредиттер - бардыгы</t>
  </si>
  <si>
    <t xml:space="preserve">кыска мөөнөттүү </t>
  </si>
  <si>
    <t xml:space="preserve">узак мөөнөттүү </t>
  </si>
  <si>
    <r>
      <t>III.А.20 таблицасы: Коммерциялык банктардын кредиттери</t>
    </r>
    <r>
      <rPr>
        <b/>
        <vertAlign val="superscript"/>
        <sz val="12"/>
        <rFont val="Times New Roman"/>
        <family val="1"/>
        <charset val="204"/>
      </rPr>
      <t>1</t>
    </r>
  </si>
  <si>
    <t>III.А.21 таблицасы: Банктык эмес финансылык-кредиттик уюмдарынын кредиттери</t>
  </si>
  <si>
    <t xml:space="preserve">                                                (жылдын аягына карата ссуданын калдыктары, млн. сом)</t>
  </si>
  <si>
    <t xml:space="preserve">микрокредиттик уюмдардын </t>
  </si>
  <si>
    <t xml:space="preserve">кредиттик союздардын </t>
  </si>
  <si>
    <t>күрөөканалардын</t>
  </si>
  <si>
    <t>адистештирилген финансылык-кредиттик уюмдардын</t>
  </si>
  <si>
    <t>III.А.22 таблицасы: Аймактар боюнча экономикага кредиттери</t>
  </si>
  <si>
    <r>
      <t>III.А.23 таблицасы: Аймактар боюнча коммерциялык банктардын кредиттери</t>
    </r>
    <r>
      <rPr>
        <b/>
        <vertAlign val="superscript"/>
        <sz val="12"/>
        <rFont val="Times New Roman"/>
        <family val="1"/>
        <charset val="204"/>
      </rPr>
      <t>1</t>
    </r>
  </si>
  <si>
    <t xml:space="preserve">III.А.24 таблицасы: Аймактар боюнча банктык эмес финансылык-кредиттик </t>
  </si>
  <si>
    <t xml:space="preserve">                                     уюмдарынын кредиттери</t>
  </si>
  <si>
    <t xml:space="preserve">      анын ичинде: </t>
  </si>
  <si>
    <t>накталай акчаны алуу боюнча</t>
  </si>
  <si>
    <t xml:space="preserve">накталай эмес төлөм боюнча </t>
  </si>
  <si>
    <t xml:space="preserve">Маалымдама: </t>
  </si>
  <si>
    <t>Перифериялык түзүлүштөрдүн саны, (бирдик)</t>
  </si>
  <si>
    <t>анын ичинен:  ATM (банкоматтары)</t>
  </si>
  <si>
    <t xml:space="preserve">                     POS - терминалдары</t>
  </si>
  <si>
    <t xml:space="preserve">                        Төлөм терминалдары</t>
  </si>
  <si>
    <r>
      <t xml:space="preserve">1 </t>
    </r>
    <r>
      <rPr>
        <sz val="9"/>
        <rFont val="Times New Roman"/>
        <family val="1"/>
        <charset val="204"/>
      </rPr>
      <t>Маалыматтардын булагы: Кыргыз  Республикасынын Улуттук Банкы.</t>
    </r>
  </si>
  <si>
    <t xml:space="preserve">                                                (млн.  сом)</t>
  </si>
  <si>
    <t xml:space="preserve">                                                (адам)</t>
  </si>
  <si>
    <t xml:space="preserve">                                                 (сом)</t>
  </si>
  <si>
    <t>Берилген микрокредиттер - бардыгы</t>
  </si>
  <si>
    <t>анын ичинде төмөнкү жааттагы 
 ишмердикти уюштуруу үчүн:</t>
  </si>
  <si>
    <t>Өнөр жай өндүрүшү</t>
  </si>
  <si>
    <t xml:space="preserve">   жыгач иштетүү өндүрүшү</t>
  </si>
  <si>
    <t xml:space="preserve">   жеңил өнөр жай</t>
  </si>
  <si>
    <t xml:space="preserve">   нан жана нан азыктарынын өндүрүшү</t>
  </si>
  <si>
    <t xml:space="preserve">   кондитердик азыктардын өндүрүшү</t>
  </si>
  <si>
    <t xml:space="preserve">   макарон азыктарынын өндүрүшү</t>
  </si>
  <si>
    <t xml:space="preserve">   май менен тоң майлардын өндүрүшү</t>
  </si>
  <si>
    <t xml:space="preserve">   жашылча жемиш консерваларынын 
     өндүрүшү</t>
  </si>
  <si>
    <t>этти жана сүттү иштеп чыгуу</t>
  </si>
  <si>
    <t>ун-акшак жана кошмо тоют өндүрүшү</t>
  </si>
  <si>
    <t xml:space="preserve">   өнөр жай өндүрүшүнүн башка түрлөрү</t>
  </si>
  <si>
    <t>Айыл чарба</t>
  </si>
  <si>
    <t xml:space="preserve">Ветеринардык тейлөөлөр </t>
  </si>
  <si>
    <t>Транспорт жана байланыш</t>
  </si>
  <si>
    <t>Соода жана коомдук тамактануу</t>
  </si>
  <si>
    <t xml:space="preserve">Калкты турмуш-тиричилик жактан тейлөө </t>
  </si>
  <si>
    <t xml:space="preserve">Автоунааларды, техникалык жактан тейлөөчү 
 станцияларды оңдоо
 </t>
  </si>
  <si>
    <t>анын ичинен: керектөө кредиттери</t>
  </si>
  <si>
    <t xml:space="preserve">                                                  (миң адам)</t>
  </si>
  <si>
    <t>Автоунааларды, техникалык жактан тейлөөчү 
 станцияларды оңдоо</t>
  </si>
  <si>
    <r>
      <t xml:space="preserve"> III.Б.1 таблицасы:  Улуттук банктын активдери, милдеттенмелери жана капиталы</t>
    </r>
    <r>
      <rPr>
        <b/>
        <vertAlign val="superscript"/>
        <sz val="12"/>
        <rFont val="Times New Roman"/>
        <family val="1"/>
        <charset val="204"/>
      </rPr>
      <t>1</t>
    </r>
  </si>
  <si>
    <t xml:space="preserve">                                                                   (жылдын аягына карата; млн. сом)</t>
  </si>
  <si>
    <t xml:space="preserve">  Активдер</t>
  </si>
  <si>
    <t>Алтын</t>
  </si>
  <si>
    <t>Кассадагы, банктардагы жана башка финансы
  уюмдарындагы каражаттар</t>
  </si>
  <si>
    <t>Башка жыйынды киреше аркылуу  адилет наркы
  боюнча бааланган  баалуу кагаздарга инвестициялар</t>
  </si>
  <si>
    <t xml:space="preserve">Амортизацияланган наркы боюнча бааланган
  баалуу кагаздарга инвестициялар </t>
  </si>
  <si>
    <t xml:space="preserve">Туунду жана ассоциацияланган уюмдарга
   инвестициялар </t>
  </si>
  <si>
    <t>Негизги каражаттар жана материалдык эмес 
  активдер</t>
  </si>
  <si>
    <t>Берилген кредиттер</t>
  </si>
  <si>
    <t>Монетардык эмес алтын жана алтын түрүндөгү
  запастары</t>
  </si>
  <si>
    <t>Башка активдер</t>
  </si>
  <si>
    <t xml:space="preserve"> Милдеттенмелер</t>
  </si>
  <si>
    <t>Жүгүртүүдөгү банкноттор жана монеталар</t>
  </si>
  <si>
    <t>Банктардын жана башка финансы уюмдарынын
  каражаттары</t>
  </si>
  <si>
    <t>Кыргыз Республикасынын Министерлер 
  Кабинетинин каражаттары</t>
  </si>
  <si>
    <t>Баалуу кагаздарды сатуу жана кайтарым сатып алуу 
  келишимдери боюнча төлөөгө каралган эсептер</t>
  </si>
  <si>
    <t>Чыгарылган карыздык баалуу кагаздар  </t>
  </si>
  <si>
    <t>Алынган кредиттер</t>
  </si>
  <si>
    <t>Бөлүштүрүү тартибинде ЭВФтен алынган АКУ 
  (СПЗ) боюнча милдеттенмелер</t>
  </si>
  <si>
    <t>Башка милдеттенмелер</t>
  </si>
  <si>
    <t xml:space="preserve">  Капитал жана резервдер</t>
  </si>
  <si>
    <t>Отчеттук жылдын пайдасы</t>
  </si>
  <si>
    <t xml:space="preserve">  Жыйынтыгында милдеттенмелер жана 
   капитал</t>
  </si>
  <si>
    <t xml:space="preserve"> III.Б.2 таблицасы: Камсыздандыруу компанияларынын активдери, </t>
  </si>
  <si>
    <t xml:space="preserve">                                    милдеттенмелери жана капиталы</t>
  </si>
  <si>
    <t xml:space="preserve">                                                                         (жылдын аягына карата; млн. сом)</t>
  </si>
  <si>
    <t>Жүгүртүү   активдери</t>
  </si>
  <si>
    <t>Алынуучу эсептер</t>
  </si>
  <si>
    <t xml:space="preserve">Башка операциялар боюнча дебитордук карыз  </t>
  </si>
  <si>
    <t>Уставдык капиталга төгүмдөр боюнча 
 катышуучулардын - уюмдаштыруучулардын 
 карызы</t>
  </si>
  <si>
    <t>Берилген аванстар</t>
  </si>
  <si>
    <t>Жүгүртүүдөн тышкаркы активдер</t>
  </si>
  <si>
    <t>Негизги каражаттардын баланстык наркы</t>
  </si>
  <si>
    <t xml:space="preserve">Кыймылсыз мүлктү инвестициялоо </t>
  </si>
  <si>
    <t>Кийинкиге калтырылган салык талаптары</t>
  </si>
  <si>
    <t>Пайдаланууга чектелген акча 
  каражаттары</t>
  </si>
  <si>
    <t>Узак мөөнөттүк дебитордук карыздар</t>
  </si>
  <si>
    <t>Узак мөөнөттүк инвестициялар</t>
  </si>
  <si>
    <t>Материалдык эмес активдердин 
 теңдемдик наркы</t>
  </si>
  <si>
    <t>Төлөнүүчү эсептер</t>
  </si>
  <si>
    <t>Кыска мөөнөттүү карыз милдеттенмелер</t>
  </si>
  <si>
    <t>Төлөнүүчү салыктар</t>
  </si>
  <si>
    <t>Эсептелген милдеттенмелер</t>
  </si>
  <si>
    <t>Камсыздандыруу резервдери</t>
  </si>
  <si>
    <t>Кийинкиге калтырылган кирешелер жана салык 
  милдеттенмелери</t>
  </si>
  <si>
    <t>Менчик ээси авансылаган капитал</t>
  </si>
  <si>
    <t>Бөлүштүрүлбөгөн пайда</t>
  </si>
  <si>
    <t>Милдеттенмелердин жана менчик 
 капиталдын жыйынтыгы</t>
  </si>
  <si>
    <t>Камсыздандыруу компанияларынын саны</t>
  </si>
  <si>
    <t xml:space="preserve">                                                             (жылдын аягына карата; млн. сом)</t>
  </si>
  <si>
    <t>Накталай акча каражаттары</t>
  </si>
  <si>
    <t>Корреспонденттик эсептер</t>
  </si>
  <si>
    <t>Баалуу металлдар</t>
  </si>
  <si>
    <t>Жабууга чейинки кармалган карыз
  баалуу кагаздар</t>
  </si>
  <si>
    <t>Соодалык карыз жана үлүштүк баалуу кагаздар</t>
  </si>
  <si>
    <t>Сатуу үчүн жарактуу карыз жана үлүштүк 
  баалуу кагаздар</t>
  </si>
  <si>
    <t>Банктардагы жана башка финансылык-кредиттик 
  уюмдардагы депозиттер</t>
  </si>
  <si>
    <t>Банктарга жана башка финансылык-кредиттик 
  уюмдарга кредиттери</t>
  </si>
  <si>
    <t>Кардарларга кредиттер</t>
  </si>
  <si>
    <t>Кредиттер менен финансылык ижара боюнча 
  потенциалдуу жоготуулардын жана чыгым
  тартуулардын ордун жабууга каралган 
  атайын резервдер</t>
  </si>
  <si>
    <t xml:space="preserve">Банктын негизги каражаттары </t>
  </si>
  <si>
    <t>Банктын башка менчиги</t>
  </si>
  <si>
    <t>Инвестициялар жана финансылык катышуу</t>
  </si>
  <si>
    <t>Алууга эсептелинген проценттер</t>
  </si>
  <si>
    <t>Материалдык эмес активдер</t>
  </si>
  <si>
    <t xml:space="preserve">               (жылдын аягына карата; млн. сом)</t>
  </si>
  <si>
    <t>Кардалар талап кылганга чейинки эсептешүү 
  (күндөлүк) эсептер жана депозиттер</t>
  </si>
  <si>
    <t xml:space="preserve">коммерциялык уюмдардын-резиденттердин </t>
  </si>
  <si>
    <t xml:space="preserve">коммерциялык эмес уюмдардын-резиденттердин </t>
  </si>
  <si>
    <t xml:space="preserve">жеке ишкерлердин-резиденттердин </t>
  </si>
  <si>
    <t>ишенимдүү башкаруучулардын-резиденттердин</t>
  </si>
  <si>
    <t>башка эсептер жана депозиттер</t>
  </si>
  <si>
    <t>Жеке жактардын депозиттери</t>
  </si>
  <si>
    <t xml:space="preserve">Кардарлардын мөөнөттүү депозиттери </t>
  </si>
  <si>
    <t>резидент эместердин депозиттери</t>
  </si>
  <si>
    <t xml:space="preserve">Банктар жана башка финансылык-кредиттик 
  уюмдарынын кредиттери </t>
  </si>
  <si>
    <t>Банктар жана башка финансылык-кредиттик
  уюмдарынын депозиттери</t>
  </si>
  <si>
    <t>Кайтарым РЕПО-макулдашуу боюнча 
  операциялар</t>
  </si>
  <si>
    <t>КРУБдан алынган кредиттер</t>
  </si>
  <si>
    <t>Кыргыз Республикасынын Министерлер 
 Кабинетинин  жана жергиликтүү бийлик
 органдарынын  эсептери жана кредиттери</t>
  </si>
  <si>
    <t>Башка милдеттенмелер жана кредиттер</t>
  </si>
  <si>
    <t>Төлөөгө эсептелинген пайыздар</t>
  </si>
  <si>
    <t>Капитал</t>
  </si>
  <si>
    <t>Жөнөкөй акциялар</t>
  </si>
  <si>
    <t>Артыкчылыктуу акциялар</t>
  </si>
  <si>
    <t>Номиналдан ашык салынган капитал</t>
  </si>
  <si>
    <t>Акционерлер тарабынан кошумча салынган
  капитал</t>
  </si>
  <si>
    <t>Банктын келечектеги керектөөлөрү үчүн 
  резервдер</t>
  </si>
  <si>
    <t>Негизги каражаттарды кайра баалоо 
  боюнча резервдер</t>
  </si>
  <si>
    <t>Баалуу кагаздарды кайра баалоо боюнча резерв</t>
  </si>
  <si>
    <t>Башка резервдер</t>
  </si>
  <si>
    <t>Бөлүштүрүлбөгөн пайда, чыгаша (-)</t>
  </si>
  <si>
    <t>Милдеттенмелердин жана капиталдын 
  жыйынтыгы</t>
  </si>
  <si>
    <t>Активдердин кирешелүүлүгүнүн коэффициенти</t>
  </si>
  <si>
    <t xml:space="preserve">                                             (жылдын аягына карата; млн. сом)</t>
  </si>
  <si>
    <t>Банктарга жана башка финансылык-кредиттик 
 уюмдарга кредиттер менен финансы ижарасы</t>
  </si>
  <si>
    <t>Кредиттер жана финансылык ижара боюнча 
  мүмкүн болгон жоготууларды жана
  чыгашаларды  жабууга атайын резервдер</t>
  </si>
  <si>
    <t xml:space="preserve">Кредиттик уюмдардын негизги каражаттары </t>
  </si>
  <si>
    <t>Кредиттик уюмдардын башка менчиги</t>
  </si>
  <si>
    <t>Алууга эсептелинген пайыздар</t>
  </si>
  <si>
    <t>III.Б.4 таблицасынын уландысы</t>
  </si>
  <si>
    <t xml:space="preserve">              (жылдын аягына карата; млн. сом)</t>
  </si>
  <si>
    <t>Банктар жана башка финансылык-кредиттик 
  уюмдарынын кредиттери</t>
  </si>
  <si>
    <t>Кыргыз Республикасынын Министерлер 
  Кабинетинин жана жергиликтүү бийлик
  органдарынын эсептери жана кредиттери</t>
  </si>
  <si>
    <t>Жеке жана юридикалык жактар тарабынан 
  салынган кошумча  капитал</t>
  </si>
  <si>
    <t>Уюмдардын келечектеги керектөөлөрү 
  үчүн резервдер</t>
  </si>
  <si>
    <t>Консолидациялоодо чет өлкөлүк валюталарын 
 кайра саноо боюнча резервдер</t>
  </si>
  <si>
    <t>Сатылып алынган өздүк акциялар (контр-эсеп)</t>
  </si>
  <si>
    <t xml:space="preserve">                                             (жылдын аягына карата, миң сом)</t>
  </si>
  <si>
    <t xml:space="preserve">Активдер    </t>
  </si>
  <si>
    <t>Акча каражаттары жана алардын 
  эквиваленттери</t>
  </si>
  <si>
    <t>Кыска мөөнөттүк инвестициялар</t>
  </si>
  <si>
    <t>Башка операциялар боюнча
 дебитордук карыз</t>
  </si>
  <si>
    <t>Камдыктар</t>
  </si>
  <si>
    <t xml:space="preserve"> Жүгүртүүдөн тышкаркы активдер</t>
  </si>
  <si>
    <t>Каймылсыз мүлккө болгон инвестициялар</t>
  </si>
  <si>
    <t>Узак мөөнөттүү дебитордук карыздар</t>
  </si>
  <si>
    <t xml:space="preserve">Узак мөөнөттүк инвестициялар </t>
  </si>
  <si>
    <t xml:space="preserve">    Материалдык эмес активдердин баланстык наркы </t>
  </si>
  <si>
    <t xml:space="preserve">Милдеттенмелер       </t>
  </si>
  <si>
    <t xml:space="preserve">Төлөө эсептери    </t>
  </si>
  <si>
    <t xml:space="preserve">   Алынган аванстар                  </t>
  </si>
  <si>
    <t xml:space="preserve">   Кыска мөөнөттүк карыздык милдеттенмелер</t>
  </si>
  <si>
    <t xml:space="preserve">   Төлөө салыктары                   </t>
  </si>
  <si>
    <t xml:space="preserve">   Эсептелген милдеттенмелер    </t>
  </si>
  <si>
    <t xml:space="preserve">   Башка кыска мөөнөттүк милдеттенмелер</t>
  </si>
  <si>
    <t xml:space="preserve">   Резервдер                                 </t>
  </si>
  <si>
    <t xml:space="preserve"> Узак мөөнөттүк милдеттенмелер </t>
  </si>
  <si>
    <t xml:space="preserve">Менчик капитал      </t>
  </si>
  <si>
    <t xml:space="preserve">Уставдык капитал </t>
  </si>
  <si>
    <t>Кайра баа коюулар боюнча түзөтүүлөр</t>
  </si>
  <si>
    <t>Бөлүштүрүлбөгөн киреше</t>
  </si>
  <si>
    <t xml:space="preserve">IV.A.1 Таблицасы: Коомдук уюмдардагы финансылык каражаттардын түшүүсү </t>
  </si>
  <si>
    <t xml:space="preserve">                                   жана пайдаланылышы</t>
  </si>
  <si>
    <t xml:space="preserve">Каражаттардын түшүүсү </t>
  </si>
  <si>
    <t>Мүчөлүк төгүмдөрдөн</t>
  </si>
  <si>
    <t xml:space="preserve">Кайрымдуулуктан, демөөрчүлүк                
 жардамдан жана садагадан </t>
  </si>
  <si>
    <t>анын ичинен: жеке жактардан</t>
  </si>
  <si>
    <t>чет өлкөлүк техникалык жардам жана
 гранттар</t>
  </si>
  <si>
    <t>чет өлкөлүк техникалык жардам 
 жана өкмөттүк уюмдардын гранттары</t>
  </si>
  <si>
    <t>Максатуу түшүүлөр</t>
  </si>
  <si>
    <t>Менчик продукцияны сатуудан</t>
  </si>
  <si>
    <t xml:space="preserve">Кызматтарды көрсөтүүдөн </t>
  </si>
  <si>
    <t>Товарларды сатуудан</t>
  </si>
  <si>
    <t>Бюджеттен (республикалык, жергиликтүү)</t>
  </si>
  <si>
    <t>Окутууга төлөөлөр</t>
  </si>
  <si>
    <t>Мүлктү ижарага берүүдөн</t>
  </si>
  <si>
    <t>Депозиттерден түшкөн кирешелер</t>
  </si>
  <si>
    <t>Башка кирешелер</t>
  </si>
  <si>
    <t>Каражаттарды пайдалануу</t>
  </si>
  <si>
    <t xml:space="preserve"> Демөөрчүлүк жана кайрымдуулук
  жардамга кеткен чыгымдар</t>
  </si>
  <si>
    <t>Кызмат көрсөтүүлөргө төлөө</t>
  </si>
  <si>
    <t>Иш сапар чыгымдары</t>
  </si>
  <si>
    <t>Эмгек акы төлөө</t>
  </si>
  <si>
    <t>Негизги каражаттардын амортизациясы</t>
  </si>
  <si>
    <t>Стипендиялар</t>
  </si>
  <si>
    <t>Капиталдык салымдарга кеткен чыгымдар</t>
  </si>
  <si>
    <t>Негизги каражаттарды оңдоо жана тейлөө</t>
  </si>
  <si>
    <t>Жабдууну жана инвентарды 
 сатып алууга кеткен чыгымдар</t>
  </si>
  <si>
    <t>Азыктарга салыктар</t>
  </si>
  <si>
    <t>Өндүрүшкө салыктар</t>
  </si>
  <si>
    <t>Пайдага салыктар</t>
  </si>
  <si>
    <t xml:space="preserve">Малымдама: </t>
  </si>
  <si>
    <t xml:space="preserve"> Отчет берген коомдук уюмдардын саны</t>
  </si>
  <si>
    <t>IV.А.2 таблицасы: Коомдук уюмдардын саны</t>
  </si>
  <si>
    <r>
      <t xml:space="preserve">                                             (СББМКда катталган, бирдик</t>
    </r>
    <r>
      <rPr>
        <i/>
        <vertAlign val="superscript"/>
        <sz val="9"/>
        <rFont val="Times New Roman"/>
        <family val="1"/>
        <charset val="204"/>
      </rPr>
      <t>1</t>
    </r>
    <r>
      <rPr>
        <i/>
        <sz val="9"/>
        <rFont val="Times New Roman"/>
        <family val="1"/>
        <charset val="204"/>
      </rPr>
      <t>)</t>
    </r>
  </si>
  <si>
    <t>Коомдук уюмдардын бардыгы</t>
  </si>
  <si>
    <t>Коммерциялык жана ишкердик 
 уюмдардын бирикмеси (ассоциациялар)</t>
  </si>
  <si>
    <t>Кесиптик уюмдар</t>
  </si>
  <si>
    <t>Кесиптик бирликтер</t>
  </si>
  <si>
    <t>Диний уюмдар</t>
  </si>
  <si>
    <t>Саясий уюмдар</t>
  </si>
  <si>
    <t>Маданият жана рекреациялар
 жаатындыгы коомдук уюмдары
 (бирикмелери)</t>
  </si>
  <si>
    <t>Укук коргоо коомдук уюмдары 
 (бирикмелери)</t>
  </si>
  <si>
    <t>Айлана чөйрөнү коргоо жаатындагы 
 коомдук уюмдары (бирикмелери)</t>
  </si>
  <si>
    <t>Филантропиялар жана ыктыярдуу 
 ишмердикти колдоо жаатындагы 
 коомдук уюмдары (бирикмелери)</t>
  </si>
  <si>
    <t>Мекенчилдик максаттары бар коомдук 
 уюмдары (бирикмелери)</t>
  </si>
  <si>
    <t>Экономикалык, социалдык жана 
 коомдук өнүгүү жаатындагы коомдук 
 уюмдары (бирикмелери)</t>
  </si>
  <si>
    <t>Башка топтошууга кирбеген башка 
 коомдук уюмдар</t>
  </si>
  <si>
    <t>IV.А.3 таблицасы: Коомдук уюмдардын аймактар боюнча саны</t>
  </si>
  <si>
    <r>
      <t xml:space="preserve">                                           (СББМКда катталган, бирдик</t>
    </r>
    <r>
      <rPr>
        <i/>
        <vertAlign val="superscript"/>
        <sz val="9"/>
        <rFont val="Times New Roman"/>
        <family val="1"/>
        <charset val="204"/>
      </rPr>
      <t>1</t>
    </r>
    <r>
      <rPr>
        <i/>
        <sz val="9"/>
        <rFont val="Times New Roman"/>
        <family val="1"/>
        <charset val="204"/>
      </rPr>
      <t>)</t>
    </r>
  </si>
  <si>
    <r>
      <rPr>
        <vertAlign val="superscript"/>
        <sz val="9"/>
        <rFont val="Times New Roman"/>
        <family val="1"/>
        <charset val="204"/>
      </rPr>
      <t xml:space="preserve">1 </t>
    </r>
    <r>
      <rPr>
        <sz val="9"/>
        <rFont val="Times New Roman"/>
        <family val="1"/>
        <charset val="204"/>
      </rPr>
      <t>Юстиция министрлигинде каттодон өткөн уюмдар киргизилди.
     СББМК - Статистикалык бирдиктердин бирдиктүү мамлекеттик каттосу.</t>
    </r>
  </si>
  <si>
    <t>ИШКАНАЛАРЫНЫН ФИНАНСЫСЫ</t>
  </si>
  <si>
    <t>Жылдык  басылма</t>
  </si>
  <si>
    <t>Редакциялык-басмалык кеңеш:</t>
  </si>
  <si>
    <t>Төрага</t>
  </si>
  <si>
    <t>Б. Кудайбергенов</t>
  </si>
  <si>
    <t>Мүчөлөр:</t>
  </si>
  <si>
    <t>Н. Керималиева</t>
  </si>
  <si>
    <t>Б. Шокенов</t>
  </si>
  <si>
    <t>З. Жумалиев</t>
  </si>
  <si>
    <t>Ч. Турдубаева</t>
  </si>
  <si>
    <t>Э. Исенкулова</t>
  </si>
  <si>
    <t xml:space="preserve">  -  кубулуш болгон эмес;</t>
  </si>
  <si>
    <t xml:space="preserve"> …  маалымат жок;</t>
  </si>
  <si>
    <t xml:space="preserve"> 0,0  көрсөткүчтүн мааниси өлчөөнүн бирдигинен аз.</t>
  </si>
  <si>
    <t>Жыйынтыктын кошулган суммалардан бир аз айырмасы алардын тегеректелиши менен түшүндүрүлөт.</t>
  </si>
  <si>
    <t>Басылманын электрондук версиясы колдонуучулар үчүн Улутстаткомдун расмий сайтында http://www.stat.gov.kg/kg/statistics/finansy/ дареги боюнча жеткиликтүү, ошондой эле тиркелген  QR коду менен да пайдаланууга болот.</t>
  </si>
  <si>
    <t xml:space="preserve">Кыргыз Республикасынын Улуттук статистика комитети
Бишкек ш., Фрунзе көчөсү, 374, 
интернет: www.stat.gov.kg
e-mail: nsc_mail@stat.kg
Тел.: (+996312) 626073
</t>
  </si>
  <si>
    <t>Шарттуу  белгилер:</t>
  </si>
  <si>
    <t>№</t>
  </si>
  <si>
    <t>I</t>
  </si>
  <si>
    <t>I.А.1.</t>
  </si>
  <si>
    <t>I.Б.1.</t>
  </si>
  <si>
    <t>I.Б.2.</t>
  </si>
  <si>
    <t>I.Б.3.</t>
  </si>
  <si>
    <t>I.Б.4.</t>
  </si>
  <si>
    <t>I.Б.5.</t>
  </si>
  <si>
    <t>I.Б.6.</t>
  </si>
  <si>
    <t>I.Б.7.</t>
  </si>
  <si>
    <t>I.Б.8.</t>
  </si>
  <si>
    <t>I.Б.9.</t>
  </si>
  <si>
    <t xml:space="preserve">  I.Б.10.</t>
  </si>
  <si>
    <t xml:space="preserve">  I.Б.11.</t>
  </si>
  <si>
    <t xml:space="preserve">  I.Б.12.</t>
  </si>
  <si>
    <t>I.В.1.</t>
  </si>
  <si>
    <t>I.В.2.</t>
  </si>
  <si>
    <t>I.В.3.</t>
  </si>
  <si>
    <t>I.В.4.</t>
  </si>
  <si>
    <t>I.В.5.</t>
  </si>
  <si>
    <t>I.В.6.</t>
  </si>
  <si>
    <t>I.Д.1.</t>
  </si>
  <si>
    <t>II</t>
  </si>
  <si>
    <t>II.А</t>
  </si>
  <si>
    <t>II.А.2.</t>
  </si>
  <si>
    <t>II.А.3.</t>
  </si>
  <si>
    <t>II.А.5.</t>
  </si>
  <si>
    <t>II.А.6.</t>
  </si>
  <si>
    <t>II.А.8.</t>
  </si>
  <si>
    <t>II.А.11.</t>
  </si>
  <si>
    <t>II.А.12.</t>
  </si>
  <si>
    <t>II.А.13.</t>
  </si>
  <si>
    <t>II.А.14.</t>
  </si>
  <si>
    <t>II.А.15.</t>
  </si>
  <si>
    <t>II.А.16.</t>
  </si>
  <si>
    <t>II.А.17.</t>
  </si>
  <si>
    <t>II.А.18.</t>
  </si>
  <si>
    <t>II.А.19.</t>
  </si>
  <si>
    <t>II.А.20.</t>
  </si>
  <si>
    <t>II.А.21.</t>
  </si>
  <si>
    <t>II.А.22.</t>
  </si>
  <si>
    <t>II.А.23.</t>
  </si>
  <si>
    <t>II.А.24.</t>
  </si>
  <si>
    <t>II.А.25.</t>
  </si>
  <si>
    <t>II.А.26.</t>
  </si>
  <si>
    <t>II.А.27.</t>
  </si>
  <si>
    <t>II.А.28.</t>
  </si>
  <si>
    <t>II.А.29.</t>
  </si>
  <si>
    <t>II.А.30.</t>
  </si>
  <si>
    <t>II.А.31.</t>
  </si>
  <si>
    <t>II.А.32.</t>
  </si>
  <si>
    <t>II.А.33.</t>
  </si>
  <si>
    <t>II.А.34.</t>
  </si>
  <si>
    <t>II.А.35.</t>
  </si>
  <si>
    <t>II.А.36.</t>
  </si>
  <si>
    <t>II.А.37.</t>
  </si>
  <si>
    <t>II.А.38.</t>
  </si>
  <si>
    <t>II.Б</t>
  </si>
  <si>
    <t>II.Б.2.</t>
  </si>
  <si>
    <t>II.Б.3.</t>
  </si>
  <si>
    <t>II.Б.4.</t>
  </si>
  <si>
    <t>II.Б.5.</t>
  </si>
  <si>
    <t>II.Б.6.</t>
  </si>
  <si>
    <t>II.Б.7.</t>
  </si>
  <si>
    <t>II.Б.8.</t>
  </si>
  <si>
    <t>II.Б.9.</t>
  </si>
  <si>
    <t>II.Б.10.</t>
  </si>
  <si>
    <t>II.Б.11.</t>
  </si>
  <si>
    <t>II.Б.12.</t>
  </si>
  <si>
    <t>II.Б.13.</t>
  </si>
  <si>
    <t>II.Б.14.</t>
  </si>
  <si>
    <t>II.Б.15.</t>
  </si>
  <si>
    <t>II.Б.16.</t>
  </si>
  <si>
    <t>II.Б.17.</t>
  </si>
  <si>
    <t>II.Б.18.</t>
  </si>
  <si>
    <t>II.Б.19.</t>
  </si>
  <si>
    <t>II.Б.20.</t>
  </si>
  <si>
    <t>II.Б.21.</t>
  </si>
  <si>
    <t>II.Б.22.</t>
  </si>
  <si>
    <t>II.Б.23.</t>
  </si>
  <si>
    <t>II.Б.24.</t>
  </si>
  <si>
    <t>II.Б.25.</t>
  </si>
  <si>
    <t>II.Б.26.</t>
  </si>
  <si>
    <t>II.Б.27.</t>
  </si>
  <si>
    <t>II.Б.28.</t>
  </si>
  <si>
    <t>II.Б.29.</t>
  </si>
  <si>
    <t>II.Б.30.</t>
  </si>
  <si>
    <t>II.Б.31.</t>
  </si>
  <si>
    <t>II.Б.32.</t>
  </si>
  <si>
    <t>II.Б.33.</t>
  </si>
  <si>
    <t>II.Б.34.</t>
  </si>
  <si>
    <t>II.Б.35.</t>
  </si>
  <si>
    <t>II.Б.36.</t>
  </si>
  <si>
    <t>II.Б.37.</t>
  </si>
  <si>
    <t>II.Б.38.</t>
  </si>
  <si>
    <t>II.Б.39.</t>
  </si>
  <si>
    <t>II.В</t>
  </si>
  <si>
    <t>II.В.1.  </t>
  </si>
  <si>
    <t>II.В.2.  </t>
  </si>
  <si>
    <t>II.В.3.  </t>
  </si>
  <si>
    <t>II.В.4.  </t>
  </si>
  <si>
    <t>II.В.5.  </t>
  </si>
  <si>
    <t>II.В.6.  </t>
  </si>
  <si>
    <t>II.Г</t>
  </si>
  <si>
    <t>II.Г.1.</t>
  </si>
  <si>
    <t>II.Г.2.</t>
  </si>
  <si>
    <t>II.Г.3.</t>
  </si>
  <si>
    <t>II.Д</t>
  </si>
  <si>
    <t>II.Д.1.</t>
  </si>
  <si>
    <t>II.Д.2.</t>
  </si>
  <si>
    <t>II.Д.3.</t>
  </si>
  <si>
    <t>II.Д.4.</t>
  </si>
  <si>
    <t>II.Д.5.</t>
  </si>
  <si>
    <t>II.Д.6.</t>
  </si>
  <si>
    <t>II.Д.7.</t>
  </si>
  <si>
    <t>II.Д.8.</t>
  </si>
  <si>
    <t>II.Д.9.</t>
  </si>
  <si>
    <t>II.Д.10.</t>
  </si>
  <si>
    <t>II.Д.11.</t>
  </si>
  <si>
    <t>II.Д.12.</t>
  </si>
  <si>
    <t>II.Д.13.</t>
  </si>
  <si>
    <t>II.Д.14.</t>
  </si>
  <si>
    <t>II.Д.15.</t>
  </si>
  <si>
    <t>II.Д.16.</t>
  </si>
  <si>
    <t>II.Д.17.</t>
  </si>
  <si>
    <t>II.Д.18.</t>
  </si>
  <si>
    <t>II.Д.19.</t>
  </si>
  <si>
    <t>II.Д.20.</t>
  </si>
  <si>
    <t>II.Е</t>
  </si>
  <si>
    <t>II.Е.1.</t>
  </si>
  <si>
    <t>II.Е.2.</t>
  </si>
  <si>
    <t>II.Е.3.</t>
  </si>
  <si>
    <t>II.Е.4.</t>
  </si>
  <si>
    <t>II.Е.5.</t>
  </si>
  <si>
    <t>II.Е.6.</t>
  </si>
  <si>
    <t>II.Е.7.</t>
  </si>
  <si>
    <t>II.Е.8.</t>
  </si>
  <si>
    <t>II.Е.9.</t>
  </si>
  <si>
    <t>II.Е.10.</t>
  </si>
  <si>
    <t>II.Е.11.</t>
  </si>
  <si>
    <t>II.Е.12.</t>
  </si>
  <si>
    <t>II.Ж</t>
  </si>
  <si>
    <t>II.Ж.1.</t>
  </si>
  <si>
    <t>II.Ж.2.</t>
  </si>
  <si>
    <t>II.Ж.3.</t>
  </si>
  <si>
    <t>II.Ж.4.</t>
  </si>
  <si>
    <t>II.Ж.5.</t>
  </si>
  <si>
    <t>II.Ж.6.</t>
  </si>
  <si>
    <t>II.Ж.7.</t>
  </si>
  <si>
    <t>II.Ж.8.</t>
  </si>
  <si>
    <t>II.Ж.9.</t>
  </si>
  <si>
    <t>II.Ж.10.</t>
  </si>
  <si>
    <t>II.Ж.11.</t>
  </si>
  <si>
    <t>II.Ж.12.</t>
  </si>
  <si>
    <t>II.Ж.13.</t>
  </si>
  <si>
    <t>II.Ж.14.</t>
  </si>
  <si>
    <t>II.Ж.15.</t>
  </si>
  <si>
    <t>II.Ж.16.</t>
  </si>
  <si>
    <t>II.Ж.17.</t>
  </si>
  <si>
    <t>II.Ж.18.</t>
  </si>
  <si>
    <t>II.Ж.19.</t>
  </si>
  <si>
    <t>II.Ж.20.</t>
  </si>
  <si>
    <t>II.Ж.21.</t>
  </si>
  <si>
    <t>II.Ж.22.</t>
  </si>
  <si>
    <t>II.Ж.23.</t>
  </si>
  <si>
    <t>II.Ж.24.</t>
  </si>
  <si>
    <t>II.Ж.25.</t>
  </si>
  <si>
    <t>II.Ж.26.</t>
  </si>
  <si>
    <t>II.Ж.27.</t>
  </si>
  <si>
    <t>II.Ж.28.</t>
  </si>
  <si>
    <t>II.Ж.29.</t>
  </si>
  <si>
    <t>II.Ж.30.</t>
  </si>
  <si>
    <t>II.Ж.31.</t>
  </si>
  <si>
    <t>II.Ж.32.</t>
  </si>
  <si>
    <t>II.Ж.33.</t>
  </si>
  <si>
    <t>II.Ж.34.</t>
  </si>
  <si>
    <t>II.Ж.35.</t>
  </si>
  <si>
    <t>II.Ж.36.</t>
  </si>
  <si>
    <t>II.Ж.37.</t>
  </si>
  <si>
    <t>II.Ж.38.</t>
  </si>
  <si>
    <t>III</t>
  </si>
  <si>
    <t>III.А</t>
  </si>
  <si>
    <t>III.А.1.</t>
  </si>
  <si>
    <t>III.А.2.</t>
  </si>
  <si>
    <t>III.А.3.</t>
  </si>
  <si>
    <t>III.А.4.</t>
  </si>
  <si>
    <t>III.А.5.</t>
  </si>
  <si>
    <t>III.А.6.</t>
  </si>
  <si>
    <t>III.А.7.</t>
  </si>
  <si>
    <t>III.А.8.</t>
  </si>
  <si>
    <t>III.А.9.</t>
  </si>
  <si>
    <t>III.А.10.</t>
  </si>
  <si>
    <t xml:space="preserve"> III.А.10.1.</t>
  </si>
  <si>
    <t xml:space="preserve"> III.А.11.</t>
  </si>
  <si>
    <t xml:space="preserve"> III.А.12.</t>
  </si>
  <si>
    <t xml:space="preserve"> III.А.13.</t>
  </si>
  <si>
    <t xml:space="preserve"> III.А.14.</t>
  </si>
  <si>
    <t xml:space="preserve"> III.А.15.</t>
  </si>
  <si>
    <t xml:space="preserve"> III.А.16.</t>
  </si>
  <si>
    <t xml:space="preserve"> III.А.17.</t>
  </si>
  <si>
    <t xml:space="preserve"> III.А.18.</t>
  </si>
  <si>
    <t xml:space="preserve"> III.А.19.</t>
  </si>
  <si>
    <t xml:space="preserve"> III.А.20.</t>
  </si>
  <si>
    <t xml:space="preserve"> III.А.21.</t>
  </si>
  <si>
    <t xml:space="preserve"> III.А.22.</t>
  </si>
  <si>
    <t xml:space="preserve"> III.А.23.</t>
  </si>
  <si>
    <t xml:space="preserve"> III.А.24.</t>
  </si>
  <si>
    <t>Картограмма</t>
  </si>
  <si>
    <t>III.Б</t>
  </si>
  <si>
    <t>III.Б.1.</t>
  </si>
  <si>
    <t>III.Б.2.</t>
  </si>
  <si>
    <t>III.Б.3.</t>
  </si>
  <si>
    <t>III.Б.4.</t>
  </si>
  <si>
    <t>III.Б.5.</t>
  </si>
  <si>
    <t>IV</t>
  </si>
  <si>
    <t>IV.1.</t>
  </si>
  <si>
    <t>IV.2.</t>
  </si>
  <si>
    <t>IV.3.</t>
  </si>
  <si>
    <t>ЭКОНОМИКАНЫН ИШКАНАЛАРЫ</t>
  </si>
  <si>
    <t>Экономиканын ишканаларынын финансылык көрсөткүчтөрү</t>
  </si>
  <si>
    <t>Экономиканын рентабелдүү ишканаларынын саны</t>
  </si>
  <si>
    <t>Экономиканын рентабелдүү эмес ишканаларынын саны</t>
  </si>
  <si>
    <t>Экономиканын ишканаларынын аймактар боюнча саны</t>
  </si>
  <si>
    <t>Экономиканын рентабелдүү ишканаларынын аймактар боюнча саны</t>
  </si>
  <si>
    <t>Экономиканын рентабелдүү эмес ишканаларынын аймактар боюнча саны</t>
  </si>
  <si>
    <t>Экономиканын реалдуу секторунун ишканаларынын активдери, милдеттенмелери жана капиталы</t>
  </si>
  <si>
    <t>Экономиканын финансы секторунун ишканаларынын активдери, милдеттенмелери жана капиталы</t>
  </si>
  <si>
    <t xml:space="preserve">Улуттук банктын активдери, милдеттенмелери жана капиталы </t>
  </si>
  <si>
    <t>Экономиканын реалдуу секторунун ишканаларынын активдери</t>
  </si>
  <si>
    <t xml:space="preserve">Экономиканын реалдуу секторунун ишканаларынын милдеттенмелери </t>
  </si>
  <si>
    <t>Экономиканын реалдуу секторунун ишканаларынын капиталы</t>
  </si>
  <si>
    <t>Экономикалык ишканаларынын сальдолоштурулган финансылык жыйынтыгы</t>
  </si>
  <si>
    <t>Экономикалык рентабелдүү ишканаларынын пайдасы</t>
  </si>
  <si>
    <t>Экономикалык рентабелдүү эмес ишканаларынын чыгашалары</t>
  </si>
  <si>
    <r>
      <t xml:space="preserve">Экономиканын ишканаларынын аймактар боюнча </t>
    </r>
    <r>
      <rPr>
        <sz val="11"/>
        <rFont val="Times New Roman"/>
        <family val="1"/>
        <charset val="204"/>
      </rPr>
      <t>сальдолоштурулган финансылык жыйынтыгы</t>
    </r>
  </si>
  <si>
    <t>Экономиканын рентабелдүү ишканаларынын аймактар боюнча пайдасы</t>
  </si>
  <si>
    <t>Экономиканын рентабелдүү эмес ишканаларынын аймактар боюнча чыгашалары</t>
  </si>
  <si>
    <t>Экономиканын ишканаларынын ишмердиктин түрлөрү боюнча түшкөн акчасы (дүң киреше)</t>
  </si>
  <si>
    <t>ЭКОНОМИКАНЫН РЕАЛДУУ СЕКТОРУНУН ИШКАНАЛАРЫ</t>
  </si>
  <si>
    <t>Ишканалардын экономикалык ишмердиктин негизги түрлөрү боюнча финансылык көрсөткүчтөрү</t>
  </si>
  <si>
    <t>Экономиканын реалдуу секторунун ишканаларынын финансылык көрсөткүчтөрү</t>
  </si>
  <si>
    <t>Айыл-чарба, токой чарба жана балык уулоочулук</t>
  </si>
  <si>
    <t>Тамак-аш азыктарын, анын ичинде суусундуктарды өндүрүү</t>
  </si>
  <si>
    <t>Текстиль өндүрүшү; кийим жана бут кийимдерди, булгаары жана булгаарыдан жасалган башка буюмдарды өндүрүү</t>
  </si>
  <si>
    <t>Жыгачтан жана кагаздан жасалган буюмдар өндүрүшү; басмакана ишмердеги</t>
  </si>
  <si>
    <t>Резина жана пласмасс буюмдарын өндүрүү</t>
  </si>
  <si>
    <t>Негизги металл жана даяр металл буюмдарды өндүрүү</t>
  </si>
  <si>
    <t>Компьютер, электрондук жана оптикалык жабдууларды өндүрүү</t>
  </si>
  <si>
    <t>Машина жана жабдууларды өндүрүү, башка бөлүктөрдү кошпогондо</t>
  </si>
  <si>
    <t>Өндүрүштүн башка тармактары, машина жана жабдууну оңдоо жана орнотуу</t>
  </si>
  <si>
    <t>Электр энергия, газ, буу жана кондицияланган аба менен камсыздоо (жабдуу)</t>
  </si>
  <si>
    <t>Электр энергия өндүрүү, аны берүү жана бөлүштүрүү</t>
  </si>
  <si>
    <t>Газ өндүрүшү; газ жабдуу тутуму аркылуу газ түрүндөгү күйүүчү майды бөлүштүрүү</t>
  </si>
  <si>
    <t>Суу менен жабдуу, тазалоо, калдыктарды иштетүү жана кайра пайдалануучу чийки затты алуу</t>
  </si>
  <si>
    <t>Дүң жана чекене соода; автоунааларды жана мотоциклдерди оңдоо</t>
  </si>
  <si>
    <t>Саламаттыкты сактоо жана калкты социалдык жактан тейлөө</t>
  </si>
  <si>
    <t>Ишканалардын активдери, милдеттенмелери жана капиталы</t>
  </si>
  <si>
    <t>Ишмердиктин түрлөрү боюнча ишканалардын активдери</t>
  </si>
  <si>
    <t xml:space="preserve">Негизги металл жана даяр металл буюмдарды өндүрүү </t>
  </si>
  <si>
    <t>Ишканалардын пайдасы жана чыгашалары</t>
  </si>
  <si>
    <t>Экономиканын реалдуу секторунун ишканаларынын ишмердиктин түрлөрү боюнча сальдолоштурулган финансылык жыйынтыгы</t>
  </si>
  <si>
    <t>Экономиканын реалдуу секторунун рентабелдүү ишканаларынын пайдасы</t>
  </si>
  <si>
    <t>Экономиканын реалдуу секторунун рентабелдүү эмес ишканаларынын чыгашасы</t>
  </si>
  <si>
    <t xml:space="preserve">Ишмердиктин түрлөрү боюнча ишканалардын операциялык эмес ишмердигинен түшкөн кирешелер (+), чыгымдар (-) </t>
  </si>
  <si>
    <t>Ишканалардын операциялык ишмердигинин рентабелдүүлүгү</t>
  </si>
  <si>
    <t>Ишмердиктин түрлөрү боюнча ишканалардын ишмердигинин рентабелдүүлүгү</t>
  </si>
  <si>
    <t>Товардык-материалдык баалуулуктардын запастары</t>
  </si>
  <si>
    <t>Товардык-материалдык баалуулуктардын ишмердиктин түрлөрү боюнча запастары</t>
  </si>
  <si>
    <r>
      <t xml:space="preserve">Ишмердиктин түрлөрү боюнча товардык-материалдык баалуулуктардын запастарынын </t>
    </r>
    <r>
      <rPr>
        <sz val="11"/>
        <color rgb="FF000000"/>
        <rFont val="Times New Roman"/>
        <family val="1"/>
        <charset val="204"/>
      </rPr>
      <t>түзүмү</t>
    </r>
  </si>
  <si>
    <t>Продукцияларды иштетүү жана ишканалардын карыз абалы</t>
  </si>
  <si>
    <t>Экономиканын реалдуу секторунун ишканаларынын ишмердиктин түрлөрү боюнча түшкөн акчасы (дүң киреше)</t>
  </si>
  <si>
    <t>Жөнөтүлгөн продукциялардын, аткарылган иштердин, көрсөтүлгөн кызмат көрсөтүүлөрдүн көлөмү</t>
  </si>
  <si>
    <t>Бартер боюнча жөнөтүлгөн продукциялардын көлөмү</t>
  </si>
  <si>
    <t>Жөнөтүлгөн продкциялардын өлкөлөр боюнча көлөмү</t>
  </si>
  <si>
    <t>Бартердин өлкөлөр боюнча көлөмү</t>
  </si>
  <si>
    <t>Ишмердиктин түрлөрү боюнча дебитордук карыз</t>
  </si>
  <si>
    <t>Ишмердиктин түрлөрү боюнча кредитордук карыз</t>
  </si>
  <si>
    <t>Өлкөлөр боюнча дебитордук карыз</t>
  </si>
  <si>
    <t>Өлкөлөр боюнча кредитордук карыз</t>
  </si>
  <si>
    <t>Ишмердиктин түрлөрү боюнча мөөнөтү өткөн дебитордук карыз</t>
  </si>
  <si>
    <t>Ишмердиктин түрлөрү боюнча мөөнөтү өткөн кредитордук карыз</t>
  </si>
  <si>
    <t>Өлкөлөр боюнча мөөнөтү өткөн дебитордук карыз</t>
  </si>
  <si>
    <t>Өлкөлөр боюнча мөөнөтү өткөн кредитордук карыз</t>
  </si>
  <si>
    <t>Банктардын кредиттери жана зайымдары боюнча реалдуу сектордун  ишканаларынын ишмердиктин түрлөрү боюнча карызы</t>
  </si>
  <si>
    <t>Банктардын кредиттери зайымдары боюнча реалдуу сектордун ишканаларынын ишмердиктин түрлөрү боюнча мөөнөтү өткөн карызы</t>
  </si>
  <si>
    <t>Банктардын кредиттери жана зайымдары боюнча реалдуу сектордун ишканаларынын өлкөлөр боюнча карызы</t>
  </si>
  <si>
    <t>Банктардын кредиттери жана зайымдары боюнча реалдуу сектордун ишканаларынын өлкөлөр боюнча мөөнөтү өткөн карызы</t>
  </si>
  <si>
    <t>Ишмердиктин түрлөрү боюнча ишканалардын финансылык салымдары</t>
  </si>
  <si>
    <t>Өлкөлөр боюнча ишканалардын фиансылык салымдары</t>
  </si>
  <si>
    <t>Аймактар боюнча ишканалардын финансылык салымдары</t>
  </si>
  <si>
    <t>Ишканалардын ишкер активдүүлүгүнүн, майнаптуулугунун жана төлөм жөндөмдүүлүгүнүн айрым көрсөткүчтөрү</t>
  </si>
  <si>
    <t>Экономиканын ишканаларынын активдеринин кирешелүүлүгү</t>
  </si>
  <si>
    <t>Экономиканын ишканаларынын финансылык левередж коэффициенти</t>
  </si>
  <si>
    <t>Экономиканын ишканаларынын капиталынын кирешелүүлүгүнүн коэффициенти</t>
  </si>
  <si>
    <t>Экономиканын ишканаларынын күндөлүк өтүмдүүлүгүнүн коэффициенти</t>
  </si>
  <si>
    <t>Экономиканын ишканаларынын тез өтүмдүүлүгүнүн коэффициенти</t>
  </si>
  <si>
    <t>Экономиканын ишканаларынын дебитордук бересесинин айланымдуулугу</t>
  </si>
  <si>
    <t xml:space="preserve">Экономиканын ишканаларынын дебитордук карызын жабуунун орточо мезгили </t>
  </si>
  <si>
    <t xml:space="preserve">Экономиканын ишканаларынын кредитордук карызынын айланымдуулугу </t>
  </si>
  <si>
    <t xml:space="preserve">Экономиканын ишканаларынын кредитордук карызынын жүгүртүүсүнүн ишмердиктин түрлөрү боюнча орточо мезгили </t>
  </si>
  <si>
    <t>Азыктарды (иштерди, кызмат көрсөтүүлөрдү) өндүрүүгө жана иштетүүгө кеткен чыгымдардын түзүмү</t>
  </si>
  <si>
    <t>ЭКОНОМИКАНЫН ФИНАНСЫ СЕКТОРУНУН ИШКАНАЛАРЫ</t>
  </si>
  <si>
    <t>Финансы ишканаларынын ишмердигинин негизги көрсөткүчтөрү</t>
  </si>
  <si>
    <t>Экономиканын финансы секторунун ишканаларынын финансылык көрсөткүчтөрү</t>
  </si>
  <si>
    <t>Банктардын финансылык көрсөткүчтөрү</t>
  </si>
  <si>
    <t>Камсыздандыруу компанияларынын ишмердигинин финансылык көрсөткүчтөрү</t>
  </si>
  <si>
    <t>Инвестициялык фонддордун ишмердигинин финансылык көрсөткүчтөрү</t>
  </si>
  <si>
    <t>Банктык эмес финансылык-кредиттик уюмдарынын ишмердигинин финансылык көрсөткүчтөрү</t>
  </si>
  <si>
    <t>Камсыздандыруу компанияларынын ишмердиги</t>
  </si>
  <si>
    <t>Инвестициялык фонддордун ишмердиги</t>
  </si>
  <si>
    <t>Коммерциялык банктардын кирешелери жана чыгымдары</t>
  </si>
  <si>
    <t>Аймактар боюнча банктык уюмдардын түйүнү</t>
  </si>
  <si>
    <t xml:space="preserve">Банктык эмес финансылык-кредиттик уюмдарынын кирешелери жана чыгымдары </t>
  </si>
  <si>
    <t>Аймактар боюнча банктык эмес финансылык-кредиттик уюмдардын түйүнү</t>
  </si>
  <si>
    <t>Пайыздык коюмдар</t>
  </si>
  <si>
    <t>Салымдарга калктын каражаттарын тартуу</t>
  </si>
  <si>
    <t>Калктын аймактар боюнча салымдары</t>
  </si>
  <si>
    <t>Салымдардын айматар боюнча саны</t>
  </si>
  <si>
    <t>Бир салымдын аймактар боюнча орточо өлчөмү</t>
  </si>
  <si>
    <t>Ишмердиктин түрлөрү боюнча экономикага кредиттер</t>
  </si>
  <si>
    <t>Ишмердиктин түрлөрү боюнча коммерциялык банктардын кредиттери</t>
  </si>
  <si>
    <t>Ишмердиктин түрлөрү боюнча банктык эмес финансылык-кредиттик уюмдарынын кредиттери</t>
  </si>
  <si>
    <t>Экономикага кредиттер</t>
  </si>
  <si>
    <t>Коммерциялык банктардын кредиттери</t>
  </si>
  <si>
    <t>Банктык эмес финансылык-кредиттик уюмдарынын кредиттери</t>
  </si>
  <si>
    <t>Аймактар боюнча экономикага кредиттери</t>
  </si>
  <si>
    <t>Аймактар боюнча коммерциялык банктардын кредиттери</t>
  </si>
  <si>
    <t>Аймактар боюнча банктык эмес финансылык-кредиттик уюмдарынын кредиттери</t>
  </si>
  <si>
    <t xml:space="preserve">Банктык төлөм (пластикалык) карталарынын рыногу </t>
  </si>
  <si>
    <t>Аймактар боюнча калкка микрокредиттерди берүү көлөмү</t>
  </si>
  <si>
    <t>Аймактар боюнча микрокредиттерди алуучулардын саны</t>
  </si>
  <si>
    <t>Аймактар боюнча бир алуучуга карата кредиттин орточо өлчөмү</t>
  </si>
  <si>
    <t>Алуу максаттары боюнча калкка микрокредиттерди берүү көлөмү</t>
  </si>
  <si>
    <t>Алуу максаттары боюнча микрокредиттерди алуучулардын саны</t>
  </si>
  <si>
    <t>Аймактар боюнча калкка микрокредиттердин берилиши</t>
  </si>
  <si>
    <t>Финансы ишмердигинин активдери, милдеттенмелери жана капиталы</t>
  </si>
  <si>
    <t>Улуттук банктын активдери, милдеттенмелери жана капиталы</t>
  </si>
  <si>
    <t>Камсыздандыруу компанияларынын активдери, милдеттенмелери жана капиталы</t>
  </si>
  <si>
    <t>Коммерциялык банктардын активдери, милдеттенмелери жана капиталы</t>
  </si>
  <si>
    <t>Инвестициялык фонддордун активдери, милдеттенмелери жана капиталы</t>
  </si>
  <si>
    <t>КОММЕРЦИЯЛЫК ЭМЕС УЮМДАР</t>
  </si>
  <si>
    <t>Коомдук уюмдардын ишмердиги</t>
  </si>
  <si>
    <t>Коомдук уюмдардын саны</t>
  </si>
  <si>
    <t>Коомдук уюмдардын аймактар боюнча саны</t>
  </si>
  <si>
    <t>МАЗМУНУ</t>
  </si>
  <si>
    <t>Таблицалардын аталышы</t>
  </si>
  <si>
    <t>КЫРГЫЗ  РЕСПУБЛИКАСЫНЫН</t>
  </si>
  <si>
    <t>Улуттук статистика комитетинин башка негизги басылмалары</t>
  </si>
  <si>
    <t>Жалпы республика жана анын региондору боюнча такталган маалыматтарга негизделген кеңири маалыматтарды камтыйт. Калк, анын иш менен камсыз болушу жана жашоо деңгээли жөнүндө маалыматтар берилди. Улуттук эсептер тутуму, республиканын чарба жүргүзүүчү субъекттери, чакан жана орто ишкердик, инвестициялар жөнүндө маалыматтар камтылды. Экономиканын реалдуу секторунун айрым тармактарындагы абал чагылдырылды. Тышкы экономикалык ишмердик тышкы сооданын көлөмү, экспорт жана импорт тууралуу маалыматтар менен берилет.</t>
  </si>
  <si>
    <t xml:space="preserve">Кыргыз Республикадагы туризмдин өнүгүшү жөнүндө маалыматтар, анын ичинде келүүчүлөр, туристерди жайгаштыруу каражаттары, ушул кызмат көрсөтүүлөргө карата баалардын жана тарифтердин тейлөөлөрдүн көлөмү ж.б. маалымат берилет. </t>
  </si>
  <si>
    <t xml:space="preserve">Чакан жана орто ишканалардын, дыйкан (фермердик) чарбаларынын жана жеке ишкерлердин ишмердиктеринин негизги экономикалык көрсөткүчтөрү боюнча статистикалык маалыматтар берилет. </t>
  </si>
  <si>
    <t>Улуттук эсеп тутумундагы көрсөткүчтөрдү түзүүнүн жана өз ара байланышуунун принциптери, негизги түзүмдөрү жана алардын айрым компоненттери баяндалат, республиканын ички дүң продуктун өндүрүү, түзүү, бөлүштүрүү жана пайдалануу жөнүндөгү жалпыланган маалыматтарды камтыган эсеп тутуму берилет.</t>
  </si>
  <si>
    <t xml:space="preserve">Республикадагы жана анын региондорундагы ички сооданын абалы жөнүндө статистикалык маалыматтар, ошондой эле аларга методологиялык түшүндүрмөлөр берилет. </t>
  </si>
  <si>
    <t>Жалпы республика жана анын региондору боюнча юридикалык жактардын маалыматтык-коммуникациялык технологияларынын абалын жана пайдаланылышын талдоону камтыйт. Тиркемелерде экономикалык ишмердиктин түрлөрү жана менчик формалары боюнча МКТнын абалы тууралуу толук маалыматтар берилет.</t>
  </si>
  <si>
    <t>Товарлардын тышкы жана өз ара соодасы, кызмат көрсөтүүлөрдүн соодасы, импорт жана экспорт бааларынын  индекстери, валюталар курсу жөнүндө статистикалык маалыматтарды камтыйт. Тиркемелерде кеңири статистикалык маалыматтар жана аларга методологиялык түшүндүрмөлөр берилет.</t>
  </si>
  <si>
    <t>Республиканын административдик-аймактык бөлүнүшү, калктын санынын, жаш курактык жана улуттук курамынын өзгөрүшү, анын республиканын аймагында жайгашуусу, төрөлүү жана өлүм, никелешүү жана ажырашуу, миграция тууралуу маалыматтарды камтыйт.</t>
  </si>
  <si>
    <t>Улутстатком тарабынан үй чарбаларга жыл сайын өткөрүлүүчү изилдөөлөргө ылайык, кедейчилик көрсөткүчтөрүнүн, калктын кирешелеринин жана чыгымдарынын, тамактануунун энергетикалык баалуулугу жөнүндө маалыматтардын талдоосун камтыйт. Калкты социалдык жактан камсыздоо жөнүндө маалыматтар көрсөтүлдү. Тиркемелерде кеңири статистикалык маалыматтар жана аларга методологиялык түшүндүрмөлөр берилет.</t>
  </si>
  <si>
    <t>“Иш менен камсыз кылуу жана жумушсуздук”</t>
  </si>
  <si>
    <t>Калктын саны жана түзүмү, жашоо узактыгы, оорулар, билим берүү, экономикалык ишмердиктин түрлөрү боюнча жумуштуулук, башкаруу органдарындагы өкүлчүлүк жөнүндө маалыматтар гендердик аспектте берилет.</t>
  </si>
  <si>
    <t>Жыйнакта жаратылыш ресурстарынын абалын, ага экологиялык таасир этүүнүн көрсөткүчтөрүнүн, ошондой эле аны коргоо боюнча жүргүзүлгөн иш-чараларды мүнөздөгөн маалыматтар камтылат.</t>
  </si>
  <si>
    <t xml:space="preserve">   “Кыргызстан цифраларда”</t>
  </si>
  <si>
    <t>Жыл сайын басма жана электрондук түрүндө басылып чыгарылат.</t>
  </si>
  <si>
    <t>МАЗМУНУНА  кайтуу</t>
  </si>
  <si>
    <t>Экономиканын ишканаларынын активдеринин айланымдуулугу</t>
  </si>
  <si>
    <t xml:space="preserve">Экономиканын ишканаларынын товардык-материалдык запастарынын айланымдуулугу </t>
  </si>
  <si>
    <t>Экономиканын ишканаларынын товардык-материалдык запастарын сактоонун ишмердиктин түрлөрү боюнча орточо узактыгы</t>
  </si>
  <si>
    <t>II.А.1.</t>
  </si>
  <si>
    <t>II.А.4.</t>
  </si>
  <si>
    <t>II.А.7.</t>
  </si>
  <si>
    <t>II.А.9.</t>
  </si>
  <si>
    <t>II.А.10.</t>
  </si>
  <si>
    <t>II.Б.1.</t>
  </si>
  <si>
    <t>Материалдык эмес активдердин теңдемдик наркы</t>
  </si>
  <si>
    <t>Кийинкиге жылдырылган салыктык  милдеттенмелер</t>
  </si>
  <si>
    <t xml:space="preserve">     Материалдык эмес активдердин теңдемдик наркы</t>
  </si>
  <si>
    <t>Сальдолоштурулган финансылык жыйынтык
 (пайдадан чыгаша кемитилет)</t>
  </si>
  <si>
    <t>Азыктарды (иштерди, кызмат көрсөтүүлөрдү) өндүрүүгө жана иштетүүгө кеткен 
 чыгымдардын түзүмү - бардыгы</t>
  </si>
  <si>
    <t>Банктык эмес финансылык-кредиттик уюмдарынын активдери,  
 милдеттенмелери жана капиталы</t>
  </si>
  <si>
    <t>Ишмердиктин түрлөрү боюнча отчет берген ишканалардын саны</t>
  </si>
  <si>
    <t xml:space="preserve"> I.Б.1 таблицасы: Ишмердиктин түрлөрү боюнча отчет берген ишканалардын саны</t>
  </si>
  <si>
    <t xml:space="preserve">                         Кыргыз  Республикасынын Улуттук статистика комитети </t>
  </si>
  <si>
    <t>2021-2025</t>
  </si>
  <si>
    <t>БИШКЕК 2026</t>
  </si>
  <si>
    <t>Н. Ишенов</t>
  </si>
  <si>
    <t>А. Мамоева</t>
  </si>
  <si>
    <r>
      <t>«Кыргыз Республикасынын ишканаларынын финансысы</t>
    </r>
    <r>
      <rPr>
        <sz val="11"/>
        <rFont val="Times New Roman"/>
        <family val="1"/>
        <charset val="204"/>
      </rPr>
      <t>-</t>
    </r>
    <r>
      <rPr>
        <b/>
        <sz val="11"/>
        <rFont val="Times New Roman"/>
        <family val="1"/>
        <charset val="204"/>
      </rPr>
      <t xml:space="preserve">2021-2025» </t>
    </r>
    <r>
      <rPr>
        <sz val="11"/>
        <rFont val="Times New Roman"/>
        <family val="1"/>
        <charset val="204"/>
      </rPr>
      <t>басылмасы 2021-2025-жылдардагы экономиканын реалдуу жана финансы секторлорунун ишканаларынын финансылык көрсөткүчтөрүнүн талдоосун камтыйт. Тиркемелерде экономикалык ишмердиктин түрлөрү боюнча жылдык динамика менен статистикалык таблиицалар, аларга кыскача методолгиялык түшүндүрмөлөр жана Улутстаткомдун 2027-жыл үчүн басылмаларынын графиги келтирилген.</t>
    </r>
  </si>
  <si>
    <t>Фондулук баалуулуктардын бардык түрлөрү
  боюнча бүтүмдөрдүн саны</t>
  </si>
  <si>
    <r>
      <t xml:space="preserve">  </t>
    </r>
    <r>
      <rPr>
        <sz val="9"/>
        <color rgb="FFFF0000"/>
        <rFont val="Times New Roman"/>
        <family val="1"/>
        <charset val="204"/>
      </rPr>
      <t xml:space="preserve">КРнын Президентине караштуу Дин иштери 
   жана этностор аралык мамилелер боюнча 
   улуттук агенттигинин </t>
    </r>
    <r>
      <rPr>
        <sz val="9"/>
        <rFont val="Times New Roman"/>
        <family val="1"/>
        <charset val="204"/>
      </rPr>
      <t>каттоосунан өткөн диний
   багыттагы диний уюмдар жана объекттер</t>
    </r>
  </si>
  <si>
    <t>Бул басылманын маалыматтарын жаңылоонун акыркы күнү: 2026-жылдын 20-августу.</t>
  </si>
  <si>
    <t xml:space="preserve">Ыкчам маалыматтардын негизинде өлкөнүн 2025-ж. социалдык-экономикалык абалын мүнөздөөчү негизги көрсөткүчтөр мурдагы жылдар менен салыштырылып берилди. Калк, анын иш менен камсыз болушу жана жашоо деңгээли, ошондой эле экономиканын реалдуу секторунун айрым тармактарынын абалы жөнүндө маалыматтарды камтыйт. </t>
  </si>
  <si>
    <t xml:space="preserve">   “Кыргыз Республикасынын статистикалык жылдыгы 2021-2025”</t>
  </si>
  <si>
    <t xml:space="preserve">  “Кыргызстандагы туризм 2021-2025”</t>
  </si>
  <si>
    <t>“Кыргыз Республикасынын улуттук эсептери 2021-2025”</t>
  </si>
  <si>
    <t>"Ресурстар-Пайдалануу" таблицалары 2024-ж.</t>
  </si>
  <si>
    <t>Статистикалык бюллетени  Кыргыз Республикасынын экономикасындагы товарлардын жана кызмат көрсөтүү агымдарын чагылдыруучу Улуттук эсептер системасынын методологиялык принциптери жана стандарттарына ылайык  иштелип чыккан "Ресурстар-Пайдалануу" таблицаларын камтыйт.</t>
  </si>
  <si>
    <t>“Кыргыз Республикасынын өнөр жайы 2021-2025”</t>
  </si>
  <si>
    <t xml:space="preserve">“Кыргыз Республикасынын айыл чарбасы 2021-2025” </t>
  </si>
  <si>
    <t xml:space="preserve">2025-ж. республиканын инвестициялык жана курулуш ишмердиги боюнча статистикалык маалыматтар мурунку жылдарга салыштырып берилет. </t>
  </si>
  <si>
    <t>2025-ж. республиканын айыл чарбасынын негизги тармактарынын абалын мүнөздөгөн статистикалык маалыматтар мурунку жылдарга салыштырып берилет.</t>
  </si>
  <si>
    <t>“Кыргыз Республикасындагы инвестициялар 2021-2025”</t>
  </si>
  <si>
    <t>“Кыргыз Республикасындагы чакан жана орто ишкерлик 2021-2025”</t>
  </si>
  <si>
    <t xml:space="preserve">“Кыргыз Республикасындагы чет өлкөлүк инвестициялары бар ишканалардын ишмердиги 2021-2025” </t>
  </si>
  <si>
    <t>2025-ж. чет өлкөлүк инвестициялары бар ишканалардын ишмердигинин негизги экономикалык көрсөткүчтөрү боюнча кыскача талдоолор жана статистикалык маалыматтар мурунку жылдарга салыштырылып берилет.</t>
  </si>
  <si>
    <t xml:space="preserve">Басылмада 2025-ж. өнөр жайдын жалпы республика боюнча өнүгүшүн мүнөздөөчү негизги көрсөткүчтөр мурдагы жылдарга салыштырылып берилди. Продукциялардын айрым түрлөрүнүн республика жана аймактар боюнча өндүрүлүшү жөнүндө маалыматтар берилет. </t>
  </si>
  <si>
    <t xml:space="preserve">“Кыргыз Республикасынын керектөө рыногу 2021-2025” </t>
  </si>
  <si>
    <t>“Кыргыз Республикасынын маалыматтык-коммуникациялык технологиялары 2021-2025”</t>
  </si>
  <si>
    <t xml:space="preserve">“Кыргыз Республикасынын тышкы жана өз ара соодасы 2021-2025” </t>
  </si>
  <si>
    <t>“Кыргыз Республикасынын демографиялык жылдыгы 2021-2025”</t>
  </si>
  <si>
    <t>“Кыргыз Республикасынын калкынын жашоо деңгээли 2021-2025”</t>
  </si>
  <si>
    <t xml:space="preserve">Басылма 2025-ж. өткөрүлгөн үй чарбалардын бюджеттерине жана жумушчу күчүнө интеграциялык тандалма изилдөө жүргүзүүнүн жыйынтыктары боюнча даярдалды. Жумушчу күчү, аймактар, жынысы, билим деңгээли, экономикалык ишмердиктин түрлөрү, иштеген жумушу ж.б. боюнча бөлүштүрүлгөн иштеген жана иштебеген калк жөнүндө маалыматтарды камтыйт. </t>
  </si>
  <si>
    <t>“Кыргыз Республикасынын аялдары жана эркектери 2021-2025”</t>
  </si>
  <si>
    <t>“Кыргыз Республикасынын айлана-чөйрөсү 2021-2025”</t>
  </si>
  <si>
    <t>II.B.7.</t>
  </si>
  <si>
    <r>
      <t xml:space="preserve">                                  сатуунун рентабелдүүлүгү</t>
    </r>
    <r>
      <rPr>
        <b/>
        <vertAlign val="superscript"/>
        <sz val="12"/>
        <rFont val="Times New Roman"/>
        <family val="1"/>
        <charset val="204"/>
      </rPr>
      <t>1</t>
    </r>
  </si>
  <si>
    <t xml:space="preserve">II.В.7 таблицасы: Ишмердиктин түрлөрү боюнча ишканалардын </t>
  </si>
  <si>
    <t>Ишмердиктин түрлөрү боюнча ишканалардын сатуунун  рентабелдүүлүгү</t>
  </si>
  <si>
    <t>III.A.25.</t>
  </si>
  <si>
    <t>III.A.26.</t>
  </si>
  <si>
    <t>III.A.27.</t>
  </si>
  <si>
    <t>III.A.28.</t>
  </si>
  <si>
    <t>III.A.29.</t>
  </si>
  <si>
    <t>III.A.30.</t>
  </si>
  <si>
    <t>III.A.31.</t>
  </si>
  <si>
    <t>III.A.32.</t>
  </si>
  <si>
    <t>III.A.33.</t>
  </si>
  <si>
    <t>Кыргыз Республикасындагы аялдарга кредит берүү</t>
  </si>
  <si>
    <t>Коммерциялык банктар тарабынан аялдарга кредит берүү</t>
  </si>
  <si>
    <t>Банктык эмес финансылык-кредиттик уюмдар тарабынан аялдарга кредит берүү</t>
  </si>
  <si>
    <r>
      <t>III.А.28  таблицасы: Банктык төлөм (пластикалык) карталарынын рыногу</t>
    </r>
    <r>
      <rPr>
        <b/>
        <vertAlign val="superscript"/>
        <sz val="12"/>
        <rFont val="Times New Roman"/>
        <family val="1"/>
        <charset val="204"/>
      </rPr>
      <t>1</t>
    </r>
  </si>
  <si>
    <r>
      <t xml:space="preserve">Бизнес максаттары үчүн жеке адамдарга берилген  
  кредиттердин саны, </t>
    </r>
    <r>
      <rPr>
        <i/>
        <sz val="9"/>
        <color theme="1"/>
        <rFont val="Times New Roman"/>
        <family val="1"/>
        <charset val="204"/>
      </rPr>
      <t>бирдик</t>
    </r>
  </si>
  <si>
    <t>анын ичинен  аялдарга</t>
  </si>
  <si>
    <r>
      <t xml:space="preserve">Бизнес максаттары үчүн жеке адамдарга 
    кредиттер, </t>
    </r>
    <r>
      <rPr>
        <i/>
        <sz val="9"/>
        <color theme="1"/>
        <rFont val="Times New Roman"/>
        <family val="1"/>
        <charset val="204"/>
      </rPr>
      <t xml:space="preserve">млн. сом  </t>
    </r>
    <r>
      <rPr>
        <sz val="9"/>
        <color theme="1"/>
        <rFont val="Times New Roman"/>
        <family val="1"/>
        <charset val="204"/>
      </rPr>
      <t>(мезгилдин аягына)</t>
    </r>
  </si>
  <si>
    <r>
      <t xml:space="preserve">Берилген кредиттердин саны - бардыгы, </t>
    </r>
    <r>
      <rPr>
        <i/>
        <sz val="9"/>
        <color theme="1"/>
        <rFont val="Times New Roman"/>
        <family val="1"/>
        <charset val="204"/>
      </rPr>
      <t>бирдик</t>
    </r>
  </si>
  <si>
    <t>III.А.25 таблицасы: Кыргыз Республикасындагы аялдарга кредит берүү</t>
  </si>
  <si>
    <t>III.А.26 таблицасы: Коммерциялык банктар тарабынан аялдарга кредит берүү</t>
  </si>
  <si>
    <t>III.А.29 таблицасы: Аймактар боюнча калкка микрокредиттерди берүү көлөмү</t>
  </si>
  <si>
    <t>III.А.30 таблицасы: Аймактар боюнча микрокредиттерди алуучулардын саны</t>
  </si>
  <si>
    <t xml:space="preserve">III.А.31 таблицасы: Аймактар боюнча бир алуучуга карата кредиттин орточо өлчөмү </t>
  </si>
  <si>
    <t xml:space="preserve">III.А.27 таблицасы: Банктык эмес финансылык-кредиттик уюмдар тарабынан </t>
  </si>
  <si>
    <t xml:space="preserve">                                      аялдарга кредит берүү</t>
  </si>
  <si>
    <r>
      <t xml:space="preserve">Бизнес максаттары үчүн жеке адамдарга кредиттер, 
  </t>
    </r>
    <r>
      <rPr>
        <i/>
        <sz val="9"/>
        <color theme="1"/>
        <rFont val="Times New Roman"/>
        <family val="1"/>
        <charset val="204"/>
      </rPr>
      <t xml:space="preserve">млн. сом  </t>
    </r>
    <r>
      <rPr>
        <sz val="9"/>
        <color theme="1"/>
        <rFont val="Times New Roman"/>
        <family val="1"/>
        <charset val="204"/>
      </rPr>
      <t>(мезгилдин аягына)</t>
    </r>
  </si>
  <si>
    <r>
      <t xml:space="preserve">Бизнес максаттары үчүн жеке адамдарга берилген 
 кредиттердин саны, </t>
    </r>
    <r>
      <rPr>
        <i/>
        <sz val="9"/>
        <color theme="1"/>
        <rFont val="Times New Roman"/>
        <family val="1"/>
        <charset val="204"/>
      </rPr>
      <t>бирдик</t>
    </r>
  </si>
  <si>
    <t>III.А.32 таблицасы: Алуу максаттары боюнча калкка микрокредиттердин бөлүнүшү</t>
  </si>
  <si>
    <t>III.А.33 таблицасы: Алуу максаттары боюнча микрокредиттерди алуучулардын саны</t>
  </si>
  <si>
    <t xml:space="preserve">III.Б.5 таблицасы: Банктык эмес финансылык-кредиттик уюмдарынын </t>
  </si>
  <si>
    <t>III.Б.5 таблицасынын уландысы</t>
  </si>
  <si>
    <t xml:space="preserve">III.Б.4 таблицасы: Коммерциялык банктардын активдери,  </t>
  </si>
  <si>
    <t xml:space="preserve">III.Б.3 таблицасы: Инвестициялык фонддордун активдери, милдеттенмелери </t>
  </si>
  <si>
    <r>
      <t xml:space="preserve">Төлөм (пластикалык) карталарынын насыялык 
  уюмдарынын-эмитенттеринин саны, 
</t>
    </r>
    <r>
      <rPr>
        <i/>
        <sz val="9"/>
        <rFont val="Times New Roman"/>
        <family val="1"/>
        <charset val="204"/>
      </rPr>
      <t xml:space="preserve">  (бирдик)</t>
    </r>
  </si>
  <si>
    <r>
      <t xml:space="preserve">Жүгүртүүдөгү төлөм (пластикалык) 
 карталарынын саны,
</t>
    </r>
    <r>
      <rPr>
        <i/>
        <sz val="9"/>
        <rFont val="Times New Roman"/>
        <family val="1"/>
        <charset val="204"/>
      </rPr>
      <t xml:space="preserve"> (миң бирдик)</t>
    </r>
  </si>
  <si>
    <r>
      <t xml:space="preserve">Төлөм карталарын пайдалануу менен ишке ашкан 
  операциялардын саны - бардыгы, 
</t>
    </r>
    <r>
      <rPr>
        <i/>
        <sz val="9"/>
        <rFont val="Times New Roman"/>
        <family val="1"/>
        <charset val="204"/>
      </rPr>
      <t xml:space="preserve">  (млн. транзакциялар)</t>
    </r>
  </si>
  <si>
    <r>
      <t xml:space="preserve">Төлөм карталарын пайдалануу менен ишке ашкан 
  операциялардын көлөмү - бардыгы, 
</t>
    </r>
    <r>
      <rPr>
        <i/>
        <sz val="9"/>
        <rFont val="Times New Roman"/>
        <family val="1"/>
        <charset val="204"/>
      </rPr>
      <t xml:space="preserve">  (млрд. сом)</t>
    </r>
  </si>
  <si>
    <t>2025*</t>
  </si>
  <si>
    <t>*Алдын ала алынган маалыматтар.</t>
  </si>
  <si>
    <t>Басылма Кыргыз Республикасынын Улуттук статистика комитетинин финансы жана баалар статистикасы башкармалыгынын адистери тарабынан даярдалды.</t>
  </si>
  <si>
    <r>
      <t xml:space="preserve">                                 түрлөрү боюнча айланымдуулугу</t>
    </r>
    <r>
      <rPr>
        <b/>
        <vertAlign val="superscript"/>
        <sz val="12"/>
        <rFont val="Times New Roman"/>
        <family val="1"/>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</si>
</sst>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_-* #,##0.00\ _р_._-;\-* #,##0.00\ _р_._-;_-* &quot;-&quot;??\ _р_._-;_-@_-"/>
    <numFmt numFmtId="167" formatCode="0_ ;\-0\ "/>
    <numFmt numFmtId="168" formatCode="_-* #,##0.0_р_._-;\-* #,##0.0_р_._-;_-* &quot;-&quot;?_р_._-;_-@_-"/>
    <numFmt numFmtId="169" formatCode="_-* #,##0\ _р_._-;\-* #,##0\ _р_._-;_-* &quot;-&quot;\ _р_._-;_-@_-"/>
  </numFmts>
  <fonts count="11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9"/>
      <name val="Times New Roman Cyr"/>
      <family val="1"/>
      <charset val="204"/>
    </font>
    <font>
      <b/>
      <sz val="9"/>
      <name val="Kyrghyz Times"/>
    </font>
    <font>
      <b/>
      <sz val="9"/>
      <name val="Times New Roman Cyr"/>
      <family val="1"/>
      <charset val="204"/>
    </font>
    <font>
      <b/>
      <sz val="9"/>
      <color indexed="9"/>
      <name val="Times New Roman Cyr"/>
      <family val="1"/>
      <charset val="204"/>
    </font>
    <font>
      <sz val="9"/>
      <name val="Kyrghyz Times"/>
    </font>
    <font>
      <sz val="9"/>
      <name val="Times New Roman Cyr"/>
      <charset val="204"/>
    </font>
    <font>
      <b/>
      <sz val="9"/>
      <name val="Times New Roman Cyr"/>
      <charset val="204"/>
    </font>
    <font>
      <sz val="9"/>
      <color indexed="10"/>
      <name val="Times New Roman Cyr"/>
      <family val="1"/>
      <charset val="204"/>
    </font>
    <font>
      <sz val="10"/>
      <name val="Arial Cyr"/>
      <charset val="204"/>
    </font>
    <font>
      <sz val="10"/>
      <name val="Arial Cyr"/>
    </font>
    <font>
      <b/>
      <sz val="9"/>
      <name val="Times New Roman Cyr"/>
    </font>
    <font>
      <b/>
      <sz val="9"/>
      <name val="Times New Roman"/>
      <family val="1"/>
      <charset val="204"/>
    </font>
    <font>
      <sz val="9"/>
      <color theme="0"/>
      <name val="Times New Roman"/>
      <family val="1"/>
      <charset val="204"/>
    </font>
    <font>
      <sz val="9"/>
      <color rgb="FFFF0000"/>
      <name val="Times New Roman"/>
      <family val="1"/>
      <charset val="204"/>
    </font>
    <font>
      <sz val="12"/>
      <color indexed="24"/>
      <name val="Symbol"/>
      <family val="1"/>
      <charset val="2"/>
    </font>
    <font>
      <sz val="9"/>
      <name val="Times New Roman"/>
      <family val="1"/>
      <charset val="204"/>
    </font>
    <font>
      <sz val="9"/>
      <color theme="1"/>
      <name val="Times New Roman Cyr"/>
      <family val="1"/>
      <charset val="204"/>
    </font>
    <font>
      <sz val="9"/>
      <color indexed="12"/>
      <name val="Times New Roman Cyr"/>
      <family val="1"/>
      <charset val="204"/>
    </font>
    <font>
      <sz val="9"/>
      <name val="Times New Roman Cyr"/>
    </font>
    <font>
      <sz val="9"/>
      <name val="Arial Cyr"/>
      <charset val="204"/>
    </font>
    <font>
      <b/>
      <sz val="12"/>
      <name val="Times New Roman Cyr"/>
      <family val="1"/>
      <charset val="204"/>
    </font>
    <font>
      <i/>
      <sz val="9"/>
      <name val="Times New Roman Cyr"/>
      <family val="1"/>
      <charset val="204"/>
    </font>
    <font>
      <sz val="10"/>
      <name val="Kyrghyz Times"/>
    </font>
    <font>
      <sz val="11"/>
      <name val="Times New Roman"/>
      <family val="1"/>
      <charset val="204"/>
    </font>
    <font>
      <sz val="11"/>
      <name val="Times New Roman Cyr"/>
      <family val="1"/>
      <charset val="204"/>
    </font>
    <font>
      <sz val="9"/>
      <color rgb="FFFF0000"/>
      <name val="Times New Roman Cyr"/>
      <family val="1"/>
      <charset val="204"/>
    </font>
    <font>
      <b/>
      <sz val="9"/>
      <color rgb="FFFF0000"/>
      <name val="Times New Roman Cyr"/>
      <family val="1"/>
      <charset val="204"/>
    </font>
    <font>
      <b/>
      <sz val="9"/>
      <color rgb="FFFF0000"/>
      <name val="Times New Roman Cyr"/>
      <charset val="204"/>
    </font>
    <font>
      <sz val="11"/>
      <name val="Kyrghyz Times"/>
    </font>
    <font>
      <sz val="12"/>
      <name val="Times New Roman"/>
      <family val="1"/>
      <charset val="204"/>
    </font>
    <font>
      <sz val="9"/>
      <color theme="0"/>
      <name val="Times New Roman CYR"/>
      <family val="1"/>
      <charset val="204"/>
    </font>
    <font>
      <sz val="9"/>
      <color theme="0"/>
      <name val="Times New Roman Cyr"/>
      <charset val="204"/>
    </font>
    <font>
      <sz val="10"/>
      <name val="Times New Roman"/>
      <family val="1"/>
      <charset val="204"/>
    </font>
    <font>
      <sz val="9"/>
      <color theme="0"/>
      <name val="Kyrghyz Times"/>
    </font>
    <font>
      <b/>
      <sz val="10.5"/>
      <name val="Times New Roman Cyr"/>
      <family val="1"/>
      <charset val="204"/>
    </font>
    <font>
      <i/>
      <sz val="9"/>
      <name val="Times New Roman"/>
      <family val="1"/>
      <charset val="204"/>
    </font>
    <font>
      <b/>
      <sz val="9"/>
      <color indexed="9"/>
      <name val="Times New Roman"/>
      <family val="1"/>
      <charset val="204"/>
    </font>
    <font>
      <vertAlign val="superscript"/>
      <sz val="9"/>
      <name val="Times New Roman"/>
      <family val="1"/>
      <charset val="204"/>
    </font>
    <font>
      <sz val="9"/>
      <color indexed="8"/>
      <name val="Times New Roman"/>
      <family val="1"/>
      <charset val="204"/>
    </font>
    <font>
      <sz val="9"/>
      <color indexed="10"/>
      <name val="Times New Roman"/>
      <family val="1"/>
      <charset val="204"/>
    </font>
    <font>
      <sz val="8.5"/>
      <name val="Times New Roman"/>
      <family val="1"/>
      <charset val="204"/>
    </font>
    <font>
      <b/>
      <sz val="10"/>
      <name val="Times New Roman"/>
      <family val="1"/>
      <charset val="204"/>
    </font>
    <font>
      <b/>
      <sz val="12"/>
      <name val="Times New Roman"/>
      <family val="1"/>
      <charset val="204"/>
    </font>
    <font>
      <b/>
      <i/>
      <sz val="9"/>
      <name val="Times New Roman"/>
      <family val="1"/>
      <charset val="204"/>
    </font>
    <font>
      <sz val="10"/>
      <color indexed="10"/>
      <name val="Times New Roman"/>
      <family val="1"/>
      <charset val="204"/>
    </font>
    <font>
      <b/>
      <vertAlign val="superscript"/>
      <sz val="12"/>
      <name val="Times New Roman"/>
      <family val="1"/>
      <charset val="204"/>
    </font>
    <font>
      <b/>
      <sz val="11.5"/>
      <name val="Times New Roman"/>
      <family val="1"/>
      <charset val="204"/>
    </font>
    <font>
      <sz val="9"/>
      <color rgb="FFFF0000"/>
      <name val="Times New Roman Cyr"/>
      <charset val="204"/>
    </font>
    <font>
      <b/>
      <sz val="12"/>
      <name val="Kyrghyz Times"/>
    </font>
    <font>
      <sz val="12"/>
      <name val="Arial Cyr"/>
    </font>
    <font>
      <sz val="9"/>
      <name val="Arial Cyr"/>
    </font>
    <font>
      <vertAlign val="superscript"/>
      <sz val="8"/>
      <name val="Times New Roman"/>
      <family val="1"/>
      <charset val="204"/>
    </font>
    <font>
      <b/>
      <sz val="11"/>
      <name val="Kyrghyz Times"/>
    </font>
    <font>
      <b/>
      <sz val="11"/>
      <name val="Times New Roman"/>
      <family val="1"/>
      <charset val="204"/>
    </font>
    <font>
      <sz val="9"/>
      <color indexed="9"/>
      <name val="Times New Roman"/>
      <family val="1"/>
      <charset val="204"/>
    </font>
    <font>
      <b/>
      <sz val="9"/>
      <color indexed="8"/>
      <name val="Times New Roman"/>
      <family val="1"/>
      <charset val="204"/>
    </font>
    <font>
      <b/>
      <sz val="9"/>
      <color indexed="8"/>
      <name val="Times New Roman Cyr"/>
      <family val="1"/>
      <charset val="204"/>
    </font>
    <font>
      <sz val="12"/>
      <name val="Times New Roman Cyr"/>
      <charset val="204"/>
    </font>
    <font>
      <b/>
      <sz val="8"/>
      <name val="Times New Roman"/>
      <family val="1"/>
      <charset val="204"/>
    </font>
    <font>
      <b/>
      <sz val="12"/>
      <color indexed="8"/>
      <name val="Times New Roman"/>
      <family val="1"/>
      <charset val="204"/>
    </font>
    <font>
      <sz val="12"/>
      <color indexed="8"/>
      <name val="Times New Roman"/>
      <family val="1"/>
      <charset val="204"/>
    </font>
    <font>
      <sz val="11"/>
      <color indexed="8"/>
      <name val="Times New Roman"/>
      <family val="1"/>
      <charset val="204"/>
    </font>
    <font>
      <i/>
      <sz val="9"/>
      <color indexed="8"/>
      <name val="Times New Roman"/>
      <family val="1"/>
      <charset val="204"/>
    </font>
    <font>
      <b/>
      <i/>
      <sz val="9"/>
      <color indexed="8"/>
      <name val="Times New Roman"/>
      <family val="1"/>
      <charset val="204"/>
    </font>
    <font>
      <b/>
      <sz val="11"/>
      <color indexed="8"/>
      <name val="Times New Roman"/>
      <family val="1"/>
      <charset val="204"/>
    </font>
    <font>
      <sz val="11"/>
      <color indexed="9"/>
      <name val="Times New Roman"/>
      <family val="1"/>
      <charset val="204"/>
    </font>
    <font>
      <b/>
      <sz val="9"/>
      <color indexed="10"/>
      <name val="Times New Roman"/>
      <family val="1"/>
      <charset val="204"/>
    </font>
    <font>
      <sz val="9"/>
      <color rgb="FFC00000"/>
      <name val="Times New Roman"/>
      <family val="1"/>
      <charset val="204"/>
    </font>
    <font>
      <b/>
      <sz val="9"/>
      <color theme="1"/>
      <name val="Times New Roman"/>
      <family val="1"/>
      <charset val="204"/>
    </font>
    <font>
      <sz val="9"/>
      <color theme="1"/>
      <name val="Times New Roman"/>
      <family val="1"/>
      <charset val="204"/>
    </font>
    <font>
      <sz val="12"/>
      <name val="Times New Roman Cyr"/>
      <family val="1"/>
      <charset val="204"/>
    </font>
    <font>
      <sz val="11.5"/>
      <name val="Times New Roman"/>
      <family val="1"/>
      <charset val="204"/>
    </font>
    <font>
      <b/>
      <sz val="9"/>
      <color theme="0"/>
      <name val="Times New Roman"/>
      <family val="1"/>
      <charset val="204"/>
    </font>
    <font>
      <b/>
      <sz val="9"/>
      <color theme="0"/>
      <name val="Times New Roman Cyr"/>
      <family val="1"/>
      <charset val="204"/>
    </font>
    <font>
      <sz val="10"/>
      <name val="Times New Roman Cyr"/>
      <family val="1"/>
      <charset val="204"/>
    </font>
    <font>
      <b/>
      <sz val="9"/>
      <color rgb="FFFF0000"/>
      <name val="Times New Roman"/>
      <family val="1"/>
      <charset val="204"/>
    </font>
    <font>
      <b/>
      <sz val="12"/>
      <color indexed="10"/>
      <name val="Times New Roman"/>
      <family val="1"/>
      <charset val="204"/>
    </font>
    <font>
      <b/>
      <sz val="9.5"/>
      <name val="Times New Roman"/>
      <family val="1"/>
      <charset val="204"/>
    </font>
    <font>
      <i/>
      <sz val="9"/>
      <color indexed="9"/>
      <name val="Times New Roman"/>
      <family val="1"/>
      <charset val="204"/>
    </font>
    <font>
      <b/>
      <sz val="10"/>
      <name val="Times New Roman Cyr"/>
      <family val="1"/>
      <charset val="204"/>
    </font>
    <font>
      <sz val="10"/>
      <color indexed="12"/>
      <name val="Times New Roman Cyr"/>
      <family val="1"/>
      <charset val="204"/>
    </font>
    <font>
      <i/>
      <sz val="9"/>
      <color rgb="FFFF0000"/>
      <name val="Times New Roman"/>
      <family val="1"/>
      <charset val="204"/>
    </font>
    <font>
      <sz val="9"/>
      <color indexed="12"/>
      <name val="Times New Roman"/>
      <family val="1"/>
      <charset val="204"/>
    </font>
    <font>
      <sz val="9"/>
      <color rgb="FFC00000"/>
      <name val="Times New Roman Cyr"/>
      <charset val="204"/>
    </font>
    <font>
      <i/>
      <vertAlign val="superscript"/>
      <sz val="9"/>
      <name val="Times New Roman"/>
      <family val="1"/>
      <charset val="204"/>
    </font>
    <font>
      <b/>
      <sz val="22"/>
      <name val="Times New Roman"/>
      <family val="1"/>
      <charset val="204"/>
    </font>
    <font>
      <b/>
      <sz val="24"/>
      <name val="Times New Roman"/>
      <family val="1"/>
      <charset val="204"/>
    </font>
    <font>
      <b/>
      <i/>
      <sz val="22"/>
      <name val="Times New Roman"/>
      <family val="1"/>
      <charset val="204"/>
    </font>
    <font>
      <b/>
      <i/>
      <sz val="22"/>
      <color rgb="FF000000"/>
      <name val="Times New Roman"/>
      <family val="1"/>
      <charset val="204"/>
    </font>
    <font>
      <b/>
      <i/>
      <sz val="12"/>
      <color rgb="FF000000"/>
      <name val="Times New Roman"/>
      <family val="1"/>
      <charset val="204"/>
    </font>
    <font>
      <b/>
      <sz val="14"/>
      <name val="Times New Roman"/>
      <family val="1"/>
      <charset val="204"/>
    </font>
    <font>
      <b/>
      <sz val="20"/>
      <name val="Times New Roman"/>
      <family val="1"/>
      <charset val="204"/>
    </font>
    <font>
      <sz val="11"/>
      <color theme="1"/>
      <name val="Times New Roman"/>
      <family val="2"/>
      <charset val="204"/>
    </font>
    <font>
      <b/>
      <sz val="14"/>
      <color theme="1"/>
      <name val="Times New Roman"/>
      <family val="1"/>
      <charset val="204"/>
    </font>
    <font>
      <b/>
      <sz val="11"/>
      <color rgb="FF000000"/>
      <name val="Times New Roman"/>
      <family val="1"/>
      <charset val="204"/>
    </font>
    <font>
      <sz val="11"/>
      <color theme="1"/>
      <name val="Calibri"/>
      <family val="2"/>
      <scheme val="minor"/>
    </font>
    <font>
      <sz val="11"/>
      <color rgb="FF000000"/>
      <name val="Times New Roman"/>
      <family val="1"/>
      <charset val="204"/>
    </font>
    <font>
      <sz val="10.5"/>
      <name val="Times New Roman"/>
      <family val="1"/>
      <charset val="204"/>
    </font>
    <font>
      <sz val="10.5"/>
      <color rgb="FF000000"/>
      <name val="Times New Roman"/>
      <family val="1"/>
      <charset val="204"/>
    </font>
    <font>
      <b/>
      <i/>
      <sz val="12"/>
      <name val="Times New Roman"/>
      <family val="1"/>
      <charset val="204"/>
    </font>
    <font>
      <b/>
      <sz val="8"/>
      <color rgb="FF000000"/>
      <name val="Times New Roman"/>
      <family val="1"/>
      <charset val="204"/>
    </font>
    <font>
      <b/>
      <sz val="10"/>
      <color rgb="FF000000"/>
      <name val="Times New Roman"/>
      <family val="1"/>
      <charset val="204"/>
    </font>
    <font>
      <sz val="10"/>
      <color rgb="FF000000"/>
      <name val="Times New Roman"/>
      <family val="1"/>
      <charset val="204"/>
    </font>
    <font>
      <u/>
      <sz val="10"/>
      <color theme="10"/>
      <name val="Arial Cyr"/>
      <charset val="204"/>
    </font>
    <font>
      <b/>
      <sz val="9.5"/>
      <color rgb="FF000000"/>
      <name val="Times New Roman"/>
      <family val="1"/>
      <charset val="204"/>
    </font>
    <font>
      <sz val="12"/>
      <color theme="1"/>
      <name val="Times New Roman"/>
      <family val="1"/>
      <charset val="204"/>
    </font>
    <font>
      <u/>
      <sz val="11"/>
      <color theme="10"/>
      <name val="Times New Roman"/>
      <family val="1"/>
      <charset val="204"/>
    </font>
    <font>
      <b/>
      <sz val="12"/>
      <color theme="1"/>
      <name val="Times New Roman"/>
      <family val="1"/>
      <charset val="204"/>
    </font>
    <font>
      <i/>
      <sz val="9"/>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medium">
        <color indexed="64"/>
      </bottom>
      <diagonal/>
    </border>
    <border>
      <left/>
      <right/>
      <top style="medium">
        <color indexed="64"/>
      </top>
      <bottom style="medium">
        <color indexed="64"/>
      </bottom>
      <diagonal/>
    </border>
    <border>
      <left/>
      <right/>
      <top style="medium">
        <color auto="1"/>
      </top>
      <bottom/>
      <diagonal/>
    </border>
    <border>
      <left/>
      <right/>
      <top style="thin">
        <color indexed="64"/>
      </top>
      <bottom style="medium">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s>
  <cellStyleXfs count="36">
    <xf numFmtId="0" fontId="0" fillId="0" borderId="0"/>
    <xf numFmtId="0" fontId="13" fillId="0" borderId="0"/>
    <xf numFmtId="165" fontId="18" fillId="0" borderId="0"/>
    <xf numFmtId="0" fontId="23" fillId="0" borderId="0"/>
    <xf numFmtId="0" fontId="12" fillId="0" borderId="0"/>
    <xf numFmtId="0" fontId="12" fillId="0" borderId="0"/>
    <xf numFmtId="0" fontId="12" fillId="0" borderId="0"/>
    <xf numFmtId="0" fontId="13" fillId="0" borderId="0"/>
    <xf numFmtId="0" fontId="3" fillId="0" borderId="0"/>
    <xf numFmtId="164" fontId="18" fillId="0" borderId="0"/>
    <xf numFmtId="166" fontId="13" fillId="0" borderId="0" applyFont="0" applyFill="0" applyBorder="0" applyAlignment="0" applyProtection="0"/>
    <xf numFmtId="0" fontId="61" fillId="0" borderId="0"/>
    <xf numFmtId="164" fontId="18" fillId="0" borderId="0"/>
    <xf numFmtId="0" fontId="18" fillId="0" borderId="0"/>
    <xf numFmtId="0" fontId="18" fillId="0" borderId="0"/>
    <xf numFmtId="0" fontId="3" fillId="0" borderId="0"/>
    <xf numFmtId="0" fontId="3" fillId="0" borderId="0"/>
    <xf numFmtId="0" fontId="13" fillId="0" borderId="0"/>
    <xf numFmtId="0" fontId="9" fillId="0" borderId="0"/>
    <xf numFmtId="0" fontId="9" fillId="0" borderId="0"/>
    <xf numFmtId="0" fontId="13" fillId="0" borderId="0"/>
    <xf numFmtId="0" fontId="12" fillId="0" borderId="0"/>
    <xf numFmtId="0" fontId="96" fillId="0" borderId="0"/>
    <xf numFmtId="0" fontId="3" fillId="0" borderId="0"/>
    <xf numFmtId="0" fontId="12" fillId="0" borderId="0"/>
    <xf numFmtId="0" fontId="99" fillId="0" borderId="0"/>
    <xf numFmtId="0" fontId="6" fillId="0" borderId="1" applyFont="0" applyAlignment="0">
      <alignment horizontal="right" vertical="center" wrapText="1"/>
    </xf>
    <xf numFmtId="169" fontId="12" fillId="0" borderId="0" applyFont="0" applyFill="0" applyBorder="0" applyAlignment="0" applyProtection="0"/>
    <xf numFmtId="166" fontId="12" fillId="0" borderId="0" applyFont="0" applyFill="0" applyBorder="0" applyAlignment="0" applyProtection="0"/>
    <xf numFmtId="0" fontId="107" fillId="0" borderId="0" applyNumberFormat="0" applyFill="0" applyBorder="0" applyAlignment="0" applyProtection="0"/>
    <xf numFmtId="0" fontId="2" fillId="0" borderId="0"/>
    <xf numFmtId="0" fontId="2" fillId="0" borderId="0"/>
    <xf numFmtId="0" fontId="2" fillId="0" borderId="0"/>
    <xf numFmtId="0" fontId="2" fillId="0" borderId="0"/>
    <xf numFmtId="0" fontId="107" fillId="0" borderId="0" applyNumberFormat="0" applyFill="0" applyBorder="0" applyAlignment="0" applyProtection="0">
      <alignment vertical="top"/>
      <protection locked="0"/>
    </xf>
    <xf numFmtId="0" fontId="1" fillId="0" borderId="0"/>
  </cellStyleXfs>
  <cellXfs count="1000">
    <xf numFmtId="0" fontId="0" fillId="0" borderId="0" xfId="0"/>
    <xf numFmtId="0" fontId="4" fillId="0" borderId="0" xfId="0" applyFont="1" applyAlignment="1">
      <alignment vertical="center"/>
    </xf>
    <xf numFmtId="164" fontId="4" fillId="0" borderId="1" xfId="0" applyNumberFormat="1" applyFont="1" applyBorder="1" applyAlignment="1">
      <alignment vertical="center"/>
    </xf>
    <xf numFmtId="1" fontId="6" fillId="0" borderId="1" xfId="0" applyNumberFormat="1" applyFont="1" applyBorder="1" applyAlignment="1">
      <alignment horizontal="right" vertical="center" wrapText="1"/>
    </xf>
    <xf numFmtId="0" fontId="6" fillId="0" borderId="0" xfId="0" applyFont="1" applyAlignment="1">
      <alignment horizontal="right" vertical="center"/>
    </xf>
    <xf numFmtId="0" fontId="7" fillId="0" borderId="0" xfId="0" applyFont="1"/>
    <xf numFmtId="0" fontId="4" fillId="0" borderId="0" xfId="0" applyFont="1"/>
    <xf numFmtId="164" fontId="4" fillId="0" borderId="0" xfId="0" applyNumberFormat="1" applyFont="1"/>
    <xf numFmtId="0" fontId="8" fillId="0" borderId="0" xfId="0" applyFont="1"/>
    <xf numFmtId="0" fontId="9" fillId="0" borderId="0" xfId="0" applyFont="1"/>
    <xf numFmtId="0" fontId="5" fillId="0" borderId="1" xfId="0" applyFont="1" applyBorder="1" applyAlignment="1">
      <alignment vertical="center" wrapText="1"/>
    </xf>
    <xf numFmtId="0" fontId="4" fillId="0" borderId="1" xfId="0" applyFont="1" applyBorder="1"/>
    <xf numFmtId="0" fontId="5" fillId="0" borderId="0" xfId="0" applyFont="1"/>
    <xf numFmtId="0" fontId="10" fillId="0" borderId="0" xfId="0" applyFont="1"/>
    <xf numFmtId="3" fontId="10" fillId="0" borderId="0" xfId="0" applyNumberFormat="1" applyFont="1"/>
    <xf numFmtId="3" fontId="4" fillId="0" borderId="0" xfId="0" applyNumberFormat="1" applyFont="1" applyAlignment="1">
      <alignment horizontal="right"/>
    </xf>
    <xf numFmtId="165" fontId="4" fillId="0" borderId="0" xfId="0" applyNumberFormat="1" applyFont="1" applyAlignment="1">
      <alignment horizontal="right"/>
    </xf>
    <xf numFmtId="165" fontId="4" fillId="0" borderId="0" xfId="0" applyNumberFormat="1" applyFont="1" applyAlignment="1">
      <alignment vertical="center"/>
    </xf>
    <xf numFmtId="2" fontId="4" fillId="0" borderId="0" xfId="0" applyNumberFormat="1" applyFont="1" applyAlignment="1">
      <alignment horizontal="right"/>
    </xf>
    <xf numFmtId="165" fontId="11" fillId="0" borderId="0" xfId="0" applyNumberFormat="1" applyFont="1"/>
    <xf numFmtId="0" fontId="11" fillId="0" borderId="0" xfId="0" applyFont="1"/>
    <xf numFmtId="1" fontId="11" fillId="0" borderId="0" xfId="0" applyNumberFormat="1" applyFont="1"/>
    <xf numFmtId="164" fontId="11" fillId="0" borderId="0" xfId="0" applyNumberFormat="1" applyFont="1"/>
    <xf numFmtId="0" fontId="4" fillId="0" borderId="0" xfId="1" applyFont="1" applyAlignment="1">
      <alignment horizontal="center" vertical="center"/>
    </xf>
    <xf numFmtId="0" fontId="4" fillId="0" borderId="0" xfId="1" applyFont="1" applyAlignment="1">
      <alignment vertical="center"/>
    </xf>
    <xf numFmtId="0" fontId="4" fillId="0" borderId="1" xfId="1" applyFont="1" applyBorder="1" applyAlignment="1">
      <alignment horizontal="center" vertical="center"/>
    </xf>
    <xf numFmtId="0" fontId="4" fillId="0" borderId="1" xfId="1" applyFont="1" applyBorder="1" applyAlignment="1">
      <alignment vertical="center"/>
    </xf>
    <xf numFmtId="0" fontId="6" fillId="0" borderId="0" xfId="1" applyFont="1"/>
    <xf numFmtId="0" fontId="6" fillId="0" borderId="1" xfId="1" applyFont="1" applyBorder="1" applyAlignment="1">
      <alignment horizontal="right" vertical="center" wrapText="1"/>
    </xf>
    <xf numFmtId="3" fontId="6" fillId="0" borderId="0" xfId="1" applyNumberFormat="1" applyFont="1" applyAlignment="1">
      <alignment horizontal="right"/>
    </xf>
    <xf numFmtId="1" fontId="14" fillId="0" borderId="0" xfId="1" applyNumberFormat="1" applyFont="1" applyAlignment="1">
      <alignment vertical="center"/>
    </xf>
    <xf numFmtId="3" fontId="16" fillId="0" borderId="0" xfId="1" applyNumberFormat="1" applyFont="1" applyAlignment="1">
      <alignment horizontal="right"/>
    </xf>
    <xf numFmtId="3" fontId="17" fillId="0" borderId="0" xfId="1" applyNumberFormat="1" applyFont="1" applyAlignment="1">
      <alignment horizontal="right"/>
    </xf>
    <xf numFmtId="1" fontId="11" fillId="0" borderId="0" xfId="1" applyNumberFormat="1" applyFont="1" applyAlignment="1">
      <alignment vertical="center"/>
    </xf>
    <xf numFmtId="3" fontId="4" fillId="0" borderId="0" xfId="1" applyNumberFormat="1" applyFont="1" applyAlignment="1">
      <alignment horizontal="right"/>
    </xf>
    <xf numFmtId="3" fontId="19" fillId="0" borderId="0" xfId="1" applyNumberFormat="1" applyFont="1" applyAlignment="1">
      <alignment horizontal="right"/>
    </xf>
    <xf numFmtId="1" fontId="4" fillId="0" borderId="0" xfId="1" applyNumberFormat="1" applyFont="1" applyAlignment="1">
      <alignment vertical="center"/>
    </xf>
    <xf numFmtId="3" fontId="20" fillId="0" borderId="0" xfId="1" applyNumberFormat="1" applyFont="1" applyAlignment="1">
      <alignment vertical="center"/>
    </xf>
    <xf numFmtId="3" fontId="15" fillId="0" borderId="0" xfId="1" applyNumberFormat="1" applyFont="1" applyAlignment="1">
      <alignment horizontal="right"/>
    </xf>
    <xf numFmtId="164" fontId="19" fillId="0" borderId="0" xfId="1" applyNumberFormat="1" applyFont="1" applyAlignment="1">
      <alignment horizontal="right"/>
    </xf>
    <xf numFmtId="3" fontId="10" fillId="0" borderId="0" xfId="1" applyNumberFormat="1" applyFont="1" applyAlignment="1">
      <alignment horizontal="right"/>
    </xf>
    <xf numFmtId="3" fontId="21" fillId="0" borderId="0" xfId="1" applyNumberFormat="1" applyFont="1" applyAlignment="1">
      <alignment horizontal="right"/>
    </xf>
    <xf numFmtId="1" fontId="21" fillId="0" borderId="0" xfId="1" applyNumberFormat="1" applyFont="1" applyAlignment="1">
      <alignment vertical="center"/>
    </xf>
    <xf numFmtId="0" fontId="22" fillId="0" borderId="0" xfId="1" applyFont="1" applyAlignment="1">
      <alignment vertical="center"/>
    </xf>
    <xf numFmtId="3" fontId="4" fillId="2" borderId="0" xfId="1" applyNumberFormat="1" applyFont="1" applyFill="1" applyAlignment="1">
      <alignment horizontal="right"/>
    </xf>
    <xf numFmtId="1" fontId="25" fillId="0" borderId="1" xfId="4" applyNumberFormat="1" applyFont="1" applyBorder="1" applyAlignment="1">
      <alignment horizontal="left" vertical="top"/>
    </xf>
    <xf numFmtId="0" fontId="25" fillId="0" borderId="0" xfId="4" applyFont="1" applyAlignment="1">
      <alignment horizontal="left" vertical="top"/>
    </xf>
    <xf numFmtId="1" fontId="6" fillId="0" borderId="2" xfId="4" applyNumberFormat="1" applyFont="1" applyBorder="1" applyAlignment="1">
      <alignment horizontal="right" vertical="center" wrapText="1"/>
    </xf>
    <xf numFmtId="0" fontId="6" fillId="0" borderId="0" xfId="4" applyFont="1" applyAlignment="1">
      <alignment horizontal="right" vertical="center"/>
    </xf>
    <xf numFmtId="0" fontId="6" fillId="0" borderId="0" xfId="4" applyFont="1" applyAlignment="1">
      <alignment horizontal="right"/>
    </xf>
    <xf numFmtId="3" fontId="6" fillId="0" borderId="0" xfId="5" applyNumberFormat="1" applyFont="1" applyAlignment="1">
      <alignment horizontal="right"/>
    </xf>
    <xf numFmtId="0" fontId="10" fillId="0" borderId="0" xfId="5" applyFont="1" applyAlignment="1">
      <alignment horizontal="right"/>
    </xf>
    <xf numFmtId="3" fontId="4" fillId="0" borderId="0" xfId="5" applyNumberFormat="1" applyFont="1" applyAlignment="1">
      <alignment horizontal="right" wrapText="1"/>
    </xf>
    <xf numFmtId="0" fontId="4" fillId="0" borderId="0" xfId="5" applyFont="1" applyAlignment="1">
      <alignment horizontal="right" wrapText="1"/>
    </xf>
    <xf numFmtId="3" fontId="4" fillId="0" borderId="0" xfId="5" applyNumberFormat="1" applyFont="1" applyAlignment="1">
      <alignment horizontal="right"/>
    </xf>
    <xf numFmtId="0" fontId="4" fillId="0" borderId="0" xfId="5" applyFont="1" applyAlignment="1">
      <alignment horizontal="right"/>
    </xf>
    <xf numFmtId="3" fontId="22" fillId="0" borderId="0" xfId="5" applyNumberFormat="1" applyFont="1" applyAlignment="1">
      <alignment horizontal="right"/>
    </xf>
    <xf numFmtId="0" fontId="4" fillId="0" borderId="1" xfId="5" applyFont="1" applyBorder="1" applyAlignment="1">
      <alignment horizontal="right"/>
    </xf>
    <xf numFmtId="0" fontId="24" fillId="0" borderId="0" xfId="4" applyFont="1" applyAlignment="1">
      <alignment horizontal="left"/>
    </xf>
    <xf numFmtId="0" fontId="6" fillId="0" borderId="0" xfId="4" applyFont="1" applyAlignment="1">
      <alignment horizontal="left"/>
    </xf>
    <xf numFmtId="0" fontId="27" fillId="0" borderId="0" xfId="0" applyFont="1" applyAlignment="1">
      <alignment vertical="center"/>
    </xf>
    <xf numFmtId="0" fontId="28" fillId="0" borderId="0" xfId="0" applyFont="1" applyAlignment="1">
      <alignment vertical="center"/>
    </xf>
    <xf numFmtId="0" fontId="19" fillId="0" borderId="0" xfId="0" applyFont="1" applyAlignment="1">
      <alignment vertical="center"/>
    </xf>
    <xf numFmtId="0" fontId="8" fillId="0" borderId="0" xfId="0" applyFont="1" applyAlignment="1">
      <alignment vertical="center"/>
    </xf>
    <xf numFmtId="1" fontId="6" fillId="0" borderId="2" xfId="0" applyNumberFormat="1" applyFont="1" applyBorder="1" applyAlignment="1">
      <alignment horizontal="right" vertical="center"/>
    </xf>
    <xf numFmtId="0" fontId="6" fillId="0" borderId="2" xfId="0" applyFont="1" applyBorder="1" applyAlignment="1">
      <alignment horizontal="right" vertical="center"/>
    </xf>
    <xf numFmtId="0" fontId="5" fillId="0" borderId="0" xfId="0" applyFont="1" applyAlignment="1">
      <alignment vertical="center"/>
    </xf>
    <xf numFmtId="0" fontId="6" fillId="0" borderId="0" xfId="0" applyFont="1"/>
    <xf numFmtId="164" fontId="10" fillId="0" borderId="0" xfId="0" applyNumberFormat="1" applyFont="1" applyAlignment="1">
      <alignment horizontal="right"/>
    </xf>
    <xf numFmtId="164" fontId="9" fillId="0" borderId="0" xfId="0" applyNumberFormat="1" applyFont="1" applyAlignment="1">
      <alignment horizontal="right"/>
    </xf>
    <xf numFmtId="164" fontId="4" fillId="0" borderId="0" xfId="0" applyNumberFormat="1" applyFont="1" applyAlignment="1">
      <alignment horizontal="right"/>
    </xf>
    <xf numFmtId="0" fontId="6" fillId="0" borderId="1" xfId="0" applyFont="1" applyBorder="1" applyAlignment="1">
      <alignment vertical="center" wrapText="1"/>
    </xf>
    <xf numFmtId="0" fontId="4" fillId="0" borderId="1" xfId="0" applyFont="1" applyBorder="1" applyAlignment="1">
      <alignment horizontal="right"/>
    </xf>
    <xf numFmtId="0" fontId="4" fillId="0" borderId="1" xfId="0" applyFont="1" applyBorder="1" applyAlignment="1">
      <alignment vertical="center"/>
    </xf>
    <xf numFmtId="0" fontId="4" fillId="0" borderId="0" xfId="0" applyFont="1" applyAlignment="1">
      <alignment horizontal="right"/>
    </xf>
    <xf numFmtId="164" fontId="10" fillId="0" borderId="0" xfId="0" applyNumberFormat="1" applyFont="1" applyAlignment="1">
      <alignment vertical="center"/>
    </xf>
    <xf numFmtId="164" fontId="4" fillId="0" borderId="0" xfId="0" applyNumberFormat="1" applyFont="1" applyAlignment="1">
      <alignment vertical="center"/>
    </xf>
    <xf numFmtId="3" fontId="4" fillId="0" borderId="0" xfId="0" applyNumberFormat="1" applyFont="1" applyAlignment="1">
      <alignment vertical="center"/>
    </xf>
    <xf numFmtId="0" fontId="10" fillId="0" borderId="0" xfId="0" applyFont="1" applyAlignment="1">
      <alignment vertical="center"/>
    </xf>
    <xf numFmtId="164" fontId="29" fillId="0" borderId="0" xfId="0" applyNumberFormat="1" applyFont="1" applyAlignment="1">
      <alignment vertical="center"/>
    </xf>
    <xf numFmtId="164" fontId="30" fillId="0" borderId="0" xfId="0" applyNumberFormat="1" applyFont="1" applyAlignment="1">
      <alignment horizontal="right"/>
    </xf>
    <xf numFmtId="164" fontId="31" fillId="0" borderId="0" xfId="0" applyNumberFormat="1" applyFont="1" applyAlignment="1">
      <alignment vertical="center"/>
    </xf>
    <xf numFmtId="165" fontId="31" fillId="0" borderId="0" xfId="0" applyNumberFormat="1" applyFont="1" applyAlignment="1">
      <alignment horizontal="right" vertical="center"/>
    </xf>
    <xf numFmtId="165" fontId="4" fillId="0" borderId="0" xfId="0" applyNumberFormat="1" applyFont="1" applyAlignment="1">
      <alignment horizontal="right" vertical="center"/>
    </xf>
    <xf numFmtId="0" fontId="32" fillId="0" borderId="0" xfId="0" applyFont="1" applyAlignment="1">
      <alignment vertical="center"/>
    </xf>
    <xf numFmtId="0" fontId="33" fillId="0" borderId="0" xfId="0" applyFont="1"/>
    <xf numFmtId="0" fontId="19" fillId="0" borderId="0" xfId="0" applyFont="1"/>
    <xf numFmtId="0" fontId="19" fillId="0" borderId="2" xfId="0" applyFont="1" applyBorder="1" applyAlignment="1">
      <alignment horizontal="center" vertical="top" wrapText="1"/>
    </xf>
    <xf numFmtId="1" fontId="15" fillId="0" borderId="2" xfId="0" applyNumberFormat="1" applyFont="1" applyBorder="1" applyAlignment="1">
      <alignment horizontal="right" vertical="center" wrapText="1"/>
    </xf>
    <xf numFmtId="0" fontId="19" fillId="0" borderId="0" xfId="0" applyFont="1" applyAlignment="1">
      <alignment horizontal="center"/>
    </xf>
    <xf numFmtId="0" fontId="19" fillId="0" borderId="0" xfId="0" applyFont="1" applyAlignment="1">
      <alignment horizontal="center" vertical="top" wrapText="1"/>
    </xf>
    <xf numFmtId="1" fontId="15" fillId="0" borderId="0" xfId="0" applyNumberFormat="1" applyFont="1" applyAlignment="1">
      <alignment horizontal="right" vertical="center" wrapText="1"/>
    </xf>
    <xf numFmtId="165" fontId="0" fillId="0" borderId="0" xfId="0" applyNumberFormat="1"/>
    <xf numFmtId="164" fontId="15" fillId="0" borderId="0" xfId="0" applyNumberFormat="1" applyFont="1"/>
    <xf numFmtId="164" fontId="16" fillId="0" borderId="0" xfId="0" applyNumberFormat="1" applyFont="1"/>
    <xf numFmtId="164" fontId="19" fillId="0" borderId="0" xfId="0" applyNumberFormat="1" applyFont="1"/>
    <xf numFmtId="165" fontId="0" fillId="0" borderId="1" xfId="0" applyNumberFormat="1" applyBorder="1"/>
    <xf numFmtId="0" fontId="8" fillId="0" borderId="0" xfId="0" applyFont="1" applyAlignment="1">
      <alignment horizontal="center" vertical="center"/>
    </xf>
    <xf numFmtId="0" fontId="19" fillId="0" borderId="0" xfId="0" applyFont="1"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vertical="center"/>
    </xf>
    <xf numFmtId="0" fontId="19" fillId="0" borderId="1" xfId="0" applyFont="1" applyBorder="1" applyAlignment="1">
      <alignment horizontal="center" vertical="center"/>
    </xf>
    <xf numFmtId="164" fontId="4" fillId="0" borderId="0" xfId="1" applyNumberFormat="1" applyFont="1" applyAlignment="1">
      <alignment vertical="center"/>
    </xf>
    <xf numFmtId="164" fontId="4" fillId="0" borderId="1" xfId="1" applyNumberFormat="1" applyFont="1" applyBorder="1" applyAlignment="1">
      <alignment vertical="center"/>
    </xf>
    <xf numFmtId="164" fontId="6" fillId="0" borderId="0" xfId="1" applyNumberFormat="1" applyFont="1"/>
    <xf numFmtId="164" fontId="14" fillId="0" borderId="0" xfId="1" applyNumberFormat="1" applyFont="1" applyAlignment="1">
      <alignment horizontal="right"/>
    </xf>
    <xf numFmtId="164" fontId="14" fillId="0" borderId="0" xfId="1" applyNumberFormat="1" applyFont="1" applyAlignment="1">
      <alignment vertical="center"/>
    </xf>
    <xf numFmtId="164" fontId="34" fillId="0" borderId="0" xfId="1" applyNumberFormat="1" applyFont="1" applyAlignment="1">
      <alignment horizontal="right"/>
    </xf>
    <xf numFmtId="164" fontId="4" fillId="0" borderId="0" xfId="1" applyNumberFormat="1" applyFont="1" applyAlignment="1">
      <alignment horizontal="right"/>
    </xf>
    <xf numFmtId="164" fontId="22" fillId="0" borderId="0" xfId="1" applyNumberFormat="1" applyFont="1" applyAlignment="1">
      <alignment horizontal="right"/>
    </xf>
    <xf numFmtId="164" fontId="22" fillId="0" borderId="0" xfId="1" applyNumberFormat="1" applyFont="1"/>
    <xf numFmtId="164" fontId="9" fillId="0" borderId="0" xfId="1" applyNumberFormat="1" applyFont="1" applyAlignment="1">
      <alignment vertical="center"/>
    </xf>
    <xf numFmtId="164" fontId="35" fillId="0" borderId="0" xfId="1" applyNumberFormat="1" applyFont="1" applyAlignment="1">
      <alignment horizontal="right"/>
    </xf>
    <xf numFmtId="165" fontId="9" fillId="0" borderId="0" xfId="1" applyNumberFormat="1" applyFont="1" applyAlignment="1">
      <alignment horizontal="right"/>
    </xf>
    <xf numFmtId="164" fontId="4" fillId="0" borderId="0" xfId="5" applyNumberFormat="1" applyFont="1" applyAlignment="1">
      <alignment horizontal="right"/>
    </xf>
    <xf numFmtId="164" fontId="6" fillId="0" borderId="0" xfId="5" applyNumberFormat="1" applyFont="1" applyAlignment="1">
      <alignment horizontal="right"/>
    </xf>
    <xf numFmtId="0" fontId="26" fillId="0" borderId="0" xfId="0" applyFont="1"/>
    <xf numFmtId="0" fontId="36" fillId="0" borderId="0" xfId="0" applyFont="1"/>
    <xf numFmtId="0" fontId="19" fillId="0" borderId="1" xfId="0" applyFont="1" applyBorder="1"/>
    <xf numFmtId="164" fontId="19" fillId="0" borderId="0" xfId="0" applyNumberFormat="1" applyFont="1" applyAlignment="1">
      <alignment horizontal="right"/>
    </xf>
    <xf numFmtId="164" fontId="15" fillId="0" borderId="0" xfId="0" applyNumberFormat="1" applyFont="1" applyAlignment="1">
      <alignment horizontal="right"/>
    </xf>
    <xf numFmtId="0" fontId="37" fillId="0" borderId="0" xfId="0" applyFont="1"/>
    <xf numFmtId="164" fontId="16" fillId="0" borderId="0" xfId="0" applyNumberFormat="1" applyFont="1" applyAlignment="1">
      <alignment horizontal="right"/>
    </xf>
    <xf numFmtId="0" fontId="15" fillId="0" borderId="2" xfId="0" applyFont="1" applyBorder="1" applyAlignment="1">
      <alignment horizontal="right" vertical="center"/>
    </xf>
    <xf numFmtId="0" fontId="16" fillId="0" borderId="0" xfId="0" applyFont="1"/>
    <xf numFmtId="164" fontId="17" fillId="0" borderId="0" xfId="0" applyNumberFormat="1" applyFont="1"/>
    <xf numFmtId="0" fontId="38" fillId="0" borderId="0" xfId="4" applyFont="1" applyAlignment="1">
      <alignment horizontal="left"/>
    </xf>
    <xf numFmtId="0" fontId="39" fillId="0" borderId="1" xfId="0" applyFont="1" applyBorder="1" applyAlignment="1">
      <alignment vertical="top"/>
    </xf>
    <xf numFmtId="0" fontId="15" fillId="0" borderId="1" xfId="0" applyFont="1" applyBorder="1" applyAlignment="1">
      <alignment horizontal="right" vertical="center" wrapText="1"/>
    </xf>
    <xf numFmtId="0" fontId="40" fillId="0" borderId="0" xfId="0" applyFont="1" applyAlignment="1">
      <alignment horizontal="center" vertical="center" wrapText="1"/>
    </xf>
    <xf numFmtId="0" fontId="19" fillId="0" borderId="0" xfId="0" applyFont="1" applyAlignment="1">
      <alignment vertical="center" wrapText="1"/>
    </xf>
    <xf numFmtId="0" fontId="19" fillId="0" borderId="0" xfId="0" applyFont="1" applyAlignment="1">
      <alignment horizontal="left" wrapText="1" readingOrder="1"/>
    </xf>
    <xf numFmtId="0" fontId="19" fillId="0" borderId="0" xfId="0" applyFont="1" applyAlignment="1">
      <alignment horizontal="left" vertical="center" wrapText="1" indent="1"/>
    </xf>
    <xf numFmtId="0" fontId="19" fillId="0" borderId="0" xfId="0" applyFont="1" applyAlignment="1">
      <alignment horizontal="left" indent="1"/>
    </xf>
    <xf numFmtId="0" fontId="15" fillId="0" borderId="1" xfId="0" applyFont="1" applyBorder="1" applyAlignment="1">
      <alignment vertical="center" wrapText="1"/>
    </xf>
    <xf numFmtId="0" fontId="15" fillId="0" borderId="0" xfId="0" applyFont="1" applyAlignment="1">
      <alignment vertical="center" wrapText="1"/>
    </xf>
    <xf numFmtId="0" fontId="15" fillId="0" borderId="0" xfId="0" applyFont="1"/>
    <xf numFmtId="0" fontId="43" fillId="0" borderId="0" xfId="0" applyFont="1"/>
    <xf numFmtId="0" fontId="41" fillId="0" borderId="0" xfId="0" applyFont="1" applyAlignment="1">
      <alignment vertical="center" wrapText="1"/>
    </xf>
    <xf numFmtId="0" fontId="39" fillId="0" borderId="1" xfId="1" applyFont="1" applyBorder="1" applyAlignment="1">
      <alignment vertical="top"/>
    </xf>
    <xf numFmtId="0" fontId="15" fillId="0" borderId="2" xfId="1" applyFont="1" applyBorder="1" applyAlignment="1">
      <alignment horizontal="center" vertical="center" wrapText="1"/>
    </xf>
    <xf numFmtId="0" fontId="15" fillId="0" borderId="0" xfId="1" applyFont="1" applyAlignment="1">
      <alignment horizontal="center" vertical="center" wrapText="1"/>
    </xf>
    <xf numFmtId="1" fontId="44" fillId="0" borderId="0" xfId="1" applyNumberFormat="1" applyFont="1" applyAlignment="1">
      <alignment horizontal="left" vertical="top" indent="1"/>
    </xf>
    <xf numFmtId="164" fontId="42" fillId="0" borderId="0" xfId="2" applyNumberFormat="1" applyFont="1" applyAlignment="1">
      <alignment wrapText="1"/>
    </xf>
    <xf numFmtId="1" fontId="19" fillId="0" borderId="0" xfId="1" applyNumberFormat="1" applyFont="1"/>
    <xf numFmtId="1" fontId="19" fillId="0" borderId="0" xfId="1" applyNumberFormat="1" applyFont="1" applyAlignment="1">
      <alignment horizontal="left" wrapText="1" indent="1"/>
    </xf>
    <xf numFmtId="1" fontId="19" fillId="0" borderId="0" xfId="1" applyNumberFormat="1" applyFont="1" applyAlignment="1">
      <alignment horizontal="left" indent="1"/>
    </xf>
    <xf numFmtId="1" fontId="19" fillId="0" borderId="0" xfId="1" applyNumberFormat="1" applyFont="1" applyAlignment="1">
      <alignment wrapText="1"/>
    </xf>
    <xf numFmtId="0" fontId="42" fillId="0" borderId="0" xfId="1" applyFont="1"/>
    <xf numFmtId="0" fontId="19" fillId="0" borderId="0" xfId="1" applyFont="1" applyAlignment="1">
      <alignment horizontal="left" vertical="center" wrapText="1" indent="1"/>
    </xf>
    <xf numFmtId="164" fontId="19" fillId="0" borderId="0" xfId="1" applyNumberFormat="1" applyFont="1" applyAlignment="1">
      <alignment horizontal="left" wrapText="1" indent="1"/>
    </xf>
    <xf numFmtId="0" fontId="15" fillId="0" borderId="1" xfId="1" applyFont="1" applyBorder="1" applyAlignment="1">
      <alignment vertical="center" wrapText="1"/>
    </xf>
    <xf numFmtId="0" fontId="15" fillId="0" borderId="0" xfId="1" applyFont="1" applyAlignment="1">
      <alignment vertical="center" wrapText="1"/>
    </xf>
    <xf numFmtId="0" fontId="41" fillId="0" borderId="0" xfId="1" applyFont="1" applyAlignment="1">
      <alignment vertical="center"/>
    </xf>
    <xf numFmtId="0" fontId="46" fillId="0" borderId="0" xfId="1" applyFont="1" applyAlignment="1">
      <alignment vertical="center"/>
    </xf>
    <xf numFmtId="1" fontId="15" fillId="0" borderId="0" xfId="1" applyNumberFormat="1" applyFont="1" applyAlignment="1">
      <alignment vertical="top"/>
    </xf>
    <xf numFmtId="1" fontId="19" fillId="0" borderId="0" xfId="1" applyNumberFormat="1" applyFont="1" applyAlignment="1">
      <alignment horizontal="left" vertical="top" indent="1"/>
    </xf>
    <xf numFmtId="0" fontId="39" fillId="0" borderId="1" xfId="3" applyFont="1" applyBorder="1" applyAlignment="1">
      <alignment vertical="top"/>
    </xf>
    <xf numFmtId="0" fontId="15" fillId="0" borderId="2" xfId="4" applyFont="1" applyBorder="1" applyAlignment="1">
      <alignment horizontal="right" vertical="center"/>
    </xf>
    <xf numFmtId="0" fontId="15" fillId="0" borderId="0" xfId="4" applyFont="1" applyAlignment="1">
      <alignment horizontal="left"/>
    </xf>
    <xf numFmtId="0" fontId="15" fillId="0" borderId="0" xfId="3" applyFont="1" applyAlignment="1">
      <alignment vertical="center" wrapText="1"/>
    </xf>
    <xf numFmtId="0" fontId="19" fillId="0" borderId="0" xfId="3" applyFont="1" applyAlignment="1">
      <alignment horizontal="left" wrapText="1" indent="1"/>
    </xf>
    <xf numFmtId="0" fontId="19" fillId="0" borderId="0" xfId="5" applyFont="1" applyAlignment="1">
      <alignment horizontal="left" indent="1"/>
    </xf>
    <xf numFmtId="0" fontId="19" fillId="0" borderId="1" xfId="5" applyFont="1" applyBorder="1" applyAlignment="1">
      <alignment horizontal="left"/>
    </xf>
    <xf numFmtId="0" fontId="19" fillId="0" borderId="0" xfId="5" applyFont="1" applyAlignment="1">
      <alignment horizontal="left"/>
    </xf>
    <xf numFmtId="0" fontId="45" fillId="0" borderId="0" xfId="5" applyFont="1" applyAlignment="1">
      <alignment horizontal="left"/>
    </xf>
    <xf numFmtId="0" fontId="36" fillId="0" borderId="0" xfId="5" applyFont="1" applyAlignment="1">
      <alignment horizontal="left" wrapText="1"/>
    </xf>
    <xf numFmtId="0" fontId="36" fillId="0" borderId="0" xfId="5" applyFont="1" applyAlignment="1">
      <alignment horizontal="left"/>
    </xf>
    <xf numFmtId="0" fontId="47" fillId="0" borderId="2" xfId="0" applyFont="1" applyBorder="1" applyAlignment="1">
      <alignment vertical="top"/>
    </xf>
    <xf numFmtId="0" fontId="19" fillId="0" borderId="0" xfId="0" applyFont="1" applyAlignment="1">
      <alignment horizontal="center" vertical="center" wrapText="1"/>
    </xf>
    <xf numFmtId="0" fontId="19" fillId="0" borderId="0" xfId="0" applyFont="1" applyAlignment="1">
      <alignment horizontal="left" vertical="center" wrapText="1"/>
    </xf>
    <xf numFmtId="0" fontId="15" fillId="0" borderId="0" xfId="0" applyFont="1" applyAlignment="1">
      <alignment wrapText="1"/>
    </xf>
    <xf numFmtId="0" fontId="19" fillId="0" borderId="0" xfId="0" applyFont="1" applyAlignment="1">
      <alignment wrapText="1"/>
    </xf>
    <xf numFmtId="1" fontId="15" fillId="0" borderId="0" xfId="0" applyNumberFormat="1" applyFont="1"/>
    <xf numFmtId="1" fontId="19" fillId="0" borderId="0" xfId="0" applyNumberFormat="1" applyFont="1" applyAlignment="1">
      <alignment horizontal="left" vertical="top" indent="1"/>
    </xf>
    <xf numFmtId="1" fontId="19" fillId="0" borderId="0" xfId="0" applyNumberFormat="1" applyFont="1"/>
    <xf numFmtId="1" fontId="19" fillId="0" borderId="0" xfId="0" applyNumberFormat="1" applyFont="1" applyAlignment="1">
      <alignment horizontal="left" wrapText="1" indent="1"/>
    </xf>
    <xf numFmtId="1" fontId="19" fillId="0" borderId="0" xfId="0" applyNumberFormat="1" applyFont="1" applyAlignment="1">
      <alignment horizontal="left" indent="1"/>
    </xf>
    <xf numFmtId="1" fontId="19" fillId="0" borderId="0" xfId="0" applyNumberFormat="1" applyFont="1" applyAlignment="1">
      <alignment wrapText="1"/>
    </xf>
    <xf numFmtId="0" fontId="42" fillId="0" borderId="0" xfId="0" applyFont="1"/>
    <xf numFmtId="1" fontId="19" fillId="0" borderId="0" xfId="0" applyNumberFormat="1" applyFont="1" applyAlignment="1">
      <alignment horizontal="left" vertical="center" indent="1"/>
    </xf>
    <xf numFmtId="165" fontId="39" fillId="0" borderId="1" xfId="1" applyNumberFormat="1" applyFont="1" applyBorder="1" applyAlignment="1">
      <alignment vertical="top"/>
    </xf>
    <xf numFmtId="0" fontId="15" fillId="0" borderId="0" xfId="5" applyFont="1" applyAlignment="1">
      <alignment horizontal="left"/>
    </xf>
    <xf numFmtId="0" fontId="39" fillId="0" borderId="0" xfId="0" applyFont="1" applyAlignment="1">
      <alignment vertical="center"/>
    </xf>
    <xf numFmtId="0" fontId="47" fillId="0" borderId="2" xfId="0" applyFont="1" applyBorder="1" applyAlignment="1">
      <alignment horizontal="right"/>
    </xf>
    <xf numFmtId="1" fontId="16" fillId="0" borderId="0" xfId="0" applyNumberFormat="1" applyFont="1"/>
    <xf numFmtId="1" fontId="15" fillId="0" borderId="0" xfId="0" applyNumberFormat="1" applyFont="1" applyAlignment="1">
      <alignment vertical="top"/>
    </xf>
    <xf numFmtId="1" fontId="43" fillId="0" borderId="1" xfId="0" applyNumberFormat="1" applyFont="1" applyBorder="1"/>
    <xf numFmtId="1" fontId="36" fillId="0" borderId="0" xfId="0" applyNumberFormat="1" applyFont="1"/>
    <xf numFmtId="1" fontId="48" fillId="0" borderId="0" xfId="0" applyNumberFormat="1" applyFont="1"/>
    <xf numFmtId="0" fontId="15" fillId="0" borderId="2" xfId="4" applyFont="1" applyBorder="1" applyAlignment="1">
      <alignment horizontal="right" vertical="center" wrapText="1"/>
    </xf>
    <xf numFmtId="0" fontId="46" fillId="0" borderId="0" xfId="0" applyFont="1" applyAlignment="1">
      <alignment vertical="center"/>
    </xf>
    <xf numFmtId="0" fontId="46" fillId="0" borderId="0" xfId="3" applyFont="1" applyAlignment="1">
      <alignment vertical="center"/>
    </xf>
    <xf numFmtId="0" fontId="46" fillId="0" borderId="0" xfId="3" applyFont="1" applyAlignment="1">
      <alignment horizontal="left" vertical="center"/>
    </xf>
    <xf numFmtId="0" fontId="46" fillId="0" borderId="0" xfId="0" applyFont="1"/>
    <xf numFmtId="0" fontId="39" fillId="0" borderId="0" xfId="0" applyFont="1" applyAlignment="1">
      <alignment vertical="top"/>
    </xf>
    <xf numFmtId="3" fontId="19" fillId="0" borderId="0" xfId="0" applyNumberFormat="1" applyFont="1" applyAlignment="1">
      <alignment horizontal="right"/>
    </xf>
    <xf numFmtId="0" fontId="4" fillId="0" borderId="0" xfId="0" applyFont="1" applyAlignment="1">
      <alignment horizontal="right" vertical="center"/>
    </xf>
    <xf numFmtId="165" fontId="19" fillId="0" borderId="0" xfId="0" applyNumberFormat="1" applyFont="1"/>
    <xf numFmtId="3" fontId="6" fillId="0" borderId="0" xfId="0" applyNumberFormat="1" applyFont="1" applyAlignment="1">
      <alignment horizontal="right"/>
    </xf>
    <xf numFmtId="3" fontId="17" fillId="0" borderId="0" xfId="0" applyNumberFormat="1" applyFont="1" applyAlignment="1">
      <alignment horizontal="right"/>
    </xf>
    <xf numFmtId="164" fontId="29" fillId="0" borderId="0" xfId="1" applyNumberFormat="1" applyFont="1" applyAlignment="1">
      <alignment horizontal="right"/>
    </xf>
    <xf numFmtId="0" fontId="50" fillId="0" borderId="0" xfId="1" applyFont="1" applyAlignment="1">
      <alignment vertical="center"/>
    </xf>
    <xf numFmtId="164" fontId="14" fillId="0" borderId="0" xfId="0" applyNumberFormat="1" applyFont="1" applyAlignment="1">
      <alignment vertical="center"/>
    </xf>
    <xf numFmtId="164" fontId="51" fillId="0" borderId="0" xfId="0" applyNumberFormat="1" applyFont="1" applyAlignment="1">
      <alignment horizontal="right"/>
    </xf>
    <xf numFmtId="164" fontId="22" fillId="0" borderId="0" xfId="0" applyNumberFormat="1" applyFont="1"/>
    <xf numFmtId="165" fontId="30" fillId="0" borderId="0" xfId="0" applyNumberFormat="1" applyFont="1"/>
    <xf numFmtId="3" fontId="21" fillId="0" borderId="0" xfId="0" applyNumberFormat="1" applyFont="1" applyAlignment="1">
      <alignment horizontal="right"/>
    </xf>
    <xf numFmtId="164" fontId="29" fillId="0" borderId="0" xfId="0" applyNumberFormat="1" applyFont="1" applyAlignment="1">
      <alignment horizontal="right"/>
    </xf>
    <xf numFmtId="164" fontId="9" fillId="0" borderId="0" xfId="0" applyNumberFormat="1" applyFont="1" applyAlignment="1">
      <alignment vertical="center"/>
    </xf>
    <xf numFmtId="0" fontId="46" fillId="0" borderId="0" xfId="6" applyFont="1" applyAlignment="1">
      <alignment vertical="center"/>
    </xf>
    <xf numFmtId="0" fontId="4" fillId="0" borderId="0" xfId="6" applyFont="1" applyAlignment="1">
      <alignment horizontal="center" vertical="center"/>
    </xf>
    <xf numFmtId="0" fontId="4" fillId="0" borderId="0" xfId="6" applyFont="1" applyAlignment="1">
      <alignment vertical="center"/>
    </xf>
    <xf numFmtId="164" fontId="4" fillId="0" borderId="0" xfId="6" applyNumberFormat="1" applyFont="1" applyAlignment="1">
      <alignment vertical="center"/>
    </xf>
    <xf numFmtId="0" fontId="39" fillId="0" borderId="1" xfId="6" applyFont="1" applyBorder="1" applyAlignment="1">
      <alignment vertical="top"/>
    </xf>
    <xf numFmtId="0" fontId="4" fillId="0" borderId="1" xfId="6" applyFont="1" applyBorder="1" applyAlignment="1">
      <alignment horizontal="center" vertical="center"/>
    </xf>
    <xf numFmtId="164" fontId="4" fillId="0" borderId="1" xfId="6" applyNumberFormat="1" applyFont="1" applyBorder="1" applyAlignment="1">
      <alignment vertical="center"/>
    </xf>
    <xf numFmtId="0" fontId="15" fillId="0" borderId="1" xfId="6" applyFont="1" applyBorder="1" applyAlignment="1">
      <alignment horizontal="right" vertical="center" wrapText="1"/>
    </xf>
    <xf numFmtId="1" fontId="6" fillId="0" borderId="1" xfId="6" applyNumberFormat="1" applyFont="1" applyBorder="1" applyAlignment="1">
      <alignment horizontal="right" vertical="center" wrapText="1"/>
    </xf>
    <xf numFmtId="0" fontId="6" fillId="0" borderId="0" xfId="6" applyFont="1" applyAlignment="1">
      <alignment horizontal="right" vertical="center"/>
    </xf>
    <xf numFmtId="0" fontId="15" fillId="0" borderId="0" xfId="6" applyFont="1" applyAlignment="1">
      <alignment horizontal="center" vertical="center" wrapText="1"/>
    </xf>
    <xf numFmtId="0" fontId="6" fillId="0" borderId="0" xfId="6" applyFont="1"/>
    <xf numFmtId="0" fontId="19" fillId="0" borderId="0" xfId="1" applyFont="1" applyAlignment="1">
      <alignment vertical="center" wrapText="1"/>
    </xf>
    <xf numFmtId="164" fontId="4" fillId="0" borderId="0" xfId="6" applyNumberFormat="1" applyFont="1" applyAlignment="1">
      <alignment horizontal="right"/>
    </xf>
    <xf numFmtId="0" fontId="4" fillId="0" borderId="0" xfId="6" applyFont="1" applyAlignment="1">
      <alignment horizontal="left"/>
    </xf>
    <xf numFmtId="0" fontId="19" fillId="0" borderId="0" xfId="1" applyFont="1" applyAlignment="1">
      <alignment horizontal="left" wrapText="1" readingOrder="1"/>
    </xf>
    <xf numFmtId="0" fontId="19" fillId="0" borderId="0" xfId="1" applyFont="1"/>
    <xf numFmtId="0" fontId="19" fillId="0" borderId="0" xfId="1" applyFont="1" applyAlignment="1">
      <alignment horizontal="left" indent="1"/>
    </xf>
    <xf numFmtId="0" fontId="9" fillId="0" borderId="0" xfId="6" applyFont="1" applyAlignment="1">
      <alignment horizontal="left"/>
    </xf>
    <xf numFmtId="0" fontId="9" fillId="0" borderId="0" xfId="6" applyFont="1" applyAlignment="1">
      <alignment vertical="center"/>
    </xf>
    <xf numFmtId="0" fontId="15" fillId="0" borderId="1" xfId="6" applyFont="1" applyBorder="1" applyAlignment="1">
      <alignment vertical="center" wrapText="1"/>
    </xf>
    <xf numFmtId="0" fontId="4" fillId="0" borderId="1" xfId="6" applyFont="1" applyBorder="1" applyAlignment="1">
      <alignment vertical="center"/>
    </xf>
    <xf numFmtId="0" fontId="15" fillId="0" borderId="0" xfId="6" applyFont="1" applyAlignment="1">
      <alignment vertical="center" wrapText="1"/>
    </xf>
    <xf numFmtId="0" fontId="15" fillId="0" borderId="0" xfId="6" applyFont="1"/>
    <xf numFmtId="3" fontId="4" fillId="0" borderId="0" xfId="6" applyNumberFormat="1" applyFont="1" applyAlignment="1">
      <alignment vertical="center"/>
    </xf>
    <xf numFmtId="3" fontId="4" fillId="0" borderId="0" xfId="6" applyNumberFormat="1" applyFont="1" applyAlignment="1">
      <alignment horizontal="right"/>
    </xf>
    <xf numFmtId="0" fontId="4" fillId="0" borderId="0" xfId="6" applyFont="1" applyAlignment="1">
      <alignment horizontal="right"/>
    </xf>
    <xf numFmtId="165" fontId="4" fillId="0" borderId="0" xfId="6" applyNumberFormat="1" applyFont="1" applyAlignment="1">
      <alignment horizontal="right" vertical="center"/>
    </xf>
    <xf numFmtId="165" fontId="4" fillId="0" borderId="0" xfId="6" applyNumberFormat="1" applyFont="1" applyAlignment="1">
      <alignment horizontal="right"/>
    </xf>
    <xf numFmtId="165" fontId="4" fillId="0" borderId="0" xfId="6" applyNumberFormat="1" applyFont="1" applyAlignment="1">
      <alignment vertical="center"/>
    </xf>
    <xf numFmtId="165" fontId="4" fillId="0" borderId="0" xfId="6" applyNumberFormat="1" applyFont="1"/>
    <xf numFmtId="2" fontId="4" fillId="0" borderId="0" xfId="6" applyNumberFormat="1" applyFont="1"/>
    <xf numFmtId="2" fontId="4" fillId="0" borderId="0" xfId="6" applyNumberFormat="1" applyFont="1" applyAlignment="1">
      <alignment horizontal="right"/>
    </xf>
    <xf numFmtId="0" fontId="41" fillId="0" borderId="0" xfId="6" applyFont="1" applyAlignment="1">
      <alignment vertical="center"/>
    </xf>
    <xf numFmtId="0" fontId="43" fillId="0" borderId="0" xfId="6" applyFont="1"/>
    <xf numFmtId="0" fontId="19" fillId="0" borderId="0" xfId="6" applyFont="1"/>
    <xf numFmtId="0" fontId="13" fillId="0" borderId="0" xfId="1"/>
    <xf numFmtId="0" fontId="39" fillId="0" borderId="0" xfId="1" applyFont="1" applyAlignment="1">
      <alignment vertical="top"/>
    </xf>
    <xf numFmtId="0" fontId="6" fillId="0" borderId="2" xfId="1" applyFont="1" applyBorder="1" applyAlignment="1">
      <alignment horizontal="right" vertical="center" wrapText="1"/>
    </xf>
    <xf numFmtId="0" fontId="6" fillId="0" borderId="0" xfId="1" applyFont="1" applyAlignment="1">
      <alignment horizontal="right" vertical="center" wrapText="1"/>
    </xf>
    <xf numFmtId="0" fontId="36" fillId="0" borderId="0" xfId="1" applyFont="1"/>
    <xf numFmtId="164" fontId="9" fillId="0" borderId="0" xfId="1" applyNumberFormat="1" applyFont="1" applyAlignment="1">
      <alignment horizontal="right"/>
    </xf>
    <xf numFmtId="0" fontId="9" fillId="0" borderId="1" xfId="1" applyFont="1" applyBorder="1" applyAlignment="1">
      <alignment vertical="center"/>
    </xf>
    <xf numFmtId="1" fontId="6" fillId="0" borderId="2" xfId="6" applyNumberFormat="1" applyFont="1" applyBorder="1" applyAlignment="1">
      <alignment horizontal="right" vertical="center" wrapText="1"/>
    </xf>
    <xf numFmtId="0" fontId="13" fillId="0" borderId="1" xfId="1" applyBorder="1"/>
    <xf numFmtId="1" fontId="4" fillId="0" borderId="0" xfId="1" applyNumberFormat="1" applyFont="1" applyAlignment="1">
      <alignment horizontal="right"/>
    </xf>
    <xf numFmtId="0" fontId="4" fillId="0" borderId="0" xfId="1" applyFont="1"/>
    <xf numFmtId="165" fontId="4" fillId="0" borderId="0" xfId="1" applyNumberFormat="1" applyFont="1" applyAlignment="1">
      <alignment horizontal="right"/>
    </xf>
    <xf numFmtId="165" fontId="4" fillId="0" borderId="0" xfId="1" applyNumberFormat="1" applyFont="1"/>
    <xf numFmtId="2" fontId="4" fillId="0" borderId="0" xfId="1" applyNumberFormat="1" applyFont="1" applyAlignment="1">
      <alignment horizontal="right"/>
    </xf>
    <xf numFmtId="0" fontId="52" fillId="0" borderId="0" xfId="1" applyFont="1"/>
    <xf numFmtId="0" fontId="53" fillId="0" borderId="0" xfId="1" applyFont="1"/>
    <xf numFmtId="0" fontId="42" fillId="0" borderId="0" xfId="1" applyFont="1" applyAlignment="1">
      <alignment horizontal="left" indent="1"/>
    </xf>
    <xf numFmtId="0" fontId="54" fillId="0" borderId="0" xfId="1" applyFont="1"/>
    <xf numFmtId="2" fontId="13" fillId="0" borderId="0" xfId="1" applyNumberFormat="1"/>
    <xf numFmtId="0" fontId="39" fillId="0" borderId="0" xfId="1" applyFont="1" applyAlignment="1">
      <alignment vertical="center"/>
    </xf>
    <xf numFmtId="0" fontId="15" fillId="0" borderId="1" xfId="1" applyFont="1" applyBorder="1" applyAlignment="1">
      <alignment horizontal="center" vertical="center" wrapText="1"/>
    </xf>
    <xf numFmtId="0" fontId="28" fillId="0" borderId="0" xfId="6" applyFont="1" applyAlignment="1">
      <alignment vertical="center"/>
    </xf>
    <xf numFmtId="0" fontId="39" fillId="0" borderId="0" xfId="6" applyFont="1" applyAlignment="1">
      <alignment vertical="top"/>
    </xf>
    <xf numFmtId="0" fontId="8" fillId="0" borderId="0" xfId="6" applyFont="1" applyAlignment="1">
      <alignment vertical="center"/>
    </xf>
    <xf numFmtId="0" fontId="19" fillId="0" borderId="0" xfId="6" applyFont="1" applyAlignment="1">
      <alignment horizontal="center" vertical="center" wrapText="1"/>
    </xf>
    <xf numFmtId="164" fontId="10" fillId="0" borderId="0" xfId="6" applyNumberFormat="1" applyFont="1" applyAlignment="1">
      <alignment horizontal="right"/>
    </xf>
    <xf numFmtId="0" fontId="5" fillId="0" borderId="0" xfId="6" applyFont="1" applyAlignment="1">
      <alignment vertical="center"/>
    </xf>
    <xf numFmtId="0" fontId="19" fillId="0" borderId="0" xfId="6" applyFont="1" applyAlignment="1">
      <alignment vertical="center" wrapText="1"/>
    </xf>
    <xf numFmtId="164" fontId="9" fillId="0" borderId="0" xfId="6" applyNumberFormat="1" applyFont="1" applyAlignment="1">
      <alignment horizontal="right"/>
    </xf>
    <xf numFmtId="0" fontId="19" fillId="0" borderId="0" xfId="6" applyFont="1" applyAlignment="1">
      <alignment horizontal="left" vertical="center" wrapText="1" indent="1"/>
    </xf>
    <xf numFmtId="0" fontId="19" fillId="0" borderId="0" xfId="6" applyFont="1" applyAlignment="1">
      <alignment horizontal="left" vertical="center" wrapText="1"/>
    </xf>
    <xf numFmtId="164" fontId="10" fillId="0" borderId="1" xfId="6" applyNumberFormat="1" applyFont="1" applyBorder="1" applyAlignment="1">
      <alignment horizontal="right"/>
    </xf>
    <xf numFmtId="3" fontId="9" fillId="0" borderId="0" xfId="6" applyNumberFormat="1" applyFont="1" applyAlignment="1">
      <alignment horizontal="right"/>
    </xf>
    <xf numFmtId="0" fontId="32" fillId="0" borderId="0" xfId="6" applyFont="1" applyAlignment="1">
      <alignment vertical="center"/>
    </xf>
    <xf numFmtId="0" fontId="47" fillId="0" borderId="2" xfId="6" applyFont="1" applyBorder="1" applyAlignment="1">
      <alignment vertical="top"/>
    </xf>
    <xf numFmtId="0" fontId="6" fillId="0" borderId="2" xfId="6" applyFont="1" applyBorder="1" applyAlignment="1">
      <alignment horizontal="right" vertical="center"/>
    </xf>
    <xf numFmtId="0" fontId="15" fillId="0" borderId="2" xfId="6" applyFont="1" applyBorder="1" applyAlignment="1">
      <alignment horizontal="right" vertical="center"/>
    </xf>
    <xf numFmtId="0" fontId="5" fillId="0" borderId="0" xfId="6" applyFont="1"/>
    <xf numFmtId="1" fontId="15" fillId="0" borderId="0" xfId="1" applyNumberFormat="1" applyFont="1"/>
    <xf numFmtId="1" fontId="19" fillId="0" borderId="0" xfId="7" applyNumberFormat="1" applyFont="1"/>
    <xf numFmtId="164" fontId="4" fillId="0" borderId="1" xfId="6" applyNumberFormat="1" applyFont="1" applyBorder="1" applyAlignment="1">
      <alignment horizontal="right"/>
    </xf>
    <xf numFmtId="0" fontId="27" fillId="0" borderId="0" xfId="6" applyFont="1" applyAlignment="1">
      <alignment vertical="center"/>
    </xf>
    <xf numFmtId="0" fontId="19" fillId="0" borderId="1" xfId="6" applyFont="1" applyBorder="1" applyAlignment="1">
      <alignment vertical="center"/>
    </xf>
    <xf numFmtId="0" fontId="19" fillId="0" borderId="0" xfId="6" applyFont="1" applyAlignment="1">
      <alignment vertical="center"/>
    </xf>
    <xf numFmtId="0" fontId="32" fillId="0" borderId="0" xfId="6" applyFont="1"/>
    <xf numFmtId="164" fontId="15" fillId="0" borderId="0" xfId="6" applyNumberFormat="1" applyFont="1" applyAlignment="1">
      <alignment horizontal="right"/>
    </xf>
    <xf numFmtId="164" fontId="19" fillId="0" borderId="0" xfId="6" applyNumberFormat="1" applyFont="1" applyAlignment="1">
      <alignment horizontal="right"/>
    </xf>
    <xf numFmtId="164" fontId="19" fillId="0" borderId="1" xfId="6" applyNumberFormat="1" applyFont="1" applyBorder="1" applyAlignment="1">
      <alignment horizontal="right"/>
    </xf>
    <xf numFmtId="0" fontId="47" fillId="0" borderId="0" xfId="6" applyFont="1" applyAlignment="1">
      <alignment vertical="top"/>
    </xf>
    <xf numFmtId="0" fontId="15" fillId="0" borderId="0" xfId="6" applyFont="1" applyAlignment="1">
      <alignment horizontal="right" vertical="center"/>
    </xf>
    <xf numFmtId="0" fontId="46" fillId="0" borderId="0" xfId="6" applyFont="1" applyAlignment="1">
      <alignment horizontal="left" vertical="center"/>
    </xf>
    <xf numFmtId="0" fontId="56" fillId="0" borderId="0" xfId="6" applyFont="1" applyAlignment="1">
      <alignment horizontal="left" vertical="center"/>
    </xf>
    <xf numFmtId="164" fontId="15" fillId="0" borderId="0" xfId="6" applyNumberFormat="1" applyFont="1" applyAlignment="1">
      <alignment vertical="center"/>
    </xf>
    <xf numFmtId="0" fontId="10" fillId="0" borderId="0" xfId="6" applyFont="1" applyAlignment="1">
      <alignment vertical="center"/>
    </xf>
    <xf numFmtId="164" fontId="19" fillId="0" borderId="0" xfId="6" applyNumberFormat="1" applyFont="1" applyAlignment="1">
      <alignment vertical="center"/>
    </xf>
    <xf numFmtId="164" fontId="15" fillId="0" borderId="0" xfId="6" applyNumberFormat="1" applyFont="1"/>
    <xf numFmtId="0" fontId="6" fillId="0" borderId="0" xfId="6" applyFont="1" applyAlignment="1">
      <alignment vertical="center"/>
    </xf>
    <xf numFmtId="164" fontId="15" fillId="0" borderId="1" xfId="6" applyNumberFormat="1" applyFont="1" applyBorder="1"/>
    <xf numFmtId="0" fontId="57" fillId="0" borderId="0" xfId="6" applyFont="1" applyAlignment="1">
      <alignment horizontal="left" vertical="center"/>
    </xf>
    <xf numFmtId="0" fontId="19" fillId="0" borderId="0" xfId="1" applyFont="1" applyAlignment="1">
      <alignment vertical="center"/>
    </xf>
    <xf numFmtId="0" fontId="19" fillId="0" borderId="1" xfId="1" applyFont="1" applyBorder="1" applyAlignment="1">
      <alignment vertical="center"/>
    </xf>
    <xf numFmtId="0" fontId="15" fillId="0" borderId="2" xfId="1" applyFont="1" applyBorder="1" applyAlignment="1">
      <alignment horizontal="right" vertical="center" wrapText="1"/>
    </xf>
    <xf numFmtId="0" fontId="15" fillId="0" borderId="1" xfId="1" applyFont="1" applyBorder="1" applyAlignment="1">
      <alignment horizontal="right" vertical="center" wrapText="1"/>
    </xf>
    <xf numFmtId="0" fontId="15" fillId="0" borderId="0" xfId="1" applyFont="1" applyAlignment="1">
      <alignment horizontal="right" vertical="center"/>
    </xf>
    <xf numFmtId="0" fontId="15" fillId="0" borderId="0" xfId="1" applyFont="1"/>
    <xf numFmtId="164" fontId="15" fillId="0" borderId="0" xfId="1" applyNumberFormat="1" applyFont="1" applyAlignment="1">
      <alignment vertical="center"/>
    </xf>
    <xf numFmtId="1" fontId="15" fillId="0" borderId="0" xfId="1" applyNumberFormat="1" applyFont="1" applyAlignment="1">
      <alignment vertical="center"/>
    </xf>
    <xf numFmtId="164" fontId="43" fillId="0" borderId="0" xfId="1" applyNumberFormat="1" applyFont="1" applyAlignment="1">
      <alignment horizontal="right"/>
    </xf>
    <xf numFmtId="1" fontId="43" fillId="0" borderId="0" xfId="1" applyNumberFormat="1" applyFont="1" applyAlignment="1">
      <alignment vertical="center"/>
    </xf>
    <xf numFmtId="164" fontId="19" fillId="0" borderId="0" xfId="1" applyNumberFormat="1" applyFont="1"/>
    <xf numFmtId="1" fontId="19" fillId="0" borderId="0" xfId="1" applyNumberFormat="1" applyFont="1" applyAlignment="1">
      <alignment vertical="center"/>
    </xf>
    <xf numFmtId="1" fontId="19" fillId="0" borderId="0" xfId="8" applyNumberFormat="1" applyFont="1" applyAlignment="1">
      <alignment horizontal="left" indent="1"/>
    </xf>
    <xf numFmtId="164" fontId="19" fillId="0" borderId="0" xfId="1" applyNumberFormat="1" applyFont="1" applyAlignment="1">
      <alignment vertical="center"/>
    </xf>
    <xf numFmtId="165" fontId="4" fillId="0" borderId="0" xfId="1" applyNumberFormat="1" applyFont="1" applyAlignment="1">
      <alignment vertical="center"/>
    </xf>
    <xf numFmtId="0" fontId="19" fillId="0" borderId="1" xfId="1" applyFont="1" applyBorder="1" applyAlignment="1">
      <alignment horizontal="center" vertical="center"/>
    </xf>
    <xf numFmtId="164" fontId="58" fillId="0" borderId="0" xfId="1" applyNumberFormat="1" applyFont="1" applyAlignment="1">
      <alignment horizontal="right"/>
    </xf>
    <xf numFmtId="164" fontId="16" fillId="0" borderId="0" xfId="1" applyNumberFormat="1" applyFont="1" applyAlignment="1">
      <alignment horizontal="right"/>
    </xf>
    <xf numFmtId="164" fontId="15" fillId="0" borderId="0" xfId="1" applyNumberFormat="1" applyFont="1" applyAlignment="1">
      <alignment horizontal="right"/>
    </xf>
    <xf numFmtId="164" fontId="42" fillId="0" borderId="0" xfId="9" applyFont="1" applyAlignment="1">
      <alignment wrapText="1"/>
    </xf>
    <xf numFmtId="165" fontId="19" fillId="0" borderId="0" xfId="1" applyNumberFormat="1" applyFont="1" applyAlignment="1">
      <alignment vertical="center"/>
    </xf>
    <xf numFmtId="0" fontId="39" fillId="0" borderId="1" xfId="1" applyFont="1" applyBorder="1" applyAlignment="1">
      <alignment vertical="center"/>
    </xf>
    <xf numFmtId="165" fontId="15" fillId="0" borderId="0" xfId="1" applyNumberFormat="1" applyFont="1"/>
    <xf numFmtId="1" fontId="19" fillId="0" borderId="1" xfId="1" applyNumberFormat="1" applyFont="1" applyBorder="1"/>
    <xf numFmtId="165" fontId="19" fillId="0" borderId="1" xfId="1" applyNumberFormat="1" applyFont="1" applyBorder="1" applyAlignment="1">
      <alignment vertical="center"/>
    </xf>
    <xf numFmtId="165" fontId="4" fillId="0" borderId="1" xfId="1" applyNumberFormat="1" applyFont="1" applyBorder="1" applyAlignment="1">
      <alignment vertical="center"/>
    </xf>
    <xf numFmtId="0" fontId="41" fillId="0" borderId="0" xfId="1" applyFont="1" applyAlignment="1">
      <alignment vertical="center" wrapText="1"/>
    </xf>
    <xf numFmtId="0" fontId="19" fillId="0" borderId="0" xfId="1" applyFont="1" applyAlignment="1">
      <alignment horizontal="center" vertical="center"/>
    </xf>
    <xf numFmtId="165" fontId="19" fillId="0" borderId="0" xfId="1" applyNumberFormat="1" applyFont="1" applyAlignment="1">
      <alignment horizontal="right"/>
    </xf>
    <xf numFmtId="1" fontId="19" fillId="0" borderId="1" xfId="1" applyNumberFormat="1" applyFont="1" applyBorder="1" applyAlignment="1">
      <alignment horizontal="right"/>
    </xf>
    <xf numFmtId="1" fontId="59" fillId="0" borderId="2" xfId="2" applyNumberFormat="1" applyFont="1" applyBorder="1" applyAlignment="1">
      <alignment horizontal="right" vertical="center"/>
    </xf>
    <xf numFmtId="1" fontId="60" fillId="0" borderId="2" xfId="2" applyNumberFormat="1" applyFont="1" applyBorder="1" applyAlignment="1">
      <alignment horizontal="right" vertical="center"/>
    </xf>
    <xf numFmtId="1" fontId="19" fillId="0" borderId="0" xfId="1" applyNumberFormat="1" applyFont="1" applyAlignment="1">
      <alignment horizontal="right" vertical="center"/>
    </xf>
    <xf numFmtId="1" fontId="59" fillId="0" borderId="0" xfId="2" applyNumberFormat="1" applyFont="1" applyAlignment="1">
      <alignment horizontal="right" vertical="center"/>
    </xf>
    <xf numFmtId="1" fontId="15" fillId="0" borderId="0" xfId="1" applyNumberFormat="1" applyFont="1" applyAlignment="1">
      <alignment vertical="top" wrapText="1"/>
    </xf>
    <xf numFmtId="164" fontId="6" fillId="0" borderId="0" xfId="1" applyNumberFormat="1" applyFont="1" applyAlignment="1">
      <alignment horizontal="right"/>
    </xf>
    <xf numFmtId="164" fontId="19" fillId="0" borderId="1" xfId="1" applyNumberFormat="1" applyFont="1" applyBorder="1" applyAlignment="1">
      <alignment horizontal="right"/>
    </xf>
    <xf numFmtId="164" fontId="4" fillId="0" borderId="1" xfId="1" applyNumberFormat="1" applyFont="1" applyBorder="1" applyAlignment="1">
      <alignment horizontal="right"/>
    </xf>
    <xf numFmtId="0" fontId="19" fillId="0" borderId="0" xfId="1" applyFont="1" applyAlignment="1">
      <alignment horizontal="right" vertical="center"/>
    </xf>
    <xf numFmtId="164" fontId="15" fillId="0" borderId="0" xfId="1" applyNumberFormat="1" applyFont="1" applyAlignment="1">
      <alignment horizontal="right" vertical="center"/>
    </xf>
    <xf numFmtId="164" fontId="10" fillId="0" borderId="0" xfId="1" applyNumberFormat="1" applyFont="1" applyAlignment="1">
      <alignment horizontal="right" vertical="center"/>
    </xf>
    <xf numFmtId="1" fontId="19" fillId="0" borderId="0" xfId="1" applyNumberFormat="1" applyFont="1" applyAlignment="1">
      <alignment vertical="center" wrapText="1"/>
    </xf>
    <xf numFmtId="164" fontId="19" fillId="0" borderId="0" xfId="1" applyNumberFormat="1" applyFont="1" applyAlignment="1">
      <alignment horizontal="right" vertical="center"/>
    </xf>
    <xf numFmtId="164" fontId="4" fillId="0" borderId="0" xfId="1" applyNumberFormat="1" applyFont="1" applyAlignment="1">
      <alignment horizontal="right" vertical="center"/>
    </xf>
    <xf numFmtId="1" fontId="19" fillId="0" borderId="0" xfId="1" applyNumberFormat="1" applyFont="1" applyAlignment="1">
      <alignment horizontal="left" vertical="center" wrapText="1" indent="1"/>
    </xf>
    <xf numFmtId="1" fontId="19" fillId="0" borderId="1" xfId="1" applyNumberFormat="1" applyFont="1" applyBorder="1" applyAlignment="1">
      <alignment vertical="center" wrapText="1"/>
    </xf>
    <xf numFmtId="166" fontId="19" fillId="0" borderId="0" xfId="10" applyFont="1" applyBorder="1" applyAlignment="1">
      <alignment horizontal="center" vertical="center"/>
    </xf>
    <xf numFmtId="1" fontId="59" fillId="0" borderId="2" xfId="2" applyNumberFormat="1" applyFont="1" applyBorder="1" applyAlignment="1">
      <alignment vertical="center"/>
    </xf>
    <xf numFmtId="1" fontId="62" fillId="0" borderId="0" xfId="11" applyNumberFormat="1" applyFont="1" applyAlignment="1">
      <alignment horizontal="right" vertical="center"/>
    </xf>
    <xf numFmtId="165" fontId="15" fillId="0" borderId="0" xfId="1" applyNumberFormat="1" applyFont="1" applyAlignment="1">
      <alignment horizontal="center" vertical="center" wrapText="1"/>
    </xf>
    <xf numFmtId="164" fontId="59" fillId="0" borderId="0" xfId="2" applyNumberFormat="1" applyFont="1" applyAlignment="1">
      <alignment wrapText="1"/>
    </xf>
    <xf numFmtId="164" fontId="10" fillId="0" borderId="0" xfId="1" applyNumberFormat="1" applyFont="1" applyAlignment="1">
      <alignment horizontal="right"/>
    </xf>
    <xf numFmtId="164" fontId="19" fillId="0" borderId="0" xfId="1" applyNumberFormat="1" applyFont="1" applyAlignment="1">
      <alignment horizontal="right" wrapText="1"/>
    </xf>
    <xf numFmtId="164" fontId="9" fillId="0" borderId="0" xfId="1" applyNumberFormat="1" applyFont="1" applyAlignment="1">
      <alignment horizontal="right" wrapText="1"/>
    </xf>
    <xf numFmtId="1" fontId="15" fillId="0" borderId="0" xfId="1" applyNumberFormat="1" applyFont="1" applyAlignment="1">
      <alignment wrapText="1"/>
    </xf>
    <xf numFmtId="1" fontId="15" fillId="0" borderId="0" xfId="1" applyNumberFormat="1" applyFont="1" applyAlignment="1">
      <alignment vertical="center" wrapText="1"/>
    </xf>
    <xf numFmtId="0" fontId="46" fillId="0" borderId="0" xfId="1" applyFont="1" applyAlignment="1">
      <alignment vertical="center" wrapText="1"/>
    </xf>
    <xf numFmtId="1" fontId="19" fillId="0" borderId="0" xfId="1" applyNumberFormat="1" applyFont="1" applyAlignment="1">
      <alignment horizontal="right"/>
    </xf>
    <xf numFmtId="164" fontId="19" fillId="0" borderId="1" xfId="1" applyNumberFormat="1" applyFont="1" applyBorder="1"/>
    <xf numFmtId="0" fontId="46" fillId="0" borderId="2" xfId="1" applyFont="1" applyBorder="1" applyAlignment="1">
      <alignment horizontal="right" vertical="center" wrapText="1"/>
    </xf>
    <xf numFmtId="1" fontId="15" fillId="0" borderId="1" xfId="1" applyNumberFormat="1" applyFont="1" applyBorder="1" applyAlignment="1">
      <alignment horizontal="right" vertical="center"/>
    </xf>
    <xf numFmtId="0" fontId="15" fillId="0" borderId="0" xfId="1" applyFont="1" applyAlignment="1">
      <alignment horizontal="left" vertical="center" wrapText="1"/>
    </xf>
    <xf numFmtId="165" fontId="15" fillId="0" borderId="0" xfId="1" applyNumberFormat="1" applyFont="1" applyAlignment="1">
      <alignment vertical="center"/>
    </xf>
    <xf numFmtId="164" fontId="6" fillId="0" borderId="0" xfId="1" applyNumberFormat="1" applyFont="1" applyAlignment="1">
      <alignment vertical="center"/>
    </xf>
    <xf numFmtId="1" fontId="15" fillId="0" borderId="1" xfId="1" applyNumberFormat="1" applyFont="1" applyBorder="1" applyAlignment="1">
      <alignment vertical="center" wrapText="1"/>
    </xf>
    <xf numFmtId="0" fontId="46" fillId="0" borderId="0" xfId="6" applyFont="1"/>
    <xf numFmtId="0" fontId="27" fillId="0" borderId="0" xfId="6" applyFont="1"/>
    <xf numFmtId="0" fontId="39" fillId="0" borderId="0" xfId="6" applyFont="1" applyAlignment="1">
      <alignment vertical="center"/>
    </xf>
    <xf numFmtId="0" fontId="47" fillId="0" borderId="2" xfId="6" applyFont="1" applyBorder="1" applyAlignment="1">
      <alignment horizontal="right"/>
    </xf>
    <xf numFmtId="1" fontId="43" fillId="0" borderId="0" xfId="6" applyNumberFormat="1" applyFont="1"/>
    <xf numFmtId="1" fontId="15" fillId="0" borderId="0" xfId="6" applyNumberFormat="1" applyFont="1" applyAlignment="1">
      <alignment vertical="top"/>
    </xf>
    <xf numFmtId="1" fontId="19" fillId="0" borderId="0" xfId="6" applyNumberFormat="1" applyFont="1" applyAlignment="1">
      <alignment horizontal="left" vertical="top" indent="1"/>
    </xf>
    <xf numFmtId="164" fontId="42" fillId="0" borderId="0" xfId="12" applyFont="1" applyAlignment="1">
      <alignment wrapText="1"/>
    </xf>
    <xf numFmtId="1" fontId="19" fillId="0" borderId="0" xfId="6" applyNumberFormat="1" applyFont="1"/>
    <xf numFmtId="1" fontId="19" fillId="0" borderId="0" xfId="6" applyNumberFormat="1" applyFont="1" applyAlignment="1">
      <alignment horizontal="left" wrapText="1" indent="1"/>
    </xf>
    <xf numFmtId="1" fontId="19" fillId="0" borderId="0" xfId="6" applyNumberFormat="1" applyFont="1" applyAlignment="1">
      <alignment horizontal="left" indent="1"/>
    </xf>
    <xf numFmtId="1" fontId="19" fillId="0" borderId="0" xfId="6" applyNumberFormat="1" applyFont="1" applyAlignment="1">
      <alignment wrapText="1"/>
    </xf>
    <xf numFmtId="0" fontId="42" fillId="0" borderId="0" xfId="6" applyFont="1"/>
    <xf numFmtId="1" fontId="43" fillId="0" borderId="1" xfId="6" applyNumberFormat="1" applyFont="1" applyBorder="1"/>
    <xf numFmtId="0" fontId="19" fillId="0" borderId="1" xfId="6" applyFont="1" applyBorder="1"/>
    <xf numFmtId="0" fontId="36" fillId="0" borderId="0" xfId="6" applyFont="1"/>
    <xf numFmtId="165" fontId="63" fillId="0" borderId="0" xfId="13" applyNumberFormat="1" applyFont="1"/>
    <xf numFmtId="0" fontId="42" fillId="0" borderId="0" xfId="8" applyFont="1"/>
    <xf numFmtId="0" fontId="64" fillId="0" borderId="0" xfId="8" applyFont="1"/>
    <xf numFmtId="0" fontId="63" fillId="0" borderId="0" xfId="8" applyFont="1"/>
    <xf numFmtId="0" fontId="65" fillId="0" borderId="0" xfId="8" applyFont="1"/>
    <xf numFmtId="165" fontId="66" fillId="0" borderId="0" xfId="14" applyNumberFormat="1" applyFont="1" applyAlignment="1">
      <alignment vertical="center"/>
    </xf>
    <xf numFmtId="165" fontId="67" fillId="0" borderId="2" xfId="14" applyNumberFormat="1" applyFont="1" applyBorder="1" applyAlignment="1">
      <alignment vertical="center" wrapText="1"/>
    </xf>
    <xf numFmtId="0" fontId="59" fillId="0" borderId="2" xfId="8" applyFont="1" applyBorder="1" applyAlignment="1">
      <alignment vertical="center"/>
    </xf>
    <xf numFmtId="0" fontId="68" fillId="0" borderId="0" xfId="8" applyFont="1" applyAlignment="1">
      <alignment vertical="center"/>
    </xf>
    <xf numFmtId="0" fontId="59" fillId="0" borderId="0" xfId="8" applyFont="1" applyAlignment="1">
      <alignment horizontal="center"/>
    </xf>
    <xf numFmtId="1" fontId="15" fillId="0" borderId="0" xfId="8" applyNumberFormat="1" applyFont="1" applyAlignment="1">
      <alignment vertical="top"/>
    </xf>
    <xf numFmtId="164" fontId="15" fillId="0" borderId="0" xfId="11" applyNumberFormat="1" applyFont="1" applyAlignment="1">
      <alignment horizontal="right"/>
    </xf>
    <xf numFmtId="1" fontId="19" fillId="0" borderId="0" xfId="8" applyNumberFormat="1" applyFont="1" applyAlignment="1">
      <alignment horizontal="left" vertical="top" indent="1"/>
    </xf>
    <xf numFmtId="164" fontId="58" fillId="0" borderId="0" xfId="8" applyNumberFormat="1" applyFont="1" applyAlignment="1">
      <alignment horizontal="right"/>
    </xf>
    <xf numFmtId="0" fontId="69" fillId="0" borderId="0" xfId="8" applyFont="1"/>
    <xf numFmtId="164" fontId="42" fillId="0" borderId="0" xfId="14" applyNumberFormat="1" applyFont="1" applyAlignment="1">
      <alignment wrapText="1"/>
    </xf>
    <xf numFmtId="164" fontId="19" fillId="0" borderId="0" xfId="11" applyNumberFormat="1" applyFont="1" applyAlignment="1">
      <alignment horizontal="right"/>
    </xf>
    <xf numFmtId="1" fontId="19" fillId="0" borderId="0" xfId="8" applyNumberFormat="1" applyFont="1"/>
    <xf numFmtId="1" fontId="19" fillId="0" borderId="0" xfId="8" applyNumberFormat="1" applyFont="1" applyAlignment="1">
      <alignment horizontal="left" wrapText="1" indent="1"/>
    </xf>
    <xf numFmtId="1" fontId="19" fillId="0" borderId="0" xfId="8" applyNumberFormat="1" applyFont="1" applyAlignment="1">
      <alignment wrapText="1"/>
    </xf>
    <xf numFmtId="1" fontId="19" fillId="0" borderId="0" xfId="8" applyNumberFormat="1" applyFont="1" applyAlignment="1">
      <alignment vertical="center" wrapText="1"/>
    </xf>
    <xf numFmtId="1" fontId="42" fillId="0" borderId="1" xfId="8" applyNumberFormat="1" applyFont="1" applyBorder="1" applyAlignment="1">
      <alignment vertical="top" wrapText="1"/>
    </xf>
    <xf numFmtId="0" fontId="42" fillId="0" borderId="1" xfId="8" applyFont="1" applyBorder="1"/>
    <xf numFmtId="0" fontId="65" fillId="0" borderId="1" xfId="8" applyFont="1" applyBorder="1"/>
    <xf numFmtId="165" fontId="46" fillId="0" borderId="0" xfId="13" applyNumberFormat="1" applyFont="1"/>
    <xf numFmtId="165" fontId="39" fillId="0" borderId="0" xfId="14" applyNumberFormat="1" applyFont="1" applyAlignment="1">
      <alignment vertical="center"/>
    </xf>
    <xf numFmtId="0" fontId="27" fillId="0" borderId="0" xfId="8" applyFont="1" applyAlignment="1">
      <alignment vertical="center"/>
    </xf>
    <xf numFmtId="0" fontId="65" fillId="0" borderId="0" xfId="8" applyFont="1" applyAlignment="1">
      <alignment vertical="center"/>
    </xf>
    <xf numFmtId="0" fontId="15" fillId="0" borderId="2" xfId="8" applyFont="1" applyBorder="1" applyAlignment="1">
      <alignment vertical="center"/>
    </xf>
    <xf numFmtId="0" fontId="15" fillId="0" borderId="2" xfId="8" applyFont="1" applyBorder="1" applyAlignment="1">
      <alignment horizontal="right" vertical="center"/>
    </xf>
    <xf numFmtId="0" fontId="15" fillId="0" borderId="0" xfId="8" applyFont="1"/>
    <xf numFmtId="0" fontId="15" fillId="0" borderId="0" xfId="8" applyFont="1" applyAlignment="1">
      <alignment horizontal="right"/>
    </xf>
    <xf numFmtId="164" fontId="15" fillId="0" borderId="0" xfId="8" applyNumberFormat="1" applyFont="1" applyAlignment="1">
      <alignment horizontal="right"/>
    </xf>
    <xf numFmtId="165" fontId="19" fillId="0" borderId="0" xfId="8" applyNumberFormat="1" applyFont="1" applyAlignment="1">
      <alignment horizontal="right"/>
    </xf>
    <xf numFmtId="165" fontId="17" fillId="0" borderId="0" xfId="15" applyNumberFormat="1" applyFont="1" applyAlignment="1">
      <alignment horizontal="right"/>
    </xf>
    <xf numFmtId="165" fontId="19" fillId="0" borderId="0" xfId="15" applyNumberFormat="1" applyFont="1" applyAlignment="1">
      <alignment horizontal="right"/>
    </xf>
    <xf numFmtId="0" fontId="65" fillId="0" borderId="1" xfId="8" applyFont="1" applyBorder="1" applyAlignment="1">
      <alignment horizontal="right"/>
    </xf>
    <xf numFmtId="165" fontId="42" fillId="0" borderId="1" xfId="8" applyNumberFormat="1" applyFont="1" applyBorder="1" applyAlignment="1">
      <alignment horizontal="right"/>
    </xf>
    <xf numFmtId="1" fontId="63" fillId="0" borderId="0" xfId="8" applyNumberFormat="1" applyFont="1"/>
    <xf numFmtId="0" fontId="59" fillId="0" borderId="0" xfId="8" applyFont="1"/>
    <xf numFmtId="165" fontId="66" fillId="0" borderId="0" xfId="14" applyNumberFormat="1" applyFont="1" applyAlignment="1">
      <alignment horizontal="left" vertical="center"/>
    </xf>
    <xf numFmtId="1" fontId="42" fillId="0" borderId="2" xfId="8" applyNumberFormat="1" applyFont="1" applyBorder="1" applyAlignment="1">
      <alignment vertical="center" wrapText="1"/>
    </xf>
    <xf numFmtId="165" fontId="19" fillId="0" borderId="0" xfId="13" applyNumberFormat="1" applyFont="1" applyAlignment="1">
      <alignment wrapText="1"/>
    </xf>
    <xf numFmtId="0" fontId="15" fillId="0" borderId="0" xfId="11" applyFont="1" applyAlignment="1">
      <alignment wrapText="1"/>
    </xf>
    <xf numFmtId="164" fontId="59" fillId="0" borderId="0" xfId="8" applyNumberFormat="1" applyFont="1" applyAlignment="1">
      <alignment horizontal="right"/>
    </xf>
    <xf numFmtId="0" fontId="19" fillId="0" borderId="0" xfId="11" applyFont="1" applyAlignment="1">
      <alignment horizontal="left" wrapText="1" indent="2"/>
    </xf>
    <xf numFmtId="165" fontId="19" fillId="0" borderId="0" xfId="11" applyNumberFormat="1" applyFont="1" applyAlignment="1">
      <alignment horizontal="left" wrapText="1" indent="1"/>
    </xf>
    <xf numFmtId="164" fontId="42" fillId="0" borderId="0" xfId="8" applyNumberFormat="1" applyFont="1" applyAlignment="1">
      <alignment horizontal="right"/>
    </xf>
    <xf numFmtId="165" fontId="19" fillId="0" borderId="0" xfId="11" applyNumberFormat="1" applyFont="1" applyAlignment="1">
      <alignment horizontal="left" indent="1"/>
    </xf>
    <xf numFmtId="1" fontId="42" fillId="0" borderId="0" xfId="8" applyNumberFormat="1" applyFont="1" applyAlignment="1">
      <alignment vertical="top" wrapText="1"/>
    </xf>
    <xf numFmtId="1" fontId="42" fillId="0" borderId="0" xfId="8" applyNumberFormat="1" applyFont="1" applyAlignment="1">
      <alignment horizontal="left" vertical="top" wrapText="1" indent="1"/>
    </xf>
    <xf numFmtId="164" fontId="59" fillId="0" borderId="0" xfId="16" applyNumberFormat="1" applyFont="1" applyAlignment="1">
      <alignment horizontal="right"/>
    </xf>
    <xf numFmtId="164" fontId="42" fillId="0" borderId="0" xfId="16" applyNumberFormat="1" applyFont="1" applyAlignment="1">
      <alignment horizontal="right"/>
    </xf>
    <xf numFmtId="165" fontId="63" fillId="0" borderId="0" xfId="13" applyNumberFormat="1" applyFont="1" applyAlignment="1">
      <alignment horizontal="left"/>
    </xf>
    <xf numFmtId="165" fontId="66" fillId="0" borderId="1" xfId="14" applyNumberFormat="1" applyFont="1" applyBorder="1" applyAlignment="1">
      <alignment vertical="center"/>
    </xf>
    <xf numFmtId="0" fontId="65" fillId="0" borderId="2" xfId="8" applyFont="1" applyBorder="1"/>
    <xf numFmtId="1" fontId="15" fillId="0" borderId="2" xfId="11" applyNumberFormat="1" applyFont="1" applyBorder="1" applyAlignment="1">
      <alignment horizontal="right" vertical="center"/>
    </xf>
    <xf numFmtId="1" fontId="15" fillId="0" borderId="0" xfId="11" applyNumberFormat="1" applyFont="1" applyAlignment="1">
      <alignment horizontal="right"/>
    </xf>
    <xf numFmtId="164" fontId="15" fillId="0" borderId="0" xfId="16" applyNumberFormat="1" applyFont="1" applyAlignment="1">
      <alignment horizontal="right"/>
    </xf>
    <xf numFmtId="0" fontId="68" fillId="0" borderId="0" xfId="8" applyFont="1"/>
    <xf numFmtId="164" fontId="70" fillId="0" borderId="0" xfId="8" applyNumberFormat="1" applyFont="1" applyAlignment="1">
      <alignment horizontal="right"/>
    </xf>
    <xf numFmtId="164" fontId="16" fillId="0" borderId="0" xfId="8" applyNumberFormat="1" applyFont="1"/>
    <xf numFmtId="164" fontId="16" fillId="0" borderId="0" xfId="16" applyNumberFormat="1" applyFont="1"/>
    <xf numFmtId="0" fontId="65" fillId="0" borderId="0" xfId="8" applyFont="1" applyAlignment="1">
      <alignment wrapText="1"/>
    </xf>
    <xf numFmtId="1" fontId="42" fillId="0" borderId="1" xfId="8" applyNumberFormat="1" applyFont="1" applyBorder="1" applyAlignment="1">
      <alignment vertical="top"/>
    </xf>
    <xf numFmtId="164" fontId="19" fillId="0" borderId="1" xfId="11" applyNumberFormat="1" applyFont="1" applyBorder="1" applyAlignment="1">
      <alignment horizontal="right"/>
    </xf>
    <xf numFmtId="0" fontId="33" fillId="0" borderId="0" xfId="8" applyFont="1" applyAlignment="1">
      <alignment horizontal="right"/>
    </xf>
    <xf numFmtId="0" fontId="19" fillId="0" borderId="0" xfId="8" applyFont="1" applyAlignment="1">
      <alignment horizontal="right"/>
    </xf>
    <xf numFmtId="0" fontId="27" fillId="0" borderId="2" xfId="8" applyFont="1" applyBorder="1" applyAlignment="1">
      <alignment vertical="center"/>
    </xf>
    <xf numFmtId="0" fontId="27" fillId="0" borderId="0" xfId="8" applyFont="1"/>
    <xf numFmtId="167" fontId="15" fillId="0" borderId="0" xfId="8" applyNumberFormat="1" applyFont="1" applyAlignment="1">
      <alignment horizontal="right"/>
    </xf>
    <xf numFmtId="0" fontId="57" fillId="0" borderId="0" xfId="8" applyFont="1"/>
    <xf numFmtId="164" fontId="19" fillId="0" borderId="0" xfId="8" applyNumberFormat="1" applyFont="1" applyAlignment="1">
      <alignment horizontal="right"/>
    </xf>
    <xf numFmtId="164" fontId="16" fillId="0" borderId="0" xfId="16" applyNumberFormat="1" applyFont="1" applyAlignment="1">
      <alignment horizontal="right"/>
    </xf>
    <xf numFmtId="168" fontId="42" fillId="0" borderId="1" xfId="8" applyNumberFormat="1" applyFont="1" applyBorder="1" applyAlignment="1">
      <alignment horizontal="right"/>
    </xf>
    <xf numFmtId="0" fontId="42" fillId="0" borderId="0" xfId="8" applyFont="1" applyAlignment="1">
      <alignment horizontal="right"/>
    </xf>
    <xf numFmtId="165" fontId="46" fillId="0" borderId="0" xfId="13" applyNumberFormat="1" applyFont="1" applyAlignment="1">
      <alignment horizontal="left"/>
    </xf>
    <xf numFmtId="0" fontId="27" fillId="0" borderId="1" xfId="8" applyFont="1" applyBorder="1" applyAlignment="1">
      <alignment vertical="center"/>
    </xf>
    <xf numFmtId="1" fontId="15" fillId="0" borderId="1" xfId="8" applyNumberFormat="1" applyFont="1" applyBorder="1" applyAlignment="1">
      <alignment vertical="center"/>
    </xf>
    <xf numFmtId="1" fontId="15" fillId="0" borderId="0" xfId="8" applyNumberFormat="1" applyFont="1"/>
    <xf numFmtId="0" fontId="15" fillId="0" borderId="0" xfId="11" applyFont="1"/>
    <xf numFmtId="1" fontId="19" fillId="0" borderId="0" xfId="8" applyNumberFormat="1" applyFont="1" applyAlignment="1">
      <alignment horizontal="left" vertical="top" indent="2"/>
    </xf>
    <xf numFmtId="1" fontId="19" fillId="0" borderId="1" xfId="8" applyNumberFormat="1" applyFont="1" applyBorder="1" applyAlignment="1">
      <alignment vertical="top"/>
    </xf>
    <xf numFmtId="0" fontId="19" fillId="0" borderId="1" xfId="8" applyFont="1" applyBorder="1"/>
    <xf numFmtId="1" fontId="19" fillId="0" borderId="0" xfId="8" applyNumberFormat="1" applyFont="1" applyAlignment="1">
      <alignment vertical="top"/>
    </xf>
    <xf numFmtId="0" fontId="19" fillId="0" borderId="0" xfId="8" applyFont="1"/>
    <xf numFmtId="168" fontId="19" fillId="0" borderId="0" xfId="8" applyNumberFormat="1" applyFont="1" applyAlignment="1">
      <alignment horizontal="right"/>
    </xf>
    <xf numFmtId="168" fontId="19" fillId="0" borderId="1" xfId="8" applyNumberFormat="1" applyFont="1" applyBorder="1" applyAlignment="1">
      <alignment horizontal="right"/>
    </xf>
    <xf numFmtId="164" fontId="70" fillId="0" borderId="0" xfId="16" applyNumberFormat="1" applyFont="1" applyAlignment="1">
      <alignment horizontal="right"/>
    </xf>
    <xf numFmtId="1" fontId="19" fillId="0" borderId="1" xfId="8" applyNumberFormat="1" applyFont="1" applyBorder="1" applyAlignment="1">
      <alignment vertical="top" wrapText="1"/>
    </xf>
    <xf numFmtId="168" fontId="19" fillId="0" borderId="1" xfId="8" applyNumberFormat="1" applyFont="1" applyBorder="1"/>
    <xf numFmtId="165" fontId="63" fillId="0" borderId="0" xfId="13" applyNumberFormat="1" applyFont="1" applyAlignment="1">
      <alignment wrapText="1"/>
    </xf>
    <xf numFmtId="0" fontId="59" fillId="0" borderId="2" xfId="8" applyFont="1" applyBorder="1" applyAlignment="1">
      <alignment horizontal="right" vertical="center"/>
    </xf>
    <xf numFmtId="0" fontId="15" fillId="0" borderId="0" xfId="8" applyFont="1" applyAlignment="1">
      <alignment horizontal="center"/>
    </xf>
    <xf numFmtId="0" fontId="59" fillId="0" borderId="0" xfId="8" applyFont="1" applyAlignment="1">
      <alignment horizontal="right"/>
    </xf>
    <xf numFmtId="164" fontId="19" fillId="0" borderId="0" xfId="16" applyNumberFormat="1" applyFont="1" applyAlignment="1">
      <alignment horizontal="right"/>
    </xf>
    <xf numFmtId="168" fontId="42" fillId="0" borderId="1" xfId="8" applyNumberFormat="1" applyFont="1" applyBorder="1"/>
    <xf numFmtId="0" fontId="33" fillId="0" borderId="0" xfId="8" applyFont="1"/>
    <xf numFmtId="0" fontId="57" fillId="0" borderId="0" xfId="8" applyFont="1" applyAlignment="1">
      <alignment vertical="center"/>
    </xf>
    <xf numFmtId="164" fontId="43" fillId="0" borderId="0" xfId="16" applyNumberFormat="1" applyFont="1" applyAlignment="1">
      <alignment horizontal="right"/>
    </xf>
    <xf numFmtId="165" fontId="46" fillId="0" borderId="0" xfId="13" applyNumberFormat="1" applyFont="1" applyAlignment="1">
      <alignment wrapText="1"/>
    </xf>
    <xf numFmtId="168" fontId="19" fillId="0" borderId="0" xfId="8" applyNumberFormat="1" applyFont="1"/>
    <xf numFmtId="165" fontId="19" fillId="0" borderId="2" xfId="13" applyNumberFormat="1" applyFont="1" applyBorder="1" applyAlignment="1">
      <alignment vertical="center" wrapText="1"/>
    </xf>
    <xf numFmtId="1" fontId="19" fillId="0" borderId="0" xfId="8" applyNumberFormat="1" applyFont="1" applyAlignment="1">
      <alignment vertical="top" wrapText="1"/>
    </xf>
    <xf numFmtId="1" fontId="19" fillId="0" borderId="0" xfId="8" applyNumberFormat="1" applyFont="1" applyAlignment="1">
      <alignment horizontal="left" vertical="top" wrapText="1" indent="1"/>
    </xf>
    <xf numFmtId="165" fontId="46" fillId="0" borderId="0" xfId="13" applyNumberFormat="1" applyFont="1" applyAlignment="1">
      <alignment vertical="center"/>
    </xf>
    <xf numFmtId="165" fontId="63" fillId="0" borderId="0" xfId="13" applyNumberFormat="1" applyFont="1" applyAlignment="1">
      <alignment horizontal="right"/>
    </xf>
    <xf numFmtId="165" fontId="46" fillId="0" borderId="0" xfId="14" applyNumberFormat="1" applyFont="1" applyAlignment="1">
      <alignment vertical="center"/>
    </xf>
    <xf numFmtId="165" fontId="63" fillId="0" borderId="0" xfId="14" applyNumberFormat="1" applyFont="1" applyAlignment="1">
      <alignment horizontal="right" vertical="top"/>
    </xf>
    <xf numFmtId="165" fontId="66" fillId="0" borderId="0" xfId="14" applyNumberFormat="1" applyFont="1" applyAlignment="1">
      <alignment horizontal="right" vertical="center"/>
    </xf>
    <xf numFmtId="165" fontId="39" fillId="0" borderId="2" xfId="14" applyNumberFormat="1" applyFont="1" applyBorder="1" applyAlignment="1">
      <alignment vertical="center"/>
    </xf>
    <xf numFmtId="1" fontId="59" fillId="0" borderId="2" xfId="8" applyNumberFormat="1" applyFont="1" applyBorder="1" applyAlignment="1">
      <alignment horizontal="right" vertical="center"/>
    </xf>
    <xf numFmtId="165" fontId="39" fillId="0" borderId="0" xfId="14" applyNumberFormat="1" applyFont="1"/>
    <xf numFmtId="1" fontId="59" fillId="0" borderId="0" xfId="8" applyNumberFormat="1" applyFont="1" applyAlignment="1">
      <alignment horizontal="right"/>
    </xf>
    <xf numFmtId="164" fontId="43" fillId="0" borderId="0" xfId="8" applyNumberFormat="1" applyFont="1" applyAlignment="1">
      <alignment horizontal="right"/>
    </xf>
    <xf numFmtId="164" fontId="71" fillId="0" borderId="0" xfId="8" applyNumberFormat="1" applyFont="1" applyAlignment="1">
      <alignment horizontal="right"/>
    </xf>
    <xf numFmtId="164" fontId="16" fillId="0" borderId="0" xfId="8" applyNumberFormat="1" applyFont="1" applyAlignment="1">
      <alignment horizontal="right"/>
    </xf>
    <xf numFmtId="164" fontId="42" fillId="0" borderId="1" xfId="8" applyNumberFormat="1" applyFont="1" applyBorder="1" applyAlignment="1">
      <alignment horizontal="right"/>
    </xf>
    <xf numFmtId="165" fontId="46" fillId="0" borderId="0" xfId="13" applyNumberFormat="1" applyFont="1" applyAlignment="1">
      <alignment horizontal="right"/>
    </xf>
    <xf numFmtId="165" fontId="46" fillId="0" borderId="0" xfId="13" applyNumberFormat="1" applyFont="1" applyAlignment="1">
      <alignment horizontal="left" vertical="center"/>
    </xf>
    <xf numFmtId="165" fontId="46" fillId="0" borderId="0" xfId="14" applyNumberFormat="1" applyFont="1" applyAlignment="1">
      <alignment horizontal="left" vertical="center"/>
    </xf>
    <xf numFmtId="165" fontId="46" fillId="0" borderId="0" xfId="14" applyNumberFormat="1" applyFont="1" applyAlignment="1">
      <alignment horizontal="right" vertical="top"/>
    </xf>
    <xf numFmtId="0" fontId="15" fillId="0" borderId="2" xfId="8" applyFont="1" applyBorder="1" applyAlignment="1">
      <alignment horizontal="center" vertical="center"/>
    </xf>
    <xf numFmtId="1" fontId="15" fillId="0" borderId="2" xfId="8" applyNumberFormat="1" applyFont="1" applyBorder="1" applyAlignment="1">
      <alignment horizontal="right" vertical="center"/>
    </xf>
    <xf numFmtId="164" fontId="19" fillId="0" borderId="1" xfId="8" applyNumberFormat="1" applyFont="1" applyBorder="1" applyAlignment="1">
      <alignment horizontal="right"/>
    </xf>
    <xf numFmtId="165" fontId="39" fillId="0" borderId="0" xfId="14" applyNumberFormat="1" applyFont="1" applyAlignment="1">
      <alignment horizontal="right" vertical="center"/>
    </xf>
    <xf numFmtId="165" fontId="19" fillId="0" borderId="0" xfId="14" applyNumberFormat="1" applyFont="1" applyAlignment="1">
      <alignment wrapText="1"/>
    </xf>
    <xf numFmtId="165" fontId="15" fillId="0" borderId="0" xfId="14" applyNumberFormat="1" applyFont="1" applyAlignment="1">
      <alignment wrapText="1"/>
    </xf>
    <xf numFmtId="164" fontId="19" fillId="0" borderId="0" xfId="14" applyNumberFormat="1" applyFont="1" applyAlignment="1">
      <alignment horizontal="left" wrapText="1" indent="2"/>
    </xf>
    <xf numFmtId="165" fontId="39" fillId="0" borderId="1" xfId="14" applyNumberFormat="1" applyFont="1" applyBorder="1" applyAlignment="1">
      <alignment vertical="center"/>
    </xf>
    <xf numFmtId="164" fontId="72" fillId="0" borderId="0" xfId="16" applyNumberFormat="1" applyFont="1" applyAlignment="1">
      <alignment horizontal="right"/>
    </xf>
    <xf numFmtId="164" fontId="71" fillId="0" borderId="0" xfId="16" applyNumberFormat="1" applyFont="1" applyAlignment="1">
      <alignment horizontal="right"/>
    </xf>
    <xf numFmtId="164" fontId="73" fillId="0" borderId="0" xfId="16" applyNumberFormat="1" applyFont="1" applyAlignment="1">
      <alignment horizontal="right"/>
    </xf>
    <xf numFmtId="164" fontId="73" fillId="0" borderId="0" xfId="11" applyNumberFormat="1" applyFont="1" applyAlignment="1">
      <alignment horizontal="right"/>
    </xf>
    <xf numFmtId="1" fontId="19" fillId="0" borderId="0" xfId="8" applyNumberFormat="1" applyFont="1" applyAlignment="1">
      <alignment horizontal="left" wrapText="1" indent="1" readingOrder="1"/>
    </xf>
    <xf numFmtId="164" fontId="72" fillId="0" borderId="0" xfId="8" applyNumberFormat="1" applyFont="1" applyAlignment="1">
      <alignment horizontal="right"/>
    </xf>
    <xf numFmtId="164" fontId="73" fillId="0" borderId="0" xfId="8" applyNumberFormat="1" applyFont="1" applyAlignment="1">
      <alignment horizontal="right"/>
    </xf>
    <xf numFmtId="1" fontId="19" fillId="0" borderId="0" xfId="8" applyNumberFormat="1" applyFont="1" applyAlignment="1">
      <alignment horizontal="left" vertical="top"/>
    </xf>
    <xf numFmtId="0" fontId="19" fillId="0" borderId="2" xfId="8" applyFont="1" applyBorder="1" applyAlignment="1">
      <alignment vertical="center"/>
    </xf>
    <xf numFmtId="0" fontId="19" fillId="0" borderId="0" xfId="8" applyFont="1" applyAlignment="1">
      <alignment vertical="center"/>
    </xf>
    <xf numFmtId="0" fontId="19" fillId="0" borderId="0" xfId="17" applyFont="1" applyAlignment="1">
      <alignment horizontal="left" wrapText="1" indent="1"/>
    </xf>
    <xf numFmtId="0" fontId="19" fillId="0" borderId="0" xfId="17" applyFont="1" applyAlignment="1">
      <alignment horizontal="left" indent="1"/>
    </xf>
    <xf numFmtId="0" fontId="4" fillId="0" borderId="0" xfId="6" applyFont="1"/>
    <xf numFmtId="0" fontId="33" fillId="0" borderId="0" xfId="6" applyFont="1"/>
    <xf numFmtId="0" fontId="74" fillId="0" borderId="0" xfId="6" applyFont="1"/>
    <xf numFmtId="2" fontId="15" fillId="0" borderId="0" xfId="6" applyNumberFormat="1" applyFont="1"/>
    <xf numFmtId="2" fontId="6" fillId="0" borderId="0" xfId="1" applyNumberFormat="1" applyFont="1"/>
    <xf numFmtId="2" fontId="19" fillId="0" borderId="0" xfId="6" applyNumberFormat="1" applyFont="1"/>
    <xf numFmtId="2" fontId="4" fillId="0" borderId="0" xfId="1" applyNumberFormat="1" applyFont="1"/>
    <xf numFmtId="0" fontId="19" fillId="0" borderId="1" xfId="6" applyFont="1" applyBorder="1" applyAlignment="1">
      <alignment wrapText="1" shrinkToFit="1"/>
    </xf>
    <xf numFmtId="0" fontId="4" fillId="0" borderId="1" xfId="6" applyFont="1" applyBorder="1"/>
    <xf numFmtId="2" fontId="19" fillId="0" borderId="0" xfId="6" applyNumberFormat="1" applyFont="1" applyAlignment="1">
      <alignment horizontal="right"/>
    </xf>
    <xf numFmtId="0" fontId="19" fillId="0" borderId="0" xfId="6" applyFont="1" applyAlignment="1">
      <alignment wrapText="1" shrinkToFit="1"/>
    </xf>
    <xf numFmtId="0" fontId="41" fillId="0" borderId="0" xfId="6" applyFont="1" applyAlignment="1">
      <alignment vertical="center" wrapText="1"/>
    </xf>
    <xf numFmtId="0" fontId="74" fillId="0" borderId="0" xfId="1" applyFont="1"/>
    <xf numFmtId="0" fontId="4" fillId="0" borderId="1" xfId="1" applyFont="1" applyBorder="1"/>
    <xf numFmtId="0" fontId="33" fillId="0" borderId="0" xfId="6" applyFont="1" applyAlignment="1">
      <alignment horizontal="right"/>
    </xf>
    <xf numFmtId="0" fontId="19" fillId="0" borderId="0" xfId="6" applyFont="1" applyAlignment="1">
      <alignment horizontal="right"/>
    </xf>
    <xf numFmtId="2" fontId="15" fillId="0" borderId="0" xfId="6" applyNumberFormat="1" applyFont="1" applyAlignment="1">
      <alignment horizontal="right"/>
    </xf>
    <xf numFmtId="2" fontId="6" fillId="0" borderId="0" xfId="1" applyNumberFormat="1" applyFont="1" applyAlignment="1">
      <alignment horizontal="right"/>
    </xf>
    <xf numFmtId="4" fontId="4" fillId="0" borderId="0" xfId="1" applyNumberFormat="1" applyFont="1" applyAlignment="1">
      <alignment horizontal="right"/>
    </xf>
    <xf numFmtId="0" fontId="19" fillId="0" borderId="1" xfId="6" applyFont="1" applyBorder="1" applyAlignment="1">
      <alignment horizontal="right"/>
    </xf>
    <xf numFmtId="4" fontId="15" fillId="0" borderId="0" xfId="6" applyNumberFormat="1" applyFont="1"/>
    <xf numFmtId="4" fontId="6" fillId="0" borderId="0" xfId="6" applyNumberFormat="1" applyFont="1"/>
    <xf numFmtId="4" fontId="19" fillId="0" borderId="0" xfId="6" applyNumberFormat="1" applyFont="1"/>
    <xf numFmtId="4" fontId="4" fillId="0" borderId="0" xfId="6" applyNumberFormat="1" applyFont="1"/>
    <xf numFmtId="4" fontId="33" fillId="0" borderId="0" xfId="6" applyNumberFormat="1" applyFont="1"/>
    <xf numFmtId="4" fontId="19" fillId="0" borderId="0" xfId="6" applyNumberFormat="1" applyFont="1" applyAlignment="1">
      <alignment horizontal="right"/>
    </xf>
    <xf numFmtId="4" fontId="19" fillId="0" borderId="1" xfId="6" applyNumberFormat="1" applyFont="1" applyBorder="1"/>
    <xf numFmtId="2" fontId="19" fillId="0" borderId="1" xfId="6" applyNumberFormat="1" applyFont="1" applyBorder="1"/>
    <xf numFmtId="1" fontId="15" fillId="0" borderId="0" xfId="6" applyNumberFormat="1" applyFont="1"/>
    <xf numFmtId="1" fontId="6" fillId="0" borderId="0" xfId="1" applyNumberFormat="1" applyFont="1"/>
    <xf numFmtId="1" fontId="6" fillId="0" borderId="0" xfId="6" applyNumberFormat="1" applyFont="1"/>
    <xf numFmtId="1" fontId="4" fillId="0" borderId="0" xfId="1" applyNumberFormat="1" applyFont="1"/>
    <xf numFmtId="1" fontId="4" fillId="0" borderId="0" xfId="6" applyNumberFormat="1" applyFont="1"/>
    <xf numFmtId="3" fontId="4" fillId="0" borderId="0" xfId="6" applyNumberFormat="1" applyFont="1"/>
    <xf numFmtId="1" fontId="19" fillId="0" borderId="0" xfId="6" applyNumberFormat="1" applyFont="1" applyAlignment="1">
      <alignment horizontal="right"/>
    </xf>
    <xf numFmtId="1" fontId="4" fillId="0" borderId="0" xfId="6" applyNumberFormat="1" applyFont="1" applyAlignment="1">
      <alignment horizontal="right"/>
    </xf>
    <xf numFmtId="3" fontId="19" fillId="0" borderId="0" xfId="6" applyNumberFormat="1" applyFont="1"/>
    <xf numFmtId="3" fontId="15" fillId="0" borderId="0" xfId="6" applyNumberFormat="1" applyFont="1"/>
    <xf numFmtId="3" fontId="15" fillId="0" borderId="0" xfId="1" applyNumberFormat="1" applyFont="1"/>
    <xf numFmtId="3" fontId="4" fillId="0" borderId="0" xfId="1" applyNumberFormat="1" applyFont="1"/>
    <xf numFmtId="0" fontId="75" fillId="0" borderId="0" xfId="6" applyFont="1"/>
    <xf numFmtId="3" fontId="10" fillId="0" borderId="0" xfId="1" applyNumberFormat="1" applyFont="1"/>
    <xf numFmtId="3" fontId="10" fillId="0" borderId="0" xfId="6" applyNumberFormat="1" applyFont="1"/>
    <xf numFmtId="3" fontId="9" fillId="0" borderId="0" xfId="1" applyNumberFormat="1" applyFont="1"/>
    <xf numFmtId="3" fontId="9" fillId="0" borderId="0" xfId="6" applyNumberFormat="1" applyFont="1"/>
    <xf numFmtId="0" fontId="33" fillId="0" borderId="0" xfId="1" applyFont="1" applyAlignment="1">
      <alignment vertical="center"/>
    </xf>
    <xf numFmtId="0" fontId="33" fillId="0" borderId="0" xfId="1" applyFont="1"/>
    <xf numFmtId="1" fontId="59" fillId="0" borderId="1" xfId="2" applyNumberFormat="1" applyFont="1" applyBorder="1" applyAlignment="1">
      <alignment vertical="center"/>
    </xf>
    <xf numFmtId="165" fontId="15" fillId="0" borderId="0" xfId="1" applyNumberFormat="1" applyFont="1" applyAlignment="1">
      <alignment vertical="center" wrapText="1"/>
    </xf>
    <xf numFmtId="165" fontId="15" fillId="0" borderId="0" xfId="1" applyNumberFormat="1" applyFont="1" applyAlignment="1">
      <alignment horizontal="right" vertical="center" wrapText="1"/>
    </xf>
    <xf numFmtId="1" fontId="15" fillId="0" borderId="0" xfId="1" applyNumberFormat="1" applyFont="1" applyAlignment="1">
      <alignment horizontal="right"/>
    </xf>
    <xf numFmtId="1" fontId="19" fillId="0" borderId="0" xfId="1" applyNumberFormat="1" applyFont="1" applyAlignment="1">
      <alignment horizontal="left" vertical="center" wrapText="1" indent="2"/>
    </xf>
    <xf numFmtId="1" fontId="59" fillId="0" borderId="1" xfId="2" applyNumberFormat="1" applyFont="1" applyBorder="1" applyAlignment="1">
      <alignment horizontal="right" vertical="center"/>
    </xf>
    <xf numFmtId="0" fontId="46" fillId="0" borderId="0" xfId="1" applyFont="1" applyAlignment="1">
      <alignment horizontal="left" vertical="center"/>
    </xf>
    <xf numFmtId="165" fontId="15" fillId="0" borderId="0" xfId="1" applyNumberFormat="1" applyFont="1" applyAlignment="1">
      <alignment horizontal="right"/>
    </xf>
    <xf numFmtId="0" fontId="41" fillId="0" borderId="0" xfId="1" applyFont="1" applyAlignment="1">
      <alignment horizontal="left" vertical="center" wrapText="1"/>
    </xf>
    <xf numFmtId="0" fontId="19" fillId="0" borderId="1" xfId="1" applyFont="1" applyBorder="1"/>
    <xf numFmtId="1" fontId="19" fillId="0" borderId="0" xfId="11" applyNumberFormat="1" applyFont="1"/>
    <xf numFmtId="1" fontId="33" fillId="0" borderId="0" xfId="11" applyNumberFormat="1" applyFont="1"/>
    <xf numFmtId="1" fontId="62" fillId="0" borderId="1" xfId="11" applyNumberFormat="1" applyFont="1" applyBorder="1" applyAlignment="1">
      <alignment horizontal="right" vertical="center"/>
    </xf>
    <xf numFmtId="165" fontId="19" fillId="0" borderId="1" xfId="1" applyNumberFormat="1" applyFont="1" applyBorder="1" applyAlignment="1">
      <alignment horizontal="right"/>
    </xf>
    <xf numFmtId="1" fontId="46" fillId="0" borderId="0" xfId="11" applyNumberFormat="1" applyFont="1" applyAlignment="1">
      <alignment horizontal="right" vertical="center"/>
    </xf>
    <xf numFmtId="165" fontId="15" fillId="0" borderId="1" xfId="1" applyNumberFormat="1" applyFont="1" applyBorder="1" applyAlignment="1">
      <alignment horizontal="right" vertical="center" wrapText="1"/>
    </xf>
    <xf numFmtId="0" fontId="27" fillId="0" borderId="0" xfId="1" applyFont="1" applyAlignment="1">
      <alignment vertical="center"/>
    </xf>
    <xf numFmtId="0" fontId="27" fillId="0" borderId="0" xfId="1" applyFont="1"/>
    <xf numFmtId="1" fontId="19" fillId="0" borderId="1" xfId="11" applyNumberFormat="1" applyFont="1" applyBorder="1"/>
    <xf numFmtId="1" fontId="15" fillId="0" borderId="1" xfId="11" applyNumberFormat="1" applyFont="1" applyBorder="1" applyAlignment="1">
      <alignment horizontal="right" vertical="center"/>
    </xf>
    <xf numFmtId="1" fontId="41" fillId="0" borderId="0" xfId="1" applyNumberFormat="1" applyFont="1" applyAlignment="1">
      <alignment vertical="center" wrapText="1"/>
    </xf>
    <xf numFmtId="1" fontId="19" fillId="0" borderId="0" xfId="1" applyNumberFormat="1" applyFont="1" applyAlignment="1">
      <alignment horizontal="center" vertical="center" wrapText="1"/>
    </xf>
    <xf numFmtId="1" fontId="33" fillId="0" borderId="0" xfId="1" applyNumberFormat="1" applyFont="1" applyAlignment="1">
      <alignment horizontal="right"/>
    </xf>
    <xf numFmtId="1" fontId="15" fillId="0" borderId="0" xfId="2" applyNumberFormat="1" applyFont="1" applyAlignment="1">
      <alignment horizontal="right" vertical="center"/>
    </xf>
    <xf numFmtId="0" fontId="33" fillId="0" borderId="0" xfId="0" applyFont="1" applyAlignment="1">
      <alignment vertical="center"/>
    </xf>
    <xf numFmtId="0" fontId="39" fillId="0" borderId="1" xfId="0" applyFont="1" applyBorder="1" applyAlignment="1">
      <alignment vertical="center"/>
    </xf>
    <xf numFmtId="164" fontId="19" fillId="0" borderId="1" xfId="0" applyNumberFormat="1" applyFont="1" applyBorder="1" applyAlignment="1">
      <alignment vertical="center"/>
    </xf>
    <xf numFmtId="1" fontId="15" fillId="0" borderId="1" xfId="0" applyNumberFormat="1" applyFont="1" applyBorder="1" applyAlignment="1">
      <alignment horizontal="right" vertical="center" wrapText="1"/>
    </xf>
    <xf numFmtId="0" fontId="15" fillId="0" borderId="0" xfId="0" applyFont="1" applyAlignment="1">
      <alignment horizontal="right" vertical="center"/>
    </xf>
    <xf numFmtId="0" fontId="15" fillId="0" borderId="0" xfId="0" applyFont="1" applyAlignment="1">
      <alignment horizontal="center" vertical="center" wrapText="1"/>
    </xf>
    <xf numFmtId="0" fontId="19" fillId="0" borderId="0" xfId="0" applyFont="1" applyAlignment="1">
      <alignment horizontal="left"/>
    </xf>
    <xf numFmtId="0" fontId="9" fillId="0" borderId="1" xfId="0" applyFont="1" applyBorder="1" applyAlignment="1">
      <alignment vertical="center"/>
    </xf>
    <xf numFmtId="0" fontId="9" fillId="0" borderId="0" xfId="0" applyFont="1" applyAlignment="1">
      <alignment vertical="center"/>
    </xf>
    <xf numFmtId="1" fontId="19" fillId="0" borderId="0" xfId="0" applyNumberFormat="1" applyFont="1" applyAlignment="1">
      <alignment vertical="center"/>
    </xf>
    <xf numFmtId="1" fontId="9" fillId="0" borderId="0" xfId="0" applyNumberFormat="1" applyFont="1" applyAlignment="1">
      <alignment vertical="center"/>
    </xf>
    <xf numFmtId="165" fontId="19" fillId="0" borderId="0" xfId="0" applyNumberFormat="1" applyFont="1" applyAlignment="1">
      <alignment vertical="center"/>
    </xf>
    <xf numFmtId="165" fontId="9" fillId="0" borderId="0" xfId="0" applyNumberFormat="1" applyFont="1" applyAlignment="1">
      <alignment vertical="center"/>
    </xf>
    <xf numFmtId="0" fontId="19" fillId="0" borderId="0" xfId="0" applyFont="1" applyAlignment="1">
      <alignment horizontal="left" wrapText="1"/>
    </xf>
    <xf numFmtId="165" fontId="19" fillId="0" borderId="0" xfId="0" applyNumberFormat="1" applyFont="1" applyAlignment="1">
      <alignment horizontal="right" vertical="center"/>
    </xf>
    <xf numFmtId="165" fontId="9" fillId="0" borderId="0" xfId="0" applyNumberFormat="1" applyFont="1" applyAlignment="1">
      <alignment horizontal="right" vertical="center"/>
    </xf>
    <xf numFmtId="0" fontId="21" fillId="0" borderId="0" xfId="0" applyFont="1" applyAlignment="1">
      <alignment vertical="center"/>
    </xf>
    <xf numFmtId="0" fontId="15" fillId="0" borderId="2" xfId="0" applyFont="1" applyBorder="1" applyAlignment="1">
      <alignment horizontal="right" vertical="center" wrapText="1"/>
    </xf>
    <xf numFmtId="0" fontId="19" fillId="0" borderId="0" xfId="0" applyFont="1" applyAlignment="1">
      <alignment horizontal="right" vertical="center"/>
    </xf>
    <xf numFmtId="164" fontId="19" fillId="0" borderId="0" xfId="0" applyNumberFormat="1" applyFont="1" applyAlignment="1">
      <alignment vertical="center"/>
    </xf>
    <xf numFmtId="1" fontId="19" fillId="0" borderId="0" xfId="0" applyNumberFormat="1" applyFont="1" applyAlignment="1">
      <alignment vertical="center" wrapText="1"/>
    </xf>
    <xf numFmtId="0" fontId="41" fillId="0" borderId="0" xfId="0" applyFont="1" applyAlignment="1">
      <alignment vertical="center"/>
    </xf>
    <xf numFmtId="0" fontId="41" fillId="0" borderId="0" xfId="0" applyFont="1" applyAlignment="1">
      <alignment horizontal="left"/>
    </xf>
    <xf numFmtId="0" fontId="15" fillId="0" borderId="0" xfId="0" applyFont="1" applyAlignment="1">
      <alignment vertical="center"/>
    </xf>
    <xf numFmtId="0" fontId="15" fillId="0" borderId="2" xfId="0" applyFont="1" applyBorder="1" applyAlignment="1">
      <alignment horizontal="center" vertical="center" wrapText="1"/>
    </xf>
    <xf numFmtId="165" fontId="19" fillId="0" borderId="0" xfId="0" applyNumberFormat="1" applyFont="1" applyAlignment="1">
      <alignment horizontal="right"/>
    </xf>
    <xf numFmtId="0" fontId="23" fillId="0" borderId="1" xfId="0" applyFont="1" applyBorder="1"/>
    <xf numFmtId="0" fontId="23" fillId="0" borderId="0" xfId="0" applyFont="1"/>
    <xf numFmtId="164" fontId="23" fillId="0" borderId="0" xfId="0" applyNumberFormat="1" applyFont="1"/>
    <xf numFmtId="165" fontId="19" fillId="0" borderId="0" xfId="0" applyNumberFormat="1" applyFont="1" applyAlignment="1">
      <alignment vertical="center" wrapText="1"/>
    </xf>
    <xf numFmtId="1" fontId="4" fillId="0" borderId="0" xfId="0" applyNumberFormat="1" applyFont="1" applyAlignment="1">
      <alignment vertical="center"/>
    </xf>
    <xf numFmtId="165" fontId="4" fillId="0" borderId="0" xfId="0" applyNumberFormat="1" applyFont="1"/>
    <xf numFmtId="1" fontId="19" fillId="0" borderId="0" xfId="0" applyNumberFormat="1" applyFont="1" applyAlignment="1">
      <alignment horizontal="right" vertical="center"/>
    </xf>
    <xf numFmtId="1" fontId="4" fillId="0" borderId="0" xfId="0" applyNumberFormat="1" applyFont="1" applyAlignment="1">
      <alignment horizontal="right" vertical="center"/>
    </xf>
    <xf numFmtId="165" fontId="43" fillId="0" borderId="0" xfId="0" applyNumberFormat="1" applyFont="1" applyAlignment="1">
      <alignment vertical="center"/>
    </xf>
    <xf numFmtId="165" fontId="43" fillId="0" borderId="0" xfId="0" applyNumberFormat="1" applyFont="1"/>
    <xf numFmtId="1" fontId="19" fillId="0" borderId="0" xfId="0" applyNumberFormat="1" applyFont="1" applyAlignment="1">
      <alignment horizontal="left" vertical="center" wrapText="1"/>
    </xf>
    <xf numFmtId="1" fontId="4" fillId="0" borderId="0" xfId="0" applyNumberFormat="1" applyFont="1"/>
    <xf numFmtId="0" fontId="15" fillId="0" borderId="2" xfId="0" applyFont="1" applyBorder="1" applyAlignment="1">
      <alignment horizontal="right" wrapText="1"/>
    </xf>
    <xf numFmtId="0" fontId="15" fillId="0" borderId="4" xfId="0" applyFont="1" applyBorder="1" applyAlignment="1">
      <alignment horizontal="right" vertical="center" wrapText="1"/>
    </xf>
    <xf numFmtId="0" fontId="15" fillId="0" borderId="0" xfId="0" applyFont="1" applyAlignment="1">
      <alignment horizontal="right"/>
    </xf>
    <xf numFmtId="0" fontId="15" fillId="0" borderId="0" xfId="0" applyFont="1" applyAlignment="1">
      <alignment horizontal="right" wrapText="1"/>
    </xf>
    <xf numFmtId="0" fontId="15" fillId="0" borderId="0" xfId="0" applyFont="1" applyAlignment="1">
      <alignment horizontal="left" vertical="center" wrapText="1"/>
    </xf>
    <xf numFmtId="0" fontId="19" fillId="0" borderId="0" xfId="0" applyFont="1" applyAlignment="1">
      <alignment horizontal="left" indent="2"/>
    </xf>
    <xf numFmtId="0" fontId="19" fillId="0" borderId="0" xfId="0" applyFont="1" applyAlignment="1">
      <alignment horizontal="left" vertical="center" wrapText="1" indent="3"/>
    </xf>
    <xf numFmtId="164" fontId="19" fillId="2" borderId="0" xfId="0" applyNumberFormat="1" applyFont="1" applyFill="1" applyAlignment="1">
      <alignment horizontal="right"/>
    </xf>
    <xf numFmtId="1" fontId="19" fillId="0" borderId="0" xfId="0" applyNumberFormat="1" applyFont="1" applyAlignment="1">
      <alignment horizontal="left" indent="2"/>
    </xf>
    <xf numFmtId="0" fontId="19" fillId="0" borderId="1" xfId="0" applyFont="1" applyBorder="1" applyAlignment="1">
      <alignment horizontal="left" indent="2"/>
    </xf>
    <xf numFmtId="164" fontId="19" fillId="0" borderId="1" xfId="0" applyNumberFormat="1" applyFont="1" applyBorder="1" applyAlignment="1">
      <alignment horizontal="right"/>
    </xf>
    <xf numFmtId="3" fontId="15" fillId="0" borderId="0" xfId="0" applyNumberFormat="1" applyFont="1" applyAlignment="1">
      <alignment horizontal="right"/>
    </xf>
    <xf numFmtId="3" fontId="10" fillId="0" borderId="0" xfId="0" applyNumberFormat="1" applyFont="1" applyAlignment="1">
      <alignment horizontal="right"/>
    </xf>
    <xf numFmtId="0" fontId="19" fillId="0" borderId="0" xfId="0" applyFont="1" applyAlignment="1">
      <alignment horizontal="left" vertical="center" wrapText="1" indent="4"/>
    </xf>
    <xf numFmtId="3" fontId="19" fillId="0" borderId="0" xfId="0" applyNumberFormat="1" applyFont="1" applyAlignment="1">
      <alignment vertical="center"/>
    </xf>
    <xf numFmtId="0" fontId="15" fillId="0" borderId="1" xfId="0" applyFont="1" applyBorder="1" applyAlignment="1">
      <alignment horizontal="center" vertical="center" wrapText="1"/>
    </xf>
    <xf numFmtId="0" fontId="15" fillId="0" borderId="1" xfId="0" applyFont="1" applyBorder="1" applyAlignment="1">
      <alignment horizontal="right" vertical="center"/>
    </xf>
    <xf numFmtId="165" fontId="15" fillId="0" borderId="0" xfId="0" applyNumberFormat="1" applyFont="1" applyAlignment="1">
      <alignment vertical="center" wrapText="1"/>
    </xf>
    <xf numFmtId="165" fontId="15" fillId="0" borderId="0" xfId="0" applyNumberFormat="1" applyFont="1" applyAlignment="1">
      <alignment vertical="center"/>
    </xf>
    <xf numFmtId="165" fontId="19" fillId="0" borderId="0" xfId="0" applyNumberFormat="1" applyFont="1" applyAlignment="1">
      <alignment horizontal="left" vertical="center" wrapText="1" indent="3"/>
    </xf>
    <xf numFmtId="164" fontId="15" fillId="0" borderId="0" xfId="0" applyNumberFormat="1" applyFont="1" applyAlignment="1">
      <alignment vertical="center"/>
    </xf>
    <xf numFmtId="165" fontId="19" fillId="0" borderId="1" xfId="0" applyNumberFormat="1" applyFont="1" applyBorder="1" applyAlignment="1">
      <alignment vertical="center" wrapText="1"/>
    </xf>
    <xf numFmtId="165" fontId="19" fillId="0" borderId="1" xfId="0" applyNumberFormat="1" applyFont="1" applyBorder="1" applyAlignment="1">
      <alignment horizontal="right"/>
    </xf>
    <xf numFmtId="165" fontId="19" fillId="0" borderId="1" xfId="0" applyNumberFormat="1" applyFont="1" applyBorder="1" applyAlignment="1">
      <alignment vertical="center"/>
    </xf>
    <xf numFmtId="165" fontId="4" fillId="0" borderId="1" xfId="0" applyNumberFormat="1" applyFont="1" applyBorder="1" applyAlignment="1">
      <alignment vertical="center"/>
    </xf>
    <xf numFmtId="0" fontId="19" fillId="0" borderId="0" xfId="0" applyFont="1" applyAlignment="1">
      <alignment horizontal="right"/>
    </xf>
    <xf numFmtId="3" fontId="19" fillId="0" borderId="0" xfId="0" applyNumberFormat="1" applyFont="1" applyAlignment="1">
      <alignment vertical="center" wrapText="1"/>
    </xf>
    <xf numFmtId="0" fontId="19" fillId="0" borderId="1" xfId="11" applyFont="1" applyBorder="1"/>
    <xf numFmtId="0" fontId="4" fillId="0" borderId="1" xfId="11" applyFont="1" applyBorder="1"/>
    <xf numFmtId="165" fontId="59" fillId="0" borderId="1" xfId="2" applyFont="1" applyBorder="1" applyAlignment="1">
      <alignment horizontal="right" vertical="center" wrapText="1"/>
    </xf>
    <xf numFmtId="0" fontId="15" fillId="0" borderId="1" xfId="11" applyFont="1" applyBorder="1" applyAlignment="1">
      <alignment horizontal="right" vertical="center"/>
    </xf>
    <xf numFmtId="0" fontId="6" fillId="0" borderId="1" xfId="11" applyFont="1" applyBorder="1" applyAlignment="1">
      <alignment horizontal="right" vertical="center"/>
    </xf>
    <xf numFmtId="164" fontId="6" fillId="0" borderId="0" xfId="0" applyNumberFormat="1" applyFont="1"/>
    <xf numFmtId="0" fontId="58" fillId="0" borderId="0" xfId="0" applyFont="1"/>
    <xf numFmtId="164" fontId="40" fillId="0" borderId="0" xfId="0" applyNumberFormat="1" applyFont="1"/>
    <xf numFmtId="164" fontId="76" fillId="0" borderId="0" xfId="0" applyNumberFormat="1" applyFont="1"/>
    <xf numFmtId="164" fontId="77" fillId="0" borderId="0" xfId="0" applyNumberFormat="1" applyFont="1"/>
    <xf numFmtId="164" fontId="30" fillId="0" borderId="0" xfId="0" applyNumberFormat="1" applyFont="1"/>
    <xf numFmtId="0" fontId="19" fillId="0" borderId="0" xfId="0" applyFont="1" applyAlignment="1">
      <alignment horizontal="left" wrapText="1" indent="2"/>
    </xf>
    <xf numFmtId="164" fontId="10" fillId="0" borderId="0" xfId="0" applyNumberFormat="1" applyFont="1"/>
    <xf numFmtId="0" fontId="29" fillId="0" borderId="0" xfId="0" applyFont="1"/>
    <xf numFmtId="165" fontId="58" fillId="0" borderId="0" xfId="0" applyNumberFormat="1" applyFont="1"/>
    <xf numFmtId="0" fontId="15" fillId="0" borderId="1" xfId="0" applyFont="1" applyBorder="1"/>
    <xf numFmtId="3" fontId="19" fillId="0" borderId="0" xfId="0" applyNumberFormat="1" applyFont="1"/>
    <xf numFmtId="3" fontId="4" fillId="0" borderId="0" xfId="0" applyNumberFormat="1" applyFont="1"/>
    <xf numFmtId="0" fontId="45" fillId="0" borderId="0" xfId="0" applyFont="1"/>
    <xf numFmtId="0" fontId="36" fillId="0" borderId="0" xfId="0" applyFont="1" applyAlignment="1">
      <alignment wrapText="1"/>
    </xf>
    <xf numFmtId="165" fontId="66" fillId="0" borderId="1" xfId="2" applyFont="1" applyBorder="1" applyAlignment="1">
      <alignment vertical="center" wrapText="1"/>
    </xf>
    <xf numFmtId="1" fontId="60" fillId="0" borderId="1" xfId="2" applyNumberFormat="1" applyFont="1" applyBorder="1" applyAlignment="1">
      <alignment horizontal="right" vertical="center"/>
    </xf>
    <xf numFmtId="165" fontId="59" fillId="0" borderId="0" xfId="2" applyFont="1" applyAlignment="1">
      <alignment horizontal="right" vertical="center" wrapText="1"/>
    </xf>
    <xf numFmtId="0" fontId="19" fillId="0" borderId="0" xfId="0" applyFont="1" applyAlignment="1">
      <alignment horizontal="left" indent="3"/>
    </xf>
    <xf numFmtId="3" fontId="19" fillId="0" borderId="1" xfId="0" applyNumberFormat="1" applyFont="1" applyBorder="1"/>
    <xf numFmtId="3" fontId="4" fillId="0" borderId="1" xfId="0" applyNumberFormat="1" applyFont="1" applyBorder="1"/>
    <xf numFmtId="0" fontId="41" fillId="0" borderId="0" xfId="0" applyFont="1"/>
    <xf numFmtId="0" fontId="78" fillId="0" borderId="0" xfId="0" applyFont="1"/>
    <xf numFmtId="1" fontId="59" fillId="0" borderId="1" xfId="2" applyNumberFormat="1" applyFont="1" applyBorder="1" applyAlignment="1">
      <alignment horizontal="right" vertical="center" wrapText="1"/>
    </xf>
    <xf numFmtId="1" fontId="60" fillId="0" borderId="1" xfId="2" applyNumberFormat="1" applyFont="1" applyBorder="1" applyAlignment="1">
      <alignment horizontal="right" vertical="center" wrapText="1"/>
    </xf>
    <xf numFmtId="164" fontId="58" fillId="0" borderId="0" xfId="0" applyNumberFormat="1" applyFont="1"/>
    <xf numFmtId="164" fontId="34" fillId="0" borderId="0" xfId="0" applyNumberFormat="1" applyFont="1"/>
    <xf numFmtId="164" fontId="79" fillId="0" borderId="0" xfId="0" applyNumberFormat="1" applyFont="1"/>
    <xf numFmtId="3" fontId="9" fillId="0" borderId="0" xfId="0" applyNumberFormat="1" applyFont="1"/>
    <xf numFmtId="0" fontId="39" fillId="0" borderId="0" xfId="1" applyFont="1" applyAlignment="1">
      <alignment horizontal="left" vertical="center"/>
    </xf>
    <xf numFmtId="0" fontId="15" fillId="0" borderId="2" xfId="1" applyFont="1" applyBorder="1" applyAlignment="1">
      <alignment horizontal="left"/>
    </xf>
    <xf numFmtId="0" fontId="15" fillId="0" borderId="1" xfId="1" applyFont="1" applyBorder="1" applyAlignment="1">
      <alignment horizontal="right" vertical="center"/>
    </xf>
    <xf numFmtId="0" fontId="6" fillId="0" borderId="1" xfId="1" applyFont="1" applyBorder="1" applyAlignment="1">
      <alignment horizontal="right" vertical="center"/>
    </xf>
    <xf numFmtId="0" fontId="19" fillId="0" borderId="0" xfId="1" applyFont="1" applyAlignment="1">
      <alignment horizontal="left"/>
    </xf>
    <xf numFmtId="2" fontId="19" fillId="0" borderId="0" xfId="1" applyNumberFormat="1" applyFont="1" applyAlignment="1">
      <alignment vertical="center"/>
    </xf>
    <xf numFmtId="2" fontId="4" fillId="0" borderId="0" xfId="1" applyNumberFormat="1" applyFont="1" applyAlignment="1">
      <alignment vertical="center"/>
    </xf>
    <xf numFmtId="2" fontId="4" fillId="0" borderId="0" xfId="1" applyNumberFormat="1" applyFont="1" applyAlignment="1">
      <alignment horizontal="right" vertical="center"/>
    </xf>
    <xf numFmtId="4" fontId="4" fillId="0" borderId="0" xfId="0" applyNumberFormat="1" applyFont="1" applyAlignment="1">
      <alignment horizontal="right"/>
    </xf>
    <xf numFmtId="49" fontId="19" fillId="0" borderId="0" xfId="1" applyNumberFormat="1" applyFont="1" applyAlignment="1">
      <alignment horizontal="left" wrapText="1" readingOrder="1"/>
    </xf>
    <xf numFmtId="2" fontId="19" fillId="0" borderId="0" xfId="1" applyNumberFormat="1" applyFont="1"/>
    <xf numFmtId="2" fontId="17" fillId="0" borderId="0" xfId="1" applyNumberFormat="1" applyFont="1" applyAlignment="1">
      <alignment vertical="center"/>
    </xf>
    <xf numFmtId="2" fontId="16" fillId="0" borderId="0" xfId="1" applyNumberFormat="1" applyFont="1" applyAlignment="1">
      <alignment vertical="center"/>
    </xf>
    <xf numFmtId="2" fontId="34" fillId="0" borderId="0" xfId="1" applyNumberFormat="1" applyFont="1" applyAlignment="1">
      <alignment vertical="center"/>
    </xf>
    <xf numFmtId="2" fontId="34" fillId="0" borderId="0" xfId="1" applyNumberFormat="1" applyFont="1" applyAlignment="1">
      <alignment horizontal="right" vertical="center"/>
    </xf>
    <xf numFmtId="0" fontId="19" fillId="0" borderId="0" xfId="1" applyFont="1" applyAlignment="1">
      <alignment horizontal="left" wrapText="1" indent="1"/>
    </xf>
    <xf numFmtId="2" fontId="19" fillId="0" borderId="0" xfId="1" applyNumberFormat="1" applyFont="1" applyAlignment="1">
      <alignment horizontal="right" vertical="center"/>
    </xf>
    <xf numFmtId="0" fontId="19" fillId="0" borderId="0" xfId="1" applyFont="1" applyAlignment="1">
      <alignment horizontal="left" wrapText="1"/>
    </xf>
    <xf numFmtId="0" fontId="19" fillId="0" borderId="1" xfId="1" applyFont="1" applyBorder="1" applyAlignment="1">
      <alignment horizontal="left"/>
    </xf>
    <xf numFmtId="0" fontId="46" fillId="0" borderId="0" xfId="1" applyFont="1" applyAlignment="1">
      <alignment horizontal="left"/>
    </xf>
    <xf numFmtId="0" fontId="15" fillId="0" borderId="2" xfId="1" applyFont="1" applyBorder="1" applyAlignment="1">
      <alignment vertical="center"/>
    </xf>
    <xf numFmtId="0" fontId="6" fillId="0" borderId="2" xfId="1" applyFont="1" applyBorder="1" applyAlignment="1">
      <alignment vertical="center"/>
    </xf>
    <xf numFmtId="0" fontId="59" fillId="0" borderId="0" xfId="1" applyFont="1" applyAlignment="1">
      <alignment horizontal="left" wrapText="1"/>
    </xf>
    <xf numFmtId="164" fontId="6" fillId="0" borderId="0" xfId="0" applyNumberFormat="1" applyFont="1" applyAlignment="1">
      <alignment horizontal="right"/>
    </xf>
    <xf numFmtId="0" fontId="15" fillId="0" borderId="0" xfId="1" applyFont="1" applyAlignment="1">
      <alignment vertical="center"/>
    </xf>
    <xf numFmtId="0" fontId="6" fillId="0" borderId="0" xfId="1" applyFont="1" applyAlignment="1">
      <alignment vertical="center"/>
    </xf>
    <xf numFmtId="0" fontId="6" fillId="0" borderId="0" xfId="0" applyFont="1" applyAlignment="1">
      <alignment vertical="center"/>
    </xf>
    <xf numFmtId="0" fontId="15" fillId="0" borderId="0" xfId="1" applyFont="1" applyAlignment="1">
      <alignment horizontal="left" wrapText="1"/>
    </xf>
    <xf numFmtId="0" fontId="19" fillId="0" borderId="1" xfId="1" quotePrefix="1" applyFont="1" applyBorder="1" applyAlignment="1">
      <alignment horizontal="left" wrapText="1"/>
    </xf>
    <xf numFmtId="0" fontId="19" fillId="0" borderId="0" xfId="1" quotePrefix="1" applyFont="1" applyAlignment="1">
      <alignment horizontal="left" wrapText="1"/>
    </xf>
    <xf numFmtId="1" fontId="19" fillId="0" borderId="0" xfId="1" applyNumberFormat="1" applyFont="1" applyAlignment="1">
      <alignment horizontal="left" wrapText="1"/>
    </xf>
    <xf numFmtId="0" fontId="41" fillId="0" borderId="0" xfId="1" applyFont="1"/>
    <xf numFmtId="0" fontId="70" fillId="0" borderId="0" xfId="1" applyFont="1" applyAlignment="1">
      <alignment vertical="center" wrapText="1"/>
    </xf>
    <xf numFmtId="0" fontId="39" fillId="0" borderId="1" xfId="1" applyFont="1" applyBorder="1" applyAlignment="1">
      <alignment horizontal="center" vertical="center"/>
    </xf>
    <xf numFmtId="0" fontId="15" fillId="0" borderId="2" xfId="1" applyFont="1" applyBorder="1" applyAlignment="1">
      <alignment horizontal="right" vertical="center"/>
    </xf>
    <xf numFmtId="0" fontId="39" fillId="0" borderId="0" xfId="1" applyFont="1" applyAlignment="1">
      <alignment horizontal="left" vertical="top"/>
    </xf>
    <xf numFmtId="0" fontId="46" fillId="0" borderId="0" xfId="0" applyFont="1" applyAlignment="1">
      <alignment vertical="center" readingOrder="1"/>
    </xf>
    <xf numFmtId="0" fontId="39" fillId="0" borderId="1" xfId="0" applyFont="1" applyBorder="1" applyAlignment="1">
      <alignment horizontal="left" vertical="center"/>
    </xf>
    <xf numFmtId="0" fontId="19" fillId="0" borderId="0" xfId="0" applyFont="1" applyAlignment="1">
      <alignment horizontal="left" wrapText="1" indent="1"/>
    </xf>
    <xf numFmtId="164" fontId="9" fillId="0" borderId="0" xfId="0" applyNumberFormat="1" applyFont="1"/>
    <xf numFmtId="0" fontId="19" fillId="0" borderId="1" xfId="0" applyFont="1" applyBorder="1" applyAlignment="1">
      <alignment horizontal="left" indent="1"/>
    </xf>
    <xf numFmtId="164" fontId="19" fillId="0" borderId="1" xfId="0" applyNumberFormat="1" applyFont="1" applyBorder="1"/>
    <xf numFmtId="0" fontId="39" fillId="0" borderId="1" xfId="0" applyFont="1" applyBorder="1" applyAlignment="1">
      <alignment horizontal="left" vertical="top"/>
    </xf>
    <xf numFmtId="0" fontId="19" fillId="0" borderId="0" xfId="18" applyFont="1" applyAlignment="1">
      <alignment horizontal="left" wrapText="1" indent="1"/>
    </xf>
    <xf numFmtId="0" fontId="81" fillId="0" borderId="0" xfId="18" applyFont="1" applyAlignment="1">
      <alignment horizontal="left" indent="1"/>
    </xf>
    <xf numFmtId="0" fontId="19" fillId="0" borderId="0" xfId="18" applyFont="1" applyAlignment="1">
      <alignment horizontal="left" indent="1"/>
    </xf>
    <xf numFmtId="0" fontId="46" fillId="0" borderId="0" xfId="0" applyFont="1" applyAlignment="1">
      <alignment vertical="center" wrapText="1"/>
    </xf>
    <xf numFmtId="0" fontId="82" fillId="0" borderId="0" xfId="0" applyFont="1" applyAlignment="1">
      <alignment horizontal="left" indent="2"/>
    </xf>
    <xf numFmtId="165" fontId="36" fillId="0" borderId="0" xfId="0" applyNumberFormat="1" applyFont="1"/>
    <xf numFmtId="0" fontId="6" fillId="0" borderId="2" xfId="0" applyFont="1" applyBorder="1" applyAlignment="1">
      <alignment horizontal="center" vertical="center" wrapText="1"/>
    </xf>
    <xf numFmtId="0" fontId="4" fillId="0" borderId="0" xfId="0" applyFont="1" applyAlignment="1">
      <alignment horizontal="left"/>
    </xf>
    <xf numFmtId="0" fontId="15" fillId="0" borderId="0" xfId="0" applyFont="1" applyAlignment="1">
      <alignment horizontal="left"/>
    </xf>
    <xf numFmtId="0" fontId="83" fillId="0" borderId="0" xfId="0" applyFont="1"/>
    <xf numFmtId="2" fontId="4" fillId="0" borderId="0" xfId="0" applyNumberFormat="1" applyFont="1" applyAlignment="1">
      <alignment horizontal="left" indent="2"/>
    </xf>
    <xf numFmtId="0" fontId="19" fillId="0" borderId="0" xfId="1" applyFont="1" applyAlignment="1">
      <alignment horizontal="left" indent="2"/>
    </xf>
    <xf numFmtId="0" fontId="4" fillId="0" borderId="1" xfId="0" applyFont="1" applyBorder="1" applyAlignment="1">
      <alignment horizontal="left"/>
    </xf>
    <xf numFmtId="0" fontId="21" fillId="0" borderId="0" xfId="0" applyFont="1"/>
    <xf numFmtId="0" fontId="84" fillId="0" borderId="0" xfId="0" applyFont="1"/>
    <xf numFmtId="165" fontId="78" fillId="0" borderId="0" xfId="0" applyNumberFormat="1" applyFont="1"/>
    <xf numFmtId="0" fontId="4" fillId="0" borderId="0" xfId="0" applyFont="1" applyAlignment="1">
      <alignment horizontal="left" indent="1"/>
    </xf>
    <xf numFmtId="0" fontId="21" fillId="0" borderId="1" xfId="0" applyFont="1" applyBorder="1" applyAlignment="1">
      <alignment horizontal="left"/>
    </xf>
    <xf numFmtId="165" fontId="84" fillId="0" borderId="1" xfId="0" applyNumberFormat="1" applyFont="1" applyBorder="1"/>
    <xf numFmtId="0" fontId="19" fillId="0" borderId="1" xfId="0" applyFont="1" applyBorder="1" applyAlignment="1">
      <alignment horizontal="left"/>
    </xf>
    <xf numFmtId="0" fontId="36" fillId="0" borderId="1" xfId="0" applyFont="1" applyBorder="1"/>
    <xf numFmtId="0" fontId="19" fillId="0" borderId="2" xfId="0" applyFont="1" applyBorder="1"/>
    <xf numFmtId="0" fontId="15" fillId="0" borderId="2" xfId="0" applyFont="1" applyBorder="1" applyAlignment="1">
      <alignment vertical="center"/>
    </xf>
    <xf numFmtId="1" fontId="9" fillId="0" borderId="0" xfId="0" applyNumberFormat="1" applyFont="1"/>
    <xf numFmtId="3" fontId="15" fillId="0" borderId="0" xfId="0" applyNumberFormat="1" applyFont="1"/>
    <xf numFmtId="3" fontId="6" fillId="0" borderId="0" xfId="0" applyNumberFormat="1" applyFont="1"/>
    <xf numFmtId="0" fontId="15" fillId="0" borderId="0" xfId="0" applyFont="1" applyAlignment="1">
      <alignment horizontal="left" wrapText="1"/>
    </xf>
    <xf numFmtId="0" fontId="19" fillId="0" borderId="1" xfId="0" applyFont="1" applyBorder="1" applyAlignment="1">
      <alignment horizontal="left" wrapText="1" indent="1"/>
    </xf>
    <xf numFmtId="0" fontId="46" fillId="0" borderId="0" xfId="0" applyFont="1" applyAlignment="1">
      <alignment horizontal="left" vertical="center"/>
    </xf>
    <xf numFmtId="0" fontId="39" fillId="0" borderId="0" xfId="0" applyFont="1" applyAlignment="1">
      <alignment horizontal="left" vertical="top"/>
    </xf>
    <xf numFmtId="164" fontId="15" fillId="0" borderId="0" xfId="0" applyNumberFormat="1" applyFont="1" applyAlignment="1">
      <alignment horizontal="right" wrapText="1"/>
    </xf>
    <xf numFmtId="0" fontId="36" fillId="0" borderId="1" xfId="0" applyFont="1" applyBorder="1" applyAlignment="1">
      <alignment horizontal="left" indent="1"/>
    </xf>
    <xf numFmtId="0" fontId="27" fillId="0" borderId="0" xfId="0" applyFont="1"/>
    <xf numFmtId="0" fontId="19" fillId="0" borderId="1" xfId="0" applyFont="1" applyBorder="1" applyAlignment="1">
      <alignment vertical="center" wrapText="1"/>
    </xf>
    <xf numFmtId="3" fontId="19" fillId="0" borderId="1" xfId="0" applyNumberFormat="1" applyFont="1" applyBorder="1" applyAlignment="1">
      <alignment horizontal="right"/>
    </xf>
    <xf numFmtId="0" fontId="15" fillId="0" borderId="0" xfId="0" quotePrefix="1" applyFont="1" applyAlignment="1">
      <alignment horizontal="left" wrapText="1"/>
    </xf>
    <xf numFmtId="0" fontId="42" fillId="0" borderId="0" xfId="0" applyFont="1" applyAlignment="1">
      <alignment vertical="center" wrapText="1"/>
    </xf>
    <xf numFmtId="0" fontId="42" fillId="0" borderId="0" xfId="0" applyFont="1" applyAlignment="1">
      <alignment vertical="center"/>
    </xf>
    <xf numFmtId="0" fontId="19" fillId="0" borderId="0" xfId="0" quotePrefix="1" applyFont="1" applyAlignment="1">
      <alignment horizontal="left" wrapText="1"/>
    </xf>
    <xf numFmtId="1" fontId="19" fillId="0" borderId="0" xfId="0" applyNumberFormat="1" applyFont="1" applyAlignment="1">
      <alignment horizontal="left" wrapText="1"/>
    </xf>
    <xf numFmtId="1" fontId="19" fillId="0" borderId="0" xfId="0" applyNumberFormat="1" applyFont="1" applyAlignment="1">
      <alignment horizontal="left" vertical="top" wrapText="1"/>
    </xf>
    <xf numFmtId="165" fontId="19" fillId="0" borderId="0" xfId="0" applyNumberFormat="1" applyFont="1" applyAlignment="1">
      <alignment horizontal="left" wrapText="1" indent="1"/>
    </xf>
    <xf numFmtId="0" fontId="19" fillId="0" borderId="1" xfId="0" applyFont="1" applyBorder="1" applyAlignment="1">
      <alignment horizontal="left" wrapText="1"/>
    </xf>
    <xf numFmtId="1" fontId="19" fillId="0" borderId="1" xfId="0" applyNumberFormat="1" applyFont="1" applyBorder="1" applyAlignment="1">
      <alignment horizontal="right"/>
    </xf>
    <xf numFmtId="0" fontId="42" fillId="0" borderId="0" xfId="0" applyFont="1" applyAlignment="1">
      <alignment horizontal="left" vertical="center" wrapText="1" indent="1"/>
    </xf>
    <xf numFmtId="0" fontId="39" fillId="0" borderId="0" xfId="0" applyFont="1" applyAlignment="1">
      <alignment horizontal="center" vertical="center"/>
    </xf>
    <xf numFmtId="0" fontId="39" fillId="0" borderId="2" xfId="0" applyFont="1" applyBorder="1"/>
    <xf numFmtId="0" fontId="10" fillId="0" borderId="2" xfId="0" applyFont="1" applyBorder="1" applyAlignment="1">
      <alignment vertical="center"/>
    </xf>
    <xf numFmtId="0" fontId="39" fillId="0" borderId="0" xfId="0" applyFont="1"/>
    <xf numFmtId="164" fontId="19" fillId="0" borderId="0" xfId="0" applyNumberFormat="1" applyFont="1" applyAlignment="1">
      <alignment wrapText="1"/>
    </xf>
    <xf numFmtId="164" fontId="85" fillId="0" borderId="0" xfId="0" applyNumberFormat="1" applyFont="1" applyAlignment="1">
      <alignment wrapText="1"/>
    </xf>
    <xf numFmtId="164" fontId="86" fillId="0" borderId="0" xfId="0" applyNumberFormat="1" applyFont="1"/>
    <xf numFmtId="164" fontId="15" fillId="0" borderId="0" xfId="0" applyNumberFormat="1" applyFont="1" applyAlignment="1">
      <alignment wrapText="1"/>
    </xf>
    <xf numFmtId="0" fontId="15" fillId="0" borderId="1" xfId="0" applyFont="1" applyBorder="1" applyAlignment="1">
      <alignment wrapText="1"/>
    </xf>
    <xf numFmtId="164" fontId="4" fillId="0" borderId="1" xfId="0" applyNumberFormat="1" applyFont="1" applyBorder="1"/>
    <xf numFmtId="0" fontId="15" fillId="0" borderId="2" xfId="0" applyFont="1" applyBorder="1" applyAlignment="1">
      <alignment vertical="top"/>
    </xf>
    <xf numFmtId="0" fontId="15" fillId="0" borderId="1" xfId="0" applyFont="1" applyBorder="1" applyAlignment="1">
      <alignment vertical="center"/>
    </xf>
    <xf numFmtId="1" fontId="15" fillId="0" borderId="2" xfId="0" applyNumberFormat="1" applyFont="1" applyBorder="1" applyAlignment="1">
      <alignment horizontal="right" vertical="center"/>
    </xf>
    <xf numFmtId="164" fontId="87" fillId="0" borderId="0" xfId="0" applyNumberFormat="1" applyFont="1" applyAlignment="1">
      <alignment horizontal="right"/>
    </xf>
    <xf numFmtId="0" fontId="19" fillId="0" borderId="0" xfId="0" applyFont="1" applyAlignment="1">
      <alignment horizontal="left" vertical="center" wrapText="1" indent="2"/>
    </xf>
    <xf numFmtId="0" fontId="46" fillId="0" borderId="0" xfId="19" applyFont="1" applyAlignment="1">
      <alignment vertical="center"/>
    </xf>
    <xf numFmtId="0" fontId="33" fillId="0" borderId="0" xfId="19" applyFont="1" applyAlignment="1">
      <alignment vertical="center"/>
    </xf>
    <xf numFmtId="164" fontId="15" fillId="0" borderId="1" xfId="19" applyNumberFormat="1" applyFont="1" applyBorder="1"/>
    <xf numFmtId="0" fontId="19" fillId="0" borderId="0" xfId="19" applyFont="1" applyAlignment="1">
      <alignment vertical="center"/>
    </xf>
    <xf numFmtId="0" fontId="15" fillId="0" borderId="2" xfId="19" applyFont="1" applyBorder="1" applyAlignment="1">
      <alignment horizontal="center" vertical="center" wrapText="1"/>
    </xf>
    <xf numFmtId="0" fontId="15" fillId="0" borderId="1" xfId="19" applyFont="1" applyBorder="1" applyAlignment="1">
      <alignment horizontal="right" vertical="center"/>
    </xf>
    <xf numFmtId="0" fontId="15" fillId="0" borderId="0" xfId="19" applyFont="1"/>
    <xf numFmtId="0" fontId="15" fillId="0" borderId="0" xfId="19" applyFont="1" applyAlignment="1">
      <alignment horizontal="center" vertical="center" wrapText="1"/>
    </xf>
    <xf numFmtId="164" fontId="40" fillId="0" borderId="0" xfId="19" applyNumberFormat="1" applyFont="1"/>
    <xf numFmtId="0" fontId="15" fillId="0" borderId="0" xfId="20" applyFont="1" applyAlignment="1">
      <alignment wrapText="1"/>
    </xf>
    <xf numFmtId="164" fontId="15" fillId="0" borderId="0" xfId="19" applyNumberFormat="1" applyFont="1" applyAlignment="1">
      <alignment horizontal="right" wrapText="1"/>
    </xf>
    <xf numFmtId="164" fontId="6" fillId="0" borderId="0" xfId="19" applyNumberFormat="1" applyFont="1" applyAlignment="1">
      <alignment horizontal="right" wrapText="1"/>
    </xf>
    <xf numFmtId="164" fontId="10" fillId="0" borderId="0" xfId="19" applyNumberFormat="1" applyFont="1" applyAlignment="1">
      <alignment horizontal="right" wrapText="1"/>
    </xf>
    <xf numFmtId="0" fontId="19" fillId="0" borderId="0" xfId="20" applyFont="1" applyAlignment="1">
      <alignment horizontal="left" wrapText="1" indent="1"/>
    </xf>
    <xf numFmtId="164" fontId="19" fillId="0" borderId="0" xfId="19" applyNumberFormat="1" applyFont="1" applyAlignment="1">
      <alignment horizontal="right" wrapText="1"/>
    </xf>
    <xf numFmtId="164" fontId="4" fillId="0" borderId="0" xfId="19" applyNumberFormat="1" applyFont="1" applyAlignment="1">
      <alignment horizontal="right" wrapText="1"/>
    </xf>
    <xf numFmtId="1" fontId="15" fillId="0" borderId="0" xfId="19" applyNumberFormat="1" applyFont="1" applyAlignment="1">
      <alignment vertical="center"/>
    </xf>
    <xf numFmtId="1" fontId="19" fillId="0" borderId="0" xfId="19" applyNumberFormat="1" applyFont="1" applyAlignment="1">
      <alignment vertical="center"/>
    </xf>
    <xf numFmtId="0" fontId="19" fillId="0" borderId="0" xfId="20" applyFont="1" applyAlignment="1">
      <alignment horizontal="left" vertical="top" wrapText="1" indent="1"/>
    </xf>
    <xf numFmtId="0" fontId="19" fillId="0" borderId="1" xfId="20" applyFont="1" applyBorder="1" applyAlignment="1">
      <alignment wrapText="1"/>
    </xf>
    <xf numFmtId="0" fontId="19" fillId="0" borderId="0" xfId="20" applyFont="1" applyAlignment="1">
      <alignment wrapText="1"/>
    </xf>
    <xf numFmtId="164" fontId="15" fillId="0" borderId="0" xfId="19" applyNumberFormat="1" applyFont="1"/>
    <xf numFmtId="0" fontId="19" fillId="0" borderId="0" xfId="19" applyFont="1"/>
    <xf numFmtId="0" fontId="27" fillId="0" borderId="0" xfId="19" applyFont="1" applyAlignment="1">
      <alignment vertical="center"/>
    </xf>
    <xf numFmtId="0" fontId="39" fillId="0" borderId="0" xfId="0" applyFont="1" applyAlignment="1">
      <alignment horizontal="left" vertical="center"/>
    </xf>
    <xf numFmtId="1" fontId="15" fillId="0" borderId="2" xfId="19" applyNumberFormat="1" applyFont="1" applyBorder="1" applyAlignment="1">
      <alignment vertical="center"/>
    </xf>
    <xf numFmtId="164" fontId="7" fillId="0" borderId="0" xfId="19" applyNumberFormat="1" applyFont="1"/>
    <xf numFmtId="0" fontId="19" fillId="0" borderId="0" xfId="20" applyFont="1" applyAlignment="1">
      <alignment horizontal="left" wrapText="1" indent="2"/>
    </xf>
    <xf numFmtId="0" fontId="19" fillId="0" borderId="0" xfId="20" applyFont="1" applyAlignment="1">
      <alignment horizontal="left"/>
    </xf>
    <xf numFmtId="164" fontId="43" fillId="0" borderId="0" xfId="19" applyNumberFormat="1" applyFont="1" applyAlignment="1">
      <alignment horizontal="right" wrapText="1"/>
    </xf>
    <xf numFmtId="164" fontId="11" fillId="0" borderId="0" xfId="19" applyNumberFormat="1" applyFont="1" applyAlignment="1">
      <alignment horizontal="right" wrapText="1"/>
    </xf>
    <xf numFmtId="164" fontId="6" fillId="0" borderId="0" xfId="19" applyNumberFormat="1" applyFont="1"/>
    <xf numFmtId="0" fontId="19" fillId="0" borderId="0" xfId="20" applyFont="1" applyAlignment="1">
      <alignment horizontal="left" indent="1"/>
    </xf>
    <xf numFmtId="0" fontId="15" fillId="0" borderId="1" xfId="20" applyFont="1" applyBorder="1" applyAlignment="1">
      <alignment horizontal="left" wrapText="1"/>
    </xf>
    <xf numFmtId="0" fontId="19" fillId="0" borderId="1" xfId="19" applyFont="1" applyBorder="1" applyAlignment="1">
      <alignment vertical="center"/>
    </xf>
    <xf numFmtId="0" fontId="4" fillId="0" borderId="1" xfId="19" applyFont="1" applyBorder="1" applyAlignment="1">
      <alignment vertical="center"/>
    </xf>
    <xf numFmtId="0" fontId="15" fillId="0" borderId="0" xfId="19" applyFont="1" applyAlignment="1">
      <alignment vertical="center" wrapText="1"/>
    </xf>
    <xf numFmtId="0" fontId="4" fillId="0" borderId="0" xfId="19" applyFont="1" applyAlignment="1">
      <alignment vertical="center"/>
    </xf>
    <xf numFmtId="164" fontId="19" fillId="0" borderId="0" xfId="19" applyNumberFormat="1" applyFont="1"/>
    <xf numFmtId="164" fontId="4" fillId="0" borderId="0" xfId="19" applyNumberFormat="1" applyFont="1"/>
    <xf numFmtId="0" fontId="19" fillId="0" borderId="0" xfId="19" applyFont="1" applyAlignment="1">
      <alignment vertical="center" wrapText="1"/>
    </xf>
    <xf numFmtId="164" fontId="19" fillId="0" borderId="0" xfId="19" applyNumberFormat="1" applyFont="1" applyAlignment="1">
      <alignment vertical="center"/>
    </xf>
    <xf numFmtId="165" fontId="39" fillId="0" borderId="1" xfId="19" applyNumberFormat="1" applyFont="1" applyBorder="1" applyAlignment="1">
      <alignment vertical="top"/>
    </xf>
    <xf numFmtId="0" fontId="15" fillId="0" borderId="2" xfId="19" applyFont="1" applyBorder="1" applyAlignment="1">
      <alignment horizontal="right" vertical="center"/>
    </xf>
    <xf numFmtId="164" fontId="15" fillId="0" borderId="0" xfId="19" applyNumberFormat="1" applyFont="1" applyAlignment="1">
      <alignment wrapText="1"/>
    </xf>
    <xf numFmtId="164" fontId="6" fillId="0" borderId="0" xfId="19" applyNumberFormat="1" applyFont="1" applyAlignment="1">
      <alignment wrapText="1"/>
    </xf>
    <xf numFmtId="164" fontId="58" fillId="0" borderId="0" xfId="19" applyNumberFormat="1" applyFont="1"/>
    <xf numFmtId="164" fontId="17" fillId="0" borderId="0" xfId="19" applyNumberFormat="1" applyFont="1"/>
    <xf numFmtId="164" fontId="29" fillId="0" borderId="0" xfId="19" applyNumberFormat="1" applyFont="1"/>
    <xf numFmtId="164" fontId="19" fillId="0" borderId="0" xfId="19" applyNumberFormat="1" applyFont="1" applyAlignment="1">
      <alignment wrapText="1"/>
    </xf>
    <xf numFmtId="164" fontId="4" fillId="0" borderId="0" xfId="19" applyNumberFormat="1" applyFont="1" applyAlignment="1">
      <alignment wrapText="1"/>
    </xf>
    <xf numFmtId="0" fontId="19" fillId="0" borderId="0" xfId="20" applyFont="1" applyAlignment="1">
      <alignment vertical="top" wrapText="1"/>
    </xf>
    <xf numFmtId="0" fontId="19" fillId="0" borderId="1" xfId="19" applyFont="1" applyBorder="1" applyAlignment="1">
      <alignment horizontal="center" vertical="center"/>
    </xf>
    <xf numFmtId="0" fontId="15" fillId="0" borderId="2" xfId="19" applyFont="1" applyBorder="1" applyAlignment="1">
      <alignment horizontal="right" wrapText="1"/>
    </xf>
    <xf numFmtId="164" fontId="19" fillId="0" borderId="0" xfId="19" applyNumberFormat="1" applyFont="1" applyAlignment="1">
      <alignment horizontal="right"/>
    </xf>
    <xf numFmtId="164" fontId="4" fillId="0" borderId="0" xfId="19" applyNumberFormat="1" applyFont="1" applyAlignment="1">
      <alignment horizontal="right"/>
    </xf>
    <xf numFmtId="0" fontId="19" fillId="0" borderId="0" xfId="20" applyFont="1" applyAlignment="1">
      <alignment horizontal="left" wrapText="1"/>
    </xf>
    <xf numFmtId="0" fontId="19" fillId="0" borderId="0" xfId="19" applyFont="1" applyAlignment="1">
      <alignment horizontal="right" vertical="center"/>
    </xf>
    <xf numFmtId="0" fontId="19" fillId="0" borderId="0" xfId="21" applyFont="1" applyAlignment="1">
      <alignment horizontal="left" vertical="center" wrapText="1"/>
    </xf>
    <xf numFmtId="0" fontId="19" fillId="0" borderId="1" xfId="0" applyFont="1" applyBorder="1" applyAlignment="1">
      <alignment horizontal="right"/>
    </xf>
    <xf numFmtId="1" fontId="19" fillId="0" borderId="0" xfId="0" applyNumberFormat="1" applyFont="1" applyAlignment="1">
      <alignment horizontal="right"/>
    </xf>
    <xf numFmtId="1" fontId="15" fillId="0" borderId="2" xfId="2" applyNumberFormat="1" applyFont="1" applyBorder="1" applyAlignment="1">
      <alignment horizontal="right" vertical="center"/>
    </xf>
    <xf numFmtId="164" fontId="15" fillId="0" borderId="0" xfId="2" applyNumberFormat="1" applyFont="1" applyAlignment="1">
      <alignment horizontal="right" vertical="center"/>
    </xf>
    <xf numFmtId="164" fontId="62" fillId="0" borderId="0" xfId="11" applyNumberFormat="1" applyFont="1" applyAlignment="1">
      <alignment horizontal="right" vertical="center"/>
    </xf>
    <xf numFmtId="164" fontId="15" fillId="0" borderId="0" xfId="1" applyNumberFormat="1" applyFont="1" applyAlignment="1">
      <alignment vertical="center" wrapText="1"/>
    </xf>
    <xf numFmtId="164" fontId="15" fillId="0" borderId="0" xfId="1" applyNumberFormat="1" applyFont="1" applyAlignment="1">
      <alignment horizontal="right" wrapText="1"/>
    </xf>
    <xf numFmtId="164" fontId="19" fillId="0" borderId="0" xfId="1" applyNumberFormat="1" applyFont="1" applyAlignment="1">
      <alignment vertical="center" wrapText="1"/>
    </xf>
    <xf numFmtId="164" fontId="19" fillId="0" borderId="0" xfId="1" applyNumberFormat="1" applyFont="1" applyAlignment="1">
      <alignment horizontal="left" wrapText="1" indent="2"/>
    </xf>
    <xf numFmtId="164" fontId="19" fillId="0" borderId="0" xfId="1" applyNumberFormat="1" applyFont="1" applyAlignment="1">
      <alignment horizontal="left" wrapText="1" indent="3"/>
    </xf>
    <xf numFmtId="164" fontId="19" fillId="0" borderId="0" xfId="1" applyNumberFormat="1" applyFont="1" applyAlignment="1">
      <alignment horizontal="left" wrapText="1" indent="4"/>
    </xf>
    <xf numFmtId="164" fontId="19" fillId="0" borderId="0" xfId="1" applyNumberFormat="1" applyFont="1" applyAlignment="1">
      <alignment horizontal="left" wrapText="1"/>
    </xf>
    <xf numFmtId="164" fontId="15" fillId="0" borderId="0" xfId="1" applyNumberFormat="1" applyFont="1" applyAlignment="1">
      <alignment horizontal="center" vertical="center" wrapText="1"/>
    </xf>
    <xf numFmtId="164" fontId="15" fillId="0" borderId="0" xfId="1" applyNumberFormat="1" applyFont="1" applyAlignment="1">
      <alignment horizontal="left" wrapText="1"/>
    </xf>
    <xf numFmtId="164" fontId="15" fillId="0" borderId="0" xfId="1" applyNumberFormat="1" applyFont="1"/>
    <xf numFmtId="164" fontId="15" fillId="0" borderId="1" xfId="1" applyNumberFormat="1" applyFont="1" applyBorder="1" applyAlignment="1">
      <alignment vertical="center" wrapText="1"/>
    </xf>
    <xf numFmtId="164" fontId="19" fillId="0" borderId="1" xfId="1" applyNumberFormat="1" applyFont="1" applyBorder="1" applyAlignment="1">
      <alignment vertical="center"/>
    </xf>
    <xf numFmtId="164" fontId="19" fillId="0" borderId="0" xfId="1" applyNumberFormat="1" applyFont="1" applyAlignment="1">
      <alignment horizontal="left"/>
    </xf>
    <xf numFmtId="3" fontId="19" fillId="0" borderId="0" xfId="1" applyNumberFormat="1" applyFont="1" applyAlignment="1">
      <alignment horizontal="left" wrapText="1"/>
    </xf>
    <xf numFmtId="3" fontId="19" fillId="0" borderId="0" xfId="1" applyNumberFormat="1" applyFont="1" applyAlignment="1">
      <alignment horizontal="right" wrapText="1"/>
    </xf>
    <xf numFmtId="3" fontId="19" fillId="0" borderId="0" xfId="1" applyNumberFormat="1" applyFont="1" applyAlignment="1">
      <alignment horizontal="left"/>
    </xf>
    <xf numFmtId="165" fontId="33" fillId="0" borderId="0" xfId="1" applyNumberFormat="1" applyFont="1" applyAlignment="1">
      <alignment horizontal="right" vertical="center"/>
    </xf>
    <xf numFmtId="0" fontId="33" fillId="0" borderId="0" xfId="1" applyFont="1" applyAlignment="1">
      <alignment horizontal="right" vertical="center"/>
    </xf>
    <xf numFmtId="0" fontId="33" fillId="0" borderId="0" xfId="1" applyFont="1" applyAlignment="1">
      <alignment horizontal="center" vertical="center"/>
    </xf>
    <xf numFmtId="165" fontId="19" fillId="0" borderId="1" xfId="1" applyNumberFormat="1" applyFont="1" applyBorder="1" applyAlignment="1">
      <alignment horizontal="right" vertical="center"/>
    </xf>
    <xf numFmtId="1" fontId="15" fillId="0" borderId="2" xfId="2" applyNumberFormat="1" applyFont="1" applyBorder="1" applyAlignment="1">
      <alignment horizontal="left" vertical="center"/>
    </xf>
    <xf numFmtId="1" fontId="15" fillId="0" borderId="0" xfId="2" applyNumberFormat="1" applyFont="1" applyAlignment="1">
      <alignment horizontal="left" vertical="center"/>
    </xf>
    <xf numFmtId="3" fontId="15" fillId="0" borderId="0" xfId="1" applyNumberFormat="1" applyFont="1" applyAlignment="1">
      <alignment horizontal="left" vertical="center" wrapText="1"/>
    </xf>
    <xf numFmtId="3" fontId="15" fillId="0" borderId="0" xfId="1" applyNumberFormat="1" applyFont="1" applyAlignment="1">
      <alignment horizontal="right" vertical="center" wrapText="1"/>
    </xf>
    <xf numFmtId="3" fontId="15" fillId="0" borderId="0" xfId="1" applyNumberFormat="1" applyFont="1" applyAlignment="1">
      <alignment horizontal="center" vertical="center" wrapText="1"/>
    </xf>
    <xf numFmtId="3" fontId="19" fillId="0" borderId="0" xfId="1" applyNumberFormat="1" applyFont="1" applyAlignment="1">
      <alignment horizontal="left" vertical="center" wrapText="1" indent="2"/>
    </xf>
    <xf numFmtId="3" fontId="19" fillId="0" borderId="0" xfId="1" applyNumberFormat="1" applyFont="1" applyAlignment="1">
      <alignment horizontal="right" vertical="center" wrapText="1"/>
    </xf>
    <xf numFmtId="3" fontId="19" fillId="0" borderId="0" xfId="1" applyNumberFormat="1" applyFont="1" applyAlignment="1">
      <alignment horizontal="center" vertical="center" wrapText="1"/>
    </xf>
    <xf numFmtId="3" fontId="19" fillId="0" borderId="0" xfId="1" applyNumberFormat="1" applyFont="1"/>
    <xf numFmtId="3" fontId="15" fillId="0" borderId="0" xfId="1" applyNumberFormat="1" applyFont="1" applyAlignment="1">
      <alignment vertical="center"/>
    </xf>
    <xf numFmtId="3" fontId="19" fillId="0" borderId="0" xfId="1" applyNumberFormat="1" applyFont="1" applyAlignment="1">
      <alignment vertical="center"/>
    </xf>
    <xf numFmtId="165" fontId="19" fillId="0" borderId="0" xfId="1" applyNumberFormat="1" applyFont="1" applyAlignment="1">
      <alignment horizontal="right" vertical="center" wrapText="1"/>
    </xf>
    <xf numFmtId="165" fontId="19" fillId="0" borderId="0" xfId="1" applyNumberFormat="1" applyFont="1" applyAlignment="1">
      <alignment vertical="center" wrapText="1"/>
    </xf>
    <xf numFmtId="165" fontId="19" fillId="0" borderId="1" xfId="1" applyNumberFormat="1" applyFont="1" applyBorder="1" applyAlignment="1">
      <alignment horizontal="left" vertical="center" wrapText="1"/>
    </xf>
    <xf numFmtId="3" fontId="19" fillId="0" borderId="1" xfId="1" applyNumberFormat="1" applyFont="1" applyBorder="1" applyAlignment="1">
      <alignment horizontal="right"/>
    </xf>
    <xf numFmtId="165" fontId="19" fillId="0" borderId="0" xfId="1" applyNumberFormat="1" applyFont="1" applyAlignment="1">
      <alignment horizontal="left" vertical="center" wrapText="1"/>
    </xf>
    <xf numFmtId="0" fontId="19" fillId="0" borderId="0" xfId="1" applyFont="1" applyAlignment="1">
      <alignment wrapText="1"/>
    </xf>
    <xf numFmtId="165" fontId="19" fillId="0" borderId="0" xfId="1" applyNumberFormat="1" applyFont="1" applyAlignment="1">
      <alignment horizontal="right" vertical="center"/>
    </xf>
    <xf numFmtId="165" fontId="19" fillId="0" borderId="0" xfId="1" applyNumberFormat="1" applyFont="1" applyAlignment="1">
      <alignment horizontal="left" vertical="center" wrapText="1" indent="1"/>
    </xf>
    <xf numFmtId="165" fontId="19" fillId="0" borderId="1" xfId="1" applyNumberFormat="1" applyFont="1" applyBorder="1" applyAlignment="1">
      <alignment horizontal="left" vertical="center" wrapText="1" indent="1"/>
    </xf>
    <xf numFmtId="165" fontId="19" fillId="0" borderId="0" xfId="1" applyNumberFormat="1" applyFont="1" applyAlignment="1">
      <alignment horizontal="left" vertical="center"/>
    </xf>
    <xf numFmtId="0" fontId="46" fillId="0" borderId="0" xfId="0" applyFont="1" applyAlignment="1">
      <alignment horizontal="justify" vertical="center" wrapText="1"/>
    </xf>
    <xf numFmtId="0" fontId="89" fillId="0" borderId="0" xfId="0" applyFont="1" applyAlignment="1">
      <alignment horizontal="center" vertical="center" wrapText="1"/>
    </xf>
    <xf numFmtId="0" fontId="89" fillId="0" borderId="0" xfId="0" applyFont="1" applyAlignment="1">
      <alignment horizontal="center" vertical="center"/>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36" fillId="0" borderId="0" xfId="0" applyFont="1" applyAlignment="1">
      <alignment vertical="center" wrapText="1"/>
    </xf>
    <xf numFmtId="0" fontId="94" fillId="0" borderId="0" xfId="0" applyFont="1" applyAlignment="1">
      <alignment horizontal="center" vertical="center" wrapText="1"/>
    </xf>
    <xf numFmtId="0" fontId="94" fillId="0" borderId="0" xfId="0" applyFont="1" applyAlignment="1">
      <alignment horizontal="left" wrapText="1"/>
    </xf>
    <xf numFmtId="0" fontId="95" fillId="0" borderId="0" xfId="0" applyFont="1" applyAlignment="1">
      <alignment horizontal="center"/>
    </xf>
    <xf numFmtId="0" fontId="27" fillId="0" borderId="0" xfId="0" applyFont="1" applyAlignment="1">
      <alignment vertical="top" wrapText="1"/>
    </xf>
    <xf numFmtId="0" fontId="33" fillId="0" borderId="0" xfId="0" applyFont="1" applyAlignment="1">
      <alignment vertical="top" wrapText="1"/>
    </xf>
    <xf numFmtId="0" fontId="33" fillId="0" borderId="0" xfId="0" applyFont="1" applyAlignment="1">
      <alignment wrapText="1"/>
    </xf>
    <xf numFmtId="0" fontId="33" fillId="0" borderId="0" xfId="0" applyFont="1" applyAlignment="1">
      <alignment horizontal="center" wrapText="1"/>
    </xf>
    <xf numFmtId="0" fontId="33" fillId="0" borderId="0" xfId="0" applyFont="1" applyAlignment="1">
      <alignment horizontal="center" vertical="top" wrapText="1"/>
    </xf>
    <xf numFmtId="0" fontId="27" fillId="0" borderId="0" xfId="0" applyFont="1" applyAlignment="1">
      <alignment horizontal="justify" vertical="top" wrapText="1"/>
    </xf>
    <xf numFmtId="0" fontId="57" fillId="0" borderId="0" xfId="0" applyFont="1" applyAlignment="1">
      <alignment horizontal="justify"/>
    </xf>
    <xf numFmtId="0" fontId="27" fillId="0" borderId="0" xfId="0" applyFont="1" applyAlignment="1">
      <alignment wrapText="1"/>
    </xf>
    <xf numFmtId="0" fontId="57" fillId="0" borderId="0" xfId="0" applyFont="1"/>
    <xf numFmtId="0" fontId="57" fillId="0" borderId="2" xfId="0" applyFont="1" applyBorder="1" applyAlignment="1">
      <alignment horizontal="center" vertical="center" wrapText="1"/>
    </xf>
    <xf numFmtId="0" fontId="57" fillId="0" borderId="3" xfId="0" applyFont="1" applyBorder="1" applyAlignment="1">
      <alignment horizontal="center" wrapText="1"/>
    </xf>
    <xf numFmtId="0" fontId="27" fillId="0" borderId="5" xfId="0" applyFont="1" applyBorder="1" applyAlignment="1">
      <alignment vertical="top" wrapText="1"/>
    </xf>
    <xf numFmtId="0" fontId="57" fillId="0" borderId="5" xfId="0" applyFont="1" applyBorder="1" applyAlignment="1">
      <alignment horizontal="center" wrapText="1"/>
    </xf>
    <xf numFmtId="0" fontId="98" fillId="0" borderId="5" xfId="0" applyFont="1" applyBorder="1" applyAlignment="1">
      <alignment horizontal="left" wrapText="1"/>
    </xf>
    <xf numFmtId="0" fontId="57" fillId="0" borderId="5" xfId="0" applyFont="1" applyBorder="1" applyAlignment="1">
      <alignment horizontal="center"/>
    </xf>
    <xf numFmtId="0" fontId="27" fillId="0" borderId="5" xfId="0" applyFont="1" applyBorder="1" applyAlignment="1">
      <alignment wrapText="1"/>
    </xf>
    <xf numFmtId="0" fontId="27" fillId="0" borderId="5" xfId="0" applyFont="1" applyBorder="1" applyAlignment="1">
      <alignment horizontal="left" wrapText="1" indent="1"/>
    </xf>
    <xf numFmtId="0" fontId="57" fillId="0" borderId="5" xfId="0" applyFont="1" applyBorder="1" applyAlignment="1">
      <alignment wrapText="1"/>
    </xf>
    <xf numFmtId="0" fontId="57" fillId="0" borderId="5" xfId="0" applyFont="1" applyBorder="1" applyAlignment="1">
      <alignment horizontal="center" vertical="top" wrapText="1"/>
    </xf>
    <xf numFmtId="0" fontId="57" fillId="0" borderId="5" xfId="0" applyFont="1" applyBorder="1" applyAlignment="1">
      <alignment vertical="top" wrapText="1"/>
    </xf>
    <xf numFmtId="0" fontId="27" fillId="0" borderId="6" xfId="0" applyFont="1" applyBorder="1" applyAlignment="1">
      <alignment vertical="top" wrapText="1"/>
    </xf>
    <xf numFmtId="0" fontId="100" fillId="0" borderId="6" xfId="0" applyFont="1" applyBorder="1" applyAlignment="1">
      <alignment wrapText="1"/>
    </xf>
    <xf numFmtId="0" fontId="27" fillId="0" borderId="6" xfId="0" applyFont="1" applyBorder="1" applyAlignment="1">
      <alignment wrapText="1"/>
    </xf>
    <xf numFmtId="0" fontId="27" fillId="0" borderId="6" xfId="0" applyFont="1" applyBorder="1" applyAlignment="1">
      <alignment horizontal="left" wrapText="1" indent="1"/>
    </xf>
    <xf numFmtId="0" fontId="101" fillId="0" borderId="6" xfId="0" applyFont="1" applyBorder="1" applyAlignment="1">
      <alignment horizontal="left" wrapText="1" indent="1"/>
    </xf>
    <xf numFmtId="0" fontId="101" fillId="0" borderId="5" xfId="0" applyFont="1" applyBorder="1" applyAlignment="1">
      <alignment horizontal="left" wrapText="1" indent="1"/>
    </xf>
    <xf numFmtId="0" fontId="100" fillId="0" borderId="5" xfId="0" applyFont="1" applyBorder="1" applyAlignment="1">
      <alignment wrapText="1"/>
    </xf>
    <xf numFmtId="0" fontId="102" fillId="0" borderId="6" xfId="0" applyFont="1" applyBorder="1" applyAlignment="1">
      <alignment wrapText="1"/>
    </xf>
    <xf numFmtId="0" fontId="100" fillId="0" borderId="5" xfId="0" applyFont="1" applyBorder="1" applyAlignment="1">
      <alignment vertical="top" wrapText="1"/>
    </xf>
    <xf numFmtId="0" fontId="46" fillId="0" borderId="2" xfId="0" applyFont="1" applyBorder="1" applyAlignment="1">
      <alignment horizontal="center" vertical="center" wrapText="1"/>
    </xf>
    <xf numFmtId="0" fontId="103" fillId="0" borderId="0" xfId="0" applyFont="1" applyAlignment="1">
      <alignment horizontal="center" vertical="center"/>
    </xf>
    <xf numFmtId="0" fontId="104" fillId="0" borderId="0" xfId="0" applyFont="1" applyAlignment="1">
      <alignment horizontal="justify" vertical="center"/>
    </xf>
    <xf numFmtId="0" fontId="105" fillId="0" borderId="0" xfId="0" applyFont="1" applyAlignment="1">
      <alignment horizontal="justify" vertical="center"/>
    </xf>
    <xf numFmtId="0" fontId="105" fillId="0" borderId="0" xfId="0" applyFont="1" applyAlignment="1">
      <alignment horizontal="justify"/>
    </xf>
    <xf numFmtId="0" fontId="106" fillId="0" borderId="0" xfId="0" applyFont="1" applyAlignment="1">
      <alignment horizontal="justify"/>
    </xf>
    <xf numFmtId="0" fontId="107" fillId="0" borderId="0" xfId="29"/>
    <xf numFmtId="0" fontId="27" fillId="0" borderId="5" xfId="0" applyFont="1" applyBorder="1" applyAlignment="1">
      <alignment horizontal="left" vertical="top" wrapText="1"/>
    </xf>
    <xf numFmtId="0" fontId="27" fillId="0" borderId="6" xfId="0" applyFont="1" applyBorder="1" applyAlignment="1">
      <alignment horizontal="left" vertical="top" wrapText="1"/>
    </xf>
    <xf numFmtId="0" fontId="27" fillId="0" borderId="6" xfId="0" applyFont="1" applyBorder="1" applyAlignment="1">
      <alignment horizontal="left" wrapText="1"/>
    </xf>
    <xf numFmtId="164" fontId="10" fillId="0" borderId="0" xfId="6" applyNumberFormat="1" applyFont="1" applyAlignment="1">
      <alignment vertical="center"/>
    </xf>
    <xf numFmtId="0" fontId="4" fillId="0" borderId="1" xfId="0" applyFont="1" applyBorder="1" applyAlignment="1">
      <alignment horizontal="right" vertical="center"/>
    </xf>
    <xf numFmtId="0" fontId="10" fillId="0" borderId="1" xfId="0" applyFont="1" applyBorder="1" applyAlignment="1">
      <alignment horizontal="right" vertical="center"/>
    </xf>
    <xf numFmtId="165" fontId="10" fillId="0" borderId="0" xfId="0" applyNumberFormat="1" applyFont="1" applyAlignment="1">
      <alignment vertical="center"/>
    </xf>
    <xf numFmtId="0" fontId="78" fillId="0" borderId="1" xfId="0" applyFont="1" applyBorder="1"/>
    <xf numFmtId="164" fontId="4" fillId="0" borderId="1" xfId="0" applyNumberFormat="1" applyFont="1" applyBorder="1" applyAlignment="1">
      <alignment horizontal="right"/>
    </xf>
    <xf numFmtId="0" fontId="108" fillId="0" borderId="0" xfId="0" applyFont="1" applyAlignment="1">
      <alignment horizontal="justify"/>
    </xf>
    <xf numFmtId="0" fontId="15" fillId="0" borderId="0" xfId="1" applyFont="1" applyAlignment="1">
      <alignment horizontal="left" wrapText="1" readingOrder="1"/>
    </xf>
    <xf numFmtId="0" fontId="109" fillId="0" borderId="0" xfId="22" applyFont="1" applyAlignment="1">
      <alignment horizontal="justify" vertical="center" wrapText="1"/>
    </xf>
    <xf numFmtId="164" fontId="6" fillId="0" borderId="1" xfId="19" applyNumberFormat="1" applyFont="1" applyBorder="1"/>
    <xf numFmtId="1" fontId="6" fillId="0" borderId="2" xfId="19" applyNumberFormat="1" applyFont="1" applyBorder="1" applyAlignment="1">
      <alignment vertical="center"/>
    </xf>
    <xf numFmtId="0" fontId="6" fillId="0" borderId="2" xfId="19" applyFont="1" applyBorder="1" applyAlignment="1">
      <alignment horizontal="right" vertical="center"/>
    </xf>
    <xf numFmtId="0" fontId="6" fillId="0" borderId="0" xfId="19" applyFont="1"/>
    <xf numFmtId="164" fontId="4" fillId="0" borderId="0" xfId="19" applyNumberFormat="1" applyFont="1" applyAlignment="1">
      <alignment vertical="center"/>
    </xf>
    <xf numFmtId="0" fontId="6" fillId="0" borderId="0" xfId="1" applyFont="1" applyAlignment="1">
      <alignment horizontal="center" vertical="center" wrapText="1"/>
    </xf>
    <xf numFmtId="165" fontId="6" fillId="0" borderId="0" xfId="1" applyNumberFormat="1" applyFont="1"/>
    <xf numFmtId="1" fontId="6" fillId="0" borderId="0" xfId="1" applyNumberFormat="1" applyFont="1" applyAlignment="1">
      <alignment vertical="center"/>
    </xf>
    <xf numFmtId="1" fontId="19" fillId="0" borderId="0" xfId="35" applyNumberFormat="1" applyFont="1" applyAlignment="1">
      <alignment horizontal="left" indent="1"/>
    </xf>
    <xf numFmtId="0" fontId="6" fillId="0" borderId="0" xfId="1" applyFont="1" applyAlignment="1">
      <alignment vertical="center" wrapText="1"/>
    </xf>
    <xf numFmtId="0" fontId="110" fillId="0" borderId="5" xfId="34" applyFont="1" applyBorder="1" applyAlignment="1" applyProtection="1">
      <alignment horizontal="center" wrapText="1"/>
    </xf>
    <xf numFmtId="0" fontId="111" fillId="0" borderId="0" xfId="35" applyFont="1"/>
    <xf numFmtId="0" fontId="73" fillId="0" borderId="0" xfId="35" applyFont="1"/>
    <xf numFmtId="0" fontId="111" fillId="0" borderId="2" xfId="35" applyFont="1" applyBorder="1" applyAlignment="1">
      <alignment horizontal="center" vertical="center" wrapText="1"/>
    </xf>
    <xf numFmtId="0" fontId="72" fillId="0" borderId="2" xfId="35" applyFont="1" applyBorder="1" applyAlignment="1">
      <alignment horizontal="right" vertical="center" wrapText="1"/>
    </xf>
    <xf numFmtId="0" fontId="73" fillId="0" borderId="0" xfId="35" applyFont="1" applyAlignment="1">
      <alignment horizontal="center" vertical="center" wrapText="1"/>
    </xf>
    <xf numFmtId="0" fontId="72" fillId="0" borderId="0" xfId="35" applyFont="1"/>
    <xf numFmtId="0" fontId="73" fillId="0" borderId="0" xfId="35" applyFont="1" applyAlignment="1">
      <alignment wrapText="1"/>
    </xf>
    <xf numFmtId="3" fontId="73" fillId="0" borderId="0" xfId="35" applyNumberFormat="1" applyFont="1"/>
    <xf numFmtId="1" fontId="73" fillId="0" borderId="0" xfId="35" applyNumberFormat="1" applyFont="1" applyAlignment="1">
      <alignment horizontal="left" indent="3"/>
    </xf>
    <xf numFmtId="164" fontId="73" fillId="0" borderId="0" xfId="35" applyNumberFormat="1" applyFont="1" applyAlignment="1">
      <alignment horizontal="right"/>
    </xf>
    <xf numFmtId="0" fontId="73" fillId="0" borderId="1" xfId="35" applyFont="1" applyBorder="1"/>
    <xf numFmtId="1" fontId="72" fillId="0" borderId="0" xfId="35" applyNumberFormat="1" applyFont="1" applyAlignment="1">
      <alignment horizontal="left"/>
    </xf>
    <xf numFmtId="3" fontId="72" fillId="0" borderId="0" xfId="35" applyNumberFormat="1" applyFont="1"/>
    <xf numFmtId="165" fontId="73" fillId="0" borderId="0" xfId="35" applyNumberFormat="1" applyFont="1"/>
    <xf numFmtId="0" fontId="110" fillId="0" borderId="5" xfId="29" applyFont="1" applyBorder="1" applyAlignment="1">
      <alignment horizontal="center" vertical="top" wrapText="1"/>
    </xf>
    <xf numFmtId="0" fontId="110" fillId="0" borderId="5" xfId="29" applyFont="1" applyBorder="1" applyAlignment="1">
      <alignment horizontal="center" wrapText="1"/>
    </xf>
    <xf numFmtId="0" fontId="110" fillId="0" borderId="5" xfId="29" applyFont="1" applyBorder="1" applyAlignment="1" applyProtection="1">
      <alignment horizontal="center" wrapText="1"/>
    </xf>
    <xf numFmtId="0" fontId="97" fillId="0" borderId="0" xfId="22" applyFont="1" applyAlignment="1">
      <alignment horizontal="justify" vertical="center" wrapText="1"/>
    </xf>
    <xf numFmtId="0" fontId="19" fillId="0" borderId="0" xfId="5" applyFont="1" applyAlignment="1">
      <alignment horizontal="left" wrapText="1"/>
    </xf>
    <xf numFmtId="0" fontId="19" fillId="0" borderId="0" xfId="0" applyFont="1" applyAlignment="1">
      <alignment horizontal="left" vertical="center" wrapText="1"/>
    </xf>
    <xf numFmtId="0" fontId="55" fillId="0" borderId="0" xfId="1" applyFont="1" applyAlignment="1">
      <alignment horizontal="left" vertical="center" wrapText="1"/>
    </xf>
    <xf numFmtId="1" fontId="19" fillId="0" borderId="0" xfId="1" applyNumberFormat="1" applyFont="1" applyAlignment="1">
      <alignment horizontal="left" vertical="center" wrapText="1"/>
    </xf>
    <xf numFmtId="0" fontId="0" fillId="0" borderId="0" xfId="0"/>
    <xf numFmtId="165" fontId="19" fillId="0" borderId="0" xfId="1" applyNumberFormat="1" applyFont="1" applyAlignment="1">
      <alignment horizontal="left" vertical="center" wrapText="1"/>
    </xf>
  </cellXfs>
  <cellStyles count="36">
    <cellStyle name="Гиперссылка" xfId="29" builtinId="8"/>
    <cellStyle name="Гиперссылка 2" xfId="34" xr:uid="{00000000-0005-0000-0000-000001000000}"/>
    <cellStyle name="Обычный" xfId="0" builtinId="0"/>
    <cellStyle name="Обычный 2" xfId="1" xr:uid="{00000000-0005-0000-0000-000003000000}"/>
    <cellStyle name="Обычный 2 2" xfId="6" xr:uid="{00000000-0005-0000-0000-000004000000}"/>
    <cellStyle name="Обычный 2 2 2" xfId="7" xr:uid="{00000000-0005-0000-0000-000005000000}"/>
    <cellStyle name="Обычный 3" xfId="3" xr:uid="{00000000-0005-0000-0000-000006000000}"/>
    <cellStyle name="Обычный 3 2" xfId="8" xr:uid="{00000000-0005-0000-0000-000007000000}"/>
    <cellStyle name="Обычный 3 2 2" xfId="16" xr:uid="{00000000-0005-0000-0000-000008000000}"/>
    <cellStyle name="Обычный 3 2 2 2" xfId="30" xr:uid="{00000000-0005-0000-0000-000009000000}"/>
    <cellStyle name="Обычный 3 2 3" xfId="32" xr:uid="{00000000-0005-0000-0000-00000A000000}"/>
    <cellStyle name="Обычный 3 2 4" xfId="35" xr:uid="{00000000-0005-0000-0000-00000B000000}"/>
    <cellStyle name="Обычный 3 3" xfId="15" xr:uid="{00000000-0005-0000-0000-00000C000000}"/>
    <cellStyle name="Обычный 3 3 2" xfId="23" xr:uid="{00000000-0005-0000-0000-00000D000000}"/>
    <cellStyle name="Обычный 3 3 2 2" xfId="31" xr:uid="{00000000-0005-0000-0000-00000E000000}"/>
    <cellStyle name="Обычный 3 3 3" xfId="33" xr:uid="{00000000-0005-0000-0000-00000F000000}"/>
    <cellStyle name="Обычный 3 4" xfId="19" xr:uid="{00000000-0005-0000-0000-000010000000}"/>
    <cellStyle name="Обычный 4" xfId="24" xr:uid="{00000000-0005-0000-0000-000011000000}"/>
    <cellStyle name="Обычный 4 2" xfId="25" xr:uid="{00000000-0005-0000-0000-000012000000}"/>
    <cellStyle name="Обычный 6" xfId="22" xr:uid="{00000000-0005-0000-0000-000013000000}"/>
    <cellStyle name="Обычный_B" xfId="11" xr:uid="{00000000-0005-0000-0000-000014000000}"/>
    <cellStyle name="Обычный_narast" xfId="4" xr:uid="{00000000-0005-0000-0000-000015000000}"/>
    <cellStyle name="Обычный_narast_1" xfId="5" xr:uid="{00000000-0005-0000-0000-000016000000}"/>
    <cellStyle name="Обычный_База (2)" xfId="17" xr:uid="{00000000-0005-0000-0000-000017000000}"/>
    <cellStyle name="Обычный_Р7(Б. баланс)" xfId="20" xr:uid="{00000000-0005-0000-0000-000018000000}"/>
    <cellStyle name="Обычный_Р7(Б. баланс) 2" xfId="21" xr:uid="{00000000-0005-0000-0000-000019000000}"/>
    <cellStyle name="Обычный_Ф.№1-КБ" xfId="18" xr:uid="{00000000-0005-0000-0000-00001A000000}"/>
    <cellStyle name="полужирный" xfId="26" xr:uid="{00000000-0005-0000-0000-00001B000000}"/>
    <cellStyle name="ТЕКСТ_A" xfId="13" xr:uid="{00000000-0005-0000-0000-00001C000000}"/>
    <cellStyle name="ТЕКСТ_B" xfId="2" xr:uid="{00000000-0005-0000-0000-00001D000000}"/>
    <cellStyle name="ТЕКСТ_B 2" xfId="9" xr:uid="{00000000-0005-0000-0000-00001E000000}"/>
    <cellStyle name="ТЕКСТ_B 2 2" xfId="12" xr:uid="{00000000-0005-0000-0000-00001F000000}"/>
    <cellStyle name="ТЕКСТ_B 3" xfId="14" xr:uid="{00000000-0005-0000-0000-000020000000}"/>
    <cellStyle name="Тысячи [0]_1эксК" xfId="27" xr:uid="{00000000-0005-0000-0000-000021000000}"/>
    <cellStyle name="Тысячи_1эксК" xfId="28" xr:uid="{00000000-0005-0000-0000-000022000000}"/>
    <cellStyle name="Финансовый 2" xfId="10" xr:uid="{00000000-0005-0000-0000-00002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sharedStrings" Target="sharedStrings.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calcChain" Target="calcChain.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tyles" Target="styles.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0</xdr:row>
      <xdr:rowOff>9526</xdr:rowOff>
    </xdr:from>
    <xdr:to>
      <xdr:col>0</xdr:col>
      <xdr:colOff>1085851</xdr:colOff>
      <xdr:row>5</xdr:row>
      <xdr:rowOff>114301</xdr:rowOff>
    </xdr:to>
    <xdr:pic>
      <xdr:nvPicPr>
        <xdr:cNvPr id="2" name="Рисунок 1">
          <a:extLst>
            <a:ext uri="{FF2B5EF4-FFF2-40B4-BE49-F238E27FC236}">
              <a16:creationId xmlns:a16="http://schemas.microsoft.com/office/drawing/2014/main" id="{560AAC42-6064-4A0E-BE0B-9DE148966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1" y="9526"/>
          <a:ext cx="1066800" cy="10668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xdr:row>
      <xdr:rowOff>180973</xdr:rowOff>
    </xdr:from>
    <xdr:to>
      <xdr:col>0</xdr:col>
      <xdr:colOff>1714500</xdr:colOff>
      <xdr:row>18</xdr:row>
      <xdr:rowOff>1704974</xdr:rowOff>
    </xdr:to>
    <xdr:pic>
      <xdr:nvPicPr>
        <xdr:cNvPr id="4" name="Рисунок 3">
          <a:extLst>
            <a:ext uri="{FF2B5EF4-FFF2-40B4-BE49-F238E27FC236}">
              <a16:creationId xmlns:a16="http://schemas.microsoft.com/office/drawing/2014/main" id="{4C9FF29A-1ED7-9440-5A97-0DD9D0DEBE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24398"/>
          <a:ext cx="1714500" cy="17145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121920</xdr:rowOff>
    </xdr:from>
    <xdr:to>
      <xdr:col>10</xdr:col>
      <xdr:colOff>586740</xdr:colOff>
      <xdr:row>38</xdr:row>
      <xdr:rowOff>31288</xdr:rowOff>
    </xdr:to>
    <xdr:pic>
      <xdr:nvPicPr>
        <xdr:cNvPr id="6" name="Рисунок 5">
          <a:extLst>
            <a:ext uri="{FF2B5EF4-FFF2-40B4-BE49-F238E27FC236}">
              <a16:creationId xmlns:a16="http://schemas.microsoft.com/office/drawing/2014/main" id="{74400717-9CAC-4DC2-A4A8-3F2EDD774C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1940"/>
          <a:ext cx="8839200" cy="611204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35"/>
  <sheetViews>
    <sheetView tabSelected="1" workbookViewId="0">
      <selection activeCell="A16" sqref="A16"/>
    </sheetView>
  </sheetViews>
  <sheetFormatPr defaultRowHeight="12.75" x14ac:dyDescent="0.2"/>
  <cols>
    <col min="1" max="1" width="97.28515625" customWidth="1"/>
  </cols>
  <sheetData>
    <row r="3" spans="1:1" ht="18.75" x14ac:dyDescent="0.3">
      <c r="A3" s="915" t="s">
        <v>1393</v>
      </c>
    </row>
    <row r="4" spans="1:1" ht="15.75" x14ac:dyDescent="0.2">
      <c r="A4" s="906"/>
    </row>
    <row r="5" spans="1:1" ht="15.75" x14ac:dyDescent="0.2">
      <c r="A5" s="906"/>
    </row>
    <row r="6" spans="1:1" ht="15.75" x14ac:dyDescent="0.2">
      <c r="A6" s="906"/>
    </row>
    <row r="7" spans="1:1" ht="15.75" x14ac:dyDescent="0.2">
      <c r="A7" s="906"/>
    </row>
    <row r="8" spans="1:1" ht="18" customHeight="1" x14ac:dyDescent="0.2">
      <c r="A8" s="906"/>
    </row>
    <row r="9" spans="1:1" ht="15.75" x14ac:dyDescent="0.2">
      <c r="A9" s="906"/>
    </row>
    <row r="10" spans="1:1" ht="15.75" x14ac:dyDescent="0.2">
      <c r="A10" s="906"/>
    </row>
    <row r="11" spans="1:1" ht="15.75" x14ac:dyDescent="0.2">
      <c r="A11" s="906"/>
    </row>
    <row r="12" spans="1:1" ht="15.75" x14ac:dyDescent="0.2">
      <c r="A12" s="906"/>
    </row>
    <row r="13" spans="1:1" ht="15.75" x14ac:dyDescent="0.2">
      <c r="A13" s="906"/>
    </row>
    <row r="14" spans="1:1" ht="27" x14ac:dyDescent="0.2">
      <c r="A14" s="907" t="s">
        <v>1359</v>
      </c>
    </row>
    <row r="15" spans="1:1" ht="25.15" customHeight="1" x14ac:dyDescent="0.2">
      <c r="A15" s="907" t="s">
        <v>995</v>
      </c>
    </row>
    <row r="16" spans="1:1" ht="28.9" customHeight="1" x14ac:dyDescent="0.2">
      <c r="A16" s="908" t="s">
        <v>1394</v>
      </c>
    </row>
    <row r="17" spans="1:1" ht="30" x14ac:dyDescent="0.2">
      <c r="A17" s="909"/>
    </row>
    <row r="18" spans="1:1" ht="30" x14ac:dyDescent="0.2">
      <c r="A18" s="909"/>
    </row>
    <row r="19" spans="1:1" ht="30" x14ac:dyDescent="0.2">
      <c r="A19" s="909"/>
    </row>
    <row r="20" spans="1:1" ht="30" x14ac:dyDescent="0.2">
      <c r="A20" s="909"/>
    </row>
    <row r="21" spans="1:1" ht="30" x14ac:dyDescent="0.2">
      <c r="A21" s="909"/>
    </row>
    <row r="22" spans="1:1" ht="30" x14ac:dyDescent="0.2">
      <c r="A22" s="909"/>
    </row>
    <row r="23" spans="1:1" ht="25.5" x14ac:dyDescent="0.35">
      <c r="A23" s="916" t="s">
        <v>996</v>
      </c>
    </row>
    <row r="26" spans="1:1" ht="27" x14ac:dyDescent="0.2">
      <c r="A26" s="908"/>
    </row>
    <row r="27" spans="1:1" ht="27" x14ac:dyDescent="0.2">
      <c r="A27" s="910"/>
    </row>
    <row r="28" spans="1:1" ht="27" x14ac:dyDescent="0.2">
      <c r="A28" s="910"/>
    </row>
    <row r="29" spans="1:1" ht="30" x14ac:dyDescent="0.2">
      <c r="A29" s="909"/>
    </row>
    <row r="30" spans="1:1" ht="27" x14ac:dyDescent="0.2">
      <c r="A30" s="911"/>
    </row>
    <row r="32" spans="1:1" ht="15.75" x14ac:dyDescent="0.2">
      <c r="A32" s="912"/>
    </row>
    <row r="33" spans="1:1" x14ac:dyDescent="0.2">
      <c r="A33" s="913"/>
    </row>
    <row r="35" spans="1:1" ht="16.899999999999999" customHeight="1" x14ac:dyDescent="0.2">
      <c r="A35" s="914" t="s">
        <v>1395</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1"/>
  <sheetViews>
    <sheetView workbookViewId="0">
      <selection activeCell="M42" sqref="M42"/>
    </sheetView>
  </sheetViews>
  <sheetFormatPr defaultRowHeight="12.75" x14ac:dyDescent="0.2"/>
  <cols>
    <col min="1" max="1" width="18.85546875" customWidth="1"/>
    <col min="3" max="3" width="29.85546875" customWidth="1"/>
  </cols>
  <sheetData>
    <row r="2" spans="1:3" ht="18.75" x14ac:dyDescent="0.2">
      <c r="A2" s="993" t="s">
        <v>997</v>
      </c>
      <c r="B2" s="993"/>
      <c r="C2" s="993"/>
    </row>
    <row r="3" spans="1:3" ht="21.75" customHeight="1" x14ac:dyDescent="0.25">
      <c r="A3" s="919" t="s">
        <v>998</v>
      </c>
      <c r="B3" s="920" t="s">
        <v>33</v>
      </c>
      <c r="C3" s="919" t="s">
        <v>999</v>
      </c>
    </row>
    <row r="4" spans="1:3" ht="15.75" x14ac:dyDescent="0.2">
      <c r="A4" s="918" t="s">
        <v>1000</v>
      </c>
      <c r="B4" s="921" t="s">
        <v>33</v>
      </c>
      <c r="C4" s="918" t="s">
        <v>1001</v>
      </c>
    </row>
    <row r="5" spans="1:3" ht="15.75" x14ac:dyDescent="0.2">
      <c r="A5" s="918"/>
      <c r="B5" s="921" t="s">
        <v>33</v>
      </c>
      <c r="C5" s="918" t="s">
        <v>1002</v>
      </c>
    </row>
    <row r="6" spans="1:3" ht="15.75" x14ac:dyDescent="0.2">
      <c r="A6" s="918"/>
      <c r="B6" s="921" t="s">
        <v>33</v>
      </c>
      <c r="C6" s="918" t="s">
        <v>1003</v>
      </c>
    </row>
    <row r="7" spans="1:3" ht="15.75" x14ac:dyDescent="0.2">
      <c r="A7" s="918"/>
      <c r="B7" s="921" t="s">
        <v>33</v>
      </c>
      <c r="C7" s="964" t="s">
        <v>1396</v>
      </c>
    </row>
    <row r="8" spans="1:3" ht="15.75" x14ac:dyDescent="0.2">
      <c r="A8" s="918"/>
      <c r="B8" s="921" t="s">
        <v>33</v>
      </c>
      <c r="C8" s="964" t="s">
        <v>1004</v>
      </c>
    </row>
    <row r="9" spans="1:3" ht="15.75" x14ac:dyDescent="0.2">
      <c r="A9" s="918"/>
      <c r="B9" s="921" t="s">
        <v>33</v>
      </c>
      <c r="C9" s="964" t="s">
        <v>1005</v>
      </c>
    </row>
    <row r="10" spans="1:3" ht="15.75" x14ac:dyDescent="0.2">
      <c r="A10" s="918"/>
      <c r="B10" s="921" t="s">
        <v>33</v>
      </c>
      <c r="C10" s="964" t="s">
        <v>1397</v>
      </c>
    </row>
    <row r="11" spans="1:3" ht="15.75" x14ac:dyDescent="0.2">
      <c r="A11" s="918"/>
      <c r="B11" s="921"/>
      <c r="C11" s="918"/>
    </row>
  </sheetData>
  <mergeCells count="1">
    <mergeCell ref="A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1"/>
  <sheetViews>
    <sheetView showWhiteSpace="0" zoomScaleNormal="100" zoomScaleSheetLayoutView="100" zoomScalePageLayoutView="120" workbookViewId="0"/>
  </sheetViews>
  <sheetFormatPr defaultRowHeight="15" x14ac:dyDescent="0.25"/>
  <cols>
    <col min="1" max="1" width="94.7109375" style="773" customWidth="1"/>
  </cols>
  <sheetData>
    <row r="1" spans="1:1" ht="75" x14ac:dyDescent="0.25">
      <c r="A1" s="923" t="s">
        <v>1398</v>
      </c>
    </row>
    <row r="3" spans="1:1" ht="30.75" customHeight="1" x14ac:dyDescent="0.25">
      <c r="A3" s="924" t="s">
        <v>1467</v>
      </c>
    </row>
    <row r="4" spans="1:1" ht="11.25" customHeight="1" x14ac:dyDescent="0.25">
      <c r="A4" s="924"/>
    </row>
    <row r="5" spans="1:1" x14ac:dyDescent="0.25">
      <c r="A5" s="773" t="s">
        <v>1374</v>
      </c>
    </row>
    <row r="7" spans="1:1" x14ac:dyDescent="0.25">
      <c r="A7" s="773" t="s">
        <v>1401</v>
      </c>
    </row>
    <row r="9" spans="1:1" ht="14.25" x14ac:dyDescent="0.2">
      <c r="A9" s="925" t="s">
        <v>1012</v>
      </c>
    </row>
    <row r="11" spans="1:1" x14ac:dyDescent="0.2">
      <c r="A11" s="922" t="s">
        <v>1006</v>
      </c>
    </row>
    <row r="12" spans="1:1" x14ac:dyDescent="0.2">
      <c r="A12" s="922" t="s">
        <v>1007</v>
      </c>
    </row>
    <row r="13" spans="1:1" x14ac:dyDescent="0.2">
      <c r="A13" s="917" t="s">
        <v>1008</v>
      </c>
    </row>
    <row r="15" spans="1:1" ht="16.5" customHeight="1" x14ac:dyDescent="0.25">
      <c r="A15" s="924" t="s">
        <v>1009</v>
      </c>
    </row>
    <row r="17" spans="1:1" ht="45" x14ac:dyDescent="0.25">
      <c r="A17" s="924" t="s">
        <v>1010</v>
      </c>
    </row>
    <row r="19" spans="1:1" ht="135" customHeight="1" x14ac:dyDescent="0.25"/>
    <row r="21" spans="1:1" ht="90" x14ac:dyDescent="0.25">
      <c r="A21" s="924" t="s">
        <v>1011</v>
      </c>
    </row>
  </sheetData>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7"/>
  <sheetViews>
    <sheetView zoomScaleNormal="100" workbookViewId="0">
      <selection activeCell="A3" sqref="A3"/>
    </sheetView>
  </sheetViews>
  <sheetFormatPr defaultRowHeight="12.75" x14ac:dyDescent="0.2"/>
  <cols>
    <col min="1" max="1" width="92.5703125" customWidth="1"/>
  </cols>
  <sheetData>
    <row r="1" spans="1:1" ht="15.75" x14ac:dyDescent="0.2">
      <c r="A1" s="947" t="s">
        <v>1360</v>
      </c>
    </row>
    <row r="2" spans="1:1" ht="19.5" customHeight="1" x14ac:dyDescent="0.2">
      <c r="A2" s="950" t="s">
        <v>1373</v>
      </c>
    </row>
    <row r="3" spans="1:1" ht="51" x14ac:dyDescent="0.2">
      <c r="A3" s="951" t="s">
        <v>1402</v>
      </c>
    </row>
    <row r="4" spans="1:1" ht="17.25" customHeight="1" x14ac:dyDescent="0.2">
      <c r="A4" s="950" t="s">
        <v>1403</v>
      </c>
    </row>
    <row r="5" spans="1:1" ht="77.25" customHeight="1" x14ac:dyDescent="0.2">
      <c r="A5" s="951" t="s">
        <v>1361</v>
      </c>
    </row>
    <row r="6" spans="1:1" ht="19.5" customHeight="1" x14ac:dyDescent="0.2">
      <c r="A6" s="950" t="s">
        <v>1404</v>
      </c>
    </row>
    <row r="7" spans="1:1" ht="38.25" x14ac:dyDescent="0.2">
      <c r="A7" s="951" t="s">
        <v>1362</v>
      </c>
    </row>
    <row r="8" spans="1:1" ht="17.25" customHeight="1" x14ac:dyDescent="0.2">
      <c r="A8" s="950" t="s">
        <v>1413</v>
      </c>
    </row>
    <row r="9" spans="1:1" ht="25.5" x14ac:dyDescent="0.2">
      <c r="A9" s="951" t="s">
        <v>1363</v>
      </c>
    </row>
    <row r="10" spans="1:1" ht="21" customHeight="1" x14ac:dyDescent="0.2">
      <c r="A10" s="962" t="s">
        <v>1414</v>
      </c>
    </row>
    <row r="11" spans="1:1" ht="24.75" customHeight="1" x14ac:dyDescent="0.2">
      <c r="A11" s="951" t="s">
        <v>1415</v>
      </c>
    </row>
    <row r="12" spans="1:1" ht="18.75" customHeight="1" x14ac:dyDescent="0.2">
      <c r="A12" s="950" t="s">
        <v>1405</v>
      </c>
    </row>
    <row r="13" spans="1:1" ht="39" customHeight="1" x14ac:dyDescent="0.2">
      <c r="A13" s="951" t="s">
        <v>1364</v>
      </c>
    </row>
    <row r="14" spans="1:1" x14ac:dyDescent="0.2">
      <c r="A14" s="950" t="s">
        <v>1406</v>
      </c>
    </row>
    <row r="15" spans="1:1" ht="38.25" x14ac:dyDescent="0.2">
      <c r="A15" s="951" t="s">
        <v>1407</v>
      </c>
    </row>
    <row r="16" spans="1:1" ht="21" customHeight="1" x14ac:dyDescent="0.2">
      <c r="A16" s="950" t="s">
        <v>1408</v>
      </c>
    </row>
    <row r="17" spans="1:5" ht="38.25" x14ac:dyDescent="0.2">
      <c r="A17" s="951" t="s">
        <v>1416</v>
      </c>
    </row>
    <row r="18" spans="1:5" ht="21.75" customHeight="1" x14ac:dyDescent="0.2">
      <c r="A18" s="950" t="s">
        <v>1409</v>
      </c>
    </row>
    <row r="19" spans="1:5" ht="25.5" x14ac:dyDescent="0.2">
      <c r="A19" s="951" t="s">
        <v>1411</v>
      </c>
    </row>
    <row r="20" spans="1:5" ht="21" customHeight="1" x14ac:dyDescent="0.2">
      <c r="A20" s="950" t="s">
        <v>1412</v>
      </c>
    </row>
    <row r="21" spans="1:5" ht="25.5" x14ac:dyDescent="0.2">
      <c r="A21" s="951" t="s">
        <v>1410</v>
      </c>
    </row>
    <row r="22" spans="1:5" ht="17.25" customHeight="1" x14ac:dyDescent="0.2">
      <c r="A22" s="950" t="s">
        <v>1417</v>
      </c>
    </row>
    <row r="23" spans="1:5" ht="25.5" x14ac:dyDescent="0.2">
      <c r="A23" s="951" t="s">
        <v>1365</v>
      </c>
    </row>
    <row r="24" spans="1:5" ht="17.25" customHeight="1" x14ac:dyDescent="0.2">
      <c r="A24" s="950" t="s">
        <v>1418</v>
      </c>
    </row>
    <row r="25" spans="1:5" ht="42" customHeight="1" x14ac:dyDescent="0.2">
      <c r="A25" s="951" t="s">
        <v>1366</v>
      </c>
    </row>
    <row r="26" spans="1:5" ht="17.25" customHeight="1" x14ac:dyDescent="0.2">
      <c r="A26" s="950" t="s">
        <v>1419</v>
      </c>
      <c r="B26" s="948"/>
    </row>
    <row r="27" spans="1:5" ht="38.25" x14ac:dyDescent="0.2">
      <c r="A27" s="951" t="s">
        <v>1367</v>
      </c>
      <c r="E27" s="949"/>
    </row>
    <row r="28" spans="1:5" ht="19.5" customHeight="1" x14ac:dyDescent="0.2">
      <c r="A28" s="950" t="s">
        <v>1420</v>
      </c>
    </row>
    <row r="29" spans="1:5" ht="38.25" x14ac:dyDescent="0.2">
      <c r="A29" s="951" t="s">
        <v>1368</v>
      </c>
    </row>
    <row r="30" spans="1:5" ht="21" customHeight="1" x14ac:dyDescent="0.2">
      <c r="A30" s="950" t="s">
        <v>1421</v>
      </c>
    </row>
    <row r="31" spans="1:5" ht="63.75" x14ac:dyDescent="0.2">
      <c r="A31" s="951" t="s">
        <v>1369</v>
      </c>
    </row>
    <row r="32" spans="1:5" ht="19.5" customHeight="1" x14ac:dyDescent="0.2">
      <c r="A32" s="950" t="s">
        <v>1370</v>
      </c>
    </row>
    <row r="33" spans="1:1" ht="51" x14ac:dyDescent="0.2">
      <c r="A33" s="951" t="s">
        <v>1422</v>
      </c>
    </row>
    <row r="34" spans="1:1" ht="19.5" customHeight="1" x14ac:dyDescent="0.2">
      <c r="A34" s="950" t="s">
        <v>1423</v>
      </c>
    </row>
    <row r="35" spans="1:1" ht="28.5" customHeight="1" x14ac:dyDescent="0.2">
      <c r="A35" s="951" t="s">
        <v>1371</v>
      </c>
    </row>
    <row r="36" spans="1:1" ht="18" customHeight="1" x14ac:dyDescent="0.2">
      <c r="A36" s="950" t="s">
        <v>1424</v>
      </c>
    </row>
    <row r="37" spans="1:1" ht="25.5" x14ac:dyDescent="0.2">
      <c r="A37" s="951" t="s">
        <v>1372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37"/>
  <sheetViews>
    <sheetView zoomScaleNormal="100" workbookViewId="0">
      <selection activeCell="B3" sqref="B3"/>
    </sheetView>
  </sheetViews>
  <sheetFormatPr defaultRowHeight="15" x14ac:dyDescent="0.25"/>
  <cols>
    <col min="1" max="1" width="14.5703125" style="773" customWidth="1"/>
    <col min="2" max="2" width="78.5703125" customWidth="1"/>
  </cols>
  <sheetData>
    <row r="1" spans="1:2" ht="14.25" x14ac:dyDescent="0.2">
      <c r="A1" s="925" t="s">
        <v>1357</v>
      </c>
    </row>
    <row r="2" spans="1:2" ht="15.75" thickBot="1" x14ac:dyDescent="0.3"/>
    <row r="3" spans="1:2" ht="19.5" customHeight="1" thickBot="1" x14ac:dyDescent="0.25">
      <c r="A3" s="926" t="s">
        <v>1013</v>
      </c>
      <c r="B3" s="946" t="s">
        <v>1358</v>
      </c>
    </row>
    <row r="4" spans="1:2" ht="14.25" x14ac:dyDescent="0.2">
      <c r="A4" s="927" t="s">
        <v>1014</v>
      </c>
      <c r="B4" s="682" t="s">
        <v>1231</v>
      </c>
    </row>
    <row r="5" spans="1:2" x14ac:dyDescent="0.2">
      <c r="A5" s="990" t="s">
        <v>1015</v>
      </c>
      <c r="B5" s="928" t="s">
        <v>1232</v>
      </c>
    </row>
    <row r="6" spans="1:2" x14ac:dyDescent="0.2">
      <c r="A6" s="990" t="s">
        <v>1016</v>
      </c>
      <c r="B6" s="937" t="s">
        <v>1391</v>
      </c>
    </row>
    <row r="7" spans="1:2" x14ac:dyDescent="0.2">
      <c r="A7" s="990" t="s">
        <v>1017</v>
      </c>
      <c r="B7" s="937" t="s">
        <v>1233</v>
      </c>
    </row>
    <row r="8" spans="1:2" x14ac:dyDescent="0.2">
      <c r="A8" s="990" t="s">
        <v>1018</v>
      </c>
      <c r="B8" s="937" t="s">
        <v>1234</v>
      </c>
    </row>
    <row r="9" spans="1:2" x14ac:dyDescent="0.2">
      <c r="A9" s="990" t="s">
        <v>1019</v>
      </c>
      <c r="B9" s="937" t="s">
        <v>1235</v>
      </c>
    </row>
    <row r="10" spans="1:2" x14ac:dyDescent="0.25">
      <c r="A10" s="990" t="s">
        <v>1020</v>
      </c>
      <c r="B10" s="938" t="s">
        <v>1236</v>
      </c>
    </row>
    <row r="11" spans="1:2" x14ac:dyDescent="0.25">
      <c r="A11" s="990" t="s">
        <v>1021</v>
      </c>
      <c r="B11" s="938" t="s">
        <v>1237</v>
      </c>
    </row>
    <row r="12" spans="1:2" ht="30" x14ac:dyDescent="0.2">
      <c r="A12" s="990" t="s">
        <v>1022</v>
      </c>
      <c r="B12" s="937" t="s">
        <v>1238</v>
      </c>
    </row>
    <row r="13" spans="1:2" ht="30" x14ac:dyDescent="0.2">
      <c r="A13" s="990" t="s">
        <v>1023</v>
      </c>
      <c r="B13" s="937" t="s">
        <v>1239</v>
      </c>
    </row>
    <row r="14" spans="1:2" x14ac:dyDescent="0.2">
      <c r="A14" s="990" t="s">
        <v>1024</v>
      </c>
      <c r="B14" s="937" t="s">
        <v>1240</v>
      </c>
    </row>
    <row r="15" spans="1:2" x14ac:dyDescent="0.2">
      <c r="A15" s="990" t="s">
        <v>1025</v>
      </c>
      <c r="B15" s="937" t="s">
        <v>1241</v>
      </c>
    </row>
    <row r="16" spans="1:2" x14ac:dyDescent="0.2">
      <c r="A16" s="990" t="s">
        <v>1026</v>
      </c>
      <c r="B16" s="937" t="s">
        <v>1242</v>
      </c>
    </row>
    <row r="17" spans="1:2" x14ac:dyDescent="0.2">
      <c r="A17" s="990" t="s">
        <v>1027</v>
      </c>
      <c r="B17" s="937" t="s">
        <v>1243</v>
      </c>
    </row>
    <row r="18" spans="1:2" x14ac:dyDescent="0.25">
      <c r="A18" s="990" t="s">
        <v>1028</v>
      </c>
      <c r="B18" s="939" t="s">
        <v>1244</v>
      </c>
    </row>
    <row r="19" spans="1:2" x14ac:dyDescent="0.25">
      <c r="A19" s="990" t="s">
        <v>1029</v>
      </c>
      <c r="B19" s="938" t="s">
        <v>1245</v>
      </c>
    </row>
    <row r="20" spans="1:2" x14ac:dyDescent="0.25">
      <c r="A20" s="990" t="s">
        <v>1030</v>
      </c>
      <c r="B20" s="938" t="s">
        <v>1246</v>
      </c>
    </row>
    <row r="21" spans="1:2" ht="30" x14ac:dyDescent="0.25">
      <c r="A21" s="990" t="s">
        <v>1031</v>
      </c>
      <c r="B21" s="938" t="s">
        <v>1247</v>
      </c>
    </row>
    <row r="22" spans="1:2" x14ac:dyDescent="0.25">
      <c r="A22" s="990" t="s">
        <v>1032</v>
      </c>
      <c r="B22" s="938" t="s">
        <v>1248</v>
      </c>
    </row>
    <row r="23" spans="1:2" x14ac:dyDescent="0.25">
      <c r="A23" s="990" t="s">
        <v>1033</v>
      </c>
      <c r="B23" s="938" t="s">
        <v>1249</v>
      </c>
    </row>
    <row r="24" spans="1:2" ht="30" x14ac:dyDescent="0.25">
      <c r="A24" s="990" t="s">
        <v>1034</v>
      </c>
      <c r="B24" s="938" t="s">
        <v>1250</v>
      </c>
    </row>
    <row r="25" spans="1:2" ht="14.25" x14ac:dyDescent="0.2">
      <c r="A25" s="929" t="s">
        <v>1035</v>
      </c>
      <c r="B25" s="930" t="s">
        <v>1251</v>
      </c>
    </row>
    <row r="26" spans="1:2" ht="28.5" x14ac:dyDescent="0.2">
      <c r="A26" s="931" t="s">
        <v>1036</v>
      </c>
      <c r="B26" s="930" t="s">
        <v>1252</v>
      </c>
    </row>
    <row r="27" spans="1:2" x14ac:dyDescent="0.2">
      <c r="A27" s="990" t="s">
        <v>1379</v>
      </c>
      <c r="B27" s="928" t="s">
        <v>1253</v>
      </c>
    </row>
    <row r="28" spans="1:2" x14ac:dyDescent="0.25">
      <c r="A28" s="990" t="s">
        <v>1037</v>
      </c>
      <c r="B28" s="938" t="s">
        <v>1254</v>
      </c>
    </row>
    <row r="29" spans="1:2" x14ac:dyDescent="0.25">
      <c r="A29" s="990" t="s">
        <v>1038</v>
      </c>
      <c r="B29" s="939" t="s">
        <v>101</v>
      </c>
    </row>
    <row r="30" spans="1:2" x14ac:dyDescent="0.25">
      <c r="A30" s="990" t="s">
        <v>1380</v>
      </c>
      <c r="B30" s="939" t="s">
        <v>64</v>
      </c>
    </row>
    <row r="31" spans="1:2" x14ac:dyDescent="0.25">
      <c r="A31" s="990" t="s">
        <v>1039</v>
      </c>
      <c r="B31" s="940" t="s">
        <v>1255</v>
      </c>
    </row>
    <row r="32" spans="1:2" x14ac:dyDescent="0.25">
      <c r="A32" s="990" t="s">
        <v>1040</v>
      </c>
      <c r="B32" s="940" t="s">
        <v>66</v>
      </c>
    </row>
    <row r="33" spans="1:2" ht="30" x14ac:dyDescent="0.25">
      <c r="A33" s="990" t="s">
        <v>1381</v>
      </c>
      <c r="B33" s="940" t="s">
        <v>1256</v>
      </c>
    </row>
    <row r="34" spans="1:2" x14ac:dyDescent="0.25">
      <c r="A34" s="990" t="s">
        <v>1041</v>
      </c>
      <c r="B34" s="940" t="s">
        <v>1257</v>
      </c>
    </row>
    <row r="35" spans="1:2" x14ac:dyDescent="0.25">
      <c r="A35" s="990" t="s">
        <v>1382</v>
      </c>
      <c r="B35" s="940" t="s">
        <v>442</v>
      </c>
    </row>
    <row r="36" spans="1:2" x14ac:dyDescent="0.25">
      <c r="A36" s="990" t="s">
        <v>1383</v>
      </c>
      <c r="B36" s="940" t="s">
        <v>70</v>
      </c>
    </row>
    <row r="37" spans="1:2" x14ac:dyDescent="0.25">
      <c r="A37" s="990" t="s">
        <v>1042</v>
      </c>
      <c r="B37" s="940" t="s">
        <v>71</v>
      </c>
    </row>
    <row r="38" spans="1:2" x14ac:dyDescent="0.25">
      <c r="A38" s="990" t="s">
        <v>1043</v>
      </c>
      <c r="B38" s="940" t="s">
        <v>1258</v>
      </c>
    </row>
    <row r="39" spans="1:2" x14ac:dyDescent="0.25">
      <c r="A39" s="990" t="s">
        <v>1044</v>
      </c>
      <c r="B39" s="940" t="s">
        <v>73</v>
      </c>
    </row>
    <row r="40" spans="1:2" x14ac:dyDescent="0.25">
      <c r="A40" s="990" t="s">
        <v>1045</v>
      </c>
      <c r="B40" s="940" t="s">
        <v>1259</v>
      </c>
    </row>
    <row r="41" spans="1:2" x14ac:dyDescent="0.25">
      <c r="A41" s="990" t="s">
        <v>1046</v>
      </c>
      <c r="B41" s="940" t="s">
        <v>1260</v>
      </c>
    </row>
    <row r="42" spans="1:2" x14ac:dyDescent="0.25">
      <c r="A42" s="990" t="s">
        <v>1047</v>
      </c>
      <c r="B42" s="940" t="s">
        <v>76</v>
      </c>
    </row>
    <row r="43" spans="1:2" x14ac:dyDescent="0.25">
      <c r="A43" s="990" t="s">
        <v>1048</v>
      </c>
      <c r="B43" s="940" t="s">
        <v>1261</v>
      </c>
    </row>
    <row r="44" spans="1:2" x14ac:dyDescent="0.25">
      <c r="A44" s="990" t="s">
        <v>1049</v>
      </c>
      <c r="B44" s="940" t="s">
        <v>78</v>
      </c>
    </row>
    <row r="45" spans="1:2" x14ac:dyDescent="0.25">
      <c r="A45" s="990" t="s">
        <v>1050</v>
      </c>
      <c r="B45" s="940" t="s">
        <v>1262</v>
      </c>
    </row>
    <row r="46" spans="1:2" x14ac:dyDescent="0.25">
      <c r="A46" s="990" t="s">
        <v>1051</v>
      </c>
      <c r="B46" s="939" t="s">
        <v>1263</v>
      </c>
    </row>
    <row r="47" spans="1:2" x14ac:dyDescent="0.25">
      <c r="A47" s="990" t="s">
        <v>1052</v>
      </c>
      <c r="B47" s="933" t="s">
        <v>1264</v>
      </c>
    </row>
    <row r="48" spans="1:2" x14ac:dyDescent="0.2">
      <c r="A48" s="990" t="s">
        <v>1053</v>
      </c>
      <c r="B48" s="941" t="s">
        <v>1265</v>
      </c>
    </row>
    <row r="49" spans="1:2" x14ac:dyDescent="0.25">
      <c r="A49" s="990" t="s">
        <v>1054</v>
      </c>
      <c r="B49" s="940" t="s">
        <v>23</v>
      </c>
    </row>
    <row r="50" spans="1:2" ht="30" x14ac:dyDescent="0.25">
      <c r="A50" s="990" t="s">
        <v>1055</v>
      </c>
      <c r="B50" s="939" t="s">
        <v>1266</v>
      </c>
    </row>
    <row r="51" spans="1:2" x14ac:dyDescent="0.25">
      <c r="A51" s="990" t="s">
        <v>1056</v>
      </c>
      <c r="B51" s="939" t="s">
        <v>24</v>
      </c>
    </row>
    <row r="52" spans="1:2" x14ac:dyDescent="0.25">
      <c r="A52" s="990" t="s">
        <v>1057</v>
      </c>
      <c r="B52" s="932" t="s">
        <v>1267</v>
      </c>
    </row>
    <row r="53" spans="1:2" x14ac:dyDescent="0.25">
      <c r="A53" s="990" t="s">
        <v>1058</v>
      </c>
      <c r="B53" s="939" t="s">
        <v>82</v>
      </c>
    </row>
    <row r="54" spans="1:2" x14ac:dyDescent="0.25">
      <c r="A54" s="990" t="s">
        <v>1059</v>
      </c>
      <c r="B54" s="939" t="s">
        <v>25</v>
      </c>
    </row>
    <row r="55" spans="1:2" x14ac:dyDescent="0.25">
      <c r="A55" s="990" t="s">
        <v>1060</v>
      </c>
      <c r="B55" s="938" t="s">
        <v>26</v>
      </c>
    </row>
    <row r="56" spans="1:2" x14ac:dyDescent="0.25">
      <c r="A56" s="990" t="s">
        <v>1061</v>
      </c>
      <c r="B56" s="939" t="s">
        <v>27</v>
      </c>
    </row>
    <row r="57" spans="1:2" x14ac:dyDescent="0.25">
      <c r="A57" s="990" t="s">
        <v>1062</v>
      </c>
      <c r="B57" s="939" t="s">
        <v>28</v>
      </c>
    </row>
    <row r="58" spans="1:2" x14ac:dyDescent="0.25">
      <c r="A58" s="990" t="s">
        <v>1063</v>
      </c>
      <c r="B58" s="939" t="s">
        <v>84</v>
      </c>
    </row>
    <row r="59" spans="1:2" x14ac:dyDescent="0.25">
      <c r="A59" s="990" t="s">
        <v>1064</v>
      </c>
      <c r="B59" s="939" t="s">
        <v>32</v>
      </c>
    </row>
    <row r="60" spans="1:2" x14ac:dyDescent="0.25">
      <c r="A60" s="990" t="s">
        <v>1065</v>
      </c>
      <c r="B60" s="939" t="s">
        <v>85</v>
      </c>
    </row>
    <row r="61" spans="1:2" x14ac:dyDescent="0.25">
      <c r="A61" s="990" t="s">
        <v>1066</v>
      </c>
      <c r="B61" s="939" t="s">
        <v>86</v>
      </c>
    </row>
    <row r="62" spans="1:2" x14ac:dyDescent="0.25">
      <c r="A62" s="990" t="s">
        <v>1067</v>
      </c>
      <c r="B62" s="939" t="s">
        <v>1268</v>
      </c>
    </row>
    <row r="63" spans="1:2" x14ac:dyDescent="0.25">
      <c r="A63" s="990" t="s">
        <v>1068</v>
      </c>
      <c r="B63" s="939" t="s">
        <v>103</v>
      </c>
    </row>
    <row r="64" spans="1:2" x14ac:dyDescent="0.25">
      <c r="A64" s="990" t="s">
        <v>1069</v>
      </c>
      <c r="B64" s="939" t="s">
        <v>56</v>
      </c>
    </row>
    <row r="65" spans="1:2" ht="14.25" x14ac:dyDescent="0.2">
      <c r="A65" s="929" t="s">
        <v>1070</v>
      </c>
      <c r="B65" s="934" t="s">
        <v>1269</v>
      </c>
    </row>
    <row r="66" spans="1:2" x14ac:dyDescent="0.25">
      <c r="A66" s="990" t="s">
        <v>1384</v>
      </c>
      <c r="B66" s="932" t="s">
        <v>1269</v>
      </c>
    </row>
    <row r="67" spans="1:2" x14ac:dyDescent="0.2">
      <c r="A67" s="990" t="s">
        <v>1071</v>
      </c>
      <c r="B67" s="937" t="s">
        <v>1270</v>
      </c>
    </row>
    <row r="68" spans="1:2" x14ac:dyDescent="0.25">
      <c r="A68" s="990" t="s">
        <v>1072</v>
      </c>
      <c r="B68" s="938" t="s">
        <v>1254</v>
      </c>
    </row>
    <row r="69" spans="1:2" x14ac:dyDescent="0.25">
      <c r="A69" s="990" t="s">
        <v>1073</v>
      </c>
      <c r="B69" s="939" t="s">
        <v>101</v>
      </c>
    </row>
    <row r="70" spans="1:2" x14ac:dyDescent="0.25">
      <c r="A70" s="990" t="s">
        <v>1074</v>
      </c>
      <c r="B70" s="939" t="s">
        <v>64</v>
      </c>
    </row>
    <row r="71" spans="1:2" x14ac:dyDescent="0.25">
      <c r="A71" s="990" t="s">
        <v>1075</v>
      </c>
      <c r="B71" s="940" t="s">
        <v>1255</v>
      </c>
    </row>
    <row r="72" spans="1:2" x14ac:dyDescent="0.25">
      <c r="A72" s="990" t="s">
        <v>1076</v>
      </c>
      <c r="B72" s="940" t="s">
        <v>66</v>
      </c>
    </row>
    <row r="73" spans="1:2" ht="14.25" customHeight="1" x14ac:dyDescent="0.25">
      <c r="A73" s="991" t="s">
        <v>1077</v>
      </c>
      <c r="B73" s="940" t="s">
        <v>1256</v>
      </c>
    </row>
    <row r="74" spans="1:2" x14ac:dyDescent="0.25">
      <c r="A74" s="990" t="s">
        <v>1078</v>
      </c>
      <c r="B74" s="940" t="s">
        <v>1257</v>
      </c>
    </row>
    <row r="75" spans="1:2" x14ac:dyDescent="0.25">
      <c r="A75" s="990" t="s">
        <v>1079</v>
      </c>
      <c r="B75" s="940" t="s">
        <v>442</v>
      </c>
    </row>
    <row r="76" spans="1:2" x14ac:dyDescent="0.25">
      <c r="A76" s="990" t="s">
        <v>1080</v>
      </c>
      <c r="B76" s="940" t="s">
        <v>70</v>
      </c>
    </row>
    <row r="77" spans="1:2" x14ac:dyDescent="0.25">
      <c r="A77" s="990" t="s">
        <v>1081</v>
      </c>
      <c r="B77" s="940" t="s">
        <v>71</v>
      </c>
    </row>
    <row r="78" spans="1:2" x14ac:dyDescent="0.25">
      <c r="A78" s="990" t="s">
        <v>1082</v>
      </c>
      <c r="B78" s="940" t="s">
        <v>1258</v>
      </c>
    </row>
    <row r="79" spans="1:2" x14ac:dyDescent="0.25">
      <c r="A79" s="990" t="s">
        <v>1083</v>
      </c>
      <c r="B79" s="940" t="s">
        <v>73</v>
      </c>
    </row>
    <row r="80" spans="1:2" x14ac:dyDescent="0.25">
      <c r="A80" s="990" t="s">
        <v>1084</v>
      </c>
      <c r="B80" s="940" t="s">
        <v>1271</v>
      </c>
    </row>
    <row r="81" spans="1:2" x14ac:dyDescent="0.25">
      <c r="A81" s="990" t="s">
        <v>1085</v>
      </c>
      <c r="B81" s="940" t="s">
        <v>1260</v>
      </c>
    </row>
    <row r="82" spans="1:2" x14ac:dyDescent="0.25">
      <c r="A82" s="990" t="s">
        <v>1086</v>
      </c>
      <c r="B82" s="940" t="s">
        <v>76</v>
      </c>
    </row>
    <row r="83" spans="1:2" x14ac:dyDescent="0.25">
      <c r="A83" s="990" t="s">
        <v>1087</v>
      </c>
      <c r="B83" s="940" t="s">
        <v>1261</v>
      </c>
    </row>
    <row r="84" spans="1:2" x14ac:dyDescent="0.25">
      <c r="A84" s="990" t="s">
        <v>1088</v>
      </c>
      <c r="B84" s="940" t="s">
        <v>78</v>
      </c>
    </row>
    <row r="85" spans="1:2" x14ac:dyDescent="0.25">
      <c r="A85" s="990" t="s">
        <v>1089</v>
      </c>
      <c r="B85" s="940" t="s">
        <v>1262</v>
      </c>
    </row>
    <row r="86" spans="1:2" ht="18" customHeight="1" x14ac:dyDescent="0.25">
      <c r="A86" s="991" t="s">
        <v>1090</v>
      </c>
      <c r="B86" s="939" t="s">
        <v>1263</v>
      </c>
    </row>
    <row r="87" spans="1:2" x14ac:dyDescent="0.25">
      <c r="A87" s="990" t="s">
        <v>1091</v>
      </c>
      <c r="B87" s="940" t="s">
        <v>1264</v>
      </c>
    </row>
    <row r="88" spans="1:2" x14ac:dyDescent="0.2">
      <c r="A88" s="990" t="s">
        <v>1092</v>
      </c>
      <c r="B88" s="942" t="s">
        <v>1265</v>
      </c>
    </row>
    <row r="89" spans="1:2" x14ac:dyDescent="0.25">
      <c r="A89" s="990" t="s">
        <v>1093</v>
      </c>
      <c r="B89" s="940" t="s">
        <v>23</v>
      </c>
    </row>
    <row r="90" spans="1:2" ht="30" x14ac:dyDescent="0.25">
      <c r="A90" s="990" t="s">
        <v>1094</v>
      </c>
      <c r="B90" s="939" t="s">
        <v>1266</v>
      </c>
    </row>
    <row r="91" spans="1:2" x14ac:dyDescent="0.25">
      <c r="A91" s="990" t="s">
        <v>1095</v>
      </c>
      <c r="B91" s="939" t="s">
        <v>24</v>
      </c>
    </row>
    <row r="92" spans="1:2" x14ac:dyDescent="0.25">
      <c r="A92" s="990" t="s">
        <v>1096</v>
      </c>
      <c r="B92" s="939" t="s">
        <v>1267</v>
      </c>
    </row>
    <row r="93" spans="1:2" x14ac:dyDescent="0.25">
      <c r="A93" s="990" t="s">
        <v>1097</v>
      </c>
      <c r="B93" s="939" t="s">
        <v>82</v>
      </c>
    </row>
    <row r="94" spans="1:2" x14ac:dyDescent="0.25">
      <c r="A94" s="990" t="s">
        <v>1098</v>
      </c>
      <c r="B94" s="939" t="s">
        <v>25</v>
      </c>
    </row>
    <row r="95" spans="1:2" x14ac:dyDescent="0.25">
      <c r="A95" s="990" t="s">
        <v>1099</v>
      </c>
      <c r="B95" s="938" t="s">
        <v>26</v>
      </c>
    </row>
    <row r="96" spans="1:2" x14ac:dyDescent="0.25">
      <c r="A96" s="990" t="s">
        <v>1100</v>
      </c>
      <c r="B96" s="939" t="s">
        <v>27</v>
      </c>
    </row>
    <row r="97" spans="1:2" x14ac:dyDescent="0.25">
      <c r="A97" s="990" t="s">
        <v>1101</v>
      </c>
      <c r="B97" s="939" t="s">
        <v>28</v>
      </c>
    </row>
    <row r="98" spans="1:2" x14ac:dyDescent="0.25">
      <c r="A98" s="990" t="s">
        <v>1102</v>
      </c>
      <c r="B98" s="939" t="s">
        <v>84</v>
      </c>
    </row>
    <row r="99" spans="1:2" x14ac:dyDescent="0.25">
      <c r="A99" s="990" t="s">
        <v>1103</v>
      </c>
      <c r="B99" s="939" t="s">
        <v>32</v>
      </c>
    </row>
    <row r="100" spans="1:2" x14ac:dyDescent="0.25">
      <c r="A100" s="990" t="s">
        <v>1104</v>
      </c>
      <c r="B100" s="939" t="s">
        <v>85</v>
      </c>
    </row>
    <row r="101" spans="1:2" x14ac:dyDescent="0.25">
      <c r="A101" s="990" t="s">
        <v>1105</v>
      </c>
      <c r="B101" s="939" t="s">
        <v>86</v>
      </c>
    </row>
    <row r="102" spans="1:2" x14ac:dyDescent="0.25">
      <c r="A102" s="990" t="s">
        <v>1106</v>
      </c>
      <c r="B102" s="939" t="s">
        <v>1268</v>
      </c>
    </row>
    <row r="103" spans="1:2" x14ac:dyDescent="0.25">
      <c r="A103" s="990" t="s">
        <v>1107</v>
      </c>
      <c r="B103" s="939" t="s">
        <v>103</v>
      </c>
    </row>
    <row r="104" spans="1:2" x14ac:dyDescent="0.25">
      <c r="A104" s="990" t="s">
        <v>1108</v>
      </c>
      <c r="B104" s="939" t="s">
        <v>56</v>
      </c>
    </row>
    <row r="105" spans="1:2" ht="14.25" x14ac:dyDescent="0.2">
      <c r="A105" s="935" t="s">
        <v>1109</v>
      </c>
      <c r="B105" s="936" t="s">
        <v>1272</v>
      </c>
    </row>
    <row r="106" spans="1:2" ht="30" x14ac:dyDescent="0.25">
      <c r="A106" s="990" t="s">
        <v>1110</v>
      </c>
      <c r="B106" s="932" t="s">
        <v>1273</v>
      </c>
    </row>
    <row r="107" spans="1:2" x14ac:dyDescent="0.25">
      <c r="A107" s="990" t="s">
        <v>1111</v>
      </c>
      <c r="B107" s="939" t="s">
        <v>1274</v>
      </c>
    </row>
    <row r="108" spans="1:2" x14ac:dyDescent="0.25">
      <c r="A108" s="990" t="s">
        <v>1112</v>
      </c>
      <c r="B108" s="939" t="s">
        <v>1275</v>
      </c>
    </row>
    <row r="109" spans="1:2" ht="30" x14ac:dyDescent="0.25">
      <c r="A109" s="990" t="s">
        <v>1113</v>
      </c>
      <c r="B109" s="939" t="s">
        <v>1276</v>
      </c>
    </row>
    <row r="110" spans="1:2" x14ac:dyDescent="0.25">
      <c r="A110" s="990" t="s">
        <v>1114</v>
      </c>
      <c r="B110" s="939" t="s">
        <v>1277</v>
      </c>
    </row>
    <row r="111" spans="1:2" x14ac:dyDescent="0.25">
      <c r="A111" s="990" t="s">
        <v>1115</v>
      </c>
      <c r="B111" s="939" t="s">
        <v>1278</v>
      </c>
    </row>
    <row r="112" spans="1:2" x14ac:dyDescent="0.25">
      <c r="A112" s="990" t="s">
        <v>1425</v>
      </c>
      <c r="B112" s="939" t="s">
        <v>1428</v>
      </c>
    </row>
    <row r="113" spans="1:2" ht="14.25" x14ac:dyDescent="0.2">
      <c r="A113" s="935" t="s">
        <v>1116</v>
      </c>
      <c r="B113" s="936" t="s">
        <v>1279</v>
      </c>
    </row>
    <row r="114" spans="1:2" ht="30" x14ac:dyDescent="0.2">
      <c r="A114" s="990" t="s">
        <v>1117</v>
      </c>
      <c r="B114" s="928" t="s">
        <v>1280</v>
      </c>
    </row>
    <row r="115" spans="1:2" x14ac:dyDescent="0.2">
      <c r="A115" s="990" t="s">
        <v>1118</v>
      </c>
      <c r="B115" s="937" t="s">
        <v>1279</v>
      </c>
    </row>
    <row r="116" spans="1:2" ht="30" x14ac:dyDescent="0.2">
      <c r="A116" s="990" t="s">
        <v>1119</v>
      </c>
      <c r="B116" s="937" t="s">
        <v>1281</v>
      </c>
    </row>
    <row r="117" spans="1:2" ht="18" customHeight="1" x14ac:dyDescent="0.2">
      <c r="A117" s="935" t="s">
        <v>1120</v>
      </c>
      <c r="B117" s="936" t="s">
        <v>1282</v>
      </c>
    </row>
    <row r="118" spans="1:2" ht="17.25" customHeight="1" x14ac:dyDescent="0.2">
      <c r="A118" s="990" t="s">
        <v>1121</v>
      </c>
      <c r="B118" s="953" t="s">
        <v>1283</v>
      </c>
    </row>
    <row r="119" spans="1:2" ht="30" x14ac:dyDescent="0.2">
      <c r="A119" s="990" t="s">
        <v>1122</v>
      </c>
      <c r="B119" s="954" t="s">
        <v>1284</v>
      </c>
    </row>
    <row r="120" spans="1:2" x14ac:dyDescent="0.2">
      <c r="A120" s="990" t="s">
        <v>1123</v>
      </c>
      <c r="B120" s="954" t="s">
        <v>1285</v>
      </c>
    </row>
    <row r="121" spans="1:2" x14ac:dyDescent="0.25">
      <c r="A121" s="990" t="s">
        <v>1124</v>
      </c>
      <c r="B121" s="955" t="s">
        <v>1286</v>
      </c>
    </row>
    <row r="122" spans="1:2" x14ac:dyDescent="0.2">
      <c r="A122" s="990" t="s">
        <v>1125</v>
      </c>
      <c r="B122" s="954" t="s">
        <v>1287</v>
      </c>
    </row>
    <row r="123" spans="1:2" x14ac:dyDescent="0.2">
      <c r="A123" s="990" t="s">
        <v>1126</v>
      </c>
      <c r="B123" s="954" t="s">
        <v>1288</v>
      </c>
    </row>
    <row r="124" spans="1:2" x14ac:dyDescent="0.2">
      <c r="A124" s="990" t="s">
        <v>1127</v>
      </c>
      <c r="B124" s="954" t="s">
        <v>1289</v>
      </c>
    </row>
    <row r="125" spans="1:2" x14ac:dyDescent="0.2">
      <c r="A125" s="990" t="s">
        <v>1128</v>
      </c>
      <c r="B125" s="954" t="s">
        <v>1290</v>
      </c>
    </row>
    <row r="126" spans="1:2" x14ac:dyDescent="0.2">
      <c r="A126" s="990" t="s">
        <v>1129</v>
      </c>
      <c r="B126" s="954" t="s">
        <v>1291</v>
      </c>
    </row>
    <row r="127" spans="1:2" x14ac:dyDescent="0.2">
      <c r="A127" s="990" t="s">
        <v>1130</v>
      </c>
      <c r="B127" s="954" t="s">
        <v>1292</v>
      </c>
    </row>
    <row r="128" spans="1:2" ht="16.5" customHeight="1" x14ac:dyDescent="0.2">
      <c r="A128" s="990" t="s">
        <v>1131</v>
      </c>
      <c r="B128" s="954" t="s">
        <v>1293</v>
      </c>
    </row>
    <row r="129" spans="1:2" x14ac:dyDescent="0.2">
      <c r="A129" s="990" t="s">
        <v>1132</v>
      </c>
      <c r="B129" s="954" t="s">
        <v>1294</v>
      </c>
    </row>
    <row r="130" spans="1:2" x14ac:dyDescent="0.2">
      <c r="A130" s="990" t="s">
        <v>1133</v>
      </c>
      <c r="B130" s="954" t="s">
        <v>1295</v>
      </c>
    </row>
    <row r="131" spans="1:2" ht="15.75" customHeight="1" x14ac:dyDescent="0.2">
      <c r="A131" s="990" t="s">
        <v>1134</v>
      </c>
      <c r="B131" s="937" t="s">
        <v>1296</v>
      </c>
    </row>
    <row r="132" spans="1:2" ht="30" x14ac:dyDescent="0.2">
      <c r="A132" s="990" t="s">
        <v>1135</v>
      </c>
      <c r="B132" s="937" t="s">
        <v>1297</v>
      </c>
    </row>
    <row r="133" spans="1:2" ht="30" x14ac:dyDescent="0.2">
      <c r="A133" s="990" t="s">
        <v>1136</v>
      </c>
      <c r="B133" s="937" t="s">
        <v>1298</v>
      </c>
    </row>
    <row r="134" spans="1:2" ht="17.25" customHeight="1" x14ac:dyDescent="0.2">
      <c r="A134" s="990" t="s">
        <v>1137</v>
      </c>
      <c r="B134" s="937" t="s">
        <v>1299</v>
      </c>
    </row>
    <row r="135" spans="1:2" x14ac:dyDescent="0.2">
      <c r="A135" s="990" t="s">
        <v>1138</v>
      </c>
      <c r="B135" s="937" t="s">
        <v>1300</v>
      </c>
    </row>
    <row r="136" spans="1:2" x14ac:dyDescent="0.2">
      <c r="A136" s="990" t="s">
        <v>1139</v>
      </c>
      <c r="B136" s="937" t="s">
        <v>1301</v>
      </c>
    </row>
    <row r="137" spans="1:2" x14ac:dyDescent="0.2">
      <c r="A137" s="990" t="s">
        <v>1140</v>
      </c>
      <c r="B137" s="937" t="s">
        <v>1302</v>
      </c>
    </row>
    <row r="138" spans="1:2" ht="28.5" x14ac:dyDescent="0.2">
      <c r="A138" s="935" t="s">
        <v>1141</v>
      </c>
      <c r="B138" s="936" t="s">
        <v>1303</v>
      </c>
    </row>
    <row r="139" spans="1:2" x14ac:dyDescent="0.25">
      <c r="A139" s="990" t="s">
        <v>1142</v>
      </c>
      <c r="B139" s="943" t="s">
        <v>1376</v>
      </c>
    </row>
    <row r="140" spans="1:2" x14ac:dyDescent="0.25">
      <c r="A140" s="990" t="s">
        <v>1143</v>
      </c>
      <c r="B140" s="938" t="s">
        <v>1304</v>
      </c>
    </row>
    <row r="141" spans="1:2" x14ac:dyDescent="0.25">
      <c r="A141" s="990" t="s">
        <v>1144</v>
      </c>
      <c r="B141" s="938" t="s">
        <v>1305</v>
      </c>
    </row>
    <row r="142" spans="1:2" x14ac:dyDescent="0.25">
      <c r="A142" s="990" t="s">
        <v>1145</v>
      </c>
      <c r="B142" s="938" t="s">
        <v>1306</v>
      </c>
    </row>
    <row r="143" spans="1:2" x14ac:dyDescent="0.25">
      <c r="A143" s="990" t="s">
        <v>1146</v>
      </c>
      <c r="B143" s="938" t="s">
        <v>1307</v>
      </c>
    </row>
    <row r="144" spans="1:2" x14ac:dyDescent="0.25">
      <c r="A144" s="990" t="s">
        <v>1147</v>
      </c>
      <c r="B144" s="938" t="s">
        <v>1308</v>
      </c>
    </row>
    <row r="145" spans="1:2" x14ac:dyDescent="0.25">
      <c r="A145" s="990" t="s">
        <v>1148</v>
      </c>
      <c r="B145" s="938" t="s">
        <v>1309</v>
      </c>
    </row>
    <row r="146" spans="1:2" ht="16.5" customHeight="1" x14ac:dyDescent="0.25">
      <c r="A146" s="990" t="s">
        <v>1149</v>
      </c>
      <c r="B146" s="938" t="s">
        <v>1310</v>
      </c>
    </row>
    <row r="147" spans="1:2" x14ac:dyDescent="0.25">
      <c r="A147" s="990" t="s">
        <v>1150</v>
      </c>
      <c r="B147" s="939" t="s">
        <v>1311</v>
      </c>
    </row>
    <row r="148" spans="1:2" ht="30" x14ac:dyDescent="0.25">
      <c r="A148" s="990" t="s">
        <v>1151</v>
      </c>
      <c r="B148" s="938" t="s">
        <v>1312</v>
      </c>
    </row>
    <row r="149" spans="1:2" x14ac:dyDescent="0.2">
      <c r="A149" s="990" t="s">
        <v>1152</v>
      </c>
      <c r="B149" s="944" t="s">
        <v>1377</v>
      </c>
    </row>
    <row r="150" spans="1:2" ht="30" x14ac:dyDescent="0.2">
      <c r="A150" s="990" t="s">
        <v>1153</v>
      </c>
      <c r="B150" s="928" t="s">
        <v>1378</v>
      </c>
    </row>
    <row r="151" spans="1:2" ht="28.5" x14ac:dyDescent="0.2">
      <c r="A151" s="929" t="s">
        <v>1154</v>
      </c>
      <c r="B151" s="934" t="s">
        <v>1313</v>
      </c>
    </row>
    <row r="152" spans="1:2" ht="30" x14ac:dyDescent="0.25">
      <c r="A152" s="991" t="s">
        <v>1155</v>
      </c>
      <c r="B152" s="945" t="s">
        <v>1389</v>
      </c>
    </row>
    <row r="153" spans="1:2" x14ac:dyDescent="0.25">
      <c r="A153" s="990" t="s">
        <v>1156</v>
      </c>
      <c r="B153" s="938" t="s">
        <v>1254</v>
      </c>
    </row>
    <row r="154" spans="1:2" x14ac:dyDescent="0.25">
      <c r="A154" s="990" t="s">
        <v>1157</v>
      </c>
      <c r="B154" s="939" t="s">
        <v>101</v>
      </c>
    </row>
    <row r="155" spans="1:2" x14ac:dyDescent="0.25">
      <c r="A155" s="990" t="s">
        <v>1158</v>
      </c>
      <c r="B155" s="939" t="s">
        <v>64</v>
      </c>
    </row>
    <row r="156" spans="1:2" x14ac:dyDescent="0.25">
      <c r="A156" s="990" t="s">
        <v>1159</v>
      </c>
      <c r="B156" s="940" t="s">
        <v>1255</v>
      </c>
    </row>
    <row r="157" spans="1:2" x14ac:dyDescent="0.25">
      <c r="A157" s="990" t="s">
        <v>1160</v>
      </c>
      <c r="B157" s="940" t="s">
        <v>66</v>
      </c>
    </row>
    <row r="158" spans="1:2" ht="30" x14ac:dyDescent="0.25">
      <c r="A158" s="990" t="s">
        <v>1161</v>
      </c>
      <c r="B158" s="940" t="s">
        <v>1256</v>
      </c>
    </row>
    <row r="159" spans="1:2" x14ac:dyDescent="0.25">
      <c r="A159" s="990" t="s">
        <v>1162</v>
      </c>
      <c r="B159" s="940" t="s">
        <v>1257</v>
      </c>
    </row>
    <row r="160" spans="1:2" x14ac:dyDescent="0.25">
      <c r="A160" s="990" t="s">
        <v>1163</v>
      </c>
      <c r="B160" s="940" t="s">
        <v>442</v>
      </c>
    </row>
    <row r="161" spans="1:2" x14ac:dyDescent="0.25">
      <c r="A161" s="990" t="s">
        <v>1164</v>
      </c>
      <c r="B161" s="940" t="s">
        <v>70</v>
      </c>
    </row>
    <row r="162" spans="1:2" x14ac:dyDescent="0.25">
      <c r="A162" s="990" t="s">
        <v>1165</v>
      </c>
      <c r="B162" s="940" t="s">
        <v>71</v>
      </c>
    </row>
    <row r="163" spans="1:2" x14ac:dyDescent="0.25">
      <c r="A163" s="990" t="s">
        <v>1166</v>
      </c>
      <c r="B163" s="940" t="s">
        <v>1258</v>
      </c>
    </row>
    <row r="164" spans="1:2" x14ac:dyDescent="0.25">
      <c r="A164" s="990" t="s">
        <v>1167</v>
      </c>
      <c r="B164" s="940" t="s">
        <v>73</v>
      </c>
    </row>
    <row r="165" spans="1:2" x14ac:dyDescent="0.25">
      <c r="A165" s="990" t="s">
        <v>1168</v>
      </c>
      <c r="B165" s="940" t="s">
        <v>1271</v>
      </c>
    </row>
    <row r="166" spans="1:2" x14ac:dyDescent="0.25">
      <c r="A166" s="990" t="s">
        <v>1169</v>
      </c>
      <c r="B166" s="940" t="s">
        <v>1260</v>
      </c>
    </row>
    <row r="167" spans="1:2" x14ac:dyDescent="0.25">
      <c r="A167" s="990" t="s">
        <v>1170</v>
      </c>
      <c r="B167" s="933" t="s">
        <v>76</v>
      </c>
    </row>
    <row r="168" spans="1:2" x14ac:dyDescent="0.25">
      <c r="A168" s="990" t="s">
        <v>1171</v>
      </c>
      <c r="B168" s="940" t="s">
        <v>1261</v>
      </c>
    </row>
    <row r="169" spans="1:2" x14ac:dyDescent="0.25">
      <c r="A169" s="990" t="s">
        <v>1172</v>
      </c>
      <c r="B169" s="940" t="s">
        <v>78</v>
      </c>
    </row>
    <row r="170" spans="1:2" x14ac:dyDescent="0.25">
      <c r="A170" s="990" t="s">
        <v>1173</v>
      </c>
      <c r="B170" s="940" t="s">
        <v>1262</v>
      </c>
    </row>
    <row r="171" spans="1:2" x14ac:dyDescent="0.25">
      <c r="A171" s="990" t="s">
        <v>1174</v>
      </c>
      <c r="B171" s="939" t="s">
        <v>1263</v>
      </c>
    </row>
    <row r="172" spans="1:2" x14ac:dyDescent="0.25">
      <c r="A172" s="990" t="s">
        <v>1175</v>
      </c>
      <c r="B172" s="940" t="s">
        <v>1264</v>
      </c>
    </row>
    <row r="173" spans="1:2" x14ac:dyDescent="0.2">
      <c r="A173" s="990" t="s">
        <v>1176</v>
      </c>
      <c r="B173" s="941" t="s">
        <v>1265</v>
      </c>
    </row>
    <row r="174" spans="1:2" x14ac:dyDescent="0.25">
      <c r="A174" s="990" t="s">
        <v>1177</v>
      </c>
      <c r="B174" s="940" t="s">
        <v>23</v>
      </c>
    </row>
    <row r="175" spans="1:2" ht="30" x14ac:dyDescent="0.25">
      <c r="A175" s="990" t="s">
        <v>1178</v>
      </c>
      <c r="B175" s="939" t="s">
        <v>1266</v>
      </c>
    </row>
    <row r="176" spans="1:2" x14ac:dyDescent="0.25">
      <c r="A176" s="990" t="s">
        <v>1179</v>
      </c>
      <c r="B176" s="939" t="s">
        <v>24</v>
      </c>
    </row>
    <row r="177" spans="1:2" x14ac:dyDescent="0.25">
      <c r="A177" s="990" t="s">
        <v>1180</v>
      </c>
      <c r="B177" s="939" t="s">
        <v>1267</v>
      </c>
    </row>
    <row r="178" spans="1:2" x14ac:dyDescent="0.25">
      <c r="A178" s="990" t="s">
        <v>1181</v>
      </c>
      <c r="B178" s="939" t="s">
        <v>82</v>
      </c>
    </row>
    <row r="179" spans="1:2" x14ac:dyDescent="0.25">
      <c r="A179" s="990" t="s">
        <v>1182</v>
      </c>
      <c r="B179" s="939" t="s">
        <v>25</v>
      </c>
    </row>
    <row r="180" spans="1:2" x14ac:dyDescent="0.25">
      <c r="A180" s="990" t="s">
        <v>1183</v>
      </c>
      <c r="B180" s="938" t="s">
        <v>26</v>
      </c>
    </row>
    <row r="181" spans="1:2" x14ac:dyDescent="0.25">
      <c r="A181" s="990" t="s">
        <v>1184</v>
      </c>
      <c r="B181" s="939" t="s">
        <v>27</v>
      </c>
    </row>
    <row r="182" spans="1:2" x14ac:dyDescent="0.25">
      <c r="A182" s="990" t="s">
        <v>1185</v>
      </c>
      <c r="B182" s="939" t="s">
        <v>28</v>
      </c>
    </row>
    <row r="183" spans="1:2" x14ac:dyDescent="0.25">
      <c r="A183" s="990" t="s">
        <v>1186</v>
      </c>
      <c r="B183" s="939" t="s">
        <v>84</v>
      </c>
    </row>
    <row r="184" spans="1:2" x14ac:dyDescent="0.25">
      <c r="A184" s="990" t="s">
        <v>1187</v>
      </c>
      <c r="B184" s="939" t="s">
        <v>32</v>
      </c>
    </row>
    <row r="185" spans="1:2" x14ac:dyDescent="0.25">
      <c r="A185" s="990" t="s">
        <v>1188</v>
      </c>
      <c r="B185" s="939" t="s">
        <v>85</v>
      </c>
    </row>
    <row r="186" spans="1:2" x14ac:dyDescent="0.25">
      <c r="A186" s="990" t="s">
        <v>1189</v>
      </c>
      <c r="B186" s="939" t="s">
        <v>86</v>
      </c>
    </row>
    <row r="187" spans="1:2" x14ac:dyDescent="0.25">
      <c r="A187" s="990" t="s">
        <v>1190</v>
      </c>
      <c r="B187" s="939" t="s">
        <v>1268</v>
      </c>
    </row>
    <row r="188" spans="1:2" x14ac:dyDescent="0.25">
      <c r="A188" s="990" t="s">
        <v>1191</v>
      </c>
      <c r="B188" s="932" t="s">
        <v>103</v>
      </c>
    </row>
    <row r="189" spans="1:2" x14ac:dyDescent="0.25">
      <c r="A189" s="990" t="s">
        <v>1192</v>
      </c>
      <c r="B189" s="939" t="s">
        <v>56</v>
      </c>
    </row>
    <row r="190" spans="1:2" ht="14.25" x14ac:dyDescent="0.2">
      <c r="A190" s="929" t="s">
        <v>1193</v>
      </c>
      <c r="B190" s="930" t="s">
        <v>1314</v>
      </c>
    </row>
    <row r="191" spans="1:2" ht="14.25" x14ac:dyDescent="0.2">
      <c r="A191" s="935" t="s">
        <v>1194</v>
      </c>
      <c r="B191" s="936" t="s">
        <v>1315</v>
      </c>
    </row>
    <row r="192" spans="1:2" x14ac:dyDescent="0.25">
      <c r="A192" s="991" t="s">
        <v>1195</v>
      </c>
      <c r="B192" s="928" t="s">
        <v>1316</v>
      </c>
    </row>
    <row r="193" spans="1:2" x14ac:dyDescent="0.25">
      <c r="A193" s="990" t="s">
        <v>1196</v>
      </c>
      <c r="B193" s="938" t="s">
        <v>1317</v>
      </c>
    </row>
    <row r="194" spans="1:2" x14ac:dyDescent="0.25">
      <c r="A194" s="990" t="s">
        <v>1197</v>
      </c>
      <c r="B194" s="938" t="s">
        <v>1318</v>
      </c>
    </row>
    <row r="195" spans="1:2" x14ac:dyDescent="0.25">
      <c r="A195" s="990" t="s">
        <v>1198</v>
      </c>
      <c r="B195" s="938" t="s">
        <v>1319</v>
      </c>
    </row>
    <row r="196" spans="1:2" ht="30" x14ac:dyDescent="0.25">
      <c r="A196" s="990" t="s">
        <v>1199</v>
      </c>
      <c r="B196" s="938" t="s">
        <v>1320</v>
      </c>
    </row>
    <row r="197" spans="1:2" x14ac:dyDescent="0.25">
      <c r="A197" s="990" t="s">
        <v>1200</v>
      </c>
      <c r="B197" s="938" t="s">
        <v>1321</v>
      </c>
    </row>
    <row r="198" spans="1:2" x14ac:dyDescent="0.25">
      <c r="A198" s="990" t="s">
        <v>1201</v>
      </c>
      <c r="B198" s="938" t="s">
        <v>1322</v>
      </c>
    </row>
    <row r="199" spans="1:2" x14ac:dyDescent="0.25">
      <c r="A199" s="990" t="s">
        <v>1202</v>
      </c>
      <c r="B199" s="938" t="s">
        <v>1323</v>
      </c>
    </row>
    <row r="200" spans="1:2" x14ac:dyDescent="0.25">
      <c r="A200" s="990" t="s">
        <v>1203</v>
      </c>
      <c r="B200" s="938" t="s">
        <v>1324</v>
      </c>
    </row>
    <row r="201" spans="1:2" x14ac:dyDescent="0.25">
      <c r="A201" s="990" t="s">
        <v>1204</v>
      </c>
      <c r="B201" s="938" t="s">
        <v>1325</v>
      </c>
    </row>
    <row r="202" spans="1:2" x14ac:dyDescent="0.25">
      <c r="A202" s="990" t="s">
        <v>1205</v>
      </c>
      <c r="B202" s="938" t="s">
        <v>1326</v>
      </c>
    </row>
    <row r="203" spans="1:2" x14ac:dyDescent="0.25">
      <c r="A203" s="990" t="s">
        <v>1206</v>
      </c>
      <c r="B203" s="938" t="s">
        <v>1327</v>
      </c>
    </row>
    <row r="204" spans="1:2" x14ac:dyDescent="0.25">
      <c r="A204" s="990" t="s">
        <v>1207</v>
      </c>
      <c r="B204" s="938" t="s">
        <v>1328</v>
      </c>
    </row>
    <row r="205" spans="1:2" x14ac:dyDescent="0.25">
      <c r="A205" s="990" t="s">
        <v>1208</v>
      </c>
      <c r="B205" s="938" t="s">
        <v>1329</v>
      </c>
    </row>
    <row r="206" spans="1:2" x14ac:dyDescent="0.25">
      <c r="A206" s="990" t="s">
        <v>1209</v>
      </c>
      <c r="B206" s="938" t="s">
        <v>1330</v>
      </c>
    </row>
    <row r="207" spans="1:2" x14ac:dyDescent="0.25">
      <c r="A207" s="990" t="s">
        <v>1210</v>
      </c>
      <c r="B207" s="938" t="s">
        <v>1331</v>
      </c>
    </row>
    <row r="208" spans="1:2" x14ac:dyDescent="0.25">
      <c r="A208" s="990" t="s">
        <v>1211</v>
      </c>
      <c r="B208" s="939" t="s">
        <v>1332</v>
      </c>
    </row>
    <row r="209" spans="1:2" x14ac:dyDescent="0.25">
      <c r="A209" s="990" t="s">
        <v>1212</v>
      </c>
      <c r="B209" s="939" t="s">
        <v>1333</v>
      </c>
    </row>
    <row r="210" spans="1:2" ht="30" x14ac:dyDescent="0.25">
      <c r="A210" s="990" t="s">
        <v>1213</v>
      </c>
      <c r="B210" s="932" t="s">
        <v>1334</v>
      </c>
    </row>
    <row r="211" spans="1:2" x14ac:dyDescent="0.25">
      <c r="A211" s="990" t="s">
        <v>1214</v>
      </c>
      <c r="B211" s="938" t="s">
        <v>1335</v>
      </c>
    </row>
    <row r="212" spans="1:2" x14ac:dyDescent="0.25">
      <c r="A212" s="990" t="s">
        <v>1215</v>
      </c>
      <c r="B212" s="938" t="s">
        <v>1336</v>
      </c>
    </row>
    <row r="213" spans="1:2" x14ac:dyDescent="0.25">
      <c r="A213" s="990" t="s">
        <v>1216</v>
      </c>
      <c r="B213" s="938" t="s">
        <v>1337</v>
      </c>
    </row>
    <row r="214" spans="1:2" x14ac:dyDescent="0.25">
      <c r="A214" s="991" t="s">
        <v>1217</v>
      </c>
      <c r="B214" s="938" t="s">
        <v>1338</v>
      </c>
    </row>
    <row r="215" spans="1:2" x14ac:dyDescent="0.25">
      <c r="A215" s="990" t="s">
        <v>1218</v>
      </c>
      <c r="B215" s="938" t="s">
        <v>1339</v>
      </c>
    </row>
    <row r="216" spans="1:2" x14ac:dyDescent="0.25">
      <c r="A216" s="975" t="s">
        <v>1219</v>
      </c>
      <c r="B216" s="938" t="s">
        <v>1340</v>
      </c>
    </row>
    <row r="217" spans="1:2" x14ac:dyDescent="0.25">
      <c r="A217" s="992" t="s">
        <v>1429</v>
      </c>
      <c r="B217" s="938" t="s">
        <v>1438</v>
      </c>
    </row>
    <row r="218" spans="1:2" x14ac:dyDescent="0.25">
      <c r="A218" s="992" t="s">
        <v>1430</v>
      </c>
      <c r="B218" s="938" t="s">
        <v>1439</v>
      </c>
    </row>
    <row r="219" spans="1:2" x14ac:dyDescent="0.25">
      <c r="A219" s="992" t="s">
        <v>1431</v>
      </c>
      <c r="B219" s="938" t="s">
        <v>1440</v>
      </c>
    </row>
    <row r="220" spans="1:2" x14ac:dyDescent="0.25">
      <c r="A220" s="992" t="s">
        <v>1432</v>
      </c>
      <c r="B220" s="938" t="s">
        <v>1341</v>
      </c>
    </row>
    <row r="221" spans="1:2" x14ac:dyDescent="0.25">
      <c r="A221" s="992" t="s">
        <v>1433</v>
      </c>
      <c r="B221" s="938" t="s">
        <v>1342</v>
      </c>
    </row>
    <row r="222" spans="1:2" x14ac:dyDescent="0.25">
      <c r="A222" s="992" t="s">
        <v>1434</v>
      </c>
      <c r="B222" s="938" t="s">
        <v>1343</v>
      </c>
    </row>
    <row r="223" spans="1:2" x14ac:dyDescent="0.25">
      <c r="A223" s="992" t="s">
        <v>1435</v>
      </c>
      <c r="B223" s="938" t="s">
        <v>1344</v>
      </c>
    </row>
    <row r="224" spans="1:2" x14ac:dyDescent="0.25">
      <c r="A224" s="992" t="s">
        <v>1220</v>
      </c>
      <c r="B224" s="938" t="s">
        <v>1347</v>
      </c>
    </row>
    <row r="225" spans="1:2" x14ac:dyDescent="0.25">
      <c r="A225" s="992" t="s">
        <v>1436</v>
      </c>
      <c r="B225" s="938" t="s">
        <v>1345</v>
      </c>
    </row>
    <row r="226" spans="1:2" x14ac:dyDescent="0.25">
      <c r="A226" s="992" t="s">
        <v>1437</v>
      </c>
      <c r="B226" s="938" t="s">
        <v>1346</v>
      </c>
    </row>
    <row r="227" spans="1:2" ht="14.25" x14ac:dyDescent="0.2">
      <c r="A227" s="935" t="s">
        <v>1221</v>
      </c>
      <c r="B227" s="936" t="s">
        <v>1348</v>
      </c>
    </row>
    <row r="228" spans="1:2" x14ac:dyDescent="0.25">
      <c r="A228" s="990" t="s">
        <v>1222</v>
      </c>
      <c r="B228" s="943" t="s">
        <v>1349</v>
      </c>
    </row>
    <row r="229" spans="1:2" x14ac:dyDescent="0.25">
      <c r="A229" s="990" t="s">
        <v>1223</v>
      </c>
      <c r="B229" s="938" t="s">
        <v>1350</v>
      </c>
    </row>
    <row r="230" spans="1:2" x14ac:dyDescent="0.25">
      <c r="A230" s="990" t="s">
        <v>1224</v>
      </c>
      <c r="B230" s="938" t="s">
        <v>1352</v>
      </c>
    </row>
    <row r="231" spans="1:2" x14ac:dyDescent="0.25">
      <c r="A231" s="990" t="s">
        <v>1225</v>
      </c>
      <c r="B231" s="938" t="s">
        <v>1351</v>
      </c>
    </row>
    <row r="232" spans="1:2" ht="30" x14ac:dyDescent="0.25">
      <c r="A232" s="990" t="s">
        <v>1226</v>
      </c>
      <c r="B232" s="938" t="s">
        <v>1390</v>
      </c>
    </row>
    <row r="234" spans="1:2" ht="14.25" x14ac:dyDescent="0.2">
      <c r="A234" s="935" t="s">
        <v>1227</v>
      </c>
      <c r="B234" s="936" t="s">
        <v>1353</v>
      </c>
    </row>
    <row r="235" spans="1:2" x14ac:dyDescent="0.25">
      <c r="A235" s="990" t="s">
        <v>1228</v>
      </c>
      <c r="B235" s="943" t="s">
        <v>1354</v>
      </c>
    </row>
    <row r="236" spans="1:2" x14ac:dyDescent="0.25">
      <c r="A236" s="990" t="s">
        <v>1229</v>
      </c>
      <c r="B236" s="938" t="s">
        <v>1355</v>
      </c>
    </row>
    <row r="237" spans="1:2" x14ac:dyDescent="0.25">
      <c r="A237" s="990" t="s">
        <v>1230</v>
      </c>
      <c r="B237" s="938" t="s">
        <v>1356</v>
      </c>
    </row>
  </sheetData>
  <hyperlinks>
    <hyperlink ref="A5" location="'IA1'!A1" display="I.А.1." xr:uid="{00000000-0004-0000-0400-000000000000}"/>
    <hyperlink ref="A6" location="IБ1!A1" display="I.Б.1." xr:uid="{00000000-0004-0000-0400-000001000000}"/>
    <hyperlink ref="A7" location="IБ2!A1" display="I.Б.2." xr:uid="{00000000-0004-0000-0400-000002000000}"/>
    <hyperlink ref="A8" location="IБ3!A1" display="I.Б.3." xr:uid="{00000000-0004-0000-0400-000003000000}"/>
    <hyperlink ref="A9" location="'IБ4-6'!A1" display="I.Б.4." xr:uid="{00000000-0004-0000-0400-000004000000}"/>
    <hyperlink ref="A10" location="'IБ4-6'!A1" display="I.Б.5." xr:uid="{00000000-0004-0000-0400-000005000000}"/>
    <hyperlink ref="A11" location="'IБ4-6'!A1" display="I.Б.6." xr:uid="{00000000-0004-0000-0400-000006000000}"/>
    <hyperlink ref="A12" location="'IБ7-9'!A1" display="I.Б.7." xr:uid="{00000000-0004-0000-0400-000007000000}"/>
    <hyperlink ref="A13" location="'IБ7-9'!A1" display="I.Б.8." xr:uid="{00000000-0004-0000-0400-000008000000}"/>
    <hyperlink ref="A14" location="'IБ7-9'!A1" display="I.Б.9." xr:uid="{00000000-0004-0000-0400-000009000000}"/>
    <hyperlink ref="A15" location="IБ10!A1" display="  I.Б.10." xr:uid="{00000000-0004-0000-0400-00000A000000}"/>
    <hyperlink ref="A16" location="IБ11!A1" display="  I.Б.11." xr:uid="{00000000-0004-0000-0400-00000B000000}"/>
    <hyperlink ref="A17" location="IБ12!A1" display="  I.Б.12." xr:uid="{00000000-0004-0000-0400-00000C000000}"/>
    <hyperlink ref="A18" location="'IB1'!A1" display="I.В.1." xr:uid="{00000000-0004-0000-0400-00000D000000}"/>
    <hyperlink ref="A19" location="'IB2'!A1" display="I.В.2." xr:uid="{00000000-0004-0000-0400-00000E000000}"/>
    <hyperlink ref="A20" location="'IB3'!A1" display="I.В.3." xr:uid="{00000000-0004-0000-0400-00000F000000}"/>
    <hyperlink ref="A21" location="'IB4-6'!A1" display="I.В.4." xr:uid="{00000000-0004-0000-0400-000010000000}"/>
    <hyperlink ref="A22" location="'IB4-6'!A1" display="I.В.5." xr:uid="{00000000-0004-0000-0400-000011000000}"/>
    <hyperlink ref="A23" location="'IB4-6'!A1" display="I.В.6." xr:uid="{00000000-0004-0000-0400-000012000000}"/>
    <hyperlink ref="A24" location="IД1!A1" display="I.Д.1." xr:uid="{00000000-0004-0000-0400-000013000000}"/>
    <hyperlink ref="A237" location="'IVA2-3'!A1" display="IV.3." xr:uid="{00000000-0004-0000-0400-000014000000}"/>
    <hyperlink ref="A236" location="'IVA2-3'!A1" display="IV.2." xr:uid="{00000000-0004-0000-0400-000015000000}"/>
    <hyperlink ref="A235" location="'IVA1'!A1" display="IV.1." xr:uid="{00000000-0004-0000-0400-000016000000}"/>
    <hyperlink ref="A229" location="IIIБ2!A1" display="III.Б.2." xr:uid="{00000000-0004-0000-0400-000017000000}"/>
    <hyperlink ref="A228" location="IIIБ1!A1" display="III.Б.1." xr:uid="{00000000-0004-0000-0400-000018000000}"/>
    <hyperlink ref="A215" location="'IIIA22-24'!A1" display=" III.А.23." xr:uid="{00000000-0004-0000-0400-000019000000}"/>
    <hyperlink ref="A214" location="'IIIA22-24'!A1" display=" III.А.22." xr:uid="{00000000-0004-0000-0400-00001A000000}"/>
    <hyperlink ref="A213" location="'IIIA19-21'!A1" display=" III.А.21." xr:uid="{00000000-0004-0000-0400-00001B000000}"/>
    <hyperlink ref="A212" location="'IIIA19-21'!A1" display=" III.А.20." xr:uid="{00000000-0004-0000-0400-00001C000000}"/>
    <hyperlink ref="A211" location="'IIIA19-21'!A1" display=" III.А.19." xr:uid="{00000000-0004-0000-0400-00001D000000}"/>
    <hyperlink ref="A210" location="'IIIA17-18'!A1" display=" III.А.18." xr:uid="{00000000-0004-0000-0400-00001E000000}"/>
    <hyperlink ref="A209" location="'IIIA17-18'!A1" display=" III.А.17." xr:uid="{00000000-0004-0000-0400-00001F000000}"/>
    <hyperlink ref="A208" location="IIIA16!A1" display=" III.А.16." xr:uid="{00000000-0004-0000-0400-000020000000}"/>
    <hyperlink ref="A207" location="'IIIA13-15'!A1" display=" III.А.15." xr:uid="{00000000-0004-0000-0400-000021000000}"/>
    <hyperlink ref="A206" location="'IIIA13-15'!A1" display=" III.А.14." xr:uid="{00000000-0004-0000-0400-000022000000}"/>
    <hyperlink ref="A205" location="'IIIA13-15'!A1" display=" III.А.13." xr:uid="{00000000-0004-0000-0400-000023000000}"/>
    <hyperlink ref="A204" location="'IIIA11-12'!A1" display=" III.А.12." xr:uid="{00000000-0004-0000-0400-000024000000}"/>
    <hyperlink ref="A203" location="'IIIA11-12'!A1" display=" III.А.11." xr:uid="{00000000-0004-0000-0400-000025000000}"/>
    <hyperlink ref="A202" location="IIIA10.1!A1" display=" III.А.10.1." xr:uid="{00000000-0004-0000-0400-000026000000}"/>
    <hyperlink ref="A201" location="IIIA10!A1" display="III.А.10." xr:uid="{00000000-0004-0000-0400-000027000000}"/>
    <hyperlink ref="A200" location="IIIA9!A1" display="III.А.9." xr:uid="{00000000-0004-0000-0400-000028000000}"/>
    <hyperlink ref="A199" location="IIIA8!A1" display="III.А.8." xr:uid="{00000000-0004-0000-0400-000029000000}"/>
    <hyperlink ref="A198" location="IIIA7!A1" display="III.А.7." xr:uid="{00000000-0004-0000-0400-00002A000000}"/>
    <hyperlink ref="A197" location="IIIA6!A1" display="III.А.6." xr:uid="{00000000-0004-0000-0400-00002B000000}"/>
    <hyperlink ref="A196" location="'IIIA3-5'!A1" display="III.А.5." xr:uid="{00000000-0004-0000-0400-00002C000000}"/>
    <hyperlink ref="A195" location="'IIIA3-5'!A1" display="III.А.4." xr:uid="{00000000-0004-0000-0400-00002D000000}"/>
    <hyperlink ref="A194" location="'IIIA3-5'!A1" display="III.А.3." xr:uid="{00000000-0004-0000-0400-00002E000000}"/>
    <hyperlink ref="A193" location="'IIIA1-2'!A1" display="III.А.2." xr:uid="{00000000-0004-0000-0400-00002F000000}"/>
    <hyperlink ref="A192" location="'IIIA1-2'!A1" display="III.А.1." xr:uid="{00000000-0004-0000-0400-000030000000}"/>
    <hyperlink ref="A189" location="IIЖ38!A1" display="II.Ж.38." xr:uid="{00000000-0004-0000-0400-000031000000}"/>
    <hyperlink ref="A188" location="'IIЖ36-37'!A1" display="II.Ж.37." xr:uid="{00000000-0004-0000-0400-000032000000}"/>
    <hyperlink ref="A187" location="'IIЖ36-37'!A1" display="II.Ж.36." xr:uid="{00000000-0004-0000-0400-000033000000}"/>
    <hyperlink ref="A186" location="'IIЖ34-35'!A1" display="II.Ж.35." xr:uid="{00000000-0004-0000-0400-000034000000}"/>
    <hyperlink ref="A185" location="'IIЖ34-35'!A1" display="II.Ж.34." xr:uid="{00000000-0004-0000-0400-000035000000}"/>
    <hyperlink ref="A184" location="'IIЖ32-33'!A1" display="II.Ж.33." xr:uid="{00000000-0004-0000-0400-000036000000}"/>
    <hyperlink ref="A183" location="'IIЖ32-33'!A1" display="II.Ж.32." xr:uid="{00000000-0004-0000-0400-000037000000}"/>
    <hyperlink ref="A182" location="'IIЖ30-31'!A1" display="II.Ж.31." xr:uid="{00000000-0004-0000-0400-000038000000}"/>
    <hyperlink ref="A181" location="'IIЖ30-31'!A1" display="II.Ж.30." xr:uid="{00000000-0004-0000-0400-000039000000}"/>
    <hyperlink ref="A180" location="'IIЖ28-29'!A1" display="II.Ж.29." xr:uid="{00000000-0004-0000-0400-00003A000000}"/>
    <hyperlink ref="A179" location="'IIЖ28-29'!A1" display="II.Ж.28." xr:uid="{00000000-0004-0000-0400-00003B000000}"/>
    <hyperlink ref="A178" location="'IIЖ26-27'!A1" display="II.Ж.27." xr:uid="{00000000-0004-0000-0400-00003C000000}"/>
    <hyperlink ref="A177" location="'IIЖ26-27'!A1" display="II.Ж.26." xr:uid="{00000000-0004-0000-0400-00003D000000}"/>
    <hyperlink ref="A176" location="'IIЖ24-25'!A1" display="II.Ж.25." xr:uid="{00000000-0004-0000-0400-00003E000000}"/>
    <hyperlink ref="A175" location="'IIЖ24-25'!A1" display="II.Ж.24." xr:uid="{00000000-0004-0000-0400-00003F000000}"/>
    <hyperlink ref="A174" location="'IIЖ22-23'!A1" display="II.Ж.23." xr:uid="{00000000-0004-0000-0400-000040000000}"/>
    <hyperlink ref="A173" location="'IIЖ22-23'!A1" display="II.Ж.22." xr:uid="{00000000-0004-0000-0400-000041000000}"/>
    <hyperlink ref="A172" location="'IIЖ20-21'!A1" display="II.Ж.21." xr:uid="{00000000-0004-0000-0400-000042000000}"/>
    <hyperlink ref="A171" location="'IIЖ20-21'!A1" display="II.Ж.20." xr:uid="{00000000-0004-0000-0400-000043000000}"/>
    <hyperlink ref="A170" location="'IIЖ18-19'!A1" display="II.Ж.19." xr:uid="{00000000-0004-0000-0400-000044000000}"/>
    <hyperlink ref="A169" location="'IIЖ18-19'!A1" display="II.Ж.18." xr:uid="{00000000-0004-0000-0400-000045000000}"/>
    <hyperlink ref="A168" location="'IIЖ16-17'!A1" display="II.Ж.17." xr:uid="{00000000-0004-0000-0400-000046000000}"/>
    <hyperlink ref="A167" location="'IIЖ16-17'!A1" display="II.Ж.16." xr:uid="{00000000-0004-0000-0400-000047000000}"/>
    <hyperlink ref="A166" location="'IIЖ14-15'!A1" display="II.Ж.15." xr:uid="{00000000-0004-0000-0400-000048000000}"/>
    <hyperlink ref="A165" location="'IIЖ14-15'!A1" display="II.Ж.14." xr:uid="{00000000-0004-0000-0400-000049000000}"/>
    <hyperlink ref="A164" location="'IIЖ12-13'!A1" display="II.Ж.13." xr:uid="{00000000-0004-0000-0400-00004A000000}"/>
    <hyperlink ref="A163" location="'IIЖ12-13'!A1" display="II.Ж.12." xr:uid="{00000000-0004-0000-0400-00004B000000}"/>
    <hyperlink ref="A162" location="'IIЖ10-11'!A1" display="II.Ж.11." xr:uid="{00000000-0004-0000-0400-00004C000000}"/>
    <hyperlink ref="A161" location="'IIЖ10-11'!A1" display="II.Ж.10." xr:uid="{00000000-0004-0000-0400-00004D000000}"/>
    <hyperlink ref="A160" location="'IIЖ8-9'!A1" display="II.Ж.9." xr:uid="{00000000-0004-0000-0400-00004E000000}"/>
    <hyperlink ref="A159" location="'IIЖ8-9'!A1" display="II.Ж.8." xr:uid="{00000000-0004-0000-0400-00004F000000}"/>
    <hyperlink ref="A158" location="'IIЖ6-7'!A1" display="II.Ж.7." xr:uid="{00000000-0004-0000-0400-000050000000}"/>
    <hyperlink ref="A157" location="'IIЖ6-7'!A1" display="II.Ж.6." xr:uid="{00000000-0004-0000-0400-000051000000}"/>
    <hyperlink ref="A156" location="'IIЖ4-5'!A1" display="II.Ж.5." xr:uid="{00000000-0004-0000-0400-000052000000}"/>
    <hyperlink ref="A155" location="'IIЖ4-5'!A1" display="II.Ж.4." xr:uid="{00000000-0004-0000-0400-000053000000}"/>
    <hyperlink ref="A154" location="'IIЖ2-3'!A1" display="II.Ж.3." xr:uid="{00000000-0004-0000-0400-000054000000}"/>
    <hyperlink ref="A153" location="'IIЖ2-3'!A1" display="II.Ж.2." xr:uid="{00000000-0004-0000-0400-000055000000}"/>
    <hyperlink ref="A152" location="IIЖ1!A1" display="II.Ж.1." xr:uid="{00000000-0004-0000-0400-000056000000}"/>
    <hyperlink ref="A150" location="'IIE12'!A1" display="II.Е.12." xr:uid="{00000000-0004-0000-0400-000057000000}"/>
    <hyperlink ref="A149" location="'IIE11'!A1" display="II.Е.11." xr:uid="{00000000-0004-0000-0400-000058000000}"/>
    <hyperlink ref="A148" location="'IIE10'!A1" display="II.Е.10." xr:uid="{00000000-0004-0000-0400-000059000000}"/>
    <hyperlink ref="A147" location="'IIE9'!A1" display="II.Е.9." xr:uid="{00000000-0004-0000-0400-00005A000000}"/>
    <hyperlink ref="A146" location="'IIE8'!A1" display="II.Е.8." xr:uid="{00000000-0004-0000-0400-00005B000000}"/>
    <hyperlink ref="A145" location="'IIE7'!A1" display="II.Е.7." xr:uid="{00000000-0004-0000-0400-00005C000000}"/>
    <hyperlink ref="A144" location="'IIE6'!A1" display="II.Е.6." xr:uid="{00000000-0004-0000-0400-00005D000000}"/>
    <hyperlink ref="A143" location="'IIE5'!A1" display="II.Е.5." xr:uid="{00000000-0004-0000-0400-00005E000000}"/>
    <hyperlink ref="A142" location="'IIE4'!A1" display="II.Е.4." xr:uid="{00000000-0004-0000-0400-00005F000000}"/>
    <hyperlink ref="A141" location="'IIE3'!A1" display="II.Е.3." xr:uid="{00000000-0004-0000-0400-000060000000}"/>
    <hyperlink ref="A140" location="'IIE2'!A1" display="II.Е.2." xr:uid="{00000000-0004-0000-0400-000061000000}"/>
    <hyperlink ref="A139" location="'IIE1'!A1" display="II.Е.1." xr:uid="{00000000-0004-0000-0400-000062000000}"/>
    <hyperlink ref="A137" location="'IIД19-20'!A1" display="II.Д.20." xr:uid="{00000000-0004-0000-0400-000063000000}"/>
    <hyperlink ref="A136" location="'IIД19-20'!A1" display="II.Д.19." xr:uid="{00000000-0004-0000-0400-000064000000}"/>
    <hyperlink ref="A135" location="IIД18!A1" display="II.Д.18." xr:uid="{00000000-0004-0000-0400-000065000000}"/>
    <hyperlink ref="A134" location="'IIД16-17'!A1" display="II.Д.17." xr:uid="{00000000-0004-0000-0400-000066000000}"/>
    <hyperlink ref="A133" location="'IIД16-17'!A1" display="II.Д.16." xr:uid="{00000000-0004-0000-0400-000067000000}"/>
    <hyperlink ref="A132" location="IIД15!A1" display="II.Д.15." xr:uid="{00000000-0004-0000-0400-000068000000}"/>
    <hyperlink ref="A131" location="IIД14!A1" display="II.Д.14." xr:uid="{00000000-0004-0000-0400-000069000000}"/>
    <hyperlink ref="A130" location="'IIД12-13'!A1" display="II.Д.13." xr:uid="{00000000-0004-0000-0400-00006A000000}"/>
    <hyperlink ref="A129" location="'IIД12-13'!A1" display="II.Д.12." xr:uid="{00000000-0004-0000-0400-00006B000000}"/>
    <hyperlink ref="A128" location="IIД11!A1" display="II.Д.11." xr:uid="{00000000-0004-0000-0400-00006C000000}"/>
    <hyperlink ref="A127" location="IIД10!A1" display="II.Д.10." xr:uid="{00000000-0004-0000-0400-00006D000000}"/>
    <hyperlink ref="A126" location="'IIД8-9'!A1" display="II.Д.9." xr:uid="{00000000-0004-0000-0400-00006E000000}"/>
    <hyperlink ref="A125" location="'IIД8-9'!A1" display="II.Д.8." xr:uid="{00000000-0004-0000-0400-00006F000000}"/>
    <hyperlink ref="A124" location="IIД7!A1" display="II.Д.7." xr:uid="{00000000-0004-0000-0400-000070000000}"/>
    <hyperlink ref="A123" location="IIД6!A1" display="II.Д.6." xr:uid="{00000000-0004-0000-0400-000071000000}"/>
    <hyperlink ref="A122" location="'IIД4-5'!A1" display="II.Д.5." xr:uid="{00000000-0004-0000-0400-000072000000}"/>
    <hyperlink ref="A121" location="'IIД4-5'!A1" display="II.Д.4." xr:uid="{00000000-0004-0000-0400-000073000000}"/>
    <hyperlink ref="A120" location="IIД3!A1" display="II.Д.3." xr:uid="{00000000-0004-0000-0400-000074000000}"/>
    <hyperlink ref="A119" location="IIД2!A1" display="II.Д.2." xr:uid="{00000000-0004-0000-0400-000075000000}"/>
    <hyperlink ref="A118" location="IIД1!A1" display="II.Д.1." xr:uid="{00000000-0004-0000-0400-000076000000}"/>
    <hyperlink ref="A116" location="'IIГ2-3'!A1" display="II.Г.3." xr:uid="{00000000-0004-0000-0400-000077000000}"/>
    <hyperlink ref="A115" location="'IIГ2-3'!A1" display="II.Г.2." xr:uid="{00000000-0004-0000-0400-000078000000}"/>
    <hyperlink ref="A114" location="IIГ1!A1" display="II.Г.1." xr:uid="{00000000-0004-0000-0400-000079000000}"/>
    <hyperlink ref="A111" location="'IIB6'!A1" display="II.В.6.  " xr:uid="{00000000-0004-0000-0400-00007A000000}"/>
    <hyperlink ref="A110" location="'IIB5'!A1" display="II.В.5.  " xr:uid="{00000000-0004-0000-0400-00007B000000}"/>
    <hyperlink ref="A109" location="'IIB4'!A1" display="II.В.4.  " xr:uid="{00000000-0004-0000-0400-00007C000000}"/>
    <hyperlink ref="A108" location="'IIB3'!A1" display="II.В.3.  " xr:uid="{00000000-0004-0000-0400-00007D000000}"/>
    <hyperlink ref="A107" location="'IIB2'!A1" display="II.В.2.  " xr:uid="{00000000-0004-0000-0400-00007E000000}"/>
    <hyperlink ref="A106" location="'IIB1'!A1" display="II.В.1.  " xr:uid="{00000000-0004-0000-0400-00007F000000}"/>
    <hyperlink ref="A27" location="'IIA1'!A1" display="II.А.1." xr:uid="{00000000-0004-0000-0400-000080000000}"/>
    <hyperlink ref="A28" location="'IIA2'!A1" display="II.А.2." xr:uid="{00000000-0004-0000-0400-000081000000}"/>
    <hyperlink ref="A29" location="'IIA3'!A1" display="II.А.3." xr:uid="{00000000-0004-0000-0400-000082000000}"/>
    <hyperlink ref="A30" location="'IIA4'!A1" display="II.А.4." xr:uid="{00000000-0004-0000-0400-000083000000}"/>
    <hyperlink ref="A31" location="'IIA5'!A1" display="II.А.5." xr:uid="{00000000-0004-0000-0400-000084000000}"/>
    <hyperlink ref="A32" location="'IIA6'!A1" display="II.А.6." xr:uid="{00000000-0004-0000-0400-000085000000}"/>
    <hyperlink ref="A33" location="'IIA7'!A1" display="II.А.7." xr:uid="{00000000-0004-0000-0400-000086000000}"/>
    <hyperlink ref="A34" location="'IIA8'!A1" display="II.А.8." xr:uid="{00000000-0004-0000-0400-000087000000}"/>
    <hyperlink ref="A35" location="'IIA9'!A1" display="II.А.9." xr:uid="{00000000-0004-0000-0400-000088000000}"/>
    <hyperlink ref="A36" location="'IIA10'!A1" display="II.А.10." xr:uid="{00000000-0004-0000-0400-000089000000}"/>
    <hyperlink ref="A37" location="'IIA11'!A1" display="II.А.11." xr:uid="{00000000-0004-0000-0400-00008A000000}"/>
    <hyperlink ref="A38" location="'IIA12'!A1" display="II.А.12." xr:uid="{00000000-0004-0000-0400-00008B000000}"/>
    <hyperlink ref="A39" location="'IIA13'!A1" display="II.А.13." xr:uid="{00000000-0004-0000-0400-00008C000000}"/>
    <hyperlink ref="A40" location="'IIA14'!A1" display="II.А.14." xr:uid="{00000000-0004-0000-0400-00008D000000}"/>
    <hyperlink ref="A41" location="'IIA15'!A1" display="II.А.15." xr:uid="{00000000-0004-0000-0400-00008E000000}"/>
    <hyperlink ref="A42" location="'IIA16'!A1" display="II.А.16." xr:uid="{00000000-0004-0000-0400-00008F000000}"/>
    <hyperlink ref="A43" location="'IIA17'!A1" display="II.А.17." xr:uid="{00000000-0004-0000-0400-000090000000}"/>
    <hyperlink ref="A44" location="'IIA8'!A1" display="II.А.18." xr:uid="{00000000-0004-0000-0400-000091000000}"/>
    <hyperlink ref="A45" location="'IIA19'!A1" display="II.А.19." xr:uid="{00000000-0004-0000-0400-000092000000}"/>
    <hyperlink ref="A46" location="'IIA20'!A1" display="II.А.20." xr:uid="{00000000-0004-0000-0400-000093000000}"/>
    <hyperlink ref="A47" location="'IIA21'!A1" display="II.А.21." xr:uid="{00000000-0004-0000-0400-000094000000}"/>
    <hyperlink ref="A48" location="'IIA22'!A1" display="II.А.22." xr:uid="{00000000-0004-0000-0400-000095000000}"/>
    <hyperlink ref="A49" location="'IIA23'!A1" display="II.А.23." xr:uid="{00000000-0004-0000-0400-000096000000}"/>
    <hyperlink ref="A50" location="'IIA24'!A1" display="II.А.24." xr:uid="{00000000-0004-0000-0400-000097000000}"/>
    <hyperlink ref="A51" location="'IIA25'!A1" display="II.А.25." xr:uid="{00000000-0004-0000-0400-000098000000}"/>
    <hyperlink ref="A52" location="'IIA26'!A1" display="II.А.26." xr:uid="{00000000-0004-0000-0400-000099000000}"/>
    <hyperlink ref="A53" location="'IIA27'!A1" display="II.А.27." xr:uid="{00000000-0004-0000-0400-00009A000000}"/>
    <hyperlink ref="A54" location="'IIA28'!A1" display="II.А.28." xr:uid="{00000000-0004-0000-0400-00009B000000}"/>
    <hyperlink ref="A55" location="'IIA29'!A1" display="II.А.29." xr:uid="{00000000-0004-0000-0400-00009C000000}"/>
    <hyperlink ref="A56" location="'IIA30'!A1" display="II.А.30." xr:uid="{00000000-0004-0000-0400-00009D000000}"/>
    <hyperlink ref="A57" location="'IIA31'!A1" display="II.А.31." xr:uid="{00000000-0004-0000-0400-00009E000000}"/>
    <hyperlink ref="A58" location="'IIA32'!A1" display="II.А.32." xr:uid="{00000000-0004-0000-0400-00009F000000}"/>
    <hyperlink ref="A59" location="'IIA33'!A1" display="II.А.33." xr:uid="{00000000-0004-0000-0400-0000A0000000}"/>
    <hyperlink ref="A60" location="'IIA34'!A1" display="II.А.34." xr:uid="{00000000-0004-0000-0400-0000A1000000}"/>
    <hyperlink ref="A61" location="'IIA35'!A1" display="II.А.35." xr:uid="{00000000-0004-0000-0400-0000A2000000}"/>
    <hyperlink ref="A62" location="'IIA36'!A1" display="II.А.36." xr:uid="{00000000-0004-0000-0400-0000A3000000}"/>
    <hyperlink ref="A63" location="'IIA37'!A1" display="II.А.37." xr:uid="{00000000-0004-0000-0400-0000A4000000}"/>
    <hyperlink ref="A64" location="'IIA38'!A1" display="II.А.38." xr:uid="{00000000-0004-0000-0400-0000A5000000}"/>
    <hyperlink ref="A104" location="IIБ39!A1" display="II.Б.39." xr:uid="{00000000-0004-0000-0400-0000A6000000}"/>
    <hyperlink ref="A103" location="IIБ38!A1" display="II.Б.38." xr:uid="{00000000-0004-0000-0400-0000A7000000}"/>
    <hyperlink ref="A102" location="IIБ37!A1" display="II.Б.37." xr:uid="{00000000-0004-0000-0400-0000A8000000}"/>
    <hyperlink ref="A101" location="IIБ36!A1" display="II.Б.36." xr:uid="{00000000-0004-0000-0400-0000A9000000}"/>
    <hyperlink ref="A100" location="IIБ35!A1" display="II.Б.35." xr:uid="{00000000-0004-0000-0400-0000AA000000}"/>
    <hyperlink ref="A99" location="IIБ34!A1" display="II.Б.34." xr:uid="{00000000-0004-0000-0400-0000AB000000}"/>
    <hyperlink ref="A98" location="IIБ33!A1" display="II.Б.33." xr:uid="{00000000-0004-0000-0400-0000AC000000}"/>
    <hyperlink ref="A97" location="IIБ32!A1" display="II.Б.32." xr:uid="{00000000-0004-0000-0400-0000AD000000}"/>
    <hyperlink ref="A96" location="IIБ31!A1" display="II.Б.31." xr:uid="{00000000-0004-0000-0400-0000AE000000}"/>
    <hyperlink ref="A95" location="IIБ30!A1" display="II.Б.30." xr:uid="{00000000-0004-0000-0400-0000AF000000}"/>
    <hyperlink ref="A94" location="IIБ29!A1" display="II.Б.29." xr:uid="{00000000-0004-0000-0400-0000B0000000}"/>
    <hyperlink ref="A93" location="IIБ28!A1" display="II.Б.28." xr:uid="{00000000-0004-0000-0400-0000B1000000}"/>
    <hyperlink ref="A92" location="IIБ27!A1" display="II.Б.27." xr:uid="{00000000-0004-0000-0400-0000B2000000}"/>
    <hyperlink ref="A91" location="IIБ26!A1" display="II.Б.26." xr:uid="{00000000-0004-0000-0400-0000B3000000}"/>
    <hyperlink ref="A90" location="IIБ25!A1" display="II.Б.25." xr:uid="{00000000-0004-0000-0400-0000B4000000}"/>
    <hyperlink ref="A89" location="IIБ24!A1" display="II.Б.24." xr:uid="{00000000-0004-0000-0400-0000B5000000}"/>
    <hyperlink ref="A88" location="IIБ23!A1" display="II.Б.23." xr:uid="{00000000-0004-0000-0400-0000B6000000}"/>
    <hyperlink ref="A87" location="IIБ22!A1" display="II.Б.22." xr:uid="{00000000-0004-0000-0400-0000B7000000}"/>
    <hyperlink ref="A86" location="IIБ21!A1" display="II.Б.21." xr:uid="{00000000-0004-0000-0400-0000B8000000}"/>
    <hyperlink ref="A85" location="IIБ20!A1" display="II.Б.20." xr:uid="{00000000-0004-0000-0400-0000B9000000}"/>
    <hyperlink ref="A84" location="IIБ19!A1" display="II.Б.19." xr:uid="{00000000-0004-0000-0400-0000BA000000}"/>
    <hyperlink ref="A83" location="IIБ18!A1" display="II.Б.18." xr:uid="{00000000-0004-0000-0400-0000BB000000}"/>
    <hyperlink ref="A82" location="IIБ17!A1" display="II.Б.17." xr:uid="{00000000-0004-0000-0400-0000BC000000}"/>
    <hyperlink ref="A81" location="IIБ16!A1" display="II.Б.16." xr:uid="{00000000-0004-0000-0400-0000BD000000}"/>
    <hyperlink ref="A80" location="IIБ15!A1" display="II.Б.15." xr:uid="{00000000-0004-0000-0400-0000BE000000}"/>
    <hyperlink ref="A79" location="IIБ14!A1" display="II.Б.14." xr:uid="{00000000-0004-0000-0400-0000BF000000}"/>
    <hyperlink ref="A78" location="IIБ13!A1" display="II.Б.13." xr:uid="{00000000-0004-0000-0400-0000C0000000}"/>
    <hyperlink ref="A77" location="IIБ12!A1" display="II.Б.12." xr:uid="{00000000-0004-0000-0400-0000C1000000}"/>
    <hyperlink ref="A76" location="IIБ11!A1" display="II.Б.11." xr:uid="{00000000-0004-0000-0400-0000C2000000}"/>
    <hyperlink ref="A75" location="IIБ10!A1" display="II.Б.10." xr:uid="{00000000-0004-0000-0400-0000C3000000}"/>
    <hyperlink ref="A74" location="IIБ9!A1" display="II.Б.9." xr:uid="{00000000-0004-0000-0400-0000C4000000}"/>
    <hyperlink ref="A73" location="IIБ8!A1" display="II.Б.8." xr:uid="{00000000-0004-0000-0400-0000C5000000}"/>
    <hyperlink ref="A72" location="IIБ7!A1" display="II.Б.7." xr:uid="{00000000-0004-0000-0400-0000C6000000}"/>
    <hyperlink ref="A71" location="IIБ6!A1" display="II.Б.6." xr:uid="{00000000-0004-0000-0400-0000C7000000}"/>
    <hyperlink ref="A70" location="IIБ5!A1" display="II.Б.5." xr:uid="{00000000-0004-0000-0400-0000C8000000}"/>
    <hyperlink ref="A69" location="IIБ4!A1" display="II.Б.4." xr:uid="{00000000-0004-0000-0400-0000C9000000}"/>
    <hyperlink ref="A68" location="IIБ3!A1" display="II.Б.3." xr:uid="{00000000-0004-0000-0400-0000CA000000}"/>
    <hyperlink ref="A67" location="IIБ2!A1" display="II.Б.2." xr:uid="{00000000-0004-0000-0400-0000CB000000}"/>
    <hyperlink ref="A66" location="IIБ1!A1" display="II.Б.1." xr:uid="{00000000-0004-0000-0400-0000CC000000}"/>
    <hyperlink ref="A112" location="'IIB7'!A1" display="II.B.7." xr:uid="{00000000-0004-0000-0400-0000CD000000}"/>
    <hyperlink ref="A216" location="'IIIA22-24'!A1" display=" III.А.24." xr:uid="{00000000-0004-0000-0400-0000CE000000}"/>
    <hyperlink ref="A217" location="'IIIA25-27'!A1" display="III.A.25." xr:uid="{00000000-0004-0000-0400-0000CF000000}"/>
    <hyperlink ref="A218" location="'IIIA25-27'!A1" display="III.A.26." xr:uid="{00000000-0004-0000-0400-0000D0000000}"/>
    <hyperlink ref="A219" location="'IIIA25-27'!A1" display="III.A.27." xr:uid="{00000000-0004-0000-0400-0000D1000000}"/>
    <hyperlink ref="A220" location="IIIA28!A1" display="III.A.28." xr:uid="{00000000-0004-0000-0400-0000D2000000}"/>
    <hyperlink ref="A221" location="'IIIA29-31'!A1" display="III.A.29." xr:uid="{00000000-0004-0000-0400-0000D3000000}"/>
    <hyperlink ref="A222" location="'IIIA29-31'!A1" display="III.A.30." xr:uid="{00000000-0004-0000-0400-0000D4000000}"/>
    <hyperlink ref="A223" location="'IIIA29-31'!A1" display="III.A.31." xr:uid="{00000000-0004-0000-0400-0000D5000000}"/>
    <hyperlink ref="A224" location="карта!A1" display="Картограмма" xr:uid="{00000000-0004-0000-0400-0000D6000000}"/>
    <hyperlink ref="A225" location="'IIIA32-33'!A1" display="III.A.32." xr:uid="{00000000-0004-0000-0400-0000D7000000}"/>
    <hyperlink ref="A226" location="'IIIA32-33'!A1" display="III.A.33." xr:uid="{00000000-0004-0000-0400-0000D8000000}"/>
    <hyperlink ref="A230" location="IIIБ3!A1" display="III.Б.3." xr:uid="{00000000-0004-0000-0400-0000D9000000}"/>
    <hyperlink ref="A231" location="IIIБ4!A1" display="III.Б.4." xr:uid="{00000000-0004-0000-0400-0000DA000000}"/>
    <hyperlink ref="A232" location="IIIБ5!A1" display="III.Б.5." xr:uid="{00000000-0004-0000-0400-0000DB000000}"/>
  </hyperlinks>
  <pageMargins left="0.51181102362204722"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7"/>
  <sheetViews>
    <sheetView workbookViewId="0">
      <selection activeCell="M6" sqref="M6"/>
    </sheetView>
  </sheetViews>
  <sheetFormatPr defaultColWidth="9.28515625" defaultRowHeight="12.95" customHeight="1" x14ac:dyDescent="0.2"/>
  <cols>
    <col min="1" max="1" width="40.85546875" style="86" customWidth="1"/>
    <col min="2" max="2" width="9.140625" style="6" hidden="1" customWidth="1"/>
    <col min="3" max="8" width="8.85546875" style="6" hidden="1" customWidth="1"/>
    <col min="9" max="10" width="8.85546875" style="6" customWidth="1"/>
    <col min="11" max="12" width="9.28515625" style="6"/>
    <col min="13" max="13" width="10.140625" style="6" customWidth="1"/>
    <col min="14" max="16384" width="9.28515625" style="6"/>
  </cols>
  <sheetData>
    <row r="1" spans="1:13" ht="12.95" customHeight="1" x14ac:dyDescent="0.2">
      <c r="A1" s="952" t="s">
        <v>1375</v>
      </c>
    </row>
    <row r="2" spans="1:13" s="1" customFormat="1" ht="18" customHeight="1" x14ac:dyDescent="0.2">
      <c r="A2" s="191" t="s">
        <v>58</v>
      </c>
    </row>
    <row r="3" spans="1:13" s="1" customFormat="1" ht="18" customHeight="1" thickBot="1" x14ac:dyDescent="0.25">
      <c r="A3" s="127" t="s">
        <v>152</v>
      </c>
      <c r="B3" s="2"/>
      <c r="C3" s="2"/>
      <c r="D3" s="2"/>
      <c r="E3" s="2"/>
      <c r="F3" s="2"/>
      <c r="G3" s="2"/>
      <c r="H3" s="2"/>
      <c r="I3" s="2"/>
      <c r="J3" s="2"/>
      <c r="K3" s="2"/>
      <c r="L3" s="2"/>
      <c r="M3" s="2"/>
    </row>
    <row r="4" spans="1:13" s="4" customFormat="1" ht="18" customHeight="1" thickBot="1" x14ac:dyDescent="0.25">
      <c r="A4" s="128"/>
      <c r="B4" s="3">
        <v>2014</v>
      </c>
      <c r="C4" s="3">
        <v>2015</v>
      </c>
      <c r="D4" s="3">
        <v>2016</v>
      </c>
      <c r="E4" s="3">
        <v>2017</v>
      </c>
      <c r="F4" s="3">
        <v>2018</v>
      </c>
      <c r="G4" s="3">
        <v>2019</v>
      </c>
      <c r="H4" s="3">
        <v>2020</v>
      </c>
      <c r="I4" s="3">
        <v>2021</v>
      </c>
      <c r="J4" s="3">
        <v>2022</v>
      </c>
      <c r="K4" s="3">
        <v>2023</v>
      </c>
      <c r="L4" s="3">
        <v>2024</v>
      </c>
      <c r="M4" s="3">
        <v>2025</v>
      </c>
    </row>
    <row r="5" spans="1:13" s="5" customFormat="1" ht="12.95" customHeight="1" x14ac:dyDescent="0.2">
      <c r="A5" s="129"/>
      <c r="K5" s="206"/>
      <c r="L5" s="206"/>
      <c r="M5" s="206"/>
    </row>
    <row r="6" spans="1:13" ht="24" customHeight="1" x14ac:dyDescent="0.2">
      <c r="A6" s="130" t="s">
        <v>130</v>
      </c>
      <c r="B6" s="7">
        <v>323549.95280000009</v>
      </c>
      <c r="C6" s="7">
        <v>346688.52179999999</v>
      </c>
      <c r="D6" s="7">
        <v>384871.84499999997</v>
      </c>
      <c r="E6" s="7">
        <v>440405.32409999997</v>
      </c>
      <c r="F6" s="7">
        <v>460655.20600000001</v>
      </c>
      <c r="G6" s="7">
        <v>507493.8</v>
      </c>
      <c r="H6" s="7">
        <v>547653.1</v>
      </c>
      <c r="I6" s="7">
        <v>696476.4</v>
      </c>
      <c r="J6" s="7">
        <v>882756.4</v>
      </c>
      <c r="K6" s="7">
        <v>1067806.7</v>
      </c>
      <c r="L6" s="7">
        <v>1410310.7</v>
      </c>
      <c r="M6" s="7">
        <v>2283919.9</v>
      </c>
    </row>
    <row r="7" spans="1:13" ht="12.95" customHeight="1" x14ac:dyDescent="0.2">
      <c r="A7" s="130" t="s">
        <v>0</v>
      </c>
      <c r="B7" s="7">
        <v>-25229.293600000005</v>
      </c>
      <c r="C7" s="7">
        <v>-55034.159699999997</v>
      </c>
      <c r="D7" s="7">
        <v>10479.651199999998</v>
      </c>
      <c r="E7" s="7">
        <v>-23880.878200000003</v>
      </c>
      <c r="F7" s="7">
        <v>-15237.7904</v>
      </c>
      <c r="G7" s="7">
        <v>-8642.6</v>
      </c>
      <c r="H7" s="7">
        <v>-60289.8</v>
      </c>
      <c r="I7" s="7">
        <v>-18332.8</v>
      </c>
      <c r="J7" s="7">
        <v>8736.1</v>
      </c>
      <c r="K7" s="7">
        <v>-38586.400000000001</v>
      </c>
      <c r="L7" s="7">
        <v>-5416.4</v>
      </c>
      <c r="M7" s="7">
        <v>-31870.6</v>
      </c>
    </row>
    <row r="8" spans="1:13" ht="24" x14ac:dyDescent="0.2">
      <c r="A8" s="131" t="s">
        <v>1388</v>
      </c>
      <c r="B8" s="7">
        <v>15329.841099999998</v>
      </c>
      <c r="C8" s="7">
        <v>-15840.279399999996</v>
      </c>
      <c r="D8" s="7">
        <v>53228.636900000005</v>
      </c>
      <c r="E8" s="7">
        <v>33616.622000000003</v>
      </c>
      <c r="F8" s="7">
        <v>34665.811100000006</v>
      </c>
      <c r="G8" s="7">
        <v>56461.9</v>
      </c>
      <c r="H8" s="7">
        <v>24752.5</v>
      </c>
      <c r="I8" s="7">
        <v>114505.3</v>
      </c>
      <c r="J8" s="7">
        <v>193190.6</v>
      </c>
      <c r="K8" s="7">
        <v>182703</v>
      </c>
      <c r="L8" s="7">
        <v>301542.90000000002</v>
      </c>
      <c r="M8" s="7">
        <v>430541.4</v>
      </c>
    </row>
    <row r="9" spans="1:13" ht="12.95" customHeight="1" x14ac:dyDescent="0.2">
      <c r="A9" s="86" t="s">
        <v>1</v>
      </c>
      <c r="B9" s="7">
        <v>50662.972799999996</v>
      </c>
      <c r="C9" s="7">
        <v>51672.717299999997</v>
      </c>
      <c r="D9" s="7">
        <v>67425.842600000004</v>
      </c>
      <c r="E9" s="7">
        <v>65877.349199999997</v>
      </c>
      <c r="F9" s="7">
        <v>61542.545400000003</v>
      </c>
      <c r="G9" s="7">
        <v>77971.7</v>
      </c>
      <c r="H9" s="7">
        <v>97287.9</v>
      </c>
      <c r="I9" s="7">
        <v>145982.39999999999</v>
      </c>
      <c r="J9" s="7">
        <v>234314.6</v>
      </c>
      <c r="K9" s="7">
        <v>255904.2</v>
      </c>
      <c r="L9" s="7">
        <v>362870.2</v>
      </c>
      <c r="M9" s="7">
        <v>519089.1</v>
      </c>
    </row>
    <row r="10" spans="1:13" ht="12.95" customHeight="1" x14ac:dyDescent="0.2">
      <c r="A10" s="130" t="s">
        <v>2</v>
      </c>
      <c r="B10" s="7">
        <v>35333.131699999998</v>
      </c>
      <c r="C10" s="7">
        <v>67512.996700000003</v>
      </c>
      <c r="D10" s="7">
        <v>14197.205699999999</v>
      </c>
      <c r="E10" s="7">
        <v>32260.727200000001</v>
      </c>
      <c r="F10" s="7">
        <v>26876.7343</v>
      </c>
      <c r="G10" s="7">
        <v>21509.7</v>
      </c>
      <c r="H10" s="7">
        <v>72535.399999999994</v>
      </c>
      <c r="I10" s="7">
        <v>31477.1</v>
      </c>
      <c r="J10" s="7">
        <v>41124</v>
      </c>
      <c r="K10" s="7">
        <v>73201.2</v>
      </c>
      <c r="L10" s="7">
        <v>61327.199999999997</v>
      </c>
      <c r="M10" s="7">
        <v>88547.8</v>
      </c>
    </row>
    <row r="11" spans="1:13" ht="27.2" customHeight="1" x14ac:dyDescent="0.2">
      <c r="A11" s="130" t="s">
        <v>59</v>
      </c>
      <c r="B11" s="7">
        <v>282977.47609999997</v>
      </c>
      <c r="C11" s="7">
        <v>307474.27399999998</v>
      </c>
      <c r="D11" s="7">
        <v>342119.70669999998</v>
      </c>
      <c r="E11" s="7">
        <v>382906.55909999995</v>
      </c>
      <c r="F11" s="7">
        <v>410753.25</v>
      </c>
      <c r="G11" s="7">
        <v>442250.2</v>
      </c>
      <c r="H11" s="7">
        <v>462140.5</v>
      </c>
      <c r="I11" s="7">
        <v>563631.19999999995</v>
      </c>
      <c r="J11" s="7">
        <v>698255.3</v>
      </c>
      <c r="K11" s="7">
        <v>846436.2</v>
      </c>
      <c r="L11" s="7">
        <v>1103264.8999999999</v>
      </c>
      <c r="M11" s="7">
        <v>1821407.6</v>
      </c>
    </row>
    <row r="12" spans="1:13" ht="12.95" customHeight="1" x14ac:dyDescent="0.2">
      <c r="A12" s="130" t="s">
        <v>3</v>
      </c>
      <c r="B12" s="7">
        <v>89137.806099999987</v>
      </c>
      <c r="C12" s="7">
        <v>119586.14109999999</v>
      </c>
      <c r="D12" s="7">
        <v>135363.74890000001</v>
      </c>
      <c r="E12" s="7">
        <v>124450.466</v>
      </c>
      <c r="F12" s="7">
        <v>128903.31789999999</v>
      </c>
      <c r="G12" s="7">
        <v>156124.29999999999</v>
      </c>
      <c r="H12" s="7">
        <v>228167.1</v>
      </c>
      <c r="I12" s="7">
        <v>228162.7</v>
      </c>
      <c r="J12" s="7">
        <v>317280.7</v>
      </c>
      <c r="K12" s="7">
        <v>384714.28810000001</v>
      </c>
      <c r="L12" s="7">
        <v>486711.3</v>
      </c>
      <c r="M12" s="7">
        <v>801441.4</v>
      </c>
    </row>
    <row r="13" spans="1:13" ht="12.95" customHeight="1" x14ac:dyDescent="0.2">
      <c r="A13" s="130" t="s">
        <v>4</v>
      </c>
      <c r="B13" s="7">
        <v>32799.741800000003</v>
      </c>
      <c r="C13" s="7">
        <v>32985.316000000006</v>
      </c>
      <c r="D13" s="7">
        <v>62206.281300000002</v>
      </c>
      <c r="E13" s="7">
        <v>55146.290799999995</v>
      </c>
      <c r="F13" s="7">
        <v>53627.222199999997</v>
      </c>
      <c r="G13" s="7">
        <v>49621.599999999999</v>
      </c>
      <c r="H13" s="7">
        <v>62328.9</v>
      </c>
      <c r="I13" s="7">
        <v>102885.1</v>
      </c>
      <c r="J13" s="7">
        <v>140903.20000000001</v>
      </c>
      <c r="K13" s="7">
        <v>164671.03580000001</v>
      </c>
      <c r="L13" s="7">
        <v>242830.5</v>
      </c>
      <c r="M13" s="7">
        <v>344708.3</v>
      </c>
    </row>
    <row r="14" spans="1:13" ht="12.95" customHeight="1" x14ac:dyDescent="0.2">
      <c r="A14" s="132" t="s">
        <v>5</v>
      </c>
      <c r="B14" s="7">
        <v>6085.1664000000001</v>
      </c>
      <c r="C14" s="7">
        <v>6362.2429000000002</v>
      </c>
      <c r="D14" s="7">
        <v>15722.124</v>
      </c>
      <c r="E14" s="7">
        <v>15654.850699999999</v>
      </c>
      <c r="F14" s="7">
        <v>16543.2029</v>
      </c>
      <c r="G14" s="7">
        <v>16522.7</v>
      </c>
      <c r="H14" s="7">
        <v>18838</v>
      </c>
      <c r="I14" s="7">
        <v>24094.6</v>
      </c>
      <c r="J14" s="7">
        <v>32873.9</v>
      </c>
      <c r="K14" s="7">
        <v>44617.077900000004</v>
      </c>
      <c r="L14" s="7">
        <v>60197.5</v>
      </c>
      <c r="M14" s="7">
        <v>76592.3</v>
      </c>
    </row>
    <row r="15" spans="1:13" ht="12.95" customHeight="1" x14ac:dyDescent="0.2">
      <c r="A15" s="133" t="s">
        <v>60</v>
      </c>
      <c r="B15" s="7">
        <v>12333.5761</v>
      </c>
      <c r="C15" s="7">
        <v>10340.535300000001</v>
      </c>
      <c r="D15" s="7">
        <v>18461.9604</v>
      </c>
      <c r="E15" s="7">
        <v>17378.005499999999</v>
      </c>
      <c r="F15" s="7">
        <v>20965.456200000001</v>
      </c>
      <c r="G15" s="7">
        <v>20057.400000000001</v>
      </c>
      <c r="H15" s="7">
        <v>23913</v>
      </c>
      <c r="I15" s="7">
        <v>44598.9</v>
      </c>
      <c r="J15" s="7">
        <v>51464.1</v>
      </c>
      <c r="K15" s="7">
        <v>64384.4</v>
      </c>
      <c r="L15" s="7">
        <v>114243.2</v>
      </c>
      <c r="M15" s="7">
        <v>167150.5</v>
      </c>
    </row>
    <row r="16" spans="1:13" ht="12.95" customHeight="1" x14ac:dyDescent="0.2">
      <c r="A16" s="132" t="s">
        <v>6</v>
      </c>
      <c r="B16" s="7">
        <v>14079.2965</v>
      </c>
      <c r="C16" s="7">
        <v>15702.248799999999</v>
      </c>
      <c r="D16" s="7">
        <v>27907.364899999997</v>
      </c>
      <c r="E16" s="7">
        <v>21888.8897</v>
      </c>
      <c r="F16" s="7">
        <v>15628.879100000002</v>
      </c>
      <c r="G16" s="7">
        <v>12951.2</v>
      </c>
      <c r="H16" s="7">
        <v>19392.400000000001</v>
      </c>
      <c r="I16" s="7">
        <v>33791.5</v>
      </c>
      <c r="J16" s="7">
        <v>56360.6</v>
      </c>
      <c r="K16" s="7">
        <v>55370.1</v>
      </c>
      <c r="L16" s="7">
        <v>67981.399999999994</v>
      </c>
      <c r="M16" s="7">
        <v>99545.8</v>
      </c>
    </row>
    <row r="17" spans="1:13" ht="12.75" customHeight="1" x14ac:dyDescent="0.2">
      <c r="A17" s="130" t="s">
        <v>7</v>
      </c>
      <c r="B17" s="7">
        <v>245577.7733</v>
      </c>
      <c r="C17" s="7">
        <v>343103.96220000001</v>
      </c>
      <c r="D17" s="7">
        <v>352537.92840000003</v>
      </c>
      <c r="E17" s="7">
        <v>340241.4449</v>
      </c>
      <c r="F17" s="7">
        <v>386235.62449999998</v>
      </c>
      <c r="G17" s="7">
        <v>403548.9</v>
      </c>
      <c r="H17" s="7">
        <v>481166.8</v>
      </c>
      <c r="I17" s="7">
        <v>531498.9</v>
      </c>
      <c r="J17" s="7">
        <v>572555.30000000005</v>
      </c>
      <c r="K17" s="7">
        <v>620544.69999999995</v>
      </c>
      <c r="L17" s="7">
        <v>744219.5</v>
      </c>
      <c r="M17" s="7">
        <v>1098192.6000000001</v>
      </c>
    </row>
    <row r="18" spans="1:13" ht="12.95" customHeight="1" x14ac:dyDescent="0.2">
      <c r="A18" s="130" t="s">
        <v>8</v>
      </c>
      <c r="B18" s="7">
        <v>119878.54429999999</v>
      </c>
      <c r="C18" s="7">
        <v>134532.24590000001</v>
      </c>
      <c r="D18" s="7">
        <v>146650.89069999999</v>
      </c>
      <c r="E18" s="7">
        <v>159131.3792</v>
      </c>
      <c r="F18" s="7">
        <v>178342.60030000002</v>
      </c>
      <c r="G18" s="7">
        <v>209989.7</v>
      </c>
      <c r="H18" s="7">
        <v>216331.2</v>
      </c>
      <c r="I18" s="7">
        <v>251445.4</v>
      </c>
      <c r="J18" s="7">
        <v>307045.90000000002</v>
      </c>
      <c r="K18" s="7">
        <v>502784.3</v>
      </c>
      <c r="L18" s="7">
        <v>507984.3</v>
      </c>
      <c r="M18" s="7">
        <v>673099.6</v>
      </c>
    </row>
    <row r="19" spans="1:13" ht="12.95" customHeight="1" x14ac:dyDescent="0.2">
      <c r="A19" s="133" t="s">
        <v>109</v>
      </c>
      <c r="B19" s="7">
        <v>32568.777299999998</v>
      </c>
      <c r="C19" s="7">
        <v>35511.805700000004</v>
      </c>
      <c r="D19" s="7">
        <v>33063.9548</v>
      </c>
      <c r="E19" s="7">
        <v>43439.008799999996</v>
      </c>
      <c r="F19" s="7">
        <v>45198.525399999999</v>
      </c>
      <c r="G19" s="7">
        <v>51060.1</v>
      </c>
      <c r="H19" s="7">
        <v>52909.599999999999</v>
      </c>
      <c r="I19" s="7">
        <v>60708.3</v>
      </c>
      <c r="J19" s="7">
        <v>81298.8</v>
      </c>
      <c r="K19" s="7">
        <v>89501.7</v>
      </c>
      <c r="L19" s="7">
        <v>110384.3</v>
      </c>
      <c r="M19" s="7">
        <v>159497.4</v>
      </c>
    </row>
    <row r="20" spans="1:13" ht="12.95" customHeight="1" x14ac:dyDescent="0.2">
      <c r="A20" s="133" t="s">
        <v>9</v>
      </c>
      <c r="B20" s="7">
        <v>10054.619699999999</v>
      </c>
      <c r="C20" s="7">
        <v>12870.126100000001</v>
      </c>
      <c r="D20" s="7">
        <v>15084.074699999999</v>
      </c>
      <c r="E20" s="7">
        <v>17165.614000000001</v>
      </c>
      <c r="F20" s="7">
        <v>17232.414800000002</v>
      </c>
      <c r="G20" s="7">
        <v>18387</v>
      </c>
      <c r="H20" s="7">
        <v>18834.900000000001</v>
      </c>
      <c r="I20" s="7">
        <v>23747</v>
      </c>
      <c r="J20" s="7">
        <v>33045.599999999999</v>
      </c>
      <c r="K20" s="7">
        <v>28746.5</v>
      </c>
      <c r="L20" s="7">
        <v>38859.9</v>
      </c>
      <c r="M20" s="7">
        <v>47978.400000000001</v>
      </c>
    </row>
    <row r="21" spans="1:13" ht="12.95" customHeight="1" x14ac:dyDescent="0.2">
      <c r="A21" s="133" t="s">
        <v>10</v>
      </c>
      <c r="B21" s="7">
        <v>38961.702799999999</v>
      </c>
      <c r="C21" s="7">
        <v>39460.821600000003</v>
      </c>
      <c r="D21" s="7">
        <v>43596.388299999999</v>
      </c>
      <c r="E21" s="7">
        <v>48287.897499999999</v>
      </c>
      <c r="F21" s="7">
        <v>61236.861700000001</v>
      </c>
      <c r="G21" s="7">
        <v>64612.7</v>
      </c>
      <c r="H21" s="7">
        <v>71734.7</v>
      </c>
      <c r="I21" s="7">
        <v>86239.8</v>
      </c>
      <c r="J21" s="7">
        <v>100638.3</v>
      </c>
      <c r="K21" s="7">
        <v>240217</v>
      </c>
      <c r="L21" s="7">
        <v>169190.5</v>
      </c>
      <c r="M21" s="7">
        <v>201439.7</v>
      </c>
    </row>
    <row r="22" spans="1:13" ht="12.95" customHeight="1" x14ac:dyDescent="0.2">
      <c r="A22" s="133" t="s">
        <v>61</v>
      </c>
      <c r="B22" s="7">
        <v>27613.056399999998</v>
      </c>
      <c r="C22" s="7">
        <v>34288.508500000004</v>
      </c>
      <c r="D22" s="7">
        <v>40441.781200000005</v>
      </c>
      <c r="E22" s="7">
        <v>35388.789200000007</v>
      </c>
      <c r="F22" s="7">
        <v>39302.849000000002</v>
      </c>
      <c r="G22" s="7">
        <v>58762.1</v>
      </c>
      <c r="H22" s="7">
        <v>54666.6</v>
      </c>
      <c r="I22" s="7">
        <v>59625.8</v>
      </c>
      <c r="J22" s="7">
        <v>66414.899999999994</v>
      </c>
      <c r="K22" s="7">
        <v>112375.8</v>
      </c>
      <c r="L22" s="7">
        <v>153064.79999999999</v>
      </c>
      <c r="M22" s="7">
        <v>219490.1</v>
      </c>
    </row>
    <row r="23" spans="1:13" ht="12.95" customHeight="1" x14ac:dyDescent="0.2">
      <c r="A23" s="130" t="s">
        <v>11</v>
      </c>
      <c r="B23" s="7">
        <v>266960.44699999999</v>
      </c>
      <c r="C23" s="7">
        <v>326565.03339999996</v>
      </c>
      <c r="D23" s="7">
        <v>365335.68504999991</v>
      </c>
      <c r="E23" s="7">
        <v>402555.25834999996</v>
      </c>
      <c r="F23" s="7">
        <v>450883.92895000003</v>
      </c>
      <c r="G23" s="7">
        <v>472921.7</v>
      </c>
      <c r="H23" s="7">
        <v>501116.15769999998</v>
      </c>
      <c r="I23" s="7">
        <v>540859.6</v>
      </c>
      <c r="J23" s="7">
        <v>588078.80000000005</v>
      </c>
      <c r="K23" s="7">
        <v>655298.1</v>
      </c>
      <c r="L23" s="7">
        <v>784565.9</v>
      </c>
      <c r="M23" s="7">
        <v>927952.2</v>
      </c>
    </row>
    <row r="24" spans="1:13" s="9" customFormat="1" ht="12.95" customHeight="1" x14ac:dyDescent="0.2">
      <c r="A24" s="130" t="s">
        <v>12</v>
      </c>
      <c r="B24" s="7">
        <v>105154.97659999999</v>
      </c>
      <c r="C24" s="7">
        <v>114757.24</v>
      </c>
      <c r="D24" s="7">
        <v>129914.1596</v>
      </c>
      <c r="E24" s="7">
        <v>122615.36690000001</v>
      </c>
      <c r="F24" s="7">
        <v>115790.35980000001</v>
      </c>
      <c r="G24" s="7">
        <v>156352.70000000001</v>
      </c>
      <c r="H24" s="7">
        <v>173994.2</v>
      </c>
      <c r="I24" s="7">
        <v>224856.6</v>
      </c>
      <c r="J24" s="7">
        <v>305279.09999999998</v>
      </c>
      <c r="K24" s="7">
        <v>402022.5</v>
      </c>
      <c r="L24" s="7">
        <v>681660.8</v>
      </c>
      <c r="M24" s="7">
        <v>1502477</v>
      </c>
    </row>
    <row r="25" spans="1:13" s="9" customFormat="1" ht="12.95" customHeight="1" x14ac:dyDescent="0.2">
      <c r="A25" s="130" t="s">
        <v>13</v>
      </c>
      <c r="B25" s="7">
        <v>134171.0288</v>
      </c>
      <c r="C25" s="7">
        <v>162168.65669999999</v>
      </c>
      <c r="D25" s="7">
        <v>186282.83720000001</v>
      </c>
      <c r="E25" s="7">
        <v>201326.87609999999</v>
      </c>
      <c r="F25" s="7">
        <v>211567.54</v>
      </c>
      <c r="G25" s="7">
        <v>246009.4</v>
      </c>
      <c r="H25" s="7">
        <v>265101.3</v>
      </c>
      <c r="I25" s="7">
        <v>311589</v>
      </c>
      <c r="J25" s="7">
        <v>399042.9</v>
      </c>
      <c r="K25" s="7">
        <v>536394.1</v>
      </c>
      <c r="L25" s="7">
        <v>790529.9</v>
      </c>
      <c r="M25" s="7">
        <v>1422508.4</v>
      </c>
    </row>
    <row r="26" spans="1:13" ht="12.95" customHeight="1" thickBot="1" x14ac:dyDescent="0.25">
      <c r="A26" s="134"/>
      <c r="B26" s="11"/>
      <c r="C26" s="11"/>
      <c r="D26" s="11"/>
      <c r="E26" s="11"/>
      <c r="F26" s="11"/>
      <c r="G26" s="11"/>
      <c r="H26" s="11"/>
      <c r="I26" s="11"/>
      <c r="J26" s="11"/>
      <c r="K26" s="11"/>
      <c r="L26" s="11"/>
      <c r="M26" s="11"/>
    </row>
    <row r="27" spans="1:13" ht="12.95" customHeight="1" x14ac:dyDescent="0.2">
      <c r="A27" s="135"/>
    </row>
    <row r="28" spans="1:13" s="13" customFormat="1" ht="12.95" customHeight="1" x14ac:dyDescent="0.2">
      <c r="A28" s="136" t="s">
        <v>14</v>
      </c>
      <c r="F28" s="14"/>
      <c r="G28" s="14"/>
      <c r="H28" s="14"/>
      <c r="I28" s="14"/>
      <c r="J28" s="14"/>
      <c r="K28" s="14"/>
      <c r="L28" s="14"/>
      <c r="M28" s="14"/>
    </row>
    <row r="29" spans="1:13" ht="12.95" customHeight="1" x14ac:dyDescent="0.2">
      <c r="A29" s="130" t="s">
        <v>116</v>
      </c>
      <c r="B29" s="15">
        <v>16022</v>
      </c>
      <c r="C29" s="15">
        <v>16649</v>
      </c>
      <c r="D29" s="15">
        <v>17114</v>
      </c>
      <c r="E29" s="15">
        <v>17861</v>
      </c>
      <c r="F29" s="15">
        <v>19431</v>
      </c>
      <c r="G29" s="15">
        <v>21547</v>
      </c>
      <c r="H29" s="15">
        <v>22358</v>
      </c>
      <c r="I29" s="15">
        <v>22317</v>
      </c>
      <c r="J29" s="15">
        <v>24391</v>
      </c>
      <c r="K29" s="15">
        <v>29766</v>
      </c>
      <c r="L29" s="15">
        <v>33412</v>
      </c>
      <c r="M29" s="15">
        <v>30723</v>
      </c>
    </row>
    <row r="30" spans="1:13" ht="12.95" customHeight="1" x14ac:dyDescent="0.2">
      <c r="A30" s="130" t="s">
        <v>15</v>
      </c>
      <c r="B30" s="15">
        <v>4337</v>
      </c>
      <c r="C30" s="15">
        <v>4813</v>
      </c>
      <c r="D30" s="15">
        <v>4320</v>
      </c>
      <c r="E30" s="15">
        <v>4205</v>
      </c>
      <c r="F30" s="15">
        <v>4381</v>
      </c>
      <c r="G30" s="15">
        <v>4684</v>
      </c>
      <c r="H30" s="15">
        <v>4814</v>
      </c>
      <c r="I30" s="15">
        <v>4258</v>
      </c>
      <c r="J30" s="15">
        <v>4277</v>
      </c>
      <c r="K30" s="15">
        <v>4844</v>
      </c>
      <c r="L30" s="15">
        <v>5694</v>
      </c>
      <c r="M30" s="15">
        <v>6258</v>
      </c>
    </row>
    <row r="31" spans="1:13" ht="14.45" customHeight="1" x14ac:dyDescent="0.2">
      <c r="A31" s="130" t="s">
        <v>110</v>
      </c>
    </row>
    <row r="32" spans="1:13" ht="12.95" customHeight="1" x14ac:dyDescent="0.2">
      <c r="A32" s="130" t="s">
        <v>62</v>
      </c>
      <c r="B32" s="16">
        <v>14.33770533936857</v>
      </c>
      <c r="C32" s="16">
        <v>12.753667905237501</v>
      </c>
      <c r="D32" s="16">
        <v>12.496251301153121</v>
      </c>
      <c r="E32" s="16">
        <v>15</v>
      </c>
      <c r="F32" s="16">
        <v>12.148888901061648</v>
      </c>
      <c r="G32" s="16">
        <v>14.8</v>
      </c>
      <c r="H32" s="16">
        <v>18.5</v>
      </c>
      <c r="I32" s="16">
        <v>23.6</v>
      </c>
      <c r="J32" s="16">
        <v>26.4</v>
      </c>
      <c r="K32" s="16">
        <v>26.2</v>
      </c>
      <c r="L32" s="16">
        <v>27.8</v>
      </c>
      <c r="M32" s="16">
        <v>25.4</v>
      </c>
    </row>
    <row r="33" spans="1:13" ht="13.15" customHeight="1" x14ac:dyDescent="0.2">
      <c r="A33" s="130" t="s">
        <v>111</v>
      </c>
    </row>
    <row r="34" spans="1:13" ht="12.95" customHeight="1" x14ac:dyDescent="0.2">
      <c r="A34" s="130" t="s">
        <v>142</v>
      </c>
    </row>
    <row r="35" spans="1:13" ht="13.9" customHeight="1" x14ac:dyDescent="0.2">
      <c r="A35" s="130" t="s">
        <v>140</v>
      </c>
      <c r="B35" s="16">
        <v>5.7423641862571495</v>
      </c>
      <c r="C35" s="16">
        <v>-4.8505742439968156</v>
      </c>
      <c r="D35" s="16">
        <v>14.569788574777501</v>
      </c>
      <c r="E35" s="16">
        <v>8.3508093119410134</v>
      </c>
      <c r="F35" s="16">
        <v>7.6884113347593308</v>
      </c>
      <c r="G35" s="16">
        <v>11.9</v>
      </c>
      <c r="H35" s="16">
        <v>4.9000000000000004</v>
      </c>
      <c r="I35" s="16">
        <v>21.2</v>
      </c>
      <c r="J35" s="16">
        <v>32.9</v>
      </c>
      <c r="K35" s="16">
        <v>27.9</v>
      </c>
      <c r="L35" s="16">
        <v>38.4</v>
      </c>
      <c r="M35" s="16">
        <v>46.4</v>
      </c>
    </row>
    <row r="36" spans="1:13" s="1" customFormat="1" ht="13.9" customHeight="1" x14ac:dyDescent="0.2">
      <c r="A36" s="130" t="s">
        <v>112</v>
      </c>
    </row>
    <row r="37" spans="1:13" s="1" customFormat="1" ht="24.4" customHeight="1" x14ac:dyDescent="0.2">
      <c r="A37" s="130" t="s">
        <v>141</v>
      </c>
      <c r="B37" s="16">
        <v>4.7380137030883827</v>
      </c>
      <c r="C37" s="16">
        <v>-4.5690233174601733</v>
      </c>
      <c r="D37" s="16">
        <v>13.830223642365944</v>
      </c>
      <c r="E37" s="16">
        <v>7.6331098105360082</v>
      </c>
      <c r="F37" s="16">
        <v>7.5253271098384173</v>
      </c>
      <c r="G37" s="16">
        <v>11.1</v>
      </c>
      <c r="H37" s="16">
        <v>4.5</v>
      </c>
      <c r="I37" s="16">
        <v>16.399999999999999</v>
      </c>
      <c r="J37" s="16">
        <v>21.9</v>
      </c>
      <c r="K37" s="16">
        <v>17.100000000000001</v>
      </c>
      <c r="L37" s="16">
        <v>21.4</v>
      </c>
      <c r="M37" s="16">
        <v>18.899999999999999</v>
      </c>
    </row>
    <row r="38" spans="1:13" s="1" customFormat="1" ht="12.95" customHeight="1" x14ac:dyDescent="0.2">
      <c r="A38" s="130" t="s">
        <v>105</v>
      </c>
    </row>
    <row r="39" spans="1:13" s="1" customFormat="1" ht="12.95" customHeight="1" x14ac:dyDescent="0.2">
      <c r="A39" s="130" t="s">
        <v>16</v>
      </c>
      <c r="B39" s="17">
        <v>106.31639940679472</v>
      </c>
      <c r="C39" s="17">
        <v>107.15146727723457</v>
      </c>
      <c r="D39" s="17">
        <v>111.01372580832873</v>
      </c>
      <c r="E39" s="17">
        <v>114.42908329654512</v>
      </c>
      <c r="F39" s="17">
        <v>104.59801024008557</v>
      </c>
      <c r="G39" s="17">
        <v>110.2</v>
      </c>
      <c r="H39" s="17">
        <v>107.9</v>
      </c>
      <c r="I39" s="17">
        <v>127.2</v>
      </c>
      <c r="J39" s="17">
        <v>126.7</v>
      </c>
      <c r="K39" s="17">
        <v>121</v>
      </c>
      <c r="L39" s="17">
        <v>132.1</v>
      </c>
      <c r="M39" s="17">
        <v>161.9</v>
      </c>
    </row>
    <row r="40" spans="1:13" s="1" customFormat="1" ht="12.95" customHeight="1" x14ac:dyDescent="0.2">
      <c r="A40" s="130" t="s">
        <v>106</v>
      </c>
      <c r="B40" s="16">
        <v>0.93183316352869283</v>
      </c>
      <c r="C40" s="16">
        <v>1.0078545537198327</v>
      </c>
      <c r="D40" s="16">
        <v>1.0360448496808847</v>
      </c>
      <c r="E40" s="16">
        <v>1.0307651820830983</v>
      </c>
      <c r="F40" s="16">
        <v>0.91408588819170966</v>
      </c>
      <c r="G40" s="16">
        <v>1.1000000000000001</v>
      </c>
      <c r="H40" s="16">
        <v>1</v>
      </c>
      <c r="I40" s="16">
        <v>1.2</v>
      </c>
      <c r="J40" s="16">
        <v>1</v>
      </c>
      <c r="K40" s="16">
        <v>1</v>
      </c>
      <c r="L40" s="16">
        <v>1.1000000000000001</v>
      </c>
      <c r="M40" s="16">
        <v>1.2</v>
      </c>
    </row>
    <row r="41" spans="1:13" s="1" customFormat="1" ht="12.95" customHeight="1" x14ac:dyDescent="0.2">
      <c r="A41" s="130" t="s">
        <v>63</v>
      </c>
    </row>
    <row r="42" spans="1:13" s="1" customFormat="1" ht="12.95" customHeight="1" x14ac:dyDescent="0.2">
      <c r="A42" s="130" t="s">
        <v>17</v>
      </c>
    </row>
    <row r="43" spans="1:13" s="1" customFormat="1" ht="12.95" customHeight="1" x14ac:dyDescent="0.2">
      <c r="A43" s="130" t="s">
        <v>18</v>
      </c>
      <c r="B43" s="18">
        <v>0.78373831922201076</v>
      </c>
      <c r="C43" s="18">
        <v>0.70764130588004071</v>
      </c>
      <c r="D43" s="18">
        <v>0.69740273206446524</v>
      </c>
      <c r="E43" s="18">
        <v>0.60903625623782287</v>
      </c>
      <c r="F43" s="18">
        <v>0.54729737747104301</v>
      </c>
      <c r="G43" s="18">
        <v>0.64</v>
      </c>
      <c r="H43" s="18">
        <v>0.66</v>
      </c>
      <c r="I43" s="18">
        <v>0.72</v>
      </c>
      <c r="J43" s="18">
        <v>0.77</v>
      </c>
      <c r="K43" s="18">
        <v>0.75</v>
      </c>
      <c r="L43" s="18">
        <v>0.86</v>
      </c>
      <c r="M43" s="18">
        <v>1.06</v>
      </c>
    </row>
    <row r="44" spans="1:13" s="1" customFormat="1" ht="12.95" customHeight="1" x14ac:dyDescent="0.2">
      <c r="A44" s="135"/>
    </row>
    <row r="45" spans="1:13" s="20" customFormat="1" ht="12.95" customHeight="1" x14ac:dyDescent="0.2">
      <c r="A45" s="137"/>
      <c r="B45" s="19"/>
      <c r="C45" s="19"/>
      <c r="D45" s="19"/>
      <c r="E45" s="19"/>
      <c r="F45" s="19"/>
      <c r="G45" s="19"/>
      <c r="H45" s="19"/>
      <c r="I45" s="19"/>
      <c r="J45" s="19"/>
      <c r="K45" s="19"/>
      <c r="L45" s="19"/>
      <c r="M45" s="19"/>
    </row>
    <row r="46" spans="1:13" s="20" customFormat="1" ht="16.350000000000001" customHeight="1" x14ac:dyDescent="0.2">
      <c r="A46" s="138" t="s">
        <v>113</v>
      </c>
      <c r="B46" s="19"/>
      <c r="C46" s="19"/>
      <c r="D46" s="19"/>
      <c r="E46" s="19"/>
      <c r="F46" s="19"/>
      <c r="G46" s="19"/>
      <c r="H46" s="19"/>
      <c r="I46" s="19"/>
      <c r="J46" s="19"/>
      <c r="K46" s="19"/>
      <c r="L46" s="19"/>
      <c r="M46" s="19"/>
    </row>
    <row r="47" spans="1:13" s="20" customFormat="1" ht="12.95" customHeight="1" x14ac:dyDescent="0.2">
      <c r="A47" s="137"/>
      <c r="B47" s="19"/>
      <c r="C47" s="19"/>
      <c r="D47" s="19"/>
      <c r="E47" s="19"/>
      <c r="F47" s="19"/>
      <c r="G47" s="19"/>
      <c r="H47" s="19"/>
      <c r="I47" s="19"/>
      <c r="J47" s="19"/>
      <c r="K47" s="19"/>
      <c r="L47" s="19"/>
      <c r="M47" s="19"/>
    </row>
    <row r="48" spans="1:13" s="20" customFormat="1" ht="12.95" customHeight="1" x14ac:dyDescent="0.2">
      <c r="A48" s="137"/>
      <c r="B48" s="19"/>
      <c r="C48" s="19"/>
      <c r="D48" s="19"/>
      <c r="E48" s="19"/>
      <c r="F48" s="19"/>
      <c r="G48" s="19"/>
      <c r="H48" s="19"/>
      <c r="I48" s="19"/>
      <c r="J48" s="19"/>
      <c r="K48" s="19"/>
      <c r="L48" s="19"/>
      <c r="M48" s="19"/>
    </row>
    <row r="49" spans="1:13" s="20" customFormat="1" ht="12.95" customHeight="1" x14ac:dyDescent="0.2">
      <c r="A49" s="137"/>
      <c r="B49" s="19"/>
      <c r="C49" s="19"/>
      <c r="D49" s="19"/>
      <c r="E49" s="19"/>
      <c r="F49" s="19"/>
      <c r="G49" s="19"/>
      <c r="H49" s="19"/>
      <c r="I49" s="19"/>
      <c r="J49" s="19"/>
      <c r="K49" s="19"/>
      <c r="L49" s="19"/>
      <c r="M49" s="19"/>
    </row>
    <row r="50" spans="1:13" s="20" customFormat="1" ht="12.95" customHeight="1" x14ac:dyDescent="0.2">
      <c r="A50" s="137"/>
      <c r="B50" s="19"/>
      <c r="C50" s="19"/>
      <c r="D50" s="19"/>
      <c r="E50" s="19"/>
      <c r="F50" s="19"/>
      <c r="G50" s="19"/>
      <c r="H50" s="19"/>
      <c r="I50" s="19"/>
      <c r="J50" s="19"/>
      <c r="K50" s="19"/>
      <c r="L50" s="19"/>
      <c r="M50" s="19"/>
    </row>
    <row r="51" spans="1:13" s="20" customFormat="1" ht="12.95" customHeight="1" x14ac:dyDescent="0.2">
      <c r="A51" s="137"/>
    </row>
    <row r="52" spans="1:13" s="20" customFormat="1" ht="12.95" customHeight="1" x14ac:dyDescent="0.2">
      <c r="A52" s="137"/>
      <c r="B52" s="21"/>
      <c r="C52" s="21"/>
      <c r="D52" s="21"/>
      <c r="E52" s="21"/>
      <c r="F52" s="21"/>
      <c r="G52" s="21"/>
      <c r="H52" s="21"/>
      <c r="I52" s="21"/>
      <c r="J52" s="21"/>
      <c r="K52" s="21"/>
      <c r="L52" s="21"/>
      <c r="M52" s="21"/>
    </row>
    <row r="53" spans="1:13" s="20" customFormat="1" ht="12.95" customHeight="1" x14ac:dyDescent="0.2">
      <c r="A53" s="137"/>
      <c r="B53" s="19"/>
      <c r="C53" s="19"/>
      <c r="D53" s="19"/>
      <c r="E53" s="19"/>
      <c r="F53" s="19"/>
      <c r="G53" s="19"/>
      <c r="H53" s="19"/>
      <c r="I53" s="19"/>
      <c r="J53" s="19"/>
      <c r="K53" s="19"/>
      <c r="L53" s="19"/>
      <c r="M53" s="19"/>
    </row>
    <row r="54" spans="1:13" s="20" customFormat="1" ht="12.95" customHeight="1" x14ac:dyDescent="0.2">
      <c r="A54" s="137"/>
    </row>
    <row r="55" spans="1:13" s="20" customFormat="1" ht="12.95" customHeight="1" x14ac:dyDescent="0.2">
      <c r="A55" s="137"/>
      <c r="B55" s="22"/>
      <c r="C55" s="22"/>
      <c r="D55" s="22"/>
      <c r="E55" s="22"/>
      <c r="F55" s="22"/>
      <c r="G55" s="22"/>
      <c r="H55" s="22"/>
      <c r="I55" s="22"/>
      <c r="J55" s="22"/>
      <c r="K55" s="22"/>
      <c r="L55" s="22"/>
      <c r="M55" s="22"/>
    </row>
    <row r="56" spans="1:13" s="20" customFormat="1" ht="12.95" customHeight="1" x14ac:dyDescent="0.2">
      <c r="A56" s="137"/>
    </row>
    <row r="57" spans="1:13" s="20" customFormat="1" ht="12.95" customHeight="1" x14ac:dyDescent="0.2">
      <c r="A57" s="137"/>
    </row>
  </sheetData>
  <dataConsolidate/>
  <hyperlinks>
    <hyperlink ref="A1" location="Мазмуну!A1" display="МАЗМУНУНА  кайтуу" xr:uid="{00000000-0004-0000-0500-000000000000}"/>
  </hyperlinks>
  <pageMargins left="0.78740157480314965" right="0.59055118110236227" top="0.78740157480314965" bottom="0.78740157480314965" header="0.51181102362204722" footer="0.51181102362204722"/>
  <pageSetup paperSize="9" orientation="portrait" horizontalDpi="120" verticalDpi="14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82"/>
  <sheetViews>
    <sheetView workbookViewId="0">
      <selection activeCell="M6" sqref="M6"/>
    </sheetView>
  </sheetViews>
  <sheetFormatPr defaultRowHeight="12.95" customHeight="1" x14ac:dyDescent="0.2"/>
  <cols>
    <col min="1" max="1" width="42" style="152" customWidth="1"/>
    <col min="2" max="2" width="8.85546875" style="24" hidden="1" customWidth="1"/>
    <col min="3" max="3" width="8.140625" style="24" hidden="1" customWidth="1"/>
    <col min="4" max="4" width="9.5703125" style="24" hidden="1" customWidth="1"/>
    <col min="5" max="6" width="8.85546875" style="24" hidden="1" customWidth="1"/>
    <col min="7" max="8" width="9.28515625" style="24" hidden="1" customWidth="1"/>
    <col min="9" max="10" width="9.28515625" style="24" customWidth="1"/>
    <col min="11" max="11" width="9.42578125" style="24" customWidth="1"/>
    <col min="12" max="12" width="8.7109375" style="24" customWidth="1"/>
    <col min="13" max="13" width="9.28515625" style="24" customWidth="1"/>
    <col min="14" max="243" width="9.140625" style="24"/>
    <col min="244" max="244" width="44.140625" style="24" customWidth="1"/>
    <col min="245" max="257" width="0" style="24" hidden="1" customWidth="1"/>
    <col min="258" max="258" width="8.85546875" style="24" customWidth="1"/>
    <col min="259" max="259" width="9.140625" style="24" customWidth="1"/>
    <col min="260" max="260" width="9" style="24" customWidth="1"/>
    <col min="261" max="261" width="9.140625" style="24" customWidth="1"/>
    <col min="262" max="262" width="9" style="24" customWidth="1"/>
    <col min="263" max="499" width="9.140625" style="24"/>
    <col min="500" max="500" width="44.140625" style="24" customWidth="1"/>
    <col min="501" max="513" width="0" style="24" hidden="1" customWidth="1"/>
    <col min="514" max="514" width="8.85546875" style="24" customWidth="1"/>
    <col min="515" max="515" width="9.140625" style="24" customWidth="1"/>
    <col min="516" max="516" width="9" style="24" customWidth="1"/>
    <col min="517" max="517" width="9.140625" style="24" customWidth="1"/>
    <col min="518" max="518" width="9" style="24" customWidth="1"/>
    <col min="519" max="755" width="9.140625" style="24"/>
    <col min="756" max="756" width="44.140625" style="24" customWidth="1"/>
    <col min="757" max="769" width="0" style="24" hidden="1" customWidth="1"/>
    <col min="770" max="770" width="8.85546875" style="24" customWidth="1"/>
    <col min="771" max="771" width="9.140625" style="24" customWidth="1"/>
    <col min="772" max="772" width="9" style="24" customWidth="1"/>
    <col min="773" max="773" width="9.140625" style="24" customWidth="1"/>
    <col min="774" max="774" width="9" style="24" customWidth="1"/>
    <col min="775" max="1011" width="9.140625" style="24"/>
    <col min="1012" max="1012" width="44.140625" style="24" customWidth="1"/>
    <col min="1013" max="1025" width="0" style="24" hidden="1" customWidth="1"/>
    <col min="1026" max="1026" width="8.85546875" style="24" customWidth="1"/>
    <col min="1027" max="1027" width="9.140625" style="24" customWidth="1"/>
    <col min="1028" max="1028" width="9" style="24" customWidth="1"/>
    <col min="1029" max="1029" width="9.140625" style="24" customWidth="1"/>
    <col min="1030" max="1030" width="9" style="24" customWidth="1"/>
    <col min="1031" max="1267" width="9.140625" style="24"/>
    <col min="1268" max="1268" width="44.140625" style="24" customWidth="1"/>
    <col min="1269" max="1281" width="0" style="24" hidden="1" customWidth="1"/>
    <col min="1282" max="1282" width="8.85546875" style="24" customWidth="1"/>
    <col min="1283" max="1283" width="9.140625" style="24" customWidth="1"/>
    <col min="1284" max="1284" width="9" style="24" customWidth="1"/>
    <col min="1285" max="1285" width="9.140625" style="24" customWidth="1"/>
    <col min="1286" max="1286" width="9" style="24" customWidth="1"/>
    <col min="1287" max="1523" width="9.140625" style="24"/>
    <col min="1524" max="1524" width="44.140625" style="24" customWidth="1"/>
    <col min="1525" max="1537" width="0" style="24" hidden="1" customWidth="1"/>
    <col min="1538" max="1538" width="8.85546875" style="24" customWidth="1"/>
    <col min="1539" max="1539" width="9.140625" style="24" customWidth="1"/>
    <col min="1540" max="1540" width="9" style="24" customWidth="1"/>
    <col min="1541" max="1541" width="9.140625" style="24" customWidth="1"/>
    <col min="1542" max="1542" width="9" style="24" customWidth="1"/>
    <col min="1543" max="1779" width="9.140625" style="24"/>
    <col min="1780" max="1780" width="44.140625" style="24" customWidth="1"/>
    <col min="1781" max="1793" width="0" style="24" hidden="1" customWidth="1"/>
    <col min="1794" max="1794" width="8.85546875" style="24" customWidth="1"/>
    <col min="1795" max="1795" width="9.140625" style="24" customWidth="1"/>
    <col min="1796" max="1796" width="9" style="24" customWidth="1"/>
    <col min="1797" max="1797" width="9.140625" style="24" customWidth="1"/>
    <col min="1798" max="1798" width="9" style="24" customWidth="1"/>
    <col min="1799" max="2035" width="9.140625" style="24"/>
    <col min="2036" max="2036" width="44.140625" style="24" customWidth="1"/>
    <col min="2037" max="2049" width="0" style="24" hidden="1" customWidth="1"/>
    <col min="2050" max="2050" width="8.85546875" style="24" customWidth="1"/>
    <col min="2051" max="2051" width="9.140625" style="24" customWidth="1"/>
    <col min="2052" max="2052" width="9" style="24" customWidth="1"/>
    <col min="2053" max="2053" width="9.140625" style="24" customWidth="1"/>
    <col min="2054" max="2054" width="9" style="24" customWidth="1"/>
    <col min="2055" max="2291" width="9.140625" style="24"/>
    <col min="2292" max="2292" width="44.140625" style="24" customWidth="1"/>
    <col min="2293" max="2305" width="0" style="24" hidden="1" customWidth="1"/>
    <col min="2306" max="2306" width="8.85546875" style="24" customWidth="1"/>
    <col min="2307" max="2307" width="9.140625" style="24" customWidth="1"/>
    <col min="2308" max="2308" width="9" style="24" customWidth="1"/>
    <col min="2309" max="2309" width="9.140625" style="24" customWidth="1"/>
    <col min="2310" max="2310" width="9" style="24" customWidth="1"/>
    <col min="2311" max="2547" width="9.140625" style="24"/>
    <col min="2548" max="2548" width="44.140625" style="24" customWidth="1"/>
    <col min="2549" max="2561" width="0" style="24" hidden="1" customWidth="1"/>
    <col min="2562" max="2562" width="8.85546875" style="24" customWidth="1"/>
    <col min="2563" max="2563" width="9.140625" style="24" customWidth="1"/>
    <col min="2564" max="2564" width="9" style="24" customWidth="1"/>
    <col min="2565" max="2565" width="9.140625" style="24" customWidth="1"/>
    <col min="2566" max="2566" width="9" style="24" customWidth="1"/>
    <col min="2567" max="2803" width="9.140625" style="24"/>
    <col min="2804" max="2804" width="44.140625" style="24" customWidth="1"/>
    <col min="2805" max="2817" width="0" style="24" hidden="1" customWidth="1"/>
    <col min="2818" max="2818" width="8.85546875" style="24" customWidth="1"/>
    <col min="2819" max="2819" width="9.140625" style="24" customWidth="1"/>
    <col min="2820" max="2820" width="9" style="24" customWidth="1"/>
    <col min="2821" max="2821" width="9.140625" style="24" customWidth="1"/>
    <col min="2822" max="2822" width="9" style="24" customWidth="1"/>
    <col min="2823" max="3059" width="9.140625" style="24"/>
    <col min="3060" max="3060" width="44.140625" style="24" customWidth="1"/>
    <col min="3061" max="3073" width="0" style="24" hidden="1" customWidth="1"/>
    <col min="3074" max="3074" width="8.85546875" style="24" customWidth="1"/>
    <col min="3075" max="3075" width="9.140625" style="24" customWidth="1"/>
    <col min="3076" max="3076" width="9" style="24" customWidth="1"/>
    <col min="3077" max="3077" width="9.140625" style="24" customWidth="1"/>
    <col min="3078" max="3078" width="9" style="24" customWidth="1"/>
    <col min="3079" max="3315" width="9.140625" style="24"/>
    <col min="3316" max="3316" width="44.140625" style="24" customWidth="1"/>
    <col min="3317" max="3329" width="0" style="24" hidden="1" customWidth="1"/>
    <col min="3330" max="3330" width="8.85546875" style="24" customWidth="1"/>
    <col min="3331" max="3331" width="9.140625" style="24" customWidth="1"/>
    <col min="3332" max="3332" width="9" style="24" customWidth="1"/>
    <col min="3333" max="3333" width="9.140625" style="24" customWidth="1"/>
    <col min="3334" max="3334" width="9" style="24" customWidth="1"/>
    <col min="3335" max="3571" width="9.140625" style="24"/>
    <col min="3572" max="3572" width="44.140625" style="24" customWidth="1"/>
    <col min="3573" max="3585" width="0" style="24" hidden="1" customWidth="1"/>
    <col min="3586" max="3586" width="8.85546875" style="24" customWidth="1"/>
    <col min="3587" max="3587" width="9.140625" style="24" customWidth="1"/>
    <col min="3588" max="3588" width="9" style="24" customWidth="1"/>
    <col min="3589" max="3589" width="9.140625" style="24" customWidth="1"/>
    <col min="3590" max="3590" width="9" style="24" customWidth="1"/>
    <col min="3591" max="3827" width="9.140625" style="24"/>
    <col min="3828" max="3828" width="44.140625" style="24" customWidth="1"/>
    <col min="3829" max="3841" width="0" style="24" hidden="1" customWidth="1"/>
    <col min="3842" max="3842" width="8.85546875" style="24" customWidth="1"/>
    <col min="3843" max="3843" width="9.140625" style="24" customWidth="1"/>
    <col min="3844" max="3844" width="9" style="24" customWidth="1"/>
    <col min="3845" max="3845" width="9.140625" style="24" customWidth="1"/>
    <col min="3846" max="3846" width="9" style="24" customWidth="1"/>
    <col min="3847" max="4083" width="9.140625" style="24"/>
    <col min="4084" max="4084" width="44.140625" style="24" customWidth="1"/>
    <col min="4085" max="4097" width="0" style="24" hidden="1" customWidth="1"/>
    <col min="4098" max="4098" width="8.85546875" style="24" customWidth="1"/>
    <col min="4099" max="4099" width="9.140625" style="24" customWidth="1"/>
    <col min="4100" max="4100" width="9" style="24" customWidth="1"/>
    <col min="4101" max="4101" width="9.140625" style="24" customWidth="1"/>
    <col min="4102" max="4102" width="9" style="24" customWidth="1"/>
    <col min="4103" max="4339" width="9.140625" style="24"/>
    <col min="4340" max="4340" width="44.140625" style="24" customWidth="1"/>
    <col min="4341" max="4353" width="0" style="24" hidden="1" customWidth="1"/>
    <col min="4354" max="4354" width="8.85546875" style="24" customWidth="1"/>
    <col min="4355" max="4355" width="9.140625" style="24" customWidth="1"/>
    <col min="4356" max="4356" width="9" style="24" customWidth="1"/>
    <col min="4357" max="4357" width="9.140625" style="24" customWidth="1"/>
    <col min="4358" max="4358" width="9" style="24" customWidth="1"/>
    <col min="4359" max="4595" width="9.140625" style="24"/>
    <col min="4596" max="4596" width="44.140625" style="24" customWidth="1"/>
    <col min="4597" max="4609" width="0" style="24" hidden="1" customWidth="1"/>
    <col min="4610" max="4610" width="8.85546875" style="24" customWidth="1"/>
    <col min="4611" max="4611" width="9.140625" style="24" customWidth="1"/>
    <col min="4612" max="4612" width="9" style="24" customWidth="1"/>
    <col min="4613" max="4613" width="9.140625" style="24" customWidth="1"/>
    <col min="4614" max="4614" width="9" style="24" customWidth="1"/>
    <col min="4615" max="4851" width="9.140625" style="24"/>
    <col min="4852" max="4852" width="44.140625" style="24" customWidth="1"/>
    <col min="4853" max="4865" width="0" style="24" hidden="1" customWidth="1"/>
    <col min="4866" max="4866" width="8.85546875" style="24" customWidth="1"/>
    <col min="4867" max="4867" width="9.140625" style="24" customWidth="1"/>
    <col min="4868" max="4868" width="9" style="24" customWidth="1"/>
    <col min="4869" max="4869" width="9.140625" style="24" customWidth="1"/>
    <col min="4870" max="4870" width="9" style="24" customWidth="1"/>
    <col min="4871" max="5107" width="9.140625" style="24"/>
    <col min="5108" max="5108" width="44.140625" style="24" customWidth="1"/>
    <col min="5109" max="5121" width="0" style="24" hidden="1" customWidth="1"/>
    <col min="5122" max="5122" width="8.85546875" style="24" customWidth="1"/>
    <col min="5123" max="5123" width="9.140625" style="24" customWidth="1"/>
    <col min="5124" max="5124" width="9" style="24" customWidth="1"/>
    <col min="5125" max="5125" width="9.140625" style="24" customWidth="1"/>
    <col min="5126" max="5126" width="9" style="24" customWidth="1"/>
    <col min="5127" max="5363" width="9.140625" style="24"/>
    <col min="5364" max="5364" width="44.140625" style="24" customWidth="1"/>
    <col min="5365" max="5377" width="0" style="24" hidden="1" customWidth="1"/>
    <col min="5378" max="5378" width="8.85546875" style="24" customWidth="1"/>
    <col min="5379" max="5379" width="9.140625" style="24" customWidth="1"/>
    <col min="5380" max="5380" width="9" style="24" customWidth="1"/>
    <col min="5381" max="5381" width="9.140625" style="24" customWidth="1"/>
    <col min="5382" max="5382" width="9" style="24" customWidth="1"/>
    <col min="5383" max="5619" width="9.140625" style="24"/>
    <col min="5620" max="5620" width="44.140625" style="24" customWidth="1"/>
    <col min="5621" max="5633" width="0" style="24" hidden="1" customWidth="1"/>
    <col min="5634" max="5634" width="8.85546875" style="24" customWidth="1"/>
    <col min="5635" max="5635" width="9.140625" style="24" customWidth="1"/>
    <col min="5636" max="5636" width="9" style="24" customWidth="1"/>
    <col min="5637" max="5637" width="9.140625" style="24" customWidth="1"/>
    <col min="5638" max="5638" width="9" style="24" customWidth="1"/>
    <col min="5639" max="5875" width="9.140625" style="24"/>
    <col min="5876" max="5876" width="44.140625" style="24" customWidth="1"/>
    <col min="5877" max="5889" width="0" style="24" hidden="1" customWidth="1"/>
    <col min="5890" max="5890" width="8.85546875" style="24" customWidth="1"/>
    <col min="5891" max="5891" width="9.140625" style="24" customWidth="1"/>
    <col min="5892" max="5892" width="9" style="24" customWidth="1"/>
    <col min="5893" max="5893" width="9.140625" style="24" customWidth="1"/>
    <col min="5894" max="5894" width="9" style="24" customWidth="1"/>
    <col min="5895" max="6131" width="9.140625" style="24"/>
    <col min="6132" max="6132" width="44.140625" style="24" customWidth="1"/>
    <col min="6133" max="6145" width="0" style="24" hidden="1" customWidth="1"/>
    <col min="6146" max="6146" width="8.85546875" style="24" customWidth="1"/>
    <col min="6147" max="6147" width="9.140625" style="24" customWidth="1"/>
    <col min="6148" max="6148" width="9" style="24" customWidth="1"/>
    <col min="6149" max="6149" width="9.140625" style="24" customWidth="1"/>
    <col min="6150" max="6150" width="9" style="24" customWidth="1"/>
    <col min="6151" max="6387" width="9.140625" style="24"/>
    <col min="6388" max="6388" width="44.140625" style="24" customWidth="1"/>
    <col min="6389" max="6401" width="0" style="24" hidden="1" customWidth="1"/>
    <col min="6402" max="6402" width="8.85546875" style="24" customWidth="1"/>
    <col min="6403" max="6403" width="9.140625" style="24" customWidth="1"/>
    <col min="6404" max="6404" width="9" style="24" customWidth="1"/>
    <col min="6405" max="6405" width="9.140625" style="24" customWidth="1"/>
    <col min="6406" max="6406" width="9" style="24" customWidth="1"/>
    <col min="6407" max="6643" width="9.140625" style="24"/>
    <col min="6644" max="6644" width="44.140625" style="24" customWidth="1"/>
    <col min="6645" max="6657" width="0" style="24" hidden="1" customWidth="1"/>
    <col min="6658" max="6658" width="8.85546875" style="24" customWidth="1"/>
    <col min="6659" max="6659" width="9.140625" style="24" customWidth="1"/>
    <col min="6660" max="6660" width="9" style="24" customWidth="1"/>
    <col min="6661" max="6661" width="9.140625" style="24" customWidth="1"/>
    <col min="6662" max="6662" width="9" style="24" customWidth="1"/>
    <col min="6663" max="6899" width="9.140625" style="24"/>
    <col min="6900" max="6900" width="44.140625" style="24" customWidth="1"/>
    <col min="6901" max="6913" width="0" style="24" hidden="1" customWidth="1"/>
    <col min="6914" max="6914" width="8.85546875" style="24" customWidth="1"/>
    <col min="6915" max="6915" width="9.140625" style="24" customWidth="1"/>
    <col min="6916" max="6916" width="9" style="24" customWidth="1"/>
    <col min="6917" max="6917" width="9.140625" style="24" customWidth="1"/>
    <col min="6918" max="6918" width="9" style="24" customWidth="1"/>
    <col min="6919" max="7155" width="9.140625" style="24"/>
    <col min="7156" max="7156" width="44.140625" style="24" customWidth="1"/>
    <col min="7157" max="7169" width="0" style="24" hidden="1" customWidth="1"/>
    <col min="7170" max="7170" width="8.85546875" style="24" customWidth="1"/>
    <col min="7171" max="7171" width="9.140625" style="24" customWidth="1"/>
    <col min="7172" max="7172" width="9" style="24" customWidth="1"/>
    <col min="7173" max="7173" width="9.140625" style="24" customWidth="1"/>
    <col min="7174" max="7174" width="9" style="24" customWidth="1"/>
    <col min="7175" max="7411" width="9.140625" style="24"/>
    <col min="7412" max="7412" width="44.140625" style="24" customWidth="1"/>
    <col min="7413" max="7425" width="0" style="24" hidden="1" customWidth="1"/>
    <col min="7426" max="7426" width="8.85546875" style="24" customWidth="1"/>
    <col min="7427" max="7427" width="9.140625" style="24" customWidth="1"/>
    <col min="7428" max="7428" width="9" style="24" customWidth="1"/>
    <col min="7429" max="7429" width="9.140625" style="24" customWidth="1"/>
    <col min="7430" max="7430" width="9" style="24" customWidth="1"/>
    <col min="7431" max="7667" width="9.140625" style="24"/>
    <col min="7668" max="7668" width="44.140625" style="24" customWidth="1"/>
    <col min="7669" max="7681" width="0" style="24" hidden="1" customWidth="1"/>
    <col min="7682" max="7682" width="8.85546875" style="24" customWidth="1"/>
    <col min="7683" max="7683" width="9.140625" style="24" customWidth="1"/>
    <col min="7684" max="7684" width="9" style="24" customWidth="1"/>
    <col min="7685" max="7685" width="9.140625" style="24" customWidth="1"/>
    <col min="7686" max="7686" width="9" style="24" customWidth="1"/>
    <col min="7687" max="7923" width="9.140625" style="24"/>
    <col min="7924" max="7924" width="44.140625" style="24" customWidth="1"/>
    <col min="7925" max="7937" width="0" style="24" hidden="1" customWidth="1"/>
    <col min="7938" max="7938" width="8.85546875" style="24" customWidth="1"/>
    <col min="7939" max="7939" width="9.140625" style="24" customWidth="1"/>
    <col min="7940" max="7940" width="9" style="24" customWidth="1"/>
    <col min="7941" max="7941" width="9.140625" style="24" customWidth="1"/>
    <col min="7942" max="7942" width="9" style="24" customWidth="1"/>
    <col min="7943" max="8179" width="9.140625" style="24"/>
    <col min="8180" max="8180" width="44.140625" style="24" customWidth="1"/>
    <col min="8181" max="8193" width="0" style="24" hidden="1" customWidth="1"/>
    <col min="8194" max="8194" width="8.85546875" style="24" customWidth="1"/>
    <col min="8195" max="8195" width="9.140625" style="24" customWidth="1"/>
    <col min="8196" max="8196" width="9" style="24" customWidth="1"/>
    <col min="8197" max="8197" width="9.140625" style="24" customWidth="1"/>
    <col min="8198" max="8198" width="9" style="24" customWidth="1"/>
    <col min="8199" max="8435" width="9.140625" style="24"/>
    <col min="8436" max="8436" width="44.140625" style="24" customWidth="1"/>
    <col min="8437" max="8449" width="0" style="24" hidden="1" customWidth="1"/>
    <col min="8450" max="8450" width="8.85546875" style="24" customWidth="1"/>
    <col min="8451" max="8451" width="9.140625" style="24" customWidth="1"/>
    <col min="8452" max="8452" width="9" style="24" customWidth="1"/>
    <col min="8453" max="8453" width="9.140625" style="24" customWidth="1"/>
    <col min="8454" max="8454" width="9" style="24" customWidth="1"/>
    <col min="8455" max="8691" width="9.140625" style="24"/>
    <col min="8692" max="8692" width="44.140625" style="24" customWidth="1"/>
    <col min="8693" max="8705" width="0" style="24" hidden="1" customWidth="1"/>
    <col min="8706" max="8706" width="8.85546875" style="24" customWidth="1"/>
    <col min="8707" max="8707" width="9.140625" style="24" customWidth="1"/>
    <col min="8708" max="8708" width="9" style="24" customWidth="1"/>
    <col min="8709" max="8709" width="9.140625" style="24" customWidth="1"/>
    <col min="8710" max="8710" width="9" style="24" customWidth="1"/>
    <col min="8711" max="8947" width="9.140625" style="24"/>
    <col min="8948" max="8948" width="44.140625" style="24" customWidth="1"/>
    <col min="8949" max="8961" width="0" style="24" hidden="1" customWidth="1"/>
    <col min="8962" max="8962" width="8.85546875" style="24" customWidth="1"/>
    <col min="8963" max="8963" width="9.140625" style="24" customWidth="1"/>
    <col min="8964" max="8964" width="9" style="24" customWidth="1"/>
    <col min="8965" max="8965" width="9.140625" style="24" customWidth="1"/>
    <col min="8966" max="8966" width="9" style="24" customWidth="1"/>
    <col min="8967" max="9203" width="9.140625" style="24"/>
    <col min="9204" max="9204" width="44.140625" style="24" customWidth="1"/>
    <col min="9205" max="9217" width="0" style="24" hidden="1" customWidth="1"/>
    <col min="9218" max="9218" width="8.85546875" style="24" customWidth="1"/>
    <col min="9219" max="9219" width="9.140625" style="24" customWidth="1"/>
    <col min="9220" max="9220" width="9" style="24" customWidth="1"/>
    <col min="9221" max="9221" width="9.140625" style="24" customWidth="1"/>
    <col min="9222" max="9222" width="9" style="24" customWidth="1"/>
    <col min="9223" max="9459" width="9.140625" style="24"/>
    <col min="9460" max="9460" width="44.140625" style="24" customWidth="1"/>
    <col min="9461" max="9473" width="0" style="24" hidden="1" customWidth="1"/>
    <col min="9474" max="9474" width="8.85546875" style="24" customWidth="1"/>
    <col min="9475" max="9475" width="9.140625" style="24" customWidth="1"/>
    <col min="9476" max="9476" width="9" style="24" customWidth="1"/>
    <col min="9477" max="9477" width="9.140625" style="24" customWidth="1"/>
    <col min="9478" max="9478" width="9" style="24" customWidth="1"/>
    <col min="9479" max="9715" width="9.140625" style="24"/>
    <col min="9716" max="9716" width="44.140625" style="24" customWidth="1"/>
    <col min="9717" max="9729" width="0" style="24" hidden="1" customWidth="1"/>
    <col min="9730" max="9730" width="8.85546875" style="24" customWidth="1"/>
    <col min="9731" max="9731" width="9.140625" style="24" customWidth="1"/>
    <col min="9732" max="9732" width="9" style="24" customWidth="1"/>
    <col min="9733" max="9733" width="9.140625" style="24" customWidth="1"/>
    <col min="9734" max="9734" width="9" style="24" customWidth="1"/>
    <col min="9735" max="9971" width="9.140625" style="24"/>
    <col min="9972" max="9972" width="44.140625" style="24" customWidth="1"/>
    <col min="9973" max="9985" width="0" style="24" hidden="1" customWidth="1"/>
    <col min="9986" max="9986" width="8.85546875" style="24" customWidth="1"/>
    <col min="9987" max="9987" width="9.140625" style="24" customWidth="1"/>
    <col min="9988" max="9988" width="9" style="24" customWidth="1"/>
    <col min="9989" max="9989" width="9.140625" style="24" customWidth="1"/>
    <col min="9990" max="9990" width="9" style="24" customWidth="1"/>
    <col min="9991" max="10227" width="9.140625" style="24"/>
    <col min="10228" max="10228" width="44.140625" style="24" customWidth="1"/>
    <col min="10229" max="10241" width="0" style="24" hidden="1" customWidth="1"/>
    <col min="10242" max="10242" width="8.85546875" style="24" customWidth="1"/>
    <col min="10243" max="10243" width="9.140625" style="24" customWidth="1"/>
    <col min="10244" max="10244" width="9" style="24" customWidth="1"/>
    <col min="10245" max="10245" width="9.140625" style="24" customWidth="1"/>
    <col min="10246" max="10246" width="9" style="24" customWidth="1"/>
    <col min="10247" max="10483" width="9.140625" style="24"/>
    <col min="10484" max="10484" width="44.140625" style="24" customWidth="1"/>
    <col min="10485" max="10497" width="0" style="24" hidden="1" customWidth="1"/>
    <col min="10498" max="10498" width="8.85546875" style="24" customWidth="1"/>
    <col min="10499" max="10499" width="9.140625" style="24" customWidth="1"/>
    <col min="10500" max="10500" width="9" style="24" customWidth="1"/>
    <col min="10501" max="10501" width="9.140625" style="24" customWidth="1"/>
    <col min="10502" max="10502" width="9" style="24" customWidth="1"/>
    <col min="10503" max="10739" width="9.140625" style="24"/>
    <col min="10740" max="10740" width="44.140625" style="24" customWidth="1"/>
    <col min="10741" max="10753" width="0" style="24" hidden="1" customWidth="1"/>
    <col min="10754" max="10754" width="8.85546875" style="24" customWidth="1"/>
    <col min="10755" max="10755" width="9.140625" style="24" customWidth="1"/>
    <col min="10756" max="10756" width="9" style="24" customWidth="1"/>
    <col min="10757" max="10757" width="9.140625" style="24" customWidth="1"/>
    <col min="10758" max="10758" width="9" style="24" customWidth="1"/>
    <col min="10759" max="10995" width="9.140625" style="24"/>
    <col min="10996" max="10996" width="44.140625" style="24" customWidth="1"/>
    <col min="10997" max="11009" width="0" style="24" hidden="1" customWidth="1"/>
    <col min="11010" max="11010" width="8.85546875" style="24" customWidth="1"/>
    <col min="11011" max="11011" width="9.140625" style="24" customWidth="1"/>
    <col min="11012" max="11012" width="9" style="24" customWidth="1"/>
    <col min="11013" max="11013" width="9.140625" style="24" customWidth="1"/>
    <col min="11014" max="11014" width="9" style="24" customWidth="1"/>
    <col min="11015" max="11251" width="9.140625" style="24"/>
    <col min="11252" max="11252" width="44.140625" style="24" customWidth="1"/>
    <col min="11253" max="11265" width="0" style="24" hidden="1" customWidth="1"/>
    <col min="11266" max="11266" width="8.85546875" style="24" customWidth="1"/>
    <col min="11267" max="11267" width="9.140625" style="24" customWidth="1"/>
    <col min="11268" max="11268" width="9" style="24" customWidth="1"/>
    <col min="11269" max="11269" width="9.140625" style="24" customWidth="1"/>
    <col min="11270" max="11270" width="9" style="24" customWidth="1"/>
    <col min="11271" max="11507" width="9.140625" style="24"/>
    <col min="11508" max="11508" width="44.140625" style="24" customWidth="1"/>
    <col min="11509" max="11521" width="0" style="24" hidden="1" customWidth="1"/>
    <col min="11522" max="11522" width="8.85546875" style="24" customWidth="1"/>
    <col min="11523" max="11523" width="9.140625" style="24" customWidth="1"/>
    <col min="11524" max="11524" width="9" style="24" customWidth="1"/>
    <col min="11525" max="11525" width="9.140625" style="24" customWidth="1"/>
    <col min="11526" max="11526" width="9" style="24" customWidth="1"/>
    <col min="11527" max="11763" width="9.140625" style="24"/>
    <col min="11764" max="11764" width="44.140625" style="24" customWidth="1"/>
    <col min="11765" max="11777" width="0" style="24" hidden="1" customWidth="1"/>
    <col min="11778" max="11778" width="8.85546875" style="24" customWidth="1"/>
    <col min="11779" max="11779" width="9.140625" style="24" customWidth="1"/>
    <col min="11780" max="11780" width="9" style="24" customWidth="1"/>
    <col min="11781" max="11781" width="9.140625" style="24" customWidth="1"/>
    <col min="11782" max="11782" width="9" style="24" customWidth="1"/>
    <col min="11783" max="12019" width="9.140625" style="24"/>
    <col min="12020" max="12020" width="44.140625" style="24" customWidth="1"/>
    <col min="12021" max="12033" width="0" style="24" hidden="1" customWidth="1"/>
    <col min="12034" max="12034" width="8.85546875" style="24" customWidth="1"/>
    <col min="12035" max="12035" width="9.140625" style="24" customWidth="1"/>
    <col min="12036" max="12036" width="9" style="24" customWidth="1"/>
    <col min="12037" max="12037" width="9.140625" style="24" customWidth="1"/>
    <col min="12038" max="12038" width="9" style="24" customWidth="1"/>
    <col min="12039" max="12275" width="9.140625" style="24"/>
    <col min="12276" max="12276" width="44.140625" style="24" customWidth="1"/>
    <col min="12277" max="12289" width="0" style="24" hidden="1" customWidth="1"/>
    <col min="12290" max="12290" width="8.85546875" style="24" customWidth="1"/>
    <col min="12291" max="12291" width="9.140625" style="24" customWidth="1"/>
    <col min="12292" max="12292" width="9" style="24" customWidth="1"/>
    <col min="12293" max="12293" width="9.140625" style="24" customWidth="1"/>
    <col min="12294" max="12294" width="9" style="24" customWidth="1"/>
    <col min="12295" max="12531" width="9.140625" style="24"/>
    <col min="12532" max="12532" width="44.140625" style="24" customWidth="1"/>
    <col min="12533" max="12545" width="0" style="24" hidden="1" customWidth="1"/>
    <col min="12546" max="12546" width="8.85546875" style="24" customWidth="1"/>
    <col min="12547" max="12547" width="9.140625" style="24" customWidth="1"/>
    <col min="12548" max="12548" width="9" style="24" customWidth="1"/>
    <col min="12549" max="12549" width="9.140625" style="24" customWidth="1"/>
    <col min="12550" max="12550" width="9" style="24" customWidth="1"/>
    <col min="12551" max="12787" width="9.140625" style="24"/>
    <col min="12788" max="12788" width="44.140625" style="24" customWidth="1"/>
    <col min="12789" max="12801" width="0" style="24" hidden="1" customWidth="1"/>
    <col min="12802" max="12802" width="8.85546875" style="24" customWidth="1"/>
    <col min="12803" max="12803" width="9.140625" style="24" customWidth="1"/>
    <col min="12804" max="12804" width="9" style="24" customWidth="1"/>
    <col min="12805" max="12805" width="9.140625" style="24" customWidth="1"/>
    <col min="12806" max="12806" width="9" style="24" customWidth="1"/>
    <col min="12807" max="13043" width="9.140625" style="24"/>
    <col min="13044" max="13044" width="44.140625" style="24" customWidth="1"/>
    <col min="13045" max="13057" width="0" style="24" hidden="1" customWidth="1"/>
    <col min="13058" max="13058" width="8.85546875" style="24" customWidth="1"/>
    <col min="13059" max="13059" width="9.140625" style="24" customWidth="1"/>
    <col min="13060" max="13060" width="9" style="24" customWidth="1"/>
    <col min="13061" max="13061" width="9.140625" style="24" customWidth="1"/>
    <col min="13062" max="13062" width="9" style="24" customWidth="1"/>
    <col min="13063" max="13299" width="9.140625" style="24"/>
    <col min="13300" max="13300" width="44.140625" style="24" customWidth="1"/>
    <col min="13301" max="13313" width="0" style="24" hidden="1" customWidth="1"/>
    <col min="13314" max="13314" width="8.85546875" style="24" customWidth="1"/>
    <col min="13315" max="13315" width="9.140625" style="24" customWidth="1"/>
    <col min="13316" max="13316" width="9" style="24" customWidth="1"/>
    <col min="13317" max="13317" width="9.140625" style="24" customWidth="1"/>
    <col min="13318" max="13318" width="9" style="24" customWidth="1"/>
    <col min="13319" max="13555" width="9.140625" style="24"/>
    <col min="13556" max="13556" width="44.140625" style="24" customWidth="1"/>
    <col min="13557" max="13569" width="0" style="24" hidden="1" customWidth="1"/>
    <col min="13570" max="13570" width="8.85546875" style="24" customWidth="1"/>
    <col min="13571" max="13571" width="9.140625" style="24" customWidth="1"/>
    <col min="13572" max="13572" width="9" style="24" customWidth="1"/>
    <col min="13573" max="13573" width="9.140625" style="24" customWidth="1"/>
    <col min="13574" max="13574" width="9" style="24" customWidth="1"/>
    <col min="13575" max="13811" width="9.140625" style="24"/>
    <col min="13812" max="13812" width="44.140625" style="24" customWidth="1"/>
    <col min="13813" max="13825" width="0" style="24" hidden="1" customWidth="1"/>
    <col min="13826" max="13826" width="8.85546875" style="24" customWidth="1"/>
    <col min="13827" max="13827" width="9.140625" style="24" customWidth="1"/>
    <col min="13828" max="13828" width="9" style="24" customWidth="1"/>
    <col min="13829" max="13829" width="9.140625" style="24" customWidth="1"/>
    <col min="13830" max="13830" width="9" style="24" customWidth="1"/>
    <col min="13831" max="14067" width="9.140625" style="24"/>
    <col min="14068" max="14068" width="44.140625" style="24" customWidth="1"/>
    <col min="14069" max="14081" width="0" style="24" hidden="1" customWidth="1"/>
    <col min="14082" max="14082" width="8.85546875" style="24" customWidth="1"/>
    <col min="14083" max="14083" width="9.140625" style="24" customWidth="1"/>
    <col min="14084" max="14084" width="9" style="24" customWidth="1"/>
    <col min="14085" max="14085" width="9.140625" style="24" customWidth="1"/>
    <col min="14086" max="14086" width="9" style="24" customWidth="1"/>
    <col min="14087" max="14323" width="9.140625" style="24"/>
    <col min="14324" max="14324" width="44.140625" style="24" customWidth="1"/>
    <col min="14325" max="14337" width="0" style="24" hidden="1" customWidth="1"/>
    <col min="14338" max="14338" width="8.85546875" style="24" customWidth="1"/>
    <col min="14339" max="14339" width="9.140625" style="24" customWidth="1"/>
    <col min="14340" max="14340" width="9" style="24" customWidth="1"/>
    <col min="14341" max="14341" width="9.140625" style="24" customWidth="1"/>
    <col min="14342" max="14342" width="9" style="24" customWidth="1"/>
    <col min="14343" max="14579" width="9.140625" style="24"/>
    <col min="14580" max="14580" width="44.140625" style="24" customWidth="1"/>
    <col min="14581" max="14593" width="0" style="24" hidden="1" customWidth="1"/>
    <col min="14594" max="14594" width="8.85546875" style="24" customWidth="1"/>
    <col min="14595" max="14595" width="9.140625" style="24" customWidth="1"/>
    <col min="14596" max="14596" width="9" style="24" customWidth="1"/>
    <col min="14597" max="14597" width="9.140625" style="24" customWidth="1"/>
    <col min="14598" max="14598" width="9" style="24" customWidth="1"/>
    <col min="14599" max="14835" width="9.140625" style="24"/>
    <col min="14836" max="14836" width="44.140625" style="24" customWidth="1"/>
    <col min="14837" max="14849" width="0" style="24" hidden="1" customWidth="1"/>
    <col min="14850" max="14850" width="8.85546875" style="24" customWidth="1"/>
    <col min="14851" max="14851" width="9.140625" style="24" customWidth="1"/>
    <col min="14852" max="14852" width="9" style="24" customWidth="1"/>
    <col min="14853" max="14853" width="9.140625" style="24" customWidth="1"/>
    <col min="14854" max="14854" width="9" style="24" customWidth="1"/>
    <col min="14855" max="15091" width="9.140625" style="24"/>
    <col min="15092" max="15092" width="44.140625" style="24" customWidth="1"/>
    <col min="15093" max="15105" width="0" style="24" hidden="1" customWidth="1"/>
    <col min="15106" max="15106" width="8.85546875" style="24" customWidth="1"/>
    <col min="15107" max="15107" width="9.140625" style="24" customWidth="1"/>
    <col min="15108" max="15108" width="9" style="24" customWidth="1"/>
    <col min="15109" max="15109" width="9.140625" style="24" customWidth="1"/>
    <col min="15110" max="15110" width="9" style="24" customWidth="1"/>
    <col min="15111" max="15347" width="9.140625" style="24"/>
    <col min="15348" max="15348" width="44.140625" style="24" customWidth="1"/>
    <col min="15349" max="15361" width="0" style="24" hidden="1" customWidth="1"/>
    <col min="15362" max="15362" width="8.85546875" style="24" customWidth="1"/>
    <col min="15363" max="15363" width="9.140625" style="24" customWidth="1"/>
    <col min="15364" max="15364" width="9" style="24" customWidth="1"/>
    <col min="15365" max="15365" width="9.140625" style="24" customWidth="1"/>
    <col min="15366" max="15366" width="9" style="24" customWidth="1"/>
    <col min="15367" max="15603" width="9.140625" style="24"/>
    <col min="15604" max="15604" width="44.140625" style="24" customWidth="1"/>
    <col min="15605" max="15617" width="0" style="24" hidden="1" customWidth="1"/>
    <col min="15618" max="15618" width="8.85546875" style="24" customWidth="1"/>
    <col min="15619" max="15619" width="9.140625" style="24" customWidth="1"/>
    <col min="15620" max="15620" width="9" style="24" customWidth="1"/>
    <col min="15621" max="15621" width="9.140625" style="24" customWidth="1"/>
    <col min="15622" max="15622" width="9" style="24" customWidth="1"/>
    <col min="15623" max="15859" width="9.140625" style="24"/>
    <col min="15860" max="15860" width="44.140625" style="24" customWidth="1"/>
    <col min="15861" max="15873" width="0" style="24" hidden="1" customWidth="1"/>
    <col min="15874" max="15874" width="8.85546875" style="24" customWidth="1"/>
    <col min="15875" max="15875" width="9.140625" style="24" customWidth="1"/>
    <col min="15876" max="15876" width="9" style="24" customWidth="1"/>
    <col min="15877" max="15877" width="9.140625" style="24" customWidth="1"/>
    <col min="15878" max="15878" width="9" style="24" customWidth="1"/>
    <col min="15879" max="16115" width="9.140625" style="24"/>
    <col min="16116" max="16116" width="44.140625" style="24" customWidth="1"/>
    <col min="16117" max="16129" width="0" style="24" hidden="1" customWidth="1"/>
    <col min="16130" max="16130" width="8.85546875" style="24" customWidth="1"/>
    <col min="16131" max="16131" width="9.140625" style="24" customWidth="1"/>
    <col min="16132" max="16132" width="9" style="24" customWidth="1"/>
    <col min="16133" max="16133" width="9.140625" style="24" customWidth="1"/>
    <col min="16134" max="16134" width="9" style="24" customWidth="1"/>
    <col min="16135" max="16377" width="9.140625" style="24"/>
    <col min="16378" max="16384" width="9.140625" style="24" customWidth="1"/>
  </cols>
  <sheetData>
    <row r="1" spans="1:13" s="6" customFormat="1" ht="12.95" customHeight="1" x14ac:dyDescent="0.2">
      <c r="A1" s="952" t="s">
        <v>1375</v>
      </c>
      <c r="L1" s="24"/>
      <c r="M1" s="24"/>
    </row>
    <row r="2" spans="1:13" ht="17.100000000000001" customHeight="1" x14ac:dyDescent="0.2">
      <c r="A2" s="202" t="s">
        <v>1392</v>
      </c>
    </row>
    <row r="3" spans="1:13" ht="17.100000000000001" customHeight="1" thickBot="1" x14ac:dyDescent="0.25">
      <c r="A3" s="139" t="s">
        <v>157</v>
      </c>
      <c r="B3" s="26"/>
      <c r="C3" s="26"/>
      <c r="D3" s="26"/>
      <c r="E3" s="26"/>
      <c r="F3" s="26"/>
      <c r="G3" s="26"/>
      <c r="H3" s="26"/>
      <c r="I3" s="26"/>
      <c r="J3" s="26"/>
      <c r="K3" s="26"/>
      <c r="L3" s="26"/>
      <c r="M3" s="26"/>
    </row>
    <row r="4" spans="1:13" s="27" customFormat="1" ht="17.100000000000001" customHeight="1" thickBot="1" x14ac:dyDescent="0.25">
      <c r="A4" s="140"/>
      <c r="B4" s="28">
        <v>2014</v>
      </c>
      <c r="C4" s="28">
        <v>2015</v>
      </c>
      <c r="D4" s="28">
        <v>2016</v>
      </c>
      <c r="E4" s="28">
        <v>2017</v>
      </c>
      <c r="F4" s="28">
        <v>2018</v>
      </c>
      <c r="G4" s="28">
        <v>2019</v>
      </c>
      <c r="H4" s="28">
        <v>2020</v>
      </c>
      <c r="I4" s="28">
        <v>2021</v>
      </c>
      <c r="J4" s="28">
        <v>2022</v>
      </c>
      <c r="K4" s="28">
        <v>2023</v>
      </c>
      <c r="L4" s="28">
        <v>2024</v>
      </c>
      <c r="M4" s="28">
        <v>2025</v>
      </c>
    </row>
    <row r="5" spans="1:13" s="27" customFormat="1" ht="2.4500000000000002" customHeight="1" x14ac:dyDescent="0.2">
      <c r="A5" s="141"/>
    </row>
    <row r="6" spans="1:13" s="30" customFormat="1" ht="12" x14ac:dyDescent="0.2">
      <c r="A6" s="155" t="s">
        <v>19</v>
      </c>
      <c r="B6" s="29">
        <v>16022</v>
      </c>
      <c r="C6" s="29">
        <v>16649</v>
      </c>
      <c r="D6" s="29">
        <v>17114</v>
      </c>
      <c r="E6" s="29">
        <v>17861</v>
      </c>
      <c r="F6" s="29">
        <v>19431</v>
      </c>
      <c r="G6" s="29">
        <v>21547</v>
      </c>
      <c r="H6" s="29">
        <v>22358</v>
      </c>
      <c r="I6" s="199">
        <v>22317</v>
      </c>
      <c r="J6" s="199">
        <v>24391</v>
      </c>
      <c r="K6" s="199">
        <v>29766</v>
      </c>
      <c r="L6" s="199">
        <v>33412</v>
      </c>
      <c r="M6" s="199">
        <v>30723</v>
      </c>
    </row>
    <row r="7" spans="1:13" s="33" customFormat="1" ht="3.75" customHeight="1" x14ac:dyDescent="0.2">
      <c r="A7" s="142" t="s">
        <v>20</v>
      </c>
      <c r="B7" s="31">
        <v>16022</v>
      </c>
      <c r="C7" s="32"/>
      <c r="D7" s="32"/>
      <c r="E7" s="32"/>
      <c r="F7" s="32"/>
      <c r="G7" s="32"/>
      <c r="H7" s="32"/>
      <c r="I7" s="200"/>
      <c r="J7" s="200"/>
      <c r="K7" s="200"/>
      <c r="L7" s="200"/>
      <c r="M7" s="200"/>
    </row>
    <row r="8" spans="1:13" s="36" customFormat="1" ht="12.95" customHeight="1" x14ac:dyDescent="0.2">
      <c r="A8" s="143" t="s">
        <v>21</v>
      </c>
      <c r="B8" s="34">
        <v>547</v>
      </c>
      <c r="C8" s="34">
        <v>533</v>
      </c>
      <c r="D8" s="34">
        <v>542</v>
      </c>
      <c r="E8" s="34">
        <v>527</v>
      </c>
      <c r="F8" s="34">
        <v>585</v>
      </c>
      <c r="G8" s="34">
        <v>635</v>
      </c>
      <c r="H8" s="15">
        <v>611</v>
      </c>
      <c r="I8" s="15">
        <v>650</v>
      </c>
      <c r="J8" s="15">
        <v>752</v>
      </c>
      <c r="K8" s="15">
        <v>847</v>
      </c>
      <c r="L8" s="15">
        <v>944</v>
      </c>
      <c r="M8" s="15">
        <v>974</v>
      </c>
    </row>
    <row r="9" spans="1:13" s="36" customFormat="1" ht="12.95" customHeight="1" x14ac:dyDescent="0.2">
      <c r="A9" s="144" t="s">
        <v>101</v>
      </c>
      <c r="B9" s="34">
        <v>295</v>
      </c>
      <c r="C9" s="34">
        <v>389</v>
      </c>
      <c r="D9" s="34">
        <v>282</v>
      </c>
      <c r="E9" s="34">
        <v>258</v>
      </c>
      <c r="F9" s="34">
        <v>282</v>
      </c>
      <c r="G9" s="34">
        <v>372</v>
      </c>
      <c r="H9" s="15">
        <v>412</v>
      </c>
      <c r="I9" s="15">
        <v>425</v>
      </c>
      <c r="J9" s="15">
        <v>373</v>
      </c>
      <c r="K9" s="15">
        <v>437</v>
      </c>
      <c r="L9" s="15">
        <v>533</v>
      </c>
      <c r="M9" s="15">
        <v>612</v>
      </c>
    </row>
    <row r="10" spans="1:13" s="36" customFormat="1" ht="12.95" customHeight="1" x14ac:dyDescent="0.2">
      <c r="A10" s="144" t="s">
        <v>64</v>
      </c>
      <c r="B10" s="34">
        <v>1851</v>
      </c>
      <c r="C10" s="34">
        <v>1871</v>
      </c>
      <c r="D10" s="34">
        <v>1856</v>
      </c>
      <c r="E10" s="34">
        <v>1913</v>
      </c>
      <c r="F10" s="34">
        <v>1996</v>
      </c>
      <c r="G10" s="34">
        <v>2116</v>
      </c>
      <c r="H10" s="15">
        <v>2131</v>
      </c>
      <c r="I10" s="15">
        <v>2042</v>
      </c>
      <c r="J10" s="15">
        <v>2149</v>
      </c>
      <c r="K10" s="15">
        <v>2484</v>
      </c>
      <c r="L10" s="15">
        <v>2761</v>
      </c>
      <c r="M10" s="15">
        <v>2661</v>
      </c>
    </row>
    <row r="11" spans="1:13" ht="24" x14ac:dyDescent="0.2">
      <c r="A11" s="145" t="s">
        <v>90</v>
      </c>
      <c r="B11" s="34">
        <v>424</v>
      </c>
      <c r="C11" s="34">
        <v>435</v>
      </c>
      <c r="D11" s="34">
        <v>442</v>
      </c>
      <c r="E11" s="34">
        <v>453</v>
      </c>
      <c r="F11" s="34">
        <v>475</v>
      </c>
      <c r="G11" s="34">
        <v>503</v>
      </c>
      <c r="H11" s="15">
        <v>498</v>
      </c>
      <c r="I11" s="15">
        <v>489</v>
      </c>
      <c r="J11" s="15">
        <v>501</v>
      </c>
      <c r="K11" s="15">
        <v>554</v>
      </c>
      <c r="L11" s="15">
        <v>574</v>
      </c>
      <c r="M11" s="15">
        <v>537</v>
      </c>
    </row>
    <row r="12" spans="1:13" ht="13.9" customHeight="1" x14ac:dyDescent="0.2">
      <c r="A12" s="146" t="s">
        <v>66</v>
      </c>
      <c r="B12" s="34">
        <v>7</v>
      </c>
      <c r="C12" s="34">
        <v>7</v>
      </c>
      <c r="D12" s="34">
        <v>7</v>
      </c>
      <c r="E12" s="34">
        <v>5</v>
      </c>
      <c r="F12" s="34">
        <v>6</v>
      </c>
      <c r="G12" s="34">
        <v>11</v>
      </c>
      <c r="H12" s="15">
        <v>10</v>
      </c>
      <c r="I12" s="15">
        <v>7</v>
      </c>
      <c r="J12" s="15">
        <v>8</v>
      </c>
      <c r="K12" s="15">
        <v>8</v>
      </c>
      <c r="L12" s="15">
        <v>8</v>
      </c>
      <c r="M12" s="15">
        <v>6</v>
      </c>
    </row>
    <row r="13" spans="1:13" ht="24" x14ac:dyDescent="0.2">
      <c r="A13" s="145" t="s">
        <v>100</v>
      </c>
      <c r="B13" s="34">
        <v>193</v>
      </c>
      <c r="C13" s="34">
        <v>205</v>
      </c>
      <c r="D13" s="34">
        <v>201</v>
      </c>
      <c r="E13" s="34">
        <v>209</v>
      </c>
      <c r="F13" s="34">
        <v>217</v>
      </c>
      <c r="G13" s="34">
        <v>224</v>
      </c>
      <c r="H13" s="15">
        <v>235</v>
      </c>
      <c r="I13" s="15">
        <v>237</v>
      </c>
      <c r="J13" s="15">
        <v>282</v>
      </c>
      <c r="K13" s="15">
        <v>399</v>
      </c>
      <c r="L13" s="15">
        <v>524</v>
      </c>
      <c r="M13" s="15">
        <v>499</v>
      </c>
    </row>
    <row r="14" spans="1:13" ht="24" x14ac:dyDescent="0.2">
      <c r="A14" s="145" t="s">
        <v>68</v>
      </c>
      <c r="B14" s="34">
        <v>217</v>
      </c>
      <c r="C14" s="34">
        <v>219</v>
      </c>
      <c r="D14" s="34">
        <v>207</v>
      </c>
      <c r="E14" s="34">
        <v>223</v>
      </c>
      <c r="F14" s="34">
        <v>229</v>
      </c>
      <c r="G14" s="34">
        <v>229</v>
      </c>
      <c r="H14" s="15">
        <v>229</v>
      </c>
      <c r="I14" s="15">
        <v>194</v>
      </c>
      <c r="J14" s="15">
        <v>193</v>
      </c>
      <c r="K14" s="15">
        <v>201</v>
      </c>
      <c r="L14" s="15">
        <v>202</v>
      </c>
      <c r="M14" s="15">
        <v>190</v>
      </c>
    </row>
    <row r="15" spans="1:13" ht="12" x14ac:dyDescent="0.2">
      <c r="A15" s="145" t="s">
        <v>69</v>
      </c>
      <c r="B15" s="34">
        <v>17</v>
      </c>
      <c r="C15" s="34">
        <v>16</v>
      </c>
      <c r="D15" s="34">
        <v>13</v>
      </c>
      <c r="E15" s="34">
        <v>12</v>
      </c>
      <c r="F15" s="34">
        <v>14</v>
      </c>
      <c r="G15" s="34">
        <v>16</v>
      </c>
      <c r="H15" s="15">
        <v>15</v>
      </c>
      <c r="I15" s="15">
        <v>18</v>
      </c>
      <c r="J15" s="15">
        <v>18</v>
      </c>
      <c r="K15" s="15">
        <v>21</v>
      </c>
      <c r="L15" s="15">
        <v>24</v>
      </c>
      <c r="M15" s="15">
        <v>24</v>
      </c>
    </row>
    <row r="16" spans="1:13" ht="12.95" customHeight="1" x14ac:dyDescent="0.2">
      <c r="A16" s="146" t="s">
        <v>70</v>
      </c>
      <c r="B16" s="34">
        <v>50</v>
      </c>
      <c r="C16" s="34">
        <v>49</v>
      </c>
      <c r="D16" s="34">
        <v>50</v>
      </c>
      <c r="E16" s="34">
        <v>56</v>
      </c>
      <c r="F16" s="34">
        <v>59</v>
      </c>
      <c r="G16" s="34">
        <v>67</v>
      </c>
      <c r="H16" s="15">
        <v>67</v>
      </c>
      <c r="I16" s="15">
        <v>68</v>
      </c>
      <c r="J16" s="15">
        <v>83</v>
      </c>
      <c r="K16" s="15">
        <v>106</v>
      </c>
      <c r="L16" s="15">
        <v>110</v>
      </c>
      <c r="M16" s="15">
        <v>110</v>
      </c>
    </row>
    <row r="17" spans="1:13" ht="12" x14ac:dyDescent="0.2">
      <c r="A17" s="146" t="s">
        <v>71</v>
      </c>
      <c r="B17" s="34">
        <v>38</v>
      </c>
      <c r="C17" s="34">
        <v>34</v>
      </c>
      <c r="D17" s="34">
        <v>37</v>
      </c>
      <c r="E17" s="34">
        <v>39</v>
      </c>
      <c r="F17" s="34">
        <v>47</v>
      </c>
      <c r="G17" s="34">
        <v>45</v>
      </c>
      <c r="H17" s="15">
        <v>47</v>
      </c>
      <c r="I17" s="15">
        <v>43</v>
      </c>
      <c r="J17" s="15">
        <v>42</v>
      </c>
      <c r="K17" s="15">
        <v>43</v>
      </c>
      <c r="L17" s="15">
        <v>41</v>
      </c>
      <c r="M17" s="15">
        <v>40</v>
      </c>
    </row>
    <row r="18" spans="1:13" ht="13.9" customHeight="1" x14ac:dyDescent="0.2">
      <c r="A18" s="146" t="s">
        <v>72</v>
      </c>
      <c r="B18" s="34">
        <v>173</v>
      </c>
      <c r="C18" s="35">
        <v>168</v>
      </c>
      <c r="D18" s="35">
        <v>164</v>
      </c>
      <c r="E18" s="35">
        <v>155</v>
      </c>
      <c r="F18" s="35">
        <v>154</v>
      </c>
      <c r="G18" s="35">
        <v>161</v>
      </c>
      <c r="H18" s="196">
        <v>162</v>
      </c>
      <c r="I18" s="196">
        <v>142</v>
      </c>
      <c r="J18" s="196">
        <v>141</v>
      </c>
      <c r="K18" s="196">
        <v>150</v>
      </c>
      <c r="L18" s="196">
        <v>162</v>
      </c>
      <c r="M18" s="196">
        <v>146</v>
      </c>
    </row>
    <row r="19" spans="1:13" ht="13.9" customHeight="1" x14ac:dyDescent="0.2">
      <c r="A19" s="146" t="s">
        <v>73</v>
      </c>
      <c r="B19" s="34">
        <v>291</v>
      </c>
      <c r="C19" s="35">
        <v>303</v>
      </c>
      <c r="D19" s="35">
        <v>299</v>
      </c>
      <c r="E19" s="35">
        <v>306</v>
      </c>
      <c r="F19" s="35">
        <v>327</v>
      </c>
      <c r="G19" s="35">
        <v>351</v>
      </c>
      <c r="H19" s="196">
        <v>357</v>
      </c>
      <c r="I19" s="196">
        <v>343</v>
      </c>
      <c r="J19" s="196">
        <v>357</v>
      </c>
      <c r="K19" s="196">
        <v>397</v>
      </c>
      <c r="L19" s="196">
        <v>432</v>
      </c>
      <c r="M19" s="196">
        <v>469</v>
      </c>
    </row>
    <row r="20" spans="1:13" ht="24.6" customHeight="1" x14ac:dyDescent="0.2">
      <c r="A20" s="145" t="s">
        <v>93</v>
      </c>
      <c r="B20" s="34">
        <v>170</v>
      </c>
      <c r="C20" s="34">
        <v>169</v>
      </c>
      <c r="D20" s="34">
        <v>170</v>
      </c>
      <c r="E20" s="34">
        <v>174</v>
      </c>
      <c r="F20" s="34">
        <v>175</v>
      </c>
      <c r="G20" s="34">
        <v>196</v>
      </c>
      <c r="H20" s="15">
        <v>219</v>
      </c>
      <c r="I20" s="15">
        <v>209</v>
      </c>
      <c r="J20" s="15">
        <v>210</v>
      </c>
      <c r="K20" s="15">
        <v>234</v>
      </c>
      <c r="L20" s="15">
        <v>269</v>
      </c>
      <c r="M20" s="15">
        <v>258</v>
      </c>
    </row>
    <row r="21" spans="1:13" ht="24" x14ac:dyDescent="0.2">
      <c r="A21" s="145" t="s">
        <v>75</v>
      </c>
      <c r="B21" s="34">
        <v>25</v>
      </c>
      <c r="C21" s="34">
        <v>24</v>
      </c>
      <c r="D21" s="34">
        <v>25</v>
      </c>
      <c r="E21" s="34">
        <v>26</v>
      </c>
      <c r="F21" s="34">
        <v>29</v>
      </c>
      <c r="G21" s="34">
        <v>22</v>
      </c>
      <c r="H21" s="15">
        <v>23</v>
      </c>
      <c r="I21" s="15">
        <v>23</v>
      </c>
      <c r="J21" s="15">
        <v>25</v>
      </c>
      <c r="K21" s="15">
        <v>32</v>
      </c>
      <c r="L21" s="15">
        <v>37</v>
      </c>
      <c r="M21" s="15">
        <v>29</v>
      </c>
    </row>
    <row r="22" spans="1:13" ht="13.9" customHeight="1" x14ac:dyDescent="0.2">
      <c r="A22" s="146" t="s">
        <v>76</v>
      </c>
      <c r="B22" s="34">
        <v>37</v>
      </c>
      <c r="C22" s="34">
        <v>31</v>
      </c>
      <c r="D22" s="34">
        <v>34</v>
      </c>
      <c r="E22" s="34">
        <v>34</v>
      </c>
      <c r="F22" s="34">
        <v>34</v>
      </c>
      <c r="G22" s="34">
        <v>37</v>
      </c>
      <c r="H22" s="15">
        <v>34</v>
      </c>
      <c r="I22" s="15">
        <v>38</v>
      </c>
      <c r="J22" s="15">
        <v>40</v>
      </c>
      <c r="K22" s="15">
        <v>44</v>
      </c>
      <c r="L22" s="15">
        <v>50</v>
      </c>
      <c r="M22" s="15">
        <v>46</v>
      </c>
    </row>
    <row r="23" spans="1:13" ht="12" x14ac:dyDescent="0.2">
      <c r="A23" s="145" t="s">
        <v>77</v>
      </c>
      <c r="B23" s="34">
        <v>38</v>
      </c>
      <c r="C23" s="34">
        <v>37</v>
      </c>
      <c r="D23" s="34">
        <v>37</v>
      </c>
      <c r="E23" s="34">
        <v>40</v>
      </c>
      <c r="F23" s="34">
        <v>42</v>
      </c>
      <c r="G23" s="34">
        <v>44</v>
      </c>
      <c r="H23" s="15">
        <v>39</v>
      </c>
      <c r="I23" s="15">
        <v>38</v>
      </c>
      <c r="J23" s="15">
        <v>40</v>
      </c>
      <c r="K23" s="15">
        <v>52</v>
      </c>
      <c r="L23" s="15">
        <v>57</v>
      </c>
      <c r="M23" s="15">
        <v>47</v>
      </c>
    </row>
    <row r="24" spans="1:13" ht="13.9" customHeight="1" x14ac:dyDescent="0.2">
      <c r="A24" s="145" t="s">
        <v>78</v>
      </c>
      <c r="B24" s="34">
        <v>7</v>
      </c>
      <c r="C24" s="24">
        <v>7</v>
      </c>
      <c r="D24" s="24">
        <v>5</v>
      </c>
      <c r="E24" s="24">
        <v>5</v>
      </c>
      <c r="F24" s="24">
        <v>5</v>
      </c>
      <c r="G24" s="24">
        <v>8</v>
      </c>
      <c r="H24" s="1">
        <v>11</v>
      </c>
      <c r="I24" s="1">
        <v>12</v>
      </c>
      <c r="J24" s="1">
        <v>10</v>
      </c>
      <c r="K24" s="1">
        <v>14</v>
      </c>
      <c r="L24" s="1">
        <v>21</v>
      </c>
      <c r="M24" s="1">
        <v>21</v>
      </c>
    </row>
    <row r="25" spans="1:13" ht="24" x14ac:dyDescent="0.2">
      <c r="A25" s="145" t="s">
        <v>104</v>
      </c>
      <c r="B25" s="34">
        <v>164</v>
      </c>
      <c r="C25" s="34">
        <v>167</v>
      </c>
      <c r="D25" s="34">
        <v>165</v>
      </c>
      <c r="E25" s="34">
        <v>176</v>
      </c>
      <c r="F25" s="34">
        <v>183</v>
      </c>
      <c r="G25" s="34">
        <v>202</v>
      </c>
      <c r="H25" s="15">
        <v>185</v>
      </c>
      <c r="I25" s="15">
        <v>181</v>
      </c>
      <c r="J25" s="15">
        <v>199</v>
      </c>
      <c r="K25" s="15">
        <v>229</v>
      </c>
      <c r="L25" s="15">
        <v>250</v>
      </c>
      <c r="M25" s="15">
        <v>239</v>
      </c>
    </row>
    <row r="26" spans="1:13" ht="23.45" customHeight="1" x14ac:dyDescent="0.2">
      <c r="A26" s="147" t="s">
        <v>22</v>
      </c>
      <c r="B26" s="34">
        <v>74</v>
      </c>
      <c r="C26" s="34">
        <v>72</v>
      </c>
      <c r="D26" s="34">
        <v>72</v>
      </c>
      <c r="E26" s="34">
        <v>83</v>
      </c>
      <c r="F26" s="34">
        <v>91</v>
      </c>
      <c r="G26" s="34">
        <v>97</v>
      </c>
      <c r="H26" s="15">
        <v>117</v>
      </c>
      <c r="I26" s="15">
        <v>128</v>
      </c>
      <c r="J26" s="15">
        <v>164</v>
      </c>
      <c r="K26" s="15">
        <f>197+8</f>
        <v>205</v>
      </c>
      <c r="L26" s="15">
        <v>235</v>
      </c>
      <c r="M26" s="15">
        <v>216</v>
      </c>
    </row>
    <row r="27" spans="1:13" ht="24" x14ac:dyDescent="0.2">
      <c r="A27" s="145" t="s">
        <v>79</v>
      </c>
      <c r="B27" s="34">
        <v>38</v>
      </c>
      <c r="C27" s="35">
        <v>35</v>
      </c>
      <c r="D27" s="35">
        <v>36</v>
      </c>
      <c r="E27" s="35">
        <v>49</v>
      </c>
      <c r="F27" s="35">
        <v>58</v>
      </c>
      <c r="G27" s="35">
        <v>65</v>
      </c>
      <c r="H27" s="196">
        <v>84</v>
      </c>
      <c r="I27" s="196">
        <v>96</v>
      </c>
      <c r="J27" s="196">
        <v>132</v>
      </c>
      <c r="K27" s="196">
        <v>170</v>
      </c>
      <c r="L27" s="196">
        <v>198</v>
      </c>
      <c r="M27" s="196">
        <v>180</v>
      </c>
    </row>
    <row r="28" spans="1:13" ht="24" x14ac:dyDescent="0.2">
      <c r="A28" s="145" t="s">
        <v>80</v>
      </c>
      <c r="B28" s="44">
        <v>11</v>
      </c>
      <c r="C28" s="35">
        <v>10</v>
      </c>
      <c r="D28" s="35">
        <v>10</v>
      </c>
      <c r="E28" s="35">
        <v>9</v>
      </c>
      <c r="F28" s="35">
        <v>9</v>
      </c>
      <c r="G28" s="35">
        <v>9</v>
      </c>
      <c r="H28" s="196">
        <v>9</v>
      </c>
      <c r="I28" s="196">
        <v>9</v>
      </c>
      <c r="J28" s="196">
        <v>9</v>
      </c>
      <c r="K28" s="196">
        <f>1+8</f>
        <v>9</v>
      </c>
      <c r="L28" s="196">
        <v>9</v>
      </c>
      <c r="M28" s="196">
        <v>9</v>
      </c>
    </row>
    <row r="29" spans="1:13" ht="12.75" customHeight="1" x14ac:dyDescent="0.2">
      <c r="A29" s="145" t="s">
        <v>23</v>
      </c>
      <c r="B29" s="34">
        <v>25</v>
      </c>
      <c r="C29" s="35">
        <v>27</v>
      </c>
      <c r="D29" s="35">
        <v>26</v>
      </c>
      <c r="E29" s="35">
        <v>25</v>
      </c>
      <c r="F29" s="35">
        <v>24</v>
      </c>
      <c r="G29" s="35">
        <v>23</v>
      </c>
      <c r="H29" s="196">
        <v>24</v>
      </c>
      <c r="I29" s="196">
        <v>23</v>
      </c>
      <c r="J29" s="196">
        <v>23</v>
      </c>
      <c r="K29" s="196">
        <v>26</v>
      </c>
      <c r="L29" s="196">
        <v>28</v>
      </c>
      <c r="M29" s="196">
        <v>27</v>
      </c>
    </row>
    <row r="30" spans="1:13" ht="24" customHeight="1" x14ac:dyDescent="0.2">
      <c r="A30" s="147" t="s">
        <v>81</v>
      </c>
      <c r="B30" s="34">
        <v>306</v>
      </c>
      <c r="C30" s="35">
        <v>261</v>
      </c>
      <c r="D30" s="35">
        <v>269</v>
      </c>
      <c r="E30" s="35">
        <v>279</v>
      </c>
      <c r="F30" s="35">
        <v>506</v>
      </c>
      <c r="G30" s="35">
        <v>540</v>
      </c>
      <c r="H30" s="196">
        <v>539</v>
      </c>
      <c r="I30" s="196">
        <v>569</v>
      </c>
      <c r="J30" s="196">
        <v>614</v>
      </c>
      <c r="K30" s="196">
        <v>611</v>
      </c>
      <c r="L30" s="196">
        <v>604</v>
      </c>
      <c r="M30" s="196">
        <v>492</v>
      </c>
    </row>
    <row r="31" spans="1:13" ht="12.95" customHeight="1" x14ac:dyDescent="0.2">
      <c r="A31" s="144" t="s">
        <v>24</v>
      </c>
      <c r="B31" s="34">
        <v>1633</v>
      </c>
      <c r="C31" s="35">
        <v>1702</v>
      </c>
      <c r="D31" s="35">
        <v>1793</v>
      </c>
      <c r="E31" s="35">
        <v>1941</v>
      </c>
      <c r="F31" s="35">
        <v>2162</v>
      </c>
      <c r="G31" s="35">
        <v>2452</v>
      </c>
      <c r="H31" s="196">
        <v>2624</v>
      </c>
      <c r="I31" s="196">
        <v>2607</v>
      </c>
      <c r="J31" s="196">
        <v>2651</v>
      </c>
      <c r="K31" s="196">
        <v>3189</v>
      </c>
      <c r="L31" s="196">
        <v>3390</v>
      </c>
      <c r="M31" s="196">
        <v>3286</v>
      </c>
    </row>
    <row r="32" spans="1:13" ht="24" x14ac:dyDescent="0.2">
      <c r="A32" s="147" t="s">
        <v>102</v>
      </c>
      <c r="B32" s="34">
        <v>3907</v>
      </c>
      <c r="C32" s="35">
        <v>4035</v>
      </c>
      <c r="D32" s="35">
        <v>4310</v>
      </c>
      <c r="E32" s="35">
        <v>4539</v>
      </c>
      <c r="F32" s="35">
        <v>4886</v>
      </c>
      <c r="G32" s="35">
        <v>5666</v>
      </c>
      <c r="H32" s="196">
        <v>6065</v>
      </c>
      <c r="I32" s="196">
        <v>6131</v>
      </c>
      <c r="J32" s="196">
        <v>7170</v>
      </c>
      <c r="K32" s="196">
        <v>9535</v>
      </c>
      <c r="L32" s="196">
        <v>11370</v>
      </c>
      <c r="M32" s="196">
        <v>9985</v>
      </c>
    </row>
    <row r="33" spans="1:13" ht="12" x14ac:dyDescent="0.2">
      <c r="A33" s="144" t="s">
        <v>82</v>
      </c>
      <c r="B33" s="34">
        <v>876</v>
      </c>
      <c r="C33" s="35">
        <v>918</v>
      </c>
      <c r="D33" s="35">
        <v>900</v>
      </c>
      <c r="E33" s="35">
        <v>942</v>
      </c>
      <c r="F33" s="35">
        <v>1018</v>
      </c>
      <c r="G33" s="35">
        <v>1074</v>
      </c>
      <c r="H33" s="196">
        <v>1118</v>
      </c>
      <c r="I33" s="196">
        <v>1132</v>
      </c>
      <c r="J33" s="196">
        <v>1249</v>
      </c>
      <c r="K33" s="196">
        <v>1519</v>
      </c>
      <c r="L33" s="196">
        <v>1629</v>
      </c>
      <c r="M33" s="196">
        <v>1501</v>
      </c>
    </row>
    <row r="34" spans="1:13" ht="12" x14ac:dyDescent="0.2">
      <c r="A34" s="144" t="s">
        <v>25</v>
      </c>
      <c r="B34" s="34">
        <v>283</v>
      </c>
      <c r="C34" s="34">
        <v>292</v>
      </c>
      <c r="D34" s="34">
        <v>296</v>
      </c>
      <c r="E34" s="34">
        <v>321</v>
      </c>
      <c r="F34" s="34">
        <v>332</v>
      </c>
      <c r="G34" s="34">
        <v>392</v>
      </c>
      <c r="H34" s="15">
        <v>397</v>
      </c>
      <c r="I34" s="15">
        <v>384</v>
      </c>
      <c r="J34" s="15">
        <v>390</v>
      </c>
      <c r="K34" s="15">
        <v>528</v>
      </c>
      <c r="L34" s="15">
        <v>598</v>
      </c>
      <c r="M34" s="15">
        <v>570</v>
      </c>
    </row>
    <row r="35" spans="1:13" ht="12.95" customHeight="1" x14ac:dyDescent="0.2">
      <c r="A35" s="148" t="s">
        <v>26</v>
      </c>
      <c r="B35" s="34">
        <v>501</v>
      </c>
      <c r="C35" s="34">
        <v>508</v>
      </c>
      <c r="D35" s="34">
        <v>527</v>
      </c>
      <c r="E35" s="34">
        <v>546</v>
      </c>
      <c r="F35" s="34">
        <v>623</v>
      </c>
      <c r="G35" s="34">
        <v>720</v>
      </c>
      <c r="H35" s="15">
        <v>771</v>
      </c>
      <c r="I35" s="15">
        <v>756</v>
      </c>
      <c r="J35" s="15">
        <v>894</v>
      </c>
      <c r="K35" s="15">
        <v>1174</v>
      </c>
      <c r="L35" s="15">
        <v>1333</v>
      </c>
      <c r="M35" s="15">
        <v>1254</v>
      </c>
    </row>
    <row r="36" spans="1:13" ht="12.95" customHeight="1" x14ac:dyDescent="0.2">
      <c r="A36" s="144" t="s">
        <v>27</v>
      </c>
      <c r="B36" s="34">
        <v>158</v>
      </c>
      <c r="C36" s="34">
        <v>163</v>
      </c>
      <c r="D36" s="34">
        <v>158</v>
      </c>
      <c r="E36" s="34">
        <v>159</v>
      </c>
      <c r="F36" s="34">
        <v>159</v>
      </c>
      <c r="G36" s="34">
        <v>159</v>
      </c>
      <c r="H36" s="15">
        <v>168</v>
      </c>
      <c r="I36" s="15">
        <v>153</v>
      </c>
      <c r="J36" s="15">
        <v>147</v>
      </c>
      <c r="K36" s="15">
        <v>157</v>
      </c>
      <c r="L36" s="15">
        <v>146</v>
      </c>
      <c r="M36" s="15">
        <v>127</v>
      </c>
    </row>
    <row r="37" spans="1:13" ht="12.95" customHeight="1" x14ac:dyDescent="0.2">
      <c r="A37" s="144" t="s">
        <v>28</v>
      </c>
      <c r="B37" s="35">
        <v>946</v>
      </c>
      <c r="C37" s="35">
        <v>1087</v>
      </c>
      <c r="D37" s="35">
        <v>1059</v>
      </c>
      <c r="E37" s="35">
        <v>1064</v>
      </c>
      <c r="F37" s="35">
        <v>1159</v>
      </c>
      <c r="G37" s="35">
        <v>1175</v>
      </c>
      <c r="H37" s="196">
        <v>1151</v>
      </c>
      <c r="I37" s="196">
        <v>1117</v>
      </c>
      <c r="J37" s="196">
        <v>1272</v>
      </c>
      <c r="K37" s="196">
        <v>1543</v>
      </c>
      <c r="L37" s="196">
        <v>1796</v>
      </c>
      <c r="M37" s="196">
        <v>1650</v>
      </c>
    </row>
    <row r="38" spans="1:13" ht="12.95" customHeight="1" x14ac:dyDescent="0.2">
      <c r="A38" s="149" t="s">
        <v>115</v>
      </c>
      <c r="B38" s="35">
        <v>33</v>
      </c>
      <c r="C38" s="35">
        <v>35</v>
      </c>
      <c r="D38" s="35">
        <v>33</v>
      </c>
      <c r="E38" s="35">
        <v>31</v>
      </c>
      <c r="F38" s="35">
        <v>31</v>
      </c>
      <c r="G38" s="35">
        <v>30</v>
      </c>
      <c r="H38" s="1">
        <v>29</v>
      </c>
      <c r="I38" s="1">
        <v>29</v>
      </c>
      <c r="J38" s="1">
        <v>29</v>
      </c>
      <c r="K38" s="1">
        <v>28</v>
      </c>
      <c r="L38" s="1">
        <v>26</v>
      </c>
      <c r="M38" s="1">
        <v>26</v>
      </c>
    </row>
    <row r="39" spans="1:13" ht="12.95" customHeight="1" x14ac:dyDescent="0.2">
      <c r="A39" s="149" t="s">
        <v>52</v>
      </c>
      <c r="B39" s="35">
        <v>21</v>
      </c>
      <c r="C39" s="35">
        <v>22</v>
      </c>
      <c r="D39" s="35">
        <v>24</v>
      </c>
      <c r="E39" s="35">
        <v>23</v>
      </c>
      <c r="F39" s="35">
        <v>22</v>
      </c>
      <c r="G39" s="35">
        <v>20</v>
      </c>
      <c r="H39" s="1">
        <v>15</v>
      </c>
      <c r="I39" s="1">
        <v>14</v>
      </c>
      <c r="J39" s="1">
        <v>15</v>
      </c>
      <c r="K39" s="1">
        <v>16</v>
      </c>
      <c r="L39" s="1">
        <v>16</v>
      </c>
      <c r="M39" s="1">
        <v>19</v>
      </c>
    </row>
    <row r="40" spans="1:13" ht="12.95" customHeight="1" x14ac:dyDescent="0.2">
      <c r="A40" s="149" t="s">
        <v>29</v>
      </c>
      <c r="B40" s="35">
        <v>6</v>
      </c>
      <c r="C40" s="35">
        <v>6</v>
      </c>
      <c r="D40" s="35">
        <v>6</v>
      </c>
      <c r="E40" s="35">
        <v>6</v>
      </c>
      <c r="F40" s="35">
        <v>6</v>
      </c>
      <c r="G40" s="35">
        <v>6</v>
      </c>
      <c r="H40" s="1">
        <v>3</v>
      </c>
      <c r="I40" s="1">
        <v>2</v>
      </c>
      <c r="J40" s="1">
        <v>2</v>
      </c>
      <c r="K40" s="1">
        <v>2</v>
      </c>
      <c r="L40" s="1">
        <v>2</v>
      </c>
      <c r="M40" s="1">
        <v>2</v>
      </c>
    </row>
    <row r="41" spans="1:13" ht="12" x14ac:dyDescent="0.2">
      <c r="A41" s="146" t="s">
        <v>30</v>
      </c>
      <c r="B41" s="35">
        <v>738</v>
      </c>
      <c r="C41" s="35">
        <v>659</v>
      </c>
      <c r="D41" s="35">
        <v>618</v>
      </c>
      <c r="E41" s="35">
        <v>611</v>
      </c>
      <c r="F41" s="35">
        <v>626</v>
      </c>
      <c r="G41" s="35">
        <v>608</v>
      </c>
      <c r="H41" s="1">
        <v>600</v>
      </c>
      <c r="I41" s="1">
        <v>580</v>
      </c>
      <c r="J41" s="1">
        <v>594</v>
      </c>
      <c r="K41" s="1">
        <v>621</v>
      </c>
      <c r="L41" s="1">
        <v>586</v>
      </c>
      <c r="M41" s="1">
        <v>532</v>
      </c>
    </row>
    <row r="42" spans="1:13" ht="12" x14ac:dyDescent="0.2">
      <c r="A42" s="149" t="s">
        <v>31</v>
      </c>
      <c r="B42" s="35">
        <v>2</v>
      </c>
      <c r="C42" s="35">
        <v>2</v>
      </c>
      <c r="D42" s="35">
        <v>2</v>
      </c>
      <c r="E42" s="35">
        <v>2</v>
      </c>
      <c r="F42" s="35">
        <v>3</v>
      </c>
      <c r="G42" s="35">
        <v>3</v>
      </c>
      <c r="H42" s="1">
        <v>3</v>
      </c>
      <c r="I42" s="1">
        <v>3</v>
      </c>
      <c r="J42" s="1">
        <v>3</v>
      </c>
      <c r="K42" s="1">
        <v>3</v>
      </c>
      <c r="L42" s="1">
        <v>3</v>
      </c>
      <c r="M42" s="1">
        <v>3</v>
      </c>
    </row>
    <row r="43" spans="1:13" ht="12.95" customHeight="1" x14ac:dyDescent="0.2">
      <c r="A43" s="150" t="s">
        <v>108</v>
      </c>
      <c r="B43" s="34">
        <v>146</v>
      </c>
      <c r="C43" s="34">
        <v>363</v>
      </c>
      <c r="D43" s="35">
        <v>376</v>
      </c>
      <c r="E43" s="35">
        <v>391</v>
      </c>
      <c r="F43" s="35">
        <v>471</v>
      </c>
      <c r="G43" s="35">
        <v>508</v>
      </c>
      <c r="H43" s="196">
        <v>501</v>
      </c>
      <c r="I43" s="196">
        <v>489</v>
      </c>
      <c r="J43" s="196">
        <v>629</v>
      </c>
      <c r="K43" s="196">
        <v>873</v>
      </c>
      <c r="L43" s="196">
        <v>1163</v>
      </c>
      <c r="M43" s="196">
        <v>1068</v>
      </c>
    </row>
    <row r="44" spans="1:13" ht="12" x14ac:dyDescent="0.2">
      <c r="A44" s="144" t="s">
        <v>84</v>
      </c>
      <c r="B44" s="34">
        <v>1148</v>
      </c>
      <c r="C44" s="37">
        <v>1164</v>
      </c>
      <c r="D44" s="37">
        <v>1176</v>
      </c>
      <c r="E44" s="37">
        <v>1193</v>
      </c>
      <c r="F44" s="35">
        <v>1220</v>
      </c>
      <c r="G44" s="35">
        <v>1260</v>
      </c>
      <c r="H44" s="196">
        <v>1289</v>
      </c>
      <c r="I44" s="196">
        <v>1259</v>
      </c>
      <c r="J44" s="196">
        <v>1284</v>
      </c>
      <c r="K44" s="196">
        <v>1409</v>
      </c>
      <c r="L44" s="196">
        <v>1440</v>
      </c>
      <c r="M44" s="196">
        <v>1363</v>
      </c>
    </row>
    <row r="45" spans="1:13" ht="12.95" customHeight="1" x14ac:dyDescent="0.2">
      <c r="A45" s="144" t="s">
        <v>32</v>
      </c>
      <c r="B45" s="34">
        <v>1764</v>
      </c>
      <c r="C45" s="37">
        <v>1816</v>
      </c>
      <c r="D45" s="37">
        <v>1971</v>
      </c>
      <c r="E45" s="37">
        <v>2067</v>
      </c>
      <c r="F45" s="35">
        <v>2234</v>
      </c>
      <c r="G45" s="35">
        <v>2332</v>
      </c>
      <c r="H45" s="196">
        <v>2342</v>
      </c>
      <c r="I45" s="196">
        <v>2260</v>
      </c>
      <c r="J45" s="196">
        <v>2383</v>
      </c>
      <c r="K45" s="196">
        <v>2753</v>
      </c>
      <c r="L45" s="196">
        <v>2888</v>
      </c>
      <c r="M45" s="196">
        <v>2558</v>
      </c>
    </row>
    <row r="46" spans="1:13" ht="12.95" customHeight="1" x14ac:dyDescent="0.2">
      <c r="A46" s="144" t="s">
        <v>85</v>
      </c>
      <c r="B46" s="34">
        <v>836</v>
      </c>
      <c r="C46" s="37">
        <v>880</v>
      </c>
      <c r="D46" s="37">
        <v>896</v>
      </c>
      <c r="E46" s="37">
        <v>951</v>
      </c>
      <c r="F46" s="35">
        <v>1005</v>
      </c>
      <c r="G46" s="35">
        <v>1173</v>
      </c>
      <c r="H46" s="196">
        <v>1175</v>
      </c>
      <c r="I46" s="196">
        <v>1168</v>
      </c>
      <c r="J46" s="196">
        <v>1231</v>
      </c>
      <c r="K46" s="196">
        <v>1459</v>
      </c>
      <c r="L46" s="196">
        <v>1634</v>
      </c>
      <c r="M46" s="196">
        <v>1480</v>
      </c>
    </row>
    <row r="47" spans="1:13" ht="12" x14ac:dyDescent="0.2">
      <c r="A47" s="144" t="s">
        <v>86</v>
      </c>
      <c r="B47" s="34">
        <v>371</v>
      </c>
      <c r="C47" s="35">
        <v>408</v>
      </c>
      <c r="D47" s="34">
        <v>436</v>
      </c>
      <c r="E47" s="34">
        <v>463</v>
      </c>
      <c r="F47" s="35">
        <v>529</v>
      </c>
      <c r="G47" s="35">
        <v>661</v>
      </c>
      <c r="H47" s="196">
        <v>682</v>
      </c>
      <c r="I47" s="196">
        <v>734</v>
      </c>
      <c r="J47" s="196">
        <v>830</v>
      </c>
      <c r="K47" s="196">
        <v>947</v>
      </c>
      <c r="L47" s="196">
        <v>1043</v>
      </c>
      <c r="M47" s="196">
        <v>992</v>
      </c>
    </row>
    <row r="48" spans="1:13" ht="24" x14ac:dyDescent="0.2">
      <c r="A48" s="147" t="s">
        <v>55</v>
      </c>
      <c r="B48" s="34">
        <v>223</v>
      </c>
      <c r="C48" s="35">
        <v>247</v>
      </c>
      <c r="D48" s="35">
        <v>267</v>
      </c>
      <c r="E48" s="35">
        <v>314</v>
      </c>
      <c r="F48" s="35">
        <v>330</v>
      </c>
      <c r="G48" s="35">
        <v>371</v>
      </c>
      <c r="H48" s="196">
        <v>415</v>
      </c>
      <c r="I48" s="196">
        <v>444</v>
      </c>
      <c r="J48" s="196">
        <v>472</v>
      </c>
      <c r="K48" s="196">
        <v>552</v>
      </c>
      <c r="L48" s="196">
        <v>622</v>
      </c>
      <c r="M48" s="196">
        <v>603</v>
      </c>
    </row>
    <row r="49" spans="1:13" ht="12.75" customHeight="1" x14ac:dyDescent="0.2">
      <c r="A49" s="144" t="s">
        <v>103</v>
      </c>
      <c r="B49" s="34">
        <v>157</v>
      </c>
      <c r="C49" s="35">
        <v>163</v>
      </c>
      <c r="D49" s="35">
        <v>163</v>
      </c>
      <c r="E49" s="35">
        <v>160</v>
      </c>
      <c r="F49" s="35">
        <v>160</v>
      </c>
      <c r="G49" s="35">
        <v>181</v>
      </c>
      <c r="H49" s="196">
        <v>174</v>
      </c>
      <c r="I49" s="196">
        <v>172</v>
      </c>
      <c r="J49" s="196">
        <v>186</v>
      </c>
      <c r="K49" s="196">
        <v>230</v>
      </c>
      <c r="L49" s="196">
        <v>255</v>
      </c>
      <c r="M49" s="196">
        <v>231</v>
      </c>
    </row>
    <row r="50" spans="1:13" ht="12.95" customHeight="1" x14ac:dyDescent="0.2">
      <c r="A50" s="144" t="s">
        <v>56</v>
      </c>
      <c r="B50" s="34">
        <v>146</v>
      </c>
      <c r="C50" s="35">
        <v>140</v>
      </c>
      <c r="D50" s="35">
        <v>141</v>
      </c>
      <c r="E50" s="35">
        <v>141</v>
      </c>
      <c r="F50" s="37">
        <v>154</v>
      </c>
      <c r="G50" s="37">
        <v>171</v>
      </c>
      <c r="H50" s="196">
        <v>177</v>
      </c>
      <c r="I50" s="196">
        <v>186</v>
      </c>
      <c r="J50" s="196">
        <v>180</v>
      </c>
      <c r="K50" s="196">
        <v>187</v>
      </c>
      <c r="L50" s="196">
        <v>191</v>
      </c>
      <c r="M50" s="196">
        <v>168</v>
      </c>
    </row>
    <row r="51" spans="1:13" ht="2.25" customHeight="1" thickBot="1" x14ac:dyDescent="0.25">
      <c r="A51" s="151"/>
      <c r="B51" s="26"/>
      <c r="C51" s="26"/>
      <c r="D51" s="26"/>
      <c r="E51" s="26"/>
      <c r="F51" s="26"/>
      <c r="G51" s="26"/>
      <c r="H51" s="26"/>
      <c r="I51" s="26"/>
      <c r="J51" s="26"/>
      <c r="K51" s="26"/>
      <c r="L51" s="26"/>
      <c r="M51" s="26"/>
    </row>
    <row r="52" spans="1:13" ht="0.6" customHeight="1" x14ac:dyDescent="0.2"/>
    <row r="53" spans="1:13" ht="12.95" customHeight="1" x14ac:dyDescent="0.2">
      <c r="A53" s="153" t="s">
        <v>114</v>
      </c>
      <c r="H53" s="38"/>
      <c r="I53" s="38"/>
      <c r="J53" s="38"/>
      <c r="K53" s="38"/>
      <c r="L53" s="38"/>
      <c r="M53" s="38"/>
    </row>
    <row r="54" spans="1:13" ht="12.95" customHeight="1" x14ac:dyDescent="0.2">
      <c r="C54" s="38"/>
      <c r="D54" s="38"/>
      <c r="E54" s="38"/>
      <c r="F54" s="38"/>
      <c r="G54" s="38"/>
      <c r="H54" s="38"/>
      <c r="I54" s="38"/>
      <c r="J54" s="38"/>
      <c r="K54" s="38"/>
      <c r="L54" s="38"/>
      <c r="M54" s="38"/>
    </row>
    <row r="55" spans="1:13" ht="12.95" customHeight="1" x14ac:dyDescent="0.2">
      <c r="B55" s="38"/>
      <c r="C55" s="38"/>
      <c r="D55" s="38"/>
      <c r="E55" s="38"/>
      <c r="F55" s="38"/>
      <c r="G55" s="38"/>
      <c r="H55" s="38"/>
      <c r="I55" s="38"/>
      <c r="J55" s="38"/>
      <c r="K55" s="38"/>
      <c r="L55" s="38"/>
      <c r="M55" s="38"/>
    </row>
    <row r="56" spans="1:13" ht="12.95" customHeight="1" x14ac:dyDescent="0.2">
      <c r="B56" s="38"/>
      <c r="C56" s="38"/>
      <c r="D56" s="38"/>
      <c r="E56" s="38"/>
      <c r="F56" s="38"/>
      <c r="G56" s="38"/>
      <c r="H56" s="38"/>
      <c r="I56" s="38"/>
      <c r="J56" s="38"/>
      <c r="K56" s="39"/>
      <c r="L56" s="39"/>
      <c r="M56" s="39"/>
    </row>
    <row r="57" spans="1:13" ht="12.95" customHeight="1" x14ac:dyDescent="0.2">
      <c r="B57" s="38"/>
      <c r="C57" s="39"/>
      <c r="D57" s="39"/>
      <c r="E57" s="39"/>
      <c r="F57" s="39"/>
      <c r="G57" s="39"/>
      <c r="H57" s="39"/>
      <c r="I57" s="39"/>
      <c r="J57" s="39"/>
      <c r="K57" s="35"/>
      <c r="L57" s="35"/>
      <c r="M57" s="35"/>
    </row>
    <row r="58" spans="1:13" ht="12.95" customHeight="1" x14ac:dyDescent="0.2">
      <c r="B58" s="39"/>
      <c r="C58" s="35"/>
      <c r="D58" s="35"/>
      <c r="E58" s="35"/>
      <c r="F58" s="35"/>
      <c r="G58" s="35"/>
      <c r="H58" s="35"/>
      <c r="I58" s="35"/>
      <c r="J58" s="35"/>
      <c r="K58" s="35"/>
      <c r="L58" s="35"/>
      <c r="M58" s="35"/>
    </row>
    <row r="59" spans="1:13" ht="12.95" customHeight="1" x14ac:dyDescent="0.2">
      <c r="B59" s="35"/>
      <c r="C59" s="35"/>
      <c r="D59" s="35"/>
      <c r="E59" s="35"/>
      <c r="F59" s="35"/>
      <c r="G59" s="35"/>
      <c r="H59" s="35"/>
      <c r="I59" s="35"/>
      <c r="J59" s="35"/>
      <c r="K59" s="35"/>
      <c r="L59" s="35"/>
      <c r="M59" s="35"/>
    </row>
    <row r="60" spans="1:13" ht="12.95" customHeight="1" x14ac:dyDescent="0.2">
      <c r="B60" s="35"/>
      <c r="C60" s="35"/>
      <c r="D60" s="35"/>
      <c r="E60" s="35"/>
      <c r="F60" s="35"/>
      <c r="G60" s="35"/>
      <c r="H60" s="35"/>
      <c r="I60" s="35"/>
      <c r="J60" s="35"/>
      <c r="K60" s="35"/>
      <c r="L60" s="35"/>
      <c r="M60" s="35"/>
    </row>
    <row r="61" spans="1:13" ht="12.95" customHeight="1" x14ac:dyDescent="0.2">
      <c r="B61" s="35"/>
      <c r="C61" s="35"/>
      <c r="D61" s="35"/>
      <c r="E61" s="35"/>
      <c r="F61" s="35"/>
      <c r="G61" s="35"/>
      <c r="H61" s="35"/>
      <c r="I61" s="35"/>
      <c r="J61" s="35"/>
      <c r="K61" s="35"/>
      <c r="L61" s="35"/>
      <c r="M61" s="35"/>
    </row>
    <row r="62" spans="1:13" ht="12.95" customHeight="1" x14ac:dyDescent="0.2">
      <c r="B62" s="35"/>
      <c r="C62" s="35"/>
      <c r="D62" s="35"/>
      <c r="E62" s="35"/>
      <c r="F62" s="35"/>
      <c r="G62" s="35"/>
      <c r="H62" s="35"/>
      <c r="I62" s="35"/>
      <c r="J62" s="35"/>
      <c r="K62" s="35"/>
      <c r="L62" s="35"/>
      <c r="M62" s="35"/>
    </row>
    <row r="63" spans="1:13" ht="12.95" customHeight="1" x14ac:dyDescent="0.2">
      <c r="B63" s="35"/>
      <c r="C63" s="35"/>
      <c r="D63" s="35"/>
      <c r="E63" s="35"/>
      <c r="F63" s="35"/>
      <c r="G63" s="35"/>
      <c r="H63" s="35"/>
      <c r="I63" s="35"/>
      <c r="J63" s="35"/>
      <c r="K63" s="35"/>
      <c r="L63" s="35"/>
      <c r="M63" s="35"/>
    </row>
    <row r="64" spans="1:13" ht="12.95" customHeight="1" x14ac:dyDescent="0.2">
      <c r="B64" s="35"/>
      <c r="C64" s="35"/>
      <c r="D64" s="35"/>
      <c r="E64" s="35"/>
      <c r="F64" s="35"/>
      <c r="G64" s="35"/>
      <c r="H64" s="35"/>
      <c r="I64" s="35"/>
      <c r="J64" s="35"/>
      <c r="K64" s="35"/>
      <c r="L64" s="35"/>
      <c r="M64" s="35"/>
    </row>
    <row r="65" spans="2:13" ht="12.95" customHeight="1" x14ac:dyDescent="0.2">
      <c r="B65" s="35"/>
      <c r="C65" s="35"/>
      <c r="D65" s="35"/>
      <c r="E65" s="35"/>
      <c r="F65" s="35"/>
      <c r="G65" s="35"/>
      <c r="H65" s="35"/>
      <c r="I65" s="35"/>
      <c r="J65" s="35"/>
      <c r="K65" s="35"/>
      <c r="L65" s="35"/>
      <c r="M65" s="35"/>
    </row>
    <row r="66" spans="2:13" ht="12.95" customHeight="1" x14ac:dyDescent="0.2">
      <c r="B66" s="35"/>
      <c r="C66" s="35"/>
      <c r="D66" s="35"/>
      <c r="E66" s="35"/>
      <c r="F66" s="35"/>
      <c r="G66" s="35"/>
      <c r="H66" s="35"/>
      <c r="I66" s="35"/>
      <c r="J66" s="35"/>
      <c r="K66" s="35"/>
      <c r="L66" s="35"/>
      <c r="M66" s="35"/>
    </row>
    <row r="67" spans="2:13" ht="12.95" customHeight="1" x14ac:dyDescent="0.2">
      <c r="B67" s="35"/>
      <c r="C67" s="35"/>
      <c r="D67" s="35"/>
      <c r="E67" s="35"/>
      <c r="F67" s="35"/>
      <c r="G67" s="35"/>
      <c r="H67" s="35"/>
      <c r="I67" s="35"/>
      <c r="J67" s="35"/>
      <c r="K67" s="35"/>
      <c r="L67" s="35"/>
      <c r="M67" s="35"/>
    </row>
    <row r="68" spans="2:13" ht="12.95" customHeight="1" x14ac:dyDescent="0.2">
      <c r="B68" s="35"/>
      <c r="C68" s="35"/>
      <c r="D68" s="35"/>
      <c r="E68" s="35"/>
      <c r="F68" s="35"/>
      <c r="G68" s="35"/>
      <c r="H68" s="35"/>
      <c r="I68" s="35"/>
      <c r="J68" s="35"/>
      <c r="K68" s="35"/>
      <c r="L68" s="35"/>
      <c r="M68" s="35"/>
    </row>
    <row r="69" spans="2:13" ht="12.95" customHeight="1" x14ac:dyDescent="0.2">
      <c r="B69" s="35"/>
      <c r="C69" s="35"/>
      <c r="D69" s="35"/>
      <c r="E69" s="35"/>
      <c r="F69" s="35"/>
      <c r="G69" s="35"/>
      <c r="H69" s="35"/>
      <c r="I69" s="35"/>
      <c r="J69" s="35"/>
      <c r="K69" s="35"/>
      <c r="L69" s="35"/>
      <c r="M69" s="35"/>
    </row>
    <row r="70" spans="2:13" ht="12.95" customHeight="1" x14ac:dyDescent="0.2">
      <c r="B70" s="35"/>
      <c r="C70" s="35"/>
      <c r="D70" s="35"/>
      <c r="E70" s="35"/>
      <c r="F70" s="35"/>
      <c r="G70" s="35"/>
      <c r="H70" s="35"/>
      <c r="I70" s="35"/>
      <c r="J70" s="35"/>
      <c r="K70" s="35"/>
      <c r="L70" s="35"/>
      <c r="M70" s="35"/>
    </row>
    <row r="71" spans="2:13" ht="12.95" customHeight="1" x14ac:dyDescent="0.2">
      <c r="B71" s="35"/>
      <c r="C71" s="35"/>
      <c r="D71" s="35"/>
      <c r="E71" s="35"/>
      <c r="F71" s="35"/>
      <c r="G71" s="35"/>
      <c r="H71" s="35"/>
      <c r="I71" s="35"/>
      <c r="J71" s="35"/>
      <c r="K71" s="38"/>
      <c r="L71" s="38"/>
      <c r="M71" s="38"/>
    </row>
    <row r="72" spans="2:13" ht="12.95" customHeight="1" x14ac:dyDescent="0.2">
      <c r="B72" s="35"/>
      <c r="C72" s="38"/>
      <c r="D72" s="38"/>
      <c r="E72" s="38"/>
      <c r="F72" s="38"/>
      <c r="G72" s="38"/>
      <c r="H72" s="38"/>
      <c r="I72" s="38"/>
      <c r="J72" s="38"/>
      <c r="K72" s="35"/>
      <c r="L72" s="35"/>
      <c r="M72" s="35"/>
    </row>
    <row r="73" spans="2:13" ht="12.95" customHeight="1" x14ac:dyDescent="0.2">
      <c r="B73" s="38"/>
      <c r="C73" s="35"/>
      <c r="D73" s="35"/>
      <c r="E73" s="35"/>
      <c r="F73" s="35"/>
      <c r="G73" s="35"/>
      <c r="H73" s="35"/>
      <c r="I73" s="35"/>
      <c r="J73" s="35"/>
      <c r="K73" s="35"/>
      <c r="L73" s="35"/>
      <c r="M73" s="35"/>
    </row>
    <row r="74" spans="2:13" ht="12.95" customHeight="1" x14ac:dyDescent="0.2">
      <c r="B74" s="35"/>
      <c r="C74" s="35"/>
      <c r="D74" s="35"/>
      <c r="E74" s="35"/>
      <c r="F74" s="35"/>
      <c r="G74" s="35"/>
      <c r="H74" s="35"/>
      <c r="I74" s="35"/>
      <c r="J74" s="35"/>
      <c r="K74" s="35"/>
      <c r="L74" s="35"/>
      <c r="M74" s="35"/>
    </row>
    <row r="75" spans="2:13" ht="12.95" customHeight="1" x14ac:dyDescent="0.2">
      <c r="B75" s="35"/>
      <c r="C75" s="35"/>
      <c r="D75" s="35"/>
      <c r="E75" s="35"/>
      <c r="F75" s="35"/>
      <c r="G75" s="35"/>
      <c r="H75" s="35"/>
      <c r="I75" s="35"/>
      <c r="J75" s="35"/>
      <c r="K75" s="38"/>
      <c r="L75" s="38"/>
      <c r="M75" s="38"/>
    </row>
    <row r="76" spans="2:13" ht="12.95" customHeight="1" x14ac:dyDescent="0.2">
      <c r="B76" s="35"/>
      <c r="C76" s="38"/>
      <c r="D76" s="38"/>
      <c r="E76" s="38"/>
      <c r="F76" s="38"/>
      <c r="G76" s="38"/>
      <c r="H76" s="38"/>
      <c r="I76" s="38"/>
      <c r="J76" s="38"/>
      <c r="K76" s="38"/>
      <c r="L76" s="38"/>
      <c r="M76" s="38"/>
    </row>
    <row r="77" spans="2:13" ht="12.95" customHeight="1" x14ac:dyDescent="0.2">
      <c r="B77" s="38"/>
      <c r="C77" s="38"/>
      <c r="D77" s="38"/>
      <c r="E77" s="38"/>
      <c r="F77" s="38"/>
      <c r="G77" s="38"/>
      <c r="H77" s="38"/>
      <c r="I77" s="38"/>
      <c r="J77" s="38"/>
      <c r="K77" s="38"/>
      <c r="L77" s="38"/>
      <c r="M77" s="38"/>
    </row>
    <row r="78" spans="2:13" ht="12.95" customHeight="1" x14ac:dyDescent="0.2">
      <c r="B78" s="38"/>
      <c r="C78" s="38"/>
      <c r="D78" s="38"/>
      <c r="E78" s="38"/>
      <c r="F78" s="38"/>
      <c r="G78" s="38"/>
      <c r="H78" s="38"/>
      <c r="I78" s="38"/>
      <c r="J78" s="38"/>
      <c r="K78" s="38"/>
      <c r="L78" s="38"/>
      <c r="M78" s="38"/>
    </row>
    <row r="79" spans="2:13" ht="12.95" customHeight="1" x14ac:dyDescent="0.2">
      <c r="B79" s="38"/>
      <c r="C79" s="38"/>
      <c r="D79" s="38"/>
      <c r="E79" s="38"/>
      <c r="F79" s="38"/>
      <c r="G79" s="38"/>
      <c r="H79" s="38"/>
      <c r="I79" s="38"/>
      <c r="J79" s="38"/>
      <c r="K79" s="38"/>
      <c r="L79" s="38"/>
      <c r="M79" s="38"/>
    </row>
    <row r="80" spans="2:13" ht="12.95" customHeight="1" x14ac:dyDescent="0.2">
      <c r="B80" s="38"/>
      <c r="C80" s="38"/>
      <c r="D80" s="38"/>
      <c r="E80" s="38"/>
      <c r="F80" s="38"/>
      <c r="G80" s="38"/>
      <c r="H80" s="38"/>
      <c r="I80" s="38"/>
      <c r="J80" s="38"/>
      <c r="K80" s="38"/>
      <c r="L80" s="38"/>
      <c r="M80" s="38"/>
    </row>
    <row r="81" spans="2:10" ht="12.95" customHeight="1" x14ac:dyDescent="0.2">
      <c r="B81" s="38"/>
      <c r="C81" s="38"/>
      <c r="D81" s="38"/>
      <c r="E81" s="38"/>
      <c r="F81" s="38"/>
      <c r="G81" s="38"/>
      <c r="H81" s="38"/>
      <c r="I81" s="38"/>
      <c r="J81" s="38"/>
    </row>
    <row r="82" spans="2:10" ht="12.95" customHeight="1" x14ac:dyDescent="0.2">
      <c r="B82" s="38"/>
    </row>
  </sheetData>
  <hyperlinks>
    <hyperlink ref="A1" location="Мазмуну!A1" display="МАЗМУНУНА  кайтуу" xr:uid="{00000000-0004-0000-0600-000000000000}"/>
  </hyperlinks>
  <pageMargins left="0.59055118110236227" right="0.59055118110236227" top="0.59055118110236227" bottom="0.59055118110236227" header="0.51181102362204722" footer="0.51181102362204722"/>
  <pageSetup paperSize="9" orientation="portrait" horizontalDpi="120" verticalDpi="14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4"/>
  <sheetViews>
    <sheetView workbookViewId="0">
      <pane xSplit="1" ySplit="5" topLeftCell="B6" activePane="bottomRight" state="frozen"/>
      <selection activeCell="M42" sqref="M42"/>
      <selection pane="topRight" activeCell="M42" sqref="M42"/>
      <selection pane="bottomLeft" activeCell="M42" sqref="M42"/>
      <selection pane="bottomRight" activeCell="M7" sqref="M7"/>
    </sheetView>
  </sheetViews>
  <sheetFormatPr defaultRowHeight="12.95" customHeight="1" x14ac:dyDescent="0.2"/>
  <cols>
    <col min="1" max="1" width="42.140625" style="152" customWidth="1"/>
    <col min="2" max="5" width="8.140625" style="24" hidden="1" customWidth="1"/>
    <col min="6" max="6" width="9.5703125" style="24" hidden="1" customWidth="1"/>
    <col min="7" max="8" width="9.140625" style="24" hidden="1" customWidth="1"/>
    <col min="9" max="13" width="9.7109375" style="24" customWidth="1"/>
    <col min="14" max="243" width="9.140625" style="24"/>
    <col min="244" max="244" width="46.28515625" style="24" customWidth="1"/>
    <col min="245" max="257" width="0" style="24" hidden="1" customWidth="1"/>
    <col min="258" max="261" width="8.140625" style="24" customWidth="1"/>
    <col min="262" max="262" width="9" style="24" customWidth="1"/>
    <col min="263" max="499" width="9.140625" style="24"/>
    <col min="500" max="500" width="46.28515625" style="24" customWidth="1"/>
    <col min="501" max="513" width="0" style="24" hidden="1" customWidth="1"/>
    <col min="514" max="517" width="8.140625" style="24" customWidth="1"/>
    <col min="518" max="518" width="9" style="24" customWidth="1"/>
    <col min="519" max="755" width="9.140625" style="24"/>
    <col min="756" max="756" width="46.28515625" style="24" customWidth="1"/>
    <col min="757" max="769" width="0" style="24" hidden="1" customWidth="1"/>
    <col min="770" max="773" width="8.140625" style="24" customWidth="1"/>
    <col min="774" max="774" width="9" style="24" customWidth="1"/>
    <col min="775" max="1011" width="9.140625" style="24"/>
    <col min="1012" max="1012" width="46.28515625" style="24" customWidth="1"/>
    <col min="1013" max="1025" width="0" style="24" hidden="1" customWidth="1"/>
    <col min="1026" max="1029" width="8.140625" style="24" customWidth="1"/>
    <col min="1030" max="1030" width="9" style="24" customWidth="1"/>
    <col min="1031" max="1267" width="9.140625" style="24"/>
    <col min="1268" max="1268" width="46.28515625" style="24" customWidth="1"/>
    <col min="1269" max="1281" width="0" style="24" hidden="1" customWidth="1"/>
    <col min="1282" max="1285" width="8.140625" style="24" customWidth="1"/>
    <col min="1286" max="1286" width="9" style="24" customWidth="1"/>
    <col min="1287" max="1523" width="9.140625" style="24"/>
    <col min="1524" max="1524" width="46.28515625" style="24" customWidth="1"/>
    <col min="1525" max="1537" width="0" style="24" hidden="1" customWidth="1"/>
    <col min="1538" max="1541" width="8.140625" style="24" customWidth="1"/>
    <col min="1542" max="1542" width="9" style="24" customWidth="1"/>
    <col min="1543" max="1779" width="9.140625" style="24"/>
    <col min="1780" max="1780" width="46.28515625" style="24" customWidth="1"/>
    <col min="1781" max="1793" width="0" style="24" hidden="1" customWidth="1"/>
    <col min="1794" max="1797" width="8.140625" style="24" customWidth="1"/>
    <col min="1798" max="1798" width="9" style="24" customWidth="1"/>
    <col min="1799" max="2035" width="9.140625" style="24"/>
    <col min="2036" max="2036" width="46.28515625" style="24" customWidth="1"/>
    <col min="2037" max="2049" width="0" style="24" hidden="1" customWidth="1"/>
    <col min="2050" max="2053" width="8.140625" style="24" customWidth="1"/>
    <col min="2054" max="2054" width="9" style="24" customWidth="1"/>
    <col min="2055" max="2291" width="9.140625" style="24"/>
    <col min="2292" max="2292" width="46.28515625" style="24" customWidth="1"/>
    <col min="2293" max="2305" width="0" style="24" hidden="1" customWidth="1"/>
    <col min="2306" max="2309" width="8.140625" style="24" customWidth="1"/>
    <col min="2310" max="2310" width="9" style="24" customWidth="1"/>
    <col min="2311" max="2547" width="9.140625" style="24"/>
    <col min="2548" max="2548" width="46.28515625" style="24" customWidth="1"/>
    <col min="2549" max="2561" width="0" style="24" hidden="1" customWidth="1"/>
    <col min="2562" max="2565" width="8.140625" style="24" customWidth="1"/>
    <col min="2566" max="2566" width="9" style="24" customWidth="1"/>
    <col min="2567" max="2803" width="9.140625" style="24"/>
    <col min="2804" max="2804" width="46.28515625" style="24" customWidth="1"/>
    <col min="2805" max="2817" width="0" style="24" hidden="1" customWidth="1"/>
    <col min="2818" max="2821" width="8.140625" style="24" customWidth="1"/>
    <col min="2822" max="2822" width="9" style="24" customWidth="1"/>
    <col min="2823" max="3059" width="9.140625" style="24"/>
    <col min="3060" max="3060" width="46.28515625" style="24" customWidth="1"/>
    <col min="3061" max="3073" width="0" style="24" hidden="1" customWidth="1"/>
    <col min="3074" max="3077" width="8.140625" style="24" customWidth="1"/>
    <col min="3078" max="3078" width="9" style="24" customWidth="1"/>
    <col min="3079" max="3315" width="9.140625" style="24"/>
    <col min="3316" max="3316" width="46.28515625" style="24" customWidth="1"/>
    <col min="3317" max="3329" width="0" style="24" hidden="1" customWidth="1"/>
    <col min="3330" max="3333" width="8.140625" style="24" customWidth="1"/>
    <col min="3334" max="3334" width="9" style="24" customWidth="1"/>
    <col min="3335" max="3571" width="9.140625" style="24"/>
    <col min="3572" max="3572" width="46.28515625" style="24" customWidth="1"/>
    <col min="3573" max="3585" width="0" style="24" hidden="1" customWidth="1"/>
    <col min="3586" max="3589" width="8.140625" style="24" customWidth="1"/>
    <col min="3590" max="3590" width="9" style="24" customWidth="1"/>
    <col min="3591" max="3827" width="9.140625" style="24"/>
    <col min="3828" max="3828" width="46.28515625" style="24" customWidth="1"/>
    <col min="3829" max="3841" width="0" style="24" hidden="1" customWidth="1"/>
    <col min="3842" max="3845" width="8.140625" style="24" customWidth="1"/>
    <col min="3846" max="3846" width="9" style="24" customWidth="1"/>
    <col min="3847" max="4083" width="9.140625" style="24"/>
    <col min="4084" max="4084" width="46.28515625" style="24" customWidth="1"/>
    <col min="4085" max="4097" width="0" style="24" hidden="1" customWidth="1"/>
    <col min="4098" max="4101" width="8.140625" style="24" customWidth="1"/>
    <col min="4102" max="4102" width="9" style="24" customWidth="1"/>
    <col min="4103" max="4339" width="9.140625" style="24"/>
    <col min="4340" max="4340" width="46.28515625" style="24" customWidth="1"/>
    <col min="4341" max="4353" width="0" style="24" hidden="1" customWidth="1"/>
    <col min="4354" max="4357" width="8.140625" style="24" customWidth="1"/>
    <col min="4358" max="4358" width="9" style="24" customWidth="1"/>
    <col min="4359" max="4595" width="9.140625" style="24"/>
    <col min="4596" max="4596" width="46.28515625" style="24" customWidth="1"/>
    <col min="4597" max="4609" width="0" style="24" hidden="1" customWidth="1"/>
    <col min="4610" max="4613" width="8.140625" style="24" customWidth="1"/>
    <col min="4614" max="4614" width="9" style="24" customWidth="1"/>
    <col min="4615" max="4851" width="9.140625" style="24"/>
    <col min="4852" max="4852" width="46.28515625" style="24" customWidth="1"/>
    <col min="4853" max="4865" width="0" style="24" hidden="1" customWidth="1"/>
    <col min="4866" max="4869" width="8.140625" style="24" customWidth="1"/>
    <col min="4870" max="4870" width="9" style="24" customWidth="1"/>
    <col min="4871" max="5107" width="9.140625" style="24"/>
    <col min="5108" max="5108" width="46.28515625" style="24" customWidth="1"/>
    <col min="5109" max="5121" width="0" style="24" hidden="1" customWidth="1"/>
    <col min="5122" max="5125" width="8.140625" style="24" customWidth="1"/>
    <col min="5126" max="5126" width="9" style="24" customWidth="1"/>
    <col min="5127" max="5363" width="9.140625" style="24"/>
    <col min="5364" max="5364" width="46.28515625" style="24" customWidth="1"/>
    <col min="5365" max="5377" width="0" style="24" hidden="1" customWidth="1"/>
    <col min="5378" max="5381" width="8.140625" style="24" customWidth="1"/>
    <col min="5382" max="5382" width="9" style="24" customWidth="1"/>
    <col min="5383" max="5619" width="9.140625" style="24"/>
    <col min="5620" max="5620" width="46.28515625" style="24" customWidth="1"/>
    <col min="5621" max="5633" width="0" style="24" hidden="1" customWidth="1"/>
    <col min="5634" max="5637" width="8.140625" style="24" customWidth="1"/>
    <col min="5638" max="5638" width="9" style="24" customWidth="1"/>
    <col min="5639" max="5875" width="9.140625" style="24"/>
    <col min="5876" max="5876" width="46.28515625" style="24" customWidth="1"/>
    <col min="5877" max="5889" width="0" style="24" hidden="1" customWidth="1"/>
    <col min="5890" max="5893" width="8.140625" style="24" customWidth="1"/>
    <col min="5894" max="5894" width="9" style="24" customWidth="1"/>
    <col min="5895" max="6131" width="9.140625" style="24"/>
    <col min="6132" max="6132" width="46.28515625" style="24" customWidth="1"/>
    <col min="6133" max="6145" width="0" style="24" hidden="1" customWidth="1"/>
    <col min="6146" max="6149" width="8.140625" style="24" customWidth="1"/>
    <col min="6150" max="6150" width="9" style="24" customWidth="1"/>
    <col min="6151" max="6387" width="9.140625" style="24"/>
    <col min="6388" max="6388" width="46.28515625" style="24" customWidth="1"/>
    <col min="6389" max="6401" width="0" style="24" hidden="1" customWidth="1"/>
    <col min="6402" max="6405" width="8.140625" style="24" customWidth="1"/>
    <col min="6406" max="6406" width="9" style="24" customWidth="1"/>
    <col min="6407" max="6643" width="9.140625" style="24"/>
    <col min="6644" max="6644" width="46.28515625" style="24" customWidth="1"/>
    <col min="6645" max="6657" width="0" style="24" hidden="1" customWidth="1"/>
    <col min="6658" max="6661" width="8.140625" style="24" customWidth="1"/>
    <col min="6662" max="6662" width="9" style="24" customWidth="1"/>
    <col min="6663" max="6899" width="9.140625" style="24"/>
    <col min="6900" max="6900" width="46.28515625" style="24" customWidth="1"/>
    <col min="6901" max="6913" width="0" style="24" hidden="1" customWidth="1"/>
    <col min="6914" max="6917" width="8.140625" style="24" customWidth="1"/>
    <col min="6918" max="6918" width="9" style="24" customWidth="1"/>
    <col min="6919" max="7155" width="9.140625" style="24"/>
    <col min="7156" max="7156" width="46.28515625" style="24" customWidth="1"/>
    <col min="7157" max="7169" width="0" style="24" hidden="1" customWidth="1"/>
    <col min="7170" max="7173" width="8.140625" style="24" customWidth="1"/>
    <col min="7174" max="7174" width="9" style="24" customWidth="1"/>
    <col min="7175" max="7411" width="9.140625" style="24"/>
    <col min="7412" max="7412" width="46.28515625" style="24" customWidth="1"/>
    <col min="7413" max="7425" width="0" style="24" hidden="1" customWidth="1"/>
    <col min="7426" max="7429" width="8.140625" style="24" customWidth="1"/>
    <col min="7430" max="7430" width="9" style="24" customWidth="1"/>
    <col min="7431" max="7667" width="9.140625" style="24"/>
    <col min="7668" max="7668" width="46.28515625" style="24" customWidth="1"/>
    <col min="7669" max="7681" width="0" style="24" hidden="1" customWidth="1"/>
    <col min="7682" max="7685" width="8.140625" style="24" customWidth="1"/>
    <col min="7686" max="7686" width="9" style="24" customWidth="1"/>
    <col min="7687" max="7923" width="9.140625" style="24"/>
    <col min="7924" max="7924" width="46.28515625" style="24" customWidth="1"/>
    <col min="7925" max="7937" width="0" style="24" hidden="1" customWidth="1"/>
    <col min="7938" max="7941" width="8.140625" style="24" customWidth="1"/>
    <col min="7942" max="7942" width="9" style="24" customWidth="1"/>
    <col min="7943" max="8179" width="9.140625" style="24"/>
    <col min="8180" max="8180" width="46.28515625" style="24" customWidth="1"/>
    <col min="8181" max="8193" width="0" style="24" hidden="1" customWidth="1"/>
    <col min="8194" max="8197" width="8.140625" style="24" customWidth="1"/>
    <col min="8198" max="8198" width="9" style="24" customWidth="1"/>
    <col min="8199" max="8435" width="9.140625" style="24"/>
    <col min="8436" max="8436" width="46.28515625" style="24" customWidth="1"/>
    <col min="8437" max="8449" width="0" style="24" hidden="1" customWidth="1"/>
    <col min="8450" max="8453" width="8.140625" style="24" customWidth="1"/>
    <col min="8454" max="8454" width="9" style="24" customWidth="1"/>
    <col min="8455" max="8691" width="9.140625" style="24"/>
    <col min="8692" max="8692" width="46.28515625" style="24" customWidth="1"/>
    <col min="8693" max="8705" width="0" style="24" hidden="1" customWidth="1"/>
    <col min="8706" max="8709" width="8.140625" style="24" customWidth="1"/>
    <col min="8710" max="8710" width="9" style="24" customWidth="1"/>
    <col min="8711" max="8947" width="9.140625" style="24"/>
    <col min="8948" max="8948" width="46.28515625" style="24" customWidth="1"/>
    <col min="8949" max="8961" width="0" style="24" hidden="1" customWidth="1"/>
    <col min="8962" max="8965" width="8.140625" style="24" customWidth="1"/>
    <col min="8966" max="8966" width="9" style="24" customWidth="1"/>
    <col min="8967" max="9203" width="9.140625" style="24"/>
    <col min="9204" max="9204" width="46.28515625" style="24" customWidth="1"/>
    <col min="9205" max="9217" width="0" style="24" hidden="1" customWidth="1"/>
    <col min="9218" max="9221" width="8.140625" style="24" customWidth="1"/>
    <col min="9222" max="9222" width="9" style="24" customWidth="1"/>
    <col min="9223" max="9459" width="9.140625" style="24"/>
    <col min="9460" max="9460" width="46.28515625" style="24" customWidth="1"/>
    <col min="9461" max="9473" width="0" style="24" hidden="1" customWidth="1"/>
    <col min="9474" max="9477" width="8.140625" style="24" customWidth="1"/>
    <col min="9478" max="9478" width="9" style="24" customWidth="1"/>
    <col min="9479" max="9715" width="9.140625" style="24"/>
    <col min="9716" max="9716" width="46.28515625" style="24" customWidth="1"/>
    <col min="9717" max="9729" width="0" style="24" hidden="1" customWidth="1"/>
    <col min="9730" max="9733" width="8.140625" style="24" customWidth="1"/>
    <col min="9734" max="9734" width="9" style="24" customWidth="1"/>
    <col min="9735" max="9971" width="9.140625" style="24"/>
    <col min="9972" max="9972" width="46.28515625" style="24" customWidth="1"/>
    <col min="9973" max="9985" width="0" style="24" hidden="1" customWidth="1"/>
    <col min="9986" max="9989" width="8.140625" style="24" customWidth="1"/>
    <col min="9990" max="9990" width="9" style="24" customWidth="1"/>
    <col min="9991" max="10227" width="9.140625" style="24"/>
    <col min="10228" max="10228" width="46.28515625" style="24" customWidth="1"/>
    <col min="10229" max="10241" width="0" style="24" hidden="1" customWidth="1"/>
    <col min="10242" max="10245" width="8.140625" style="24" customWidth="1"/>
    <col min="10246" max="10246" width="9" style="24" customWidth="1"/>
    <col min="10247" max="10483" width="9.140625" style="24"/>
    <col min="10484" max="10484" width="46.28515625" style="24" customWidth="1"/>
    <col min="10485" max="10497" width="0" style="24" hidden="1" customWidth="1"/>
    <col min="10498" max="10501" width="8.140625" style="24" customWidth="1"/>
    <col min="10502" max="10502" width="9" style="24" customWidth="1"/>
    <col min="10503" max="10739" width="9.140625" style="24"/>
    <col min="10740" max="10740" width="46.28515625" style="24" customWidth="1"/>
    <col min="10741" max="10753" width="0" style="24" hidden="1" customWidth="1"/>
    <col min="10754" max="10757" width="8.140625" style="24" customWidth="1"/>
    <col min="10758" max="10758" width="9" style="24" customWidth="1"/>
    <col min="10759" max="10995" width="9.140625" style="24"/>
    <col min="10996" max="10996" width="46.28515625" style="24" customWidth="1"/>
    <col min="10997" max="11009" width="0" style="24" hidden="1" customWidth="1"/>
    <col min="11010" max="11013" width="8.140625" style="24" customWidth="1"/>
    <col min="11014" max="11014" width="9" style="24" customWidth="1"/>
    <col min="11015" max="11251" width="9.140625" style="24"/>
    <col min="11252" max="11252" width="46.28515625" style="24" customWidth="1"/>
    <col min="11253" max="11265" width="0" style="24" hidden="1" customWidth="1"/>
    <col min="11266" max="11269" width="8.140625" style="24" customWidth="1"/>
    <col min="11270" max="11270" width="9" style="24" customWidth="1"/>
    <col min="11271" max="11507" width="9.140625" style="24"/>
    <col min="11508" max="11508" width="46.28515625" style="24" customWidth="1"/>
    <col min="11509" max="11521" width="0" style="24" hidden="1" customWidth="1"/>
    <col min="11522" max="11525" width="8.140625" style="24" customWidth="1"/>
    <col min="11526" max="11526" width="9" style="24" customWidth="1"/>
    <col min="11527" max="11763" width="9.140625" style="24"/>
    <col min="11764" max="11764" width="46.28515625" style="24" customWidth="1"/>
    <col min="11765" max="11777" width="0" style="24" hidden="1" customWidth="1"/>
    <col min="11778" max="11781" width="8.140625" style="24" customWidth="1"/>
    <col min="11782" max="11782" width="9" style="24" customWidth="1"/>
    <col min="11783" max="12019" width="9.140625" style="24"/>
    <col min="12020" max="12020" width="46.28515625" style="24" customWidth="1"/>
    <col min="12021" max="12033" width="0" style="24" hidden="1" customWidth="1"/>
    <col min="12034" max="12037" width="8.140625" style="24" customWidth="1"/>
    <col min="12038" max="12038" width="9" style="24" customWidth="1"/>
    <col min="12039" max="12275" width="9.140625" style="24"/>
    <col min="12276" max="12276" width="46.28515625" style="24" customWidth="1"/>
    <col min="12277" max="12289" width="0" style="24" hidden="1" customWidth="1"/>
    <col min="12290" max="12293" width="8.140625" style="24" customWidth="1"/>
    <col min="12294" max="12294" width="9" style="24" customWidth="1"/>
    <col min="12295" max="12531" width="9.140625" style="24"/>
    <col min="12532" max="12532" width="46.28515625" style="24" customWidth="1"/>
    <col min="12533" max="12545" width="0" style="24" hidden="1" customWidth="1"/>
    <col min="12546" max="12549" width="8.140625" style="24" customWidth="1"/>
    <col min="12550" max="12550" width="9" style="24" customWidth="1"/>
    <col min="12551" max="12787" width="9.140625" style="24"/>
    <col min="12788" max="12788" width="46.28515625" style="24" customWidth="1"/>
    <col min="12789" max="12801" width="0" style="24" hidden="1" customWidth="1"/>
    <col min="12802" max="12805" width="8.140625" style="24" customWidth="1"/>
    <col min="12806" max="12806" width="9" style="24" customWidth="1"/>
    <col min="12807" max="13043" width="9.140625" style="24"/>
    <col min="13044" max="13044" width="46.28515625" style="24" customWidth="1"/>
    <col min="13045" max="13057" width="0" style="24" hidden="1" customWidth="1"/>
    <col min="13058" max="13061" width="8.140625" style="24" customWidth="1"/>
    <col min="13062" max="13062" width="9" style="24" customWidth="1"/>
    <col min="13063" max="13299" width="9.140625" style="24"/>
    <col min="13300" max="13300" width="46.28515625" style="24" customWidth="1"/>
    <col min="13301" max="13313" width="0" style="24" hidden="1" customWidth="1"/>
    <col min="13314" max="13317" width="8.140625" style="24" customWidth="1"/>
    <col min="13318" max="13318" width="9" style="24" customWidth="1"/>
    <col min="13319" max="13555" width="9.140625" style="24"/>
    <col min="13556" max="13556" width="46.28515625" style="24" customWidth="1"/>
    <col min="13557" max="13569" width="0" style="24" hidden="1" customWidth="1"/>
    <col min="13570" max="13573" width="8.140625" style="24" customWidth="1"/>
    <col min="13574" max="13574" width="9" style="24" customWidth="1"/>
    <col min="13575" max="13811" width="9.140625" style="24"/>
    <col min="13812" max="13812" width="46.28515625" style="24" customWidth="1"/>
    <col min="13813" max="13825" width="0" style="24" hidden="1" customWidth="1"/>
    <col min="13826" max="13829" width="8.140625" style="24" customWidth="1"/>
    <col min="13830" max="13830" width="9" style="24" customWidth="1"/>
    <col min="13831" max="14067" width="9.140625" style="24"/>
    <col min="14068" max="14068" width="46.28515625" style="24" customWidth="1"/>
    <col min="14069" max="14081" width="0" style="24" hidden="1" customWidth="1"/>
    <col min="14082" max="14085" width="8.140625" style="24" customWidth="1"/>
    <col min="14086" max="14086" width="9" style="24" customWidth="1"/>
    <col min="14087" max="14323" width="9.140625" style="24"/>
    <col min="14324" max="14324" width="46.28515625" style="24" customWidth="1"/>
    <col min="14325" max="14337" width="0" style="24" hidden="1" customWidth="1"/>
    <col min="14338" max="14341" width="8.140625" style="24" customWidth="1"/>
    <col min="14342" max="14342" width="9" style="24" customWidth="1"/>
    <col min="14343" max="14579" width="9.140625" style="24"/>
    <col min="14580" max="14580" width="46.28515625" style="24" customWidth="1"/>
    <col min="14581" max="14593" width="0" style="24" hidden="1" customWidth="1"/>
    <col min="14594" max="14597" width="8.140625" style="24" customWidth="1"/>
    <col min="14598" max="14598" width="9" style="24" customWidth="1"/>
    <col min="14599" max="14835" width="9.140625" style="24"/>
    <col min="14836" max="14836" width="46.28515625" style="24" customWidth="1"/>
    <col min="14837" max="14849" width="0" style="24" hidden="1" customWidth="1"/>
    <col min="14850" max="14853" width="8.140625" style="24" customWidth="1"/>
    <col min="14854" max="14854" width="9" style="24" customWidth="1"/>
    <col min="14855" max="15091" width="9.140625" style="24"/>
    <col min="15092" max="15092" width="46.28515625" style="24" customWidth="1"/>
    <col min="15093" max="15105" width="0" style="24" hidden="1" customWidth="1"/>
    <col min="15106" max="15109" width="8.140625" style="24" customWidth="1"/>
    <col min="15110" max="15110" width="9" style="24" customWidth="1"/>
    <col min="15111" max="15347" width="9.140625" style="24"/>
    <col min="15348" max="15348" width="46.28515625" style="24" customWidth="1"/>
    <col min="15349" max="15361" width="0" style="24" hidden="1" customWidth="1"/>
    <col min="15362" max="15365" width="8.140625" style="24" customWidth="1"/>
    <col min="15366" max="15366" width="9" style="24" customWidth="1"/>
    <col min="15367" max="15603" width="9.140625" style="24"/>
    <col min="15604" max="15604" width="46.28515625" style="24" customWidth="1"/>
    <col min="15605" max="15617" width="0" style="24" hidden="1" customWidth="1"/>
    <col min="15618" max="15621" width="8.140625" style="24" customWidth="1"/>
    <col min="15622" max="15622" width="9" style="24" customWidth="1"/>
    <col min="15623" max="15859" width="9.140625" style="24"/>
    <col min="15860" max="15860" width="46.28515625" style="24" customWidth="1"/>
    <col min="15861" max="15873" width="0" style="24" hidden="1" customWidth="1"/>
    <col min="15874" max="15877" width="8.140625" style="24" customWidth="1"/>
    <col min="15878" max="15878" width="9" style="24" customWidth="1"/>
    <col min="15879" max="16115" width="9.140625" style="24"/>
    <col min="16116" max="16116" width="46.28515625" style="24" customWidth="1"/>
    <col min="16117" max="16129" width="0" style="24" hidden="1" customWidth="1"/>
    <col min="16130" max="16133" width="8.140625" style="24" customWidth="1"/>
    <col min="16134" max="16134" width="9" style="24" customWidth="1"/>
    <col min="16135" max="16377" width="9.140625" style="24"/>
    <col min="16378" max="16384" width="9.140625" style="24" customWidth="1"/>
  </cols>
  <sheetData>
    <row r="1" spans="1:13" s="6" customFormat="1" ht="12.95" customHeight="1" x14ac:dyDescent="0.2">
      <c r="A1" s="952" t="s">
        <v>1375</v>
      </c>
      <c r="L1" s="24"/>
      <c r="M1" s="24"/>
    </row>
    <row r="2" spans="1:13" ht="15.95" customHeight="1" x14ac:dyDescent="0.2">
      <c r="A2" s="154" t="s">
        <v>118</v>
      </c>
    </row>
    <row r="3" spans="1:13" ht="15.95" customHeight="1" x14ac:dyDescent="0.2">
      <c r="A3" s="154" t="s">
        <v>144</v>
      </c>
    </row>
    <row r="4" spans="1:13" ht="15.95" customHeight="1" thickBot="1" x14ac:dyDescent="0.25">
      <c r="A4" s="139" t="s">
        <v>157</v>
      </c>
      <c r="B4" s="26"/>
      <c r="C4" s="26"/>
      <c r="D4" s="26"/>
      <c r="E4" s="26"/>
      <c r="F4" s="26"/>
      <c r="G4" s="26"/>
      <c r="H4" s="26"/>
      <c r="I4" s="26"/>
      <c r="J4" s="26"/>
      <c r="K4" s="26"/>
      <c r="L4" s="26"/>
      <c r="M4" s="26"/>
    </row>
    <row r="5" spans="1:13" s="27" customFormat="1" ht="15.95" customHeight="1" thickBot="1" x14ac:dyDescent="0.25">
      <c r="A5" s="140"/>
      <c r="B5" s="28">
        <v>2014</v>
      </c>
      <c r="C5" s="28">
        <v>2015</v>
      </c>
      <c r="D5" s="28">
        <v>2016</v>
      </c>
      <c r="E5" s="28">
        <v>2017</v>
      </c>
      <c r="F5" s="28">
        <v>2018</v>
      </c>
      <c r="G5" s="28">
        <v>2019</v>
      </c>
      <c r="H5" s="28">
        <v>2020</v>
      </c>
      <c r="I5" s="28">
        <v>2021</v>
      </c>
      <c r="J5" s="28">
        <v>2022</v>
      </c>
      <c r="K5" s="28">
        <v>2023</v>
      </c>
      <c r="L5" s="28">
        <v>2024</v>
      </c>
      <c r="M5" s="28">
        <v>2025</v>
      </c>
    </row>
    <row r="6" spans="1:13" s="27" customFormat="1" ht="3.75" customHeight="1" x14ac:dyDescent="0.2">
      <c r="A6" s="141"/>
    </row>
    <row r="7" spans="1:13" s="30" customFormat="1" ht="12.95" customHeight="1" x14ac:dyDescent="0.2">
      <c r="A7" s="155" t="s">
        <v>19</v>
      </c>
      <c r="B7" s="40">
        <v>6205</v>
      </c>
      <c r="C7" s="40">
        <v>6060</v>
      </c>
      <c r="D7" s="40">
        <v>6512</v>
      </c>
      <c r="E7" s="40">
        <v>6802</v>
      </c>
      <c r="F7" s="40">
        <v>7132</v>
      </c>
      <c r="G7" s="40">
        <v>7566</v>
      </c>
      <c r="H7" s="40">
        <v>6898</v>
      </c>
      <c r="I7" s="40">
        <v>7943</v>
      </c>
      <c r="J7" s="40">
        <v>8591</v>
      </c>
      <c r="K7" s="199">
        <v>10575</v>
      </c>
      <c r="L7" s="199">
        <v>12010</v>
      </c>
      <c r="M7" s="199">
        <v>13215</v>
      </c>
    </row>
    <row r="8" spans="1:13" s="42" customFormat="1" ht="13.5" hidden="1" customHeight="1" x14ac:dyDescent="0.2">
      <c r="A8" s="156" t="s">
        <v>20</v>
      </c>
      <c r="B8" s="41"/>
      <c r="C8" s="41"/>
      <c r="D8" s="41"/>
      <c r="E8" s="41"/>
      <c r="F8" s="41"/>
      <c r="G8" s="41"/>
      <c r="H8" s="41"/>
      <c r="I8" s="41"/>
      <c r="J8" s="41"/>
      <c r="K8" s="207"/>
      <c r="L8" s="207"/>
      <c r="M8" s="207"/>
    </row>
    <row r="9" spans="1:13" s="36" customFormat="1" ht="12.95" customHeight="1" x14ac:dyDescent="0.2">
      <c r="A9" s="143" t="s">
        <v>21</v>
      </c>
      <c r="B9" s="34">
        <v>250</v>
      </c>
      <c r="C9" s="34">
        <v>233</v>
      </c>
      <c r="D9" s="34">
        <v>207</v>
      </c>
      <c r="E9" s="34">
        <v>214</v>
      </c>
      <c r="F9" s="34">
        <v>209</v>
      </c>
      <c r="G9" s="34">
        <v>223</v>
      </c>
      <c r="H9" s="34">
        <v>214</v>
      </c>
      <c r="I9" s="34">
        <v>212</v>
      </c>
      <c r="J9" s="34">
        <v>254</v>
      </c>
      <c r="K9" s="15">
        <v>283</v>
      </c>
      <c r="L9" s="15">
        <v>360</v>
      </c>
      <c r="M9" s="15">
        <v>419</v>
      </c>
    </row>
    <row r="10" spans="1:13" s="36" customFormat="1" ht="12.95" customHeight="1" x14ac:dyDescent="0.2">
      <c r="A10" s="144" t="s">
        <v>101</v>
      </c>
      <c r="B10" s="34">
        <v>90</v>
      </c>
      <c r="C10" s="34">
        <v>93</v>
      </c>
      <c r="D10" s="34">
        <v>85</v>
      </c>
      <c r="E10" s="34">
        <v>90</v>
      </c>
      <c r="F10" s="34">
        <v>90</v>
      </c>
      <c r="G10" s="34">
        <v>95</v>
      </c>
      <c r="H10" s="34">
        <v>106</v>
      </c>
      <c r="I10" s="34">
        <v>114</v>
      </c>
      <c r="J10" s="34">
        <v>109</v>
      </c>
      <c r="K10" s="15">
        <v>144</v>
      </c>
      <c r="L10" s="15">
        <v>181</v>
      </c>
      <c r="M10" s="15">
        <v>208</v>
      </c>
    </row>
    <row r="11" spans="1:13" s="36" customFormat="1" ht="12.95" customHeight="1" x14ac:dyDescent="0.2">
      <c r="A11" s="144" t="s">
        <v>64</v>
      </c>
      <c r="B11" s="34">
        <v>751</v>
      </c>
      <c r="C11" s="34">
        <v>687</v>
      </c>
      <c r="D11" s="34">
        <v>694</v>
      </c>
      <c r="E11" s="34">
        <v>710</v>
      </c>
      <c r="F11" s="34">
        <v>702</v>
      </c>
      <c r="G11" s="34">
        <v>716</v>
      </c>
      <c r="H11" s="34">
        <v>639</v>
      </c>
      <c r="I11" s="34">
        <v>707</v>
      </c>
      <c r="J11" s="34">
        <v>799</v>
      </c>
      <c r="K11" s="15">
        <v>903</v>
      </c>
      <c r="L11" s="15">
        <v>1024</v>
      </c>
      <c r="M11" s="15">
        <v>1158</v>
      </c>
    </row>
    <row r="12" spans="1:13" ht="24" x14ac:dyDescent="0.2">
      <c r="A12" s="145" t="s">
        <v>90</v>
      </c>
      <c r="B12" s="34">
        <v>168</v>
      </c>
      <c r="C12" s="34">
        <v>157</v>
      </c>
      <c r="D12" s="34">
        <v>166</v>
      </c>
      <c r="E12" s="34">
        <v>162</v>
      </c>
      <c r="F12" s="34">
        <v>169</v>
      </c>
      <c r="G12" s="34">
        <v>171</v>
      </c>
      <c r="H12" s="34">
        <v>146</v>
      </c>
      <c r="I12" s="34">
        <v>162</v>
      </c>
      <c r="J12" s="34">
        <v>184</v>
      </c>
      <c r="K12" s="15">
        <v>196</v>
      </c>
      <c r="L12" s="15">
        <v>214</v>
      </c>
      <c r="M12" s="15">
        <v>236</v>
      </c>
    </row>
    <row r="13" spans="1:13" ht="12" x14ac:dyDescent="0.2">
      <c r="A13" s="146" t="s">
        <v>66</v>
      </c>
      <c r="B13" s="34">
        <v>2</v>
      </c>
      <c r="C13" s="34">
        <v>4</v>
      </c>
      <c r="D13" s="34">
        <v>1</v>
      </c>
      <c r="E13" s="34">
        <v>1</v>
      </c>
      <c r="F13" s="34">
        <v>1</v>
      </c>
      <c r="G13" s="34">
        <v>1</v>
      </c>
      <c r="H13" s="34">
        <v>3</v>
      </c>
      <c r="I13" s="34">
        <v>1</v>
      </c>
      <c r="J13" s="34">
        <v>2</v>
      </c>
      <c r="K13" s="15">
        <v>2</v>
      </c>
      <c r="L13" s="15">
        <v>1</v>
      </c>
      <c r="M13" s="15">
        <v>2</v>
      </c>
    </row>
    <row r="14" spans="1:13" ht="24" x14ac:dyDescent="0.2">
      <c r="A14" s="145" t="s">
        <v>100</v>
      </c>
      <c r="B14" s="34">
        <v>73</v>
      </c>
      <c r="C14" s="34">
        <v>61</v>
      </c>
      <c r="D14" s="34">
        <v>76</v>
      </c>
      <c r="E14" s="34">
        <v>69</v>
      </c>
      <c r="F14" s="34">
        <v>62</v>
      </c>
      <c r="G14" s="34">
        <v>72</v>
      </c>
      <c r="H14" s="34">
        <v>66</v>
      </c>
      <c r="I14" s="34">
        <v>68</v>
      </c>
      <c r="J14" s="34">
        <v>100</v>
      </c>
      <c r="K14" s="15">
        <v>125</v>
      </c>
      <c r="L14" s="15">
        <v>163</v>
      </c>
      <c r="M14" s="15">
        <v>216</v>
      </c>
    </row>
    <row r="15" spans="1:13" ht="24" x14ac:dyDescent="0.2">
      <c r="A15" s="145" t="s">
        <v>68</v>
      </c>
      <c r="B15" s="34">
        <v>84</v>
      </c>
      <c r="C15" s="34">
        <v>85</v>
      </c>
      <c r="D15" s="34">
        <v>75</v>
      </c>
      <c r="E15" s="34">
        <v>82</v>
      </c>
      <c r="F15" s="34">
        <v>83</v>
      </c>
      <c r="G15" s="34">
        <v>79</v>
      </c>
      <c r="H15" s="34">
        <v>71</v>
      </c>
      <c r="I15" s="34">
        <v>78</v>
      </c>
      <c r="J15" s="34">
        <v>83</v>
      </c>
      <c r="K15" s="15">
        <v>81</v>
      </c>
      <c r="L15" s="15">
        <v>92</v>
      </c>
      <c r="M15" s="15">
        <v>88</v>
      </c>
    </row>
    <row r="16" spans="1:13" ht="12" x14ac:dyDescent="0.2">
      <c r="A16" s="145" t="s">
        <v>69</v>
      </c>
      <c r="B16" s="34">
        <v>3</v>
      </c>
      <c r="C16" s="35">
        <v>2</v>
      </c>
      <c r="D16" s="35">
        <v>4</v>
      </c>
      <c r="E16" s="35" t="s">
        <v>33</v>
      </c>
      <c r="F16" s="35">
        <v>4</v>
      </c>
      <c r="G16" s="35">
        <v>3</v>
      </c>
      <c r="H16" s="35">
        <v>1</v>
      </c>
      <c r="I16" s="35">
        <v>3</v>
      </c>
      <c r="J16" s="35">
        <v>5</v>
      </c>
      <c r="K16" s="15">
        <v>5</v>
      </c>
      <c r="L16" s="15">
        <v>8</v>
      </c>
      <c r="M16" s="15">
        <v>10</v>
      </c>
    </row>
    <row r="17" spans="1:13" ht="12.95" customHeight="1" x14ac:dyDescent="0.2">
      <c r="A17" s="146" t="s">
        <v>70</v>
      </c>
      <c r="B17" s="34">
        <v>22</v>
      </c>
      <c r="C17" s="35">
        <v>25</v>
      </c>
      <c r="D17" s="35">
        <v>21</v>
      </c>
      <c r="E17" s="35">
        <v>18</v>
      </c>
      <c r="F17" s="35">
        <v>18</v>
      </c>
      <c r="G17" s="35">
        <v>19</v>
      </c>
      <c r="H17" s="35">
        <v>16</v>
      </c>
      <c r="I17" s="35">
        <v>23</v>
      </c>
      <c r="J17" s="35">
        <v>23</v>
      </c>
      <c r="K17" s="15">
        <v>28</v>
      </c>
      <c r="L17" s="15">
        <v>38</v>
      </c>
      <c r="M17" s="15">
        <v>41</v>
      </c>
    </row>
    <row r="18" spans="1:13" ht="12" x14ac:dyDescent="0.2">
      <c r="A18" s="146" t="s">
        <v>71</v>
      </c>
      <c r="B18" s="34">
        <v>10</v>
      </c>
      <c r="C18" s="35">
        <v>8</v>
      </c>
      <c r="D18" s="35">
        <v>9</v>
      </c>
      <c r="E18" s="35">
        <v>12</v>
      </c>
      <c r="F18" s="35">
        <v>13</v>
      </c>
      <c r="G18" s="35">
        <v>12</v>
      </c>
      <c r="H18" s="35">
        <v>14</v>
      </c>
      <c r="I18" s="35">
        <v>13</v>
      </c>
      <c r="J18" s="35">
        <v>13</v>
      </c>
      <c r="K18" s="15">
        <v>12</v>
      </c>
      <c r="L18" s="15">
        <v>11</v>
      </c>
      <c r="M18" s="15">
        <v>12</v>
      </c>
    </row>
    <row r="19" spans="1:13" ht="13.9" customHeight="1" x14ac:dyDescent="0.2">
      <c r="A19" s="146" t="s">
        <v>72</v>
      </c>
      <c r="B19" s="34">
        <v>73</v>
      </c>
      <c r="C19" s="35">
        <v>62</v>
      </c>
      <c r="D19" s="35">
        <v>67</v>
      </c>
      <c r="E19" s="35">
        <v>61</v>
      </c>
      <c r="F19" s="35">
        <v>51</v>
      </c>
      <c r="G19" s="35">
        <v>50</v>
      </c>
      <c r="H19" s="35">
        <v>41</v>
      </c>
      <c r="I19" s="35">
        <v>54</v>
      </c>
      <c r="J19" s="35">
        <v>57</v>
      </c>
      <c r="K19" s="196">
        <v>67</v>
      </c>
      <c r="L19" s="196">
        <v>69</v>
      </c>
      <c r="M19" s="196">
        <v>71</v>
      </c>
    </row>
    <row r="20" spans="1:13" ht="12" x14ac:dyDescent="0.2">
      <c r="A20" s="146" t="s">
        <v>73</v>
      </c>
      <c r="B20" s="34">
        <v>136</v>
      </c>
      <c r="C20" s="35">
        <v>126</v>
      </c>
      <c r="D20" s="35">
        <v>116</v>
      </c>
      <c r="E20" s="35">
        <v>123</v>
      </c>
      <c r="F20" s="35">
        <v>134</v>
      </c>
      <c r="G20" s="35">
        <v>138</v>
      </c>
      <c r="H20" s="35">
        <v>127</v>
      </c>
      <c r="I20" s="35">
        <v>141</v>
      </c>
      <c r="J20" s="35">
        <v>163</v>
      </c>
      <c r="K20" s="196">
        <v>177</v>
      </c>
      <c r="L20" s="196">
        <v>200</v>
      </c>
      <c r="M20" s="196">
        <v>231</v>
      </c>
    </row>
    <row r="21" spans="1:13" ht="25.5" customHeight="1" x14ac:dyDescent="0.2">
      <c r="A21" s="145" t="s">
        <v>93</v>
      </c>
      <c r="B21" s="34">
        <v>69</v>
      </c>
      <c r="C21" s="35">
        <v>56</v>
      </c>
      <c r="D21" s="35">
        <v>57</v>
      </c>
      <c r="E21" s="35">
        <v>70</v>
      </c>
      <c r="F21" s="35">
        <v>61</v>
      </c>
      <c r="G21" s="35">
        <v>67</v>
      </c>
      <c r="H21" s="35">
        <v>67</v>
      </c>
      <c r="I21" s="35">
        <v>70</v>
      </c>
      <c r="J21" s="35">
        <v>73</v>
      </c>
      <c r="K21" s="15">
        <v>91</v>
      </c>
      <c r="L21" s="15">
        <v>103</v>
      </c>
      <c r="M21" s="15">
        <v>112</v>
      </c>
    </row>
    <row r="22" spans="1:13" ht="24" x14ac:dyDescent="0.2">
      <c r="A22" s="145" t="s">
        <v>75</v>
      </c>
      <c r="B22" s="34">
        <v>6</v>
      </c>
      <c r="C22" s="35">
        <v>10</v>
      </c>
      <c r="D22" s="35">
        <v>7</v>
      </c>
      <c r="E22" s="35">
        <v>8</v>
      </c>
      <c r="F22" s="35">
        <v>7</v>
      </c>
      <c r="G22" s="35">
        <v>6</v>
      </c>
      <c r="H22" s="35">
        <v>5</v>
      </c>
      <c r="I22" s="35">
        <v>8</v>
      </c>
      <c r="J22" s="35">
        <v>9</v>
      </c>
      <c r="K22" s="15">
        <v>7</v>
      </c>
      <c r="L22" s="15">
        <v>6</v>
      </c>
      <c r="M22" s="15">
        <v>7</v>
      </c>
    </row>
    <row r="23" spans="1:13" ht="14.25" customHeight="1" x14ac:dyDescent="0.2">
      <c r="A23" s="146" t="s">
        <v>76</v>
      </c>
      <c r="B23" s="34">
        <v>16</v>
      </c>
      <c r="C23" s="35">
        <v>9</v>
      </c>
      <c r="D23" s="35">
        <v>11</v>
      </c>
      <c r="E23" s="35">
        <v>12</v>
      </c>
      <c r="F23" s="35">
        <v>14</v>
      </c>
      <c r="G23" s="35">
        <v>10</v>
      </c>
      <c r="H23" s="35">
        <v>10</v>
      </c>
      <c r="I23" s="35">
        <v>8</v>
      </c>
      <c r="J23" s="35">
        <v>9</v>
      </c>
      <c r="K23" s="15">
        <v>12</v>
      </c>
      <c r="L23" s="15">
        <v>11</v>
      </c>
      <c r="M23" s="15">
        <v>15</v>
      </c>
    </row>
    <row r="24" spans="1:13" ht="12" x14ac:dyDescent="0.2">
      <c r="A24" s="145" t="s">
        <v>77</v>
      </c>
      <c r="B24" s="34">
        <v>14</v>
      </c>
      <c r="C24" s="35">
        <v>12</v>
      </c>
      <c r="D24" s="35">
        <v>15</v>
      </c>
      <c r="E24" s="35">
        <v>18</v>
      </c>
      <c r="F24" s="35">
        <v>15</v>
      </c>
      <c r="G24" s="35">
        <v>15</v>
      </c>
      <c r="H24" s="35">
        <v>12</v>
      </c>
      <c r="I24" s="35">
        <v>12</v>
      </c>
      <c r="J24" s="35">
        <v>14</v>
      </c>
      <c r="K24" s="15">
        <v>15</v>
      </c>
      <c r="L24" s="15">
        <v>12</v>
      </c>
      <c r="M24" s="15">
        <v>14</v>
      </c>
    </row>
    <row r="25" spans="1:13" ht="24" x14ac:dyDescent="0.2">
      <c r="A25" s="145" t="s">
        <v>104</v>
      </c>
      <c r="B25" s="34">
        <v>3</v>
      </c>
      <c r="C25" s="35">
        <v>2</v>
      </c>
      <c r="D25" s="35">
        <v>1</v>
      </c>
      <c r="E25" s="35">
        <v>1</v>
      </c>
      <c r="F25" s="35">
        <v>1</v>
      </c>
      <c r="G25" s="35">
        <v>2</v>
      </c>
      <c r="H25" s="35">
        <v>3</v>
      </c>
      <c r="I25" s="35">
        <v>3</v>
      </c>
      <c r="J25" s="35">
        <v>2</v>
      </c>
      <c r="K25" s="1">
        <v>3</v>
      </c>
      <c r="L25" s="1">
        <v>5</v>
      </c>
      <c r="M25" s="1">
        <v>5</v>
      </c>
    </row>
    <row r="26" spans="1:13" ht="24" x14ac:dyDescent="0.2">
      <c r="A26" s="145" t="s">
        <v>104</v>
      </c>
      <c r="B26" s="34">
        <v>72</v>
      </c>
      <c r="C26" s="34">
        <v>68</v>
      </c>
      <c r="D26" s="34">
        <v>68</v>
      </c>
      <c r="E26" s="34">
        <v>73</v>
      </c>
      <c r="F26" s="34">
        <v>69</v>
      </c>
      <c r="G26" s="34">
        <v>71</v>
      </c>
      <c r="H26" s="34">
        <v>57</v>
      </c>
      <c r="I26" s="34">
        <v>63</v>
      </c>
      <c r="J26" s="34">
        <v>62</v>
      </c>
      <c r="K26" s="15">
        <v>82</v>
      </c>
      <c r="L26" s="15">
        <v>91</v>
      </c>
      <c r="M26" s="15">
        <v>98</v>
      </c>
    </row>
    <row r="27" spans="1:13" ht="24" customHeight="1" x14ac:dyDescent="0.2">
      <c r="A27" s="147" t="s">
        <v>22</v>
      </c>
      <c r="B27" s="34">
        <v>27</v>
      </c>
      <c r="C27" s="34">
        <v>15</v>
      </c>
      <c r="D27" s="34">
        <v>27</v>
      </c>
      <c r="E27" s="34">
        <v>28</v>
      </c>
      <c r="F27" s="34">
        <v>27</v>
      </c>
      <c r="G27" s="34">
        <v>26</v>
      </c>
      <c r="H27" s="34">
        <v>24</v>
      </c>
      <c r="I27" s="34">
        <v>27</v>
      </c>
      <c r="J27" s="34">
        <v>33</v>
      </c>
      <c r="K27" s="15">
        <v>28</v>
      </c>
      <c r="L27" s="15">
        <v>33</v>
      </c>
      <c r="M27" s="15">
        <v>54</v>
      </c>
    </row>
    <row r="28" spans="1:13" s="43" customFormat="1" ht="24" x14ac:dyDescent="0.2">
      <c r="A28" s="145" t="s">
        <v>79</v>
      </c>
      <c r="B28" s="34">
        <v>18</v>
      </c>
      <c r="C28" s="34">
        <v>7</v>
      </c>
      <c r="D28" s="34">
        <v>12</v>
      </c>
      <c r="E28" s="34">
        <v>18</v>
      </c>
      <c r="F28" s="34">
        <v>19</v>
      </c>
      <c r="G28" s="34">
        <v>19</v>
      </c>
      <c r="H28" s="34">
        <v>16</v>
      </c>
      <c r="I28" s="34">
        <v>21</v>
      </c>
      <c r="J28" s="34">
        <v>24</v>
      </c>
      <c r="K28" s="196">
        <v>20</v>
      </c>
      <c r="L28" s="196">
        <v>25</v>
      </c>
      <c r="M28" s="196">
        <v>41</v>
      </c>
    </row>
    <row r="29" spans="1:13" s="43" customFormat="1" ht="24" x14ac:dyDescent="0.2">
      <c r="A29" s="145" t="s">
        <v>80</v>
      </c>
      <c r="B29" s="34" t="s">
        <v>33</v>
      </c>
      <c r="C29" s="34" t="s">
        <v>33</v>
      </c>
      <c r="D29" s="34" t="s">
        <v>33</v>
      </c>
      <c r="E29" s="34" t="s">
        <v>33</v>
      </c>
      <c r="F29" s="34" t="s">
        <v>33</v>
      </c>
      <c r="G29" s="34" t="s">
        <v>33</v>
      </c>
      <c r="H29" s="34" t="s">
        <v>33</v>
      </c>
      <c r="I29" s="34">
        <v>1</v>
      </c>
      <c r="J29" s="34">
        <v>1</v>
      </c>
      <c r="K29" s="196">
        <v>1</v>
      </c>
      <c r="L29" s="196">
        <v>1</v>
      </c>
      <c r="M29" s="196">
        <v>1</v>
      </c>
    </row>
    <row r="30" spans="1:13" s="43" customFormat="1" ht="12" x14ac:dyDescent="0.2">
      <c r="A30" s="145" t="s">
        <v>23</v>
      </c>
      <c r="B30" s="34">
        <v>9</v>
      </c>
      <c r="C30" s="34">
        <v>8</v>
      </c>
      <c r="D30" s="34">
        <v>15</v>
      </c>
      <c r="E30" s="34">
        <v>10</v>
      </c>
      <c r="F30" s="34">
        <v>8</v>
      </c>
      <c r="G30" s="34">
        <v>7</v>
      </c>
      <c r="H30" s="34">
        <v>8</v>
      </c>
      <c r="I30" s="34">
        <v>5</v>
      </c>
      <c r="J30" s="34">
        <v>8</v>
      </c>
      <c r="K30" s="196">
        <v>7</v>
      </c>
      <c r="L30" s="196">
        <v>7</v>
      </c>
      <c r="M30" s="196">
        <v>12</v>
      </c>
    </row>
    <row r="31" spans="1:13" s="43" customFormat="1" ht="24" x14ac:dyDescent="0.2">
      <c r="A31" s="147" t="s">
        <v>81</v>
      </c>
      <c r="B31" s="34">
        <v>63</v>
      </c>
      <c r="C31" s="34">
        <v>71</v>
      </c>
      <c r="D31" s="34">
        <v>59</v>
      </c>
      <c r="E31" s="34">
        <v>58</v>
      </c>
      <c r="F31" s="34">
        <v>114</v>
      </c>
      <c r="G31" s="34">
        <v>94</v>
      </c>
      <c r="H31" s="34">
        <v>89</v>
      </c>
      <c r="I31" s="34">
        <v>85</v>
      </c>
      <c r="J31" s="34">
        <v>106</v>
      </c>
      <c r="K31" s="196">
        <v>117</v>
      </c>
      <c r="L31" s="196">
        <v>119</v>
      </c>
      <c r="M31" s="196">
        <v>104</v>
      </c>
    </row>
    <row r="32" spans="1:13" ht="12" x14ac:dyDescent="0.2">
      <c r="A32" s="144" t="s">
        <v>24</v>
      </c>
      <c r="B32" s="34">
        <v>604</v>
      </c>
      <c r="C32" s="34">
        <v>614</v>
      </c>
      <c r="D32" s="34">
        <v>686</v>
      </c>
      <c r="E32" s="34">
        <v>765</v>
      </c>
      <c r="F32" s="34">
        <v>816</v>
      </c>
      <c r="G32" s="34">
        <v>870</v>
      </c>
      <c r="H32" s="34">
        <v>784</v>
      </c>
      <c r="I32" s="34">
        <v>877</v>
      </c>
      <c r="J32" s="34">
        <v>801</v>
      </c>
      <c r="K32" s="196">
        <v>1049</v>
      </c>
      <c r="L32" s="196">
        <v>1172</v>
      </c>
      <c r="M32" s="196">
        <v>1410</v>
      </c>
    </row>
    <row r="33" spans="1:13" ht="24" x14ac:dyDescent="0.2">
      <c r="A33" s="147" t="s">
        <v>102</v>
      </c>
      <c r="B33" s="34">
        <v>1406</v>
      </c>
      <c r="C33" s="35">
        <v>1351</v>
      </c>
      <c r="D33" s="35">
        <v>1546</v>
      </c>
      <c r="E33" s="35">
        <v>1637</v>
      </c>
      <c r="F33" s="35">
        <v>1727</v>
      </c>
      <c r="G33" s="35">
        <v>1917</v>
      </c>
      <c r="H33" s="35">
        <v>1852</v>
      </c>
      <c r="I33" s="35">
        <v>2210</v>
      </c>
      <c r="J33" s="35">
        <v>2487</v>
      </c>
      <c r="K33" s="196">
        <v>3211</v>
      </c>
      <c r="L33" s="196">
        <v>3852</v>
      </c>
      <c r="M33" s="196">
        <v>4000</v>
      </c>
    </row>
    <row r="34" spans="1:13" ht="12.95" customHeight="1" x14ac:dyDescent="0.2">
      <c r="A34" s="144" t="s">
        <v>82</v>
      </c>
      <c r="B34" s="34">
        <v>339</v>
      </c>
      <c r="C34" s="35">
        <v>296</v>
      </c>
      <c r="D34" s="35">
        <v>318</v>
      </c>
      <c r="E34" s="35">
        <v>350</v>
      </c>
      <c r="F34" s="35">
        <v>348</v>
      </c>
      <c r="G34" s="35">
        <v>356</v>
      </c>
      <c r="H34" s="35">
        <v>330</v>
      </c>
      <c r="I34" s="35">
        <v>392</v>
      </c>
      <c r="J34" s="35">
        <v>434</v>
      </c>
      <c r="K34" s="196">
        <v>518</v>
      </c>
      <c r="L34" s="196">
        <v>547</v>
      </c>
      <c r="M34" s="196">
        <v>615</v>
      </c>
    </row>
    <row r="35" spans="1:13" ht="12.95" customHeight="1" x14ac:dyDescent="0.2">
      <c r="A35" s="144" t="s">
        <v>25</v>
      </c>
      <c r="B35" s="34">
        <v>103</v>
      </c>
      <c r="C35" s="35">
        <v>102</v>
      </c>
      <c r="D35" s="35">
        <v>85</v>
      </c>
      <c r="E35" s="35">
        <v>91</v>
      </c>
      <c r="F35" s="35">
        <v>98</v>
      </c>
      <c r="G35" s="35">
        <v>97</v>
      </c>
      <c r="H35" s="35">
        <v>62</v>
      </c>
      <c r="I35" s="35">
        <v>124</v>
      </c>
      <c r="J35" s="35">
        <v>142</v>
      </c>
      <c r="K35" s="15">
        <v>202</v>
      </c>
      <c r="L35" s="15">
        <v>268</v>
      </c>
      <c r="M35" s="15">
        <v>308</v>
      </c>
    </row>
    <row r="36" spans="1:13" ht="12.95" customHeight="1" x14ac:dyDescent="0.2">
      <c r="A36" s="148" t="s">
        <v>26</v>
      </c>
      <c r="B36" s="34">
        <v>184</v>
      </c>
      <c r="C36" s="35">
        <v>184</v>
      </c>
      <c r="D36" s="35">
        <v>184</v>
      </c>
      <c r="E36" s="35">
        <v>200</v>
      </c>
      <c r="F36" s="35">
        <v>208</v>
      </c>
      <c r="G36" s="35">
        <v>238</v>
      </c>
      <c r="H36" s="35">
        <v>218</v>
      </c>
      <c r="I36" s="35">
        <v>252</v>
      </c>
      <c r="J36" s="35">
        <v>299</v>
      </c>
      <c r="K36" s="15">
        <v>397</v>
      </c>
      <c r="L36" s="15">
        <v>459</v>
      </c>
      <c r="M36" s="15">
        <v>549</v>
      </c>
    </row>
    <row r="37" spans="1:13" ht="12.95" customHeight="1" x14ac:dyDescent="0.2">
      <c r="A37" s="144" t="s">
        <v>27</v>
      </c>
      <c r="B37" s="34">
        <v>57</v>
      </c>
      <c r="C37" s="35">
        <v>55</v>
      </c>
      <c r="D37" s="35">
        <v>66</v>
      </c>
      <c r="E37" s="35">
        <v>57</v>
      </c>
      <c r="F37" s="35">
        <v>59</v>
      </c>
      <c r="G37" s="35">
        <v>53</v>
      </c>
      <c r="H37" s="35">
        <v>56</v>
      </c>
      <c r="I37" s="35">
        <v>58</v>
      </c>
      <c r="J37" s="35">
        <v>68</v>
      </c>
      <c r="K37" s="15">
        <v>62</v>
      </c>
      <c r="L37" s="15">
        <v>63</v>
      </c>
      <c r="M37" s="15">
        <v>53</v>
      </c>
    </row>
    <row r="38" spans="1:13" ht="12.95" customHeight="1" x14ac:dyDescent="0.2">
      <c r="A38" s="144" t="s">
        <v>28</v>
      </c>
      <c r="B38" s="34">
        <v>536</v>
      </c>
      <c r="C38" s="34">
        <v>576</v>
      </c>
      <c r="D38" s="34">
        <v>616</v>
      </c>
      <c r="E38" s="34">
        <v>636</v>
      </c>
      <c r="F38" s="34">
        <v>679</v>
      </c>
      <c r="G38" s="34">
        <v>666</v>
      </c>
      <c r="H38" s="34">
        <v>608</v>
      </c>
      <c r="I38" s="34">
        <v>645</v>
      </c>
      <c r="J38" s="34">
        <v>684</v>
      </c>
      <c r="K38" s="196">
        <v>822</v>
      </c>
      <c r="L38" s="196">
        <v>847</v>
      </c>
      <c r="M38" s="196">
        <v>858</v>
      </c>
    </row>
    <row r="39" spans="1:13" ht="12.95" customHeight="1" x14ac:dyDescent="0.2">
      <c r="A39" s="149" t="s">
        <v>115</v>
      </c>
      <c r="B39" s="34">
        <v>26</v>
      </c>
      <c r="C39" s="34">
        <v>20</v>
      </c>
      <c r="D39" s="34">
        <v>20</v>
      </c>
      <c r="E39" s="34">
        <v>22</v>
      </c>
      <c r="F39" s="34">
        <v>23</v>
      </c>
      <c r="G39" s="34">
        <v>20</v>
      </c>
      <c r="H39" s="34">
        <v>25</v>
      </c>
      <c r="I39" s="34">
        <v>22</v>
      </c>
      <c r="J39" s="34">
        <v>26</v>
      </c>
      <c r="K39" s="1">
        <v>25</v>
      </c>
      <c r="L39" s="1">
        <v>24</v>
      </c>
      <c r="M39" s="1">
        <v>22</v>
      </c>
    </row>
    <row r="40" spans="1:13" ht="12.95" customHeight="1" x14ac:dyDescent="0.2">
      <c r="A40" s="146" t="s">
        <v>136</v>
      </c>
      <c r="B40" s="34">
        <v>14</v>
      </c>
      <c r="C40" s="34">
        <v>13</v>
      </c>
      <c r="D40" s="34">
        <v>12</v>
      </c>
      <c r="E40" s="34">
        <v>14</v>
      </c>
      <c r="F40" s="34">
        <v>12</v>
      </c>
      <c r="G40" s="34">
        <v>13</v>
      </c>
      <c r="H40" s="34">
        <v>14</v>
      </c>
      <c r="I40" s="34">
        <v>13</v>
      </c>
      <c r="J40" s="34">
        <v>13</v>
      </c>
      <c r="K40" s="1">
        <v>13</v>
      </c>
      <c r="L40" s="1">
        <v>14</v>
      </c>
      <c r="M40" s="1">
        <v>15</v>
      </c>
    </row>
    <row r="41" spans="1:13" ht="12.95" customHeight="1" x14ac:dyDescent="0.2">
      <c r="A41" s="146" t="s">
        <v>29</v>
      </c>
      <c r="B41" s="34">
        <v>5</v>
      </c>
      <c r="C41" s="34">
        <v>5</v>
      </c>
      <c r="D41" s="34">
        <v>5</v>
      </c>
      <c r="E41" s="34">
        <v>5</v>
      </c>
      <c r="F41" s="34">
        <v>5</v>
      </c>
      <c r="G41" s="34">
        <v>5</v>
      </c>
      <c r="H41" s="34">
        <v>2</v>
      </c>
      <c r="I41" s="34">
        <v>2</v>
      </c>
      <c r="J41" s="34">
        <v>1</v>
      </c>
      <c r="K41" s="1">
        <v>1</v>
      </c>
      <c r="L41" s="1">
        <v>1</v>
      </c>
      <c r="M41" s="1">
        <v>1</v>
      </c>
    </row>
    <row r="42" spans="1:13" ht="12.95" customHeight="1" x14ac:dyDescent="0.2">
      <c r="A42" s="146" t="s">
        <v>30</v>
      </c>
      <c r="B42" s="34">
        <v>444</v>
      </c>
      <c r="C42" s="34">
        <v>394</v>
      </c>
      <c r="D42" s="34">
        <v>389</v>
      </c>
      <c r="E42" s="34">
        <v>394</v>
      </c>
      <c r="F42" s="34">
        <v>397</v>
      </c>
      <c r="G42" s="34">
        <v>391</v>
      </c>
      <c r="H42" s="34">
        <v>362</v>
      </c>
      <c r="I42" s="34">
        <v>378</v>
      </c>
      <c r="J42" s="34">
        <v>381</v>
      </c>
      <c r="K42" s="1">
        <v>404</v>
      </c>
      <c r="L42" s="1">
        <v>363</v>
      </c>
      <c r="M42" s="1">
        <v>303</v>
      </c>
    </row>
    <row r="43" spans="1:13" ht="12.95" customHeight="1" x14ac:dyDescent="0.2">
      <c r="A43" s="149" t="s">
        <v>31</v>
      </c>
      <c r="B43" s="34">
        <v>2</v>
      </c>
      <c r="C43" s="34" t="s">
        <v>33</v>
      </c>
      <c r="D43" s="34">
        <v>1</v>
      </c>
      <c r="E43" s="34">
        <v>2</v>
      </c>
      <c r="F43" s="34">
        <v>1</v>
      </c>
      <c r="G43" s="34">
        <v>2</v>
      </c>
      <c r="H43" s="34">
        <v>2</v>
      </c>
      <c r="I43" s="34">
        <v>2</v>
      </c>
      <c r="J43" s="34">
        <v>2</v>
      </c>
      <c r="K43" s="1">
        <v>1</v>
      </c>
      <c r="L43" s="1">
        <v>1</v>
      </c>
      <c r="M43" s="1">
        <v>2</v>
      </c>
    </row>
    <row r="44" spans="1:13" ht="12.95" customHeight="1" x14ac:dyDescent="0.2">
      <c r="A44" s="150" t="s">
        <v>108</v>
      </c>
      <c r="B44" s="34">
        <v>45</v>
      </c>
      <c r="C44" s="35">
        <v>144</v>
      </c>
      <c r="D44" s="35">
        <v>189</v>
      </c>
      <c r="E44" s="35">
        <v>199</v>
      </c>
      <c r="F44" s="35">
        <v>241</v>
      </c>
      <c r="G44" s="35">
        <v>235</v>
      </c>
      <c r="H44" s="35">
        <v>203</v>
      </c>
      <c r="I44" s="35">
        <v>228</v>
      </c>
      <c r="J44" s="35">
        <v>261</v>
      </c>
      <c r="K44" s="196">
        <v>378</v>
      </c>
      <c r="L44" s="196">
        <v>444</v>
      </c>
      <c r="M44" s="196">
        <v>515</v>
      </c>
    </row>
    <row r="45" spans="1:13" ht="12" x14ac:dyDescent="0.2">
      <c r="A45" s="144" t="s">
        <v>84</v>
      </c>
      <c r="B45" s="34">
        <v>538</v>
      </c>
      <c r="C45" s="35">
        <v>531</v>
      </c>
      <c r="D45" s="35">
        <v>571</v>
      </c>
      <c r="E45" s="35">
        <v>580</v>
      </c>
      <c r="F45" s="35">
        <v>577</v>
      </c>
      <c r="G45" s="35">
        <v>606</v>
      </c>
      <c r="H45" s="35">
        <v>514</v>
      </c>
      <c r="I45" s="35">
        <v>613</v>
      </c>
      <c r="J45" s="35">
        <v>615</v>
      </c>
      <c r="K45" s="196">
        <v>689</v>
      </c>
      <c r="L45" s="196">
        <v>708</v>
      </c>
      <c r="M45" s="196">
        <v>723</v>
      </c>
    </row>
    <row r="46" spans="1:13" ht="12" x14ac:dyDescent="0.2">
      <c r="A46" s="144" t="s">
        <v>32</v>
      </c>
      <c r="B46" s="34">
        <v>650</v>
      </c>
      <c r="C46" s="35">
        <v>658</v>
      </c>
      <c r="D46" s="35">
        <v>687</v>
      </c>
      <c r="E46" s="35">
        <v>683</v>
      </c>
      <c r="F46" s="35">
        <v>720</v>
      </c>
      <c r="G46" s="35">
        <v>778</v>
      </c>
      <c r="H46" s="35">
        <v>733</v>
      </c>
      <c r="I46" s="35">
        <v>833</v>
      </c>
      <c r="J46" s="35">
        <v>850</v>
      </c>
      <c r="K46" s="196">
        <v>989</v>
      </c>
      <c r="L46" s="196">
        <v>1087</v>
      </c>
      <c r="M46" s="196">
        <v>1218</v>
      </c>
    </row>
    <row r="47" spans="1:13" ht="12" x14ac:dyDescent="0.2">
      <c r="A47" s="144" t="s">
        <v>85</v>
      </c>
      <c r="B47" s="34">
        <v>288</v>
      </c>
      <c r="C47" s="35">
        <v>271</v>
      </c>
      <c r="D47" s="35">
        <v>309</v>
      </c>
      <c r="E47" s="35">
        <v>321</v>
      </c>
      <c r="F47" s="35">
        <v>337</v>
      </c>
      <c r="G47" s="35">
        <v>380</v>
      </c>
      <c r="H47" s="35">
        <v>285</v>
      </c>
      <c r="I47" s="35">
        <v>326</v>
      </c>
      <c r="J47" s="35">
        <v>374</v>
      </c>
      <c r="K47" s="196">
        <v>496</v>
      </c>
      <c r="L47" s="196">
        <v>534</v>
      </c>
      <c r="M47" s="196">
        <v>633</v>
      </c>
    </row>
    <row r="48" spans="1:13" ht="12" x14ac:dyDescent="0.2">
      <c r="A48" s="144" t="s">
        <v>86</v>
      </c>
      <c r="B48" s="34">
        <v>133</v>
      </c>
      <c r="C48" s="35">
        <v>129</v>
      </c>
      <c r="D48" s="35">
        <v>157</v>
      </c>
      <c r="E48" s="35">
        <v>157</v>
      </c>
      <c r="F48" s="35">
        <v>189</v>
      </c>
      <c r="G48" s="35">
        <v>192</v>
      </c>
      <c r="H48" s="35">
        <v>165</v>
      </c>
      <c r="I48" s="35">
        <v>192</v>
      </c>
      <c r="J48" s="35">
        <v>228</v>
      </c>
      <c r="K48" s="196">
        <v>276</v>
      </c>
      <c r="L48" s="196">
        <v>345</v>
      </c>
      <c r="M48" s="196">
        <v>404</v>
      </c>
    </row>
    <row r="49" spans="1:13" ht="24" x14ac:dyDescent="0.2">
      <c r="A49" s="147" t="s">
        <v>55</v>
      </c>
      <c r="B49" s="34">
        <v>84</v>
      </c>
      <c r="C49" s="35">
        <v>88</v>
      </c>
      <c r="D49" s="35">
        <v>105</v>
      </c>
      <c r="E49" s="35">
        <v>121</v>
      </c>
      <c r="F49" s="35">
        <v>136</v>
      </c>
      <c r="G49" s="35">
        <v>159</v>
      </c>
      <c r="H49" s="35">
        <v>135</v>
      </c>
      <c r="I49" s="35">
        <v>175</v>
      </c>
      <c r="J49" s="35">
        <v>192</v>
      </c>
      <c r="K49" s="196">
        <v>244</v>
      </c>
      <c r="L49" s="196">
        <v>269</v>
      </c>
      <c r="M49" s="196">
        <v>344</v>
      </c>
    </row>
    <row r="50" spans="1:13" ht="12.95" customHeight="1" x14ac:dyDescent="0.2">
      <c r="A50" s="144" t="s">
        <v>103</v>
      </c>
      <c r="B50" s="34">
        <v>39</v>
      </c>
      <c r="C50" s="35">
        <v>41</v>
      </c>
      <c r="D50" s="35">
        <v>44</v>
      </c>
      <c r="E50" s="35">
        <v>42</v>
      </c>
      <c r="F50" s="35">
        <v>37</v>
      </c>
      <c r="G50" s="35">
        <v>43</v>
      </c>
      <c r="H50" s="35">
        <v>33</v>
      </c>
      <c r="I50" s="35">
        <v>40</v>
      </c>
      <c r="J50" s="35">
        <v>48</v>
      </c>
      <c r="K50" s="196">
        <v>74</v>
      </c>
      <c r="L50" s="196">
        <v>75</v>
      </c>
      <c r="M50" s="196">
        <v>81</v>
      </c>
    </row>
    <row r="51" spans="1:13" ht="12.95" customHeight="1" x14ac:dyDescent="0.2">
      <c r="A51" s="144" t="s">
        <v>56</v>
      </c>
      <c r="B51" s="34">
        <v>63</v>
      </c>
      <c r="C51" s="35">
        <v>65</v>
      </c>
      <c r="D51" s="35">
        <v>66</v>
      </c>
      <c r="E51" s="35">
        <v>62</v>
      </c>
      <c r="F51" s="35">
        <v>59</v>
      </c>
      <c r="G51" s="35">
        <v>57</v>
      </c>
      <c r="H51" s="35">
        <v>51</v>
      </c>
      <c r="I51" s="35">
        <v>61</v>
      </c>
      <c r="J51" s="35">
        <v>68</v>
      </c>
      <c r="K51" s="196">
        <v>71</v>
      </c>
      <c r="L51" s="24">
        <v>67</v>
      </c>
      <c r="M51" s="24">
        <v>76</v>
      </c>
    </row>
    <row r="52" spans="1:13" ht="3.75" customHeight="1" thickBot="1" x14ac:dyDescent="0.25">
      <c r="A52" s="151"/>
      <c r="B52" s="26"/>
      <c r="C52" s="26"/>
      <c r="D52" s="26"/>
      <c r="E52" s="26"/>
      <c r="F52" s="26"/>
      <c r="G52" s="26"/>
      <c r="H52" s="26"/>
      <c r="I52" s="26"/>
      <c r="J52" s="26"/>
      <c r="K52" s="26"/>
      <c r="L52" s="26"/>
      <c r="M52" s="26"/>
    </row>
    <row r="53" spans="1:13" ht="3.75" customHeight="1" x14ac:dyDescent="0.2"/>
    <row r="54" spans="1:13" ht="12.75" customHeight="1" x14ac:dyDescent="0.2">
      <c r="A54" s="153"/>
    </row>
  </sheetData>
  <hyperlinks>
    <hyperlink ref="A1" location="Мазмуну!A1" display="МАЗМУНУНА  кайтуу" xr:uid="{00000000-0004-0000-0700-000000000000}"/>
  </hyperlinks>
  <pageMargins left="0.78740157480314965" right="0.59055118110236227" top="0.59055118110236227" bottom="0.59055118110236227" header="0.51181102362204722" footer="0.51181102362204722"/>
  <pageSetup paperSize="9" orientation="portrait" horizontalDpi="120" verticalDpi="14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4"/>
  <sheetViews>
    <sheetView workbookViewId="0">
      <pane xSplit="1" ySplit="5" topLeftCell="B6" activePane="bottomRight" state="frozen"/>
      <selection activeCell="M42" sqref="M42"/>
      <selection pane="topRight" activeCell="M42" sqref="M42"/>
      <selection pane="bottomLeft" activeCell="M42" sqref="M42"/>
      <selection pane="bottomRight" activeCell="M7" sqref="M7"/>
    </sheetView>
  </sheetViews>
  <sheetFormatPr defaultRowHeight="12.95" customHeight="1" x14ac:dyDescent="0.2"/>
  <cols>
    <col min="1" max="1" width="42.42578125" style="152" customWidth="1"/>
    <col min="2" max="5" width="8.140625" style="24" hidden="1" customWidth="1"/>
    <col min="6" max="8" width="9.42578125" style="24" hidden="1" customWidth="1"/>
    <col min="9" max="13" width="10.140625" style="24" customWidth="1"/>
    <col min="14" max="243" width="9.140625" style="24"/>
    <col min="244" max="244" width="46.7109375" style="24" customWidth="1"/>
    <col min="245" max="257" width="0" style="24" hidden="1" customWidth="1"/>
    <col min="258" max="261" width="8.140625" style="24" customWidth="1"/>
    <col min="262" max="262" width="8.7109375" style="24" customWidth="1"/>
    <col min="263" max="499" width="9.140625" style="24"/>
    <col min="500" max="500" width="46.7109375" style="24" customWidth="1"/>
    <col min="501" max="513" width="0" style="24" hidden="1" customWidth="1"/>
    <col min="514" max="517" width="8.140625" style="24" customWidth="1"/>
    <col min="518" max="518" width="8.7109375" style="24" customWidth="1"/>
    <col min="519" max="755" width="9.140625" style="24"/>
    <col min="756" max="756" width="46.7109375" style="24" customWidth="1"/>
    <col min="757" max="769" width="0" style="24" hidden="1" customWidth="1"/>
    <col min="770" max="773" width="8.140625" style="24" customWidth="1"/>
    <col min="774" max="774" width="8.7109375" style="24" customWidth="1"/>
    <col min="775" max="1011" width="9.140625" style="24"/>
    <col min="1012" max="1012" width="46.7109375" style="24" customWidth="1"/>
    <col min="1013" max="1025" width="0" style="24" hidden="1" customWidth="1"/>
    <col min="1026" max="1029" width="8.140625" style="24" customWidth="1"/>
    <col min="1030" max="1030" width="8.7109375" style="24" customWidth="1"/>
    <col min="1031" max="1267" width="9.140625" style="24"/>
    <col min="1268" max="1268" width="46.7109375" style="24" customWidth="1"/>
    <col min="1269" max="1281" width="0" style="24" hidden="1" customWidth="1"/>
    <col min="1282" max="1285" width="8.140625" style="24" customWidth="1"/>
    <col min="1286" max="1286" width="8.7109375" style="24" customWidth="1"/>
    <col min="1287" max="1523" width="9.140625" style="24"/>
    <col min="1524" max="1524" width="46.7109375" style="24" customWidth="1"/>
    <col min="1525" max="1537" width="0" style="24" hidden="1" customWidth="1"/>
    <col min="1538" max="1541" width="8.140625" style="24" customWidth="1"/>
    <col min="1542" max="1542" width="8.7109375" style="24" customWidth="1"/>
    <col min="1543" max="1779" width="9.140625" style="24"/>
    <col min="1780" max="1780" width="46.7109375" style="24" customWidth="1"/>
    <col min="1781" max="1793" width="0" style="24" hidden="1" customWidth="1"/>
    <col min="1794" max="1797" width="8.140625" style="24" customWidth="1"/>
    <col min="1798" max="1798" width="8.7109375" style="24" customWidth="1"/>
    <col min="1799" max="2035" width="9.140625" style="24"/>
    <col min="2036" max="2036" width="46.7109375" style="24" customWidth="1"/>
    <col min="2037" max="2049" width="0" style="24" hidden="1" customWidth="1"/>
    <col min="2050" max="2053" width="8.140625" style="24" customWidth="1"/>
    <col min="2054" max="2054" width="8.7109375" style="24" customWidth="1"/>
    <col min="2055" max="2291" width="9.140625" style="24"/>
    <col min="2292" max="2292" width="46.7109375" style="24" customWidth="1"/>
    <col min="2293" max="2305" width="0" style="24" hidden="1" customWidth="1"/>
    <col min="2306" max="2309" width="8.140625" style="24" customWidth="1"/>
    <col min="2310" max="2310" width="8.7109375" style="24" customWidth="1"/>
    <col min="2311" max="2547" width="9.140625" style="24"/>
    <col min="2548" max="2548" width="46.7109375" style="24" customWidth="1"/>
    <col min="2549" max="2561" width="0" style="24" hidden="1" customWidth="1"/>
    <col min="2562" max="2565" width="8.140625" style="24" customWidth="1"/>
    <col min="2566" max="2566" width="8.7109375" style="24" customWidth="1"/>
    <col min="2567" max="2803" width="9.140625" style="24"/>
    <col min="2804" max="2804" width="46.7109375" style="24" customWidth="1"/>
    <col min="2805" max="2817" width="0" style="24" hidden="1" customWidth="1"/>
    <col min="2818" max="2821" width="8.140625" style="24" customWidth="1"/>
    <col min="2822" max="2822" width="8.7109375" style="24" customWidth="1"/>
    <col min="2823" max="3059" width="9.140625" style="24"/>
    <col min="3060" max="3060" width="46.7109375" style="24" customWidth="1"/>
    <col min="3061" max="3073" width="0" style="24" hidden="1" customWidth="1"/>
    <col min="3074" max="3077" width="8.140625" style="24" customWidth="1"/>
    <col min="3078" max="3078" width="8.7109375" style="24" customWidth="1"/>
    <col min="3079" max="3315" width="9.140625" style="24"/>
    <col min="3316" max="3316" width="46.7109375" style="24" customWidth="1"/>
    <col min="3317" max="3329" width="0" style="24" hidden="1" customWidth="1"/>
    <col min="3330" max="3333" width="8.140625" style="24" customWidth="1"/>
    <col min="3334" max="3334" width="8.7109375" style="24" customWidth="1"/>
    <col min="3335" max="3571" width="9.140625" style="24"/>
    <col min="3572" max="3572" width="46.7109375" style="24" customWidth="1"/>
    <col min="3573" max="3585" width="0" style="24" hidden="1" customWidth="1"/>
    <col min="3586" max="3589" width="8.140625" style="24" customWidth="1"/>
    <col min="3590" max="3590" width="8.7109375" style="24" customWidth="1"/>
    <col min="3591" max="3827" width="9.140625" style="24"/>
    <col min="3828" max="3828" width="46.7109375" style="24" customWidth="1"/>
    <col min="3829" max="3841" width="0" style="24" hidden="1" customWidth="1"/>
    <col min="3842" max="3845" width="8.140625" style="24" customWidth="1"/>
    <col min="3846" max="3846" width="8.7109375" style="24" customWidth="1"/>
    <col min="3847" max="4083" width="9.140625" style="24"/>
    <col min="4084" max="4084" width="46.7109375" style="24" customWidth="1"/>
    <col min="4085" max="4097" width="0" style="24" hidden="1" customWidth="1"/>
    <col min="4098" max="4101" width="8.140625" style="24" customWidth="1"/>
    <col min="4102" max="4102" width="8.7109375" style="24" customWidth="1"/>
    <col min="4103" max="4339" width="9.140625" style="24"/>
    <col min="4340" max="4340" width="46.7109375" style="24" customWidth="1"/>
    <col min="4341" max="4353" width="0" style="24" hidden="1" customWidth="1"/>
    <col min="4354" max="4357" width="8.140625" style="24" customWidth="1"/>
    <col min="4358" max="4358" width="8.7109375" style="24" customWidth="1"/>
    <col min="4359" max="4595" width="9.140625" style="24"/>
    <col min="4596" max="4596" width="46.7109375" style="24" customWidth="1"/>
    <col min="4597" max="4609" width="0" style="24" hidden="1" customWidth="1"/>
    <col min="4610" max="4613" width="8.140625" style="24" customWidth="1"/>
    <col min="4614" max="4614" width="8.7109375" style="24" customWidth="1"/>
    <col min="4615" max="4851" width="9.140625" style="24"/>
    <col min="4852" max="4852" width="46.7109375" style="24" customWidth="1"/>
    <col min="4853" max="4865" width="0" style="24" hidden="1" customWidth="1"/>
    <col min="4866" max="4869" width="8.140625" style="24" customWidth="1"/>
    <col min="4870" max="4870" width="8.7109375" style="24" customWidth="1"/>
    <col min="4871" max="5107" width="9.140625" style="24"/>
    <col min="5108" max="5108" width="46.7109375" style="24" customWidth="1"/>
    <col min="5109" max="5121" width="0" style="24" hidden="1" customWidth="1"/>
    <col min="5122" max="5125" width="8.140625" style="24" customWidth="1"/>
    <col min="5126" max="5126" width="8.7109375" style="24" customWidth="1"/>
    <col min="5127" max="5363" width="9.140625" style="24"/>
    <col min="5364" max="5364" width="46.7109375" style="24" customWidth="1"/>
    <col min="5365" max="5377" width="0" style="24" hidden="1" customWidth="1"/>
    <col min="5378" max="5381" width="8.140625" style="24" customWidth="1"/>
    <col min="5382" max="5382" width="8.7109375" style="24" customWidth="1"/>
    <col min="5383" max="5619" width="9.140625" style="24"/>
    <col min="5620" max="5620" width="46.7109375" style="24" customWidth="1"/>
    <col min="5621" max="5633" width="0" style="24" hidden="1" customWidth="1"/>
    <col min="5634" max="5637" width="8.140625" style="24" customWidth="1"/>
    <col min="5638" max="5638" width="8.7109375" style="24" customWidth="1"/>
    <col min="5639" max="5875" width="9.140625" style="24"/>
    <col min="5876" max="5876" width="46.7109375" style="24" customWidth="1"/>
    <col min="5877" max="5889" width="0" style="24" hidden="1" customWidth="1"/>
    <col min="5890" max="5893" width="8.140625" style="24" customWidth="1"/>
    <col min="5894" max="5894" width="8.7109375" style="24" customWidth="1"/>
    <col min="5895" max="6131" width="9.140625" style="24"/>
    <col min="6132" max="6132" width="46.7109375" style="24" customWidth="1"/>
    <col min="6133" max="6145" width="0" style="24" hidden="1" customWidth="1"/>
    <col min="6146" max="6149" width="8.140625" style="24" customWidth="1"/>
    <col min="6150" max="6150" width="8.7109375" style="24" customWidth="1"/>
    <col min="6151" max="6387" width="9.140625" style="24"/>
    <col min="6388" max="6388" width="46.7109375" style="24" customWidth="1"/>
    <col min="6389" max="6401" width="0" style="24" hidden="1" customWidth="1"/>
    <col min="6402" max="6405" width="8.140625" style="24" customWidth="1"/>
    <col min="6406" max="6406" width="8.7109375" style="24" customWidth="1"/>
    <col min="6407" max="6643" width="9.140625" style="24"/>
    <col min="6644" max="6644" width="46.7109375" style="24" customWidth="1"/>
    <col min="6645" max="6657" width="0" style="24" hidden="1" customWidth="1"/>
    <col min="6658" max="6661" width="8.140625" style="24" customWidth="1"/>
    <col min="6662" max="6662" width="8.7109375" style="24" customWidth="1"/>
    <col min="6663" max="6899" width="9.140625" style="24"/>
    <col min="6900" max="6900" width="46.7109375" style="24" customWidth="1"/>
    <col min="6901" max="6913" width="0" style="24" hidden="1" customWidth="1"/>
    <col min="6914" max="6917" width="8.140625" style="24" customWidth="1"/>
    <col min="6918" max="6918" width="8.7109375" style="24" customWidth="1"/>
    <col min="6919" max="7155" width="9.140625" style="24"/>
    <col min="7156" max="7156" width="46.7109375" style="24" customWidth="1"/>
    <col min="7157" max="7169" width="0" style="24" hidden="1" customWidth="1"/>
    <col min="7170" max="7173" width="8.140625" style="24" customWidth="1"/>
    <col min="7174" max="7174" width="8.7109375" style="24" customWidth="1"/>
    <col min="7175" max="7411" width="9.140625" style="24"/>
    <col min="7412" max="7412" width="46.7109375" style="24" customWidth="1"/>
    <col min="7413" max="7425" width="0" style="24" hidden="1" customWidth="1"/>
    <col min="7426" max="7429" width="8.140625" style="24" customWidth="1"/>
    <col min="7430" max="7430" width="8.7109375" style="24" customWidth="1"/>
    <col min="7431" max="7667" width="9.140625" style="24"/>
    <col min="7668" max="7668" width="46.7109375" style="24" customWidth="1"/>
    <col min="7669" max="7681" width="0" style="24" hidden="1" customWidth="1"/>
    <col min="7682" max="7685" width="8.140625" style="24" customWidth="1"/>
    <col min="7686" max="7686" width="8.7109375" style="24" customWidth="1"/>
    <col min="7687" max="7923" width="9.140625" style="24"/>
    <col min="7924" max="7924" width="46.7109375" style="24" customWidth="1"/>
    <col min="7925" max="7937" width="0" style="24" hidden="1" customWidth="1"/>
    <col min="7938" max="7941" width="8.140625" style="24" customWidth="1"/>
    <col min="7942" max="7942" width="8.7109375" style="24" customWidth="1"/>
    <col min="7943" max="8179" width="9.140625" style="24"/>
    <col min="8180" max="8180" width="46.7109375" style="24" customWidth="1"/>
    <col min="8181" max="8193" width="0" style="24" hidden="1" customWidth="1"/>
    <col min="8194" max="8197" width="8.140625" style="24" customWidth="1"/>
    <col min="8198" max="8198" width="8.7109375" style="24" customWidth="1"/>
    <col min="8199" max="8435" width="9.140625" style="24"/>
    <col min="8436" max="8436" width="46.7109375" style="24" customWidth="1"/>
    <col min="8437" max="8449" width="0" style="24" hidden="1" customWidth="1"/>
    <col min="8450" max="8453" width="8.140625" style="24" customWidth="1"/>
    <col min="8454" max="8454" width="8.7109375" style="24" customWidth="1"/>
    <col min="8455" max="8691" width="9.140625" style="24"/>
    <col min="8692" max="8692" width="46.7109375" style="24" customWidth="1"/>
    <col min="8693" max="8705" width="0" style="24" hidden="1" customWidth="1"/>
    <col min="8706" max="8709" width="8.140625" style="24" customWidth="1"/>
    <col min="8710" max="8710" width="8.7109375" style="24" customWidth="1"/>
    <col min="8711" max="8947" width="9.140625" style="24"/>
    <col min="8948" max="8948" width="46.7109375" style="24" customWidth="1"/>
    <col min="8949" max="8961" width="0" style="24" hidden="1" customWidth="1"/>
    <col min="8962" max="8965" width="8.140625" style="24" customWidth="1"/>
    <col min="8966" max="8966" width="8.7109375" style="24" customWidth="1"/>
    <col min="8967" max="9203" width="9.140625" style="24"/>
    <col min="9204" max="9204" width="46.7109375" style="24" customWidth="1"/>
    <col min="9205" max="9217" width="0" style="24" hidden="1" customWidth="1"/>
    <col min="9218" max="9221" width="8.140625" style="24" customWidth="1"/>
    <col min="9222" max="9222" width="8.7109375" style="24" customWidth="1"/>
    <col min="9223" max="9459" width="9.140625" style="24"/>
    <col min="9460" max="9460" width="46.7109375" style="24" customWidth="1"/>
    <col min="9461" max="9473" width="0" style="24" hidden="1" customWidth="1"/>
    <col min="9474" max="9477" width="8.140625" style="24" customWidth="1"/>
    <col min="9478" max="9478" width="8.7109375" style="24" customWidth="1"/>
    <col min="9479" max="9715" width="9.140625" style="24"/>
    <col min="9716" max="9716" width="46.7109375" style="24" customWidth="1"/>
    <col min="9717" max="9729" width="0" style="24" hidden="1" customWidth="1"/>
    <col min="9730" max="9733" width="8.140625" style="24" customWidth="1"/>
    <col min="9734" max="9734" width="8.7109375" style="24" customWidth="1"/>
    <col min="9735" max="9971" width="9.140625" style="24"/>
    <col min="9972" max="9972" width="46.7109375" style="24" customWidth="1"/>
    <col min="9973" max="9985" width="0" style="24" hidden="1" customWidth="1"/>
    <col min="9986" max="9989" width="8.140625" style="24" customWidth="1"/>
    <col min="9990" max="9990" width="8.7109375" style="24" customWidth="1"/>
    <col min="9991" max="10227" width="9.140625" style="24"/>
    <col min="10228" max="10228" width="46.7109375" style="24" customWidth="1"/>
    <col min="10229" max="10241" width="0" style="24" hidden="1" customWidth="1"/>
    <col min="10242" max="10245" width="8.140625" style="24" customWidth="1"/>
    <col min="10246" max="10246" width="8.7109375" style="24" customWidth="1"/>
    <col min="10247" max="10483" width="9.140625" style="24"/>
    <col min="10484" max="10484" width="46.7109375" style="24" customWidth="1"/>
    <col min="10485" max="10497" width="0" style="24" hidden="1" customWidth="1"/>
    <col min="10498" max="10501" width="8.140625" style="24" customWidth="1"/>
    <col min="10502" max="10502" width="8.7109375" style="24" customWidth="1"/>
    <col min="10503" max="10739" width="9.140625" style="24"/>
    <col min="10740" max="10740" width="46.7109375" style="24" customWidth="1"/>
    <col min="10741" max="10753" width="0" style="24" hidden="1" customWidth="1"/>
    <col min="10754" max="10757" width="8.140625" style="24" customWidth="1"/>
    <col min="10758" max="10758" width="8.7109375" style="24" customWidth="1"/>
    <col min="10759" max="10995" width="9.140625" style="24"/>
    <col min="10996" max="10996" width="46.7109375" style="24" customWidth="1"/>
    <col min="10997" max="11009" width="0" style="24" hidden="1" customWidth="1"/>
    <col min="11010" max="11013" width="8.140625" style="24" customWidth="1"/>
    <col min="11014" max="11014" width="8.7109375" style="24" customWidth="1"/>
    <col min="11015" max="11251" width="9.140625" style="24"/>
    <col min="11252" max="11252" width="46.7109375" style="24" customWidth="1"/>
    <col min="11253" max="11265" width="0" style="24" hidden="1" customWidth="1"/>
    <col min="11266" max="11269" width="8.140625" style="24" customWidth="1"/>
    <col min="11270" max="11270" width="8.7109375" style="24" customWidth="1"/>
    <col min="11271" max="11507" width="9.140625" style="24"/>
    <col min="11508" max="11508" width="46.7109375" style="24" customWidth="1"/>
    <col min="11509" max="11521" width="0" style="24" hidden="1" customWidth="1"/>
    <col min="11522" max="11525" width="8.140625" style="24" customWidth="1"/>
    <col min="11526" max="11526" width="8.7109375" style="24" customWidth="1"/>
    <col min="11527" max="11763" width="9.140625" style="24"/>
    <col min="11764" max="11764" width="46.7109375" style="24" customWidth="1"/>
    <col min="11765" max="11777" width="0" style="24" hidden="1" customWidth="1"/>
    <col min="11778" max="11781" width="8.140625" style="24" customWidth="1"/>
    <col min="11782" max="11782" width="8.7109375" style="24" customWidth="1"/>
    <col min="11783" max="12019" width="9.140625" style="24"/>
    <col min="12020" max="12020" width="46.7109375" style="24" customWidth="1"/>
    <col min="12021" max="12033" width="0" style="24" hidden="1" customWidth="1"/>
    <col min="12034" max="12037" width="8.140625" style="24" customWidth="1"/>
    <col min="12038" max="12038" width="8.7109375" style="24" customWidth="1"/>
    <col min="12039" max="12275" width="9.140625" style="24"/>
    <col min="12276" max="12276" width="46.7109375" style="24" customWidth="1"/>
    <col min="12277" max="12289" width="0" style="24" hidden="1" customWidth="1"/>
    <col min="12290" max="12293" width="8.140625" style="24" customWidth="1"/>
    <col min="12294" max="12294" width="8.7109375" style="24" customWidth="1"/>
    <col min="12295" max="12531" width="9.140625" style="24"/>
    <col min="12532" max="12532" width="46.7109375" style="24" customWidth="1"/>
    <col min="12533" max="12545" width="0" style="24" hidden="1" customWidth="1"/>
    <col min="12546" max="12549" width="8.140625" style="24" customWidth="1"/>
    <col min="12550" max="12550" width="8.7109375" style="24" customWidth="1"/>
    <col min="12551" max="12787" width="9.140625" style="24"/>
    <col min="12788" max="12788" width="46.7109375" style="24" customWidth="1"/>
    <col min="12789" max="12801" width="0" style="24" hidden="1" customWidth="1"/>
    <col min="12802" max="12805" width="8.140625" style="24" customWidth="1"/>
    <col min="12806" max="12806" width="8.7109375" style="24" customWidth="1"/>
    <col min="12807" max="13043" width="9.140625" style="24"/>
    <col min="13044" max="13044" width="46.7109375" style="24" customWidth="1"/>
    <col min="13045" max="13057" width="0" style="24" hidden="1" customWidth="1"/>
    <col min="13058" max="13061" width="8.140625" style="24" customWidth="1"/>
    <col min="13062" max="13062" width="8.7109375" style="24" customWidth="1"/>
    <col min="13063" max="13299" width="9.140625" style="24"/>
    <col min="13300" max="13300" width="46.7109375" style="24" customWidth="1"/>
    <col min="13301" max="13313" width="0" style="24" hidden="1" customWidth="1"/>
    <col min="13314" max="13317" width="8.140625" style="24" customWidth="1"/>
    <col min="13318" max="13318" width="8.7109375" style="24" customWidth="1"/>
    <col min="13319" max="13555" width="9.140625" style="24"/>
    <col min="13556" max="13556" width="46.7109375" style="24" customWidth="1"/>
    <col min="13557" max="13569" width="0" style="24" hidden="1" customWidth="1"/>
    <col min="13570" max="13573" width="8.140625" style="24" customWidth="1"/>
    <col min="13574" max="13574" width="8.7109375" style="24" customWidth="1"/>
    <col min="13575" max="13811" width="9.140625" style="24"/>
    <col min="13812" max="13812" width="46.7109375" style="24" customWidth="1"/>
    <col min="13813" max="13825" width="0" style="24" hidden="1" customWidth="1"/>
    <col min="13826" max="13829" width="8.140625" style="24" customWidth="1"/>
    <col min="13830" max="13830" width="8.7109375" style="24" customWidth="1"/>
    <col min="13831" max="14067" width="9.140625" style="24"/>
    <col min="14068" max="14068" width="46.7109375" style="24" customWidth="1"/>
    <col min="14069" max="14081" width="0" style="24" hidden="1" customWidth="1"/>
    <col min="14082" max="14085" width="8.140625" style="24" customWidth="1"/>
    <col min="14086" max="14086" width="8.7109375" style="24" customWidth="1"/>
    <col min="14087" max="14323" width="9.140625" style="24"/>
    <col min="14324" max="14324" width="46.7109375" style="24" customWidth="1"/>
    <col min="14325" max="14337" width="0" style="24" hidden="1" customWidth="1"/>
    <col min="14338" max="14341" width="8.140625" style="24" customWidth="1"/>
    <col min="14342" max="14342" width="8.7109375" style="24" customWidth="1"/>
    <col min="14343" max="14579" width="9.140625" style="24"/>
    <col min="14580" max="14580" width="46.7109375" style="24" customWidth="1"/>
    <col min="14581" max="14593" width="0" style="24" hidden="1" customWidth="1"/>
    <col min="14594" max="14597" width="8.140625" style="24" customWidth="1"/>
    <col min="14598" max="14598" width="8.7109375" style="24" customWidth="1"/>
    <col min="14599" max="14835" width="9.140625" style="24"/>
    <col min="14836" max="14836" width="46.7109375" style="24" customWidth="1"/>
    <col min="14837" max="14849" width="0" style="24" hidden="1" customWidth="1"/>
    <col min="14850" max="14853" width="8.140625" style="24" customWidth="1"/>
    <col min="14854" max="14854" width="8.7109375" style="24" customWidth="1"/>
    <col min="14855" max="15091" width="9.140625" style="24"/>
    <col min="15092" max="15092" width="46.7109375" style="24" customWidth="1"/>
    <col min="15093" max="15105" width="0" style="24" hidden="1" customWidth="1"/>
    <col min="15106" max="15109" width="8.140625" style="24" customWidth="1"/>
    <col min="15110" max="15110" width="8.7109375" style="24" customWidth="1"/>
    <col min="15111" max="15347" width="9.140625" style="24"/>
    <col min="15348" max="15348" width="46.7109375" style="24" customWidth="1"/>
    <col min="15349" max="15361" width="0" style="24" hidden="1" customWidth="1"/>
    <col min="15362" max="15365" width="8.140625" style="24" customWidth="1"/>
    <col min="15366" max="15366" width="8.7109375" style="24" customWidth="1"/>
    <col min="15367" max="15603" width="9.140625" style="24"/>
    <col min="15604" max="15604" width="46.7109375" style="24" customWidth="1"/>
    <col min="15605" max="15617" width="0" style="24" hidden="1" customWidth="1"/>
    <col min="15618" max="15621" width="8.140625" style="24" customWidth="1"/>
    <col min="15622" max="15622" width="8.7109375" style="24" customWidth="1"/>
    <col min="15623" max="15859" width="9.140625" style="24"/>
    <col min="15860" max="15860" width="46.7109375" style="24" customWidth="1"/>
    <col min="15861" max="15873" width="0" style="24" hidden="1" customWidth="1"/>
    <col min="15874" max="15877" width="8.140625" style="24" customWidth="1"/>
    <col min="15878" max="15878" width="8.7109375" style="24" customWidth="1"/>
    <col min="15879" max="16115" width="9.140625" style="24"/>
    <col min="16116" max="16116" width="46.7109375" style="24" customWidth="1"/>
    <col min="16117" max="16129" width="0" style="24" hidden="1" customWidth="1"/>
    <col min="16130" max="16133" width="8.140625" style="24" customWidth="1"/>
    <col min="16134" max="16134" width="8.7109375" style="24" customWidth="1"/>
    <col min="16135" max="16377" width="9.140625" style="24"/>
    <col min="16378" max="16384" width="9.140625" style="24" customWidth="1"/>
  </cols>
  <sheetData>
    <row r="1" spans="1:13" s="6" customFormat="1" ht="12.95" customHeight="1" x14ac:dyDescent="0.2">
      <c r="A1" s="952" t="s">
        <v>1375</v>
      </c>
      <c r="L1" s="24"/>
      <c r="M1" s="24"/>
    </row>
    <row r="2" spans="1:13" ht="15.95" customHeight="1" x14ac:dyDescent="0.2">
      <c r="A2" s="154" t="s">
        <v>119</v>
      </c>
    </row>
    <row r="3" spans="1:13" ht="15.95" customHeight="1" x14ac:dyDescent="0.2">
      <c r="A3" s="154" t="s">
        <v>134</v>
      </c>
    </row>
    <row r="4" spans="1:13" ht="15.95" customHeight="1" thickBot="1" x14ac:dyDescent="0.25">
      <c r="A4" s="139" t="s">
        <v>143</v>
      </c>
      <c r="B4" s="25"/>
      <c r="C4" s="25"/>
      <c r="D4" s="25"/>
      <c r="E4" s="25"/>
      <c r="F4" s="25"/>
      <c r="G4" s="25"/>
      <c r="H4" s="25"/>
      <c r="I4" s="25"/>
      <c r="J4" s="25"/>
      <c r="K4" s="25"/>
      <c r="L4" s="25"/>
      <c r="M4" s="25"/>
    </row>
    <row r="5" spans="1:13" s="27" customFormat="1" ht="15.95" customHeight="1" thickBot="1" x14ac:dyDescent="0.25">
      <c r="A5" s="140"/>
      <c r="B5" s="28">
        <v>2014</v>
      </c>
      <c r="C5" s="28">
        <v>2015</v>
      </c>
      <c r="D5" s="28">
        <v>2016</v>
      </c>
      <c r="E5" s="28">
        <v>2017</v>
      </c>
      <c r="F5" s="28">
        <v>2018</v>
      </c>
      <c r="G5" s="28">
        <v>2019</v>
      </c>
      <c r="H5" s="28">
        <v>2020</v>
      </c>
      <c r="I5" s="28">
        <v>2021</v>
      </c>
      <c r="J5" s="28">
        <v>2022</v>
      </c>
      <c r="K5" s="28">
        <v>2023</v>
      </c>
      <c r="L5" s="28">
        <v>2024</v>
      </c>
      <c r="M5" s="28">
        <v>2025</v>
      </c>
    </row>
    <row r="6" spans="1:13" s="27" customFormat="1" ht="1.9" customHeight="1" x14ac:dyDescent="0.2">
      <c r="A6" s="141"/>
    </row>
    <row r="7" spans="1:13" s="30" customFormat="1" ht="12.95" customHeight="1" x14ac:dyDescent="0.2">
      <c r="A7" s="155" t="s">
        <v>19</v>
      </c>
      <c r="B7" s="40">
        <v>4337</v>
      </c>
      <c r="C7" s="40">
        <v>4813</v>
      </c>
      <c r="D7" s="40">
        <v>4320</v>
      </c>
      <c r="E7" s="40">
        <v>4205</v>
      </c>
      <c r="F7" s="40">
        <v>4381</v>
      </c>
      <c r="G7" s="40">
        <v>4684</v>
      </c>
      <c r="H7" s="40">
        <v>4814</v>
      </c>
      <c r="I7" s="40">
        <v>4258</v>
      </c>
      <c r="J7" s="40">
        <v>4277</v>
      </c>
      <c r="K7" s="199">
        <v>4844</v>
      </c>
      <c r="L7" s="199">
        <v>5694</v>
      </c>
      <c r="M7" s="199">
        <v>6258</v>
      </c>
    </row>
    <row r="8" spans="1:13" s="36" customFormat="1" ht="15.95" hidden="1" customHeight="1" x14ac:dyDescent="0.2">
      <c r="A8" s="156" t="s">
        <v>20</v>
      </c>
      <c r="B8" s="41"/>
      <c r="C8" s="41"/>
      <c r="D8" s="41"/>
      <c r="E8" s="41"/>
      <c r="F8" s="41"/>
      <c r="G8" s="41"/>
      <c r="H8" s="41"/>
      <c r="I8" s="41"/>
      <c r="J8" s="41"/>
      <c r="K8" s="207"/>
      <c r="L8" s="207"/>
      <c r="M8" s="207"/>
    </row>
    <row r="9" spans="1:13" s="36" customFormat="1" ht="12.95" customHeight="1" x14ac:dyDescent="0.2">
      <c r="A9" s="143" t="s">
        <v>21</v>
      </c>
      <c r="B9" s="34">
        <v>124</v>
      </c>
      <c r="C9" s="34">
        <v>126</v>
      </c>
      <c r="D9" s="34">
        <v>123</v>
      </c>
      <c r="E9" s="34">
        <v>100</v>
      </c>
      <c r="F9" s="34">
        <v>126</v>
      </c>
      <c r="G9" s="34">
        <v>121</v>
      </c>
      <c r="H9" s="15">
        <v>96</v>
      </c>
      <c r="I9" s="15">
        <v>113</v>
      </c>
      <c r="J9" s="15">
        <v>107</v>
      </c>
      <c r="K9" s="15">
        <v>142</v>
      </c>
      <c r="L9" s="15">
        <v>139</v>
      </c>
      <c r="M9" s="15">
        <v>194</v>
      </c>
    </row>
    <row r="10" spans="1:13" s="36" customFormat="1" ht="12.95" customHeight="1" x14ac:dyDescent="0.2">
      <c r="A10" s="144" t="s">
        <v>101</v>
      </c>
      <c r="B10" s="34">
        <v>76</v>
      </c>
      <c r="C10" s="34">
        <v>112</v>
      </c>
      <c r="D10" s="34">
        <v>78</v>
      </c>
      <c r="E10" s="34">
        <v>63</v>
      </c>
      <c r="F10" s="34">
        <v>68</v>
      </c>
      <c r="G10" s="34">
        <v>80</v>
      </c>
      <c r="H10" s="15">
        <v>78</v>
      </c>
      <c r="I10" s="15">
        <v>75</v>
      </c>
      <c r="J10" s="15">
        <v>76</v>
      </c>
      <c r="K10" s="15">
        <v>75</v>
      </c>
      <c r="L10" s="15">
        <v>78</v>
      </c>
      <c r="M10" s="15">
        <v>104</v>
      </c>
    </row>
    <row r="11" spans="1:13" s="36" customFormat="1" ht="12.95" customHeight="1" x14ac:dyDescent="0.2">
      <c r="A11" s="144" t="s">
        <v>64</v>
      </c>
      <c r="B11" s="34">
        <v>530</v>
      </c>
      <c r="C11" s="34">
        <v>621</v>
      </c>
      <c r="D11" s="34">
        <v>547</v>
      </c>
      <c r="E11" s="34">
        <v>519</v>
      </c>
      <c r="F11" s="34">
        <v>523</v>
      </c>
      <c r="G11" s="34">
        <v>547</v>
      </c>
      <c r="H11" s="15">
        <v>542</v>
      </c>
      <c r="I11" s="15">
        <v>465</v>
      </c>
      <c r="J11" s="15">
        <v>385</v>
      </c>
      <c r="K11" s="15">
        <v>431</v>
      </c>
      <c r="L11" s="15">
        <v>437</v>
      </c>
      <c r="M11" s="15">
        <v>508</v>
      </c>
    </row>
    <row r="12" spans="1:13" ht="24" customHeight="1" x14ac:dyDescent="0.2">
      <c r="A12" s="145" t="s">
        <v>90</v>
      </c>
      <c r="B12" s="34">
        <v>126</v>
      </c>
      <c r="C12" s="34">
        <v>132</v>
      </c>
      <c r="D12" s="34">
        <v>115</v>
      </c>
      <c r="E12" s="34">
        <v>115</v>
      </c>
      <c r="F12" s="34">
        <v>110</v>
      </c>
      <c r="G12" s="34">
        <v>121</v>
      </c>
      <c r="H12" s="15">
        <v>122</v>
      </c>
      <c r="I12" s="15">
        <v>94</v>
      </c>
      <c r="J12" s="15">
        <v>80</v>
      </c>
      <c r="K12" s="15">
        <v>92</v>
      </c>
      <c r="L12" s="15">
        <v>87</v>
      </c>
      <c r="M12" s="15">
        <v>84</v>
      </c>
    </row>
    <row r="13" spans="1:13" ht="12.75" customHeight="1" x14ac:dyDescent="0.2">
      <c r="A13" s="146" t="s">
        <v>66</v>
      </c>
      <c r="B13" s="34">
        <v>2</v>
      </c>
      <c r="C13" s="34" t="s">
        <v>33</v>
      </c>
      <c r="D13" s="34">
        <v>3</v>
      </c>
      <c r="E13" s="34">
        <v>2</v>
      </c>
      <c r="F13" s="34">
        <v>3</v>
      </c>
      <c r="G13" s="34">
        <v>5</v>
      </c>
      <c r="H13" s="15">
        <v>3</v>
      </c>
      <c r="I13" s="15">
        <v>6</v>
      </c>
      <c r="J13" s="15">
        <v>4</v>
      </c>
      <c r="K13" s="15">
        <v>3</v>
      </c>
      <c r="L13" s="15">
        <v>3</v>
      </c>
      <c r="M13" s="15">
        <v>1</v>
      </c>
    </row>
    <row r="14" spans="1:13" ht="24" x14ac:dyDescent="0.2">
      <c r="A14" s="145" t="s">
        <v>100</v>
      </c>
      <c r="B14" s="34">
        <v>49</v>
      </c>
      <c r="C14" s="34">
        <v>64</v>
      </c>
      <c r="D14" s="34">
        <v>40</v>
      </c>
      <c r="E14" s="34">
        <v>46</v>
      </c>
      <c r="F14" s="34">
        <v>43</v>
      </c>
      <c r="G14" s="34">
        <v>42</v>
      </c>
      <c r="H14" s="15">
        <v>46</v>
      </c>
      <c r="I14" s="15">
        <v>40</v>
      </c>
      <c r="J14" s="15">
        <v>40</v>
      </c>
      <c r="K14" s="15">
        <v>65</v>
      </c>
      <c r="L14" s="15">
        <v>89</v>
      </c>
      <c r="M14" s="15">
        <v>101</v>
      </c>
    </row>
    <row r="15" spans="1:13" ht="24" x14ac:dyDescent="0.2">
      <c r="A15" s="145" t="s">
        <v>68</v>
      </c>
      <c r="B15" s="34">
        <v>66</v>
      </c>
      <c r="C15" s="34">
        <v>69</v>
      </c>
      <c r="D15" s="34">
        <v>68</v>
      </c>
      <c r="E15" s="34">
        <v>63</v>
      </c>
      <c r="F15" s="34">
        <v>66</v>
      </c>
      <c r="G15" s="34">
        <v>61</v>
      </c>
      <c r="H15" s="15">
        <v>63</v>
      </c>
      <c r="I15" s="15">
        <v>46</v>
      </c>
      <c r="J15" s="15">
        <v>40</v>
      </c>
      <c r="K15" s="15">
        <v>37</v>
      </c>
      <c r="L15" s="15">
        <v>23</v>
      </c>
      <c r="M15" s="15">
        <v>40</v>
      </c>
    </row>
    <row r="16" spans="1:13" ht="12" x14ac:dyDescent="0.2">
      <c r="A16" s="145" t="s">
        <v>69</v>
      </c>
      <c r="B16" s="34">
        <v>10</v>
      </c>
      <c r="C16" s="34">
        <v>11</v>
      </c>
      <c r="D16" s="34">
        <v>5</v>
      </c>
      <c r="E16" s="34">
        <v>9</v>
      </c>
      <c r="F16" s="34">
        <v>7</v>
      </c>
      <c r="G16" s="34">
        <v>9</v>
      </c>
      <c r="H16" s="15">
        <v>9</v>
      </c>
      <c r="I16" s="15">
        <v>10</v>
      </c>
      <c r="J16" s="15">
        <v>6</v>
      </c>
      <c r="K16" s="15">
        <v>8</v>
      </c>
      <c r="L16" s="15">
        <v>7</v>
      </c>
      <c r="M16" s="15">
        <v>4</v>
      </c>
    </row>
    <row r="17" spans="1:13" ht="12.95" customHeight="1" x14ac:dyDescent="0.2">
      <c r="A17" s="146" t="s">
        <v>70</v>
      </c>
      <c r="B17" s="34">
        <v>16</v>
      </c>
      <c r="C17" s="34">
        <v>17</v>
      </c>
      <c r="D17" s="34">
        <v>20</v>
      </c>
      <c r="E17" s="34">
        <v>25</v>
      </c>
      <c r="F17" s="34">
        <v>25</v>
      </c>
      <c r="G17" s="34">
        <v>28</v>
      </c>
      <c r="H17" s="15">
        <v>23</v>
      </c>
      <c r="I17" s="15">
        <v>18</v>
      </c>
      <c r="J17" s="15">
        <v>18</v>
      </c>
      <c r="K17" s="15">
        <v>27</v>
      </c>
      <c r="L17" s="15">
        <v>19</v>
      </c>
      <c r="M17" s="15">
        <v>28</v>
      </c>
    </row>
    <row r="18" spans="1:13" ht="12" x14ac:dyDescent="0.2">
      <c r="A18" s="146" t="s">
        <v>71</v>
      </c>
      <c r="B18" s="34">
        <v>14</v>
      </c>
      <c r="C18" s="34">
        <v>15</v>
      </c>
      <c r="D18" s="34">
        <v>12</v>
      </c>
      <c r="E18" s="34">
        <v>10</v>
      </c>
      <c r="F18" s="34">
        <v>13</v>
      </c>
      <c r="G18" s="34">
        <v>18</v>
      </c>
      <c r="H18" s="15">
        <v>11</v>
      </c>
      <c r="I18" s="15">
        <v>6</v>
      </c>
      <c r="J18" s="15">
        <v>6</v>
      </c>
      <c r="K18" s="15">
        <v>7</v>
      </c>
      <c r="L18" s="15">
        <v>6</v>
      </c>
      <c r="M18" s="15">
        <v>10</v>
      </c>
    </row>
    <row r="19" spans="1:13" ht="13.15" customHeight="1" x14ac:dyDescent="0.2">
      <c r="A19" s="146" t="s">
        <v>72</v>
      </c>
      <c r="B19" s="34">
        <v>51</v>
      </c>
      <c r="C19" s="34">
        <v>55</v>
      </c>
      <c r="D19" s="34">
        <v>42</v>
      </c>
      <c r="E19" s="34">
        <v>37</v>
      </c>
      <c r="F19" s="34">
        <v>36</v>
      </c>
      <c r="G19" s="34">
        <v>41</v>
      </c>
      <c r="H19" s="196">
        <v>42</v>
      </c>
      <c r="I19" s="196">
        <v>34</v>
      </c>
      <c r="J19" s="196">
        <v>27</v>
      </c>
      <c r="K19" s="196">
        <v>24</v>
      </c>
      <c r="L19" s="196">
        <v>29</v>
      </c>
      <c r="M19" s="196">
        <v>23</v>
      </c>
    </row>
    <row r="20" spans="1:13" ht="12" x14ac:dyDescent="0.2">
      <c r="A20" s="146" t="s">
        <v>73</v>
      </c>
      <c r="B20" s="34">
        <v>73</v>
      </c>
      <c r="C20" s="34">
        <v>95</v>
      </c>
      <c r="D20" s="34">
        <v>97</v>
      </c>
      <c r="E20" s="34">
        <v>86</v>
      </c>
      <c r="F20" s="34">
        <v>88</v>
      </c>
      <c r="G20" s="34">
        <v>87</v>
      </c>
      <c r="H20" s="196">
        <v>90</v>
      </c>
      <c r="I20" s="196">
        <v>82</v>
      </c>
      <c r="J20" s="196">
        <v>55</v>
      </c>
      <c r="K20" s="196">
        <v>64</v>
      </c>
      <c r="L20" s="196">
        <v>57</v>
      </c>
      <c r="M20" s="196">
        <v>75</v>
      </c>
    </row>
    <row r="21" spans="1:13" ht="22.5" customHeight="1" x14ac:dyDescent="0.2">
      <c r="A21" s="145" t="s">
        <v>93</v>
      </c>
      <c r="B21" s="34">
        <v>46</v>
      </c>
      <c r="C21" s="34">
        <v>70</v>
      </c>
      <c r="D21" s="34">
        <v>68</v>
      </c>
      <c r="E21" s="34">
        <v>54</v>
      </c>
      <c r="F21" s="34">
        <v>59</v>
      </c>
      <c r="G21" s="34">
        <v>57</v>
      </c>
      <c r="H21" s="15">
        <v>65</v>
      </c>
      <c r="I21" s="15">
        <v>54</v>
      </c>
      <c r="J21" s="15">
        <v>48</v>
      </c>
      <c r="K21" s="15">
        <v>46</v>
      </c>
      <c r="L21" s="15">
        <v>43</v>
      </c>
      <c r="M21" s="15">
        <v>55</v>
      </c>
    </row>
    <row r="22" spans="1:13" ht="24" x14ac:dyDescent="0.2">
      <c r="A22" s="145" t="s">
        <v>75</v>
      </c>
      <c r="B22" s="34">
        <v>10</v>
      </c>
      <c r="C22" s="34">
        <v>7</v>
      </c>
      <c r="D22" s="34">
        <v>8</v>
      </c>
      <c r="E22" s="34">
        <v>10</v>
      </c>
      <c r="F22" s="34">
        <v>9</v>
      </c>
      <c r="G22" s="34">
        <v>8</v>
      </c>
      <c r="H22" s="15">
        <v>10</v>
      </c>
      <c r="I22" s="15">
        <v>8</v>
      </c>
      <c r="J22" s="15">
        <v>6</v>
      </c>
      <c r="K22" s="15">
        <v>9</v>
      </c>
      <c r="L22" s="15">
        <v>9</v>
      </c>
      <c r="M22" s="15">
        <v>10</v>
      </c>
    </row>
    <row r="23" spans="1:13" ht="13.9" customHeight="1" x14ac:dyDescent="0.2">
      <c r="A23" s="146" t="s">
        <v>76</v>
      </c>
      <c r="B23" s="34">
        <v>11</v>
      </c>
      <c r="C23" s="34">
        <v>13</v>
      </c>
      <c r="D23" s="34">
        <v>9</v>
      </c>
      <c r="E23" s="34">
        <v>6</v>
      </c>
      <c r="F23" s="34">
        <v>6</v>
      </c>
      <c r="G23" s="34">
        <v>9</v>
      </c>
      <c r="H23" s="15">
        <v>8</v>
      </c>
      <c r="I23" s="15">
        <v>14</v>
      </c>
      <c r="J23" s="15">
        <v>10</v>
      </c>
      <c r="K23" s="15">
        <v>8</v>
      </c>
      <c r="L23" s="15">
        <v>8</v>
      </c>
      <c r="M23" s="15">
        <v>10</v>
      </c>
    </row>
    <row r="24" spans="1:13" ht="12" x14ac:dyDescent="0.2">
      <c r="A24" s="145" t="s">
        <v>77</v>
      </c>
      <c r="B24" s="34">
        <v>12</v>
      </c>
      <c r="C24" s="34">
        <v>13</v>
      </c>
      <c r="D24" s="34">
        <v>13</v>
      </c>
      <c r="E24" s="34">
        <v>10</v>
      </c>
      <c r="F24" s="34">
        <v>12</v>
      </c>
      <c r="G24" s="34">
        <v>15</v>
      </c>
      <c r="H24" s="15">
        <v>10</v>
      </c>
      <c r="I24" s="15">
        <v>10</v>
      </c>
      <c r="J24" s="15">
        <v>8</v>
      </c>
      <c r="K24" s="15">
        <v>6</v>
      </c>
      <c r="L24" s="15">
        <v>10</v>
      </c>
      <c r="M24" s="15">
        <v>12</v>
      </c>
    </row>
    <row r="25" spans="1:13" ht="24" x14ac:dyDescent="0.2">
      <c r="A25" s="145" t="s">
        <v>104</v>
      </c>
      <c r="B25" s="34">
        <v>2</v>
      </c>
      <c r="C25" s="34">
        <v>3</v>
      </c>
      <c r="D25" s="34">
        <v>2</v>
      </c>
      <c r="E25" s="34">
        <v>2</v>
      </c>
      <c r="F25" s="34">
        <v>1</v>
      </c>
      <c r="G25" s="34">
        <v>2</v>
      </c>
      <c r="H25" s="1">
        <v>4</v>
      </c>
      <c r="I25" s="1">
        <v>1</v>
      </c>
      <c r="J25" s="1">
        <v>3</v>
      </c>
      <c r="K25" s="1">
        <v>3</v>
      </c>
      <c r="L25" s="1">
        <v>4</v>
      </c>
      <c r="M25" s="1">
        <v>7</v>
      </c>
    </row>
    <row r="26" spans="1:13" ht="24" x14ac:dyDescent="0.2">
      <c r="A26" s="145" t="s">
        <v>104</v>
      </c>
      <c r="B26" s="34">
        <v>42</v>
      </c>
      <c r="C26" s="34">
        <v>57</v>
      </c>
      <c r="D26" s="34">
        <v>45</v>
      </c>
      <c r="E26" s="34">
        <v>44</v>
      </c>
      <c r="F26" s="34">
        <v>45</v>
      </c>
      <c r="G26" s="34">
        <v>44</v>
      </c>
      <c r="H26" s="15">
        <v>36</v>
      </c>
      <c r="I26" s="15">
        <v>42</v>
      </c>
      <c r="J26" s="15">
        <v>34</v>
      </c>
      <c r="K26" s="15">
        <v>32</v>
      </c>
      <c r="L26" s="15">
        <v>43</v>
      </c>
      <c r="M26" s="15">
        <v>48</v>
      </c>
    </row>
    <row r="27" spans="1:13" ht="24" customHeight="1" x14ac:dyDescent="0.2">
      <c r="A27" s="147" t="s">
        <v>22</v>
      </c>
      <c r="B27" s="34">
        <v>26</v>
      </c>
      <c r="C27" s="34">
        <v>35</v>
      </c>
      <c r="D27" s="34">
        <v>23</v>
      </c>
      <c r="E27" s="34">
        <v>25</v>
      </c>
      <c r="F27" s="34">
        <v>33</v>
      </c>
      <c r="G27" s="34">
        <v>36</v>
      </c>
      <c r="H27" s="15">
        <v>40</v>
      </c>
      <c r="I27" s="15">
        <v>37</v>
      </c>
      <c r="J27" s="15">
        <v>37</v>
      </c>
      <c r="K27" s="15">
        <v>62</v>
      </c>
      <c r="L27" s="15">
        <v>61</v>
      </c>
      <c r="M27" s="15">
        <v>65</v>
      </c>
    </row>
    <row r="28" spans="1:13" ht="24" x14ac:dyDescent="0.2">
      <c r="A28" s="145" t="s">
        <v>79</v>
      </c>
      <c r="B28" s="34">
        <v>10</v>
      </c>
      <c r="C28" s="34">
        <v>17</v>
      </c>
      <c r="D28" s="34">
        <v>13</v>
      </c>
      <c r="E28" s="34">
        <v>10</v>
      </c>
      <c r="F28" s="34">
        <v>18</v>
      </c>
      <c r="G28" s="34">
        <v>21</v>
      </c>
      <c r="H28" s="196">
        <v>25</v>
      </c>
      <c r="I28" s="196">
        <v>20</v>
      </c>
      <c r="J28" s="196">
        <v>23</v>
      </c>
      <c r="K28" s="196">
        <v>46</v>
      </c>
      <c r="L28" s="196">
        <v>46</v>
      </c>
      <c r="M28" s="196">
        <v>54</v>
      </c>
    </row>
    <row r="29" spans="1:13" s="43" customFormat="1" ht="24" x14ac:dyDescent="0.2">
      <c r="A29" s="145" t="s">
        <v>80</v>
      </c>
      <c r="B29" s="34">
        <v>1</v>
      </c>
      <c r="C29" s="34">
        <v>1</v>
      </c>
      <c r="D29" s="34">
        <v>1</v>
      </c>
      <c r="E29" s="34">
        <v>1</v>
      </c>
      <c r="F29" s="34">
        <v>1</v>
      </c>
      <c r="G29" s="34">
        <v>1</v>
      </c>
      <c r="H29" s="196">
        <v>1</v>
      </c>
      <c r="I29" s="196" t="s">
        <v>33</v>
      </c>
      <c r="J29" s="196" t="s">
        <v>33</v>
      </c>
      <c r="K29" s="196" t="s">
        <v>33</v>
      </c>
      <c r="L29" s="196" t="s">
        <v>33</v>
      </c>
      <c r="M29" s="196" t="s">
        <v>33</v>
      </c>
    </row>
    <row r="30" spans="1:13" s="43" customFormat="1" ht="12" x14ac:dyDescent="0.2">
      <c r="A30" s="145" t="s">
        <v>23</v>
      </c>
      <c r="B30" s="34">
        <v>15</v>
      </c>
      <c r="C30" s="34">
        <v>17</v>
      </c>
      <c r="D30" s="34">
        <v>9</v>
      </c>
      <c r="E30" s="34">
        <v>14</v>
      </c>
      <c r="F30" s="34">
        <v>14</v>
      </c>
      <c r="G30" s="34">
        <v>14</v>
      </c>
      <c r="H30" s="196">
        <v>14</v>
      </c>
      <c r="I30" s="196">
        <v>17</v>
      </c>
      <c r="J30" s="196">
        <v>14</v>
      </c>
      <c r="K30" s="196">
        <v>16</v>
      </c>
      <c r="L30" s="196">
        <v>15</v>
      </c>
      <c r="M30" s="196">
        <v>11</v>
      </c>
    </row>
    <row r="31" spans="1:13" s="43" customFormat="1" ht="23.45" customHeight="1" x14ac:dyDescent="0.2">
      <c r="A31" s="147" t="s">
        <v>81</v>
      </c>
      <c r="B31" s="34">
        <v>95</v>
      </c>
      <c r="C31" s="34">
        <v>77</v>
      </c>
      <c r="D31" s="34">
        <v>73</v>
      </c>
      <c r="E31" s="34">
        <v>80</v>
      </c>
      <c r="F31" s="34">
        <v>90</v>
      </c>
      <c r="G31" s="34">
        <v>101</v>
      </c>
      <c r="H31" s="196">
        <v>99</v>
      </c>
      <c r="I31" s="196">
        <v>122</v>
      </c>
      <c r="J31" s="196">
        <v>119</v>
      </c>
      <c r="K31" s="196">
        <v>120</v>
      </c>
      <c r="L31" s="196">
        <v>113</v>
      </c>
      <c r="M31" s="196">
        <v>90</v>
      </c>
    </row>
    <row r="32" spans="1:13" s="43" customFormat="1" ht="12" x14ac:dyDescent="0.2">
      <c r="A32" s="144" t="s">
        <v>24</v>
      </c>
      <c r="B32" s="34">
        <v>455</v>
      </c>
      <c r="C32" s="34">
        <v>433</v>
      </c>
      <c r="D32" s="34">
        <v>400</v>
      </c>
      <c r="E32" s="34">
        <v>423</v>
      </c>
      <c r="F32" s="34">
        <v>471</v>
      </c>
      <c r="G32" s="34">
        <v>482</v>
      </c>
      <c r="H32" s="196">
        <v>524</v>
      </c>
      <c r="I32" s="196">
        <v>487</v>
      </c>
      <c r="J32" s="196">
        <v>508</v>
      </c>
      <c r="K32" s="196">
        <v>503</v>
      </c>
      <c r="L32" s="196">
        <v>584</v>
      </c>
      <c r="M32" s="196">
        <v>659</v>
      </c>
    </row>
    <row r="33" spans="1:13" ht="24" x14ac:dyDescent="0.2">
      <c r="A33" s="147" t="s">
        <v>102</v>
      </c>
      <c r="B33" s="34">
        <v>1062</v>
      </c>
      <c r="C33" s="34">
        <v>1222</v>
      </c>
      <c r="D33" s="34">
        <v>1124</v>
      </c>
      <c r="E33" s="34">
        <v>1117</v>
      </c>
      <c r="F33" s="34">
        <v>1122</v>
      </c>
      <c r="G33" s="34">
        <v>1283</v>
      </c>
      <c r="H33" s="196">
        <v>1282</v>
      </c>
      <c r="I33" s="196">
        <v>1125</v>
      </c>
      <c r="J33" s="196">
        <v>1263</v>
      </c>
      <c r="K33" s="196">
        <v>1542</v>
      </c>
      <c r="L33" s="196">
        <v>1953</v>
      </c>
      <c r="M33" s="196">
        <v>2108</v>
      </c>
    </row>
    <row r="34" spans="1:13" ht="12.95" customHeight="1" x14ac:dyDescent="0.2">
      <c r="A34" s="144" t="s">
        <v>82</v>
      </c>
      <c r="B34" s="34">
        <v>240</v>
      </c>
      <c r="C34" s="34">
        <v>296</v>
      </c>
      <c r="D34" s="34">
        <v>254</v>
      </c>
      <c r="E34" s="34">
        <v>228</v>
      </c>
      <c r="F34" s="34">
        <v>245</v>
      </c>
      <c r="G34" s="34">
        <v>240</v>
      </c>
      <c r="H34" s="196">
        <v>250</v>
      </c>
      <c r="I34" s="196">
        <v>236</v>
      </c>
      <c r="J34" s="196">
        <v>236</v>
      </c>
      <c r="K34" s="196">
        <v>272</v>
      </c>
      <c r="L34" s="196">
        <v>264</v>
      </c>
      <c r="M34" s="196">
        <v>287</v>
      </c>
    </row>
    <row r="35" spans="1:13" ht="12.95" customHeight="1" x14ac:dyDescent="0.2">
      <c r="A35" s="144" t="s">
        <v>25</v>
      </c>
      <c r="B35" s="34">
        <v>87</v>
      </c>
      <c r="C35" s="34">
        <v>98</v>
      </c>
      <c r="D35" s="34">
        <v>108</v>
      </c>
      <c r="E35" s="34">
        <v>120</v>
      </c>
      <c r="F35" s="34">
        <v>114</v>
      </c>
      <c r="G35" s="34">
        <v>138</v>
      </c>
      <c r="H35" s="15">
        <v>154</v>
      </c>
      <c r="I35" s="15">
        <v>99</v>
      </c>
      <c r="J35" s="15">
        <v>84</v>
      </c>
      <c r="K35" s="15">
        <v>97</v>
      </c>
      <c r="L35" s="15">
        <v>96</v>
      </c>
      <c r="M35" s="15">
        <v>122</v>
      </c>
    </row>
    <row r="36" spans="1:13" ht="12.95" customHeight="1" x14ac:dyDescent="0.2">
      <c r="A36" s="148" t="s">
        <v>26</v>
      </c>
      <c r="B36" s="34">
        <v>119</v>
      </c>
      <c r="C36" s="34">
        <v>125</v>
      </c>
      <c r="D36" s="34">
        <v>129</v>
      </c>
      <c r="E36" s="34">
        <v>126</v>
      </c>
      <c r="F36" s="34">
        <v>143</v>
      </c>
      <c r="G36" s="34">
        <v>154</v>
      </c>
      <c r="H36" s="15">
        <v>175</v>
      </c>
      <c r="I36" s="15">
        <v>149</v>
      </c>
      <c r="J36" s="15">
        <v>178</v>
      </c>
      <c r="K36" s="15">
        <v>228</v>
      </c>
      <c r="L36" s="15">
        <v>281</v>
      </c>
      <c r="M36" s="15">
        <v>308</v>
      </c>
    </row>
    <row r="37" spans="1:13" ht="12.95" customHeight="1" x14ac:dyDescent="0.2">
      <c r="A37" s="144" t="s">
        <v>27</v>
      </c>
      <c r="B37" s="34">
        <v>53</v>
      </c>
      <c r="C37" s="34">
        <v>52</v>
      </c>
      <c r="D37" s="34">
        <v>46</v>
      </c>
      <c r="E37" s="34">
        <v>48</v>
      </c>
      <c r="F37" s="34">
        <v>40</v>
      </c>
      <c r="G37" s="34">
        <v>49</v>
      </c>
      <c r="H37" s="15">
        <v>47</v>
      </c>
      <c r="I37" s="15">
        <v>47</v>
      </c>
      <c r="J37" s="15">
        <v>32</v>
      </c>
      <c r="K37" s="15">
        <v>40</v>
      </c>
      <c r="L37" s="15">
        <v>34</v>
      </c>
      <c r="M37" s="15">
        <v>36</v>
      </c>
    </row>
    <row r="38" spans="1:13" ht="12.95" customHeight="1" x14ac:dyDescent="0.2">
      <c r="A38" s="144" t="s">
        <v>28</v>
      </c>
      <c r="B38" s="34">
        <v>170</v>
      </c>
      <c r="C38" s="34">
        <v>218</v>
      </c>
      <c r="D38" s="34">
        <v>204</v>
      </c>
      <c r="E38" s="34">
        <v>198</v>
      </c>
      <c r="F38" s="34">
        <v>183</v>
      </c>
      <c r="G38" s="34">
        <v>189</v>
      </c>
      <c r="H38" s="196">
        <v>200</v>
      </c>
      <c r="I38" s="196">
        <v>168</v>
      </c>
      <c r="J38" s="196">
        <v>177</v>
      </c>
      <c r="K38" s="196">
        <v>217</v>
      </c>
      <c r="L38" s="196">
        <v>338</v>
      </c>
      <c r="M38" s="196">
        <v>393</v>
      </c>
    </row>
    <row r="39" spans="1:13" ht="12.95" customHeight="1" x14ac:dyDescent="0.2">
      <c r="A39" s="149" t="s">
        <v>115</v>
      </c>
      <c r="B39" s="34">
        <v>7</v>
      </c>
      <c r="C39" s="34">
        <v>13</v>
      </c>
      <c r="D39" s="34">
        <v>13</v>
      </c>
      <c r="E39" s="34">
        <v>9</v>
      </c>
      <c r="F39" s="34">
        <v>8</v>
      </c>
      <c r="G39" s="34">
        <v>10</v>
      </c>
      <c r="H39" s="1">
        <v>4</v>
      </c>
      <c r="I39" s="1">
        <v>7</v>
      </c>
      <c r="J39" s="1">
        <v>2</v>
      </c>
      <c r="K39" s="1">
        <v>2</v>
      </c>
      <c r="L39" s="1">
        <v>1</v>
      </c>
      <c r="M39" s="1">
        <v>3</v>
      </c>
    </row>
    <row r="40" spans="1:13" ht="12.95" customHeight="1" x14ac:dyDescent="0.2">
      <c r="A40" s="146" t="s">
        <v>136</v>
      </c>
      <c r="B40" s="34">
        <v>2</v>
      </c>
      <c r="C40" s="34">
        <v>5</v>
      </c>
      <c r="D40" s="34">
        <v>8</v>
      </c>
      <c r="E40" s="34">
        <v>4</v>
      </c>
      <c r="F40" s="34">
        <v>7</v>
      </c>
      <c r="G40" s="34">
        <v>4</v>
      </c>
      <c r="H40" s="1">
        <v>1</v>
      </c>
      <c r="I40" s="1">
        <v>1</v>
      </c>
      <c r="J40" s="1">
        <v>2</v>
      </c>
      <c r="K40" s="1">
        <v>2</v>
      </c>
      <c r="L40" s="1">
        <v>2</v>
      </c>
      <c r="M40" s="1">
        <v>2</v>
      </c>
    </row>
    <row r="41" spans="1:13" ht="12.95" customHeight="1" x14ac:dyDescent="0.2">
      <c r="A41" s="149" t="s">
        <v>29</v>
      </c>
      <c r="B41" s="34">
        <v>1</v>
      </c>
      <c r="C41" s="34">
        <v>1</v>
      </c>
      <c r="D41" s="34">
        <v>1</v>
      </c>
      <c r="E41" s="34">
        <v>1</v>
      </c>
      <c r="F41" s="34" t="s">
        <v>33</v>
      </c>
      <c r="G41" s="34">
        <v>1</v>
      </c>
      <c r="H41" s="197" t="s">
        <v>33</v>
      </c>
      <c r="I41" s="197" t="s">
        <v>33</v>
      </c>
      <c r="J41" s="197">
        <v>1</v>
      </c>
      <c r="K41" s="197">
        <v>1</v>
      </c>
      <c r="L41" s="197">
        <v>1</v>
      </c>
      <c r="M41" s="197">
        <v>1</v>
      </c>
    </row>
    <row r="42" spans="1:13" ht="12.95" customHeight="1" x14ac:dyDescent="0.2">
      <c r="A42" s="146" t="s">
        <v>30</v>
      </c>
      <c r="B42" s="34">
        <v>127</v>
      </c>
      <c r="C42" s="34">
        <v>128</v>
      </c>
      <c r="D42" s="34">
        <v>119</v>
      </c>
      <c r="E42" s="34">
        <v>114</v>
      </c>
      <c r="F42" s="34">
        <v>107</v>
      </c>
      <c r="G42" s="34">
        <v>95</v>
      </c>
      <c r="H42" s="1">
        <v>119</v>
      </c>
      <c r="I42" s="1">
        <v>92</v>
      </c>
      <c r="J42" s="1">
        <v>87</v>
      </c>
      <c r="K42" s="1">
        <v>84</v>
      </c>
      <c r="L42" s="1">
        <v>96</v>
      </c>
      <c r="M42" s="1">
        <v>80</v>
      </c>
    </row>
    <row r="43" spans="1:13" ht="12.95" customHeight="1" x14ac:dyDescent="0.2">
      <c r="A43" s="149" t="s">
        <v>31</v>
      </c>
      <c r="B43" s="34" t="s">
        <v>33</v>
      </c>
      <c r="C43" s="34">
        <v>2</v>
      </c>
      <c r="D43" s="34">
        <v>1</v>
      </c>
      <c r="E43" s="34" t="s">
        <v>33</v>
      </c>
      <c r="F43" s="34">
        <v>2</v>
      </c>
      <c r="G43" s="34">
        <v>1</v>
      </c>
      <c r="H43" s="1">
        <v>1</v>
      </c>
      <c r="I43" s="1">
        <v>1</v>
      </c>
      <c r="J43" s="1">
        <v>1</v>
      </c>
      <c r="K43" s="1">
        <v>2</v>
      </c>
      <c r="L43" s="1">
        <v>1</v>
      </c>
      <c r="M43" s="74" t="s">
        <v>33</v>
      </c>
    </row>
    <row r="44" spans="1:13" ht="12.95" customHeight="1" x14ac:dyDescent="0.2">
      <c r="A44" s="150" t="s">
        <v>108</v>
      </c>
      <c r="B44" s="34">
        <v>33</v>
      </c>
      <c r="C44" s="34">
        <v>69</v>
      </c>
      <c r="D44" s="34">
        <v>62</v>
      </c>
      <c r="E44" s="34">
        <v>70</v>
      </c>
      <c r="F44" s="34">
        <v>59</v>
      </c>
      <c r="G44" s="34">
        <v>78</v>
      </c>
      <c r="H44" s="196">
        <v>75</v>
      </c>
      <c r="I44" s="196">
        <v>67</v>
      </c>
      <c r="J44" s="196">
        <v>84</v>
      </c>
      <c r="K44" s="196">
        <v>126</v>
      </c>
      <c r="L44" s="196">
        <v>237</v>
      </c>
      <c r="M44" s="196">
        <v>307</v>
      </c>
    </row>
    <row r="45" spans="1:13" ht="12.95" customHeight="1" x14ac:dyDescent="0.2">
      <c r="A45" s="144" t="s">
        <v>84</v>
      </c>
      <c r="B45" s="34">
        <v>312</v>
      </c>
      <c r="C45" s="34">
        <v>342</v>
      </c>
      <c r="D45" s="34">
        <v>300</v>
      </c>
      <c r="E45" s="34">
        <v>270</v>
      </c>
      <c r="F45" s="34">
        <v>282</v>
      </c>
      <c r="G45" s="34">
        <v>282</v>
      </c>
      <c r="H45" s="196">
        <v>346</v>
      </c>
      <c r="I45" s="196">
        <v>273</v>
      </c>
      <c r="J45" s="196">
        <v>252</v>
      </c>
      <c r="K45" s="196">
        <v>248</v>
      </c>
      <c r="L45" s="196">
        <v>262</v>
      </c>
      <c r="M45" s="196">
        <v>262</v>
      </c>
    </row>
    <row r="46" spans="1:13" ht="12.95" customHeight="1" x14ac:dyDescent="0.2">
      <c r="A46" s="144" t="s">
        <v>32</v>
      </c>
      <c r="B46" s="34">
        <v>497</v>
      </c>
      <c r="C46" s="34">
        <v>506</v>
      </c>
      <c r="D46" s="34">
        <v>452</v>
      </c>
      <c r="E46" s="34">
        <v>397</v>
      </c>
      <c r="F46" s="34">
        <v>417</v>
      </c>
      <c r="G46" s="34">
        <v>389</v>
      </c>
      <c r="H46" s="196">
        <v>364</v>
      </c>
      <c r="I46" s="196">
        <v>354</v>
      </c>
      <c r="J46" s="196">
        <v>341</v>
      </c>
      <c r="K46" s="196">
        <v>359</v>
      </c>
      <c r="L46" s="196">
        <v>453</v>
      </c>
      <c r="M46" s="196">
        <v>472</v>
      </c>
    </row>
    <row r="47" spans="1:13" ht="12.95" customHeight="1" x14ac:dyDescent="0.2">
      <c r="A47" s="144" t="s">
        <v>85</v>
      </c>
      <c r="B47" s="34">
        <v>230</v>
      </c>
      <c r="C47" s="34">
        <v>254</v>
      </c>
      <c r="D47" s="34">
        <v>206</v>
      </c>
      <c r="E47" s="34">
        <v>194</v>
      </c>
      <c r="F47" s="34">
        <v>226</v>
      </c>
      <c r="G47" s="34">
        <v>247</v>
      </c>
      <c r="H47" s="196">
        <v>271</v>
      </c>
      <c r="I47" s="196">
        <v>207</v>
      </c>
      <c r="J47" s="196">
        <v>188</v>
      </c>
      <c r="K47" s="196">
        <v>200</v>
      </c>
      <c r="L47" s="196">
        <v>261</v>
      </c>
      <c r="M47" s="196">
        <v>281</v>
      </c>
    </row>
    <row r="48" spans="1:13" ht="12.95" customHeight="1" x14ac:dyDescent="0.2">
      <c r="A48" s="144" t="s">
        <v>86</v>
      </c>
      <c r="B48" s="34">
        <v>97</v>
      </c>
      <c r="C48" s="34">
        <v>117</v>
      </c>
      <c r="D48" s="34">
        <v>103</v>
      </c>
      <c r="E48" s="34">
        <v>114</v>
      </c>
      <c r="F48" s="34">
        <v>116</v>
      </c>
      <c r="G48" s="34">
        <v>150</v>
      </c>
      <c r="H48" s="196">
        <v>128</v>
      </c>
      <c r="I48" s="196">
        <v>103</v>
      </c>
      <c r="J48" s="196">
        <v>116</v>
      </c>
      <c r="K48" s="196">
        <v>143</v>
      </c>
      <c r="L48" s="196">
        <v>139</v>
      </c>
      <c r="M48" s="196">
        <v>169</v>
      </c>
    </row>
    <row r="49" spans="1:13" ht="22.5" customHeight="1" x14ac:dyDescent="0.2">
      <c r="A49" s="147" t="s">
        <v>55</v>
      </c>
      <c r="B49" s="34">
        <v>77</v>
      </c>
      <c r="C49" s="34">
        <v>90</v>
      </c>
      <c r="D49" s="34">
        <v>75</v>
      </c>
      <c r="E49" s="34">
        <v>107</v>
      </c>
      <c r="F49" s="34">
        <v>107</v>
      </c>
      <c r="G49" s="34">
        <v>103</v>
      </c>
      <c r="H49" s="196">
        <v>125</v>
      </c>
      <c r="I49" s="196">
        <v>116</v>
      </c>
      <c r="J49" s="196">
        <v>106</v>
      </c>
      <c r="K49" s="196">
        <v>103</v>
      </c>
      <c r="L49" s="196">
        <v>122</v>
      </c>
      <c r="M49" s="196">
        <v>106</v>
      </c>
    </row>
    <row r="50" spans="1:13" ht="12.95" customHeight="1" x14ac:dyDescent="0.2">
      <c r="A50" s="144" t="s">
        <v>103</v>
      </c>
      <c r="B50" s="34">
        <v>47</v>
      </c>
      <c r="C50" s="34">
        <v>51</v>
      </c>
      <c r="D50" s="34">
        <v>43</v>
      </c>
      <c r="E50" s="34">
        <v>45</v>
      </c>
      <c r="F50" s="34">
        <v>44</v>
      </c>
      <c r="G50" s="34">
        <v>55</v>
      </c>
      <c r="H50" s="196">
        <v>51</v>
      </c>
      <c r="I50" s="196">
        <v>45</v>
      </c>
      <c r="J50" s="196">
        <v>42</v>
      </c>
      <c r="K50" s="196">
        <v>33</v>
      </c>
      <c r="L50" s="196">
        <v>48</v>
      </c>
      <c r="M50" s="196">
        <v>59</v>
      </c>
    </row>
    <row r="51" spans="1:13" ht="12" x14ac:dyDescent="0.2">
      <c r="A51" s="144" t="s">
        <v>56</v>
      </c>
      <c r="B51" s="34">
        <v>40</v>
      </c>
      <c r="C51" s="34">
        <v>38</v>
      </c>
      <c r="D51" s="34">
        <v>32</v>
      </c>
      <c r="E51" s="34">
        <v>31</v>
      </c>
      <c r="F51" s="34">
        <v>31</v>
      </c>
      <c r="G51" s="34">
        <v>38</v>
      </c>
      <c r="H51" s="196">
        <v>42</v>
      </c>
      <c r="I51" s="196">
        <v>37</v>
      </c>
      <c r="J51" s="196">
        <v>30</v>
      </c>
      <c r="K51" s="196">
        <v>29</v>
      </c>
      <c r="L51" s="196">
        <v>31</v>
      </c>
      <c r="M51" s="196">
        <v>35</v>
      </c>
    </row>
    <row r="52" spans="1:13" ht="1.7" customHeight="1" thickBot="1" x14ac:dyDescent="0.25">
      <c r="A52" s="151"/>
      <c r="B52" s="26"/>
      <c r="C52" s="26"/>
      <c r="D52" s="26"/>
      <c r="E52" s="26"/>
      <c r="F52" s="26"/>
      <c r="G52" s="26"/>
      <c r="H52" s="26"/>
      <c r="I52" s="26"/>
      <c r="J52" s="26"/>
      <c r="K52" s="26"/>
      <c r="L52" s="26"/>
      <c r="M52" s="26"/>
    </row>
    <row r="53" spans="1:13" ht="6.75" customHeight="1" x14ac:dyDescent="0.2"/>
    <row r="54" spans="1:13" ht="15.95" customHeight="1" x14ac:dyDescent="0.2">
      <c r="A54" s="153"/>
    </row>
  </sheetData>
  <hyperlinks>
    <hyperlink ref="A1" location="Мазмуну!A1" display="МАЗМУНУНА  кайтуу" xr:uid="{00000000-0004-0000-0800-000000000000}"/>
  </hyperlinks>
  <pageMargins left="0.78740157480314965" right="0.59055118110236227" top="0.59055118110236227" bottom="0.59055118110236227" header="0.51181102362204722" footer="0.51181102362204722"/>
  <pageSetup paperSize="9" orientation="portrait" horizontalDpi="120" verticalDpi="14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8"/>
  <sheetViews>
    <sheetView zoomScale="99" zoomScaleNormal="99" workbookViewId="0">
      <selection activeCell="M6" sqref="M6"/>
    </sheetView>
  </sheetViews>
  <sheetFormatPr defaultColWidth="9.28515625" defaultRowHeight="12.95" customHeight="1" x14ac:dyDescent="0.2"/>
  <cols>
    <col min="1" max="1" width="40.42578125" style="164" customWidth="1"/>
    <col min="2" max="2" width="9.85546875" style="55" hidden="1" customWidth="1"/>
    <col min="3" max="3" width="8.28515625" style="55" hidden="1" customWidth="1"/>
    <col min="4" max="4" width="10" style="55" hidden="1" customWidth="1"/>
    <col min="5" max="5" width="9.28515625" style="55" hidden="1" customWidth="1"/>
    <col min="6" max="8" width="10" style="55" hidden="1" customWidth="1"/>
    <col min="9" max="10" width="10" style="55" customWidth="1"/>
    <col min="11" max="11" width="8.85546875" style="55" customWidth="1"/>
    <col min="12" max="13" width="10.140625" style="55" customWidth="1"/>
    <col min="14" max="181" width="9.28515625" style="55"/>
    <col min="182" max="182" width="48.7109375" style="55" customWidth="1"/>
    <col min="183" max="183" width="7.85546875" style="55" customWidth="1"/>
    <col min="184" max="216" width="9.28515625" style="55" customWidth="1"/>
    <col min="217" max="217" width="0.5703125" style="55" customWidth="1"/>
    <col min="218" max="218" width="9.28515625" style="55" customWidth="1"/>
    <col min="219" max="221" width="9.42578125" style="55" customWidth="1"/>
    <col min="222" max="222" width="9.5703125" style="55" customWidth="1"/>
    <col min="223" max="225" width="9.28515625" style="55" customWidth="1"/>
    <col min="226" max="226" width="9.5703125" style="55" customWidth="1"/>
    <col min="227" max="229" width="9.28515625" style="55" customWidth="1"/>
    <col min="230" max="230" width="9.7109375" style="55" customWidth="1"/>
    <col min="231" max="233" width="9.28515625" style="55" customWidth="1"/>
    <col min="234" max="234" width="9.7109375" style="55" customWidth="1"/>
    <col min="235" max="237" width="9.28515625" style="55" customWidth="1"/>
    <col min="238" max="238" width="9.7109375" style="55" customWidth="1"/>
    <col min="239" max="245" width="9.28515625" style="55" customWidth="1"/>
    <col min="246" max="246" width="9.85546875" style="55" customWidth="1"/>
    <col min="247" max="249" width="9.28515625" style="55" customWidth="1"/>
    <col min="250" max="250" width="9.28515625" style="55"/>
    <col min="251" max="253" width="9.28515625" style="55" customWidth="1"/>
    <col min="254" max="254" width="9.28515625" style="55"/>
    <col min="255" max="257" width="9.28515625" style="55" customWidth="1"/>
    <col min="258" max="258" width="9.85546875" style="55" customWidth="1"/>
    <col min="259" max="261" width="9.28515625" style="55" customWidth="1"/>
    <col min="262" max="262" width="10.28515625" style="55" customWidth="1"/>
    <col min="263" max="437" width="9.28515625" style="55"/>
    <col min="438" max="438" width="48.7109375" style="55" customWidth="1"/>
    <col min="439" max="439" width="7.85546875" style="55" customWidth="1"/>
    <col min="440" max="472" width="9.28515625" style="55" customWidth="1"/>
    <col min="473" max="473" width="0.5703125" style="55" customWidth="1"/>
    <col min="474" max="474" width="9.28515625" style="55" customWidth="1"/>
    <col min="475" max="477" width="9.42578125" style="55" customWidth="1"/>
    <col min="478" max="478" width="9.5703125" style="55" customWidth="1"/>
    <col min="479" max="481" width="9.28515625" style="55" customWidth="1"/>
    <col min="482" max="482" width="9.5703125" style="55" customWidth="1"/>
    <col min="483" max="485" width="9.28515625" style="55" customWidth="1"/>
    <col min="486" max="486" width="9.7109375" style="55" customWidth="1"/>
    <col min="487" max="489" width="9.28515625" style="55" customWidth="1"/>
    <col min="490" max="490" width="9.7109375" style="55" customWidth="1"/>
    <col min="491" max="493" width="9.28515625" style="55" customWidth="1"/>
    <col min="494" max="494" width="9.7109375" style="55" customWidth="1"/>
    <col min="495" max="501" width="9.28515625" style="55" customWidth="1"/>
    <col min="502" max="502" width="9.85546875" style="55" customWidth="1"/>
    <col min="503" max="505" width="9.28515625" style="55" customWidth="1"/>
    <col min="506" max="506" width="9.28515625" style="55"/>
    <col min="507" max="509" width="9.28515625" style="55" customWidth="1"/>
    <col min="510" max="510" width="9.28515625" style="55"/>
    <col min="511" max="513" width="9.28515625" style="55" customWidth="1"/>
    <col min="514" max="514" width="9.85546875" style="55" customWidth="1"/>
    <col min="515" max="517" width="9.28515625" style="55" customWidth="1"/>
    <col min="518" max="518" width="10.28515625" style="55" customWidth="1"/>
    <col min="519" max="693" width="9.28515625" style="55"/>
    <col min="694" max="694" width="48.7109375" style="55" customWidth="1"/>
    <col min="695" max="695" width="7.85546875" style="55" customWidth="1"/>
    <col min="696" max="728" width="9.28515625" style="55" customWidth="1"/>
    <col min="729" max="729" width="0.5703125" style="55" customWidth="1"/>
    <col min="730" max="730" width="9.28515625" style="55" customWidth="1"/>
    <col min="731" max="733" width="9.42578125" style="55" customWidth="1"/>
    <col min="734" max="734" width="9.5703125" style="55" customWidth="1"/>
    <col min="735" max="737" width="9.28515625" style="55" customWidth="1"/>
    <col min="738" max="738" width="9.5703125" style="55" customWidth="1"/>
    <col min="739" max="741" width="9.28515625" style="55" customWidth="1"/>
    <col min="742" max="742" width="9.7109375" style="55" customWidth="1"/>
    <col min="743" max="745" width="9.28515625" style="55" customWidth="1"/>
    <col min="746" max="746" width="9.7109375" style="55" customWidth="1"/>
    <col min="747" max="749" width="9.28515625" style="55" customWidth="1"/>
    <col min="750" max="750" width="9.7109375" style="55" customWidth="1"/>
    <col min="751" max="757" width="9.28515625" style="55" customWidth="1"/>
    <col min="758" max="758" width="9.85546875" style="55" customWidth="1"/>
    <col min="759" max="761" width="9.28515625" style="55" customWidth="1"/>
    <col min="762" max="762" width="9.28515625" style="55"/>
    <col min="763" max="765" width="9.28515625" style="55" customWidth="1"/>
    <col min="766" max="766" width="9.28515625" style="55"/>
    <col min="767" max="769" width="9.28515625" style="55" customWidth="1"/>
    <col min="770" max="770" width="9.85546875" style="55" customWidth="1"/>
    <col min="771" max="773" width="9.28515625" style="55" customWidth="1"/>
    <col min="774" max="774" width="10.28515625" style="55" customWidth="1"/>
    <col min="775" max="949" width="9.28515625" style="55"/>
    <col min="950" max="950" width="48.7109375" style="55" customWidth="1"/>
    <col min="951" max="951" width="7.85546875" style="55" customWidth="1"/>
    <col min="952" max="984" width="9.28515625" style="55" customWidth="1"/>
    <col min="985" max="985" width="0.5703125" style="55" customWidth="1"/>
    <col min="986" max="986" width="9.28515625" style="55" customWidth="1"/>
    <col min="987" max="989" width="9.42578125" style="55" customWidth="1"/>
    <col min="990" max="990" width="9.5703125" style="55" customWidth="1"/>
    <col min="991" max="993" width="9.28515625" style="55" customWidth="1"/>
    <col min="994" max="994" width="9.5703125" style="55" customWidth="1"/>
    <col min="995" max="997" width="9.28515625" style="55" customWidth="1"/>
    <col min="998" max="998" width="9.7109375" style="55" customWidth="1"/>
    <col min="999" max="1001" width="9.28515625" style="55" customWidth="1"/>
    <col min="1002" max="1002" width="9.7109375" style="55" customWidth="1"/>
    <col min="1003" max="1005" width="9.28515625" style="55" customWidth="1"/>
    <col min="1006" max="1006" width="9.7109375" style="55" customWidth="1"/>
    <col min="1007" max="1013" width="9.28515625" style="55" customWidth="1"/>
    <col min="1014" max="1014" width="9.85546875" style="55" customWidth="1"/>
    <col min="1015" max="1017" width="9.28515625" style="55" customWidth="1"/>
    <col min="1018" max="1018" width="9.28515625" style="55"/>
    <col min="1019" max="1021" width="9.28515625" style="55" customWidth="1"/>
    <col min="1022" max="1022" width="9.28515625" style="55"/>
    <col min="1023" max="1025" width="9.28515625" style="55" customWidth="1"/>
    <col min="1026" max="1026" width="9.85546875" style="55" customWidth="1"/>
    <col min="1027" max="1029" width="9.28515625" style="55" customWidth="1"/>
    <col min="1030" max="1030" width="10.28515625" style="55" customWidth="1"/>
    <col min="1031" max="1205" width="9.28515625" style="55"/>
    <col min="1206" max="1206" width="48.7109375" style="55" customWidth="1"/>
    <col min="1207" max="1207" width="7.85546875" style="55" customWidth="1"/>
    <col min="1208" max="1240" width="9.28515625" style="55" customWidth="1"/>
    <col min="1241" max="1241" width="0.5703125" style="55" customWidth="1"/>
    <col min="1242" max="1242" width="9.28515625" style="55" customWidth="1"/>
    <col min="1243" max="1245" width="9.42578125" style="55" customWidth="1"/>
    <col min="1246" max="1246" width="9.5703125" style="55" customWidth="1"/>
    <col min="1247" max="1249" width="9.28515625" style="55" customWidth="1"/>
    <col min="1250" max="1250" width="9.5703125" style="55" customWidth="1"/>
    <col min="1251" max="1253" width="9.28515625" style="55" customWidth="1"/>
    <col min="1254" max="1254" width="9.7109375" style="55" customWidth="1"/>
    <col min="1255" max="1257" width="9.28515625" style="55" customWidth="1"/>
    <col min="1258" max="1258" width="9.7109375" style="55" customWidth="1"/>
    <col min="1259" max="1261" width="9.28515625" style="55" customWidth="1"/>
    <col min="1262" max="1262" width="9.7109375" style="55" customWidth="1"/>
    <col min="1263" max="1269" width="9.28515625" style="55" customWidth="1"/>
    <col min="1270" max="1270" width="9.85546875" style="55" customWidth="1"/>
    <col min="1271" max="1273" width="9.28515625" style="55" customWidth="1"/>
    <col min="1274" max="1274" width="9.28515625" style="55"/>
    <col min="1275" max="1277" width="9.28515625" style="55" customWidth="1"/>
    <col min="1278" max="1278" width="9.28515625" style="55"/>
    <col min="1279" max="1281" width="9.28515625" style="55" customWidth="1"/>
    <col min="1282" max="1282" width="9.85546875" style="55" customWidth="1"/>
    <col min="1283" max="1285" width="9.28515625" style="55" customWidth="1"/>
    <col min="1286" max="1286" width="10.28515625" style="55" customWidth="1"/>
    <col min="1287" max="1461" width="9.28515625" style="55"/>
    <col min="1462" max="1462" width="48.7109375" style="55" customWidth="1"/>
    <col min="1463" max="1463" width="7.85546875" style="55" customWidth="1"/>
    <col min="1464" max="1496" width="9.28515625" style="55" customWidth="1"/>
    <col min="1497" max="1497" width="0.5703125" style="55" customWidth="1"/>
    <col min="1498" max="1498" width="9.28515625" style="55" customWidth="1"/>
    <col min="1499" max="1501" width="9.42578125" style="55" customWidth="1"/>
    <col min="1502" max="1502" width="9.5703125" style="55" customWidth="1"/>
    <col min="1503" max="1505" width="9.28515625" style="55" customWidth="1"/>
    <col min="1506" max="1506" width="9.5703125" style="55" customWidth="1"/>
    <col min="1507" max="1509" width="9.28515625" style="55" customWidth="1"/>
    <col min="1510" max="1510" width="9.7109375" style="55" customWidth="1"/>
    <col min="1511" max="1513" width="9.28515625" style="55" customWidth="1"/>
    <col min="1514" max="1514" width="9.7109375" style="55" customWidth="1"/>
    <col min="1515" max="1517" width="9.28515625" style="55" customWidth="1"/>
    <col min="1518" max="1518" width="9.7109375" style="55" customWidth="1"/>
    <col min="1519" max="1525" width="9.28515625" style="55" customWidth="1"/>
    <col min="1526" max="1526" width="9.85546875" style="55" customWidth="1"/>
    <col min="1527" max="1529" width="9.28515625" style="55" customWidth="1"/>
    <col min="1530" max="1530" width="9.28515625" style="55"/>
    <col min="1531" max="1533" width="9.28515625" style="55" customWidth="1"/>
    <col min="1534" max="1534" width="9.28515625" style="55"/>
    <col min="1535" max="1537" width="9.28515625" style="55" customWidth="1"/>
    <col min="1538" max="1538" width="9.85546875" style="55" customWidth="1"/>
    <col min="1539" max="1541" width="9.28515625" style="55" customWidth="1"/>
    <col min="1542" max="1542" width="10.28515625" style="55" customWidth="1"/>
    <col min="1543" max="1717" width="9.28515625" style="55"/>
    <col min="1718" max="1718" width="48.7109375" style="55" customWidth="1"/>
    <col min="1719" max="1719" width="7.85546875" style="55" customWidth="1"/>
    <col min="1720" max="1752" width="9.28515625" style="55" customWidth="1"/>
    <col min="1753" max="1753" width="0.5703125" style="55" customWidth="1"/>
    <col min="1754" max="1754" width="9.28515625" style="55" customWidth="1"/>
    <col min="1755" max="1757" width="9.42578125" style="55" customWidth="1"/>
    <col min="1758" max="1758" width="9.5703125" style="55" customWidth="1"/>
    <col min="1759" max="1761" width="9.28515625" style="55" customWidth="1"/>
    <col min="1762" max="1762" width="9.5703125" style="55" customWidth="1"/>
    <col min="1763" max="1765" width="9.28515625" style="55" customWidth="1"/>
    <col min="1766" max="1766" width="9.7109375" style="55" customWidth="1"/>
    <col min="1767" max="1769" width="9.28515625" style="55" customWidth="1"/>
    <col min="1770" max="1770" width="9.7109375" style="55" customWidth="1"/>
    <col min="1771" max="1773" width="9.28515625" style="55" customWidth="1"/>
    <col min="1774" max="1774" width="9.7109375" style="55" customWidth="1"/>
    <col min="1775" max="1781" width="9.28515625" style="55" customWidth="1"/>
    <col min="1782" max="1782" width="9.85546875" style="55" customWidth="1"/>
    <col min="1783" max="1785" width="9.28515625" style="55" customWidth="1"/>
    <col min="1786" max="1786" width="9.28515625" style="55"/>
    <col min="1787" max="1789" width="9.28515625" style="55" customWidth="1"/>
    <col min="1790" max="1790" width="9.28515625" style="55"/>
    <col min="1791" max="1793" width="9.28515625" style="55" customWidth="1"/>
    <col min="1794" max="1794" width="9.85546875" style="55" customWidth="1"/>
    <col min="1795" max="1797" width="9.28515625" style="55" customWidth="1"/>
    <col min="1798" max="1798" width="10.28515625" style="55" customWidth="1"/>
    <col min="1799" max="1973" width="9.28515625" style="55"/>
    <col min="1974" max="1974" width="48.7109375" style="55" customWidth="1"/>
    <col min="1975" max="1975" width="7.85546875" style="55" customWidth="1"/>
    <col min="1976" max="2008" width="9.28515625" style="55" customWidth="1"/>
    <col min="2009" max="2009" width="0.5703125" style="55" customWidth="1"/>
    <col min="2010" max="2010" width="9.28515625" style="55" customWidth="1"/>
    <col min="2011" max="2013" width="9.42578125" style="55" customWidth="1"/>
    <col min="2014" max="2014" width="9.5703125" style="55" customWidth="1"/>
    <col min="2015" max="2017" width="9.28515625" style="55" customWidth="1"/>
    <col min="2018" max="2018" width="9.5703125" style="55" customWidth="1"/>
    <col min="2019" max="2021" width="9.28515625" style="55" customWidth="1"/>
    <col min="2022" max="2022" width="9.7109375" style="55" customWidth="1"/>
    <col min="2023" max="2025" width="9.28515625" style="55" customWidth="1"/>
    <col min="2026" max="2026" width="9.7109375" style="55" customWidth="1"/>
    <col min="2027" max="2029" width="9.28515625" style="55" customWidth="1"/>
    <col min="2030" max="2030" width="9.7109375" style="55" customWidth="1"/>
    <col min="2031" max="2037" width="9.28515625" style="55" customWidth="1"/>
    <col min="2038" max="2038" width="9.85546875" style="55" customWidth="1"/>
    <col min="2039" max="2041" width="9.28515625" style="55" customWidth="1"/>
    <col min="2042" max="2042" width="9.28515625" style="55"/>
    <col min="2043" max="2045" width="9.28515625" style="55" customWidth="1"/>
    <col min="2046" max="2046" width="9.28515625" style="55"/>
    <col min="2047" max="2049" width="9.28515625" style="55" customWidth="1"/>
    <col min="2050" max="2050" width="9.85546875" style="55" customWidth="1"/>
    <col min="2051" max="2053" width="9.28515625" style="55" customWidth="1"/>
    <col min="2054" max="2054" width="10.28515625" style="55" customWidth="1"/>
    <col min="2055" max="2229" width="9.28515625" style="55"/>
    <col min="2230" max="2230" width="48.7109375" style="55" customWidth="1"/>
    <col min="2231" max="2231" width="7.85546875" style="55" customWidth="1"/>
    <col min="2232" max="2264" width="9.28515625" style="55" customWidth="1"/>
    <col min="2265" max="2265" width="0.5703125" style="55" customWidth="1"/>
    <col min="2266" max="2266" width="9.28515625" style="55" customWidth="1"/>
    <col min="2267" max="2269" width="9.42578125" style="55" customWidth="1"/>
    <col min="2270" max="2270" width="9.5703125" style="55" customWidth="1"/>
    <col min="2271" max="2273" width="9.28515625" style="55" customWidth="1"/>
    <col min="2274" max="2274" width="9.5703125" style="55" customWidth="1"/>
    <col min="2275" max="2277" width="9.28515625" style="55" customWidth="1"/>
    <col min="2278" max="2278" width="9.7109375" style="55" customWidth="1"/>
    <col min="2279" max="2281" width="9.28515625" style="55" customWidth="1"/>
    <col min="2282" max="2282" width="9.7109375" style="55" customWidth="1"/>
    <col min="2283" max="2285" width="9.28515625" style="55" customWidth="1"/>
    <col min="2286" max="2286" width="9.7109375" style="55" customWidth="1"/>
    <col min="2287" max="2293" width="9.28515625" style="55" customWidth="1"/>
    <col min="2294" max="2294" width="9.85546875" style="55" customWidth="1"/>
    <col min="2295" max="2297" width="9.28515625" style="55" customWidth="1"/>
    <col min="2298" max="2298" width="9.28515625" style="55"/>
    <col min="2299" max="2301" width="9.28515625" style="55" customWidth="1"/>
    <col min="2302" max="2302" width="9.28515625" style="55"/>
    <col min="2303" max="2305" width="9.28515625" style="55" customWidth="1"/>
    <col min="2306" max="2306" width="9.85546875" style="55" customWidth="1"/>
    <col min="2307" max="2309" width="9.28515625" style="55" customWidth="1"/>
    <col min="2310" max="2310" width="10.28515625" style="55" customWidth="1"/>
    <col min="2311" max="2485" width="9.28515625" style="55"/>
    <col min="2486" max="2486" width="48.7109375" style="55" customWidth="1"/>
    <col min="2487" max="2487" width="7.85546875" style="55" customWidth="1"/>
    <col min="2488" max="2520" width="9.28515625" style="55" customWidth="1"/>
    <col min="2521" max="2521" width="0.5703125" style="55" customWidth="1"/>
    <col min="2522" max="2522" width="9.28515625" style="55" customWidth="1"/>
    <col min="2523" max="2525" width="9.42578125" style="55" customWidth="1"/>
    <col min="2526" max="2526" width="9.5703125" style="55" customWidth="1"/>
    <col min="2527" max="2529" width="9.28515625" style="55" customWidth="1"/>
    <col min="2530" max="2530" width="9.5703125" style="55" customWidth="1"/>
    <col min="2531" max="2533" width="9.28515625" style="55" customWidth="1"/>
    <col min="2534" max="2534" width="9.7109375" style="55" customWidth="1"/>
    <col min="2535" max="2537" width="9.28515625" style="55" customWidth="1"/>
    <col min="2538" max="2538" width="9.7109375" style="55" customWidth="1"/>
    <col min="2539" max="2541" width="9.28515625" style="55" customWidth="1"/>
    <col min="2542" max="2542" width="9.7109375" style="55" customWidth="1"/>
    <col min="2543" max="2549" width="9.28515625" style="55" customWidth="1"/>
    <col min="2550" max="2550" width="9.85546875" style="55" customWidth="1"/>
    <col min="2551" max="2553" width="9.28515625" style="55" customWidth="1"/>
    <col min="2554" max="2554" width="9.28515625" style="55"/>
    <col min="2555" max="2557" width="9.28515625" style="55" customWidth="1"/>
    <col min="2558" max="2558" width="9.28515625" style="55"/>
    <col min="2559" max="2561" width="9.28515625" style="55" customWidth="1"/>
    <col min="2562" max="2562" width="9.85546875" style="55" customWidth="1"/>
    <col min="2563" max="2565" width="9.28515625" style="55" customWidth="1"/>
    <col min="2566" max="2566" width="10.28515625" style="55" customWidth="1"/>
    <col min="2567" max="2741" width="9.28515625" style="55"/>
    <col min="2742" max="2742" width="48.7109375" style="55" customWidth="1"/>
    <col min="2743" max="2743" width="7.85546875" style="55" customWidth="1"/>
    <col min="2744" max="2776" width="9.28515625" style="55" customWidth="1"/>
    <col min="2777" max="2777" width="0.5703125" style="55" customWidth="1"/>
    <col min="2778" max="2778" width="9.28515625" style="55" customWidth="1"/>
    <col min="2779" max="2781" width="9.42578125" style="55" customWidth="1"/>
    <col min="2782" max="2782" width="9.5703125" style="55" customWidth="1"/>
    <col min="2783" max="2785" width="9.28515625" style="55" customWidth="1"/>
    <col min="2786" max="2786" width="9.5703125" style="55" customWidth="1"/>
    <col min="2787" max="2789" width="9.28515625" style="55" customWidth="1"/>
    <col min="2790" max="2790" width="9.7109375" style="55" customWidth="1"/>
    <col min="2791" max="2793" width="9.28515625" style="55" customWidth="1"/>
    <col min="2794" max="2794" width="9.7109375" style="55" customWidth="1"/>
    <col min="2795" max="2797" width="9.28515625" style="55" customWidth="1"/>
    <col min="2798" max="2798" width="9.7109375" style="55" customWidth="1"/>
    <col min="2799" max="2805" width="9.28515625" style="55" customWidth="1"/>
    <col min="2806" max="2806" width="9.85546875" style="55" customWidth="1"/>
    <col min="2807" max="2809" width="9.28515625" style="55" customWidth="1"/>
    <col min="2810" max="2810" width="9.28515625" style="55"/>
    <col min="2811" max="2813" width="9.28515625" style="55" customWidth="1"/>
    <col min="2814" max="2814" width="9.28515625" style="55"/>
    <col min="2815" max="2817" width="9.28515625" style="55" customWidth="1"/>
    <col min="2818" max="2818" width="9.85546875" style="55" customWidth="1"/>
    <col min="2819" max="2821" width="9.28515625" style="55" customWidth="1"/>
    <col min="2822" max="2822" width="10.28515625" style="55" customWidth="1"/>
    <col min="2823" max="2997" width="9.28515625" style="55"/>
    <col min="2998" max="2998" width="48.7109375" style="55" customWidth="1"/>
    <col min="2999" max="2999" width="7.85546875" style="55" customWidth="1"/>
    <col min="3000" max="3032" width="9.28515625" style="55" customWidth="1"/>
    <col min="3033" max="3033" width="0.5703125" style="55" customWidth="1"/>
    <col min="3034" max="3034" width="9.28515625" style="55" customWidth="1"/>
    <col min="3035" max="3037" width="9.42578125" style="55" customWidth="1"/>
    <col min="3038" max="3038" width="9.5703125" style="55" customWidth="1"/>
    <col min="3039" max="3041" width="9.28515625" style="55" customWidth="1"/>
    <col min="3042" max="3042" width="9.5703125" style="55" customWidth="1"/>
    <col min="3043" max="3045" width="9.28515625" style="55" customWidth="1"/>
    <col min="3046" max="3046" width="9.7109375" style="55" customWidth="1"/>
    <col min="3047" max="3049" width="9.28515625" style="55" customWidth="1"/>
    <col min="3050" max="3050" width="9.7109375" style="55" customWidth="1"/>
    <col min="3051" max="3053" width="9.28515625" style="55" customWidth="1"/>
    <col min="3054" max="3054" width="9.7109375" style="55" customWidth="1"/>
    <col min="3055" max="3061" width="9.28515625" style="55" customWidth="1"/>
    <col min="3062" max="3062" width="9.85546875" style="55" customWidth="1"/>
    <col min="3063" max="3065" width="9.28515625" style="55" customWidth="1"/>
    <col min="3066" max="3066" width="9.28515625" style="55"/>
    <col min="3067" max="3069" width="9.28515625" style="55" customWidth="1"/>
    <col min="3070" max="3070" width="9.28515625" style="55"/>
    <col min="3071" max="3073" width="9.28515625" style="55" customWidth="1"/>
    <col min="3074" max="3074" width="9.85546875" style="55" customWidth="1"/>
    <col min="3075" max="3077" width="9.28515625" style="55" customWidth="1"/>
    <col min="3078" max="3078" width="10.28515625" style="55" customWidth="1"/>
    <col min="3079" max="3253" width="9.28515625" style="55"/>
    <col min="3254" max="3254" width="48.7109375" style="55" customWidth="1"/>
    <col min="3255" max="3255" width="7.85546875" style="55" customWidth="1"/>
    <col min="3256" max="3288" width="9.28515625" style="55" customWidth="1"/>
    <col min="3289" max="3289" width="0.5703125" style="55" customWidth="1"/>
    <col min="3290" max="3290" width="9.28515625" style="55" customWidth="1"/>
    <col min="3291" max="3293" width="9.42578125" style="55" customWidth="1"/>
    <col min="3294" max="3294" width="9.5703125" style="55" customWidth="1"/>
    <col min="3295" max="3297" width="9.28515625" style="55" customWidth="1"/>
    <col min="3298" max="3298" width="9.5703125" style="55" customWidth="1"/>
    <col min="3299" max="3301" width="9.28515625" style="55" customWidth="1"/>
    <col min="3302" max="3302" width="9.7109375" style="55" customWidth="1"/>
    <col min="3303" max="3305" width="9.28515625" style="55" customWidth="1"/>
    <col min="3306" max="3306" width="9.7109375" style="55" customWidth="1"/>
    <col min="3307" max="3309" width="9.28515625" style="55" customWidth="1"/>
    <col min="3310" max="3310" width="9.7109375" style="55" customWidth="1"/>
    <col min="3311" max="3317" width="9.28515625" style="55" customWidth="1"/>
    <col min="3318" max="3318" width="9.85546875" style="55" customWidth="1"/>
    <col min="3319" max="3321" width="9.28515625" style="55" customWidth="1"/>
    <col min="3322" max="3322" width="9.28515625" style="55"/>
    <col min="3323" max="3325" width="9.28515625" style="55" customWidth="1"/>
    <col min="3326" max="3326" width="9.28515625" style="55"/>
    <col min="3327" max="3329" width="9.28515625" style="55" customWidth="1"/>
    <col min="3330" max="3330" width="9.85546875" style="55" customWidth="1"/>
    <col min="3331" max="3333" width="9.28515625" style="55" customWidth="1"/>
    <col min="3334" max="3334" width="10.28515625" style="55" customWidth="1"/>
    <col min="3335" max="3509" width="9.28515625" style="55"/>
    <col min="3510" max="3510" width="48.7109375" style="55" customWidth="1"/>
    <col min="3511" max="3511" width="7.85546875" style="55" customWidth="1"/>
    <col min="3512" max="3544" width="9.28515625" style="55" customWidth="1"/>
    <col min="3545" max="3545" width="0.5703125" style="55" customWidth="1"/>
    <col min="3546" max="3546" width="9.28515625" style="55" customWidth="1"/>
    <col min="3547" max="3549" width="9.42578125" style="55" customWidth="1"/>
    <col min="3550" max="3550" width="9.5703125" style="55" customWidth="1"/>
    <col min="3551" max="3553" width="9.28515625" style="55" customWidth="1"/>
    <col min="3554" max="3554" width="9.5703125" style="55" customWidth="1"/>
    <col min="3555" max="3557" width="9.28515625" style="55" customWidth="1"/>
    <col min="3558" max="3558" width="9.7109375" style="55" customWidth="1"/>
    <col min="3559" max="3561" width="9.28515625" style="55" customWidth="1"/>
    <col min="3562" max="3562" width="9.7109375" style="55" customWidth="1"/>
    <col min="3563" max="3565" width="9.28515625" style="55" customWidth="1"/>
    <col min="3566" max="3566" width="9.7109375" style="55" customWidth="1"/>
    <col min="3567" max="3573" width="9.28515625" style="55" customWidth="1"/>
    <col min="3574" max="3574" width="9.85546875" style="55" customWidth="1"/>
    <col min="3575" max="3577" width="9.28515625" style="55" customWidth="1"/>
    <col min="3578" max="3578" width="9.28515625" style="55"/>
    <col min="3579" max="3581" width="9.28515625" style="55" customWidth="1"/>
    <col min="3582" max="3582" width="9.28515625" style="55"/>
    <col min="3583" max="3585" width="9.28515625" style="55" customWidth="1"/>
    <col min="3586" max="3586" width="9.85546875" style="55" customWidth="1"/>
    <col min="3587" max="3589" width="9.28515625" style="55" customWidth="1"/>
    <col min="3590" max="3590" width="10.28515625" style="55" customWidth="1"/>
    <col min="3591" max="3765" width="9.28515625" style="55"/>
    <col min="3766" max="3766" width="48.7109375" style="55" customWidth="1"/>
    <col min="3767" max="3767" width="7.85546875" style="55" customWidth="1"/>
    <col min="3768" max="3800" width="9.28515625" style="55" customWidth="1"/>
    <col min="3801" max="3801" width="0.5703125" style="55" customWidth="1"/>
    <col min="3802" max="3802" width="9.28515625" style="55" customWidth="1"/>
    <col min="3803" max="3805" width="9.42578125" style="55" customWidth="1"/>
    <col min="3806" max="3806" width="9.5703125" style="55" customWidth="1"/>
    <col min="3807" max="3809" width="9.28515625" style="55" customWidth="1"/>
    <col min="3810" max="3810" width="9.5703125" style="55" customWidth="1"/>
    <col min="3811" max="3813" width="9.28515625" style="55" customWidth="1"/>
    <col min="3814" max="3814" width="9.7109375" style="55" customWidth="1"/>
    <col min="3815" max="3817" width="9.28515625" style="55" customWidth="1"/>
    <col min="3818" max="3818" width="9.7109375" style="55" customWidth="1"/>
    <col min="3819" max="3821" width="9.28515625" style="55" customWidth="1"/>
    <col min="3822" max="3822" width="9.7109375" style="55" customWidth="1"/>
    <col min="3823" max="3829" width="9.28515625" style="55" customWidth="1"/>
    <col min="3830" max="3830" width="9.85546875" style="55" customWidth="1"/>
    <col min="3831" max="3833" width="9.28515625" style="55" customWidth="1"/>
    <col min="3834" max="3834" width="9.28515625" style="55"/>
    <col min="3835" max="3837" width="9.28515625" style="55" customWidth="1"/>
    <col min="3838" max="3838" width="9.28515625" style="55"/>
    <col min="3839" max="3841" width="9.28515625" style="55" customWidth="1"/>
    <col min="3842" max="3842" width="9.85546875" style="55" customWidth="1"/>
    <col min="3843" max="3845" width="9.28515625" style="55" customWidth="1"/>
    <col min="3846" max="3846" width="10.28515625" style="55" customWidth="1"/>
    <col min="3847" max="4021" width="9.28515625" style="55"/>
    <col min="4022" max="4022" width="48.7109375" style="55" customWidth="1"/>
    <col min="4023" max="4023" width="7.85546875" style="55" customWidth="1"/>
    <col min="4024" max="4056" width="9.28515625" style="55" customWidth="1"/>
    <col min="4057" max="4057" width="0.5703125" style="55" customWidth="1"/>
    <col min="4058" max="4058" width="9.28515625" style="55" customWidth="1"/>
    <col min="4059" max="4061" width="9.42578125" style="55" customWidth="1"/>
    <col min="4062" max="4062" width="9.5703125" style="55" customWidth="1"/>
    <col min="4063" max="4065" width="9.28515625" style="55" customWidth="1"/>
    <col min="4066" max="4066" width="9.5703125" style="55" customWidth="1"/>
    <col min="4067" max="4069" width="9.28515625" style="55" customWidth="1"/>
    <col min="4070" max="4070" width="9.7109375" style="55" customWidth="1"/>
    <col min="4071" max="4073" width="9.28515625" style="55" customWidth="1"/>
    <col min="4074" max="4074" width="9.7109375" style="55" customWidth="1"/>
    <col min="4075" max="4077" width="9.28515625" style="55" customWidth="1"/>
    <col min="4078" max="4078" width="9.7109375" style="55" customWidth="1"/>
    <col min="4079" max="4085" width="9.28515625" style="55" customWidth="1"/>
    <col min="4086" max="4086" width="9.85546875" style="55" customWidth="1"/>
    <col min="4087" max="4089" width="9.28515625" style="55" customWidth="1"/>
    <col min="4090" max="4090" width="9.28515625" style="55"/>
    <col min="4091" max="4093" width="9.28515625" style="55" customWidth="1"/>
    <col min="4094" max="4094" width="9.28515625" style="55"/>
    <col min="4095" max="4097" width="9.28515625" style="55" customWidth="1"/>
    <col min="4098" max="4098" width="9.85546875" style="55" customWidth="1"/>
    <col min="4099" max="4101" width="9.28515625" style="55" customWidth="1"/>
    <col min="4102" max="4102" width="10.28515625" style="55" customWidth="1"/>
    <col min="4103" max="4277" width="9.28515625" style="55"/>
    <col min="4278" max="4278" width="48.7109375" style="55" customWidth="1"/>
    <col min="4279" max="4279" width="7.85546875" style="55" customWidth="1"/>
    <col min="4280" max="4312" width="9.28515625" style="55" customWidth="1"/>
    <col min="4313" max="4313" width="0.5703125" style="55" customWidth="1"/>
    <col min="4314" max="4314" width="9.28515625" style="55" customWidth="1"/>
    <col min="4315" max="4317" width="9.42578125" style="55" customWidth="1"/>
    <col min="4318" max="4318" width="9.5703125" style="55" customWidth="1"/>
    <col min="4319" max="4321" width="9.28515625" style="55" customWidth="1"/>
    <col min="4322" max="4322" width="9.5703125" style="55" customWidth="1"/>
    <col min="4323" max="4325" width="9.28515625" style="55" customWidth="1"/>
    <col min="4326" max="4326" width="9.7109375" style="55" customWidth="1"/>
    <col min="4327" max="4329" width="9.28515625" style="55" customWidth="1"/>
    <col min="4330" max="4330" width="9.7109375" style="55" customWidth="1"/>
    <col min="4331" max="4333" width="9.28515625" style="55" customWidth="1"/>
    <col min="4334" max="4334" width="9.7109375" style="55" customWidth="1"/>
    <col min="4335" max="4341" width="9.28515625" style="55" customWidth="1"/>
    <col min="4342" max="4342" width="9.85546875" style="55" customWidth="1"/>
    <col min="4343" max="4345" width="9.28515625" style="55" customWidth="1"/>
    <col min="4346" max="4346" width="9.28515625" style="55"/>
    <col min="4347" max="4349" width="9.28515625" style="55" customWidth="1"/>
    <col min="4350" max="4350" width="9.28515625" style="55"/>
    <col min="4351" max="4353" width="9.28515625" style="55" customWidth="1"/>
    <col min="4354" max="4354" width="9.85546875" style="55" customWidth="1"/>
    <col min="4355" max="4357" width="9.28515625" style="55" customWidth="1"/>
    <col min="4358" max="4358" width="10.28515625" style="55" customWidth="1"/>
    <col min="4359" max="4533" width="9.28515625" style="55"/>
    <col min="4534" max="4534" width="48.7109375" style="55" customWidth="1"/>
    <col min="4535" max="4535" width="7.85546875" style="55" customWidth="1"/>
    <col min="4536" max="4568" width="9.28515625" style="55" customWidth="1"/>
    <col min="4569" max="4569" width="0.5703125" style="55" customWidth="1"/>
    <col min="4570" max="4570" width="9.28515625" style="55" customWidth="1"/>
    <col min="4571" max="4573" width="9.42578125" style="55" customWidth="1"/>
    <col min="4574" max="4574" width="9.5703125" style="55" customWidth="1"/>
    <col min="4575" max="4577" width="9.28515625" style="55" customWidth="1"/>
    <col min="4578" max="4578" width="9.5703125" style="55" customWidth="1"/>
    <col min="4579" max="4581" width="9.28515625" style="55" customWidth="1"/>
    <col min="4582" max="4582" width="9.7109375" style="55" customWidth="1"/>
    <col min="4583" max="4585" width="9.28515625" style="55" customWidth="1"/>
    <col min="4586" max="4586" width="9.7109375" style="55" customWidth="1"/>
    <col min="4587" max="4589" width="9.28515625" style="55" customWidth="1"/>
    <col min="4590" max="4590" width="9.7109375" style="55" customWidth="1"/>
    <col min="4591" max="4597" width="9.28515625" style="55" customWidth="1"/>
    <col min="4598" max="4598" width="9.85546875" style="55" customWidth="1"/>
    <col min="4599" max="4601" width="9.28515625" style="55" customWidth="1"/>
    <col min="4602" max="4602" width="9.28515625" style="55"/>
    <col min="4603" max="4605" width="9.28515625" style="55" customWidth="1"/>
    <col min="4606" max="4606" width="9.28515625" style="55"/>
    <col min="4607" max="4609" width="9.28515625" style="55" customWidth="1"/>
    <col min="4610" max="4610" width="9.85546875" style="55" customWidth="1"/>
    <col min="4611" max="4613" width="9.28515625" style="55" customWidth="1"/>
    <col min="4614" max="4614" width="10.28515625" style="55" customWidth="1"/>
    <col min="4615" max="4789" width="9.28515625" style="55"/>
    <col min="4790" max="4790" width="48.7109375" style="55" customWidth="1"/>
    <col min="4791" max="4791" width="7.85546875" style="55" customWidth="1"/>
    <col min="4792" max="4824" width="9.28515625" style="55" customWidth="1"/>
    <col min="4825" max="4825" width="0.5703125" style="55" customWidth="1"/>
    <col min="4826" max="4826" width="9.28515625" style="55" customWidth="1"/>
    <col min="4827" max="4829" width="9.42578125" style="55" customWidth="1"/>
    <col min="4830" max="4830" width="9.5703125" style="55" customWidth="1"/>
    <col min="4831" max="4833" width="9.28515625" style="55" customWidth="1"/>
    <col min="4834" max="4834" width="9.5703125" style="55" customWidth="1"/>
    <col min="4835" max="4837" width="9.28515625" style="55" customWidth="1"/>
    <col min="4838" max="4838" width="9.7109375" style="55" customWidth="1"/>
    <col min="4839" max="4841" width="9.28515625" style="55" customWidth="1"/>
    <col min="4842" max="4842" width="9.7109375" style="55" customWidth="1"/>
    <col min="4843" max="4845" width="9.28515625" style="55" customWidth="1"/>
    <col min="4846" max="4846" width="9.7109375" style="55" customWidth="1"/>
    <col min="4847" max="4853" width="9.28515625" style="55" customWidth="1"/>
    <col min="4854" max="4854" width="9.85546875" style="55" customWidth="1"/>
    <col min="4855" max="4857" width="9.28515625" style="55" customWidth="1"/>
    <col min="4858" max="4858" width="9.28515625" style="55"/>
    <col min="4859" max="4861" width="9.28515625" style="55" customWidth="1"/>
    <col min="4862" max="4862" width="9.28515625" style="55"/>
    <col min="4863" max="4865" width="9.28515625" style="55" customWidth="1"/>
    <col min="4866" max="4866" width="9.85546875" style="55" customWidth="1"/>
    <col min="4867" max="4869" width="9.28515625" style="55" customWidth="1"/>
    <col min="4870" max="4870" width="10.28515625" style="55" customWidth="1"/>
    <col min="4871" max="5045" width="9.28515625" style="55"/>
    <col min="5046" max="5046" width="48.7109375" style="55" customWidth="1"/>
    <col min="5047" max="5047" width="7.85546875" style="55" customWidth="1"/>
    <col min="5048" max="5080" width="9.28515625" style="55" customWidth="1"/>
    <col min="5081" max="5081" width="0.5703125" style="55" customWidth="1"/>
    <col min="5082" max="5082" width="9.28515625" style="55" customWidth="1"/>
    <col min="5083" max="5085" width="9.42578125" style="55" customWidth="1"/>
    <col min="5086" max="5086" width="9.5703125" style="55" customWidth="1"/>
    <col min="5087" max="5089" width="9.28515625" style="55" customWidth="1"/>
    <col min="5090" max="5090" width="9.5703125" style="55" customWidth="1"/>
    <col min="5091" max="5093" width="9.28515625" style="55" customWidth="1"/>
    <col min="5094" max="5094" width="9.7109375" style="55" customWidth="1"/>
    <col min="5095" max="5097" width="9.28515625" style="55" customWidth="1"/>
    <col min="5098" max="5098" width="9.7109375" style="55" customWidth="1"/>
    <col min="5099" max="5101" width="9.28515625" style="55" customWidth="1"/>
    <col min="5102" max="5102" width="9.7109375" style="55" customWidth="1"/>
    <col min="5103" max="5109" width="9.28515625" style="55" customWidth="1"/>
    <col min="5110" max="5110" width="9.85546875" style="55" customWidth="1"/>
    <col min="5111" max="5113" width="9.28515625" style="55" customWidth="1"/>
    <col min="5114" max="5114" width="9.28515625" style="55"/>
    <col min="5115" max="5117" width="9.28515625" style="55" customWidth="1"/>
    <col min="5118" max="5118" width="9.28515625" style="55"/>
    <col min="5119" max="5121" width="9.28515625" style="55" customWidth="1"/>
    <col min="5122" max="5122" width="9.85546875" style="55" customWidth="1"/>
    <col min="5123" max="5125" width="9.28515625" style="55" customWidth="1"/>
    <col min="5126" max="5126" width="10.28515625" style="55" customWidth="1"/>
    <col min="5127" max="5301" width="9.28515625" style="55"/>
    <col min="5302" max="5302" width="48.7109375" style="55" customWidth="1"/>
    <col min="5303" max="5303" width="7.85546875" style="55" customWidth="1"/>
    <col min="5304" max="5336" width="9.28515625" style="55" customWidth="1"/>
    <col min="5337" max="5337" width="0.5703125" style="55" customWidth="1"/>
    <col min="5338" max="5338" width="9.28515625" style="55" customWidth="1"/>
    <col min="5339" max="5341" width="9.42578125" style="55" customWidth="1"/>
    <col min="5342" max="5342" width="9.5703125" style="55" customWidth="1"/>
    <col min="5343" max="5345" width="9.28515625" style="55" customWidth="1"/>
    <col min="5346" max="5346" width="9.5703125" style="55" customWidth="1"/>
    <col min="5347" max="5349" width="9.28515625" style="55" customWidth="1"/>
    <col min="5350" max="5350" width="9.7109375" style="55" customWidth="1"/>
    <col min="5351" max="5353" width="9.28515625" style="55" customWidth="1"/>
    <col min="5354" max="5354" width="9.7109375" style="55" customWidth="1"/>
    <col min="5355" max="5357" width="9.28515625" style="55" customWidth="1"/>
    <col min="5358" max="5358" width="9.7109375" style="55" customWidth="1"/>
    <col min="5359" max="5365" width="9.28515625" style="55" customWidth="1"/>
    <col min="5366" max="5366" width="9.85546875" style="55" customWidth="1"/>
    <col min="5367" max="5369" width="9.28515625" style="55" customWidth="1"/>
    <col min="5370" max="5370" width="9.28515625" style="55"/>
    <col min="5371" max="5373" width="9.28515625" style="55" customWidth="1"/>
    <col min="5374" max="5374" width="9.28515625" style="55"/>
    <col min="5375" max="5377" width="9.28515625" style="55" customWidth="1"/>
    <col min="5378" max="5378" width="9.85546875" style="55" customWidth="1"/>
    <col min="5379" max="5381" width="9.28515625" style="55" customWidth="1"/>
    <col min="5382" max="5382" width="10.28515625" style="55" customWidth="1"/>
    <col min="5383" max="5557" width="9.28515625" style="55"/>
    <col min="5558" max="5558" width="48.7109375" style="55" customWidth="1"/>
    <col min="5559" max="5559" width="7.85546875" style="55" customWidth="1"/>
    <col min="5560" max="5592" width="9.28515625" style="55" customWidth="1"/>
    <col min="5593" max="5593" width="0.5703125" style="55" customWidth="1"/>
    <col min="5594" max="5594" width="9.28515625" style="55" customWidth="1"/>
    <col min="5595" max="5597" width="9.42578125" style="55" customWidth="1"/>
    <col min="5598" max="5598" width="9.5703125" style="55" customWidth="1"/>
    <col min="5599" max="5601" width="9.28515625" style="55" customWidth="1"/>
    <col min="5602" max="5602" width="9.5703125" style="55" customWidth="1"/>
    <col min="5603" max="5605" width="9.28515625" style="55" customWidth="1"/>
    <col min="5606" max="5606" width="9.7109375" style="55" customWidth="1"/>
    <col min="5607" max="5609" width="9.28515625" style="55" customWidth="1"/>
    <col min="5610" max="5610" width="9.7109375" style="55" customWidth="1"/>
    <col min="5611" max="5613" width="9.28515625" style="55" customWidth="1"/>
    <col min="5614" max="5614" width="9.7109375" style="55" customWidth="1"/>
    <col min="5615" max="5621" width="9.28515625" style="55" customWidth="1"/>
    <col min="5622" max="5622" width="9.85546875" style="55" customWidth="1"/>
    <col min="5623" max="5625" width="9.28515625" style="55" customWidth="1"/>
    <col min="5626" max="5626" width="9.28515625" style="55"/>
    <col min="5627" max="5629" width="9.28515625" style="55" customWidth="1"/>
    <col min="5630" max="5630" width="9.28515625" style="55"/>
    <col min="5631" max="5633" width="9.28515625" style="55" customWidth="1"/>
    <col min="5634" max="5634" width="9.85546875" style="55" customWidth="1"/>
    <col min="5635" max="5637" width="9.28515625" style="55" customWidth="1"/>
    <col min="5638" max="5638" width="10.28515625" style="55" customWidth="1"/>
    <col min="5639" max="5813" width="9.28515625" style="55"/>
    <col min="5814" max="5814" width="48.7109375" style="55" customWidth="1"/>
    <col min="5815" max="5815" width="7.85546875" style="55" customWidth="1"/>
    <col min="5816" max="5848" width="9.28515625" style="55" customWidth="1"/>
    <col min="5849" max="5849" width="0.5703125" style="55" customWidth="1"/>
    <col min="5850" max="5850" width="9.28515625" style="55" customWidth="1"/>
    <col min="5851" max="5853" width="9.42578125" style="55" customWidth="1"/>
    <col min="5854" max="5854" width="9.5703125" style="55" customWidth="1"/>
    <col min="5855" max="5857" width="9.28515625" style="55" customWidth="1"/>
    <col min="5858" max="5858" width="9.5703125" style="55" customWidth="1"/>
    <col min="5859" max="5861" width="9.28515625" style="55" customWidth="1"/>
    <col min="5862" max="5862" width="9.7109375" style="55" customWidth="1"/>
    <col min="5863" max="5865" width="9.28515625" style="55" customWidth="1"/>
    <col min="5866" max="5866" width="9.7109375" style="55" customWidth="1"/>
    <col min="5867" max="5869" width="9.28515625" style="55" customWidth="1"/>
    <col min="5870" max="5870" width="9.7109375" style="55" customWidth="1"/>
    <col min="5871" max="5877" width="9.28515625" style="55" customWidth="1"/>
    <col min="5878" max="5878" width="9.85546875" style="55" customWidth="1"/>
    <col min="5879" max="5881" width="9.28515625" style="55" customWidth="1"/>
    <col min="5882" max="5882" width="9.28515625" style="55"/>
    <col min="5883" max="5885" width="9.28515625" style="55" customWidth="1"/>
    <col min="5886" max="5886" width="9.28515625" style="55"/>
    <col min="5887" max="5889" width="9.28515625" style="55" customWidth="1"/>
    <col min="5890" max="5890" width="9.85546875" style="55" customWidth="1"/>
    <col min="5891" max="5893" width="9.28515625" style="55" customWidth="1"/>
    <col min="5894" max="5894" width="10.28515625" style="55" customWidth="1"/>
    <col min="5895" max="6069" width="9.28515625" style="55"/>
    <col min="6070" max="6070" width="48.7109375" style="55" customWidth="1"/>
    <col min="6071" max="6071" width="7.85546875" style="55" customWidth="1"/>
    <col min="6072" max="6104" width="9.28515625" style="55" customWidth="1"/>
    <col min="6105" max="6105" width="0.5703125" style="55" customWidth="1"/>
    <col min="6106" max="6106" width="9.28515625" style="55" customWidth="1"/>
    <col min="6107" max="6109" width="9.42578125" style="55" customWidth="1"/>
    <col min="6110" max="6110" width="9.5703125" style="55" customWidth="1"/>
    <col min="6111" max="6113" width="9.28515625" style="55" customWidth="1"/>
    <col min="6114" max="6114" width="9.5703125" style="55" customWidth="1"/>
    <col min="6115" max="6117" width="9.28515625" style="55" customWidth="1"/>
    <col min="6118" max="6118" width="9.7109375" style="55" customWidth="1"/>
    <col min="6119" max="6121" width="9.28515625" style="55" customWidth="1"/>
    <col min="6122" max="6122" width="9.7109375" style="55" customWidth="1"/>
    <col min="6123" max="6125" width="9.28515625" style="55" customWidth="1"/>
    <col min="6126" max="6126" width="9.7109375" style="55" customWidth="1"/>
    <col min="6127" max="6133" width="9.28515625" style="55" customWidth="1"/>
    <col min="6134" max="6134" width="9.85546875" style="55" customWidth="1"/>
    <col min="6135" max="6137" width="9.28515625" style="55" customWidth="1"/>
    <col min="6138" max="6138" width="9.28515625" style="55"/>
    <col min="6139" max="6141" width="9.28515625" style="55" customWidth="1"/>
    <col min="6142" max="6142" width="9.28515625" style="55"/>
    <col min="6143" max="6145" width="9.28515625" style="55" customWidth="1"/>
    <col min="6146" max="6146" width="9.85546875" style="55" customWidth="1"/>
    <col min="6147" max="6149" width="9.28515625" style="55" customWidth="1"/>
    <col min="6150" max="6150" width="10.28515625" style="55" customWidth="1"/>
    <col min="6151" max="6325" width="9.28515625" style="55"/>
    <col min="6326" max="6326" width="48.7109375" style="55" customWidth="1"/>
    <col min="6327" max="6327" width="7.85546875" style="55" customWidth="1"/>
    <col min="6328" max="6360" width="9.28515625" style="55" customWidth="1"/>
    <col min="6361" max="6361" width="0.5703125" style="55" customWidth="1"/>
    <col min="6362" max="6362" width="9.28515625" style="55" customWidth="1"/>
    <col min="6363" max="6365" width="9.42578125" style="55" customWidth="1"/>
    <col min="6366" max="6366" width="9.5703125" style="55" customWidth="1"/>
    <col min="6367" max="6369" width="9.28515625" style="55" customWidth="1"/>
    <col min="6370" max="6370" width="9.5703125" style="55" customWidth="1"/>
    <col min="6371" max="6373" width="9.28515625" style="55" customWidth="1"/>
    <col min="6374" max="6374" width="9.7109375" style="55" customWidth="1"/>
    <col min="6375" max="6377" width="9.28515625" style="55" customWidth="1"/>
    <col min="6378" max="6378" width="9.7109375" style="55" customWidth="1"/>
    <col min="6379" max="6381" width="9.28515625" style="55" customWidth="1"/>
    <col min="6382" max="6382" width="9.7109375" style="55" customWidth="1"/>
    <col min="6383" max="6389" width="9.28515625" style="55" customWidth="1"/>
    <col min="6390" max="6390" width="9.85546875" style="55" customWidth="1"/>
    <col min="6391" max="6393" width="9.28515625" style="55" customWidth="1"/>
    <col min="6394" max="6394" width="9.28515625" style="55"/>
    <col min="6395" max="6397" width="9.28515625" style="55" customWidth="1"/>
    <col min="6398" max="6398" width="9.28515625" style="55"/>
    <col min="6399" max="6401" width="9.28515625" style="55" customWidth="1"/>
    <col min="6402" max="6402" width="9.85546875" style="55" customWidth="1"/>
    <col min="6403" max="6405" width="9.28515625" style="55" customWidth="1"/>
    <col min="6406" max="6406" width="10.28515625" style="55" customWidth="1"/>
    <col min="6407" max="6581" width="9.28515625" style="55"/>
    <col min="6582" max="6582" width="48.7109375" style="55" customWidth="1"/>
    <col min="6583" max="6583" width="7.85546875" style="55" customWidth="1"/>
    <col min="6584" max="6616" width="9.28515625" style="55" customWidth="1"/>
    <col min="6617" max="6617" width="0.5703125" style="55" customWidth="1"/>
    <col min="6618" max="6618" width="9.28515625" style="55" customWidth="1"/>
    <col min="6619" max="6621" width="9.42578125" style="55" customWidth="1"/>
    <col min="6622" max="6622" width="9.5703125" style="55" customWidth="1"/>
    <col min="6623" max="6625" width="9.28515625" style="55" customWidth="1"/>
    <col min="6626" max="6626" width="9.5703125" style="55" customWidth="1"/>
    <col min="6627" max="6629" width="9.28515625" style="55" customWidth="1"/>
    <col min="6630" max="6630" width="9.7109375" style="55" customWidth="1"/>
    <col min="6631" max="6633" width="9.28515625" style="55" customWidth="1"/>
    <col min="6634" max="6634" width="9.7109375" style="55" customWidth="1"/>
    <col min="6635" max="6637" width="9.28515625" style="55" customWidth="1"/>
    <col min="6638" max="6638" width="9.7109375" style="55" customWidth="1"/>
    <col min="6639" max="6645" width="9.28515625" style="55" customWidth="1"/>
    <col min="6646" max="6646" width="9.85546875" style="55" customWidth="1"/>
    <col min="6647" max="6649" width="9.28515625" style="55" customWidth="1"/>
    <col min="6650" max="6650" width="9.28515625" style="55"/>
    <col min="6651" max="6653" width="9.28515625" style="55" customWidth="1"/>
    <col min="6654" max="6654" width="9.28515625" style="55"/>
    <col min="6655" max="6657" width="9.28515625" style="55" customWidth="1"/>
    <col min="6658" max="6658" width="9.85546875" style="55" customWidth="1"/>
    <col min="6659" max="6661" width="9.28515625" style="55" customWidth="1"/>
    <col min="6662" max="6662" width="10.28515625" style="55" customWidth="1"/>
    <col min="6663" max="6837" width="9.28515625" style="55"/>
    <col min="6838" max="6838" width="48.7109375" style="55" customWidth="1"/>
    <col min="6839" max="6839" width="7.85546875" style="55" customWidth="1"/>
    <col min="6840" max="6872" width="9.28515625" style="55" customWidth="1"/>
    <col min="6873" max="6873" width="0.5703125" style="55" customWidth="1"/>
    <col min="6874" max="6874" width="9.28515625" style="55" customWidth="1"/>
    <col min="6875" max="6877" width="9.42578125" style="55" customWidth="1"/>
    <col min="6878" max="6878" width="9.5703125" style="55" customWidth="1"/>
    <col min="6879" max="6881" width="9.28515625" style="55" customWidth="1"/>
    <col min="6882" max="6882" width="9.5703125" style="55" customWidth="1"/>
    <col min="6883" max="6885" width="9.28515625" style="55" customWidth="1"/>
    <col min="6886" max="6886" width="9.7109375" style="55" customWidth="1"/>
    <col min="6887" max="6889" width="9.28515625" style="55" customWidth="1"/>
    <col min="6890" max="6890" width="9.7109375" style="55" customWidth="1"/>
    <col min="6891" max="6893" width="9.28515625" style="55" customWidth="1"/>
    <col min="6894" max="6894" width="9.7109375" style="55" customWidth="1"/>
    <col min="6895" max="6901" width="9.28515625" style="55" customWidth="1"/>
    <col min="6902" max="6902" width="9.85546875" style="55" customWidth="1"/>
    <col min="6903" max="6905" width="9.28515625" style="55" customWidth="1"/>
    <col min="6906" max="6906" width="9.28515625" style="55"/>
    <col min="6907" max="6909" width="9.28515625" style="55" customWidth="1"/>
    <col min="6910" max="6910" width="9.28515625" style="55"/>
    <col min="6911" max="6913" width="9.28515625" style="55" customWidth="1"/>
    <col min="6914" max="6914" width="9.85546875" style="55" customWidth="1"/>
    <col min="6915" max="6917" width="9.28515625" style="55" customWidth="1"/>
    <col min="6918" max="6918" width="10.28515625" style="55" customWidth="1"/>
    <col min="6919" max="7093" width="9.28515625" style="55"/>
    <col min="7094" max="7094" width="48.7109375" style="55" customWidth="1"/>
    <col min="7095" max="7095" width="7.85546875" style="55" customWidth="1"/>
    <col min="7096" max="7128" width="9.28515625" style="55" customWidth="1"/>
    <col min="7129" max="7129" width="0.5703125" style="55" customWidth="1"/>
    <col min="7130" max="7130" width="9.28515625" style="55" customWidth="1"/>
    <col min="7131" max="7133" width="9.42578125" style="55" customWidth="1"/>
    <col min="7134" max="7134" width="9.5703125" style="55" customWidth="1"/>
    <col min="7135" max="7137" width="9.28515625" style="55" customWidth="1"/>
    <col min="7138" max="7138" width="9.5703125" style="55" customWidth="1"/>
    <col min="7139" max="7141" width="9.28515625" style="55" customWidth="1"/>
    <col min="7142" max="7142" width="9.7109375" style="55" customWidth="1"/>
    <col min="7143" max="7145" width="9.28515625" style="55" customWidth="1"/>
    <col min="7146" max="7146" width="9.7109375" style="55" customWidth="1"/>
    <col min="7147" max="7149" width="9.28515625" style="55" customWidth="1"/>
    <col min="7150" max="7150" width="9.7109375" style="55" customWidth="1"/>
    <col min="7151" max="7157" width="9.28515625" style="55" customWidth="1"/>
    <col min="7158" max="7158" width="9.85546875" style="55" customWidth="1"/>
    <col min="7159" max="7161" width="9.28515625" style="55" customWidth="1"/>
    <col min="7162" max="7162" width="9.28515625" style="55"/>
    <col min="7163" max="7165" width="9.28515625" style="55" customWidth="1"/>
    <col min="7166" max="7166" width="9.28515625" style="55"/>
    <col min="7167" max="7169" width="9.28515625" style="55" customWidth="1"/>
    <col min="7170" max="7170" width="9.85546875" style="55" customWidth="1"/>
    <col min="7171" max="7173" width="9.28515625" style="55" customWidth="1"/>
    <col min="7174" max="7174" width="10.28515625" style="55" customWidth="1"/>
    <col min="7175" max="7349" width="9.28515625" style="55"/>
    <col min="7350" max="7350" width="48.7109375" style="55" customWidth="1"/>
    <col min="7351" max="7351" width="7.85546875" style="55" customWidth="1"/>
    <col min="7352" max="7384" width="9.28515625" style="55" customWidth="1"/>
    <col min="7385" max="7385" width="0.5703125" style="55" customWidth="1"/>
    <col min="7386" max="7386" width="9.28515625" style="55" customWidth="1"/>
    <col min="7387" max="7389" width="9.42578125" style="55" customWidth="1"/>
    <col min="7390" max="7390" width="9.5703125" style="55" customWidth="1"/>
    <col min="7391" max="7393" width="9.28515625" style="55" customWidth="1"/>
    <col min="7394" max="7394" width="9.5703125" style="55" customWidth="1"/>
    <col min="7395" max="7397" width="9.28515625" style="55" customWidth="1"/>
    <col min="7398" max="7398" width="9.7109375" style="55" customWidth="1"/>
    <col min="7399" max="7401" width="9.28515625" style="55" customWidth="1"/>
    <col min="7402" max="7402" width="9.7109375" style="55" customWidth="1"/>
    <col min="7403" max="7405" width="9.28515625" style="55" customWidth="1"/>
    <col min="7406" max="7406" width="9.7109375" style="55" customWidth="1"/>
    <col min="7407" max="7413" width="9.28515625" style="55" customWidth="1"/>
    <col min="7414" max="7414" width="9.85546875" style="55" customWidth="1"/>
    <col min="7415" max="7417" width="9.28515625" style="55" customWidth="1"/>
    <col min="7418" max="7418" width="9.28515625" style="55"/>
    <col min="7419" max="7421" width="9.28515625" style="55" customWidth="1"/>
    <col min="7422" max="7422" width="9.28515625" style="55"/>
    <col min="7423" max="7425" width="9.28515625" style="55" customWidth="1"/>
    <col min="7426" max="7426" width="9.85546875" style="55" customWidth="1"/>
    <col min="7427" max="7429" width="9.28515625" style="55" customWidth="1"/>
    <col min="7430" max="7430" width="10.28515625" style="55" customWidth="1"/>
    <col min="7431" max="7605" width="9.28515625" style="55"/>
    <col min="7606" max="7606" width="48.7109375" style="55" customWidth="1"/>
    <col min="7607" max="7607" width="7.85546875" style="55" customWidth="1"/>
    <col min="7608" max="7640" width="9.28515625" style="55" customWidth="1"/>
    <col min="7641" max="7641" width="0.5703125" style="55" customWidth="1"/>
    <col min="7642" max="7642" width="9.28515625" style="55" customWidth="1"/>
    <col min="7643" max="7645" width="9.42578125" style="55" customWidth="1"/>
    <col min="7646" max="7646" width="9.5703125" style="55" customWidth="1"/>
    <col min="7647" max="7649" width="9.28515625" style="55" customWidth="1"/>
    <col min="7650" max="7650" width="9.5703125" style="55" customWidth="1"/>
    <col min="7651" max="7653" width="9.28515625" style="55" customWidth="1"/>
    <col min="7654" max="7654" width="9.7109375" style="55" customWidth="1"/>
    <col min="7655" max="7657" width="9.28515625" style="55" customWidth="1"/>
    <col min="7658" max="7658" width="9.7109375" style="55" customWidth="1"/>
    <col min="7659" max="7661" width="9.28515625" style="55" customWidth="1"/>
    <col min="7662" max="7662" width="9.7109375" style="55" customWidth="1"/>
    <col min="7663" max="7669" width="9.28515625" style="55" customWidth="1"/>
    <col min="7670" max="7670" width="9.85546875" style="55" customWidth="1"/>
    <col min="7671" max="7673" width="9.28515625" style="55" customWidth="1"/>
    <col min="7674" max="7674" width="9.28515625" style="55"/>
    <col min="7675" max="7677" width="9.28515625" style="55" customWidth="1"/>
    <col min="7678" max="7678" width="9.28515625" style="55"/>
    <col min="7679" max="7681" width="9.28515625" style="55" customWidth="1"/>
    <col min="7682" max="7682" width="9.85546875" style="55" customWidth="1"/>
    <col min="7683" max="7685" width="9.28515625" style="55" customWidth="1"/>
    <col min="7686" max="7686" width="10.28515625" style="55" customWidth="1"/>
    <col min="7687" max="7861" width="9.28515625" style="55"/>
    <col min="7862" max="7862" width="48.7109375" style="55" customWidth="1"/>
    <col min="7863" max="7863" width="7.85546875" style="55" customWidth="1"/>
    <col min="7864" max="7896" width="9.28515625" style="55" customWidth="1"/>
    <col min="7897" max="7897" width="0.5703125" style="55" customWidth="1"/>
    <col min="7898" max="7898" width="9.28515625" style="55" customWidth="1"/>
    <col min="7899" max="7901" width="9.42578125" style="55" customWidth="1"/>
    <col min="7902" max="7902" width="9.5703125" style="55" customWidth="1"/>
    <col min="7903" max="7905" width="9.28515625" style="55" customWidth="1"/>
    <col min="7906" max="7906" width="9.5703125" style="55" customWidth="1"/>
    <col min="7907" max="7909" width="9.28515625" style="55" customWidth="1"/>
    <col min="7910" max="7910" width="9.7109375" style="55" customWidth="1"/>
    <col min="7911" max="7913" width="9.28515625" style="55" customWidth="1"/>
    <col min="7914" max="7914" width="9.7109375" style="55" customWidth="1"/>
    <col min="7915" max="7917" width="9.28515625" style="55" customWidth="1"/>
    <col min="7918" max="7918" width="9.7109375" style="55" customWidth="1"/>
    <col min="7919" max="7925" width="9.28515625" style="55" customWidth="1"/>
    <col min="7926" max="7926" width="9.85546875" style="55" customWidth="1"/>
    <col min="7927" max="7929" width="9.28515625" style="55" customWidth="1"/>
    <col min="7930" max="7930" width="9.28515625" style="55"/>
    <col min="7931" max="7933" width="9.28515625" style="55" customWidth="1"/>
    <col min="7934" max="7934" width="9.28515625" style="55"/>
    <col min="7935" max="7937" width="9.28515625" style="55" customWidth="1"/>
    <col min="7938" max="7938" width="9.85546875" style="55" customWidth="1"/>
    <col min="7939" max="7941" width="9.28515625" style="55" customWidth="1"/>
    <col min="7942" max="7942" width="10.28515625" style="55" customWidth="1"/>
    <col min="7943" max="8117" width="9.28515625" style="55"/>
    <col min="8118" max="8118" width="48.7109375" style="55" customWidth="1"/>
    <col min="8119" max="8119" width="7.85546875" style="55" customWidth="1"/>
    <col min="8120" max="8152" width="9.28515625" style="55" customWidth="1"/>
    <col min="8153" max="8153" width="0.5703125" style="55" customWidth="1"/>
    <col min="8154" max="8154" width="9.28515625" style="55" customWidth="1"/>
    <col min="8155" max="8157" width="9.42578125" style="55" customWidth="1"/>
    <col min="8158" max="8158" width="9.5703125" style="55" customWidth="1"/>
    <col min="8159" max="8161" width="9.28515625" style="55" customWidth="1"/>
    <col min="8162" max="8162" width="9.5703125" style="55" customWidth="1"/>
    <col min="8163" max="8165" width="9.28515625" style="55" customWidth="1"/>
    <col min="8166" max="8166" width="9.7109375" style="55" customWidth="1"/>
    <col min="8167" max="8169" width="9.28515625" style="55" customWidth="1"/>
    <col min="8170" max="8170" width="9.7109375" style="55" customWidth="1"/>
    <col min="8171" max="8173" width="9.28515625" style="55" customWidth="1"/>
    <col min="8174" max="8174" width="9.7109375" style="55" customWidth="1"/>
    <col min="8175" max="8181" width="9.28515625" style="55" customWidth="1"/>
    <col min="8182" max="8182" width="9.85546875" style="55" customWidth="1"/>
    <col min="8183" max="8185" width="9.28515625" style="55" customWidth="1"/>
    <col min="8186" max="8186" width="9.28515625" style="55"/>
    <col min="8187" max="8189" width="9.28515625" style="55" customWidth="1"/>
    <col min="8190" max="8190" width="9.28515625" style="55"/>
    <col min="8191" max="8193" width="9.28515625" style="55" customWidth="1"/>
    <col min="8194" max="8194" width="9.85546875" style="55" customWidth="1"/>
    <col min="8195" max="8197" width="9.28515625" style="55" customWidth="1"/>
    <col min="8198" max="8198" width="10.28515625" style="55" customWidth="1"/>
    <col min="8199" max="8373" width="9.28515625" style="55"/>
    <col min="8374" max="8374" width="48.7109375" style="55" customWidth="1"/>
    <col min="8375" max="8375" width="7.85546875" style="55" customWidth="1"/>
    <col min="8376" max="8408" width="9.28515625" style="55" customWidth="1"/>
    <col min="8409" max="8409" width="0.5703125" style="55" customWidth="1"/>
    <col min="8410" max="8410" width="9.28515625" style="55" customWidth="1"/>
    <col min="8411" max="8413" width="9.42578125" style="55" customWidth="1"/>
    <col min="8414" max="8414" width="9.5703125" style="55" customWidth="1"/>
    <col min="8415" max="8417" width="9.28515625" style="55" customWidth="1"/>
    <col min="8418" max="8418" width="9.5703125" style="55" customWidth="1"/>
    <col min="8419" max="8421" width="9.28515625" style="55" customWidth="1"/>
    <col min="8422" max="8422" width="9.7109375" style="55" customWidth="1"/>
    <col min="8423" max="8425" width="9.28515625" style="55" customWidth="1"/>
    <col min="8426" max="8426" width="9.7109375" style="55" customWidth="1"/>
    <col min="8427" max="8429" width="9.28515625" style="55" customWidth="1"/>
    <col min="8430" max="8430" width="9.7109375" style="55" customWidth="1"/>
    <col min="8431" max="8437" width="9.28515625" style="55" customWidth="1"/>
    <col min="8438" max="8438" width="9.85546875" style="55" customWidth="1"/>
    <col min="8439" max="8441" width="9.28515625" style="55" customWidth="1"/>
    <col min="8442" max="8442" width="9.28515625" style="55"/>
    <col min="8443" max="8445" width="9.28515625" style="55" customWidth="1"/>
    <col min="8446" max="8446" width="9.28515625" style="55"/>
    <col min="8447" max="8449" width="9.28515625" style="55" customWidth="1"/>
    <col min="8450" max="8450" width="9.85546875" style="55" customWidth="1"/>
    <col min="8451" max="8453" width="9.28515625" style="55" customWidth="1"/>
    <col min="8454" max="8454" width="10.28515625" style="55" customWidth="1"/>
    <col min="8455" max="8629" width="9.28515625" style="55"/>
    <col min="8630" max="8630" width="48.7109375" style="55" customWidth="1"/>
    <col min="8631" max="8631" width="7.85546875" style="55" customWidth="1"/>
    <col min="8632" max="8664" width="9.28515625" style="55" customWidth="1"/>
    <col min="8665" max="8665" width="0.5703125" style="55" customWidth="1"/>
    <col min="8666" max="8666" width="9.28515625" style="55" customWidth="1"/>
    <col min="8667" max="8669" width="9.42578125" style="55" customWidth="1"/>
    <col min="8670" max="8670" width="9.5703125" style="55" customWidth="1"/>
    <col min="8671" max="8673" width="9.28515625" style="55" customWidth="1"/>
    <col min="8674" max="8674" width="9.5703125" style="55" customWidth="1"/>
    <col min="8675" max="8677" width="9.28515625" style="55" customWidth="1"/>
    <col min="8678" max="8678" width="9.7109375" style="55" customWidth="1"/>
    <col min="8679" max="8681" width="9.28515625" style="55" customWidth="1"/>
    <col min="8682" max="8682" width="9.7109375" style="55" customWidth="1"/>
    <col min="8683" max="8685" width="9.28515625" style="55" customWidth="1"/>
    <col min="8686" max="8686" width="9.7109375" style="55" customWidth="1"/>
    <col min="8687" max="8693" width="9.28515625" style="55" customWidth="1"/>
    <col min="8694" max="8694" width="9.85546875" style="55" customWidth="1"/>
    <col min="8695" max="8697" width="9.28515625" style="55" customWidth="1"/>
    <col min="8698" max="8698" width="9.28515625" style="55"/>
    <col min="8699" max="8701" width="9.28515625" style="55" customWidth="1"/>
    <col min="8702" max="8702" width="9.28515625" style="55"/>
    <col min="8703" max="8705" width="9.28515625" style="55" customWidth="1"/>
    <col min="8706" max="8706" width="9.85546875" style="55" customWidth="1"/>
    <col min="8707" max="8709" width="9.28515625" style="55" customWidth="1"/>
    <col min="8710" max="8710" width="10.28515625" style="55" customWidth="1"/>
    <col min="8711" max="8885" width="9.28515625" style="55"/>
    <col min="8886" max="8886" width="48.7109375" style="55" customWidth="1"/>
    <col min="8887" max="8887" width="7.85546875" style="55" customWidth="1"/>
    <col min="8888" max="8920" width="9.28515625" style="55" customWidth="1"/>
    <col min="8921" max="8921" width="0.5703125" style="55" customWidth="1"/>
    <col min="8922" max="8922" width="9.28515625" style="55" customWidth="1"/>
    <col min="8923" max="8925" width="9.42578125" style="55" customWidth="1"/>
    <col min="8926" max="8926" width="9.5703125" style="55" customWidth="1"/>
    <col min="8927" max="8929" width="9.28515625" style="55" customWidth="1"/>
    <col min="8930" max="8930" width="9.5703125" style="55" customWidth="1"/>
    <col min="8931" max="8933" width="9.28515625" style="55" customWidth="1"/>
    <col min="8934" max="8934" width="9.7109375" style="55" customWidth="1"/>
    <col min="8935" max="8937" width="9.28515625" style="55" customWidth="1"/>
    <col min="8938" max="8938" width="9.7109375" style="55" customWidth="1"/>
    <col min="8939" max="8941" width="9.28515625" style="55" customWidth="1"/>
    <col min="8942" max="8942" width="9.7109375" style="55" customWidth="1"/>
    <col min="8943" max="8949" width="9.28515625" style="55" customWidth="1"/>
    <col min="8950" max="8950" width="9.85546875" style="55" customWidth="1"/>
    <col min="8951" max="8953" width="9.28515625" style="55" customWidth="1"/>
    <col min="8954" max="8954" width="9.28515625" style="55"/>
    <col min="8955" max="8957" width="9.28515625" style="55" customWidth="1"/>
    <col min="8958" max="8958" width="9.28515625" style="55"/>
    <col min="8959" max="8961" width="9.28515625" style="55" customWidth="1"/>
    <col min="8962" max="8962" width="9.85546875" style="55" customWidth="1"/>
    <col min="8963" max="8965" width="9.28515625" style="55" customWidth="1"/>
    <col min="8966" max="8966" width="10.28515625" style="55" customWidth="1"/>
    <col min="8967" max="9141" width="9.28515625" style="55"/>
    <col min="9142" max="9142" width="48.7109375" style="55" customWidth="1"/>
    <col min="9143" max="9143" width="7.85546875" style="55" customWidth="1"/>
    <col min="9144" max="9176" width="9.28515625" style="55" customWidth="1"/>
    <col min="9177" max="9177" width="0.5703125" style="55" customWidth="1"/>
    <col min="9178" max="9178" width="9.28515625" style="55" customWidth="1"/>
    <col min="9179" max="9181" width="9.42578125" style="55" customWidth="1"/>
    <col min="9182" max="9182" width="9.5703125" style="55" customWidth="1"/>
    <col min="9183" max="9185" width="9.28515625" style="55" customWidth="1"/>
    <col min="9186" max="9186" width="9.5703125" style="55" customWidth="1"/>
    <col min="9187" max="9189" width="9.28515625" style="55" customWidth="1"/>
    <col min="9190" max="9190" width="9.7109375" style="55" customWidth="1"/>
    <col min="9191" max="9193" width="9.28515625" style="55" customWidth="1"/>
    <col min="9194" max="9194" width="9.7109375" style="55" customWidth="1"/>
    <col min="9195" max="9197" width="9.28515625" style="55" customWidth="1"/>
    <col min="9198" max="9198" width="9.7109375" style="55" customWidth="1"/>
    <col min="9199" max="9205" width="9.28515625" style="55" customWidth="1"/>
    <col min="9206" max="9206" width="9.85546875" style="55" customWidth="1"/>
    <col min="9207" max="9209" width="9.28515625" style="55" customWidth="1"/>
    <col min="9210" max="9210" width="9.28515625" style="55"/>
    <col min="9211" max="9213" width="9.28515625" style="55" customWidth="1"/>
    <col min="9214" max="9214" width="9.28515625" style="55"/>
    <col min="9215" max="9217" width="9.28515625" style="55" customWidth="1"/>
    <col min="9218" max="9218" width="9.85546875" style="55" customWidth="1"/>
    <col min="9219" max="9221" width="9.28515625" style="55" customWidth="1"/>
    <col min="9222" max="9222" width="10.28515625" style="55" customWidth="1"/>
    <col min="9223" max="9397" width="9.28515625" style="55"/>
    <col min="9398" max="9398" width="48.7109375" style="55" customWidth="1"/>
    <col min="9399" max="9399" width="7.85546875" style="55" customWidth="1"/>
    <col min="9400" max="9432" width="9.28515625" style="55" customWidth="1"/>
    <col min="9433" max="9433" width="0.5703125" style="55" customWidth="1"/>
    <col min="9434" max="9434" width="9.28515625" style="55" customWidth="1"/>
    <col min="9435" max="9437" width="9.42578125" style="55" customWidth="1"/>
    <col min="9438" max="9438" width="9.5703125" style="55" customWidth="1"/>
    <col min="9439" max="9441" width="9.28515625" style="55" customWidth="1"/>
    <col min="9442" max="9442" width="9.5703125" style="55" customWidth="1"/>
    <col min="9443" max="9445" width="9.28515625" style="55" customWidth="1"/>
    <col min="9446" max="9446" width="9.7109375" style="55" customWidth="1"/>
    <col min="9447" max="9449" width="9.28515625" style="55" customWidth="1"/>
    <col min="9450" max="9450" width="9.7109375" style="55" customWidth="1"/>
    <col min="9451" max="9453" width="9.28515625" style="55" customWidth="1"/>
    <col min="9454" max="9454" width="9.7109375" style="55" customWidth="1"/>
    <col min="9455" max="9461" width="9.28515625" style="55" customWidth="1"/>
    <col min="9462" max="9462" width="9.85546875" style="55" customWidth="1"/>
    <col min="9463" max="9465" width="9.28515625" style="55" customWidth="1"/>
    <col min="9466" max="9466" width="9.28515625" style="55"/>
    <col min="9467" max="9469" width="9.28515625" style="55" customWidth="1"/>
    <col min="9470" max="9470" width="9.28515625" style="55"/>
    <col min="9471" max="9473" width="9.28515625" style="55" customWidth="1"/>
    <col min="9474" max="9474" width="9.85546875" style="55" customWidth="1"/>
    <col min="9475" max="9477" width="9.28515625" style="55" customWidth="1"/>
    <col min="9478" max="9478" width="10.28515625" style="55" customWidth="1"/>
    <col min="9479" max="9653" width="9.28515625" style="55"/>
    <col min="9654" max="9654" width="48.7109375" style="55" customWidth="1"/>
    <col min="9655" max="9655" width="7.85546875" style="55" customWidth="1"/>
    <col min="9656" max="9688" width="9.28515625" style="55" customWidth="1"/>
    <col min="9689" max="9689" width="0.5703125" style="55" customWidth="1"/>
    <col min="9690" max="9690" width="9.28515625" style="55" customWidth="1"/>
    <col min="9691" max="9693" width="9.42578125" style="55" customWidth="1"/>
    <col min="9694" max="9694" width="9.5703125" style="55" customWidth="1"/>
    <col min="9695" max="9697" width="9.28515625" style="55" customWidth="1"/>
    <col min="9698" max="9698" width="9.5703125" style="55" customWidth="1"/>
    <col min="9699" max="9701" width="9.28515625" style="55" customWidth="1"/>
    <col min="9702" max="9702" width="9.7109375" style="55" customWidth="1"/>
    <col min="9703" max="9705" width="9.28515625" style="55" customWidth="1"/>
    <col min="9706" max="9706" width="9.7109375" style="55" customWidth="1"/>
    <col min="9707" max="9709" width="9.28515625" style="55" customWidth="1"/>
    <col min="9710" max="9710" width="9.7109375" style="55" customWidth="1"/>
    <col min="9711" max="9717" width="9.28515625" style="55" customWidth="1"/>
    <col min="9718" max="9718" width="9.85546875" style="55" customWidth="1"/>
    <col min="9719" max="9721" width="9.28515625" style="55" customWidth="1"/>
    <col min="9722" max="9722" width="9.28515625" style="55"/>
    <col min="9723" max="9725" width="9.28515625" style="55" customWidth="1"/>
    <col min="9726" max="9726" width="9.28515625" style="55"/>
    <col min="9727" max="9729" width="9.28515625" style="55" customWidth="1"/>
    <col min="9730" max="9730" width="9.85546875" style="55" customWidth="1"/>
    <col min="9731" max="9733" width="9.28515625" style="55" customWidth="1"/>
    <col min="9734" max="9734" width="10.28515625" style="55" customWidth="1"/>
    <col min="9735" max="9909" width="9.28515625" style="55"/>
    <col min="9910" max="9910" width="48.7109375" style="55" customWidth="1"/>
    <col min="9911" max="9911" width="7.85546875" style="55" customWidth="1"/>
    <col min="9912" max="9944" width="9.28515625" style="55" customWidth="1"/>
    <col min="9945" max="9945" width="0.5703125" style="55" customWidth="1"/>
    <col min="9946" max="9946" width="9.28515625" style="55" customWidth="1"/>
    <col min="9947" max="9949" width="9.42578125" style="55" customWidth="1"/>
    <col min="9950" max="9950" width="9.5703125" style="55" customWidth="1"/>
    <col min="9951" max="9953" width="9.28515625" style="55" customWidth="1"/>
    <col min="9954" max="9954" width="9.5703125" style="55" customWidth="1"/>
    <col min="9955" max="9957" width="9.28515625" style="55" customWidth="1"/>
    <col min="9958" max="9958" width="9.7109375" style="55" customWidth="1"/>
    <col min="9959" max="9961" width="9.28515625" style="55" customWidth="1"/>
    <col min="9962" max="9962" width="9.7109375" style="55" customWidth="1"/>
    <col min="9963" max="9965" width="9.28515625" style="55" customWidth="1"/>
    <col min="9966" max="9966" width="9.7109375" style="55" customWidth="1"/>
    <col min="9967" max="9973" width="9.28515625" style="55" customWidth="1"/>
    <col min="9974" max="9974" width="9.85546875" style="55" customWidth="1"/>
    <col min="9975" max="9977" width="9.28515625" style="55" customWidth="1"/>
    <col min="9978" max="9978" width="9.28515625" style="55"/>
    <col min="9979" max="9981" width="9.28515625" style="55" customWidth="1"/>
    <col min="9982" max="9982" width="9.28515625" style="55"/>
    <col min="9983" max="9985" width="9.28515625" style="55" customWidth="1"/>
    <col min="9986" max="9986" width="9.85546875" style="55" customWidth="1"/>
    <col min="9987" max="9989" width="9.28515625" style="55" customWidth="1"/>
    <col min="9990" max="9990" width="10.28515625" style="55" customWidth="1"/>
    <col min="9991" max="10165" width="9.28515625" style="55"/>
    <col min="10166" max="10166" width="48.7109375" style="55" customWidth="1"/>
    <col min="10167" max="10167" width="7.85546875" style="55" customWidth="1"/>
    <col min="10168" max="10200" width="9.28515625" style="55" customWidth="1"/>
    <col min="10201" max="10201" width="0.5703125" style="55" customWidth="1"/>
    <col min="10202" max="10202" width="9.28515625" style="55" customWidth="1"/>
    <col min="10203" max="10205" width="9.42578125" style="55" customWidth="1"/>
    <col min="10206" max="10206" width="9.5703125" style="55" customWidth="1"/>
    <col min="10207" max="10209" width="9.28515625" style="55" customWidth="1"/>
    <col min="10210" max="10210" width="9.5703125" style="55" customWidth="1"/>
    <col min="10211" max="10213" width="9.28515625" style="55" customWidth="1"/>
    <col min="10214" max="10214" width="9.7109375" style="55" customWidth="1"/>
    <col min="10215" max="10217" width="9.28515625" style="55" customWidth="1"/>
    <col min="10218" max="10218" width="9.7109375" style="55" customWidth="1"/>
    <col min="10219" max="10221" width="9.28515625" style="55" customWidth="1"/>
    <col min="10222" max="10222" width="9.7109375" style="55" customWidth="1"/>
    <col min="10223" max="10229" width="9.28515625" style="55" customWidth="1"/>
    <col min="10230" max="10230" width="9.85546875" style="55" customWidth="1"/>
    <col min="10231" max="10233" width="9.28515625" style="55" customWidth="1"/>
    <col min="10234" max="10234" width="9.28515625" style="55"/>
    <col min="10235" max="10237" width="9.28515625" style="55" customWidth="1"/>
    <col min="10238" max="10238" width="9.28515625" style="55"/>
    <col min="10239" max="10241" width="9.28515625" style="55" customWidth="1"/>
    <col min="10242" max="10242" width="9.85546875" style="55" customWidth="1"/>
    <col min="10243" max="10245" width="9.28515625" style="55" customWidth="1"/>
    <col min="10246" max="10246" width="10.28515625" style="55" customWidth="1"/>
    <col min="10247" max="10421" width="9.28515625" style="55"/>
    <col min="10422" max="10422" width="48.7109375" style="55" customWidth="1"/>
    <col min="10423" max="10423" width="7.85546875" style="55" customWidth="1"/>
    <col min="10424" max="10456" width="9.28515625" style="55" customWidth="1"/>
    <col min="10457" max="10457" width="0.5703125" style="55" customWidth="1"/>
    <col min="10458" max="10458" width="9.28515625" style="55" customWidth="1"/>
    <col min="10459" max="10461" width="9.42578125" style="55" customWidth="1"/>
    <col min="10462" max="10462" width="9.5703125" style="55" customWidth="1"/>
    <col min="10463" max="10465" width="9.28515625" style="55" customWidth="1"/>
    <col min="10466" max="10466" width="9.5703125" style="55" customWidth="1"/>
    <col min="10467" max="10469" width="9.28515625" style="55" customWidth="1"/>
    <col min="10470" max="10470" width="9.7109375" style="55" customWidth="1"/>
    <col min="10471" max="10473" width="9.28515625" style="55" customWidth="1"/>
    <col min="10474" max="10474" width="9.7109375" style="55" customWidth="1"/>
    <col min="10475" max="10477" width="9.28515625" style="55" customWidth="1"/>
    <col min="10478" max="10478" width="9.7109375" style="55" customWidth="1"/>
    <col min="10479" max="10485" width="9.28515625" style="55" customWidth="1"/>
    <col min="10486" max="10486" width="9.85546875" style="55" customWidth="1"/>
    <col min="10487" max="10489" width="9.28515625" style="55" customWidth="1"/>
    <col min="10490" max="10490" width="9.28515625" style="55"/>
    <col min="10491" max="10493" width="9.28515625" style="55" customWidth="1"/>
    <col min="10494" max="10494" width="9.28515625" style="55"/>
    <col min="10495" max="10497" width="9.28515625" style="55" customWidth="1"/>
    <col min="10498" max="10498" width="9.85546875" style="55" customWidth="1"/>
    <col min="10499" max="10501" width="9.28515625" style="55" customWidth="1"/>
    <col min="10502" max="10502" width="10.28515625" style="55" customWidth="1"/>
    <col min="10503" max="10677" width="9.28515625" style="55"/>
    <col min="10678" max="10678" width="48.7109375" style="55" customWidth="1"/>
    <col min="10679" max="10679" width="7.85546875" style="55" customWidth="1"/>
    <col min="10680" max="10712" width="9.28515625" style="55" customWidth="1"/>
    <col min="10713" max="10713" width="0.5703125" style="55" customWidth="1"/>
    <col min="10714" max="10714" width="9.28515625" style="55" customWidth="1"/>
    <col min="10715" max="10717" width="9.42578125" style="55" customWidth="1"/>
    <col min="10718" max="10718" width="9.5703125" style="55" customWidth="1"/>
    <col min="10719" max="10721" width="9.28515625" style="55" customWidth="1"/>
    <col min="10722" max="10722" width="9.5703125" style="55" customWidth="1"/>
    <col min="10723" max="10725" width="9.28515625" style="55" customWidth="1"/>
    <col min="10726" max="10726" width="9.7109375" style="55" customWidth="1"/>
    <col min="10727" max="10729" width="9.28515625" style="55" customWidth="1"/>
    <col min="10730" max="10730" width="9.7109375" style="55" customWidth="1"/>
    <col min="10731" max="10733" width="9.28515625" style="55" customWidth="1"/>
    <col min="10734" max="10734" width="9.7109375" style="55" customWidth="1"/>
    <col min="10735" max="10741" width="9.28515625" style="55" customWidth="1"/>
    <col min="10742" max="10742" width="9.85546875" style="55" customWidth="1"/>
    <col min="10743" max="10745" width="9.28515625" style="55" customWidth="1"/>
    <col min="10746" max="10746" width="9.28515625" style="55"/>
    <col min="10747" max="10749" width="9.28515625" style="55" customWidth="1"/>
    <col min="10750" max="10750" width="9.28515625" style="55"/>
    <col min="10751" max="10753" width="9.28515625" style="55" customWidth="1"/>
    <col min="10754" max="10754" width="9.85546875" style="55" customWidth="1"/>
    <col min="10755" max="10757" width="9.28515625" style="55" customWidth="1"/>
    <col min="10758" max="10758" width="10.28515625" style="55" customWidth="1"/>
    <col min="10759" max="10933" width="9.28515625" style="55"/>
    <col min="10934" max="10934" width="48.7109375" style="55" customWidth="1"/>
    <col min="10935" max="10935" width="7.85546875" style="55" customWidth="1"/>
    <col min="10936" max="10968" width="9.28515625" style="55" customWidth="1"/>
    <col min="10969" max="10969" width="0.5703125" style="55" customWidth="1"/>
    <col min="10970" max="10970" width="9.28515625" style="55" customWidth="1"/>
    <col min="10971" max="10973" width="9.42578125" style="55" customWidth="1"/>
    <col min="10974" max="10974" width="9.5703125" style="55" customWidth="1"/>
    <col min="10975" max="10977" width="9.28515625" style="55" customWidth="1"/>
    <col min="10978" max="10978" width="9.5703125" style="55" customWidth="1"/>
    <col min="10979" max="10981" width="9.28515625" style="55" customWidth="1"/>
    <col min="10982" max="10982" width="9.7109375" style="55" customWidth="1"/>
    <col min="10983" max="10985" width="9.28515625" style="55" customWidth="1"/>
    <col min="10986" max="10986" width="9.7109375" style="55" customWidth="1"/>
    <col min="10987" max="10989" width="9.28515625" style="55" customWidth="1"/>
    <col min="10990" max="10990" width="9.7109375" style="55" customWidth="1"/>
    <col min="10991" max="10997" width="9.28515625" style="55" customWidth="1"/>
    <col min="10998" max="10998" width="9.85546875" style="55" customWidth="1"/>
    <col min="10999" max="11001" width="9.28515625" style="55" customWidth="1"/>
    <col min="11002" max="11002" width="9.28515625" style="55"/>
    <col min="11003" max="11005" width="9.28515625" style="55" customWidth="1"/>
    <col min="11006" max="11006" width="9.28515625" style="55"/>
    <col min="11007" max="11009" width="9.28515625" style="55" customWidth="1"/>
    <col min="11010" max="11010" width="9.85546875" style="55" customWidth="1"/>
    <col min="11011" max="11013" width="9.28515625" style="55" customWidth="1"/>
    <col min="11014" max="11014" width="10.28515625" style="55" customWidth="1"/>
    <col min="11015" max="11189" width="9.28515625" style="55"/>
    <col min="11190" max="11190" width="48.7109375" style="55" customWidth="1"/>
    <col min="11191" max="11191" width="7.85546875" style="55" customWidth="1"/>
    <col min="11192" max="11224" width="9.28515625" style="55" customWidth="1"/>
    <col min="11225" max="11225" width="0.5703125" style="55" customWidth="1"/>
    <col min="11226" max="11226" width="9.28515625" style="55" customWidth="1"/>
    <col min="11227" max="11229" width="9.42578125" style="55" customWidth="1"/>
    <col min="11230" max="11230" width="9.5703125" style="55" customWidth="1"/>
    <col min="11231" max="11233" width="9.28515625" style="55" customWidth="1"/>
    <col min="11234" max="11234" width="9.5703125" style="55" customWidth="1"/>
    <col min="11235" max="11237" width="9.28515625" style="55" customWidth="1"/>
    <col min="11238" max="11238" width="9.7109375" style="55" customWidth="1"/>
    <col min="11239" max="11241" width="9.28515625" style="55" customWidth="1"/>
    <col min="11242" max="11242" width="9.7109375" style="55" customWidth="1"/>
    <col min="11243" max="11245" width="9.28515625" style="55" customWidth="1"/>
    <col min="11246" max="11246" width="9.7109375" style="55" customWidth="1"/>
    <col min="11247" max="11253" width="9.28515625" style="55" customWidth="1"/>
    <col min="11254" max="11254" width="9.85546875" style="55" customWidth="1"/>
    <col min="11255" max="11257" width="9.28515625" style="55" customWidth="1"/>
    <col min="11258" max="11258" width="9.28515625" style="55"/>
    <col min="11259" max="11261" width="9.28515625" style="55" customWidth="1"/>
    <col min="11262" max="11262" width="9.28515625" style="55"/>
    <col min="11263" max="11265" width="9.28515625" style="55" customWidth="1"/>
    <col min="11266" max="11266" width="9.85546875" style="55" customWidth="1"/>
    <col min="11267" max="11269" width="9.28515625" style="55" customWidth="1"/>
    <col min="11270" max="11270" width="10.28515625" style="55" customWidth="1"/>
    <col min="11271" max="11445" width="9.28515625" style="55"/>
    <col min="11446" max="11446" width="48.7109375" style="55" customWidth="1"/>
    <col min="11447" max="11447" width="7.85546875" style="55" customWidth="1"/>
    <col min="11448" max="11480" width="9.28515625" style="55" customWidth="1"/>
    <col min="11481" max="11481" width="0.5703125" style="55" customWidth="1"/>
    <col min="11482" max="11482" width="9.28515625" style="55" customWidth="1"/>
    <col min="11483" max="11485" width="9.42578125" style="55" customWidth="1"/>
    <col min="11486" max="11486" width="9.5703125" style="55" customWidth="1"/>
    <col min="11487" max="11489" width="9.28515625" style="55" customWidth="1"/>
    <col min="11490" max="11490" width="9.5703125" style="55" customWidth="1"/>
    <col min="11491" max="11493" width="9.28515625" style="55" customWidth="1"/>
    <col min="11494" max="11494" width="9.7109375" style="55" customWidth="1"/>
    <col min="11495" max="11497" width="9.28515625" style="55" customWidth="1"/>
    <col min="11498" max="11498" width="9.7109375" style="55" customWidth="1"/>
    <col min="11499" max="11501" width="9.28515625" style="55" customWidth="1"/>
    <col min="11502" max="11502" width="9.7109375" style="55" customWidth="1"/>
    <col min="11503" max="11509" width="9.28515625" style="55" customWidth="1"/>
    <col min="11510" max="11510" width="9.85546875" style="55" customWidth="1"/>
    <col min="11511" max="11513" width="9.28515625" style="55" customWidth="1"/>
    <col min="11514" max="11514" width="9.28515625" style="55"/>
    <col min="11515" max="11517" width="9.28515625" style="55" customWidth="1"/>
    <col min="11518" max="11518" width="9.28515625" style="55"/>
    <col min="11519" max="11521" width="9.28515625" style="55" customWidth="1"/>
    <col min="11522" max="11522" width="9.85546875" style="55" customWidth="1"/>
    <col min="11523" max="11525" width="9.28515625" style="55" customWidth="1"/>
    <col min="11526" max="11526" width="10.28515625" style="55" customWidth="1"/>
    <col min="11527" max="11701" width="9.28515625" style="55"/>
    <col min="11702" max="11702" width="48.7109375" style="55" customWidth="1"/>
    <col min="11703" max="11703" width="7.85546875" style="55" customWidth="1"/>
    <col min="11704" max="11736" width="9.28515625" style="55" customWidth="1"/>
    <col min="11737" max="11737" width="0.5703125" style="55" customWidth="1"/>
    <col min="11738" max="11738" width="9.28515625" style="55" customWidth="1"/>
    <col min="11739" max="11741" width="9.42578125" style="55" customWidth="1"/>
    <col min="11742" max="11742" width="9.5703125" style="55" customWidth="1"/>
    <col min="11743" max="11745" width="9.28515625" style="55" customWidth="1"/>
    <col min="11746" max="11746" width="9.5703125" style="55" customWidth="1"/>
    <col min="11747" max="11749" width="9.28515625" style="55" customWidth="1"/>
    <col min="11750" max="11750" width="9.7109375" style="55" customWidth="1"/>
    <col min="11751" max="11753" width="9.28515625" style="55" customWidth="1"/>
    <col min="11754" max="11754" width="9.7109375" style="55" customWidth="1"/>
    <col min="11755" max="11757" width="9.28515625" style="55" customWidth="1"/>
    <col min="11758" max="11758" width="9.7109375" style="55" customWidth="1"/>
    <col min="11759" max="11765" width="9.28515625" style="55" customWidth="1"/>
    <col min="11766" max="11766" width="9.85546875" style="55" customWidth="1"/>
    <col min="11767" max="11769" width="9.28515625" style="55" customWidth="1"/>
    <col min="11770" max="11770" width="9.28515625" style="55"/>
    <col min="11771" max="11773" width="9.28515625" style="55" customWidth="1"/>
    <col min="11774" max="11774" width="9.28515625" style="55"/>
    <col min="11775" max="11777" width="9.28515625" style="55" customWidth="1"/>
    <col min="11778" max="11778" width="9.85546875" style="55" customWidth="1"/>
    <col min="11779" max="11781" width="9.28515625" style="55" customWidth="1"/>
    <col min="11782" max="11782" width="10.28515625" style="55" customWidth="1"/>
    <col min="11783" max="11957" width="9.28515625" style="55"/>
    <col min="11958" max="11958" width="48.7109375" style="55" customWidth="1"/>
    <col min="11959" max="11959" width="7.85546875" style="55" customWidth="1"/>
    <col min="11960" max="11992" width="9.28515625" style="55" customWidth="1"/>
    <col min="11993" max="11993" width="0.5703125" style="55" customWidth="1"/>
    <col min="11994" max="11994" width="9.28515625" style="55" customWidth="1"/>
    <col min="11995" max="11997" width="9.42578125" style="55" customWidth="1"/>
    <col min="11998" max="11998" width="9.5703125" style="55" customWidth="1"/>
    <col min="11999" max="12001" width="9.28515625" style="55" customWidth="1"/>
    <col min="12002" max="12002" width="9.5703125" style="55" customWidth="1"/>
    <col min="12003" max="12005" width="9.28515625" style="55" customWidth="1"/>
    <col min="12006" max="12006" width="9.7109375" style="55" customWidth="1"/>
    <col min="12007" max="12009" width="9.28515625" style="55" customWidth="1"/>
    <col min="12010" max="12010" width="9.7109375" style="55" customWidth="1"/>
    <col min="12011" max="12013" width="9.28515625" style="55" customWidth="1"/>
    <col min="12014" max="12014" width="9.7109375" style="55" customWidth="1"/>
    <col min="12015" max="12021" width="9.28515625" style="55" customWidth="1"/>
    <col min="12022" max="12022" width="9.85546875" style="55" customWidth="1"/>
    <col min="12023" max="12025" width="9.28515625" style="55" customWidth="1"/>
    <col min="12026" max="12026" width="9.28515625" style="55"/>
    <col min="12027" max="12029" width="9.28515625" style="55" customWidth="1"/>
    <col min="12030" max="12030" width="9.28515625" style="55"/>
    <col min="12031" max="12033" width="9.28515625" style="55" customWidth="1"/>
    <col min="12034" max="12034" width="9.85546875" style="55" customWidth="1"/>
    <col min="12035" max="12037" width="9.28515625" style="55" customWidth="1"/>
    <col min="12038" max="12038" width="10.28515625" style="55" customWidth="1"/>
    <col min="12039" max="12213" width="9.28515625" style="55"/>
    <col min="12214" max="12214" width="48.7109375" style="55" customWidth="1"/>
    <col min="12215" max="12215" width="7.85546875" style="55" customWidth="1"/>
    <col min="12216" max="12248" width="9.28515625" style="55" customWidth="1"/>
    <col min="12249" max="12249" width="0.5703125" style="55" customWidth="1"/>
    <col min="12250" max="12250" width="9.28515625" style="55" customWidth="1"/>
    <col min="12251" max="12253" width="9.42578125" style="55" customWidth="1"/>
    <col min="12254" max="12254" width="9.5703125" style="55" customWidth="1"/>
    <col min="12255" max="12257" width="9.28515625" style="55" customWidth="1"/>
    <col min="12258" max="12258" width="9.5703125" style="55" customWidth="1"/>
    <col min="12259" max="12261" width="9.28515625" style="55" customWidth="1"/>
    <col min="12262" max="12262" width="9.7109375" style="55" customWidth="1"/>
    <col min="12263" max="12265" width="9.28515625" style="55" customWidth="1"/>
    <col min="12266" max="12266" width="9.7109375" style="55" customWidth="1"/>
    <col min="12267" max="12269" width="9.28515625" style="55" customWidth="1"/>
    <col min="12270" max="12270" width="9.7109375" style="55" customWidth="1"/>
    <col min="12271" max="12277" width="9.28515625" style="55" customWidth="1"/>
    <col min="12278" max="12278" width="9.85546875" style="55" customWidth="1"/>
    <col min="12279" max="12281" width="9.28515625" style="55" customWidth="1"/>
    <col min="12282" max="12282" width="9.28515625" style="55"/>
    <col min="12283" max="12285" width="9.28515625" style="55" customWidth="1"/>
    <col min="12286" max="12286" width="9.28515625" style="55"/>
    <col min="12287" max="12289" width="9.28515625" style="55" customWidth="1"/>
    <col min="12290" max="12290" width="9.85546875" style="55" customWidth="1"/>
    <col min="12291" max="12293" width="9.28515625" style="55" customWidth="1"/>
    <col min="12294" max="12294" width="10.28515625" style="55" customWidth="1"/>
    <col min="12295" max="12469" width="9.28515625" style="55"/>
    <col min="12470" max="12470" width="48.7109375" style="55" customWidth="1"/>
    <col min="12471" max="12471" width="7.85546875" style="55" customWidth="1"/>
    <col min="12472" max="12504" width="9.28515625" style="55" customWidth="1"/>
    <col min="12505" max="12505" width="0.5703125" style="55" customWidth="1"/>
    <col min="12506" max="12506" width="9.28515625" style="55" customWidth="1"/>
    <col min="12507" max="12509" width="9.42578125" style="55" customWidth="1"/>
    <col min="12510" max="12510" width="9.5703125" style="55" customWidth="1"/>
    <col min="12511" max="12513" width="9.28515625" style="55" customWidth="1"/>
    <col min="12514" max="12514" width="9.5703125" style="55" customWidth="1"/>
    <col min="12515" max="12517" width="9.28515625" style="55" customWidth="1"/>
    <col min="12518" max="12518" width="9.7109375" style="55" customWidth="1"/>
    <col min="12519" max="12521" width="9.28515625" style="55" customWidth="1"/>
    <col min="12522" max="12522" width="9.7109375" style="55" customWidth="1"/>
    <col min="12523" max="12525" width="9.28515625" style="55" customWidth="1"/>
    <col min="12526" max="12526" width="9.7109375" style="55" customWidth="1"/>
    <col min="12527" max="12533" width="9.28515625" style="55" customWidth="1"/>
    <col min="12534" max="12534" width="9.85546875" style="55" customWidth="1"/>
    <col min="12535" max="12537" width="9.28515625" style="55" customWidth="1"/>
    <col min="12538" max="12538" width="9.28515625" style="55"/>
    <col min="12539" max="12541" width="9.28515625" style="55" customWidth="1"/>
    <col min="12542" max="12542" width="9.28515625" style="55"/>
    <col min="12543" max="12545" width="9.28515625" style="55" customWidth="1"/>
    <col min="12546" max="12546" width="9.85546875" style="55" customWidth="1"/>
    <col min="12547" max="12549" width="9.28515625" style="55" customWidth="1"/>
    <col min="12550" max="12550" width="10.28515625" style="55" customWidth="1"/>
    <col min="12551" max="12725" width="9.28515625" style="55"/>
    <col min="12726" max="12726" width="48.7109375" style="55" customWidth="1"/>
    <col min="12727" max="12727" width="7.85546875" style="55" customWidth="1"/>
    <col min="12728" max="12760" width="9.28515625" style="55" customWidth="1"/>
    <col min="12761" max="12761" width="0.5703125" style="55" customWidth="1"/>
    <col min="12762" max="12762" width="9.28515625" style="55" customWidth="1"/>
    <col min="12763" max="12765" width="9.42578125" style="55" customWidth="1"/>
    <col min="12766" max="12766" width="9.5703125" style="55" customWidth="1"/>
    <col min="12767" max="12769" width="9.28515625" style="55" customWidth="1"/>
    <col min="12770" max="12770" width="9.5703125" style="55" customWidth="1"/>
    <col min="12771" max="12773" width="9.28515625" style="55" customWidth="1"/>
    <col min="12774" max="12774" width="9.7109375" style="55" customWidth="1"/>
    <col min="12775" max="12777" width="9.28515625" style="55" customWidth="1"/>
    <col min="12778" max="12778" width="9.7109375" style="55" customWidth="1"/>
    <col min="12779" max="12781" width="9.28515625" style="55" customWidth="1"/>
    <col min="12782" max="12782" width="9.7109375" style="55" customWidth="1"/>
    <col min="12783" max="12789" width="9.28515625" style="55" customWidth="1"/>
    <col min="12790" max="12790" width="9.85546875" style="55" customWidth="1"/>
    <col min="12791" max="12793" width="9.28515625" style="55" customWidth="1"/>
    <col min="12794" max="12794" width="9.28515625" style="55"/>
    <col min="12795" max="12797" width="9.28515625" style="55" customWidth="1"/>
    <col min="12798" max="12798" width="9.28515625" style="55"/>
    <col min="12799" max="12801" width="9.28515625" style="55" customWidth="1"/>
    <col min="12802" max="12802" width="9.85546875" style="55" customWidth="1"/>
    <col min="12803" max="12805" width="9.28515625" style="55" customWidth="1"/>
    <col min="12806" max="12806" width="10.28515625" style="55" customWidth="1"/>
    <col min="12807" max="12981" width="9.28515625" style="55"/>
    <col min="12982" max="12982" width="48.7109375" style="55" customWidth="1"/>
    <col min="12983" max="12983" width="7.85546875" style="55" customWidth="1"/>
    <col min="12984" max="13016" width="9.28515625" style="55" customWidth="1"/>
    <col min="13017" max="13017" width="0.5703125" style="55" customWidth="1"/>
    <col min="13018" max="13018" width="9.28515625" style="55" customWidth="1"/>
    <col min="13019" max="13021" width="9.42578125" style="55" customWidth="1"/>
    <col min="13022" max="13022" width="9.5703125" style="55" customWidth="1"/>
    <col min="13023" max="13025" width="9.28515625" style="55" customWidth="1"/>
    <col min="13026" max="13026" width="9.5703125" style="55" customWidth="1"/>
    <col min="13027" max="13029" width="9.28515625" style="55" customWidth="1"/>
    <col min="13030" max="13030" width="9.7109375" style="55" customWidth="1"/>
    <col min="13031" max="13033" width="9.28515625" style="55" customWidth="1"/>
    <col min="13034" max="13034" width="9.7109375" style="55" customWidth="1"/>
    <col min="13035" max="13037" width="9.28515625" style="55" customWidth="1"/>
    <col min="13038" max="13038" width="9.7109375" style="55" customWidth="1"/>
    <col min="13039" max="13045" width="9.28515625" style="55" customWidth="1"/>
    <col min="13046" max="13046" width="9.85546875" style="55" customWidth="1"/>
    <col min="13047" max="13049" width="9.28515625" style="55" customWidth="1"/>
    <col min="13050" max="13050" width="9.28515625" style="55"/>
    <col min="13051" max="13053" width="9.28515625" style="55" customWidth="1"/>
    <col min="13054" max="13054" width="9.28515625" style="55"/>
    <col min="13055" max="13057" width="9.28515625" style="55" customWidth="1"/>
    <col min="13058" max="13058" width="9.85546875" style="55" customWidth="1"/>
    <col min="13059" max="13061" width="9.28515625" style="55" customWidth="1"/>
    <col min="13062" max="13062" width="10.28515625" style="55" customWidth="1"/>
    <col min="13063" max="13237" width="9.28515625" style="55"/>
    <col min="13238" max="13238" width="48.7109375" style="55" customWidth="1"/>
    <col min="13239" max="13239" width="7.85546875" style="55" customWidth="1"/>
    <col min="13240" max="13272" width="9.28515625" style="55" customWidth="1"/>
    <col min="13273" max="13273" width="0.5703125" style="55" customWidth="1"/>
    <col min="13274" max="13274" width="9.28515625" style="55" customWidth="1"/>
    <col min="13275" max="13277" width="9.42578125" style="55" customWidth="1"/>
    <col min="13278" max="13278" width="9.5703125" style="55" customWidth="1"/>
    <col min="13279" max="13281" width="9.28515625" style="55" customWidth="1"/>
    <col min="13282" max="13282" width="9.5703125" style="55" customWidth="1"/>
    <col min="13283" max="13285" width="9.28515625" style="55" customWidth="1"/>
    <col min="13286" max="13286" width="9.7109375" style="55" customWidth="1"/>
    <col min="13287" max="13289" width="9.28515625" style="55" customWidth="1"/>
    <col min="13290" max="13290" width="9.7109375" style="55" customWidth="1"/>
    <col min="13291" max="13293" width="9.28515625" style="55" customWidth="1"/>
    <col min="13294" max="13294" width="9.7109375" style="55" customWidth="1"/>
    <col min="13295" max="13301" width="9.28515625" style="55" customWidth="1"/>
    <col min="13302" max="13302" width="9.85546875" style="55" customWidth="1"/>
    <col min="13303" max="13305" width="9.28515625" style="55" customWidth="1"/>
    <col min="13306" max="13306" width="9.28515625" style="55"/>
    <col min="13307" max="13309" width="9.28515625" style="55" customWidth="1"/>
    <col min="13310" max="13310" width="9.28515625" style="55"/>
    <col min="13311" max="13313" width="9.28515625" style="55" customWidth="1"/>
    <col min="13314" max="13314" width="9.85546875" style="55" customWidth="1"/>
    <col min="13315" max="13317" width="9.28515625" style="55" customWidth="1"/>
    <col min="13318" max="13318" width="10.28515625" style="55" customWidth="1"/>
    <col min="13319" max="13493" width="9.28515625" style="55"/>
    <col min="13494" max="13494" width="48.7109375" style="55" customWidth="1"/>
    <col min="13495" max="13495" width="7.85546875" style="55" customWidth="1"/>
    <col min="13496" max="13528" width="9.28515625" style="55" customWidth="1"/>
    <col min="13529" max="13529" width="0.5703125" style="55" customWidth="1"/>
    <col min="13530" max="13530" width="9.28515625" style="55" customWidth="1"/>
    <col min="13531" max="13533" width="9.42578125" style="55" customWidth="1"/>
    <col min="13534" max="13534" width="9.5703125" style="55" customWidth="1"/>
    <col min="13535" max="13537" width="9.28515625" style="55" customWidth="1"/>
    <col min="13538" max="13538" width="9.5703125" style="55" customWidth="1"/>
    <col min="13539" max="13541" width="9.28515625" style="55" customWidth="1"/>
    <col min="13542" max="13542" width="9.7109375" style="55" customWidth="1"/>
    <col min="13543" max="13545" width="9.28515625" style="55" customWidth="1"/>
    <col min="13546" max="13546" width="9.7109375" style="55" customWidth="1"/>
    <col min="13547" max="13549" width="9.28515625" style="55" customWidth="1"/>
    <col min="13550" max="13550" width="9.7109375" style="55" customWidth="1"/>
    <col min="13551" max="13557" width="9.28515625" style="55" customWidth="1"/>
    <col min="13558" max="13558" width="9.85546875" style="55" customWidth="1"/>
    <col min="13559" max="13561" width="9.28515625" style="55" customWidth="1"/>
    <col min="13562" max="13562" width="9.28515625" style="55"/>
    <col min="13563" max="13565" width="9.28515625" style="55" customWidth="1"/>
    <col min="13566" max="13566" width="9.28515625" style="55"/>
    <col min="13567" max="13569" width="9.28515625" style="55" customWidth="1"/>
    <col min="13570" max="13570" width="9.85546875" style="55" customWidth="1"/>
    <col min="13571" max="13573" width="9.28515625" style="55" customWidth="1"/>
    <col min="13574" max="13574" width="10.28515625" style="55" customWidth="1"/>
    <col min="13575" max="13749" width="9.28515625" style="55"/>
    <col min="13750" max="13750" width="48.7109375" style="55" customWidth="1"/>
    <col min="13751" max="13751" width="7.85546875" style="55" customWidth="1"/>
    <col min="13752" max="13784" width="9.28515625" style="55" customWidth="1"/>
    <col min="13785" max="13785" width="0.5703125" style="55" customWidth="1"/>
    <col min="13786" max="13786" width="9.28515625" style="55" customWidth="1"/>
    <col min="13787" max="13789" width="9.42578125" style="55" customWidth="1"/>
    <col min="13790" max="13790" width="9.5703125" style="55" customWidth="1"/>
    <col min="13791" max="13793" width="9.28515625" style="55" customWidth="1"/>
    <col min="13794" max="13794" width="9.5703125" style="55" customWidth="1"/>
    <col min="13795" max="13797" width="9.28515625" style="55" customWidth="1"/>
    <col min="13798" max="13798" width="9.7109375" style="55" customWidth="1"/>
    <col min="13799" max="13801" width="9.28515625" style="55" customWidth="1"/>
    <col min="13802" max="13802" width="9.7109375" style="55" customWidth="1"/>
    <col min="13803" max="13805" width="9.28515625" style="55" customWidth="1"/>
    <col min="13806" max="13806" width="9.7109375" style="55" customWidth="1"/>
    <col min="13807" max="13813" width="9.28515625" style="55" customWidth="1"/>
    <col min="13814" max="13814" width="9.85546875" style="55" customWidth="1"/>
    <col min="13815" max="13817" width="9.28515625" style="55" customWidth="1"/>
    <col min="13818" max="13818" width="9.28515625" style="55"/>
    <col min="13819" max="13821" width="9.28515625" style="55" customWidth="1"/>
    <col min="13822" max="13822" width="9.28515625" style="55"/>
    <col min="13823" max="13825" width="9.28515625" style="55" customWidth="1"/>
    <col min="13826" max="13826" width="9.85546875" style="55" customWidth="1"/>
    <col min="13827" max="13829" width="9.28515625" style="55" customWidth="1"/>
    <col min="13830" max="13830" width="10.28515625" style="55" customWidth="1"/>
    <col min="13831" max="14005" width="9.28515625" style="55"/>
    <col min="14006" max="14006" width="48.7109375" style="55" customWidth="1"/>
    <col min="14007" max="14007" width="7.85546875" style="55" customWidth="1"/>
    <col min="14008" max="14040" width="9.28515625" style="55" customWidth="1"/>
    <col min="14041" max="14041" width="0.5703125" style="55" customWidth="1"/>
    <col min="14042" max="14042" width="9.28515625" style="55" customWidth="1"/>
    <col min="14043" max="14045" width="9.42578125" style="55" customWidth="1"/>
    <col min="14046" max="14046" width="9.5703125" style="55" customWidth="1"/>
    <col min="14047" max="14049" width="9.28515625" style="55" customWidth="1"/>
    <col min="14050" max="14050" width="9.5703125" style="55" customWidth="1"/>
    <col min="14051" max="14053" width="9.28515625" style="55" customWidth="1"/>
    <col min="14054" max="14054" width="9.7109375" style="55" customWidth="1"/>
    <col min="14055" max="14057" width="9.28515625" style="55" customWidth="1"/>
    <col min="14058" max="14058" width="9.7109375" style="55" customWidth="1"/>
    <col min="14059" max="14061" width="9.28515625" style="55" customWidth="1"/>
    <col min="14062" max="14062" width="9.7109375" style="55" customWidth="1"/>
    <col min="14063" max="14069" width="9.28515625" style="55" customWidth="1"/>
    <col min="14070" max="14070" width="9.85546875" style="55" customWidth="1"/>
    <col min="14071" max="14073" width="9.28515625" style="55" customWidth="1"/>
    <col min="14074" max="14074" width="9.28515625" style="55"/>
    <col min="14075" max="14077" width="9.28515625" style="55" customWidth="1"/>
    <col min="14078" max="14078" width="9.28515625" style="55"/>
    <col min="14079" max="14081" width="9.28515625" style="55" customWidth="1"/>
    <col min="14082" max="14082" width="9.85546875" style="55" customWidth="1"/>
    <col min="14083" max="14085" width="9.28515625" style="55" customWidth="1"/>
    <col min="14086" max="14086" width="10.28515625" style="55" customWidth="1"/>
    <col min="14087" max="14261" width="9.28515625" style="55"/>
    <col min="14262" max="14262" width="48.7109375" style="55" customWidth="1"/>
    <col min="14263" max="14263" width="7.85546875" style="55" customWidth="1"/>
    <col min="14264" max="14296" width="9.28515625" style="55" customWidth="1"/>
    <col min="14297" max="14297" width="0.5703125" style="55" customWidth="1"/>
    <col min="14298" max="14298" width="9.28515625" style="55" customWidth="1"/>
    <col min="14299" max="14301" width="9.42578125" style="55" customWidth="1"/>
    <col min="14302" max="14302" width="9.5703125" style="55" customWidth="1"/>
    <col min="14303" max="14305" width="9.28515625" style="55" customWidth="1"/>
    <col min="14306" max="14306" width="9.5703125" style="55" customWidth="1"/>
    <col min="14307" max="14309" width="9.28515625" style="55" customWidth="1"/>
    <col min="14310" max="14310" width="9.7109375" style="55" customWidth="1"/>
    <col min="14311" max="14313" width="9.28515625" style="55" customWidth="1"/>
    <col min="14314" max="14314" width="9.7109375" style="55" customWidth="1"/>
    <col min="14315" max="14317" width="9.28515625" style="55" customWidth="1"/>
    <col min="14318" max="14318" width="9.7109375" style="55" customWidth="1"/>
    <col min="14319" max="14325" width="9.28515625" style="55" customWidth="1"/>
    <col min="14326" max="14326" width="9.85546875" style="55" customWidth="1"/>
    <col min="14327" max="14329" width="9.28515625" style="55" customWidth="1"/>
    <col min="14330" max="14330" width="9.28515625" style="55"/>
    <col min="14331" max="14333" width="9.28515625" style="55" customWidth="1"/>
    <col min="14334" max="14334" width="9.28515625" style="55"/>
    <col min="14335" max="14337" width="9.28515625" style="55" customWidth="1"/>
    <col min="14338" max="14338" width="9.85546875" style="55" customWidth="1"/>
    <col min="14339" max="14341" width="9.28515625" style="55" customWidth="1"/>
    <col min="14342" max="14342" width="10.28515625" style="55" customWidth="1"/>
    <col min="14343" max="14517" width="9.28515625" style="55"/>
    <col min="14518" max="14518" width="48.7109375" style="55" customWidth="1"/>
    <col min="14519" max="14519" width="7.85546875" style="55" customWidth="1"/>
    <col min="14520" max="14552" width="9.28515625" style="55" customWidth="1"/>
    <col min="14553" max="14553" width="0.5703125" style="55" customWidth="1"/>
    <col min="14554" max="14554" width="9.28515625" style="55" customWidth="1"/>
    <col min="14555" max="14557" width="9.42578125" style="55" customWidth="1"/>
    <col min="14558" max="14558" width="9.5703125" style="55" customWidth="1"/>
    <col min="14559" max="14561" width="9.28515625" style="55" customWidth="1"/>
    <col min="14562" max="14562" width="9.5703125" style="55" customWidth="1"/>
    <col min="14563" max="14565" width="9.28515625" style="55" customWidth="1"/>
    <col min="14566" max="14566" width="9.7109375" style="55" customWidth="1"/>
    <col min="14567" max="14569" width="9.28515625" style="55" customWidth="1"/>
    <col min="14570" max="14570" width="9.7109375" style="55" customWidth="1"/>
    <col min="14571" max="14573" width="9.28515625" style="55" customWidth="1"/>
    <col min="14574" max="14574" width="9.7109375" style="55" customWidth="1"/>
    <col min="14575" max="14581" width="9.28515625" style="55" customWidth="1"/>
    <col min="14582" max="14582" width="9.85546875" style="55" customWidth="1"/>
    <col min="14583" max="14585" width="9.28515625" style="55" customWidth="1"/>
    <col min="14586" max="14586" width="9.28515625" style="55"/>
    <col min="14587" max="14589" width="9.28515625" style="55" customWidth="1"/>
    <col min="14590" max="14590" width="9.28515625" style="55"/>
    <col min="14591" max="14593" width="9.28515625" style="55" customWidth="1"/>
    <col min="14594" max="14594" width="9.85546875" style="55" customWidth="1"/>
    <col min="14595" max="14597" width="9.28515625" style="55" customWidth="1"/>
    <col min="14598" max="14598" width="10.28515625" style="55" customWidth="1"/>
    <col min="14599" max="14773" width="9.28515625" style="55"/>
    <col min="14774" max="14774" width="48.7109375" style="55" customWidth="1"/>
    <col min="14775" max="14775" width="7.85546875" style="55" customWidth="1"/>
    <col min="14776" max="14808" width="9.28515625" style="55" customWidth="1"/>
    <col min="14809" max="14809" width="0.5703125" style="55" customWidth="1"/>
    <col min="14810" max="14810" width="9.28515625" style="55" customWidth="1"/>
    <col min="14811" max="14813" width="9.42578125" style="55" customWidth="1"/>
    <col min="14814" max="14814" width="9.5703125" style="55" customWidth="1"/>
    <col min="14815" max="14817" width="9.28515625" style="55" customWidth="1"/>
    <col min="14818" max="14818" width="9.5703125" style="55" customWidth="1"/>
    <col min="14819" max="14821" width="9.28515625" style="55" customWidth="1"/>
    <col min="14822" max="14822" width="9.7109375" style="55" customWidth="1"/>
    <col min="14823" max="14825" width="9.28515625" style="55" customWidth="1"/>
    <col min="14826" max="14826" width="9.7109375" style="55" customWidth="1"/>
    <col min="14827" max="14829" width="9.28515625" style="55" customWidth="1"/>
    <col min="14830" max="14830" width="9.7109375" style="55" customWidth="1"/>
    <col min="14831" max="14837" width="9.28515625" style="55" customWidth="1"/>
    <col min="14838" max="14838" width="9.85546875" style="55" customWidth="1"/>
    <col min="14839" max="14841" width="9.28515625" style="55" customWidth="1"/>
    <col min="14842" max="14842" width="9.28515625" style="55"/>
    <col min="14843" max="14845" width="9.28515625" style="55" customWidth="1"/>
    <col min="14846" max="14846" width="9.28515625" style="55"/>
    <col min="14847" max="14849" width="9.28515625" style="55" customWidth="1"/>
    <col min="14850" max="14850" width="9.85546875" style="55" customWidth="1"/>
    <col min="14851" max="14853" width="9.28515625" style="55" customWidth="1"/>
    <col min="14854" max="14854" width="10.28515625" style="55" customWidth="1"/>
    <col min="14855" max="15029" width="9.28515625" style="55"/>
    <col min="15030" max="15030" width="48.7109375" style="55" customWidth="1"/>
    <col min="15031" max="15031" width="7.85546875" style="55" customWidth="1"/>
    <col min="15032" max="15064" width="9.28515625" style="55" customWidth="1"/>
    <col min="15065" max="15065" width="0.5703125" style="55" customWidth="1"/>
    <col min="15066" max="15066" width="9.28515625" style="55" customWidth="1"/>
    <col min="15067" max="15069" width="9.42578125" style="55" customWidth="1"/>
    <col min="15070" max="15070" width="9.5703125" style="55" customWidth="1"/>
    <col min="15071" max="15073" width="9.28515625" style="55" customWidth="1"/>
    <col min="15074" max="15074" width="9.5703125" style="55" customWidth="1"/>
    <col min="15075" max="15077" width="9.28515625" style="55" customWidth="1"/>
    <col min="15078" max="15078" width="9.7109375" style="55" customWidth="1"/>
    <col min="15079" max="15081" width="9.28515625" style="55" customWidth="1"/>
    <col min="15082" max="15082" width="9.7109375" style="55" customWidth="1"/>
    <col min="15083" max="15085" width="9.28515625" style="55" customWidth="1"/>
    <col min="15086" max="15086" width="9.7109375" style="55" customWidth="1"/>
    <col min="15087" max="15093" width="9.28515625" style="55" customWidth="1"/>
    <col min="15094" max="15094" width="9.85546875" style="55" customWidth="1"/>
    <col min="15095" max="15097" width="9.28515625" style="55" customWidth="1"/>
    <col min="15098" max="15098" width="9.28515625" style="55"/>
    <col min="15099" max="15101" width="9.28515625" style="55" customWidth="1"/>
    <col min="15102" max="15102" width="9.28515625" style="55"/>
    <col min="15103" max="15105" width="9.28515625" style="55" customWidth="1"/>
    <col min="15106" max="15106" width="9.85546875" style="55" customWidth="1"/>
    <col min="15107" max="15109" width="9.28515625" style="55" customWidth="1"/>
    <col min="15110" max="15110" width="10.28515625" style="55" customWidth="1"/>
    <col min="15111" max="15285" width="9.28515625" style="55"/>
    <col min="15286" max="15286" width="48.7109375" style="55" customWidth="1"/>
    <col min="15287" max="15287" width="7.85546875" style="55" customWidth="1"/>
    <col min="15288" max="15320" width="9.28515625" style="55" customWidth="1"/>
    <col min="15321" max="15321" width="0.5703125" style="55" customWidth="1"/>
    <col min="15322" max="15322" width="9.28515625" style="55" customWidth="1"/>
    <col min="15323" max="15325" width="9.42578125" style="55" customWidth="1"/>
    <col min="15326" max="15326" width="9.5703125" style="55" customWidth="1"/>
    <col min="15327" max="15329" width="9.28515625" style="55" customWidth="1"/>
    <col min="15330" max="15330" width="9.5703125" style="55" customWidth="1"/>
    <col min="15331" max="15333" width="9.28515625" style="55" customWidth="1"/>
    <col min="15334" max="15334" width="9.7109375" style="55" customWidth="1"/>
    <col min="15335" max="15337" width="9.28515625" style="55" customWidth="1"/>
    <col min="15338" max="15338" width="9.7109375" style="55" customWidth="1"/>
    <col min="15339" max="15341" width="9.28515625" style="55" customWidth="1"/>
    <col min="15342" max="15342" width="9.7109375" style="55" customWidth="1"/>
    <col min="15343" max="15349" width="9.28515625" style="55" customWidth="1"/>
    <col min="15350" max="15350" width="9.85546875" style="55" customWidth="1"/>
    <col min="15351" max="15353" width="9.28515625" style="55" customWidth="1"/>
    <col min="15354" max="15354" width="9.28515625" style="55"/>
    <col min="15355" max="15357" width="9.28515625" style="55" customWidth="1"/>
    <col min="15358" max="15358" width="9.28515625" style="55"/>
    <col min="15359" max="15361" width="9.28515625" style="55" customWidth="1"/>
    <col min="15362" max="15362" width="9.85546875" style="55" customWidth="1"/>
    <col min="15363" max="15365" width="9.28515625" style="55" customWidth="1"/>
    <col min="15366" max="15366" width="10.28515625" style="55" customWidth="1"/>
    <col min="15367" max="15541" width="9.28515625" style="55"/>
    <col min="15542" max="15542" width="48.7109375" style="55" customWidth="1"/>
    <col min="15543" max="15543" width="7.85546875" style="55" customWidth="1"/>
    <col min="15544" max="15576" width="9.28515625" style="55" customWidth="1"/>
    <col min="15577" max="15577" width="0.5703125" style="55" customWidth="1"/>
    <col min="15578" max="15578" width="9.28515625" style="55" customWidth="1"/>
    <col min="15579" max="15581" width="9.42578125" style="55" customWidth="1"/>
    <col min="15582" max="15582" width="9.5703125" style="55" customWidth="1"/>
    <col min="15583" max="15585" width="9.28515625" style="55" customWidth="1"/>
    <col min="15586" max="15586" width="9.5703125" style="55" customWidth="1"/>
    <col min="15587" max="15589" width="9.28515625" style="55" customWidth="1"/>
    <col min="15590" max="15590" width="9.7109375" style="55" customWidth="1"/>
    <col min="15591" max="15593" width="9.28515625" style="55" customWidth="1"/>
    <col min="15594" max="15594" width="9.7109375" style="55" customWidth="1"/>
    <col min="15595" max="15597" width="9.28515625" style="55" customWidth="1"/>
    <col min="15598" max="15598" width="9.7109375" style="55" customWidth="1"/>
    <col min="15599" max="15605" width="9.28515625" style="55" customWidth="1"/>
    <col min="15606" max="15606" width="9.85546875" style="55" customWidth="1"/>
    <col min="15607" max="15609" width="9.28515625" style="55" customWidth="1"/>
    <col min="15610" max="15610" width="9.28515625" style="55"/>
    <col min="15611" max="15613" width="9.28515625" style="55" customWidth="1"/>
    <col min="15614" max="15614" width="9.28515625" style="55"/>
    <col min="15615" max="15617" width="9.28515625" style="55" customWidth="1"/>
    <col min="15618" max="15618" width="9.85546875" style="55" customWidth="1"/>
    <col min="15619" max="15621" width="9.28515625" style="55" customWidth="1"/>
    <col min="15622" max="15622" width="10.28515625" style="55" customWidth="1"/>
    <col min="15623" max="15797" width="9.28515625" style="55"/>
    <col min="15798" max="15798" width="48.7109375" style="55" customWidth="1"/>
    <col min="15799" max="15799" width="7.85546875" style="55" customWidth="1"/>
    <col min="15800" max="15832" width="9.28515625" style="55" customWidth="1"/>
    <col min="15833" max="15833" width="0.5703125" style="55" customWidth="1"/>
    <col min="15834" max="15834" width="9.28515625" style="55" customWidth="1"/>
    <col min="15835" max="15837" width="9.42578125" style="55" customWidth="1"/>
    <col min="15838" max="15838" width="9.5703125" style="55" customWidth="1"/>
    <col min="15839" max="15841" width="9.28515625" style="55" customWidth="1"/>
    <col min="15842" max="15842" width="9.5703125" style="55" customWidth="1"/>
    <col min="15843" max="15845" width="9.28515625" style="55" customWidth="1"/>
    <col min="15846" max="15846" width="9.7109375" style="55" customWidth="1"/>
    <col min="15847" max="15849" width="9.28515625" style="55" customWidth="1"/>
    <col min="15850" max="15850" width="9.7109375" style="55" customWidth="1"/>
    <col min="15851" max="15853" width="9.28515625" style="55" customWidth="1"/>
    <col min="15854" max="15854" width="9.7109375" style="55" customWidth="1"/>
    <col min="15855" max="15861" width="9.28515625" style="55" customWidth="1"/>
    <col min="15862" max="15862" width="9.85546875" style="55" customWidth="1"/>
    <col min="15863" max="15865" width="9.28515625" style="55" customWidth="1"/>
    <col min="15866" max="15866" width="9.28515625" style="55"/>
    <col min="15867" max="15869" width="9.28515625" style="55" customWidth="1"/>
    <col min="15870" max="15870" width="9.28515625" style="55"/>
    <col min="15871" max="15873" width="9.28515625" style="55" customWidth="1"/>
    <col min="15874" max="15874" width="9.85546875" style="55" customWidth="1"/>
    <col min="15875" max="15877" width="9.28515625" style="55" customWidth="1"/>
    <col min="15878" max="15878" width="10.28515625" style="55" customWidth="1"/>
    <col min="15879" max="16053" width="9.28515625" style="55"/>
    <col min="16054" max="16054" width="48.7109375" style="55" customWidth="1"/>
    <col min="16055" max="16055" width="7.85546875" style="55" customWidth="1"/>
    <col min="16056" max="16088" width="9.28515625" style="55" customWidth="1"/>
    <col min="16089" max="16089" width="0.5703125" style="55" customWidth="1"/>
    <col min="16090" max="16090" width="9.28515625" style="55" customWidth="1"/>
    <col min="16091" max="16093" width="9.42578125" style="55" customWidth="1"/>
    <col min="16094" max="16094" width="9.5703125" style="55" customWidth="1"/>
    <col min="16095" max="16097" width="9.28515625" style="55" customWidth="1"/>
    <col min="16098" max="16098" width="9.5703125" style="55" customWidth="1"/>
    <col min="16099" max="16101" width="9.28515625" style="55" customWidth="1"/>
    <col min="16102" max="16102" width="9.7109375" style="55" customWidth="1"/>
    <col min="16103" max="16105" width="9.28515625" style="55" customWidth="1"/>
    <col min="16106" max="16106" width="9.7109375" style="55" customWidth="1"/>
    <col min="16107" max="16109" width="9.28515625" style="55" customWidth="1"/>
    <col min="16110" max="16110" width="9.7109375" style="55" customWidth="1"/>
    <col min="16111" max="16117" width="9.28515625" style="55" customWidth="1"/>
    <col min="16118" max="16118" width="9.85546875" style="55" customWidth="1"/>
    <col min="16119" max="16121" width="9.28515625" style="55" customWidth="1"/>
    <col min="16122" max="16122" width="9.28515625" style="55"/>
    <col min="16123" max="16125" width="9.28515625" style="55" customWidth="1"/>
    <col min="16126" max="16126" width="9.28515625" style="55"/>
    <col min="16127" max="16129" width="9.28515625" style="55" customWidth="1"/>
    <col min="16130" max="16130" width="9.85546875" style="55" customWidth="1"/>
    <col min="16131" max="16133" width="9.28515625" style="55" customWidth="1"/>
    <col min="16134" max="16134" width="10.28515625" style="55" customWidth="1"/>
    <col min="16135" max="16384" width="9.28515625" style="55"/>
  </cols>
  <sheetData>
    <row r="1" spans="1:13" s="6" customFormat="1" ht="12.95" customHeight="1" x14ac:dyDescent="0.2">
      <c r="A1" s="952" t="s">
        <v>1375</v>
      </c>
      <c r="L1" s="55"/>
      <c r="M1" s="55"/>
    </row>
    <row r="2" spans="1:13" s="126" customFormat="1" ht="20.100000000000001" customHeight="1" x14ac:dyDescent="0.25">
      <c r="A2" s="192" t="s">
        <v>120</v>
      </c>
      <c r="K2" s="58"/>
      <c r="L2" s="58"/>
      <c r="M2" s="58"/>
    </row>
    <row r="3" spans="1:13" s="46" customFormat="1" ht="18" customHeight="1" thickBot="1" x14ac:dyDescent="0.25">
      <c r="A3" s="157" t="s">
        <v>143</v>
      </c>
      <c r="B3" s="45"/>
      <c r="C3" s="45"/>
      <c r="D3" s="45"/>
      <c r="E3" s="45"/>
      <c r="K3" s="45"/>
      <c r="L3" s="45"/>
      <c r="M3" s="45"/>
    </row>
    <row r="4" spans="1:13" s="48" customFormat="1" ht="18" customHeight="1" thickBot="1" x14ac:dyDescent="0.25">
      <c r="A4" s="158"/>
      <c r="B4" s="47">
        <v>2014</v>
      </c>
      <c r="C4" s="47">
        <v>2015</v>
      </c>
      <c r="D4" s="47">
        <v>2016</v>
      </c>
      <c r="E4" s="47">
        <v>2017</v>
      </c>
      <c r="F4" s="47">
        <v>2018</v>
      </c>
      <c r="G4" s="47">
        <v>2019</v>
      </c>
      <c r="H4" s="47">
        <v>2020</v>
      </c>
      <c r="I4" s="47">
        <v>2021</v>
      </c>
      <c r="J4" s="47">
        <v>2022</v>
      </c>
      <c r="K4" s="47">
        <v>2023</v>
      </c>
      <c r="L4" s="47">
        <v>2024</v>
      </c>
      <c r="M4" s="47">
        <v>2025</v>
      </c>
    </row>
    <row r="5" spans="1:13" s="49" customFormat="1" ht="9" customHeight="1" x14ac:dyDescent="0.2">
      <c r="A5" s="159"/>
    </row>
    <row r="6" spans="1:13" s="51" customFormat="1" ht="12.95" customHeight="1" x14ac:dyDescent="0.2">
      <c r="A6" s="160" t="s">
        <v>34</v>
      </c>
      <c r="B6" s="50">
        <v>16022</v>
      </c>
      <c r="C6" s="50">
        <v>16649</v>
      </c>
      <c r="D6" s="50">
        <v>17114</v>
      </c>
      <c r="E6" s="50">
        <v>17861</v>
      </c>
      <c r="F6" s="50">
        <v>19431</v>
      </c>
      <c r="G6" s="50">
        <v>21547</v>
      </c>
      <c r="H6" s="50">
        <v>22358</v>
      </c>
      <c r="I6" s="50">
        <v>22317</v>
      </c>
      <c r="J6" s="50">
        <v>24391</v>
      </c>
      <c r="K6" s="50">
        <v>29766</v>
      </c>
      <c r="L6" s="50">
        <v>33412</v>
      </c>
      <c r="M6" s="50">
        <v>30723</v>
      </c>
    </row>
    <row r="7" spans="1:13" s="53" customFormat="1" ht="12.95" customHeight="1" x14ac:dyDescent="0.2">
      <c r="A7" s="161" t="s">
        <v>35</v>
      </c>
      <c r="B7" s="52">
        <v>230</v>
      </c>
      <c r="C7" s="52">
        <v>239</v>
      </c>
      <c r="D7" s="52">
        <v>253</v>
      </c>
      <c r="E7" s="52">
        <v>270</v>
      </c>
      <c r="F7" s="52">
        <v>308</v>
      </c>
      <c r="G7" s="52">
        <v>336</v>
      </c>
      <c r="H7" s="52">
        <v>348</v>
      </c>
      <c r="I7" s="52">
        <v>399</v>
      </c>
      <c r="J7" s="52">
        <v>522</v>
      </c>
      <c r="K7" s="52">
        <v>571</v>
      </c>
      <c r="L7" s="52">
        <v>531</v>
      </c>
      <c r="M7" s="52">
        <v>553</v>
      </c>
    </row>
    <row r="8" spans="1:13" s="53" customFormat="1" ht="12.95" customHeight="1" x14ac:dyDescent="0.2">
      <c r="A8" s="161" t="s">
        <v>36</v>
      </c>
      <c r="B8" s="52">
        <v>647</v>
      </c>
      <c r="C8" s="52">
        <v>663</v>
      </c>
      <c r="D8" s="52">
        <v>665</v>
      </c>
      <c r="E8" s="52">
        <v>670</v>
      </c>
      <c r="F8" s="52">
        <v>690</v>
      </c>
      <c r="G8" s="52">
        <v>687</v>
      </c>
      <c r="H8" s="52">
        <v>701</v>
      </c>
      <c r="I8" s="52">
        <v>736</v>
      </c>
      <c r="J8" s="52">
        <v>785</v>
      </c>
      <c r="K8" s="52">
        <v>973</v>
      </c>
      <c r="L8" s="52">
        <v>1077</v>
      </c>
      <c r="M8" s="52">
        <v>1119</v>
      </c>
    </row>
    <row r="9" spans="1:13" s="53" customFormat="1" ht="12.95" customHeight="1" x14ac:dyDescent="0.2">
      <c r="A9" s="161" t="s">
        <v>57</v>
      </c>
      <c r="B9" s="52">
        <v>580</v>
      </c>
      <c r="C9" s="52">
        <v>560</v>
      </c>
      <c r="D9" s="52">
        <v>562</v>
      </c>
      <c r="E9" s="52">
        <v>574</v>
      </c>
      <c r="F9" s="52">
        <v>711</v>
      </c>
      <c r="G9" s="52">
        <v>734</v>
      </c>
      <c r="H9" s="52">
        <v>723</v>
      </c>
      <c r="I9" s="52">
        <v>736</v>
      </c>
      <c r="J9" s="52">
        <v>720</v>
      </c>
      <c r="K9" s="52">
        <v>800</v>
      </c>
      <c r="L9" s="52">
        <v>821</v>
      </c>
      <c r="M9" s="52">
        <v>738</v>
      </c>
    </row>
    <row r="10" spans="1:13" s="53" customFormat="1" ht="12.95" customHeight="1" x14ac:dyDescent="0.2">
      <c r="A10" s="161" t="s">
        <v>37</v>
      </c>
      <c r="B10" s="52">
        <v>395</v>
      </c>
      <c r="C10" s="52">
        <v>322</v>
      </c>
      <c r="D10" s="52">
        <v>315</v>
      </c>
      <c r="E10" s="52">
        <v>317</v>
      </c>
      <c r="F10" s="52">
        <v>393</v>
      </c>
      <c r="G10" s="52">
        <v>404</v>
      </c>
      <c r="H10" s="52">
        <v>411</v>
      </c>
      <c r="I10" s="52">
        <v>417</v>
      </c>
      <c r="J10" s="52">
        <v>420</v>
      </c>
      <c r="K10" s="52">
        <v>426</v>
      </c>
      <c r="L10" s="52">
        <v>499</v>
      </c>
      <c r="M10" s="52">
        <v>531</v>
      </c>
    </row>
    <row r="11" spans="1:13" ht="12.95" customHeight="1" x14ac:dyDescent="0.2">
      <c r="A11" s="161" t="s">
        <v>38</v>
      </c>
      <c r="B11" s="54">
        <v>531</v>
      </c>
      <c r="C11" s="54">
        <v>559</v>
      </c>
      <c r="D11" s="54">
        <v>592</v>
      </c>
      <c r="E11" s="54">
        <v>649</v>
      </c>
      <c r="F11" s="54">
        <v>694</v>
      </c>
      <c r="G11" s="54">
        <v>756</v>
      </c>
      <c r="H11" s="54">
        <v>774</v>
      </c>
      <c r="I11" s="54">
        <v>810</v>
      </c>
      <c r="J11" s="54">
        <v>893</v>
      </c>
      <c r="K11" s="54">
        <v>967</v>
      </c>
      <c r="L11" s="54">
        <v>960</v>
      </c>
      <c r="M11" s="54">
        <v>1019</v>
      </c>
    </row>
    <row r="12" spans="1:13" s="53" customFormat="1" ht="12.95" customHeight="1" x14ac:dyDescent="0.2">
      <c r="A12" s="161" t="s">
        <v>39</v>
      </c>
      <c r="B12" s="52">
        <v>312</v>
      </c>
      <c r="C12" s="52">
        <v>299</v>
      </c>
      <c r="D12" s="52">
        <v>294</v>
      </c>
      <c r="E12" s="52">
        <v>296</v>
      </c>
      <c r="F12" s="52">
        <v>350</v>
      </c>
      <c r="G12" s="52">
        <v>395</v>
      </c>
      <c r="H12" s="52">
        <v>409</v>
      </c>
      <c r="I12" s="52">
        <v>413</v>
      </c>
      <c r="J12" s="52">
        <v>409</v>
      </c>
      <c r="K12" s="52">
        <v>449</v>
      </c>
      <c r="L12" s="52">
        <v>455</v>
      </c>
      <c r="M12" s="52">
        <v>484</v>
      </c>
    </row>
    <row r="13" spans="1:13" ht="12.95" customHeight="1" x14ac:dyDescent="0.2">
      <c r="A13" s="161" t="s">
        <v>87</v>
      </c>
      <c r="B13" s="54">
        <v>1586</v>
      </c>
      <c r="C13" s="54">
        <v>1610</v>
      </c>
      <c r="D13" s="54">
        <v>1698</v>
      </c>
      <c r="E13" s="54">
        <v>1846</v>
      </c>
      <c r="F13" s="54">
        <v>2147</v>
      </c>
      <c r="G13" s="54">
        <v>2364</v>
      </c>
      <c r="H13" s="54">
        <v>2361</v>
      </c>
      <c r="I13" s="54">
        <v>2678</v>
      </c>
      <c r="J13" s="54">
        <v>2894</v>
      </c>
      <c r="K13" s="54">
        <v>3409</v>
      </c>
      <c r="L13" s="54">
        <v>2719</v>
      </c>
      <c r="M13" s="54">
        <v>2856</v>
      </c>
    </row>
    <row r="14" spans="1:13" ht="12.95" customHeight="1" x14ac:dyDescent="0.2">
      <c r="A14" s="161" t="s">
        <v>40</v>
      </c>
      <c r="B14" s="52">
        <v>10760</v>
      </c>
      <c r="C14" s="52">
        <v>11413</v>
      </c>
      <c r="D14" s="52">
        <v>11759</v>
      </c>
      <c r="E14" s="52">
        <v>12141</v>
      </c>
      <c r="F14" s="52">
        <v>13033</v>
      </c>
      <c r="G14" s="52">
        <v>14725</v>
      </c>
      <c r="H14" s="52">
        <v>15425</v>
      </c>
      <c r="I14" s="52">
        <v>14909</v>
      </c>
      <c r="J14" s="52">
        <v>16512</v>
      </c>
      <c r="K14" s="52">
        <v>20838</v>
      </c>
      <c r="L14" s="52">
        <v>24642</v>
      </c>
      <c r="M14" s="52">
        <v>21446</v>
      </c>
    </row>
    <row r="15" spans="1:13" ht="12.95" customHeight="1" x14ac:dyDescent="0.2">
      <c r="A15" s="161" t="s">
        <v>41</v>
      </c>
      <c r="B15" s="56">
        <v>922</v>
      </c>
      <c r="C15" s="56">
        <v>926</v>
      </c>
      <c r="D15" s="54">
        <v>920</v>
      </c>
      <c r="E15" s="56">
        <v>1044</v>
      </c>
      <c r="F15" s="56">
        <v>1051</v>
      </c>
      <c r="G15" s="56">
        <v>1094</v>
      </c>
      <c r="H15" s="56">
        <v>1155</v>
      </c>
      <c r="I15" s="56">
        <v>1167</v>
      </c>
      <c r="J15" s="56">
        <v>1184</v>
      </c>
      <c r="K15" s="56">
        <v>1282</v>
      </c>
      <c r="L15" s="56">
        <v>1659</v>
      </c>
      <c r="M15" s="56">
        <v>1933</v>
      </c>
    </row>
    <row r="16" spans="1:13" ht="13.9" customHeight="1" x14ac:dyDescent="0.2">
      <c r="A16" s="162" t="s">
        <v>135</v>
      </c>
      <c r="B16" s="52">
        <v>59</v>
      </c>
      <c r="C16" s="52">
        <v>58</v>
      </c>
      <c r="D16" s="52">
        <v>56</v>
      </c>
      <c r="E16" s="52">
        <v>54</v>
      </c>
      <c r="F16" s="52">
        <v>54</v>
      </c>
      <c r="G16" s="52">
        <v>52</v>
      </c>
      <c r="H16" s="52">
        <v>51</v>
      </c>
      <c r="I16" s="52">
        <v>52</v>
      </c>
      <c r="J16" s="52">
        <v>52</v>
      </c>
      <c r="K16" s="52">
        <v>51</v>
      </c>
      <c r="L16" s="52">
        <v>49</v>
      </c>
      <c r="M16" s="52">
        <v>44</v>
      </c>
    </row>
    <row r="17" spans="1:13" ht="9.6" customHeight="1" thickBot="1" x14ac:dyDescent="0.25">
      <c r="A17" s="163"/>
      <c r="B17" s="57"/>
      <c r="C17" s="57"/>
      <c r="D17" s="57"/>
      <c r="E17" s="57"/>
      <c r="F17" s="57"/>
      <c r="G17" s="57"/>
      <c r="H17" s="57"/>
      <c r="I17" s="57"/>
      <c r="J17" s="57"/>
      <c r="K17" s="57"/>
      <c r="L17" s="57"/>
      <c r="M17" s="57"/>
    </row>
    <row r="18" spans="1:13" s="58" customFormat="1" ht="6.95" customHeight="1" x14ac:dyDescent="0.25">
      <c r="A18" s="159"/>
      <c r="D18" s="59"/>
    </row>
    <row r="19" spans="1:13" s="49" customFormat="1" ht="6.95" customHeight="1" x14ac:dyDescent="0.2">
      <c r="A19" s="159"/>
      <c r="K19" s="46"/>
      <c r="L19" s="46"/>
      <c r="M19" s="46"/>
    </row>
    <row r="20" spans="1:13" s="49" customFormat="1" ht="18" customHeight="1" x14ac:dyDescent="0.2">
      <c r="A20" s="192" t="s">
        <v>139</v>
      </c>
    </row>
    <row r="21" spans="1:13" s="49" customFormat="1" ht="18" customHeight="1" x14ac:dyDescent="0.2">
      <c r="A21" s="192" t="s">
        <v>133</v>
      </c>
    </row>
    <row r="22" spans="1:13" s="58" customFormat="1" ht="18" customHeight="1" thickBot="1" x14ac:dyDescent="0.3">
      <c r="A22" s="157" t="s">
        <v>145</v>
      </c>
      <c r="B22" s="45"/>
      <c r="C22" s="45"/>
      <c r="D22" s="45"/>
      <c r="E22" s="45"/>
      <c r="K22" s="45"/>
      <c r="L22" s="45"/>
      <c r="M22" s="45"/>
    </row>
    <row r="23" spans="1:13" s="48" customFormat="1" ht="18" customHeight="1" thickBot="1" x14ac:dyDescent="0.25">
      <c r="A23" s="158"/>
      <c r="B23" s="47">
        <v>2014</v>
      </c>
      <c r="C23" s="47">
        <v>2015</v>
      </c>
      <c r="D23" s="47">
        <v>2016</v>
      </c>
      <c r="E23" s="47">
        <v>2017</v>
      </c>
      <c r="F23" s="47">
        <v>2018</v>
      </c>
      <c r="G23" s="47">
        <v>2019</v>
      </c>
      <c r="H23" s="47">
        <v>2020</v>
      </c>
      <c r="I23" s="47">
        <v>2021</v>
      </c>
      <c r="J23" s="47">
        <v>2022</v>
      </c>
      <c r="K23" s="47">
        <v>2023</v>
      </c>
      <c r="L23" s="47">
        <v>2024</v>
      </c>
      <c r="M23" s="47">
        <v>2025</v>
      </c>
    </row>
    <row r="24" spans="1:13" s="49" customFormat="1" ht="9" customHeight="1" x14ac:dyDescent="0.2">
      <c r="A24" s="159"/>
    </row>
    <row r="25" spans="1:13" s="51" customFormat="1" ht="12.95" customHeight="1" x14ac:dyDescent="0.2">
      <c r="A25" s="160" t="s">
        <v>34</v>
      </c>
      <c r="B25" s="50">
        <v>6205</v>
      </c>
      <c r="C25" s="50">
        <v>6060</v>
      </c>
      <c r="D25" s="50">
        <v>6512</v>
      </c>
      <c r="E25" s="50">
        <v>6802</v>
      </c>
      <c r="F25" s="50">
        <v>7132</v>
      </c>
      <c r="G25" s="50">
        <v>7566</v>
      </c>
      <c r="H25" s="50">
        <v>6898</v>
      </c>
      <c r="I25" s="50">
        <v>7943</v>
      </c>
      <c r="J25" s="50">
        <v>8591</v>
      </c>
      <c r="K25" s="50">
        <v>10575</v>
      </c>
      <c r="L25" s="50">
        <v>12010</v>
      </c>
      <c r="M25" s="50">
        <v>13215</v>
      </c>
    </row>
    <row r="26" spans="1:13" s="53" customFormat="1" ht="12.95" customHeight="1" x14ac:dyDescent="0.2">
      <c r="A26" s="161" t="s">
        <v>35</v>
      </c>
      <c r="B26" s="52">
        <v>138</v>
      </c>
      <c r="C26" s="52">
        <v>133</v>
      </c>
      <c r="D26" s="52">
        <v>143</v>
      </c>
      <c r="E26" s="52">
        <v>157</v>
      </c>
      <c r="F26" s="52">
        <v>152</v>
      </c>
      <c r="G26" s="52">
        <v>169</v>
      </c>
      <c r="H26" s="52">
        <v>175</v>
      </c>
      <c r="I26" s="52">
        <v>189</v>
      </c>
      <c r="J26" s="52">
        <v>203</v>
      </c>
      <c r="K26" s="52">
        <v>216</v>
      </c>
      <c r="L26" s="52">
        <v>261</v>
      </c>
      <c r="M26" s="52">
        <v>278</v>
      </c>
    </row>
    <row r="27" spans="1:13" s="53" customFormat="1" ht="12.95" customHeight="1" x14ac:dyDescent="0.2">
      <c r="A27" s="161" t="s">
        <v>36</v>
      </c>
      <c r="B27" s="52">
        <v>369</v>
      </c>
      <c r="C27" s="52">
        <v>374</v>
      </c>
      <c r="D27" s="52">
        <v>392</v>
      </c>
      <c r="E27" s="52">
        <v>398</v>
      </c>
      <c r="F27" s="52">
        <v>434</v>
      </c>
      <c r="G27" s="52">
        <v>428</v>
      </c>
      <c r="H27" s="52">
        <v>418</v>
      </c>
      <c r="I27" s="52">
        <v>453</v>
      </c>
      <c r="J27" s="52">
        <v>493</v>
      </c>
      <c r="K27" s="52">
        <v>668</v>
      </c>
      <c r="L27" s="52">
        <v>741</v>
      </c>
      <c r="M27" s="52">
        <v>773</v>
      </c>
    </row>
    <row r="28" spans="1:13" s="53" customFormat="1" ht="12.95" customHeight="1" x14ac:dyDescent="0.2">
      <c r="A28" s="161" t="s">
        <v>57</v>
      </c>
      <c r="B28" s="52">
        <v>263</v>
      </c>
      <c r="C28" s="52">
        <v>250</v>
      </c>
      <c r="D28" s="52">
        <v>233</v>
      </c>
      <c r="E28" s="52">
        <v>269</v>
      </c>
      <c r="F28" s="52">
        <v>293</v>
      </c>
      <c r="G28" s="52">
        <v>290</v>
      </c>
      <c r="H28" s="52">
        <v>245</v>
      </c>
      <c r="I28" s="52">
        <v>271</v>
      </c>
      <c r="J28" s="52">
        <v>291</v>
      </c>
      <c r="K28" s="52">
        <v>323</v>
      </c>
      <c r="L28" s="52">
        <v>319</v>
      </c>
      <c r="M28" s="52">
        <v>333</v>
      </c>
    </row>
    <row r="29" spans="1:13" s="53" customFormat="1" ht="12.95" customHeight="1" x14ac:dyDescent="0.2">
      <c r="A29" s="161" t="s">
        <v>37</v>
      </c>
      <c r="B29" s="52">
        <v>126</v>
      </c>
      <c r="C29" s="52">
        <v>105</v>
      </c>
      <c r="D29" s="52">
        <v>103</v>
      </c>
      <c r="E29" s="52">
        <v>102</v>
      </c>
      <c r="F29" s="52">
        <v>111</v>
      </c>
      <c r="G29" s="52">
        <v>120</v>
      </c>
      <c r="H29" s="52">
        <v>99</v>
      </c>
      <c r="I29" s="52">
        <v>103</v>
      </c>
      <c r="J29" s="52">
        <v>103</v>
      </c>
      <c r="K29" s="52">
        <v>122</v>
      </c>
      <c r="L29" s="52">
        <v>184</v>
      </c>
      <c r="M29" s="52">
        <v>242</v>
      </c>
    </row>
    <row r="30" spans="1:13" ht="12.95" customHeight="1" x14ac:dyDescent="0.2">
      <c r="A30" s="161" t="s">
        <v>38</v>
      </c>
      <c r="B30" s="54">
        <v>280</v>
      </c>
      <c r="C30" s="54">
        <v>289</v>
      </c>
      <c r="D30" s="54">
        <v>300</v>
      </c>
      <c r="E30" s="54">
        <v>340</v>
      </c>
      <c r="F30" s="54">
        <v>379</v>
      </c>
      <c r="G30" s="54">
        <v>401</v>
      </c>
      <c r="H30" s="54">
        <v>374</v>
      </c>
      <c r="I30" s="54">
        <v>379</v>
      </c>
      <c r="J30" s="54">
        <v>396</v>
      </c>
      <c r="K30" s="54">
        <v>423</v>
      </c>
      <c r="L30" s="54">
        <v>403</v>
      </c>
      <c r="M30" s="54">
        <v>431</v>
      </c>
    </row>
    <row r="31" spans="1:13" s="53" customFormat="1" ht="12.95" customHeight="1" x14ac:dyDescent="0.2">
      <c r="A31" s="161" t="s">
        <v>39</v>
      </c>
      <c r="B31" s="52">
        <v>195</v>
      </c>
      <c r="C31" s="52">
        <v>188</v>
      </c>
      <c r="D31" s="52">
        <v>205</v>
      </c>
      <c r="E31" s="52">
        <v>187</v>
      </c>
      <c r="F31" s="52">
        <v>207</v>
      </c>
      <c r="G31" s="52">
        <v>219</v>
      </c>
      <c r="H31" s="52">
        <v>216</v>
      </c>
      <c r="I31" s="52">
        <v>223</v>
      </c>
      <c r="J31" s="52">
        <v>228</v>
      </c>
      <c r="K31" s="52">
        <v>265</v>
      </c>
      <c r="L31" s="52">
        <v>264</v>
      </c>
      <c r="M31" s="52">
        <v>293</v>
      </c>
    </row>
    <row r="32" spans="1:13" ht="12.95" customHeight="1" x14ac:dyDescent="0.2">
      <c r="A32" s="161" t="s">
        <v>87</v>
      </c>
      <c r="B32" s="54">
        <v>707</v>
      </c>
      <c r="C32" s="54">
        <v>681</v>
      </c>
      <c r="D32" s="54">
        <v>726</v>
      </c>
      <c r="E32" s="54">
        <v>755</v>
      </c>
      <c r="F32" s="54">
        <v>809</v>
      </c>
      <c r="G32" s="54">
        <v>844</v>
      </c>
      <c r="H32" s="54">
        <v>775</v>
      </c>
      <c r="I32" s="54">
        <v>878</v>
      </c>
      <c r="J32" s="54">
        <v>975</v>
      </c>
      <c r="K32" s="54">
        <v>1120</v>
      </c>
      <c r="L32" s="54">
        <v>996</v>
      </c>
      <c r="M32" s="54">
        <v>1066</v>
      </c>
    </row>
    <row r="33" spans="1:13" ht="12.95" customHeight="1" x14ac:dyDescent="0.2">
      <c r="A33" s="161" t="s">
        <v>40</v>
      </c>
      <c r="B33" s="52">
        <v>3590</v>
      </c>
      <c r="C33" s="52">
        <v>3529</v>
      </c>
      <c r="D33" s="52">
        <v>3860</v>
      </c>
      <c r="E33" s="52">
        <v>3951</v>
      </c>
      <c r="F33" s="52">
        <v>4063</v>
      </c>
      <c r="G33" s="52">
        <v>4374</v>
      </c>
      <c r="H33" s="52">
        <v>3962</v>
      </c>
      <c r="I33" s="52">
        <v>4736</v>
      </c>
      <c r="J33" s="52">
        <v>5267</v>
      </c>
      <c r="K33" s="52">
        <v>6645</v>
      </c>
      <c r="L33" s="52">
        <v>7814</v>
      </c>
      <c r="M33" s="52">
        <v>8638</v>
      </c>
    </row>
    <row r="34" spans="1:13" ht="12.95" customHeight="1" x14ac:dyDescent="0.2">
      <c r="A34" s="161" t="s">
        <v>41</v>
      </c>
      <c r="B34" s="56">
        <v>501</v>
      </c>
      <c r="C34" s="56">
        <v>483</v>
      </c>
      <c r="D34" s="54">
        <v>519</v>
      </c>
      <c r="E34" s="56">
        <v>609</v>
      </c>
      <c r="F34" s="56">
        <v>650</v>
      </c>
      <c r="G34" s="56">
        <v>690</v>
      </c>
      <c r="H34" s="56">
        <v>601</v>
      </c>
      <c r="I34" s="56">
        <v>678</v>
      </c>
      <c r="J34" s="56">
        <v>598</v>
      </c>
      <c r="K34" s="56">
        <v>756</v>
      </c>
      <c r="L34" s="56">
        <v>992</v>
      </c>
      <c r="M34" s="56">
        <v>1131</v>
      </c>
    </row>
    <row r="35" spans="1:13" ht="12.95" customHeight="1" x14ac:dyDescent="0.2">
      <c r="A35" s="162" t="s">
        <v>135</v>
      </c>
      <c r="B35" s="52">
        <v>36</v>
      </c>
      <c r="C35" s="52">
        <v>28</v>
      </c>
      <c r="D35" s="52">
        <v>31</v>
      </c>
      <c r="E35" s="52">
        <v>34</v>
      </c>
      <c r="F35" s="52">
        <v>34</v>
      </c>
      <c r="G35" s="52">
        <v>31</v>
      </c>
      <c r="H35" s="52">
        <v>33</v>
      </c>
      <c r="I35" s="52">
        <v>33</v>
      </c>
      <c r="J35" s="52">
        <v>37</v>
      </c>
      <c r="K35" s="52">
        <v>37</v>
      </c>
      <c r="L35" s="52">
        <v>36</v>
      </c>
      <c r="M35" s="52">
        <v>30</v>
      </c>
    </row>
    <row r="36" spans="1:13" ht="9.4" customHeight="1" thickBot="1" x14ac:dyDescent="0.25">
      <c r="A36" s="163"/>
      <c r="B36" s="57"/>
      <c r="C36" s="57"/>
      <c r="D36" s="57"/>
      <c r="E36" s="57"/>
      <c r="F36" s="57"/>
      <c r="G36" s="57"/>
      <c r="H36" s="57"/>
      <c r="I36" s="57"/>
      <c r="J36" s="57"/>
      <c r="K36" s="57"/>
      <c r="L36" s="57"/>
      <c r="M36" s="57"/>
    </row>
    <row r="37" spans="1:13" ht="10.15" customHeight="1" x14ac:dyDescent="0.2"/>
    <row r="38" spans="1:13" ht="9" customHeight="1" x14ac:dyDescent="0.2"/>
    <row r="39" spans="1:13" ht="18" customHeight="1" x14ac:dyDescent="0.2">
      <c r="A39" s="193" t="s">
        <v>132</v>
      </c>
    </row>
    <row r="40" spans="1:13" ht="18" customHeight="1" x14ac:dyDescent="0.2">
      <c r="A40" s="193" t="s">
        <v>133</v>
      </c>
    </row>
    <row r="41" spans="1:13" s="58" customFormat="1" ht="18" customHeight="1" thickBot="1" x14ac:dyDescent="0.3">
      <c r="A41" s="157" t="s">
        <v>143</v>
      </c>
      <c r="B41" s="45"/>
      <c r="C41" s="45"/>
      <c r="D41" s="45"/>
      <c r="E41" s="45"/>
      <c r="K41" s="45"/>
      <c r="L41" s="45"/>
      <c r="M41" s="45"/>
    </row>
    <row r="42" spans="1:13" s="48" customFormat="1" ht="18" customHeight="1" thickBot="1" x14ac:dyDescent="0.25">
      <c r="A42" s="158"/>
      <c r="B42" s="47">
        <v>2014</v>
      </c>
      <c r="C42" s="47">
        <v>2015</v>
      </c>
      <c r="D42" s="47">
        <v>2016</v>
      </c>
      <c r="E42" s="47">
        <v>2017</v>
      </c>
      <c r="F42" s="47">
        <v>2018</v>
      </c>
      <c r="G42" s="47">
        <v>2019</v>
      </c>
      <c r="H42" s="47">
        <v>2020</v>
      </c>
      <c r="I42" s="47">
        <v>2021</v>
      </c>
      <c r="J42" s="47">
        <v>2022</v>
      </c>
      <c r="K42" s="47">
        <v>2023</v>
      </c>
      <c r="L42" s="47">
        <v>2024</v>
      </c>
      <c r="M42" s="47">
        <v>2025</v>
      </c>
    </row>
    <row r="43" spans="1:13" s="49" customFormat="1" ht="9" customHeight="1" x14ac:dyDescent="0.2">
      <c r="A43" s="159"/>
    </row>
    <row r="44" spans="1:13" s="51" customFormat="1" ht="12.95" customHeight="1" x14ac:dyDescent="0.2">
      <c r="A44" s="160" t="s">
        <v>34</v>
      </c>
      <c r="B44" s="50">
        <v>4337</v>
      </c>
      <c r="C44" s="50">
        <v>4813</v>
      </c>
      <c r="D44" s="50">
        <v>4320</v>
      </c>
      <c r="E44" s="50">
        <v>4205</v>
      </c>
      <c r="F44" s="50">
        <v>4381</v>
      </c>
      <c r="G44" s="50">
        <v>4684</v>
      </c>
      <c r="H44" s="50">
        <v>4814</v>
      </c>
      <c r="I44" s="50">
        <v>4258</v>
      </c>
      <c r="J44" s="50">
        <v>4277</v>
      </c>
      <c r="K44" s="50">
        <v>4844</v>
      </c>
      <c r="L44" s="50">
        <v>5694</v>
      </c>
      <c r="M44" s="50">
        <v>6258</v>
      </c>
    </row>
    <row r="45" spans="1:13" s="53" customFormat="1" ht="12.95" customHeight="1" x14ac:dyDescent="0.2">
      <c r="A45" s="161" t="s">
        <v>35</v>
      </c>
      <c r="B45" s="52">
        <v>45</v>
      </c>
      <c r="C45" s="52">
        <v>68</v>
      </c>
      <c r="D45" s="52">
        <v>56</v>
      </c>
      <c r="E45" s="52">
        <v>54</v>
      </c>
      <c r="F45" s="52">
        <v>58</v>
      </c>
      <c r="G45" s="52">
        <v>66</v>
      </c>
      <c r="H45" s="52">
        <v>63</v>
      </c>
      <c r="I45" s="52">
        <v>63</v>
      </c>
      <c r="J45" s="52">
        <v>61</v>
      </c>
      <c r="K45" s="52">
        <v>72</v>
      </c>
      <c r="L45" s="52">
        <v>55</v>
      </c>
      <c r="M45" s="52">
        <v>83</v>
      </c>
    </row>
    <row r="46" spans="1:13" s="53" customFormat="1" ht="12.95" customHeight="1" x14ac:dyDescent="0.2">
      <c r="A46" s="161" t="s">
        <v>36</v>
      </c>
      <c r="B46" s="54">
        <v>106</v>
      </c>
      <c r="C46" s="54">
        <v>120</v>
      </c>
      <c r="D46" s="54">
        <v>98</v>
      </c>
      <c r="E46" s="54">
        <v>110</v>
      </c>
      <c r="F46" s="54">
        <v>100</v>
      </c>
      <c r="G46" s="54">
        <v>106</v>
      </c>
      <c r="H46" s="54">
        <v>116</v>
      </c>
      <c r="I46" s="54">
        <v>109</v>
      </c>
      <c r="J46" s="54">
        <v>116</v>
      </c>
      <c r="K46" s="54">
        <v>118</v>
      </c>
      <c r="L46" s="54">
        <v>118</v>
      </c>
      <c r="M46" s="54">
        <v>100</v>
      </c>
    </row>
    <row r="47" spans="1:13" s="53" customFormat="1" ht="12.95" customHeight="1" x14ac:dyDescent="0.2">
      <c r="A47" s="161" t="s">
        <v>57</v>
      </c>
      <c r="B47" s="54">
        <v>160</v>
      </c>
      <c r="C47" s="54">
        <v>162</v>
      </c>
      <c r="D47" s="54">
        <v>171</v>
      </c>
      <c r="E47" s="54">
        <v>149</v>
      </c>
      <c r="F47" s="54">
        <v>164</v>
      </c>
      <c r="G47" s="54">
        <v>196</v>
      </c>
      <c r="H47" s="54">
        <v>212</v>
      </c>
      <c r="I47" s="54">
        <v>176</v>
      </c>
      <c r="J47" s="54">
        <v>134</v>
      </c>
      <c r="K47" s="54">
        <v>141</v>
      </c>
      <c r="L47" s="54">
        <v>164</v>
      </c>
      <c r="M47" s="54">
        <v>139</v>
      </c>
    </row>
    <row r="48" spans="1:13" s="53" customFormat="1" ht="12.95" customHeight="1" x14ac:dyDescent="0.2">
      <c r="A48" s="161" t="s">
        <v>37</v>
      </c>
      <c r="B48" s="54">
        <v>99</v>
      </c>
      <c r="C48" s="54">
        <v>74</v>
      </c>
      <c r="D48" s="54">
        <v>61</v>
      </c>
      <c r="E48" s="54">
        <v>58</v>
      </c>
      <c r="F48" s="54">
        <v>64</v>
      </c>
      <c r="G48" s="54">
        <v>54</v>
      </c>
      <c r="H48" s="54">
        <v>65</v>
      </c>
      <c r="I48" s="54">
        <v>59</v>
      </c>
      <c r="J48" s="54">
        <v>50</v>
      </c>
      <c r="K48" s="54">
        <v>53</v>
      </c>
      <c r="L48" s="54">
        <v>60</v>
      </c>
      <c r="M48" s="54">
        <v>71</v>
      </c>
    </row>
    <row r="49" spans="1:13" ht="12.95" customHeight="1" x14ac:dyDescent="0.2">
      <c r="A49" s="161" t="s">
        <v>38</v>
      </c>
      <c r="B49" s="54">
        <v>57</v>
      </c>
      <c r="C49" s="54">
        <v>64</v>
      </c>
      <c r="D49" s="54">
        <v>55</v>
      </c>
      <c r="E49" s="54">
        <v>49</v>
      </c>
      <c r="F49" s="54">
        <v>60</v>
      </c>
      <c r="G49" s="54">
        <v>59</v>
      </c>
      <c r="H49" s="54">
        <v>63</v>
      </c>
      <c r="I49" s="54">
        <v>72</v>
      </c>
      <c r="J49" s="54">
        <v>72</v>
      </c>
      <c r="K49" s="54">
        <v>82</v>
      </c>
      <c r="L49" s="54">
        <v>67</v>
      </c>
      <c r="M49" s="54">
        <v>79</v>
      </c>
    </row>
    <row r="50" spans="1:13" s="53" customFormat="1" ht="12.95" customHeight="1" x14ac:dyDescent="0.2">
      <c r="A50" s="161" t="s">
        <v>39</v>
      </c>
      <c r="B50" s="52">
        <v>52</v>
      </c>
      <c r="C50" s="52">
        <v>59</v>
      </c>
      <c r="D50" s="52">
        <v>37</v>
      </c>
      <c r="E50" s="52">
        <v>28</v>
      </c>
      <c r="F50" s="52">
        <v>45</v>
      </c>
      <c r="G50" s="52">
        <v>62</v>
      </c>
      <c r="H50" s="52">
        <v>53</v>
      </c>
      <c r="I50" s="52">
        <v>44</v>
      </c>
      <c r="J50" s="52">
        <v>49</v>
      </c>
      <c r="K50" s="52">
        <v>53</v>
      </c>
      <c r="L50" s="52">
        <v>59</v>
      </c>
      <c r="M50" s="52">
        <v>63</v>
      </c>
    </row>
    <row r="51" spans="1:13" ht="12.95" customHeight="1" x14ac:dyDescent="0.2">
      <c r="A51" s="161" t="s">
        <v>87</v>
      </c>
      <c r="B51" s="54">
        <v>473</v>
      </c>
      <c r="C51" s="54">
        <v>532</v>
      </c>
      <c r="D51" s="54">
        <v>505</v>
      </c>
      <c r="E51" s="54">
        <v>498</v>
      </c>
      <c r="F51" s="54">
        <v>559</v>
      </c>
      <c r="G51" s="54">
        <v>585</v>
      </c>
      <c r="H51" s="54">
        <v>575</v>
      </c>
      <c r="I51" s="54">
        <v>582</v>
      </c>
      <c r="J51" s="54">
        <v>536</v>
      </c>
      <c r="K51" s="54">
        <v>579</v>
      </c>
      <c r="L51" s="54">
        <v>468</v>
      </c>
      <c r="M51" s="54">
        <v>457</v>
      </c>
    </row>
    <row r="52" spans="1:13" ht="12.95" customHeight="1" x14ac:dyDescent="0.2">
      <c r="A52" s="161" t="s">
        <v>40</v>
      </c>
      <c r="B52" s="52">
        <v>3148</v>
      </c>
      <c r="C52" s="52">
        <v>3549</v>
      </c>
      <c r="D52" s="52">
        <v>3162</v>
      </c>
      <c r="E52" s="52">
        <v>3070</v>
      </c>
      <c r="F52" s="52">
        <v>3154</v>
      </c>
      <c r="G52" s="52">
        <v>3381</v>
      </c>
      <c r="H52" s="52">
        <v>3457</v>
      </c>
      <c r="I52" s="52">
        <v>2977</v>
      </c>
      <c r="J52" s="52">
        <v>3066</v>
      </c>
      <c r="K52" s="52">
        <v>3582</v>
      </c>
      <c r="L52" s="52">
        <v>4452</v>
      </c>
      <c r="M52" s="52">
        <v>5001</v>
      </c>
    </row>
    <row r="53" spans="1:13" ht="12.95" customHeight="1" x14ac:dyDescent="0.2">
      <c r="A53" s="161" t="s">
        <v>41</v>
      </c>
      <c r="B53" s="54">
        <v>184</v>
      </c>
      <c r="C53" s="54">
        <v>166</v>
      </c>
      <c r="D53" s="54">
        <v>159</v>
      </c>
      <c r="E53" s="54">
        <v>177</v>
      </c>
      <c r="F53" s="54">
        <v>165</v>
      </c>
      <c r="G53" s="54">
        <v>162</v>
      </c>
      <c r="H53" s="54">
        <v>200</v>
      </c>
      <c r="I53" s="54">
        <v>165</v>
      </c>
      <c r="J53" s="54">
        <v>187</v>
      </c>
      <c r="K53" s="54">
        <v>159</v>
      </c>
      <c r="L53" s="54">
        <v>247</v>
      </c>
      <c r="M53" s="54">
        <v>260</v>
      </c>
    </row>
    <row r="54" spans="1:13" ht="12.95" customHeight="1" x14ac:dyDescent="0.2">
      <c r="A54" s="162" t="s">
        <v>135</v>
      </c>
      <c r="B54" s="52">
        <v>13</v>
      </c>
      <c r="C54" s="52">
        <v>19</v>
      </c>
      <c r="D54" s="52">
        <v>16</v>
      </c>
      <c r="E54" s="52">
        <v>12</v>
      </c>
      <c r="F54" s="52">
        <v>12</v>
      </c>
      <c r="G54" s="52">
        <v>13</v>
      </c>
      <c r="H54" s="52">
        <v>10</v>
      </c>
      <c r="I54" s="52">
        <v>11</v>
      </c>
      <c r="J54" s="52">
        <v>6</v>
      </c>
      <c r="K54" s="52">
        <v>5</v>
      </c>
      <c r="L54" s="52">
        <v>4</v>
      </c>
      <c r="M54" s="52">
        <v>5</v>
      </c>
    </row>
    <row r="55" spans="1:13" ht="10.7" customHeight="1" thickBot="1" x14ac:dyDescent="0.25">
      <c r="A55" s="163"/>
      <c r="B55" s="57"/>
      <c r="C55" s="57"/>
      <c r="D55" s="57"/>
      <c r="E55" s="57"/>
      <c r="F55" s="57"/>
      <c r="G55" s="57"/>
      <c r="H55" s="57"/>
      <c r="I55" s="57"/>
      <c r="J55" s="57"/>
      <c r="K55" s="57"/>
      <c r="L55" s="57"/>
      <c r="M55" s="57"/>
    </row>
    <row r="56" spans="1:13" ht="4.3499999999999996" customHeight="1" x14ac:dyDescent="0.2"/>
    <row r="57" spans="1:13" ht="36.950000000000003" customHeight="1" x14ac:dyDescent="0.2">
      <c r="A57" s="994" t="s">
        <v>146</v>
      </c>
      <c r="B57" s="994"/>
      <c r="C57" s="994"/>
      <c r="D57" s="994"/>
      <c r="E57" s="994"/>
      <c r="F57" s="994"/>
      <c r="G57" s="994"/>
      <c r="H57" s="994"/>
      <c r="I57" s="994"/>
      <c r="J57" s="994"/>
      <c r="K57" s="994"/>
      <c r="L57" s="994"/>
      <c r="M57" s="994"/>
    </row>
    <row r="58" spans="1:13" ht="12.95" customHeight="1" x14ac:dyDescent="0.2">
      <c r="A58" s="165"/>
    </row>
    <row r="59" spans="1:13" ht="12.95" customHeight="1" x14ac:dyDescent="0.2">
      <c r="A59" s="166"/>
    </row>
    <row r="60" spans="1:13" ht="12.95" customHeight="1" x14ac:dyDescent="0.2">
      <c r="A60" s="166"/>
    </row>
    <row r="61" spans="1:13" ht="12.95" customHeight="1" x14ac:dyDescent="0.2">
      <c r="A61" s="166"/>
    </row>
    <row r="62" spans="1:13" ht="12.95" customHeight="1" x14ac:dyDescent="0.2">
      <c r="A62" s="166"/>
    </row>
    <row r="63" spans="1:13" ht="12.95" customHeight="1" x14ac:dyDescent="0.2">
      <c r="A63" s="167"/>
    </row>
    <row r="64" spans="1:13" ht="12.95" customHeight="1" x14ac:dyDescent="0.2">
      <c r="A64" s="166"/>
    </row>
    <row r="65" spans="1:1" ht="12.95" customHeight="1" x14ac:dyDescent="0.2">
      <c r="A65" s="167"/>
    </row>
    <row r="66" spans="1:1" ht="12.95" customHeight="1" x14ac:dyDescent="0.2">
      <c r="A66" s="167"/>
    </row>
    <row r="67" spans="1:1" ht="12.95" customHeight="1" x14ac:dyDescent="0.2">
      <c r="A67" s="167"/>
    </row>
    <row r="68" spans="1:1" ht="12.95" customHeight="1" x14ac:dyDescent="0.2">
      <c r="A68" s="167"/>
    </row>
  </sheetData>
  <mergeCells count="1">
    <mergeCell ref="A57:M57"/>
  </mergeCells>
  <hyperlinks>
    <hyperlink ref="A1" location="Мазмуну!A1" display="МАЗМУНУНА  кайтуу" xr:uid="{00000000-0004-0000-0900-000000000000}"/>
  </hyperlinks>
  <pageMargins left="0.86614173228346458" right="0.59055118110236227" top="0.78740157480314965" bottom="0.78740157480314965" header="0.51181102362204722" footer="0.51181102362204722"/>
  <pageSetup paperSize="9" orientation="portrait" horizontalDpi="120" verticalDpi="14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12"/>
  <sheetViews>
    <sheetView workbookViewId="0">
      <selection activeCell="M7" sqref="M7"/>
    </sheetView>
  </sheetViews>
  <sheetFormatPr defaultRowHeight="12.95" customHeight="1" x14ac:dyDescent="0.2"/>
  <cols>
    <col min="1" max="1" width="43.85546875" style="135" customWidth="1"/>
    <col min="2" max="2" width="9.7109375" style="62" hidden="1" customWidth="1"/>
    <col min="3" max="4" width="9.28515625" style="1" hidden="1" customWidth="1"/>
    <col min="5" max="7" width="8.85546875" style="1" hidden="1" customWidth="1"/>
    <col min="8" max="8" width="9.5703125" style="1" hidden="1" customWidth="1"/>
    <col min="9" max="13" width="9.5703125" style="1" customWidth="1"/>
    <col min="14" max="253" width="9.140625" style="1"/>
    <col min="254" max="254" width="44.85546875" style="1" customWidth="1"/>
    <col min="255" max="257" width="0" style="1" hidden="1" customWidth="1"/>
    <col min="258" max="262" width="9.7109375" style="1" customWidth="1"/>
    <col min="263" max="509" width="9.140625" style="1"/>
    <col min="510" max="510" width="44.85546875" style="1" customWidth="1"/>
    <col min="511" max="513" width="0" style="1" hidden="1" customWidth="1"/>
    <col min="514" max="518" width="9.7109375" style="1" customWidth="1"/>
    <col min="519" max="765" width="9.140625" style="1"/>
    <col min="766" max="766" width="44.85546875" style="1" customWidth="1"/>
    <col min="767" max="769" width="0" style="1" hidden="1" customWidth="1"/>
    <col min="770" max="774" width="9.7109375" style="1" customWidth="1"/>
    <col min="775" max="1021" width="9.140625" style="1"/>
    <col min="1022" max="1022" width="44.85546875" style="1" customWidth="1"/>
    <col min="1023" max="1025" width="0" style="1" hidden="1" customWidth="1"/>
    <col min="1026" max="1030" width="9.7109375" style="1" customWidth="1"/>
    <col min="1031" max="1277" width="9.140625" style="1"/>
    <col min="1278" max="1278" width="44.85546875" style="1" customWidth="1"/>
    <col min="1279" max="1281" width="0" style="1" hidden="1" customWidth="1"/>
    <col min="1282" max="1286" width="9.7109375" style="1" customWidth="1"/>
    <col min="1287" max="1533" width="9.140625" style="1"/>
    <col min="1534" max="1534" width="44.85546875" style="1" customWidth="1"/>
    <col min="1535" max="1537" width="0" style="1" hidden="1" customWidth="1"/>
    <col min="1538" max="1542" width="9.7109375" style="1" customWidth="1"/>
    <col min="1543" max="1789" width="9.140625" style="1"/>
    <col min="1790" max="1790" width="44.85546875" style="1" customWidth="1"/>
    <col min="1791" max="1793" width="0" style="1" hidden="1" customWidth="1"/>
    <col min="1794" max="1798" width="9.7109375" style="1" customWidth="1"/>
    <col min="1799" max="2045" width="9.140625" style="1"/>
    <col min="2046" max="2046" width="44.85546875" style="1" customWidth="1"/>
    <col min="2047" max="2049" width="0" style="1" hidden="1" customWidth="1"/>
    <col min="2050" max="2054" width="9.7109375" style="1" customWidth="1"/>
    <col min="2055" max="2301" width="9.140625" style="1"/>
    <col min="2302" max="2302" width="44.85546875" style="1" customWidth="1"/>
    <col min="2303" max="2305" width="0" style="1" hidden="1" customWidth="1"/>
    <col min="2306" max="2310" width="9.7109375" style="1" customWidth="1"/>
    <col min="2311" max="2557" width="9.140625" style="1"/>
    <col min="2558" max="2558" width="44.85546875" style="1" customWidth="1"/>
    <col min="2559" max="2561" width="0" style="1" hidden="1" customWidth="1"/>
    <col min="2562" max="2566" width="9.7109375" style="1" customWidth="1"/>
    <col min="2567" max="2813" width="9.140625" style="1"/>
    <col min="2814" max="2814" width="44.85546875" style="1" customWidth="1"/>
    <col min="2815" max="2817" width="0" style="1" hidden="1" customWidth="1"/>
    <col min="2818" max="2822" width="9.7109375" style="1" customWidth="1"/>
    <col min="2823" max="3069" width="9.140625" style="1"/>
    <col min="3070" max="3070" width="44.85546875" style="1" customWidth="1"/>
    <col min="3071" max="3073" width="0" style="1" hidden="1" customWidth="1"/>
    <col min="3074" max="3078" width="9.7109375" style="1" customWidth="1"/>
    <col min="3079" max="3325" width="9.140625" style="1"/>
    <col min="3326" max="3326" width="44.85546875" style="1" customWidth="1"/>
    <col min="3327" max="3329" width="0" style="1" hidden="1" customWidth="1"/>
    <col min="3330" max="3334" width="9.7109375" style="1" customWidth="1"/>
    <col min="3335" max="3581" width="9.140625" style="1"/>
    <col min="3582" max="3582" width="44.85546875" style="1" customWidth="1"/>
    <col min="3583" max="3585" width="0" style="1" hidden="1" customWidth="1"/>
    <col min="3586" max="3590" width="9.7109375" style="1" customWidth="1"/>
    <col min="3591" max="3837" width="9.140625" style="1"/>
    <col min="3838" max="3838" width="44.85546875" style="1" customWidth="1"/>
    <col min="3839" max="3841" width="0" style="1" hidden="1" customWidth="1"/>
    <col min="3842" max="3846" width="9.7109375" style="1" customWidth="1"/>
    <col min="3847" max="4093" width="9.140625" style="1"/>
    <col min="4094" max="4094" width="44.85546875" style="1" customWidth="1"/>
    <col min="4095" max="4097" width="0" style="1" hidden="1" customWidth="1"/>
    <col min="4098" max="4102" width="9.7109375" style="1" customWidth="1"/>
    <col min="4103" max="4349" width="9.140625" style="1"/>
    <col min="4350" max="4350" width="44.85546875" style="1" customWidth="1"/>
    <col min="4351" max="4353" width="0" style="1" hidden="1" customWidth="1"/>
    <col min="4354" max="4358" width="9.7109375" style="1" customWidth="1"/>
    <col min="4359" max="4605" width="9.140625" style="1"/>
    <col min="4606" max="4606" width="44.85546875" style="1" customWidth="1"/>
    <col min="4607" max="4609" width="0" style="1" hidden="1" customWidth="1"/>
    <col min="4610" max="4614" width="9.7109375" style="1" customWidth="1"/>
    <col min="4615" max="4861" width="9.140625" style="1"/>
    <col min="4862" max="4862" width="44.85546875" style="1" customWidth="1"/>
    <col min="4863" max="4865" width="0" style="1" hidden="1" customWidth="1"/>
    <col min="4866" max="4870" width="9.7109375" style="1" customWidth="1"/>
    <col min="4871" max="5117" width="9.140625" style="1"/>
    <col min="5118" max="5118" width="44.85546875" style="1" customWidth="1"/>
    <col min="5119" max="5121" width="0" style="1" hidden="1" customWidth="1"/>
    <col min="5122" max="5126" width="9.7109375" style="1" customWidth="1"/>
    <col min="5127" max="5373" width="9.140625" style="1"/>
    <col min="5374" max="5374" width="44.85546875" style="1" customWidth="1"/>
    <col min="5375" max="5377" width="0" style="1" hidden="1" customWidth="1"/>
    <col min="5378" max="5382" width="9.7109375" style="1" customWidth="1"/>
    <col min="5383" max="5629" width="9.140625" style="1"/>
    <col min="5630" max="5630" width="44.85546875" style="1" customWidth="1"/>
    <col min="5631" max="5633" width="0" style="1" hidden="1" customWidth="1"/>
    <col min="5634" max="5638" width="9.7109375" style="1" customWidth="1"/>
    <col min="5639" max="5885" width="9.140625" style="1"/>
    <col min="5886" max="5886" width="44.85546875" style="1" customWidth="1"/>
    <col min="5887" max="5889" width="0" style="1" hidden="1" customWidth="1"/>
    <col min="5890" max="5894" width="9.7109375" style="1" customWidth="1"/>
    <col min="5895" max="6141" width="9.140625" style="1"/>
    <col min="6142" max="6142" width="44.85546875" style="1" customWidth="1"/>
    <col min="6143" max="6145" width="0" style="1" hidden="1" customWidth="1"/>
    <col min="6146" max="6150" width="9.7109375" style="1" customWidth="1"/>
    <col min="6151" max="6397" width="9.140625" style="1"/>
    <col min="6398" max="6398" width="44.85546875" style="1" customWidth="1"/>
    <col min="6399" max="6401" width="0" style="1" hidden="1" customWidth="1"/>
    <col min="6402" max="6406" width="9.7109375" style="1" customWidth="1"/>
    <col min="6407" max="6653" width="9.140625" style="1"/>
    <col min="6654" max="6654" width="44.85546875" style="1" customWidth="1"/>
    <col min="6655" max="6657" width="0" style="1" hidden="1" customWidth="1"/>
    <col min="6658" max="6662" width="9.7109375" style="1" customWidth="1"/>
    <col min="6663" max="6909" width="9.140625" style="1"/>
    <col min="6910" max="6910" width="44.85546875" style="1" customWidth="1"/>
    <col min="6911" max="6913" width="0" style="1" hidden="1" customWidth="1"/>
    <col min="6914" max="6918" width="9.7109375" style="1" customWidth="1"/>
    <col min="6919" max="7165" width="9.140625" style="1"/>
    <col min="7166" max="7166" width="44.85546875" style="1" customWidth="1"/>
    <col min="7167" max="7169" width="0" style="1" hidden="1" customWidth="1"/>
    <col min="7170" max="7174" width="9.7109375" style="1" customWidth="1"/>
    <col min="7175" max="7421" width="9.140625" style="1"/>
    <col min="7422" max="7422" width="44.85546875" style="1" customWidth="1"/>
    <col min="7423" max="7425" width="0" style="1" hidden="1" customWidth="1"/>
    <col min="7426" max="7430" width="9.7109375" style="1" customWidth="1"/>
    <col min="7431" max="7677" width="9.140625" style="1"/>
    <col min="7678" max="7678" width="44.85546875" style="1" customWidth="1"/>
    <col min="7679" max="7681" width="0" style="1" hidden="1" customWidth="1"/>
    <col min="7682" max="7686" width="9.7109375" style="1" customWidth="1"/>
    <col min="7687" max="7933" width="9.140625" style="1"/>
    <col min="7934" max="7934" width="44.85546875" style="1" customWidth="1"/>
    <col min="7935" max="7937" width="0" style="1" hidden="1" customWidth="1"/>
    <col min="7938" max="7942" width="9.7109375" style="1" customWidth="1"/>
    <col min="7943" max="8189" width="9.140625" style="1"/>
    <col min="8190" max="8190" width="44.85546875" style="1" customWidth="1"/>
    <col min="8191" max="8193" width="0" style="1" hidden="1" customWidth="1"/>
    <col min="8194" max="8198" width="9.7109375" style="1" customWidth="1"/>
    <col min="8199" max="8445" width="9.140625" style="1"/>
    <col min="8446" max="8446" width="44.85546875" style="1" customWidth="1"/>
    <col min="8447" max="8449" width="0" style="1" hidden="1" customWidth="1"/>
    <col min="8450" max="8454" width="9.7109375" style="1" customWidth="1"/>
    <col min="8455" max="8701" width="9.140625" style="1"/>
    <col min="8702" max="8702" width="44.85546875" style="1" customWidth="1"/>
    <col min="8703" max="8705" width="0" style="1" hidden="1" customWidth="1"/>
    <col min="8706" max="8710" width="9.7109375" style="1" customWidth="1"/>
    <col min="8711" max="8957" width="9.140625" style="1"/>
    <col min="8958" max="8958" width="44.85546875" style="1" customWidth="1"/>
    <col min="8959" max="8961" width="0" style="1" hidden="1" customWidth="1"/>
    <col min="8962" max="8966" width="9.7109375" style="1" customWidth="1"/>
    <col min="8967" max="9213" width="9.140625" style="1"/>
    <col min="9214" max="9214" width="44.85546875" style="1" customWidth="1"/>
    <col min="9215" max="9217" width="0" style="1" hidden="1" customWidth="1"/>
    <col min="9218" max="9222" width="9.7109375" style="1" customWidth="1"/>
    <col min="9223" max="9469" width="9.140625" style="1"/>
    <col min="9470" max="9470" width="44.85546875" style="1" customWidth="1"/>
    <col min="9471" max="9473" width="0" style="1" hidden="1" customWidth="1"/>
    <col min="9474" max="9478" width="9.7109375" style="1" customWidth="1"/>
    <col min="9479" max="9725" width="9.140625" style="1"/>
    <col min="9726" max="9726" width="44.85546875" style="1" customWidth="1"/>
    <col min="9727" max="9729" width="0" style="1" hidden="1" customWidth="1"/>
    <col min="9730" max="9734" width="9.7109375" style="1" customWidth="1"/>
    <col min="9735" max="9981" width="9.140625" style="1"/>
    <col min="9982" max="9982" width="44.85546875" style="1" customWidth="1"/>
    <col min="9983" max="9985" width="0" style="1" hidden="1" customWidth="1"/>
    <col min="9986" max="9990" width="9.7109375" style="1" customWidth="1"/>
    <col min="9991" max="10237" width="9.140625" style="1"/>
    <col min="10238" max="10238" width="44.85546875" style="1" customWidth="1"/>
    <col min="10239" max="10241" width="0" style="1" hidden="1" customWidth="1"/>
    <col min="10242" max="10246" width="9.7109375" style="1" customWidth="1"/>
    <col min="10247" max="10493" width="9.140625" style="1"/>
    <col min="10494" max="10494" width="44.85546875" style="1" customWidth="1"/>
    <col min="10495" max="10497" width="0" style="1" hidden="1" customWidth="1"/>
    <col min="10498" max="10502" width="9.7109375" style="1" customWidth="1"/>
    <col min="10503" max="10749" width="9.140625" style="1"/>
    <col min="10750" max="10750" width="44.85546875" style="1" customWidth="1"/>
    <col min="10751" max="10753" width="0" style="1" hidden="1" customWidth="1"/>
    <col min="10754" max="10758" width="9.7109375" style="1" customWidth="1"/>
    <col min="10759" max="11005" width="9.140625" style="1"/>
    <col min="11006" max="11006" width="44.85546875" style="1" customWidth="1"/>
    <col min="11007" max="11009" width="0" style="1" hidden="1" customWidth="1"/>
    <col min="11010" max="11014" width="9.7109375" style="1" customWidth="1"/>
    <col min="11015" max="11261" width="9.140625" style="1"/>
    <col min="11262" max="11262" width="44.85546875" style="1" customWidth="1"/>
    <col min="11263" max="11265" width="0" style="1" hidden="1" customWidth="1"/>
    <col min="11266" max="11270" width="9.7109375" style="1" customWidth="1"/>
    <col min="11271" max="11517" width="9.140625" style="1"/>
    <col min="11518" max="11518" width="44.85546875" style="1" customWidth="1"/>
    <col min="11519" max="11521" width="0" style="1" hidden="1" customWidth="1"/>
    <col min="11522" max="11526" width="9.7109375" style="1" customWidth="1"/>
    <col min="11527" max="11773" width="9.140625" style="1"/>
    <col min="11774" max="11774" width="44.85546875" style="1" customWidth="1"/>
    <col min="11775" max="11777" width="0" style="1" hidden="1" customWidth="1"/>
    <col min="11778" max="11782" width="9.7109375" style="1" customWidth="1"/>
    <col min="11783" max="12029" width="9.140625" style="1"/>
    <col min="12030" max="12030" width="44.85546875" style="1" customWidth="1"/>
    <col min="12031" max="12033" width="0" style="1" hidden="1" customWidth="1"/>
    <col min="12034" max="12038" width="9.7109375" style="1" customWidth="1"/>
    <col min="12039" max="12285" width="9.140625" style="1"/>
    <col min="12286" max="12286" width="44.85546875" style="1" customWidth="1"/>
    <col min="12287" max="12289" width="0" style="1" hidden="1" customWidth="1"/>
    <col min="12290" max="12294" width="9.7109375" style="1" customWidth="1"/>
    <col min="12295" max="12541" width="9.140625" style="1"/>
    <col min="12542" max="12542" width="44.85546875" style="1" customWidth="1"/>
    <col min="12543" max="12545" width="0" style="1" hidden="1" customWidth="1"/>
    <col min="12546" max="12550" width="9.7109375" style="1" customWidth="1"/>
    <col min="12551" max="12797" width="9.140625" style="1"/>
    <col min="12798" max="12798" width="44.85546875" style="1" customWidth="1"/>
    <col min="12799" max="12801" width="0" style="1" hidden="1" customWidth="1"/>
    <col min="12802" max="12806" width="9.7109375" style="1" customWidth="1"/>
    <col min="12807" max="13053" width="9.140625" style="1"/>
    <col min="13054" max="13054" width="44.85546875" style="1" customWidth="1"/>
    <col min="13055" max="13057" width="0" style="1" hidden="1" customWidth="1"/>
    <col min="13058" max="13062" width="9.7109375" style="1" customWidth="1"/>
    <col min="13063" max="13309" width="9.140625" style="1"/>
    <col min="13310" max="13310" width="44.85546875" style="1" customWidth="1"/>
    <col min="13311" max="13313" width="0" style="1" hidden="1" customWidth="1"/>
    <col min="13314" max="13318" width="9.7109375" style="1" customWidth="1"/>
    <col min="13319" max="13565" width="9.140625" style="1"/>
    <col min="13566" max="13566" width="44.85546875" style="1" customWidth="1"/>
    <col min="13567" max="13569" width="0" style="1" hidden="1" customWidth="1"/>
    <col min="13570" max="13574" width="9.7109375" style="1" customWidth="1"/>
    <col min="13575" max="13821" width="9.140625" style="1"/>
    <col min="13822" max="13822" width="44.85546875" style="1" customWidth="1"/>
    <col min="13823" max="13825" width="0" style="1" hidden="1" customWidth="1"/>
    <col min="13826" max="13830" width="9.7109375" style="1" customWidth="1"/>
    <col min="13831" max="14077" width="9.140625" style="1"/>
    <col min="14078" max="14078" width="44.85546875" style="1" customWidth="1"/>
    <col min="14079" max="14081" width="0" style="1" hidden="1" customWidth="1"/>
    <col min="14082" max="14086" width="9.7109375" style="1" customWidth="1"/>
    <col min="14087" max="14333" width="9.140625" style="1"/>
    <col min="14334" max="14334" width="44.85546875" style="1" customWidth="1"/>
    <col min="14335" max="14337" width="0" style="1" hidden="1" customWidth="1"/>
    <col min="14338" max="14342" width="9.7109375" style="1" customWidth="1"/>
    <col min="14343" max="14589" width="9.140625" style="1"/>
    <col min="14590" max="14590" width="44.85546875" style="1" customWidth="1"/>
    <col min="14591" max="14593" width="0" style="1" hidden="1" customWidth="1"/>
    <col min="14594" max="14598" width="9.7109375" style="1" customWidth="1"/>
    <col min="14599" max="14845" width="9.140625" style="1"/>
    <col min="14846" max="14846" width="44.85546875" style="1" customWidth="1"/>
    <col min="14847" max="14849" width="0" style="1" hidden="1" customWidth="1"/>
    <col min="14850" max="14854" width="9.7109375" style="1" customWidth="1"/>
    <col min="14855" max="15101" width="9.140625" style="1"/>
    <col min="15102" max="15102" width="44.85546875" style="1" customWidth="1"/>
    <col min="15103" max="15105" width="0" style="1" hidden="1" customWidth="1"/>
    <col min="15106" max="15110" width="9.7109375" style="1" customWidth="1"/>
    <col min="15111" max="15357" width="9.140625" style="1"/>
    <col min="15358" max="15358" width="44.85546875" style="1" customWidth="1"/>
    <col min="15359" max="15361" width="0" style="1" hidden="1" customWidth="1"/>
    <col min="15362" max="15366" width="9.7109375" style="1" customWidth="1"/>
    <col min="15367" max="15613" width="9.140625" style="1"/>
    <col min="15614" max="15614" width="44.85546875" style="1" customWidth="1"/>
    <col min="15615" max="15617" width="0" style="1" hidden="1" customWidth="1"/>
    <col min="15618" max="15622" width="9.7109375" style="1" customWidth="1"/>
    <col min="15623" max="15869" width="9.140625" style="1"/>
    <col min="15870" max="15870" width="44.85546875" style="1" customWidth="1"/>
    <col min="15871" max="15873" width="0" style="1" hidden="1" customWidth="1"/>
    <col min="15874" max="15878" width="9.7109375" style="1" customWidth="1"/>
    <col min="15879" max="16125" width="9.140625" style="1"/>
    <col min="16126" max="16126" width="44.85546875" style="1" customWidth="1"/>
    <col min="16127" max="16129" width="0" style="1" hidden="1" customWidth="1"/>
    <col min="16130" max="16134" width="9.7109375" style="1" customWidth="1"/>
    <col min="16135" max="16381" width="9.140625" style="1"/>
    <col min="16382" max="16384" width="9.140625" style="1" customWidth="1"/>
  </cols>
  <sheetData>
    <row r="1" spans="1:13" s="6" customFormat="1" ht="12.95" customHeight="1" x14ac:dyDescent="0.2">
      <c r="A1" s="952" t="s">
        <v>1375</v>
      </c>
    </row>
    <row r="2" spans="1:13" s="61" customFormat="1" ht="18" customHeight="1" x14ac:dyDescent="0.2">
      <c r="A2" s="191" t="s">
        <v>121</v>
      </c>
      <c r="B2" s="60"/>
      <c r="D2" s="1"/>
      <c r="E2" s="1"/>
      <c r="F2" s="1"/>
      <c r="G2" s="1"/>
      <c r="H2" s="1"/>
      <c r="I2" s="1"/>
      <c r="J2" s="1"/>
      <c r="K2" s="1"/>
      <c r="L2" s="1"/>
      <c r="M2" s="1"/>
    </row>
    <row r="3" spans="1:13" s="61" customFormat="1" ht="18" customHeight="1" x14ac:dyDescent="0.2">
      <c r="A3" s="191" t="s">
        <v>148</v>
      </c>
      <c r="B3" s="60"/>
      <c r="D3" s="1"/>
      <c r="E3" s="1"/>
      <c r="F3" s="1"/>
      <c r="G3" s="1"/>
      <c r="H3" s="1"/>
      <c r="I3" s="1"/>
      <c r="J3" s="1"/>
      <c r="K3" s="1"/>
      <c r="L3" s="1"/>
      <c r="M3" s="1"/>
    </row>
    <row r="4" spans="1:13" s="63" customFormat="1" ht="18" customHeight="1" thickBot="1" x14ac:dyDescent="0.25">
      <c r="A4" s="195" t="s">
        <v>147</v>
      </c>
      <c r="B4" s="62"/>
      <c r="D4" s="1"/>
      <c r="E4" s="1"/>
      <c r="F4" s="1"/>
      <c r="G4" s="1"/>
      <c r="H4" s="1"/>
      <c r="I4" s="1"/>
      <c r="J4" s="1"/>
      <c r="K4" s="1"/>
      <c r="L4" s="1"/>
      <c r="M4" s="1"/>
    </row>
    <row r="5" spans="1:13" s="66" customFormat="1" ht="18" customHeight="1" thickBot="1" x14ac:dyDescent="0.25">
      <c r="A5" s="168"/>
      <c r="B5" s="65">
        <v>2014</v>
      </c>
      <c r="C5" s="65">
        <v>2015</v>
      </c>
      <c r="D5" s="65">
        <v>2016</v>
      </c>
      <c r="E5" s="65">
        <v>2017</v>
      </c>
      <c r="F5" s="65">
        <v>2018</v>
      </c>
      <c r="G5" s="65">
        <v>2019</v>
      </c>
      <c r="H5" s="65">
        <v>2020</v>
      </c>
      <c r="I5" s="65">
        <v>2021</v>
      </c>
      <c r="J5" s="65">
        <v>2022</v>
      </c>
      <c r="K5" s="65">
        <v>2023</v>
      </c>
      <c r="L5" s="65">
        <v>2024</v>
      </c>
      <c r="M5" s="65">
        <v>2025</v>
      </c>
    </row>
    <row r="6" spans="1:13" s="67" customFormat="1" ht="6.75" customHeight="1" x14ac:dyDescent="0.2">
      <c r="A6" s="169"/>
    </row>
    <row r="7" spans="1:13" s="66" customFormat="1" ht="12.95" customHeight="1" x14ac:dyDescent="0.2">
      <c r="A7" s="135" t="s">
        <v>42</v>
      </c>
      <c r="B7" s="68">
        <v>619964</v>
      </c>
      <c r="C7" s="68">
        <v>741063.7</v>
      </c>
      <c r="D7" s="68">
        <v>806618.7</v>
      </c>
      <c r="E7" s="68">
        <v>866411.3</v>
      </c>
      <c r="F7" s="68">
        <v>918752</v>
      </c>
      <c r="G7" s="68">
        <v>1044352.6</v>
      </c>
      <c r="H7" s="68">
        <v>1187719.1000000001</v>
      </c>
      <c r="I7" s="68">
        <v>1333305.8999999999</v>
      </c>
      <c r="J7" s="68">
        <v>1620045.5</v>
      </c>
      <c r="K7" s="68">
        <v>2120522.1</v>
      </c>
      <c r="L7" s="68">
        <v>2665724.1</v>
      </c>
      <c r="M7" s="68">
        <v>4169566.2</v>
      </c>
    </row>
    <row r="8" spans="1:13" s="63" customFormat="1" ht="12.95" customHeight="1" x14ac:dyDescent="0.2">
      <c r="A8" s="130" t="s">
        <v>97</v>
      </c>
      <c r="B8" s="69">
        <v>285911.59999999998</v>
      </c>
      <c r="C8" s="69">
        <v>338566.1</v>
      </c>
      <c r="D8" s="69">
        <v>357308.3</v>
      </c>
      <c r="E8" s="69">
        <v>360002.3</v>
      </c>
      <c r="F8" s="69">
        <v>384461.5</v>
      </c>
      <c r="G8" s="69">
        <v>460909.2</v>
      </c>
      <c r="H8" s="69">
        <v>511808.6</v>
      </c>
      <c r="I8" s="69">
        <v>618044.9</v>
      </c>
      <c r="J8" s="69">
        <v>805642.6</v>
      </c>
      <c r="K8" s="69">
        <v>1175681.8999999999</v>
      </c>
      <c r="L8" s="69">
        <v>1598023.8</v>
      </c>
      <c r="M8" s="69">
        <v>2789027.6</v>
      </c>
    </row>
    <row r="9" spans="1:13" s="63" customFormat="1" ht="12.95" customHeight="1" x14ac:dyDescent="0.2">
      <c r="A9" s="130" t="s">
        <v>98</v>
      </c>
      <c r="B9" s="70">
        <v>334052.40000000002</v>
      </c>
      <c r="C9" s="70">
        <v>402497.6</v>
      </c>
      <c r="D9" s="70">
        <v>449310.4</v>
      </c>
      <c r="E9" s="70">
        <v>506409</v>
      </c>
      <c r="F9" s="70">
        <v>534290.5</v>
      </c>
      <c r="G9" s="70">
        <v>583443.4</v>
      </c>
      <c r="H9" s="70">
        <v>675910.5</v>
      </c>
      <c r="I9" s="70">
        <v>715261</v>
      </c>
      <c r="J9" s="70">
        <v>814402.9</v>
      </c>
      <c r="K9" s="70">
        <v>944840.2</v>
      </c>
      <c r="L9" s="70">
        <v>1067700.3</v>
      </c>
      <c r="M9" s="70">
        <v>1380538.6</v>
      </c>
    </row>
    <row r="10" spans="1:13" s="63" customFormat="1" ht="8.4499999999999993" customHeight="1" x14ac:dyDescent="0.2">
      <c r="A10" s="130"/>
      <c r="B10" s="16"/>
      <c r="C10" s="16"/>
      <c r="D10" s="16"/>
      <c r="E10" s="16"/>
      <c r="F10" s="16"/>
      <c r="G10" s="16"/>
      <c r="H10" s="16"/>
      <c r="I10" s="16"/>
      <c r="J10" s="16"/>
      <c r="K10" s="16"/>
      <c r="L10" s="16"/>
      <c r="M10" s="16"/>
    </row>
    <row r="11" spans="1:13" s="63" customFormat="1" ht="12.95" customHeight="1" x14ac:dyDescent="0.2">
      <c r="A11" s="135" t="s">
        <v>43</v>
      </c>
      <c r="B11" s="68">
        <v>414761.8</v>
      </c>
      <c r="C11" s="68">
        <v>527891</v>
      </c>
      <c r="D11" s="68">
        <v>565987.1</v>
      </c>
      <c r="E11" s="68">
        <v>593065.19999999995</v>
      </c>
      <c r="F11" s="68">
        <v>636106.4</v>
      </c>
      <c r="G11" s="68">
        <v>703475.5</v>
      </c>
      <c r="H11" s="68">
        <v>781467.6</v>
      </c>
      <c r="I11" s="68">
        <v>908683.7</v>
      </c>
      <c r="J11" s="68">
        <v>1064510.3999999999</v>
      </c>
      <c r="K11" s="68">
        <v>1421198.1</v>
      </c>
      <c r="L11" s="68">
        <v>1664685.4</v>
      </c>
      <c r="M11" s="68">
        <v>2752076.6</v>
      </c>
    </row>
    <row r="12" spans="1:13" s="63" customFormat="1" ht="12.95" customHeight="1" x14ac:dyDescent="0.2">
      <c r="A12" s="130" t="s">
        <v>99</v>
      </c>
      <c r="B12" s="69">
        <v>208937.1</v>
      </c>
      <c r="C12" s="69">
        <v>237461.5</v>
      </c>
      <c r="D12" s="69">
        <v>257739.3</v>
      </c>
      <c r="E12" s="69">
        <v>273152.7</v>
      </c>
      <c r="F12" s="69">
        <v>302543.2</v>
      </c>
      <c r="G12" s="69">
        <v>332873.8</v>
      </c>
      <c r="H12" s="69">
        <v>363754.4</v>
      </c>
      <c r="I12" s="69">
        <v>433644</v>
      </c>
      <c r="J12" s="69">
        <v>560591.69999999995</v>
      </c>
      <c r="K12" s="69">
        <v>864426.9</v>
      </c>
      <c r="L12" s="69">
        <v>1086849.3999999999</v>
      </c>
      <c r="M12" s="69">
        <v>2088680.3</v>
      </c>
    </row>
    <row r="13" spans="1:13" s="63" customFormat="1" ht="12.95" customHeight="1" x14ac:dyDescent="0.2">
      <c r="A13" s="130" t="s">
        <v>107</v>
      </c>
      <c r="B13" s="69">
        <v>205824.7</v>
      </c>
      <c r="C13" s="69">
        <v>290429.5</v>
      </c>
      <c r="D13" s="69">
        <v>308247.8</v>
      </c>
      <c r="E13" s="69">
        <v>319912.5</v>
      </c>
      <c r="F13" s="69">
        <v>333563.2</v>
      </c>
      <c r="G13" s="69">
        <v>370601.7</v>
      </c>
      <c r="H13" s="69">
        <v>417713.2</v>
      </c>
      <c r="I13" s="69">
        <v>475039.7</v>
      </c>
      <c r="J13" s="69">
        <v>503918.7</v>
      </c>
      <c r="K13" s="69">
        <v>556771.19999999995</v>
      </c>
      <c r="L13" s="69">
        <v>577836</v>
      </c>
      <c r="M13" s="69">
        <v>663396.30000000005</v>
      </c>
    </row>
    <row r="14" spans="1:13" s="63" customFormat="1" ht="6.75" customHeight="1" x14ac:dyDescent="0.2">
      <c r="A14" s="130"/>
      <c r="B14" s="70"/>
      <c r="C14" s="70"/>
      <c r="D14" s="70"/>
      <c r="E14" s="70"/>
      <c r="F14" s="70"/>
      <c r="G14" s="70"/>
      <c r="H14" s="70"/>
      <c r="I14" s="70"/>
      <c r="J14" s="70"/>
      <c r="K14" s="70"/>
      <c r="L14" s="70"/>
      <c r="M14" s="70"/>
    </row>
    <row r="15" spans="1:13" s="63" customFormat="1" ht="12.95" customHeight="1" x14ac:dyDescent="0.2">
      <c r="A15" s="135" t="s">
        <v>44</v>
      </c>
      <c r="B15" s="68">
        <v>205202.2</v>
      </c>
      <c r="C15" s="68">
        <v>213172.6</v>
      </c>
      <c r="D15" s="68">
        <v>240631.6</v>
      </c>
      <c r="E15" s="68">
        <v>273346.09999999998</v>
      </c>
      <c r="F15" s="68">
        <v>282645.59999999998</v>
      </c>
      <c r="G15" s="68">
        <v>340877.1</v>
      </c>
      <c r="H15" s="68">
        <v>406251.5</v>
      </c>
      <c r="I15" s="68">
        <v>424622.2</v>
      </c>
      <c r="J15" s="68">
        <v>555535.1</v>
      </c>
      <c r="K15" s="68">
        <v>699324</v>
      </c>
      <c r="L15" s="68">
        <v>1001038.7</v>
      </c>
      <c r="M15" s="68">
        <v>1417489.6</v>
      </c>
    </row>
    <row r="16" spans="1:13" s="63" customFormat="1" ht="12.95" customHeight="1" x14ac:dyDescent="0.2">
      <c r="A16" s="130" t="s">
        <v>45</v>
      </c>
      <c r="B16" s="70">
        <v>53956.500399999997</v>
      </c>
      <c r="C16" s="70">
        <v>71063.7</v>
      </c>
      <c r="D16" s="70">
        <f>16770.5+67459.6</f>
        <v>84230.1</v>
      </c>
      <c r="E16" s="70">
        <f>76422.1+16425.7</f>
        <v>92847.8</v>
      </c>
      <c r="F16" s="70">
        <f>78558.1+16027.3</f>
        <v>94585.400000000009</v>
      </c>
      <c r="G16" s="70">
        <v>102069.3</v>
      </c>
      <c r="H16" s="70">
        <v>106331.3</v>
      </c>
      <c r="I16" s="70">
        <v>115783.2</v>
      </c>
      <c r="J16" s="70">
        <v>130733.2</v>
      </c>
      <c r="K16" s="70">
        <f>161208.6+28990.5</f>
        <v>190199.1</v>
      </c>
      <c r="L16" s="70">
        <f>33064.5+261676.4</f>
        <v>294740.90000000002</v>
      </c>
      <c r="M16" s="70">
        <v>523528.4</v>
      </c>
    </row>
    <row r="17" spans="1:13" s="63" customFormat="1" ht="6" customHeight="1" x14ac:dyDescent="0.2">
      <c r="A17" s="170"/>
      <c r="B17" s="70"/>
      <c r="C17" s="70"/>
      <c r="D17" s="70"/>
      <c r="E17" s="70"/>
      <c r="F17" s="70"/>
      <c r="G17" s="70"/>
      <c r="H17" s="70"/>
      <c r="I17" s="70"/>
      <c r="J17" s="70"/>
      <c r="K17" s="70"/>
      <c r="L17" s="70"/>
      <c r="M17" s="70"/>
    </row>
    <row r="18" spans="1:13" s="66" customFormat="1" ht="13.15" customHeight="1" x14ac:dyDescent="0.2">
      <c r="A18" s="171" t="s">
        <v>46</v>
      </c>
      <c r="B18" s="68">
        <v>619964</v>
      </c>
      <c r="C18" s="68">
        <v>741063.7</v>
      </c>
      <c r="D18" s="68">
        <f>D11+D15</f>
        <v>806618.7</v>
      </c>
      <c r="E18" s="68">
        <v>866411.3</v>
      </c>
      <c r="F18" s="68">
        <v>918752</v>
      </c>
      <c r="G18" s="68">
        <v>1044352.6</v>
      </c>
      <c r="H18" s="68">
        <v>1187719.1000000001</v>
      </c>
      <c r="I18" s="68">
        <v>1333305.8999999999</v>
      </c>
      <c r="J18" s="68">
        <v>1620045.5</v>
      </c>
      <c r="K18" s="68">
        <v>2120522.1</v>
      </c>
      <c r="L18" s="68">
        <v>2665724.1</v>
      </c>
      <c r="M18" s="68">
        <v>4169566.2</v>
      </c>
    </row>
    <row r="19" spans="1:13" s="63" customFormat="1" ht="8.4499999999999993" customHeight="1" thickBot="1" x14ac:dyDescent="0.25">
      <c r="A19" s="134"/>
      <c r="B19" s="72"/>
      <c r="C19" s="73"/>
      <c r="D19" s="73"/>
      <c r="E19" s="73"/>
      <c r="F19" s="73"/>
      <c r="G19" s="73"/>
      <c r="H19" s="73"/>
      <c r="I19" s="73"/>
      <c r="J19" s="73"/>
      <c r="K19" s="73"/>
      <c r="L19" s="73"/>
      <c r="M19" s="73"/>
    </row>
    <row r="20" spans="1:13" s="63" customFormat="1" ht="8.4499999999999993" customHeight="1" x14ac:dyDescent="0.2">
      <c r="A20" s="135"/>
      <c r="B20" s="74"/>
      <c r="C20" s="1"/>
      <c r="D20" s="1"/>
      <c r="E20" s="1"/>
      <c r="F20" s="1"/>
      <c r="G20" s="1"/>
      <c r="H20" s="1"/>
      <c r="I20" s="1"/>
      <c r="J20" s="1"/>
      <c r="K20" s="1"/>
      <c r="L20" s="1"/>
      <c r="M20" s="1"/>
    </row>
    <row r="21" spans="1:13" s="63" customFormat="1" ht="12.95" customHeight="1" x14ac:dyDescent="0.2">
      <c r="A21" s="135" t="s">
        <v>14</v>
      </c>
      <c r="B21" s="74"/>
      <c r="C21" s="1"/>
      <c r="D21" s="1"/>
      <c r="E21" s="1"/>
      <c r="F21" s="1"/>
      <c r="G21" s="1"/>
      <c r="H21" s="1"/>
      <c r="I21" s="1"/>
      <c r="J21" s="1"/>
      <c r="K21" s="1"/>
      <c r="L21" s="1"/>
      <c r="M21" s="1"/>
    </row>
    <row r="22" spans="1:13" ht="12.95" customHeight="1" x14ac:dyDescent="0.2">
      <c r="A22" s="130" t="s">
        <v>47</v>
      </c>
      <c r="B22" s="15">
        <v>15222</v>
      </c>
      <c r="C22" s="15">
        <v>15925</v>
      </c>
      <c r="D22" s="15">
        <v>16431</v>
      </c>
      <c r="E22" s="15">
        <v>17188</v>
      </c>
      <c r="F22" s="15">
        <f>18735+8</f>
        <v>18743</v>
      </c>
      <c r="G22" s="15">
        <v>20880</v>
      </c>
      <c r="H22" s="15">
        <v>21708</v>
      </c>
      <c r="I22" s="15">
        <v>21689</v>
      </c>
      <c r="J22" s="15">
        <v>23748</v>
      </c>
      <c r="K22" s="15">
        <v>29096</v>
      </c>
      <c r="L22" s="15">
        <f>32771+8</f>
        <v>32779</v>
      </c>
      <c r="M22" s="15">
        <v>30141</v>
      </c>
    </row>
    <row r="23" spans="1:13" ht="6.75" customHeight="1" x14ac:dyDescent="0.2"/>
    <row r="24" spans="1:13" ht="9.75" customHeight="1" x14ac:dyDescent="0.2"/>
    <row r="25" spans="1:13" s="61" customFormat="1" ht="18" customHeight="1" x14ac:dyDescent="0.2">
      <c r="A25" s="191" t="s">
        <v>122</v>
      </c>
      <c r="B25" s="60"/>
      <c r="D25" s="1"/>
      <c r="E25" s="1"/>
      <c r="F25" s="1"/>
      <c r="G25" s="1"/>
      <c r="H25" s="1"/>
      <c r="I25" s="1"/>
      <c r="J25" s="1"/>
      <c r="K25" s="1"/>
      <c r="L25" s="1"/>
      <c r="M25" s="1"/>
    </row>
    <row r="26" spans="1:13" s="61" customFormat="1" ht="18" customHeight="1" x14ac:dyDescent="0.2">
      <c r="A26" s="191" t="s">
        <v>117</v>
      </c>
      <c r="B26" s="60"/>
      <c r="D26" s="1"/>
      <c r="E26" s="1"/>
      <c r="F26" s="1"/>
      <c r="G26" s="1"/>
      <c r="H26" s="1"/>
      <c r="I26" s="1"/>
      <c r="J26" s="1"/>
      <c r="K26" s="1"/>
      <c r="L26" s="1"/>
      <c r="M26" s="1"/>
    </row>
    <row r="27" spans="1:13" s="63" customFormat="1" ht="18" customHeight="1" thickBot="1" x14ac:dyDescent="0.25">
      <c r="A27" s="195" t="s">
        <v>147</v>
      </c>
      <c r="B27" s="62"/>
      <c r="D27" s="1"/>
      <c r="E27" s="1"/>
      <c r="F27" s="1"/>
      <c r="G27" s="1"/>
      <c r="H27" s="1"/>
      <c r="I27" s="1"/>
      <c r="J27" s="1"/>
      <c r="K27" s="1"/>
      <c r="L27" s="1"/>
      <c r="M27" s="1"/>
    </row>
    <row r="28" spans="1:13" s="66" customFormat="1" ht="18" customHeight="1" thickBot="1" x14ac:dyDescent="0.25">
      <c r="A28" s="168"/>
      <c r="B28" s="64">
        <v>2014</v>
      </c>
      <c r="C28" s="64">
        <v>2015</v>
      </c>
      <c r="D28" s="64">
        <v>2016</v>
      </c>
      <c r="E28" s="64">
        <v>2017</v>
      </c>
      <c r="F28" s="64">
        <v>2018</v>
      </c>
      <c r="G28" s="64">
        <v>2019</v>
      </c>
      <c r="H28" s="64">
        <v>2020</v>
      </c>
      <c r="I28" s="64">
        <v>2021</v>
      </c>
      <c r="J28" s="64">
        <v>2022</v>
      </c>
      <c r="K28" s="64">
        <v>2023</v>
      </c>
      <c r="L28" s="64">
        <v>2024</v>
      </c>
      <c r="M28" s="64">
        <v>2025</v>
      </c>
    </row>
    <row r="29" spans="1:13" s="67" customFormat="1" ht="8.4499999999999993" customHeight="1" x14ac:dyDescent="0.2">
      <c r="A29" s="169"/>
      <c r="B29" s="1"/>
      <c r="C29" s="1"/>
      <c r="D29" s="1"/>
      <c r="E29" s="1"/>
      <c r="F29" s="1"/>
      <c r="G29" s="1"/>
      <c r="H29" s="1"/>
      <c r="I29" s="1"/>
      <c r="J29" s="1"/>
      <c r="K29" s="1"/>
      <c r="L29" s="1"/>
      <c r="M29" s="1"/>
    </row>
    <row r="30" spans="1:13" s="66" customFormat="1" ht="12.95" customHeight="1" x14ac:dyDescent="0.2">
      <c r="A30" s="135" t="s">
        <v>42</v>
      </c>
      <c r="B30" s="75">
        <v>167517.12400000001</v>
      </c>
      <c r="C30" s="75">
        <v>201143.1</v>
      </c>
      <c r="D30" s="75">
        <v>194522.1</v>
      </c>
      <c r="E30" s="75">
        <v>215796</v>
      </c>
      <c r="F30" s="75">
        <v>246095.6</v>
      </c>
      <c r="G30" s="75">
        <v>279982.3</v>
      </c>
      <c r="H30" s="75">
        <v>323863.59999999998</v>
      </c>
      <c r="I30" s="75">
        <v>398530.4</v>
      </c>
      <c r="J30" s="75">
        <v>526776.19999999995</v>
      </c>
      <c r="K30" s="75">
        <v>670557.4</v>
      </c>
      <c r="L30" s="75">
        <v>891494</v>
      </c>
      <c r="M30" s="75">
        <v>1299415.3</v>
      </c>
    </row>
    <row r="31" spans="1:13" s="63" customFormat="1" ht="12.95" customHeight="1" x14ac:dyDescent="0.2">
      <c r="A31" s="130" t="s">
        <v>97</v>
      </c>
      <c r="B31" s="76">
        <v>151236.3014</v>
      </c>
      <c r="C31" s="76">
        <v>181374.8</v>
      </c>
      <c r="D31" s="76">
        <v>174454.2</v>
      </c>
      <c r="E31" s="76">
        <v>192936.8</v>
      </c>
      <c r="F31" s="76">
        <v>219452.5</v>
      </c>
      <c r="G31" s="76">
        <v>250137.7</v>
      </c>
      <c r="H31" s="76">
        <v>290050.5</v>
      </c>
      <c r="I31" s="76">
        <v>358886.40000000002</v>
      </c>
      <c r="J31" s="76">
        <v>482833</v>
      </c>
      <c r="K31" s="76">
        <v>607890.4</v>
      </c>
      <c r="L31" s="76">
        <v>808060.6</v>
      </c>
      <c r="M31" s="76">
        <v>1179940.3</v>
      </c>
    </row>
    <row r="32" spans="1:13" s="63" customFormat="1" ht="12.95" customHeight="1" x14ac:dyDescent="0.2">
      <c r="A32" s="130" t="s">
        <v>98</v>
      </c>
      <c r="B32" s="76">
        <v>16280.822600000007</v>
      </c>
      <c r="C32" s="76">
        <v>19768.3</v>
      </c>
      <c r="D32" s="76">
        <v>20067.900000000001</v>
      </c>
      <c r="E32" s="76">
        <v>22859.1</v>
      </c>
      <c r="F32" s="76">
        <v>26643.1</v>
      </c>
      <c r="G32" s="76">
        <v>29844.6</v>
      </c>
      <c r="H32" s="76">
        <v>33813.1</v>
      </c>
      <c r="I32" s="76">
        <v>39644</v>
      </c>
      <c r="J32" s="76">
        <v>43943.199999999997</v>
      </c>
      <c r="K32" s="76">
        <v>62667</v>
      </c>
      <c r="L32" s="76">
        <v>83433.399999999994</v>
      </c>
      <c r="M32" s="76">
        <v>119475</v>
      </c>
    </row>
    <row r="33" spans="1:13" s="63" customFormat="1" ht="8.4499999999999993" customHeight="1" x14ac:dyDescent="0.2">
      <c r="A33" s="130"/>
      <c r="B33" s="76"/>
      <c r="C33" s="76"/>
      <c r="D33" s="76"/>
      <c r="E33" s="76"/>
      <c r="F33" s="76"/>
      <c r="G33" s="76"/>
      <c r="H33" s="76"/>
      <c r="I33" s="76"/>
      <c r="J33" s="76"/>
      <c r="K33" s="76"/>
      <c r="L33" s="76"/>
      <c r="M33" s="76"/>
    </row>
    <row r="34" spans="1:13" s="63" customFormat="1" ht="12.95" customHeight="1" x14ac:dyDescent="0.2">
      <c r="A34" s="135" t="s">
        <v>43</v>
      </c>
      <c r="B34" s="75">
        <v>133284.4442</v>
      </c>
      <c r="C34" s="75">
        <v>161037.70000000001</v>
      </c>
      <c r="D34" s="75">
        <v>151951.9</v>
      </c>
      <c r="E34" s="75">
        <v>168069.3</v>
      </c>
      <c r="F34" s="75">
        <v>192333.1</v>
      </c>
      <c r="G34" s="75">
        <v>216798.3</v>
      </c>
      <c r="H34" s="75">
        <v>253110.5</v>
      </c>
      <c r="I34" s="75">
        <v>322173.59999999998</v>
      </c>
      <c r="J34" s="75">
        <v>421259.5</v>
      </c>
      <c r="K34" s="75">
        <v>534331.19999999995</v>
      </c>
      <c r="L34" s="75">
        <v>720121.9</v>
      </c>
      <c r="M34" s="75">
        <v>1024368.6</v>
      </c>
    </row>
    <row r="35" spans="1:13" s="63" customFormat="1" ht="12.95" customHeight="1" x14ac:dyDescent="0.2">
      <c r="A35" s="130" t="s">
        <v>99</v>
      </c>
      <c r="B35" s="76">
        <v>73148.18329999999</v>
      </c>
      <c r="C35" s="76">
        <v>93730.8</v>
      </c>
      <c r="D35" s="76">
        <v>99062.9</v>
      </c>
      <c r="E35" s="76">
        <v>114615</v>
      </c>
      <c r="F35" s="76">
        <v>127763.5</v>
      </c>
      <c r="G35" s="76">
        <v>144099.70000000001</v>
      </c>
      <c r="H35" s="76">
        <v>172485.3</v>
      </c>
      <c r="I35" s="76">
        <v>229901.4</v>
      </c>
      <c r="J35" s="76">
        <v>322975</v>
      </c>
      <c r="K35" s="76">
        <v>402647.2</v>
      </c>
      <c r="L35" s="76">
        <v>549939</v>
      </c>
      <c r="M35" s="76">
        <v>811916.80000000005</v>
      </c>
    </row>
    <row r="36" spans="1:13" s="63" customFormat="1" ht="12.95" customHeight="1" x14ac:dyDescent="0.2">
      <c r="A36" s="130" t="s">
        <v>107</v>
      </c>
      <c r="B36" s="76">
        <v>60136.260900000001</v>
      </c>
      <c r="C36" s="76">
        <v>67306.899999999994</v>
      </c>
      <c r="D36" s="76">
        <v>52889</v>
      </c>
      <c r="E36" s="76">
        <v>53454.3</v>
      </c>
      <c r="F36" s="76">
        <v>64569.599999999999</v>
      </c>
      <c r="G36" s="76">
        <v>72698.600000000006</v>
      </c>
      <c r="H36" s="76">
        <v>80625.100000000006</v>
      </c>
      <c r="I36" s="76">
        <v>92272.2</v>
      </c>
      <c r="J36" s="76">
        <v>98284.5</v>
      </c>
      <c r="K36" s="76">
        <v>131684</v>
      </c>
      <c r="L36" s="76">
        <v>170182.9</v>
      </c>
      <c r="M36" s="76">
        <v>212451.8</v>
      </c>
    </row>
    <row r="37" spans="1:13" s="63" customFormat="1" ht="9.1999999999999993" customHeight="1" x14ac:dyDescent="0.2">
      <c r="A37" s="130"/>
      <c r="B37" s="76"/>
      <c r="C37" s="76"/>
      <c r="D37" s="76"/>
      <c r="E37" s="76"/>
      <c r="F37" s="76"/>
      <c r="G37" s="76"/>
      <c r="H37" s="76"/>
      <c r="I37" s="76"/>
      <c r="J37" s="76"/>
      <c r="K37" s="76"/>
      <c r="L37" s="76"/>
      <c r="M37" s="76"/>
    </row>
    <row r="38" spans="1:13" s="63" customFormat="1" ht="12.95" customHeight="1" x14ac:dyDescent="0.2">
      <c r="A38" s="135" t="s">
        <v>44</v>
      </c>
      <c r="B38" s="75">
        <v>34232.679799999998</v>
      </c>
      <c r="C38" s="75">
        <v>40105.4</v>
      </c>
      <c r="D38" s="75">
        <v>42570.2</v>
      </c>
      <c r="E38" s="75">
        <v>47726.7</v>
      </c>
      <c r="F38" s="75">
        <v>53762.5</v>
      </c>
      <c r="G38" s="75">
        <v>63184</v>
      </c>
      <c r="H38" s="75">
        <v>70753.100000000006</v>
      </c>
      <c r="I38" s="75">
        <v>76356.800000000003</v>
      </c>
      <c r="J38" s="75">
        <v>105516.7</v>
      </c>
      <c r="K38" s="75">
        <v>136226.20000000001</v>
      </c>
      <c r="L38" s="75">
        <v>171372.1</v>
      </c>
      <c r="M38" s="75">
        <v>275046.7</v>
      </c>
    </row>
    <row r="39" spans="1:13" s="63" customFormat="1" ht="12.95" customHeight="1" x14ac:dyDescent="0.2">
      <c r="A39" s="130" t="s">
        <v>45</v>
      </c>
      <c r="B39" s="76">
        <v>18317.1122</v>
      </c>
      <c r="C39" s="76">
        <v>22937</v>
      </c>
      <c r="D39" s="76">
        <v>25215.5</v>
      </c>
      <c r="E39" s="76">
        <v>28615.9</v>
      </c>
      <c r="F39" s="76">
        <v>30313.9</v>
      </c>
      <c r="G39" s="76">
        <v>36641.4</v>
      </c>
      <c r="H39" s="76">
        <v>39144.9</v>
      </c>
      <c r="I39" s="76">
        <v>45026.2</v>
      </c>
      <c r="J39" s="76">
        <v>52187.6</v>
      </c>
      <c r="K39" s="76">
        <v>71387.199999999997</v>
      </c>
      <c r="L39" s="76">
        <v>91185.7</v>
      </c>
      <c r="M39" s="76">
        <v>183647.2</v>
      </c>
    </row>
    <row r="40" spans="1:13" s="63" customFormat="1" ht="8.4499999999999993" customHeight="1" x14ac:dyDescent="0.2">
      <c r="A40" s="170"/>
      <c r="B40" s="76"/>
      <c r="C40" s="76"/>
      <c r="D40" s="76"/>
      <c r="E40" s="76"/>
      <c r="F40" s="76"/>
      <c r="G40" s="76"/>
      <c r="H40" s="76"/>
      <c r="I40" s="76"/>
      <c r="J40" s="76"/>
      <c r="K40" s="76"/>
      <c r="L40" s="76"/>
      <c r="M40" s="76"/>
    </row>
    <row r="41" spans="1:13" s="66" customFormat="1" ht="16.149999999999999" customHeight="1" x14ac:dyDescent="0.2">
      <c r="A41" s="171" t="s">
        <v>46</v>
      </c>
      <c r="B41" s="75">
        <v>167517.12400000001</v>
      </c>
      <c r="C41" s="75">
        <f>C34+C38</f>
        <v>201143.1</v>
      </c>
      <c r="D41" s="75">
        <v>194522.1</v>
      </c>
      <c r="E41" s="75">
        <v>215796</v>
      </c>
      <c r="F41" s="75">
        <v>246095.6</v>
      </c>
      <c r="G41" s="75">
        <v>279982.3</v>
      </c>
      <c r="H41" s="75">
        <v>323863.59999999998</v>
      </c>
      <c r="I41" s="75">
        <v>398530.4</v>
      </c>
      <c r="J41" s="75">
        <v>526776.19999999995</v>
      </c>
      <c r="K41" s="75">
        <v>670557.4</v>
      </c>
      <c r="L41" s="75">
        <v>891494</v>
      </c>
      <c r="M41" s="75">
        <v>1299415.3</v>
      </c>
    </row>
    <row r="42" spans="1:13" s="63" customFormat="1" ht="12.95" customHeight="1" thickBot="1" x14ac:dyDescent="0.25">
      <c r="A42" s="134"/>
      <c r="B42" s="71"/>
      <c r="C42" s="71"/>
      <c r="D42" s="71"/>
      <c r="E42" s="71"/>
      <c r="F42" s="71"/>
      <c r="G42" s="71"/>
      <c r="H42" s="71"/>
      <c r="I42" s="71"/>
      <c r="J42" s="71"/>
      <c r="K42" s="71"/>
      <c r="L42" s="71"/>
      <c r="M42" s="71"/>
    </row>
    <row r="43" spans="1:13" s="63" customFormat="1" ht="7.5" customHeight="1" x14ac:dyDescent="0.2">
      <c r="A43" s="135"/>
      <c r="B43" s="1"/>
      <c r="C43" s="1"/>
      <c r="D43" s="1"/>
      <c r="E43" s="1"/>
      <c r="F43" s="1"/>
      <c r="G43" s="1"/>
      <c r="H43" s="1"/>
      <c r="I43" s="1"/>
      <c r="J43" s="1"/>
      <c r="K43" s="1"/>
      <c r="L43" s="1"/>
      <c r="M43" s="1"/>
    </row>
    <row r="44" spans="1:13" s="63" customFormat="1" ht="12.95" customHeight="1" x14ac:dyDescent="0.2">
      <c r="A44" s="135" t="s">
        <v>14</v>
      </c>
      <c r="B44" s="1"/>
      <c r="C44" s="1"/>
      <c r="D44" s="1"/>
      <c r="E44" s="1"/>
      <c r="F44" s="1"/>
      <c r="G44" s="1"/>
      <c r="H44" s="1"/>
      <c r="I44" s="1"/>
      <c r="J44" s="1"/>
      <c r="K44" s="1"/>
      <c r="L44" s="1"/>
      <c r="M44" s="1"/>
    </row>
    <row r="45" spans="1:13" ht="12.95" customHeight="1" x14ac:dyDescent="0.2">
      <c r="A45" s="130" t="s">
        <v>47</v>
      </c>
      <c r="B45" s="77">
        <v>792</v>
      </c>
      <c r="C45" s="77">
        <v>713</v>
      </c>
      <c r="D45" s="77">
        <v>675</v>
      </c>
      <c r="E45" s="77">
        <v>667</v>
      </c>
      <c r="F45" s="77">
        <v>683</v>
      </c>
      <c r="G45" s="77">
        <v>662</v>
      </c>
      <c r="H45" s="77">
        <v>645</v>
      </c>
      <c r="I45" s="77">
        <v>623</v>
      </c>
      <c r="J45" s="77">
        <v>637</v>
      </c>
      <c r="K45" s="77">
        <v>665</v>
      </c>
      <c r="L45" s="77">
        <v>628</v>
      </c>
      <c r="M45" s="77">
        <v>578</v>
      </c>
    </row>
    <row r="46" spans="1:13" ht="9.1999999999999993" customHeight="1" x14ac:dyDescent="0.2"/>
    <row r="47" spans="1:13" ht="6" customHeight="1" x14ac:dyDescent="0.2"/>
    <row r="48" spans="1:13" ht="18" customHeight="1" x14ac:dyDescent="0.2">
      <c r="A48" s="191" t="s">
        <v>137</v>
      </c>
      <c r="B48" s="1"/>
    </row>
    <row r="49" spans="1:13" ht="18" customHeight="1" thickBot="1" x14ac:dyDescent="0.25">
      <c r="A49" s="195" t="s">
        <v>147</v>
      </c>
      <c r="B49" s="1"/>
    </row>
    <row r="50" spans="1:13" ht="18" customHeight="1" thickBot="1" x14ac:dyDescent="0.25">
      <c r="A50" s="168"/>
      <c r="B50" s="64">
        <v>2014</v>
      </c>
      <c r="C50" s="64">
        <v>2015</v>
      </c>
      <c r="D50" s="64">
        <v>2016</v>
      </c>
      <c r="E50" s="64">
        <v>2017</v>
      </c>
      <c r="F50" s="64">
        <v>2018</v>
      </c>
      <c r="G50" s="64">
        <v>2019</v>
      </c>
      <c r="H50" s="64">
        <v>2020</v>
      </c>
      <c r="I50" s="64">
        <v>2021</v>
      </c>
      <c r="J50" s="64">
        <v>2022</v>
      </c>
      <c r="K50" s="64">
        <v>2023</v>
      </c>
      <c r="L50" s="64">
        <v>2024</v>
      </c>
      <c r="M50" s="64">
        <v>2025</v>
      </c>
    </row>
    <row r="51" spans="1:13" ht="9.75" customHeight="1" x14ac:dyDescent="0.2">
      <c r="A51" s="171"/>
      <c r="B51" s="1"/>
    </row>
    <row r="52" spans="1:13" s="78" customFormat="1" ht="12.95" customHeight="1" x14ac:dyDescent="0.2">
      <c r="A52" s="135" t="s">
        <v>42</v>
      </c>
      <c r="B52" s="68">
        <v>122658.027</v>
      </c>
      <c r="C52" s="68">
        <v>145032.6</v>
      </c>
      <c r="D52" s="68">
        <v>147714.70000000001</v>
      </c>
      <c r="E52" s="68">
        <v>161109.5</v>
      </c>
      <c r="F52" s="68">
        <v>164415.9</v>
      </c>
      <c r="G52" s="68">
        <v>190756.1</v>
      </c>
      <c r="H52" s="68">
        <v>274851</v>
      </c>
      <c r="I52" s="68">
        <v>314713.09999999998</v>
      </c>
      <c r="J52" s="68">
        <v>396421.2</v>
      </c>
      <c r="K52" s="68">
        <v>446062.7</v>
      </c>
      <c r="L52" s="68">
        <v>550136.69999999995</v>
      </c>
      <c r="M52" s="68">
        <v>890315.6</v>
      </c>
    </row>
    <row r="53" spans="1:13" ht="17.45" customHeight="1" x14ac:dyDescent="0.2">
      <c r="A53" s="171" t="s">
        <v>43</v>
      </c>
      <c r="B53" s="68">
        <v>97567.7</v>
      </c>
      <c r="C53" s="68">
        <v>107104.4</v>
      </c>
      <c r="D53" s="68">
        <v>123536.6</v>
      </c>
      <c r="E53" s="68">
        <v>135494.6</v>
      </c>
      <c r="F53" s="68">
        <v>141202.6</v>
      </c>
      <c r="G53" s="68">
        <v>161549.29999999999</v>
      </c>
      <c r="H53" s="68">
        <v>203303.8</v>
      </c>
      <c r="I53" s="68">
        <v>251144.7</v>
      </c>
      <c r="J53" s="68">
        <v>339374</v>
      </c>
      <c r="K53" s="68">
        <v>373639.5</v>
      </c>
      <c r="L53" s="68">
        <v>425224.2</v>
      </c>
      <c r="M53" s="68">
        <v>593152.30000000005</v>
      </c>
    </row>
    <row r="54" spans="1:13" ht="17.45" customHeight="1" x14ac:dyDescent="0.2">
      <c r="A54" s="171" t="s">
        <v>48</v>
      </c>
      <c r="B54" s="68">
        <v>25090.273000000001</v>
      </c>
      <c r="C54" s="68">
        <v>37928.1</v>
      </c>
      <c r="D54" s="68">
        <v>24178.1</v>
      </c>
      <c r="E54" s="68">
        <v>25614.9</v>
      </c>
      <c r="F54" s="68">
        <v>23213.3</v>
      </c>
      <c r="G54" s="68">
        <v>29206.799999999999</v>
      </c>
      <c r="H54" s="68">
        <v>71547.199999999997</v>
      </c>
      <c r="I54" s="68">
        <v>63568.3</v>
      </c>
      <c r="J54" s="68">
        <v>57047.199999999997</v>
      </c>
      <c r="K54" s="68">
        <v>72423.199999999997</v>
      </c>
      <c r="L54" s="68">
        <v>124912.5</v>
      </c>
      <c r="M54" s="68">
        <v>297163.3</v>
      </c>
    </row>
    <row r="55" spans="1:13" ht="12.95" customHeight="1" x14ac:dyDescent="0.2">
      <c r="A55" s="172" t="s">
        <v>45</v>
      </c>
      <c r="B55" s="70">
        <v>1000</v>
      </c>
      <c r="C55" s="70">
        <v>1000</v>
      </c>
      <c r="D55" s="70">
        <v>1000</v>
      </c>
      <c r="E55" s="70">
        <v>2000</v>
      </c>
      <c r="F55" s="70">
        <v>2000</v>
      </c>
      <c r="G55" s="70">
        <v>2000</v>
      </c>
      <c r="H55" s="70">
        <v>2000</v>
      </c>
      <c r="I55" s="70">
        <v>2000</v>
      </c>
      <c r="J55" s="70">
        <v>4000</v>
      </c>
      <c r="K55" s="70">
        <v>4000</v>
      </c>
      <c r="L55" s="70">
        <v>4000</v>
      </c>
      <c r="M55" s="70">
        <v>4000</v>
      </c>
    </row>
    <row r="56" spans="1:13" ht="15" customHeight="1" x14ac:dyDescent="0.2">
      <c r="A56" s="171" t="s">
        <v>46</v>
      </c>
      <c r="B56" s="68">
        <v>122658.027</v>
      </c>
      <c r="C56" s="68">
        <v>145032.6</v>
      </c>
      <c r="D56" s="68">
        <v>147714.70000000001</v>
      </c>
      <c r="E56" s="68">
        <v>161109.5</v>
      </c>
      <c r="F56" s="68">
        <v>164415.9</v>
      </c>
      <c r="G56" s="68">
        <v>190756.1</v>
      </c>
      <c r="H56" s="68">
        <v>274851</v>
      </c>
      <c r="I56" s="68">
        <v>314713.09999999998</v>
      </c>
      <c r="J56" s="68">
        <v>396421.2</v>
      </c>
      <c r="K56" s="68">
        <v>446062.7</v>
      </c>
      <c r="L56" s="68">
        <v>550136.69999999995</v>
      </c>
      <c r="M56" s="68">
        <v>890315.6</v>
      </c>
    </row>
    <row r="57" spans="1:13" ht="9.1999999999999993" customHeight="1" thickBot="1" x14ac:dyDescent="0.25">
      <c r="A57" s="134"/>
      <c r="B57" s="73"/>
      <c r="C57" s="73"/>
      <c r="D57" s="73"/>
      <c r="E57" s="73"/>
      <c r="F57" s="73"/>
      <c r="G57" s="73"/>
      <c r="H57" s="73"/>
      <c r="I57" s="73"/>
      <c r="J57" s="73"/>
      <c r="K57" s="73"/>
      <c r="L57" s="73"/>
      <c r="M57" s="73"/>
    </row>
    <row r="58" spans="1:13" ht="12.95" customHeight="1" x14ac:dyDescent="0.2">
      <c r="B58" s="1"/>
    </row>
    <row r="59" spans="1:13" ht="25.7" customHeight="1" x14ac:dyDescent="0.2">
      <c r="A59" s="995" t="s">
        <v>138</v>
      </c>
      <c r="B59" s="995"/>
      <c r="C59" s="995"/>
      <c r="D59" s="995"/>
      <c r="E59" s="995"/>
      <c r="F59" s="995"/>
      <c r="G59" s="995"/>
      <c r="H59" s="995"/>
      <c r="I59" s="995"/>
      <c r="J59" s="995"/>
      <c r="K59" s="995"/>
      <c r="L59" s="995"/>
      <c r="M59" s="995"/>
    </row>
    <row r="60" spans="1:13" ht="12.95" customHeight="1" x14ac:dyDescent="0.2">
      <c r="D60" s="79"/>
      <c r="E60" s="79"/>
      <c r="F60" s="79"/>
      <c r="G60" s="79"/>
      <c r="H60" s="79"/>
      <c r="I60" s="79"/>
      <c r="J60" s="79"/>
      <c r="K60" s="79"/>
      <c r="L60" s="79"/>
      <c r="M60" s="79"/>
    </row>
    <row r="61" spans="1:13" ht="12.95" customHeight="1" x14ac:dyDescent="0.2">
      <c r="A61" s="171"/>
      <c r="D61" s="76"/>
      <c r="E61" s="76"/>
      <c r="F61" s="76"/>
      <c r="G61" s="76"/>
      <c r="H61" s="76"/>
      <c r="I61" s="76"/>
      <c r="J61" s="76"/>
      <c r="K61" s="76"/>
      <c r="L61" s="76"/>
      <c r="M61" s="76"/>
    </row>
    <row r="62" spans="1:13" ht="12.95" customHeight="1" x14ac:dyDescent="0.2">
      <c r="D62" s="76"/>
      <c r="E62" s="76"/>
      <c r="F62" s="76"/>
      <c r="G62" s="76"/>
      <c r="H62" s="76"/>
      <c r="I62" s="76"/>
      <c r="J62" s="76"/>
      <c r="K62" s="76"/>
      <c r="L62" s="76"/>
      <c r="M62" s="76"/>
    </row>
    <row r="63" spans="1:13" ht="12.95" customHeight="1" x14ac:dyDescent="0.2">
      <c r="D63" s="76"/>
      <c r="E63" s="76"/>
      <c r="F63" s="76"/>
      <c r="G63" s="76"/>
      <c r="H63" s="76"/>
      <c r="I63" s="76"/>
      <c r="J63" s="76"/>
      <c r="K63" s="76"/>
      <c r="L63" s="76"/>
      <c r="M63" s="76"/>
    </row>
    <row r="64" spans="1:13" ht="12.95" customHeight="1" x14ac:dyDescent="0.2">
      <c r="D64" s="76"/>
      <c r="E64" s="76"/>
      <c r="F64" s="76"/>
      <c r="G64" s="76"/>
      <c r="H64" s="76"/>
      <c r="I64" s="76"/>
      <c r="J64" s="76"/>
      <c r="K64" s="76"/>
      <c r="L64" s="76"/>
      <c r="M64" s="76"/>
    </row>
    <row r="65" spans="4:13" ht="12.95" customHeight="1" x14ac:dyDescent="0.2">
      <c r="D65" s="76"/>
      <c r="E65" s="76"/>
      <c r="F65" s="76"/>
      <c r="G65" s="76"/>
      <c r="H65" s="76"/>
      <c r="I65" s="76"/>
      <c r="J65" s="76"/>
      <c r="K65" s="76"/>
      <c r="L65" s="76"/>
      <c r="M65" s="76"/>
    </row>
    <row r="66" spans="4:13" ht="12.95" customHeight="1" x14ac:dyDescent="0.2">
      <c r="D66" s="76"/>
      <c r="E66" s="76"/>
      <c r="F66" s="76"/>
      <c r="G66" s="76"/>
      <c r="H66" s="76"/>
      <c r="I66" s="76"/>
      <c r="J66" s="76"/>
      <c r="K66" s="76"/>
      <c r="L66" s="76"/>
      <c r="M66" s="76"/>
    </row>
    <row r="67" spans="4:13" ht="12.95" customHeight="1" x14ac:dyDescent="0.2">
      <c r="D67" s="76"/>
      <c r="E67" s="76"/>
      <c r="F67" s="76"/>
      <c r="G67" s="76"/>
      <c r="H67" s="76"/>
      <c r="I67" s="76"/>
      <c r="J67" s="76"/>
      <c r="K67" s="76"/>
      <c r="L67" s="76"/>
      <c r="M67" s="76"/>
    </row>
    <row r="68" spans="4:13" ht="12.95" customHeight="1" x14ac:dyDescent="0.2">
      <c r="D68" s="80"/>
      <c r="E68" s="80"/>
      <c r="F68" s="80"/>
      <c r="G68" s="80"/>
      <c r="H68" s="80"/>
      <c r="I68" s="80"/>
      <c r="J68" s="80"/>
      <c r="K68" s="80"/>
      <c r="L68" s="80"/>
      <c r="M68" s="80"/>
    </row>
    <row r="69" spans="4:13" ht="12.95" customHeight="1" x14ac:dyDescent="0.2">
      <c r="D69" s="70"/>
      <c r="E69" s="70"/>
      <c r="F69" s="70"/>
      <c r="G69" s="70"/>
      <c r="H69" s="70"/>
      <c r="I69" s="70"/>
      <c r="J69" s="70"/>
      <c r="K69" s="70"/>
      <c r="L69" s="70"/>
      <c r="M69" s="70"/>
    </row>
    <row r="70" spans="4:13" ht="12.95" customHeight="1" x14ac:dyDescent="0.2">
      <c r="D70" s="70"/>
      <c r="E70" s="70"/>
      <c r="F70" s="70"/>
      <c r="G70" s="70"/>
      <c r="H70" s="70"/>
      <c r="I70" s="70"/>
      <c r="J70" s="70"/>
      <c r="K70" s="70"/>
      <c r="L70" s="70"/>
      <c r="M70" s="70"/>
    </row>
    <row r="71" spans="4:13" ht="12.95" customHeight="1" x14ac:dyDescent="0.2">
      <c r="D71" s="68"/>
      <c r="E71" s="68"/>
      <c r="F71" s="68"/>
      <c r="G71" s="68"/>
      <c r="H71" s="68"/>
      <c r="I71" s="68"/>
      <c r="J71" s="68"/>
      <c r="K71" s="68"/>
      <c r="L71" s="68"/>
      <c r="M71" s="68"/>
    </row>
    <row r="72" spans="4:13" ht="12.95" customHeight="1" x14ac:dyDescent="0.2">
      <c r="D72" s="70"/>
      <c r="E72" s="70"/>
      <c r="F72" s="70"/>
      <c r="G72" s="70"/>
      <c r="H72" s="70"/>
      <c r="I72" s="70"/>
      <c r="J72" s="70"/>
      <c r="K72" s="70"/>
      <c r="L72" s="70"/>
      <c r="M72" s="70"/>
    </row>
    <row r="73" spans="4:13" ht="12.95" customHeight="1" x14ac:dyDescent="0.2">
      <c r="D73" s="70"/>
      <c r="E73" s="70"/>
      <c r="F73" s="70"/>
      <c r="G73" s="70"/>
      <c r="H73" s="70"/>
      <c r="I73" s="70"/>
      <c r="J73" s="70"/>
      <c r="K73" s="70"/>
      <c r="L73" s="70"/>
      <c r="M73" s="70"/>
    </row>
    <row r="74" spans="4:13" ht="12.95" customHeight="1" x14ac:dyDescent="0.2">
      <c r="D74" s="68"/>
      <c r="E74" s="68"/>
      <c r="F74" s="68"/>
      <c r="G74" s="68"/>
      <c r="H74" s="68"/>
      <c r="I74" s="68"/>
      <c r="J74" s="68"/>
      <c r="K74" s="68"/>
      <c r="L74" s="68"/>
      <c r="M74" s="68"/>
    </row>
    <row r="75" spans="4:13" ht="12.95" customHeight="1" x14ac:dyDescent="0.2">
      <c r="D75" s="70"/>
      <c r="E75" s="70"/>
      <c r="F75" s="70"/>
      <c r="G75" s="70"/>
      <c r="H75" s="70"/>
      <c r="I75" s="70"/>
      <c r="J75" s="70"/>
      <c r="K75" s="70"/>
      <c r="L75" s="70"/>
      <c r="M75" s="70"/>
    </row>
    <row r="76" spans="4:13" ht="12.95" customHeight="1" x14ac:dyDescent="0.2">
      <c r="D76" s="81"/>
      <c r="E76" s="81"/>
      <c r="F76" s="81"/>
      <c r="G76" s="81"/>
      <c r="H76" s="81"/>
      <c r="I76" s="81"/>
      <c r="J76" s="81"/>
      <c r="K76" s="81"/>
      <c r="L76" s="81"/>
      <c r="M76" s="81"/>
    </row>
    <row r="77" spans="4:13" ht="12.95" customHeight="1" x14ac:dyDescent="0.2">
      <c r="D77" s="76"/>
      <c r="E77" s="76"/>
      <c r="F77" s="76"/>
      <c r="G77" s="76"/>
      <c r="H77" s="76"/>
      <c r="I77" s="76"/>
      <c r="J77" s="76"/>
      <c r="K77" s="76"/>
      <c r="L77" s="76"/>
      <c r="M77" s="76"/>
    </row>
    <row r="78" spans="4:13" ht="12.95" customHeight="1" x14ac:dyDescent="0.2">
      <c r="D78" s="76"/>
      <c r="E78" s="76"/>
      <c r="F78" s="76"/>
      <c r="G78" s="76"/>
      <c r="H78" s="76"/>
      <c r="I78" s="76"/>
      <c r="J78" s="76"/>
      <c r="K78" s="76"/>
      <c r="L78" s="76"/>
      <c r="M78" s="76"/>
    </row>
    <row r="79" spans="4:13" ht="12.95" customHeight="1" x14ac:dyDescent="0.2">
      <c r="D79" s="76"/>
      <c r="E79" s="76"/>
      <c r="F79" s="76"/>
      <c r="G79" s="76"/>
      <c r="H79" s="76"/>
      <c r="I79" s="76"/>
      <c r="J79" s="76"/>
      <c r="K79" s="76"/>
      <c r="L79" s="76"/>
      <c r="M79" s="76"/>
    </row>
    <row r="80" spans="4:13" ht="12.95" customHeight="1" x14ac:dyDescent="0.2">
      <c r="D80" s="76"/>
      <c r="E80" s="76"/>
      <c r="F80" s="76"/>
      <c r="G80" s="76"/>
      <c r="H80" s="76"/>
      <c r="I80" s="76"/>
      <c r="J80" s="76"/>
      <c r="K80" s="76"/>
      <c r="L80" s="76"/>
      <c r="M80" s="76"/>
    </row>
    <row r="81" spans="4:13" ht="12.95" customHeight="1" x14ac:dyDescent="0.2">
      <c r="D81" s="76"/>
      <c r="E81" s="76"/>
      <c r="F81" s="76"/>
      <c r="G81" s="76"/>
      <c r="H81" s="76"/>
      <c r="I81" s="76"/>
      <c r="J81" s="76"/>
      <c r="K81" s="76"/>
      <c r="L81" s="76"/>
      <c r="M81" s="76"/>
    </row>
    <row r="82" spans="4:13" ht="12.95" customHeight="1" x14ac:dyDescent="0.2">
      <c r="D82" s="76"/>
      <c r="E82" s="76"/>
      <c r="F82" s="76"/>
      <c r="G82" s="76"/>
      <c r="H82" s="76"/>
      <c r="I82" s="76"/>
      <c r="J82" s="76"/>
      <c r="K82" s="76"/>
      <c r="L82" s="76"/>
      <c r="M82" s="76"/>
    </row>
    <row r="83" spans="4:13" ht="12.95" customHeight="1" x14ac:dyDescent="0.2">
      <c r="D83" s="76"/>
      <c r="E83" s="76"/>
      <c r="F83" s="76"/>
      <c r="G83" s="76"/>
      <c r="H83" s="76"/>
      <c r="I83" s="76"/>
      <c r="J83" s="76"/>
      <c r="K83" s="76"/>
      <c r="L83" s="76"/>
      <c r="M83" s="76"/>
    </row>
    <row r="84" spans="4:13" ht="12.95" customHeight="1" x14ac:dyDescent="0.2">
      <c r="D84" s="81"/>
      <c r="E84" s="81"/>
      <c r="F84" s="81"/>
      <c r="G84" s="81"/>
      <c r="H84" s="81"/>
      <c r="I84" s="81"/>
      <c r="J84" s="81"/>
      <c r="K84" s="81"/>
      <c r="L84" s="81"/>
      <c r="M84" s="81"/>
    </row>
    <row r="85" spans="4:13" ht="12.95" customHeight="1" x14ac:dyDescent="0.2">
      <c r="D85" s="76"/>
      <c r="E85" s="76"/>
      <c r="F85" s="76"/>
      <c r="G85" s="76"/>
      <c r="H85" s="76"/>
      <c r="I85" s="76"/>
      <c r="J85" s="76"/>
      <c r="K85" s="76"/>
      <c r="L85" s="76"/>
      <c r="M85" s="76"/>
    </row>
    <row r="86" spans="4:13" ht="12.95" customHeight="1" x14ac:dyDescent="0.2">
      <c r="D86" s="76"/>
      <c r="E86" s="76"/>
      <c r="F86" s="76"/>
      <c r="G86" s="76"/>
      <c r="H86" s="76"/>
      <c r="I86" s="76"/>
      <c r="J86" s="76"/>
      <c r="K86" s="76"/>
      <c r="L86" s="76"/>
      <c r="M86" s="76"/>
    </row>
    <row r="87" spans="4:13" ht="12.95" customHeight="1" x14ac:dyDescent="0.2">
      <c r="D87" s="76"/>
      <c r="E87" s="76"/>
      <c r="F87" s="76"/>
      <c r="G87" s="76"/>
      <c r="H87" s="76"/>
      <c r="I87" s="76"/>
      <c r="J87" s="76"/>
      <c r="K87" s="76"/>
      <c r="L87" s="76"/>
      <c r="M87" s="76"/>
    </row>
    <row r="88" spans="4:13" ht="12.95" customHeight="1" x14ac:dyDescent="0.2">
      <c r="D88" s="76"/>
      <c r="E88" s="76"/>
      <c r="F88" s="76"/>
      <c r="G88" s="76"/>
      <c r="H88" s="76"/>
      <c r="I88" s="76"/>
      <c r="J88" s="76"/>
      <c r="K88" s="76"/>
      <c r="L88" s="76"/>
      <c r="M88" s="76"/>
    </row>
    <row r="89" spans="4:13" ht="12.95" customHeight="1" x14ac:dyDescent="0.2">
      <c r="D89" s="76"/>
      <c r="E89" s="76"/>
      <c r="F89" s="76"/>
      <c r="G89" s="76"/>
      <c r="H89" s="76"/>
      <c r="I89" s="76"/>
      <c r="J89" s="76"/>
      <c r="K89" s="76"/>
      <c r="L89" s="76"/>
      <c r="M89" s="76"/>
    </row>
    <row r="90" spans="4:13" ht="12.95" customHeight="1" x14ac:dyDescent="0.2">
      <c r="D90" s="76"/>
      <c r="E90" s="76"/>
      <c r="F90" s="76"/>
      <c r="G90" s="76"/>
      <c r="H90" s="76"/>
      <c r="I90" s="76"/>
      <c r="J90" s="76"/>
      <c r="K90" s="76"/>
      <c r="L90" s="76"/>
      <c r="M90" s="76"/>
    </row>
    <row r="91" spans="4:13" ht="12.95" customHeight="1" x14ac:dyDescent="0.2">
      <c r="D91" s="76"/>
      <c r="E91" s="76"/>
      <c r="F91" s="76"/>
      <c r="G91" s="76"/>
      <c r="H91" s="76"/>
      <c r="I91" s="76"/>
      <c r="J91" s="76"/>
      <c r="K91" s="76"/>
      <c r="L91" s="76"/>
      <c r="M91" s="76"/>
    </row>
    <row r="92" spans="4:13" ht="12.95" customHeight="1" x14ac:dyDescent="0.2">
      <c r="D92" s="82"/>
      <c r="E92" s="82"/>
      <c r="F92" s="82"/>
      <c r="G92" s="82"/>
      <c r="H92" s="82"/>
      <c r="I92" s="82"/>
      <c r="J92" s="82"/>
      <c r="K92" s="82"/>
      <c r="L92" s="82"/>
      <c r="M92" s="82"/>
    </row>
    <row r="93" spans="4:13" ht="12.95" customHeight="1" x14ac:dyDescent="0.2">
      <c r="D93" s="83"/>
      <c r="E93" s="83"/>
      <c r="F93" s="83"/>
      <c r="G93" s="83"/>
      <c r="H93" s="83"/>
      <c r="I93" s="83"/>
      <c r="J93" s="83"/>
      <c r="K93" s="83"/>
      <c r="L93" s="83"/>
      <c r="M93" s="83"/>
    </row>
    <row r="94" spans="4:13" ht="12.95" customHeight="1" x14ac:dyDescent="0.2">
      <c r="D94" s="83"/>
      <c r="E94" s="83"/>
      <c r="F94" s="83"/>
      <c r="G94" s="83"/>
      <c r="H94" s="83"/>
      <c r="I94" s="83"/>
      <c r="J94" s="83"/>
      <c r="K94" s="83"/>
      <c r="L94" s="83"/>
      <c r="M94" s="83"/>
    </row>
    <row r="95" spans="4:13" ht="12.95" customHeight="1" x14ac:dyDescent="0.2">
      <c r="D95" s="83"/>
      <c r="E95" s="83"/>
      <c r="F95" s="83"/>
      <c r="G95" s="83"/>
      <c r="H95" s="83"/>
      <c r="I95" s="83"/>
      <c r="J95" s="83"/>
      <c r="K95" s="83"/>
      <c r="L95" s="83"/>
      <c r="M95" s="83"/>
    </row>
    <row r="96" spans="4:13" ht="12.95" customHeight="1" x14ac:dyDescent="0.2">
      <c r="D96" s="83"/>
      <c r="E96" s="83"/>
      <c r="F96" s="83"/>
      <c r="G96" s="83"/>
      <c r="H96" s="83"/>
      <c r="I96" s="83"/>
      <c r="J96" s="83"/>
      <c r="K96" s="83"/>
      <c r="L96" s="83"/>
      <c r="M96" s="83"/>
    </row>
    <row r="97" spans="4:13" ht="12.95" customHeight="1" x14ac:dyDescent="0.2">
      <c r="D97" s="83"/>
      <c r="E97" s="83"/>
      <c r="F97" s="83"/>
      <c r="G97" s="83"/>
      <c r="H97" s="83"/>
      <c r="I97" s="83"/>
      <c r="J97" s="83"/>
      <c r="K97" s="83"/>
      <c r="L97" s="83"/>
      <c r="M97" s="83"/>
    </row>
    <row r="98" spans="4:13" ht="12.95" customHeight="1" x14ac:dyDescent="0.2">
      <c r="D98" s="83"/>
      <c r="E98" s="83"/>
      <c r="F98" s="83"/>
      <c r="G98" s="83"/>
      <c r="H98" s="83"/>
      <c r="I98" s="83"/>
      <c r="J98" s="83"/>
      <c r="K98" s="83"/>
      <c r="L98" s="83"/>
      <c r="M98" s="83"/>
    </row>
    <row r="99" spans="4:13" ht="12.95" customHeight="1" x14ac:dyDescent="0.2">
      <c r="D99" s="83"/>
      <c r="E99" s="83"/>
      <c r="F99" s="83"/>
      <c r="G99" s="83"/>
      <c r="H99" s="83"/>
      <c r="I99" s="83"/>
      <c r="J99" s="83"/>
      <c r="K99" s="83"/>
      <c r="L99" s="83"/>
      <c r="M99" s="83"/>
    </row>
    <row r="101" spans="4:13" ht="12.95" customHeight="1" x14ac:dyDescent="0.2">
      <c r="D101" s="76"/>
      <c r="E101" s="76"/>
      <c r="F101" s="76"/>
      <c r="G101" s="76"/>
      <c r="H101" s="76"/>
      <c r="I101" s="76"/>
      <c r="J101" s="76"/>
      <c r="K101" s="76"/>
      <c r="L101" s="76"/>
      <c r="M101" s="76"/>
    </row>
    <row r="102" spans="4:13" ht="12.95" customHeight="1" x14ac:dyDescent="0.2">
      <c r="D102" s="76"/>
      <c r="E102" s="76"/>
      <c r="F102" s="76"/>
      <c r="G102" s="76"/>
      <c r="H102" s="76"/>
      <c r="I102" s="76"/>
      <c r="J102" s="76"/>
      <c r="K102" s="76"/>
      <c r="L102" s="76"/>
      <c r="M102" s="76"/>
    </row>
    <row r="103" spans="4:13" ht="12.95" customHeight="1" x14ac:dyDescent="0.2">
      <c r="D103" s="76"/>
      <c r="E103" s="76"/>
      <c r="F103" s="76"/>
      <c r="G103" s="76"/>
      <c r="H103" s="76"/>
      <c r="I103" s="76"/>
      <c r="J103" s="76"/>
      <c r="K103" s="76"/>
      <c r="L103" s="76"/>
      <c r="M103" s="76"/>
    </row>
    <row r="104" spans="4:13" ht="12.95" customHeight="1" x14ac:dyDescent="0.2">
      <c r="D104" s="76"/>
      <c r="E104" s="76"/>
      <c r="F104" s="76"/>
      <c r="G104" s="76"/>
      <c r="H104" s="76"/>
      <c r="I104" s="76"/>
      <c r="J104" s="76"/>
      <c r="K104" s="76"/>
      <c r="L104" s="76"/>
      <c r="M104" s="76"/>
    </row>
    <row r="105" spans="4:13" ht="12.95" customHeight="1" x14ac:dyDescent="0.2">
      <c r="D105" s="76"/>
      <c r="E105" s="76"/>
      <c r="F105" s="76"/>
      <c r="G105" s="76"/>
      <c r="H105" s="76"/>
      <c r="I105" s="76"/>
      <c r="J105" s="76"/>
      <c r="K105" s="76"/>
      <c r="L105" s="76"/>
      <c r="M105" s="76"/>
    </row>
    <row r="106" spans="4:13" ht="12.95" customHeight="1" x14ac:dyDescent="0.2">
      <c r="D106" s="76"/>
      <c r="E106" s="76"/>
      <c r="F106" s="76"/>
      <c r="G106" s="76"/>
      <c r="H106" s="76"/>
      <c r="I106" s="76"/>
      <c r="J106" s="76"/>
      <c r="K106" s="76"/>
      <c r="L106" s="76"/>
      <c r="M106" s="76"/>
    </row>
    <row r="107" spans="4:13" ht="12.95" customHeight="1" x14ac:dyDescent="0.2">
      <c r="D107" s="76"/>
      <c r="E107" s="76"/>
      <c r="F107" s="76"/>
      <c r="G107" s="76"/>
      <c r="H107" s="76"/>
      <c r="I107" s="76"/>
      <c r="J107" s="76"/>
      <c r="K107" s="76"/>
      <c r="L107" s="76"/>
      <c r="M107" s="76"/>
    </row>
    <row r="108" spans="4:13" ht="12.95" customHeight="1" x14ac:dyDescent="0.2">
      <c r="D108" s="76"/>
      <c r="E108" s="76"/>
      <c r="F108" s="76"/>
      <c r="G108" s="76"/>
      <c r="H108" s="76"/>
      <c r="I108" s="76"/>
      <c r="J108" s="76"/>
      <c r="K108" s="76"/>
      <c r="L108" s="76"/>
      <c r="M108" s="76"/>
    </row>
    <row r="109" spans="4:13" ht="12.95" customHeight="1" x14ac:dyDescent="0.2">
      <c r="D109" s="76"/>
      <c r="E109" s="76"/>
      <c r="F109" s="76"/>
      <c r="G109" s="76"/>
      <c r="H109" s="76"/>
      <c r="I109" s="76"/>
      <c r="J109" s="76"/>
      <c r="K109" s="76"/>
      <c r="L109" s="76"/>
      <c r="M109" s="76"/>
    </row>
    <row r="110" spans="4:13" ht="12.95" customHeight="1" x14ac:dyDescent="0.2">
      <c r="D110" s="76"/>
      <c r="E110" s="76"/>
      <c r="F110" s="76"/>
      <c r="G110" s="76"/>
      <c r="H110" s="76"/>
      <c r="I110" s="76"/>
      <c r="J110" s="76"/>
      <c r="K110" s="76"/>
      <c r="L110" s="76"/>
      <c r="M110" s="76"/>
    </row>
    <row r="111" spans="4:13" ht="12.95" customHeight="1" x14ac:dyDescent="0.2">
      <c r="D111" s="76"/>
      <c r="E111" s="76"/>
      <c r="F111" s="76"/>
      <c r="G111" s="76"/>
      <c r="H111" s="76"/>
      <c r="I111" s="76"/>
      <c r="J111" s="76"/>
      <c r="K111" s="76"/>
      <c r="L111" s="76"/>
      <c r="M111" s="76"/>
    </row>
    <row r="112" spans="4:13" ht="12.95" customHeight="1" x14ac:dyDescent="0.2">
      <c r="D112" s="75"/>
      <c r="E112" s="75"/>
      <c r="F112" s="75"/>
      <c r="G112" s="75"/>
      <c r="H112" s="75"/>
      <c r="I112" s="75"/>
      <c r="J112" s="75"/>
      <c r="K112" s="75"/>
      <c r="L112" s="75"/>
      <c r="M112" s="75"/>
    </row>
  </sheetData>
  <mergeCells count="1">
    <mergeCell ref="A59:M59"/>
  </mergeCells>
  <hyperlinks>
    <hyperlink ref="A1" location="Мазмуну!A1" display="МАЗМУНУНА  кайтуу" xr:uid="{00000000-0004-0000-0A00-000000000000}"/>
  </hyperlinks>
  <pageMargins left="0.78740157480314965" right="0.78740157480314965" top="0.78740157480314965" bottom="0.78740157480314965" header="0.51181102362204722" footer="0.51181102362204722"/>
  <pageSetup paperSize="9" scale="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48"/>
  <sheetViews>
    <sheetView workbookViewId="0">
      <selection activeCell="M6" sqref="M6"/>
    </sheetView>
  </sheetViews>
  <sheetFormatPr defaultRowHeight="12.95" customHeight="1" x14ac:dyDescent="0.2"/>
  <cols>
    <col min="1" max="1" width="43.85546875" style="135" customWidth="1"/>
    <col min="2" max="2" width="9" style="1" hidden="1" customWidth="1"/>
    <col min="3" max="3" width="7.7109375" style="1" hidden="1" customWidth="1"/>
    <col min="4" max="4" width="9" style="1" hidden="1" customWidth="1"/>
    <col min="5" max="8" width="9" hidden="1" customWidth="1"/>
    <col min="9" max="10" width="9" customWidth="1"/>
    <col min="11" max="13" width="10" customWidth="1"/>
    <col min="14" max="256" width="9.140625" style="1"/>
    <col min="257" max="257" width="43.7109375" style="1" customWidth="1"/>
    <col min="258" max="262" width="9" style="1" customWidth="1"/>
    <col min="263" max="512" width="9.140625" style="1"/>
    <col min="513" max="513" width="43.7109375" style="1" customWidth="1"/>
    <col min="514" max="518" width="9" style="1" customWidth="1"/>
    <col min="519" max="768" width="9.140625" style="1"/>
    <col min="769" max="769" width="43.7109375" style="1" customWidth="1"/>
    <col min="770" max="774" width="9" style="1" customWidth="1"/>
    <col min="775" max="1024" width="9.140625" style="1"/>
    <col min="1025" max="1025" width="43.7109375" style="1" customWidth="1"/>
    <col min="1026" max="1030" width="9" style="1" customWidth="1"/>
    <col min="1031" max="1280" width="9.140625" style="1"/>
    <col min="1281" max="1281" width="43.7109375" style="1" customWidth="1"/>
    <col min="1282" max="1286" width="9" style="1" customWidth="1"/>
    <col min="1287" max="1536" width="9.140625" style="1"/>
    <col min="1537" max="1537" width="43.7109375" style="1" customWidth="1"/>
    <col min="1538" max="1542" width="9" style="1" customWidth="1"/>
    <col min="1543" max="1792" width="9.140625" style="1"/>
    <col min="1793" max="1793" width="43.7109375" style="1" customWidth="1"/>
    <col min="1794" max="1798" width="9" style="1" customWidth="1"/>
    <col min="1799" max="2048" width="9.140625" style="1"/>
    <col min="2049" max="2049" width="43.7109375" style="1" customWidth="1"/>
    <col min="2050" max="2054" width="9" style="1" customWidth="1"/>
    <col min="2055" max="2304" width="9.140625" style="1"/>
    <col min="2305" max="2305" width="43.7109375" style="1" customWidth="1"/>
    <col min="2306" max="2310" width="9" style="1" customWidth="1"/>
    <col min="2311" max="2560" width="9.140625" style="1"/>
    <col min="2561" max="2561" width="43.7109375" style="1" customWidth="1"/>
    <col min="2562" max="2566" width="9" style="1" customWidth="1"/>
    <col min="2567" max="2816" width="9.140625" style="1"/>
    <col min="2817" max="2817" width="43.7109375" style="1" customWidth="1"/>
    <col min="2818" max="2822" width="9" style="1" customWidth="1"/>
    <col min="2823" max="3072" width="9.140625" style="1"/>
    <col min="3073" max="3073" width="43.7109375" style="1" customWidth="1"/>
    <col min="3074" max="3078" width="9" style="1" customWidth="1"/>
    <col min="3079" max="3328" width="9.140625" style="1"/>
    <col min="3329" max="3329" width="43.7109375" style="1" customWidth="1"/>
    <col min="3330" max="3334" width="9" style="1" customWidth="1"/>
    <col min="3335" max="3584" width="9.140625" style="1"/>
    <col min="3585" max="3585" width="43.7109375" style="1" customWidth="1"/>
    <col min="3586" max="3590" width="9" style="1" customWidth="1"/>
    <col min="3591" max="3840" width="9.140625" style="1"/>
    <col min="3841" max="3841" width="43.7109375" style="1" customWidth="1"/>
    <col min="3842" max="3846" width="9" style="1" customWidth="1"/>
    <col min="3847" max="4096" width="9.140625" style="1"/>
    <col min="4097" max="4097" width="43.7109375" style="1" customWidth="1"/>
    <col min="4098" max="4102" width="9" style="1" customWidth="1"/>
    <col min="4103" max="4352" width="9.140625" style="1"/>
    <col min="4353" max="4353" width="43.7109375" style="1" customWidth="1"/>
    <col min="4354" max="4358" width="9" style="1" customWidth="1"/>
    <col min="4359" max="4608" width="9.140625" style="1"/>
    <col min="4609" max="4609" width="43.7109375" style="1" customWidth="1"/>
    <col min="4610" max="4614" width="9" style="1" customWidth="1"/>
    <col min="4615" max="4864" width="9.140625" style="1"/>
    <col min="4865" max="4865" width="43.7109375" style="1" customWidth="1"/>
    <col min="4866" max="4870" width="9" style="1" customWidth="1"/>
    <col min="4871" max="5120" width="9.140625" style="1"/>
    <col min="5121" max="5121" width="43.7109375" style="1" customWidth="1"/>
    <col min="5122" max="5126" width="9" style="1" customWidth="1"/>
    <col min="5127" max="5376" width="9.140625" style="1"/>
    <col min="5377" max="5377" width="43.7109375" style="1" customWidth="1"/>
    <col min="5378" max="5382" width="9" style="1" customWidth="1"/>
    <col min="5383" max="5632" width="9.140625" style="1"/>
    <col min="5633" max="5633" width="43.7109375" style="1" customWidth="1"/>
    <col min="5634" max="5638" width="9" style="1" customWidth="1"/>
    <col min="5639" max="5888" width="9.140625" style="1"/>
    <col min="5889" max="5889" width="43.7109375" style="1" customWidth="1"/>
    <col min="5890" max="5894" width="9" style="1" customWidth="1"/>
    <col min="5895" max="6144" width="9.140625" style="1"/>
    <col min="6145" max="6145" width="43.7109375" style="1" customWidth="1"/>
    <col min="6146" max="6150" width="9" style="1" customWidth="1"/>
    <col min="6151" max="6400" width="9.140625" style="1"/>
    <col min="6401" max="6401" width="43.7109375" style="1" customWidth="1"/>
    <col min="6402" max="6406" width="9" style="1" customWidth="1"/>
    <col min="6407" max="6656" width="9.140625" style="1"/>
    <col min="6657" max="6657" width="43.7109375" style="1" customWidth="1"/>
    <col min="6658" max="6662" width="9" style="1" customWidth="1"/>
    <col min="6663" max="6912" width="9.140625" style="1"/>
    <col min="6913" max="6913" width="43.7109375" style="1" customWidth="1"/>
    <col min="6914" max="6918" width="9" style="1" customWidth="1"/>
    <col min="6919" max="7168" width="9.140625" style="1"/>
    <col min="7169" max="7169" width="43.7109375" style="1" customWidth="1"/>
    <col min="7170" max="7174" width="9" style="1" customWidth="1"/>
    <col min="7175" max="7424" width="9.140625" style="1"/>
    <col min="7425" max="7425" width="43.7109375" style="1" customWidth="1"/>
    <col min="7426" max="7430" width="9" style="1" customWidth="1"/>
    <col min="7431" max="7680" width="9.140625" style="1"/>
    <col min="7681" max="7681" width="43.7109375" style="1" customWidth="1"/>
    <col min="7682" max="7686" width="9" style="1" customWidth="1"/>
    <col min="7687" max="7936" width="9.140625" style="1"/>
    <col min="7937" max="7937" width="43.7109375" style="1" customWidth="1"/>
    <col min="7938" max="7942" width="9" style="1" customWidth="1"/>
    <col min="7943" max="8192" width="9.140625" style="1"/>
    <col min="8193" max="8193" width="43.7109375" style="1" customWidth="1"/>
    <col min="8194" max="8198" width="9" style="1" customWidth="1"/>
    <col min="8199" max="8448" width="9.140625" style="1"/>
    <col min="8449" max="8449" width="43.7109375" style="1" customWidth="1"/>
    <col min="8450" max="8454" width="9" style="1" customWidth="1"/>
    <col min="8455" max="8704" width="9.140625" style="1"/>
    <col min="8705" max="8705" width="43.7109375" style="1" customWidth="1"/>
    <col min="8706" max="8710" width="9" style="1" customWidth="1"/>
    <col min="8711" max="8960" width="9.140625" style="1"/>
    <col min="8961" max="8961" width="43.7109375" style="1" customWidth="1"/>
    <col min="8962" max="8966" width="9" style="1" customWidth="1"/>
    <col min="8967" max="9216" width="9.140625" style="1"/>
    <col min="9217" max="9217" width="43.7109375" style="1" customWidth="1"/>
    <col min="9218" max="9222" width="9" style="1" customWidth="1"/>
    <col min="9223" max="9472" width="9.140625" style="1"/>
    <col min="9473" max="9473" width="43.7109375" style="1" customWidth="1"/>
    <col min="9474" max="9478" width="9" style="1" customWidth="1"/>
    <col min="9479" max="9728" width="9.140625" style="1"/>
    <col min="9729" max="9729" width="43.7109375" style="1" customWidth="1"/>
    <col min="9730" max="9734" width="9" style="1" customWidth="1"/>
    <col min="9735" max="9984" width="9.140625" style="1"/>
    <col min="9985" max="9985" width="43.7109375" style="1" customWidth="1"/>
    <col min="9986" max="9990" width="9" style="1" customWidth="1"/>
    <col min="9991" max="10240" width="9.140625" style="1"/>
    <col min="10241" max="10241" width="43.7109375" style="1" customWidth="1"/>
    <col min="10242" max="10246" width="9" style="1" customWidth="1"/>
    <col min="10247" max="10496" width="9.140625" style="1"/>
    <col min="10497" max="10497" width="43.7109375" style="1" customWidth="1"/>
    <col min="10498" max="10502" width="9" style="1" customWidth="1"/>
    <col min="10503" max="10752" width="9.140625" style="1"/>
    <col min="10753" max="10753" width="43.7109375" style="1" customWidth="1"/>
    <col min="10754" max="10758" width="9" style="1" customWidth="1"/>
    <col min="10759" max="11008" width="9.140625" style="1"/>
    <col min="11009" max="11009" width="43.7109375" style="1" customWidth="1"/>
    <col min="11010" max="11014" width="9" style="1" customWidth="1"/>
    <col min="11015" max="11264" width="9.140625" style="1"/>
    <col min="11265" max="11265" width="43.7109375" style="1" customWidth="1"/>
    <col min="11266" max="11270" width="9" style="1" customWidth="1"/>
    <col min="11271" max="11520" width="9.140625" style="1"/>
    <col min="11521" max="11521" width="43.7109375" style="1" customWidth="1"/>
    <col min="11522" max="11526" width="9" style="1" customWidth="1"/>
    <col min="11527" max="11776" width="9.140625" style="1"/>
    <col min="11777" max="11777" width="43.7109375" style="1" customWidth="1"/>
    <col min="11778" max="11782" width="9" style="1" customWidth="1"/>
    <col min="11783" max="12032" width="9.140625" style="1"/>
    <col min="12033" max="12033" width="43.7109375" style="1" customWidth="1"/>
    <col min="12034" max="12038" width="9" style="1" customWidth="1"/>
    <col min="12039" max="12288" width="9.140625" style="1"/>
    <col min="12289" max="12289" width="43.7109375" style="1" customWidth="1"/>
    <col min="12290" max="12294" width="9" style="1" customWidth="1"/>
    <col min="12295" max="12544" width="9.140625" style="1"/>
    <col min="12545" max="12545" width="43.7109375" style="1" customWidth="1"/>
    <col min="12546" max="12550" width="9" style="1" customWidth="1"/>
    <col min="12551" max="12800" width="9.140625" style="1"/>
    <col min="12801" max="12801" width="43.7109375" style="1" customWidth="1"/>
    <col min="12802" max="12806" width="9" style="1" customWidth="1"/>
    <col min="12807" max="13056" width="9.140625" style="1"/>
    <col min="13057" max="13057" width="43.7109375" style="1" customWidth="1"/>
    <col min="13058" max="13062" width="9" style="1" customWidth="1"/>
    <col min="13063" max="13312" width="9.140625" style="1"/>
    <col min="13313" max="13313" width="43.7109375" style="1" customWidth="1"/>
    <col min="13314" max="13318" width="9" style="1" customWidth="1"/>
    <col min="13319" max="13568" width="9.140625" style="1"/>
    <col min="13569" max="13569" width="43.7109375" style="1" customWidth="1"/>
    <col min="13570" max="13574" width="9" style="1" customWidth="1"/>
    <col min="13575" max="13824" width="9.140625" style="1"/>
    <col min="13825" max="13825" width="43.7109375" style="1" customWidth="1"/>
    <col min="13826" max="13830" width="9" style="1" customWidth="1"/>
    <col min="13831" max="14080" width="9.140625" style="1"/>
    <col min="14081" max="14081" width="43.7109375" style="1" customWidth="1"/>
    <col min="14082" max="14086" width="9" style="1" customWidth="1"/>
    <col min="14087" max="14336" width="9.140625" style="1"/>
    <col min="14337" max="14337" width="43.7109375" style="1" customWidth="1"/>
    <col min="14338" max="14342" width="9" style="1" customWidth="1"/>
    <col min="14343" max="14592" width="9.140625" style="1"/>
    <col min="14593" max="14593" width="43.7109375" style="1" customWidth="1"/>
    <col min="14594" max="14598" width="9" style="1" customWidth="1"/>
    <col min="14599" max="14848" width="9.140625" style="1"/>
    <col min="14849" max="14849" width="43.7109375" style="1" customWidth="1"/>
    <col min="14850" max="14854" width="9" style="1" customWidth="1"/>
    <col min="14855" max="15104" width="9.140625" style="1"/>
    <col min="15105" max="15105" width="43.7109375" style="1" customWidth="1"/>
    <col min="15106" max="15110" width="9" style="1" customWidth="1"/>
    <col min="15111" max="15360" width="9.140625" style="1"/>
    <col min="15361" max="15361" width="43.7109375" style="1" customWidth="1"/>
    <col min="15362" max="15366" width="9" style="1" customWidth="1"/>
    <col min="15367" max="15616" width="9.140625" style="1"/>
    <col min="15617" max="15617" width="43.7109375" style="1" customWidth="1"/>
    <col min="15618" max="15622" width="9" style="1" customWidth="1"/>
    <col min="15623" max="15872" width="9.140625" style="1"/>
    <col min="15873" max="15873" width="43.7109375" style="1" customWidth="1"/>
    <col min="15874" max="15878" width="9" style="1" customWidth="1"/>
    <col min="15879" max="16128" width="9.140625" style="1"/>
    <col min="16129" max="16129" width="43.7109375" style="1" customWidth="1"/>
    <col min="16130" max="16134" width="9" style="1" customWidth="1"/>
    <col min="16135" max="16384" width="9.140625" style="1"/>
  </cols>
  <sheetData>
    <row r="1" spans="1:28" s="6" customFormat="1" ht="12.95" customHeight="1" x14ac:dyDescent="0.2">
      <c r="A1" s="952" t="s">
        <v>1375</v>
      </c>
    </row>
    <row r="2" spans="1:28" s="84" customFormat="1" ht="17.100000000000001" customHeight="1" x14ac:dyDescent="0.25">
      <c r="A2" s="191" t="s">
        <v>123</v>
      </c>
      <c r="E2" s="85"/>
      <c r="F2" s="85"/>
      <c r="G2" s="85"/>
      <c r="H2" s="85"/>
      <c r="I2" s="85"/>
      <c r="J2" s="85"/>
      <c r="K2" s="85"/>
      <c r="L2" s="85"/>
      <c r="M2" s="85"/>
    </row>
    <row r="3" spans="1:28" s="63" customFormat="1" ht="17.100000000000001" customHeight="1" thickBot="1" x14ac:dyDescent="0.25">
      <c r="A3" s="195" t="s">
        <v>149</v>
      </c>
      <c r="E3" s="86"/>
      <c r="F3" s="86"/>
      <c r="G3" s="86"/>
      <c r="H3" s="86"/>
      <c r="I3" s="86"/>
      <c r="J3" s="86"/>
      <c r="K3" s="86"/>
      <c r="L3" s="86"/>
      <c r="M3" s="86"/>
    </row>
    <row r="4" spans="1:28" s="89" customFormat="1" ht="18" customHeight="1" thickBot="1" x14ac:dyDescent="0.25">
      <c r="A4" s="87"/>
      <c r="B4" s="88">
        <v>2014</v>
      </c>
      <c r="C4" s="88">
        <v>2015</v>
      </c>
      <c r="D4" s="88">
        <v>2016</v>
      </c>
      <c r="E4" s="88">
        <v>2017</v>
      </c>
      <c r="F4" s="88">
        <v>2018</v>
      </c>
      <c r="G4" s="88">
        <v>2019</v>
      </c>
      <c r="H4" s="88">
        <v>2020</v>
      </c>
      <c r="I4" s="88">
        <v>2021</v>
      </c>
      <c r="J4" s="88">
        <v>2022</v>
      </c>
      <c r="K4" s="88">
        <v>2023</v>
      </c>
      <c r="L4" s="88">
        <v>2024</v>
      </c>
      <c r="M4" s="88">
        <v>2025</v>
      </c>
      <c r="AB4" s="90"/>
    </row>
    <row r="5" spans="1:28" s="89" customFormat="1" ht="9.75" customHeight="1" x14ac:dyDescent="0.2">
      <c r="A5" s="90"/>
      <c r="B5" s="91"/>
      <c r="C5" s="91"/>
      <c r="D5" s="91"/>
      <c r="E5" s="92"/>
      <c r="F5" s="92"/>
      <c r="G5" s="92"/>
      <c r="H5" s="92"/>
      <c r="I5" s="92"/>
      <c r="J5" s="92"/>
      <c r="K5" s="92"/>
      <c r="L5" s="92"/>
      <c r="M5" s="92"/>
      <c r="AB5" s="90"/>
    </row>
    <row r="6" spans="1:28" s="66" customFormat="1" ht="14.25" customHeight="1" x14ac:dyDescent="0.2">
      <c r="A6" s="173" t="s">
        <v>19</v>
      </c>
      <c r="B6" s="93">
        <v>619963.98759999999</v>
      </c>
      <c r="C6" s="93">
        <v>741063.65120000008</v>
      </c>
      <c r="D6" s="93">
        <v>806618.7</v>
      </c>
      <c r="E6" s="93">
        <v>866411.3</v>
      </c>
      <c r="F6" s="93">
        <v>918752</v>
      </c>
      <c r="G6" s="93">
        <v>1044352.6</v>
      </c>
      <c r="H6" s="93">
        <v>1187719.1000000001</v>
      </c>
      <c r="I6" s="93">
        <v>1333305.8999999999</v>
      </c>
      <c r="J6" s="93">
        <v>1620045.5</v>
      </c>
      <c r="K6" s="93">
        <v>2120522.1</v>
      </c>
      <c r="L6" s="93">
        <v>2665724.1</v>
      </c>
      <c r="M6" s="93">
        <v>4169566.2</v>
      </c>
    </row>
    <row r="7" spans="1:28" s="63" customFormat="1" ht="12" customHeight="1" x14ac:dyDescent="0.2">
      <c r="A7" s="174" t="s">
        <v>20</v>
      </c>
      <c r="B7" s="94">
        <f>B8+B9+B10+B26+B30+B31+B32+B33+B34+B35+B36+B37+B38+B39+B40+B41+B42+B43+B44</f>
        <v>619963.98760000011</v>
      </c>
      <c r="C7" s="94"/>
      <c r="D7" s="94"/>
      <c r="E7" s="94"/>
      <c r="F7" s="94"/>
      <c r="G7" s="94"/>
      <c r="H7" s="125"/>
      <c r="I7" s="125"/>
      <c r="J7" s="125"/>
      <c r="K7" s="125"/>
      <c r="L7" s="125"/>
      <c r="M7" s="125"/>
    </row>
    <row r="8" spans="1:28" s="63" customFormat="1" ht="13.5" customHeight="1" x14ac:dyDescent="0.2">
      <c r="A8" s="143" t="s">
        <v>21</v>
      </c>
      <c r="B8" s="95">
        <v>5138.5860000000002</v>
      </c>
      <c r="C8" s="95">
        <v>6180.6893</v>
      </c>
      <c r="D8" s="95">
        <v>6702.4759000000004</v>
      </c>
      <c r="E8" s="95">
        <v>8131.9322000000002</v>
      </c>
      <c r="F8" s="95">
        <v>8128.9</v>
      </c>
      <c r="G8" s="95">
        <v>8098.1</v>
      </c>
      <c r="H8" s="95">
        <v>8589.6</v>
      </c>
      <c r="I8" s="95">
        <v>12257.5</v>
      </c>
      <c r="J8" s="95">
        <v>13481.3</v>
      </c>
      <c r="K8" s="95">
        <v>15480.1</v>
      </c>
      <c r="L8" s="95">
        <v>21904.400000000001</v>
      </c>
      <c r="M8" s="95">
        <v>26228.799999999999</v>
      </c>
    </row>
    <row r="9" spans="1:28" s="63" customFormat="1" ht="12.95" customHeight="1" x14ac:dyDescent="0.2">
      <c r="A9" s="175" t="s">
        <v>101</v>
      </c>
      <c r="B9" s="95">
        <v>38622.191599999998</v>
      </c>
      <c r="C9" s="95">
        <v>45357.177600000003</v>
      </c>
      <c r="D9" s="95">
        <v>73060.807000000001</v>
      </c>
      <c r="E9" s="95">
        <v>84262.779800000004</v>
      </c>
      <c r="F9" s="95">
        <v>84901.309299999994</v>
      </c>
      <c r="G9" s="95">
        <v>91120.3</v>
      </c>
      <c r="H9" s="95">
        <v>102144.7</v>
      </c>
      <c r="I9" s="95">
        <v>129831.3</v>
      </c>
      <c r="J9" s="95">
        <v>153064.29999999999</v>
      </c>
      <c r="K9" s="95">
        <v>182644.6</v>
      </c>
      <c r="L9" s="95">
        <v>186723.5</v>
      </c>
      <c r="M9" s="95">
        <v>212543.3</v>
      </c>
    </row>
    <row r="10" spans="1:28" s="63" customFormat="1" ht="12.95" customHeight="1" x14ac:dyDescent="0.2">
      <c r="A10" s="175" t="s">
        <v>64</v>
      </c>
      <c r="B10" s="95">
        <v>188989.33559999999</v>
      </c>
      <c r="C10" s="95">
        <v>226849.61480000001</v>
      </c>
      <c r="D10" s="95">
        <v>230118.7616</v>
      </c>
      <c r="E10" s="95">
        <v>233449.87049999999</v>
      </c>
      <c r="F10" s="95">
        <v>237537.4296</v>
      </c>
      <c r="G10" s="95">
        <v>296564.5</v>
      </c>
      <c r="H10" s="95">
        <v>366543.5</v>
      </c>
      <c r="I10" s="95">
        <v>386227.8</v>
      </c>
      <c r="J10" s="95">
        <v>457768.4</v>
      </c>
      <c r="K10" s="95">
        <v>511849</v>
      </c>
      <c r="L10" s="95">
        <v>605397.9</v>
      </c>
      <c r="M10" s="95">
        <v>740921.2</v>
      </c>
    </row>
    <row r="11" spans="1:28" s="63" customFormat="1" ht="24" x14ac:dyDescent="0.2">
      <c r="A11" s="176" t="s">
        <v>90</v>
      </c>
      <c r="B11" s="95">
        <v>26917.959800000001</v>
      </c>
      <c r="C11" s="95">
        <v>26625.3063</v>
      </c>
      <c r="D11" s="95">
        <v>29708.693499999998</v>
      </c>
      <c r="E11" s="95">
        <v>34901.761899999998</v>
      </c>
      <c r="F11" s="95">
        <v>36416.101200000005</v>
      </c>
      <c r="G11" s="95">
        <v>38739.1</v>
      </c>
      <c r="H11" s="95">
        <v>42102.6</v>
      </c>
      <c r="I11" s="95">
        <v>46844.3</v>
      </c>
      <c r="J11" s="95">
        <v>58841.3</v>
      </c>
      <c r="K11" s="95">
        <v>65676.5</v>
      </c>
      <c r="L11" s="95">
        <v>81181.600000000006</v>
      </c>
      <c r="M11" s="95">
        <v>84613.3</v>
      </c>
    </row>
    <row r="12" spans="1:28" s="63" customFormat="1" ht="12" x14ac:dyDescent="0.2">
      <c r="A12" s="177" t="s">
        <v>66</v>
      </c>
      <c r="B12" s="95">
        <v>1468.3161</v>
      </c>
      <c r="C12" s="95">
        <v>1271.5021999999999</v>
      </c>
      <c r="D12" s="95">
        <v>981.06490000000008</v>
      </c>
      <c r="E12" s="95">
        <v>916.93269999999995</v>
      </c>
      <c r="F12" s="95">
        <v>916.75260000000003</v>
      </c>
      <c r="G12" s="95">
        <v>910.3</v>
      </c>
      <c r="H12" s="95">
        <v>1063.3</v>
      </c>
      <c r="I12" s="95">
        <v>1001</v>
      </c>
      <c r="J12" s="95">
        <v>1111.4000000000001</v>
      </c>
      <c r="K12" s="95">
        <v>1044.8</v>
      </c>
      <c r="L12" s="95">
        <v>971.1</v>
      </c>
      <c r="M12" s="95">
        <v>982.4</v>
      </c>
    </row>
    <row r="13" spans="1:28" s="63" customFormat="1" ht="36" customHeight="1" x14ac:dyDescent="0.2">
      <c r="A13" s="176" t="s">
        <v>91</v>
      </c>
      <c r="B13" s="95">
        <v>6217.82</v>
      </c>
      <c r="C13" s="95">
        <v>6138.2819</v>
      </c>
      <c r="D13" s="95">
        <v>3522.1226000000001</v>
      </c>
      <c r="E13" s="95">
        <v>3744.4479999999999</v>
      </c>
      <c r="F13" s="95">
        <v>4366.2332000000006</v>
      </c>
      <c r="G13" s="95">
        <v>5476.9</v>
      </c>
      <c r="H13" s="95">
        <v>6318.8</v>
      </c>
      <c r="I13" s="95">
        <v>8317.4</v>
      </c>
      <c r="J13" s="95">
        <v>10860.8</v>
      </c>
      <c r="K13" s="95">
        <v>15130.7</v>
      </c>
      <c r="L13" s="95">
        <v>15006.7</v>
      </c>
      <c r="M13" s="95">
        <v>18683.8</v>
      </c>
    </row>
    <row r="14" spans="1:28" s="63" customFormat="1" ht="24" customHeight="1" x14ac:dyDescent="0.2">
      <c r="A14" s="176" t="s">
        <v>68</v>
      </c>
      <c r="B14" s="95">
        <v>2109.3362000000002</v>
      </c>
      <c r="C14" s="95">
        <v>2196.2332999999999</v>
      </c>
      <c r="D14" s="95">
        <v>2368.5113999999999</v>
      </c>
      <c r="E14" s="95">
        <v>2298.2581</v>
      </c>
      <c r="F14" s="95">
        <v>2155.6667000000002</v>
      </c>
      <c r="G14" s="95">
        <v>2062.3000000000002</v>
      </c>
      <c r="H14" s="95">
        <v>2691.7</v>
      </c>
      <c r="I14" s="95">
        <v>2836.8</v>
      </c>
      <c r="J14" s="95">
        <v>3488</v>
      </c>
      <c r="K14" s="95">
        <v>5249.4</v>
      </c>
      <c r="L14" s="95">
        <v>6655.3</v>
      </c>
      <c r="M14" s="95">
        <v>10722.3</v>
      </c>
    </row>
    <row r="15" spans="1:28" s="63" customFormat="1" ht="24" x14ac:dyDescent="0.2">
      <c r="A15" s="176" t="s">
        <v>95</v>
      </c>
      <c r="B15" s="95">
        <v>21357.1391</v>
      </c>
      <c r="C15" s="95">
        <v>24311.3253</v>
      </c>
      <c r="D15" s="95">
        <v>23890.075699999998</v>
      </c>
      <c r="E15" s="95">
        <v>26361.724699999999</v>
      </c>
      <c r="F15" s="95">
        <v>23482.367200000001</v>
      </c>
      <c r="G15" s="95">
        <v>21725.8</v>
      </c>
      <c r="H15" s="95">
        <v>22112.5</v>
      </c>
      <c r="I15" s="95">
        <v>21465.7</v>
      </c>
      <c r="J15" s="95">
        <v>20647.5</v>
      </c>
      <c r="K15" s="95">
        <v>20345.099999999999</v>
      </c>
      <c r="L15" s="95">
        <v>27823.599999999999</v>
      </c>
      <c r="M15" s="95">
        <v>31762.7</v>
      </c>
    </row>
    <row r="16" spans="1:28" s="63" customFormat="1" ht="12.95" customHeight="1" x14ac:dyDescent="0.2">
      <c r="A16" s="177" t="s">
        <v>70</v>
      </c>
      <c r="B16" s="95">
        <v>1820.1531</v>
      </c>
      <c r="C16" s="95">
        <v>2020.9586000000002</v>
      </c>
      <c r="D16" s="95">
        <v>1498.5133999999998</v>
      </c>
      <c r="E16" s="95">
        <v>1803.7758999999999</v>
      </c>
      <c r="F16" s="95">
        <v>2279.4591</v>
      </c>
      <c r="G16" s="95">
        <v>2383.6</v>
      </c>
      <c r="H16" s="95">
        <v>2749.2</v>
      </c>
      <c r="I16" s="95">
        <v>2583.3000000000002</v>
      </c>
      <c r="J16" s="95">
        <v>2618.9</v>
      </c>
      <c r="K16" s="95">
        <v>2382.5</v>
      </c>
      <c r="L16" s="95">
        <v>2616.5</v>
      </c>
      <c r="M16" s="95">
        <v>3107.6</v>
      </c>
    </row>
    <row r="17" spans="1:13" s="63" customFormat="1" ht="12.95" customHeight="1" x14ac:dyDescent="0.2">
      <c r="A17" s="177" t="s">
        <v>71</v>
      </c>
      <c r="B17" s="95">
        <v>532.32030000000009</v>
      </c>
      <c r="C17" s="95">
        <v>582.61080000000004</v>
      </c>
      <c r="D17" s="95">
        <v>656.53959999999995</v>
      </c>
      <c r="E17" s="95">
        <v>545.83359999999993</v>
      </c>
      <c r="F17" s="95">
        <v>528.08369999999991</v>
      </c>
      <c r="G17" s="95">
        <v>1474.4</v>
      </c>
      <c r="H17" s="95">
        <v>1710.7</v>
      </c>
      <c r="I17" s="95">
        <v>2076.6999999999998</v>
      </c>
      <c r="J17" s="95">
        <v>2267.5</v>
      </c>
      <c r="K17" s="95">
        <v>2453.6999999999998</v>
      </c>
      <c r="L17" s="95">
        <v>2012.2</v>
      </c>
      <c r="M17" s="95">
        <v>3224.1</v>
      </c>
    </row>
    <row r="18" spans="1:13" s="63" customFormat="1" ht="12.95" customHeight="1" x14ac:dyDescent="0.2">
      <c r="A18" s="177" t="s">
        <v>72</v>
      </c>
      <c r="B18" s="95">
        <v>2745.7685999999999</v>
      </c>
      <c r="C18" s="95">
        <v>3319.1662000000001</v>
      </c>
      <c r="D18" s="95">
        <v>3465.7239</v>
      </c>
      <c r="E18" s="95">
        <v>4135.5577000000003</v>
      </c>
      <c r="F18" s="95">
        <v>4578.4524000000001</v>
      </c>
      <c r="G18" s="95">
        <v>4607.7</v>
      </c>
      <c r="H18" s="95">
        <v>6281.5</v>
      </c>
      <c r="I18" s="95">
        <v>6895.9</v>
      </c>
      <c r="J18" s="95">
        <v>7583.8</v>
      </c>
      <c r="K18" s="95">
        <v>10425.1</v>
      </c>
      <c r="L18" s="95">
        <v>12413.1</v>
      </c>
      <c r="M18" s="95">
        <v>17025.900000000001</v>
      </c>
    </row>
    <row r="19" spans="1:13" s="63" customFormat="1" ht="12.95" customHeight="1" x14ac:dyDescent="0.2">
      <c r="A19" s="177" t="s">
        <v>73</v>
      </c>
      <c r="B19" s="95">
        <v>19252.046699999999</v>
      </c>
      <c r="C19" s="95">
        <v>22573.4195</v>
      </c>
      <c r="D19" s="95">
        <v>26195.0082</v>
      </c>
      <c r="E19" s="95">
        <v>27049.976999999999</v>
      </c>
      <c r="F19" s="95">
        <v>31143.833899999998</v>
      </c>
      <c r="G19" s="95">
        <v>32791</v>
      </c>
      <c r="H19" s="95">
        <v>32842.400000000001</v>
      </c>
      <c r="I19" s="95">
        <v>36722.199999999997</v>
      </c>
      <c r="J19" s="95">
        <v>38611</v>
      </c>
      <c r="K19" s="95">
        <v>43149</v>
      </c>
      <c r="L19" s="95">
        <v>48248.2</v>
      </c>
      <c r="M19" s="95">
        <v>76460.899999999994</v>
      </c>
    </row>
    <row r="20" spans="1:13" s="63" customFormat="1" ht="36" x14ac:dyDescent="0.2">
      <c r="A20" s="176" t="s">
        <v>96</v>
      </c>
      <c r="B20" s="95">
        <v>98277.290900000007</v>
      </c>
      <c r="C20" s="95">
        <v>128674.4135</v>
      </c>
      <c r="D20" s="95">
        <v>128605.3097</v>
      </c>
      <c r="E20" s="95">
        <v>121901.79659999999</v>
      </c>
      <c r="F20" s="95">
        <v>122979.0543</v>
      </c>
      <c r="G20" s="95">
        <v>177419.4</v>
      </c>
      <c r="H20" s="95">
        <v>238168.9</v>
      </c>
      <c r="I20" s="95">
        <v>245320.4</v>
      </c>
      <c r="J20" s="95">
        <v>299204.2</v>
      </c>
      <c r="K20" s="95">
        <v>329633.5</v>
      </c>
      <c r="L20" s="95">
        <v>387842.8</v>
      </c>
      <c r="M20" s="95">
        <v>469571.8</v>
      </c>
    </row>
    <row r="21" spans="1:13" s="63" customFormat="1" ht="24" customHeight="1" x14ac:dyDescent="0.2">
      <c r="A21" s="176" t="s">
        <v>75</v>
      </c>
      <c r="B21" s="95">
        <v>727.61860000000001</v>
      </c>
      <c r="C21" s="95">
        <v>971.20180000000005</v>
      </c>
      <c r="D21" s="95">
        <v>939.69369999999992</v>
      </c>
      <c r="E21" s="95">
        <v>909.01159999999993</v>
      </c>
      <c r="F21" s="95">
        <v>40.7943</v>
      </c>
      <c r="G21" s="95">
        <v>47.2</v>
      </c>
      <c r="H21" s="95">
        <v>67.3</v>
      </c>
      <c r="I21" s="95">
        <v>246</v>
      </c>
      <c r="J21" s="95">
        <v>322.39999999999998</v>
      </c>
      <c r="K21" s="95">
        <v>545.20000000000005</v>
      </c>
      <c r="L21" s="95">
        <v>642.6</v>
      </c>
      <c r="M21" s="95">
        <v>1007.9</v>
      </c>
    </row>
    <row r="22" spans="1:13" s="63" customFormat="1" ht="12.95" customHeight="1" x14ac:dyDescent="0.2">
      <c r="A22" s="177" t="s">
        <v>76</v>
      </c>
      <c r="B22" s="95">
        <v>3007.0335</v>
      </c>
      <c r="C22" s="95">
        <v>3219.4202</v>
      </c>
      <c r="D22" s="95">
        <v>3173.3317000000002</v>
      </c>
      <c r="E22" s="95">
        <v>3093.6354000000001</v>
      </c>
      <c r="F22" s="95">
        <v>3344.0929000000001</v>
      </c>
      <c r="G22" s="95">
        <v>3279.7</v>
      </c>
      <c r="H22" s="95">
        <v>3704.6</v>
      </c>
      <c r="I22" s="95">
        <v>4027.5</v>
      </c>
      <c r="J22" s="95">
        <v>4273.7</v>
      </c>
      <c r="K22" s="95">
        <v>5871.2</v>
      </c>
      <c r="L22" s="95">
        <v>6472.6</v>
      </c>
      <c r="M22" s="95">
        <v>7545.2</v>
      </c>
    </row>
    <row r="23" spans="1:13" s="63" customFormat="1" ht="13.9" customHeight="1" x14ac:dyDescent="0.2">
      <c r="A23" s="176" t="s">
        <v>77</v>
      </c>
      <c r="B23" s="95">
        <v>400.5095</v>
      </c>
      <c r="C23" s="95">
        <v>417.91609999999997</v>
      </c>
      <c r="D23" s="95">
        <v>514.64470000000006</v>
      </c>
      <c r="E23" s="95">
        <v>710.98599999999999</v>
      </c>
      <c r="F23" s="95">
        <v>529.38649999999996</v>
      </c>
      <c r="G23" s="95">
        <v>543.6</v>
      </c>
      <c r="H23" s="95">
        <v>773.5</v>
      </c>
      <c r="I23" s="95">
        <v>896.6</v>
      </c>
      <c r="J23" s="95">
        <v>893.9</v>
      </c>
      <c r="K23" s="95">
        <v>1018.2</v>
      </c>
      <c r="L23" s="95">
        <v>1071</v>
      </c>
      <c r="M23" s="95">
        <v>1244.3</v>
      </c>
    </row>
    <row r="24" spans="1:13" s="63" customFormat="1" ht="12.95" customHeight="1" x14ac:dyDescent="0.2">
      <c r="A24" s="176" t="s">
        <v>78</v>
      </c>
      <c r="B24" s="95">
        <v>1437.7128</v>
      </c>
      <c r="C24" s="95">
        <v>1378.2978999999998</v>
      </c>
      <c r="D24" s="95">
        <v>1489.3488</v>
      </c>
      <c r="E24" s="95">
        <v>1778.8646999999999</v>
      </c>
      <c r="F24" s="95">
        <v>1878.9367</v>
      </c>
      <c r="G24" s="95">
        <v>2326.5</v>
      </c>
      <c r="H24" s="95">
        <v>2366</v>
      </c>
      <c r="I24" s="95">
        <v>2552</v>
      </c>
      <c r="J24" s="95">
        <v>3376.9</v>
      </c>
      <c r="K24" s="95">
        <v>3867.7</v>
      </c>
      <c r="L24" s="95">
        <v>7793.8</v>
      </c>
      <c r="M24" s="95">
        <v>9199.1</v>
      </c>
    </row>
    <row r="25" spans="1:13" s="63" customFormat="1" ht="24" customHeight="1" x14ac:dyDescent="0.2">
      <c r="A25" s="176" t="s">
        <v>104</v>
      </c>
      <c r="B25" s="95">
        <v>2718.3103999999998</v>
      </c>
      <c r="C25" s="95">
        <v>3149.5612000000001</v>
      </c>
      <c r="D25" s="95">
        <v>3110.1797999999999</v>
      </c>
      <c r="E25" s="95">
        <v>3297.3065999999999</v>
      </c>
      <c r="F25" s="95">
        <v>2898.2148999999999</v>
      </c>
      <c r="G25" s="95">
        <v>2776.7</v>
      </c>
      <c r="H25" s="95">
        <v>3590.4</v>
      </c>
      <c r="I25" s="95">
        <v>4442</v>
      </c>
      <c r="J25" s="95">
        <v>3667</v>
      </c>
      <c r="K25" s="95">
        <v>5056.5</v>
      </c>
      <c r="L25" s="95">
        <v>4646.8</v>
      </c>
      <c r="M25" s="95">
        <v>5769.8</v>
      </c>
    </row>
    <row r="26" spans="1:13" s="63" customFormat="1" ht="24" customHeight="1" x14ac:dyDescent="0.2">
      <c r="A26" s="178" t="s">
        <v>22</v>
      </c>
      <c r="B26" s="95">
        <v>98050.964299999992</v>
      </c>
      <c r="C26" s="95">
        <v>122271.21759999999</v>
      </c>
      <c r="D26" s="95">
        <v>134889.57580000002</v>
      </c>
      <c r="E26" s="95">
        <v>141627.8003</v>
      </c>
      <c r="F26" s="95">
        <v>141239.52219999998</v>
      </c>
      <c r="G26" s="95">
        <v>143518.20000000001</v>
      </c>
      <c r="H26" s="95">
        <v>146835.79999999999</v>
      </c>
      <c r="I26" s="95">
        <v>152174.5</v>
      </c>
      <c r="J26" s="95">
        <v>161346.79999999999</v>
      </c>
      <c r="K26" s="95">
        <v>175346.4</v>
      </c>
      <c r="L26" s="95">
        <v>209564.4</v>
      </c>
      <c r="M26" s="95">
        <v>240335.6</v>
      </c>
    </row>
    <row r="27" spans="1:13" s="63" customFormat="1" ht="24" customHeight="1" x14ac:dyDescent="0.2">
      <c r="A27" s="176" t="s">
        <v>79</v>
      </c>
      <c r="B27" s="95">
        <v>91985.056200000006</v>
      </c>
      <c r="C27" s="95">
        <v>109632.0753</v>
      </c>
      <c r="D27" s="95">
        <v>115095.3858</v>
      </c>
      <c r="E27" s="95">
        <v>117774.71990000001</v>
      </c>
      <c r="F27" s="95">
        <v>117425.9451</v>
      </c>
      <c r="G27" s="95">
        <v>118846.6</v>
      </c>
      <c r="H27" s="95">
        <v>120753.3</v>
      </c>
      <c r="I27" s="95">
        <v>125702.3</v>
      </c>
      <c r="J27" s="95">
        <v>137943.29999999999</v>
      </c>
      <c r="K27" s="95">
        <v>150328.29999999999</v>
      </c>
      <c r="L27" s="95">
        <v>175749</v>
      </c>
      <c r="M27" s="95">
        <v>205590.3</v>
      </c>
    </row>
    <row r="28" spans="1:13" s="63" customFormat="1" ht="24" customHeight="1" x14ac:dyDescent="0.2">
      <c r="A28" s="176" t="s">
        <v>80</v>
      </c>
      <c r="B28" s="95">
        <v>2503.3208</v>
      </c>
      <c r="C28" s="95">
        <v>8374.8567000000003</v>
      </c>
      <c r="D28" s="95">
        <v>15216.555400000001</v>
      </c>
      <c r="E28" s="95">
        <v>18943.7984</v>
      </c>
      <c r="F28" s="95">
        <v>18996.626199999999</v>
      </c>
      <c r="G28" s="95">
        <v>19174.400000000001</v>
      </c>
      <c r="H28" s="95">
        <v>20001.3</v>
      </c>
      <c r="I28" s="95">
        <v>20214</v>
      </c>
      <c r="J28" s="95">
        <v>20337.7</v>
      </c>
      <c r="K28" s="95">
        <v>20805.900000000001</v>
      </c>
      <c r="L28" s="95">
        <v>22400.1</v>
      </c>
      <c r="M28" s="95">
        <v>21774.5</v>
      </c>
    </row>
    <row r="29" spans="1:13" s="63" customFormat="1" ht="15.6" customHeight="1" x14ac:dyDescent="0.2">
      <c r="A29" s="176" t="s">
        <v>49</v>
      </c>
      <c r="B29" s="95">
        <v>3562.5872999999997</v>
      </c>
      <c r="C29" s="95">
        <v>4264.2855999999992</v>
      </c>
      <c r="D29" s="95">
        <v>4577.6345999999994</v>
      </c>
      <c r="E29" s="95">
        <v>4909.2820000000002</v>
      </c>
      <c r="F29" s="95">
        <v>4816.9509000000007</v>
      </c>
      <c r="G29" s="95">
        <v>5497.2</v>
      </c>
      <c r="H29" s="95">
        <v>6081.2</v>
      </c>
      <c r="I29" s="95">
        <v>6258.2</v>
      </c>
      <c r="J29" s="95">
        <v>3065.8</v>
      </c>
      <c r="K29" s="95">
        <v>4212.2</v>
      </c>
      <c r="L29" s="95">
        <v>11415.4</v>
      </c>
      <c r="M29" s="95">
        <v>12970.8</v>
      </c>
    </row>
    <row r="30" spans="1:13" s="63" customFormat="1" ht="24" customHeight="1" x14ac:dyDescent="0.2">
      <c r="A30" s="178" t="s">
        <v>81</v>
      </c>
      <c r="B30" s="95">
        <v>5287.9440999999997</v>
      </c>
      <c r="C30" s="95">
        <v>3482.2451000000001</v>
      </c>
      <c r="D30" s="95">
        <v>4360.8684000000003</v>
      </c>
      <c r="E30" s="95">
        <v>4861.8797999999997</v>
      </c>
      <c r="F30" s="95">
        <v>5950.2820000000002</v>
      </c>
      <c r="G30" s="95">
        <v>6806</v>
      </c>
      <c r="H30" s="95">
        <v>7385.5</v>
      </c>
      <c r="I30" s="95">
        <v>8406.7000000000007</v>
      </c>
      <c r="J30" s="95">
        <v>10910.5</v>
      </c>
      <c r="K30" s="95">
        <v>12955.9</v>
      </c>
      <c r="L30" s="95">
        <v>14616</v>
      </c>
      <c r="M30" s="95">
        <v>27378.400000000001</v>
      </c>
    </row>
    <row r="31" spans="1:13" s="63" customFormat="1" ht="12.95" customHeight="1" x14ac:dyDescent="0.2">
      <c r="A31" s="175" t="s">
        <v>24</v>
      </c>
      <c r="B31" s="95">
        <v>43943.326700000005</v>
      </c>
      <c r="C31" s="95">
        <v>57364.498599999999</v>
      </c>
      <c r="D31" s="95">
        <v>67802.130900000004</v>
      </c>
      <c r="E31" s="95">
        <v>75655.731400000004</v>
      </c>
      <c r="F31" s="95">
        <v>87469.187099999996</v>
      </c>
      <c r="G31" s="95">
        <v>115036.1</v>
      </c>
      <c r="H31" s="95">
        <v>126190.8</v>
      </c>
      <c r="I31" s="95">
        <v>144826.6</v>
      </c>
      <c r="J31" s="95">
        <v>184918.3</v>
      </c>
      <c r="K31" s="95">
        <v>267063.8</v>
      </c>
      <c r="L31" s="95">
        <v>354545.7</v>
      </c>
      <c r="M31" s="95">
        <v>724687.4</v>
      </c>
    </row>
    <row r="32" spans="1:13" s="63" customFormat="1" ht="24" customHeight="1" x14ac:dyDescent="0.2">
      <c r="A32" s="178" t="s">
        <v>102</v>
      </c>
      <c r="B32" s="95">
        <v>77394.01920000001</v>
      </c>
      <c r="C32" s="95">
        <v>88883.359099999987</v>
      </c>
      <c r="D32" s="95">
        <v>98786.331000000006</v>
      </c>
      <c r="E32" s="95">
        <v>111246.6042</v>
      </c>
      <c r="F32" s="95">
        <v>128228.57609999999</v>
      </c>
      <c r="G32" s="95">
        <v>155136.6</v>
      </c>
      <c r="H32" s="95">
        <v>178656.2</v>
      </c>
      <c r="I32" s="95">
        <v>234364.6</v>
      </c>
      <c r="J32" s="95">
        <v>310847.5</v>
      </c>
      <c r="K32" s="95">
        <v>520628.4</v>
      </c>
      <c r="L32" s="95">
        <v>566632.80000000005</v>
      </c>
      <c r="M32" s="95">
        <v>738205.1</v>
      </c>
    </row>
    <row r="33" spans="1:13" s="63" customFormat="1" ht="12.95" customHeight="1" x14ac:dyDescent="0.2">
      <c r="A33" s="175" t="s">
        <v>82</v>
      </c>
      <c r="B33" s="95">
        <v>29303.527399999999</v>
      </c>
      <c r="C33" s="95">
        <v>32621.613300000001</v>
      </c>
      <c r="D33" s="95">
        <v>38407.9755</v>
      </c>
      <c r="E33" s="95">
        <v>39609.978299999995</v>
      </c>
      <c r="F33" s="95">
        <v>38574.118600000002</v>
      </c>
      <c r="G33" s="95">
        <v>40939.800000000003</v>
      </c>
      <c r="H33" s="95">
        <v>36396</v>
      </c>
      <c r="I33" s="95">
        <v>46809.2</v>
      </c>
      <c r="J33" s="95">
        <v>61534.5</v>
      </c>
      <c r="K33" s="95">
        <v>101445.3</v>
      </c>
      <c r="L33" s="95">
        <v>152888.4</v>
      </c>
      <c r="M33" s="95">
        <v>178104.5</v>
      </c>
    </row>
    <row r="34" spans="1:13" s="63" customFormat="1" ht="12.95" customHeight="1" x14ac:dyDescent="0.2">
      <c r="A34" s="175" t="s">
        <v>25</v>
      </c>
      <c r="B34" s="95">
        <v>8080.9223000000002</v>
      </c>
      <c r="C34" s="95">
        <v>8445.6555000000008</v>
      </c>
      <c r="D34" s="95">
        <v>8563.0954000000002</v>
      </c>
      <c r="E34" s="95">
        <v>9167.6965999999993</v>
      </c>
      <c r="F34" s="95">
        <v>9788.1754000000001</v>
      </c>
      <c r="G34" s="95">
        <v>9997.9</v>
      </c>
      <c r="H34" s="95">
        <v>9675.2999999999993</v>
      </c>
      <c r="I34" s="95">
        <v>13278.9</v>
      </c>
      <c r="J34" s="95">
        <v>14464.5</v>
      </c>
      <c r="K34" s="95">
        <v>16793</v>
      </c>
      <c r="L34" s="95">
        <v>20641.099999999999</v>
      </c>
      <c r="M34" s="95">
        <v>26326.400000000001</v>
      </c>
    </row>
    <row r="35" spans="1:13" s="63" customFormat="1" ht="12.95" customHeight="1" x14ac:dyDescent="0.2">
      <c r="A35" s="179" t="s">
        <v>26</v>
      </c>
      <c r="B35" s="95">
        <v>1548.5105000000001</v>
      </c>
      <c r="C35" s="95">
        <v>1539.3718000000044</v>
      </c>
      <c r="D35" s="95">
        <v>1928.3072999999931</v>
      </c>
      <c r="E35" s="95">
        <v>2364.7003999999943</v>
      </c>
      <c r="F35" s="95">
        <v>2934.571400000008</v>
      </c>
      <c r="G35" s="95">
        <v>3538.5</v>
      </c>
      <c r="H35" s="95">
        <v>4117.8</v>
      </c>
      <c r="I35" s="95">
        <v>5252.8</v>
      </c>
      <c r="J35" s="95">
        <v>7290.7</v>
      </c>
      <c r="K35" s="95">
        <v>15298.6</v>
      </c>
      <c r="L35" s="95">
        <v>24822.400000000001</v>
      </c>
      <c r="M35" s="95">
        <v>36463.699999999997</v>
      </c>
    </row>
    <row r="36" spans="1:13" s="63" customFormat="1" ht="12.95" customHeight="1" x14ac:dyDescent="0.2">
      <c r="A36" s="175" t="s">
        <v>27</v>
      </c>
      <c r="B36" s="95">
        <v>45592.0504</v>
      </c>
      <c r="C36" s="95">
        <v>50258.584799999997</v>
      </c>
      <c r="D36" s="95">
        <v>40333.390100000004</v>
      </c>
      <c r="E36" s="95">
        <v>36022.460100000004</v>
      </c>
      <c r="F36" s="95">
        <v>38013.533299999996</v>
      </c>
      <c r="G36" s="95">
        <v>39115.800000000003</v>
      </c>
      <c r="H36" s="95">
        <v>39395.800000000003</v>
      </c>
      <c r="I36" s="95">
        <v>42903.9</v>
      </c>
      <c r="J36" s="95">
        <v>45999.1</v>
      </c>
      <c r="K36" s="95">
        <v>51599.8</v>
      </c>
      <c r="L36" s="95">
        <v>55983</v>
      </c>
      <c r="M36" s="95">
        <v>62123.7</v>
      </c>
    </row>
    <row r="37" spans="1:13" s="63" customFormat="1" ht="12.95" customHeight="1" x14ac:dyDescent="0.2">
      <c r="A37" s="175" t="s">
        <v>28</v>
      </c>
      <c r="B37" s="95">
        <v>1348.3306</v>
      </c>
      <c r="C37" s="95">
        <v>1234.9721999999999</v>
      </c>
      <c r="D37" s="95">
        <v>3586.7717000000002</v>
      </c>
      <c r="E37" s="95">
        <v>5198.1342999999997</v>
      </c>
      <c r="F37" s="95">
        <v>7534.9645</v>
      </c>
      <c r="G37" s="95">
        <v>9590.1</v>
      </c>
      <c r="H37" s="95">
        <v>13296.5</v>
      </c>
      <c r="I37" s="95">
        <v>17957.400000000001</v>
      </c>
      <c r="J37" s="95">
        <v>50028.7</v>
      </c>
      <c r="K37" s="95">
        <v>85673.9</v>
      </c>
      <c r="L37" s="95">
        <v>260760.8</v>
      </c>
      <c r="M37" s="95">
        <v>896075.5</v>
      </c>
    </row>
    <row r="38" spans="1:13" s="63" customFormat="1" ht="12.95" customHeight="1" x14ac:dyDescent="0.2">
      <c r="A38" s="175" t="s">
        <v>84</v>
      </c>
      <c r="B38" s="95">
        <v>23437.543100000003</v>
      </c>
      <c r="C38" s="95">
        <v>29202.047399999999</v>
      </c>
      <c r="D38" s="95">
        <v>35336.561399999999</v>
      </c>
      <c r="E38" s="95">
        <v>39675.444000000003</v>
      </c>
      <c r="F38" s="95">
        <v>42772.020499999999</v>
      </c>
      <c r="G38" s="95">
        <v>41988.1</v>
      </c>
      <c r="H38" s="95">
        <v>46977.9</v>
      </c>
      <c r="I38" s="95">
        <v>51677.4</v>
      </c>
      <c r="J38" s="95">
        <v>59659.1</v>
      </c>
      <c r="K38" s="95">
        <v>64103.4</v>
      </c>
      <c r="L38" s="95">
        <v>72909.899999999994</v>
      </c>
      <c r="M38" s="95">
        <v>106696.4</v>
      </c>
    </row>
    <row r="39" spans="1:13" s="63" customFormat="1" ht="12.95" customHeight="1" x14ac:dyDescent="0.2">
      <c r="A39" s="175" t="s">
        <v>32</v>
      </c>
      <c r="B39" s="95">
        <v>46128.299599999998</v>
      </c>
      <c r="C39" s="95">
        <v>60185.085100000004</v>
      </c>
      <c r="D39" s="95">
        <v>54783.508200000004</v>
      </c>
      <c r="E39" s="95">
        <v>65800.194900000002</v>
      </c>
      <c r="F39" s="95">
        <v>76615.599300000002</v>
      </c>
      <c r="G39" s="95">
        <v>72031.5</v>
      </c>
      <c r="H39" s="95">
        <v>89792.1</v>
      </c>
      <c r="I39" s="95">
        <v>71788.2</v>
      </c>
      <c r="J39" s="95">
        <v>68839.3</v>
      </c>
      <c r="K39" s="95">
        <v>72593.899999999994</v>
      </c>
      <c r="L39" s="95">
        <v>76365.5</v>
      </c>
      <c r="M39" s="95">
        <v>88975.1</v>
      </c>
    </row>
    <row r="40" spans="1:13" s="63" customFormat="1" ht="12.95" customHeight="1" x14ac:dyDescent="0.2">
      <c r="A40" s="175" t="s">
        <v>85</v>
      </c>
      <c r="B40" s="95">
        <v>2090.2682</v>
      </c>
      <c r="C40" s="95">
        <v>2360.9416000000001</v>
      </c>
      <c r="D40" s="95">
        <v>3152.4123999999997</v>
      </c>
      <c r="E40" s="95">
        <v>3600.6617000000001</v>
      </c>
      <c r="F40" s="95">
        <v>3157.3251</v>
      </c>
      <c r="G40" s="95">
        <v>3460.8</v>
      </c>
      <c r="H40" s="95">
        <v>3462.7</v>
      </c>
      <c r="I40" s="95">
        <v>4361</v>
      </c>
      <c r="J40" s="95">
        <v>7681.8</v>
      </c>
      <c r="K40" s="95">
        <v>10563.3</v>
      </c>
      <c r="L40" s="95">
        <v>21619.8</v>
      </c>
      <c r="M40" s="95">
        <v>37117.4</v>
      </c>
    </row>
    <row r="41" spans="1:13" s="63" customFormat="1" ht="12.95" customHeight="1" x14ac:dyDescent="0.2">
      <c r="A41" s="175" t="s">
        <v>86</v>
      </c>
      <c r="B41" s="95">
        <v>241.27160000000001</v>
      </c>
      <c r="C41" s="95">
        <v>297.67320000000001</v>
      </c>
      <c r="D41" s="95">
        <v>381.97590000000002</v>
      </c>
      <c r="E41" s="95">
        <v>363.23379999999997</v>
      </c>
      <c r="F41" s="95">
        <v>411.85220000000004</v>
      </c>
      <c r="G41" s="95">
        <v>636.4</v>
      </c>
      <c r="H41" s="95">
        <v>694.5</v>
      </c>
      <c r="I41" s="95">
        <v>1099.0999999999999</v>
      </c>
      <c r="J41" s="95">
        <v>1778.8</v>
      </c>
      <c r="K41" s="95">
        <v>2530.9</v>
      </c>
      <c r="L41" s="95">
        <v>3496.2</v>
      </c>
      <c r="M41" s="95">
        <v>3799.2</v>
      </c>
    </row>
    <row r="42" spans="1:13" s="63" customFormat="1" ht="24" customHeight="1" x14ac:dyDescent="0.2">
      <c r="A42" s="178" t="s">
        <v>55</v>
      </c>
      <c r="B42" s="95">
        <v>2058.7109999999998</v>
      </c>
      <c r="C42" s="95">
        <v>2459.9593999999997</v>
      </c>
      <c r="D42" s="95">
        <v>2739.7089999999998</v>
      </c>
      <c r="E42" s="95">
        <v>3184.7252000000003</v>
      </c>
      <c r="F42" s="95">
        <v>3192.0772999999999</v>
      </c>
      <c r="G42" s="95">
        <v>3729</v>
      </c>
      <c r="H42" s="95">
        <v>4376.5</v>
      </c>
      <c r="I42" s="95">
        <v>7002.5</v>
      </c>
      <c r="J42" s="95">
        <v>7199.4</v>
      </c>
      <c r="K42" s="95">
        <v>9668</v>
      </c>
      <c r="L42" s="95">
        <v>11013</v>
      </c>
      <c r="M42" s="95">
        <v>13834.3</v>
      </c>
    </row>
    <row r="43" spans="1:13" s="63" customFormat="1" ht="12.95" customHeight="1" x14ac:dyDescent="0.2">
      <c r="A43" s="175" t="s">
        <v>103</v>
      </c>
      <c r="B43" s="95">
        <v>1614.5756999999999</v>
      </c>
      <c r="C43" s="95">
        <v>1738.7840000000001</v>
      </c>
      <c r="D43" s="95">
        <v>1274.3108999999999</v>
      </c>
      <c r="E43" s="95">
        <v>1712.3571999999999</v>
      </c>
      <c r="F43" s="95">
        <v>1777.8276000000001</v>
      </c>
      <c r="G43" s="95">
        <v>2533.9</v>
      </c>
      <c r="H43" s="95">
        <v>2697.1</v>
      </c>
      <c r="I43" s="95">
        <v>2500.3000000000002</v>
      </c>
      <c r="J43" s="95">
        <v>2431.6999999999998</v>
      </c>
      <c r="K43" s="95">
        <v>3638.6</v>
      </c>
      <c r="L43" s="95">
        <v>4852.8</v>
      </c>
      <c r="M43" s="95">
        <v>8214.2999999999993</v>
      </c>
    </row>
    <row r="44" spans="1:13" s="63" customFormat="1" ht="12.95" customHeight="1" x14ac:dyDescent="0.2">
      <c r="A44" s="175" t="s">
        <v>56</v>
      </c>
      <c r="B44" s="95">
        <v>1093.6097</v>
      </c>
      <c r="C44" s="95">
        <v>330.16079999999999</v>
      </c>
      <c r="D44" s="95">
        <v>409.67899999999997</v>
      </c>
      <c r="E44" s="95">
        <v>475.12650000000002</v>
      </c>
      <c r="F44" s="95">
        <v>524.73590000000002</v>
      </c>
      <c r="G44" s="95">
        <v>511.2</v>
      </c>
      <c r="H44" s="95">
        <v>490.9</v>
      </c>
      <c r="I44" s="95">
        <v>586.1</v>
      </c>
      <c r="J44" s="95">
        <v>800.6</v>
      </c>
      <c r="K44" s="95">
        <v>645.1</v>
      </c>
      <c r="L44" s="95">
        <v>986.6</v>
      </c>
      <c r="M44" s="95">
        <v>1536.1</v>
      </c>
    </row>
    <row r="45" spans="1:13" s="63" customFormat="1" ht="6" customHeight="1" thickBot="1" x14ac:dyDescent="0.25">
      <c r="A45" s="134"/>
      <c r="B45" s="10"/>
      <c r="C45" s="10"/>
      <c r="D45" s="10"/>
      <c r="E45" s="96"/>
      <c r="F45" s="96"/>
      <c r="G45" s="96"/>
      <c r="H45" s="96"/>
      <c r="I45" s="96"/>
      <c r="J45" s="96"/>
      <c r="K45" s="96"/>
      <c r="L45" s="96"/>
      <c r="M45" s="96"/>
    </row>
    <row r="46" spans="1:13" s="63" customFormat="1" ht="12.95" customHeight="1" x14ac:dyDescent="0.2">
      <c r="A46" s="135"/>
      <c r="E46" s="92"/>
      <c r="F46" s="92"/>
      <c r="G46" s="92"/>
      <c r="H46" s="92"/>
      <c r="I46" s="92"/>
      <c r="J46" s="92"/>
      <c r="K46" s="92"/>
      <c r="L46" s="92"/>
      <c r="M46" s="92"/>
    </row>
    <row r="47" spans="1:13" s="63" customFormat="1" ht="12.95" customHeight="1" x14ac:dyDescent="0.2">
      <c r="A47" s="135"/>
      <c r="E47"/>
      <c r="F47"/>
      <c r="G47"/>
      <c r="H47"/>
      <c r="I47"/>
      <c r="J47"/>
      <c r="K47"/>
      <c r="L47"/>
      <c r="M47"/>
    </row>
    <row r="48" spans="1:13" s="63" customFormat="1" ht="12.95" customHeight="1" x14ac:dyDescent="0.2">
      <c r="A48" s="135"/>
      <c r="E48"/>
      <c r="F48"/>
      <c r="G48"/>
      <c r="H48"/>
      <c r="I48"/>
      <c r="J48"/>
      <c r="K48"/>
      <c r="L48"/>
      <c r="M48"/>
    </row>
  </sheetData>
  <hyperlinks>
    <hyperlink ref="A1" location="Мазмуну!A1" display="МАЗМУНУНА  кайтуу" xr:uid="{00000000-0004-0000-0B00-000000000000}"/>
  </hyperlinks>
  <pageMargins left="0.70866141732283472" right="0.59055118110236227" top="0.6692913385826772" bottom="0.6692913385826772"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48"/>
  <sheetViews>
    <sheetView workbookViewId="0">
      <selection activeCell="M6" sqref="M6"/>
    </sheetView>
  </sheetViews>
  <sheetFormatPr defaultRowHeight="12.95" customHeight="1" x14ac:dyDescent="0.2"/>
  <cols>
    <col min="1" max="1" width="42.28515625" style="135" customWidth="1"/>
    <col min="2" max="2" width="8.5703125" style="1" hidden="1" customWidth="1"/>
    <col min="3" max="4" width="8.28515625" style="62" hidden="1" customWidth="1"/>
    <col min="5" max="6" width="8.28515625" hidden="1" customWidth="1"/>
    <col min="7" max="8" width="10" hidden="1" customWidth="1"/>
    <col min="9" max="13" width="10" customWidth="1"/>
    <col min="14" max="256" width="9.140625" style="1"/>
    <col min="257" max="257" width="43.42578125" style="1" customWidth="1"/>
    <col min="258" max="262" width="8.5703125" style="1" customWidth="1"/>
    <col min="263" max="512" width="9.140625" style="1"/>
    <col min="513" max="513" width="43.42578125" style="1" customWidth="1"/>
    <col min="514" max="518" width="8.5703125" style="1" customWidth="1"/>
    <col min="519" max="768" width="9.140625" style="1"/>
    <col min="769" max="769" width="43.42578125" style="1" customWidth="1"/>
    <col min="770" max="774" width="8.5703125" style="1" customWidth="1"/>
    <col min="775" max="1024" width="9.140625" style="1"/>
    <col min="1025" max="1025" width="43.42578125" style="1" customWidth="1"/>
    <col min="1026" max="1030" width="8.5703125" style="1" customWidth="1"/>
    <col min="1031" max="1280" width="9.140625" style="1"/>
    <col min="1281" max="1281" width="43.42578125" style="1" customWidth="1"/>
    <col min="1282" max="1286" width="8.5703125" style="1" customWidth="1"/>
    <col min="1287" max="1536" width="9.140625" style="1"/>
    <col min="1537" max="1537" width="43.42578125" style="1" customWidth="1"/>
    <col min="1538" max="1542" width="8.5703125" style="1" customWidth="1"/>
    <col min="1543" max="1792" width="9.140625" style="1"/>
    <col min="1793" max="1793" width="43.42578125" style="1" customWidth="1"/>
    <col min="1794" max="1798" width="8.5703125" style="1" customWidth="1"/>
    <col min="1799" max="2048" width="9.140625" style="1"/>
    <col min="2049" max="2049" width="43.42578125" style="1" customWidth="1"/>
    <col min="2050" max="2054" width="8.5703125" style="1" customWidth="1"/>
    <col min="2055" max="2304" width="9.140625" style="1"/>
    <col min="2305" max="2305" width="43.42578125" style="1" customWidth="1"/>
    <col min="2306" max="2310" width="8.5703125" style="1" customWidth="1"/>
    <col min="2311" max="2560" width="9.140625" style="1"/>
    <col min="2561" max="2561" width="43.42578125" style="1" customWidth="1"/>
    <col min="2562" max="2566" width="8.5703125" style="1" customWidth="1"/>
    <col min="2567" max="2816" width="9.140625" style="1"/>
    <col min="2817" max="2817" width="43.42578125" style="1" customWidth="1"/>
    <col min="2818" max="2822" width="8.5703125" style="1" customWidth="1"/>
    <col min="2823" max="3072" width="9.140625" style="1"/>
    <col min="3073" max="3073" width="43.42578125" style="1" customWidth="1"/>
    <col min="3074" max="3078" width="8.5703125" style="1" customWidth="1"/>
    <col min="3079" max="3328" width="9.140625" style="1"/>
    <col min="3329" max="3329" width="43.42578125" style="1" customWidth="1"/>
    <col min="3330" max="3334" width="8.5703125" style="1" customWidth="1"/>
    <col min="3335" max="3584" width="9.140625" style="1"/>
    <col min="3585" max="3585" width="43.42578125" style="1" customWidth="1"/>
    <col min="3586" max="3590" width="8.5703125" style="1" customWidth="1"/>
    <col min="3591" max="3840" width="9.140625" style="1"/>
    <col min="3841" max="3841" width="43.42578125" style="1" customWidth="1"/>
    <col min="3842" max="3846" width="8.5703125" style="1" customWidth="1"/>
    <col min="3847" max="4096" width="9.140625" style="1"/>
    <col min="4097" max="4097" width="43.42578125" style="1" customWidth="1"/>
    <col min="4098" max="4102" width="8.5703125" style="1" customWidth="1"/>
    <col min="4103" max="4352" width="9.140625" style="1"/>
    <col min="4353" max="4353" width="43.42578125" style="1" customWidth="1"/>
    <col min="4354" max="4358" width="8.5703125" style="1" customWidth="1"/>
    <col min="4359" max="4608" width="9.140625" style="1"/>
    <col min="4609" max="4609" width="43.42578125" style="1" customWidth="1"/>
    <col min="4610" max="4614" width="8.5703125" style="1" customWidth="1"/>
    <col min="4615" max="4864" width="9.140625" style="1"/>
    <col min="4865" max="4865" width="43.42578125" style="1" customWidth="1"/>
    <col min="4866" max="4870" width="8.5703125" style="1" customWidth="1"/>
    <col min="4871" max="5120" width="9.140625" style="1"/>
    <col min="5121" max="5121" width="43.42578125" style="1" customWidth="1"/>
    <col min="5122" max="5126" width="8.5703125" style="1" customWidth="1"/>
    <col min="5127" max="5376" width="9.140625" style="1"/>
    <col min="5377" max="5377" width="43.42578125" style="1" customWidth="1"/>
    <col min="5378" max="5382" width="8.5703125" style="1" customWidth="1"/>
    <col min="5383" max="5632" width="9.140625" style="1"/>
    <col min="5633" max="5633" width="43.42578125" style="1" customWidth="1"/>
    <col min="5634" max="5638" width="8.5703125" style="1" customWidth="1"/>
    <col min="5639" max="5888" width="9.140625" style="1"/>
    <col min="5889" max="5889" width="43.42578125" style="1" customWidth="1"/>
    <col min="5890" max="5894" width="8.5703125" style="1" customWidth="1"/>
    <col min="5895" max="6144" width="9.140625" style="1"/>
    <col min="6145" max="6145" width="43.42578125" style="1" customWidth="1"/>
    <col min="6146" max="6150" width="8.5703125" style="1" customWidth="1"/>
    <col min="6151" max="6400" width="9.140625" style="1"/>
    <col min="6401" max="6401" width="43.42578125" style="1" customWidth="1"/>
    <col min="6402" max="6406" width="8.5703125" style="1" customWidth="1"/>
    <col min="6407" max="6656" width="9.140625" style="1"/>
    <col min="6657" max="6657" width="43.42578125" style="1" customWidth="1"/>
    <col min="6658" max="6662" width="8.5703125" style="1" customWidth="1"/>
    <col min="6663" max="6912" width="9.140625" style="1"/>
    <col min="6913" max="6913" width="43.42578125" style="1" customWidth="1"/>
    <col min="6914" max="6918" width="8.5703125" style="1" customWidth="1"/>
    <col min="6919" max="7168" width="9.140625" style="1"/>
    <col min="7169" max="7169" width="43.42578125" style="1" customWidth="1"/>
    <col min="7170" max="7174" width="8.5703125" style="1" customWidth="1"/>
    <col min="7175" max="7424" width="9.140625" style="1"/>
    <col min="7425" max="7425" width="43.42578125" style="1" customWidth="1"/>
    <col min="7426" max="7430" width="8.5703125" style="1" customWidth="1"/>
    <col min="7431" max="7680" width="9.140625" style="1"/>
    <col min="7681" max="7681" width="43.42578125" style="1" customWidth="1"/>
    <col min="7682" max="7686" width="8.5703125" style="1" customWidth="1"/>
    <col min="7687" max="7936" width="9.140625" style="1"/>
    <col min="7937" max="7937" width="43.42578125" style="1" customWidth="1"/>
    <col min="7938" max="7942" width="8.5703125" style="1" customWidth="1"/>
    <col min="7943" max="8192" width="9.140625" style="1"/>
    <col min="8193" max="8193" width="43.42578125" style="1" customWidth="1"/>
    <col min="8194" max="8198" width="8.5703125" style="1" customWidth="1"/>
    <col min="8199" max="8448" width="9.140625" style="1"/>
    <col min="8449" max="8449" width="43.42578125" style="1" customWidth="1"/>
    <col min="8450" max="8454" width="8.5703125" style="1" customWidth="1"/>
    <col min="8455" max="8704" width="9.140625" style="1"/>
    <col min="8705" max="8705" width="43.42578125" style="1" customWidth="1"/>
    <col min="8706" max="8710" width="8.5703125" style="1" customWidth="1"/>
    <col min="8711" max="8960" width="9.140625" style="1"/>
    <col min="8961" max="8961" width="43.42578125" style="1" customWidth="1"/>
    <col min="8962" max="8966" width="8.5703125" style="1" customWidth="1"/>
    <col min="8967" max="9216" width="9.140625" style="1"/>
    <col min="9217" max="9217" width="43.42578125" style="1" customWidth="1"/>
    <col min="9218" max="9222" width="8.5703125" style="1" customWidth="1"/>
    <col min="9223" max="9472" width="9.140625" style="1"/>
    <col min="9473" max="9473" width="43.42578125" style="1" customWidth="1"/>
    <col min="9474" max="9478" width="8.5703125" style="1" customWidth="1"/>
    <col min="9479" max="9728" width="9.140625" style="1"/>
    <col min="9729" max="9729" width="43.42578125" style="1" customWidth="1"/>
    <col min="9730" max="9734" width="8.5703125" style="1" customWidth="1"/>
    <col min="9735" max="9984" width="9.140625" style="1"/>
    <col min="9985" max="9985" width="43.42578125" style="1" customWidth="1"/>
    <col min="9986" max="9990" width="8.5703125" style="1" customWidth="1"/>
    <col min="9991" max="10240" width="9.140625" style="1"/>
    <col min="10241" max="10241" width="43.42578125" style="1" customWidth="1"/>
    <col min="10242" max="10246" width="8.5703125" style="1" customWidth="1"/>
    <col min="10247" max="10496" width="9.140625" style="1"/>
    <col min="10497" max="10497" width="43.42578125" style="1" customWidth="1"/>
    <col min="10498" max="10502" width="8.5703125" style="1" customWidth="1"/>
    <col min="10503" max="10752" width="9.140625" style="1"/>
    <col min="10753" max="10753" width="43.42578125" style="1" customWidth="1"/>
    <col min="10754" max="10758" width="8.5703125" style="1" customWidth="1"/>
    <col min="10759" max="11008" width="9.140625" style="1"/>
    <col min="11009" max="11009" width="43.42578125" style="1" customWidth="1"/>
    <col min="11010" max="11014" width="8.5703125" style="1" customWidth="1"/>
    <col min="11015" max="11264" width="9.140625" style="1"/>
    <col min="11265" max="11265" width="43.42578125" style="1" customWidth="1"/>
    <col min="11266" max="11270" width="8.5703125" style="1" customWidth="1"/>
    <col min="11271" max="11520" width="9.140625" style="1"/>
    <col min="11521" max="11521" width="43.42578125" style="1" customWidth="1"/>
    <col min="11522" max="11526" width="8.5703125" style="1" customWidth="1"/>
    <col min="11527" max="11776" width="9.140625" style="1"/>
    <col min="11777" max="11777" width="43.42578125" style="1" customWidth="1"/>
    <col min="11778" max="11782" width="8.5703125" style="1" customWidth="1"/>
    <col min="11783" max="12032" width="9.140625" style="1"/>
    <col min="12033" max="12033" width="43.42578125" style="1" customWidth="1"/>
    <col min="12034" max="12038" width="8.5703125" style="1" customWidth="1"/>
    <col min="12039" max="12288" width="9.140625" style="1"/>
    <col min="12289" max="12289" width="43.42578125" style="1" customWidth="1"/>
    <col min="12290" max="12294" width="8.5703125" style="1" customWidth="1"/>
    <col min="12295" max="12544" width="9.140625" style="1"/>
    <col min="12545" max="12545" width="43.42578125" style="1" customWidth="1"/>
    <col min="12546" max="12550" width="8.5703125" style="1" customWidth="1"/>
    <col min="12551" max="12800" width="9.140625" style="1"/>
    <col min="12801" max="12801" width="43.42578125" style="1" customWidth="1"/>
    <col min="12802" max="12806" width="8.5703125" style="1" customWidth="1"/>
    <col min="12807" max="13056" width="9.140625" style="1"/>
    <col min="13057" max="13057" width="43.42578125" style="1" customWidth="1"/>
    <col min="13058" max="13062" width="8.5703125" style="1" customWidth="1"/>
    <col min="13063" max="13312" width="9.140625" style="1"/>
    <col min="13313" max="13313" width="43.42578125" style="1" customWidth="1"/>
    <col min="13314" max="13318" width="8.5703125" style="1" customWidth="1"/>
    <col min="13319" max="13568" width="9.140625" style="1"/>
    <col min="13569" max="13569" width="43.42578125" style="1" customWidth="1"/>
    <col min="13570" max="13574" width="8.5703125" style="1" customWidth="1"/>
    <col min="13575" max="13824" width="9.140625" style="1"/>
    <col min="13825" max="13825" width="43.42578125" style="1" customWidth="1"/>
    <col min="13826" max="13830" width="8.5703125" style="1" customWidth="1"/>
    <col min="13831" max="14080" width="9.140625" style="1"/>
    <col min="14081" max="14081" width="43.42578125" style="1" customWidth="1"/>
    <col min="14082" max="14086" width="8.5703125" style="1" customWidth="1"/>
    <col min="14087" max="14336" width="9.140625" style="1"/>
    <col min="14337" max="14337" width="43.42578125" style="1" customWidth="1"/>
    <col min="14338" max="14342" width="8.5703125" style="1" customWidth="1"/>
    <col min="14343" max="14592" width="9.140625" style="1"/>
    <col min="14593" max="14593" width="43.42578125" style="1" customWidth="1"/>
    <col min="14594" max="14598" width="8.5703125" style="1" customWidth="1"/>
    <col min="14599" max="14848" width="9.140625" style="1"/>
    <col min="14849" max="14849" width="43.42578125" style="1" customWidth="1"/>
    <col min="14850" max="14854" width="8.5703125" style="1" customWidth="1"/>
    <col min="14855" max="15104" width="9.140625" style="1"/>
    <col min="15105" max="15105" width="43.42578125" style="1" customWidth="1"/>
    <col min="15106" max="15110" width="8.5703125" style="1" customWidth="1"/>
    <col min="15111" max="15360" width="9.140625" style="1"/>
    <col min="15361" max="15361" width="43.42578125" style="1" customWidth="1"/>
    <col min="15362" max="15366" width="8.5703125" style="1" customWidth="1"/>
    <col min="15367" max="15616" width="9.140625" style="1"/>
    <col min="15617" max="15617" width="43.42578125" style="1" customWidth="1"/>
    <col min="15618" max="15622" width="8.5703125" style="1" customWidth="1"/>
    <col min="15623" max="15872" width="9.140625" style="1"/>
    <col min="15873" max="15873" width="43.42578125" style="1" customWidth="1"/>
    <col min="15874" max="15878" width="8.5703125" style="1" customWidth="1"/>
    <col min="15879" max="16128" width="9.140625" style="1"/>
    <col min="16129" max="16129" width="43.42578125" style="1" customWidth="1"/>
    <col min="16130" max="16134" width="8.5703125" style="1" customWidth="1"/>
    <col min="16135" max="16384" width="9.140625" style="1"/>
  </cols>
  <sheetData>
    <row r="1" spans="1:25" s="6" customFormat="1" ht="12.95" customHeight="1" x14ac:dyDescent="0.2">
      <c r="A1" s="952" t="s">
        <v>1375</v>
      </c>
    </row>
    <row r="2" spans="1:25" s="84" customFormat="1" ht="18" customHeight="1" x14ac:dyDescent="0.25">
      <c r="A2" s="191" t="s">
        <v>124</v>
      </c>
      <c r="C2" s="60"/>
      <c r="D2" s="60"/>
      <c r="E2" s="85"/>
      <c r="F2" s="85"/>
      <c r="G2" s="85"/>
      <c r="H2" s="85"/>
      <c r="I2" s="85"/>
      <c r="J2" s="85"/>
      <c r="K2" s="85"/>
      <c r="L2" s="85"/>
      <c r="M2" s="85"/>
    </row>
    <row r="3" spans="1:25" s="63" customFormat="1" ht="18" customHeight="1" thickBot="1" x14ac:dyDescent="0.25">
      <c r="A3" s="195" t="s">
        <v>150</v>
      </c>
      <c r="B3" s="97"/>
      <c r="C3" s="62"/>
      <c r="D3" s="98"/>
      <c r="E3" s="86"/>
      <c r="F3" s="86"/>
      <c r="G3" s="86"/>
      <c r="H3" s="86"/>
      <c r="I3" s="86"/>
      <c r="J3" s="86"/>
      <c r="K3" s="86"/>
      <c r="L3" s="86"/>
      <c r="M3" s="86"/>
    </row>
    <row r="4" spans="1:25" s="63" customFormat="1" ht="18" customHeight="1" thickBot="1" x14ac:dyDescent="0.25">
      <c r="A4" s="87"/>
      <c r="B4" s="88">
        <v>2014</v>
      </c>
      <c r="C4" s="88">
        <v>2015</v>
      </c>
      <c r="D4" s="88">
        <v>2016</v>
      </c>
      <c r="E4" s="88">
        <v>2017</v>
      </c>
      <c r="F4" s="88">
        <v>2018</v>
      </c>
      <c r="G4" s="88">
        <v>2019</v>
      </c>
      <c r="H4" s="88">
        <v>2020</v>
      </c>
      <c r="I4" s="88">
        <v>2021</v>
      </c>
      <c r="J4" s="88">
        <v>2022</v>
      </c>
      <c r="K4" s="88">
        <v>2023</v>
      </c>
      <c r="L4" s="88">
        <v>2024</v>
      </c>
      <c r="M4" s="88">
        <v>2025</v>
      </c>
    </row>
    <row r="5" spans="1:25" s="89" customFormat="1" ht="6.75" customHeight="1" x14ac:dyDescent="0.2">
      <c r="A5" s="90"/>
      <c r="B5" s="91"/>
      <c r="C5" s="91"/>
      <c r="D5" s="91"/>
      <c r="E5"/>
      <c r="F5" s="92"/>
      <c r="G5" s="92"/>
      <c r="H5" s="92"/>
      <c r="I5" s="92"/>
      <c r="J5" s="92"/>
      <c r="K5" s="92"/>
      <c r="L5" s="92"/>
      <c r="M5" s="92"/>
      <c r="Y5" s="90"/>
    </row>
    <row r="6" spans="1:25" s="66" customFormat="1" ht="12.95" customHeight="1" x14ac:dyDescent="0.2">
      <c r="A6" s="173" t="s">
        <v>19</v>
      </c>
      <c r="B6" s="93">
        <v>414761.82139999996</v>
      </c>
      <c r="C6" s="93">
        <v>527891.1</v>
      </c>
      <c r="D6" s="93">
        <v>565987.1</v>
      </c>
      <c r="E6" s="93">
        <v>593065.19999999995</v>
      </c>
      <c r="F6" s="93">
        <v>636106.4</v>
      </c>
      <c r="G6" s="93">
        <v>703475.5</v>
      </c>
      <c r="H6" s="93">
        <v>781467.6</v>
      </c>
      <c r="I6" s="93">
        <v>908683.7</v>
      </c>
      <c r="J6" s="93">
        <v>1064510.3999999999</v>
      </c>
      <c r="K6" s="68">
        <v>1421198.1</v>
      </c>
      <c r="L6" s="68">
        <v>1664685.4</v>
      </c>
      <c r="M6" s="68">
        <v>2752076.6</v>
      </c>
    </row>
    <row r="7" spans="1:25" s="63" customFormat="1" ht="12.95" customHeight="1" x14ac:dyDescent="0.2">
      <c r="A7" s="180" t="s">
        <v>20</v>
      </c>
      <c r="B7" s="94">
        <f>B8+B9+B10+B26+B30+B31+B32+B33+B34+B35+B36+B37+B38+B39+B40+B41+B42+B43+B44</f>
        <v>414761.82140000013</v>
      </c>
      <c r="C7" s="94"/>
      <c r="D7" s="94"/>
      <c r="E7" s="94"/>
      <c r="F7" s="94"/>
      <c r="G7" s="94"/>
      <c r="H7" s="125"/>
      <c r="I7" s="125"/>
      <c r="J7" s="125"/>
      <c r="K7" s="125"/>
      <c r="L7" s="125"/>
      <c r="M7" s="125"/>
    </row>
    <row r="8" spans="1:25" s="63" customFormat="1" ht="13.5" customHeight="1" x14ac:dyDescent="0.2">
      <c r="A8" s="143" t="s">
        <v>21</v>
      </c>
      <c r="B8" s="95">
        <v>2333.0441000000001</v>
      </c>
      <c r="C8" s="95">
        <v>3066.0671000000002</v>
      </c>
      <c r="D8" s="95">
        <v>3019.9867999999997</v>
      </c>
      <c r="E8" s="95">
        <v>3019.7473999999997</v>
      </c>
      <c r="F8" s="95">
        <v>2761.9</v>
      </c>
      <c r="G8" s="95">
        <v>2711.7</v>
      </c>
      <c r="H8" s="95">
        <v>2787.4</v>
      </c>
      <c r="I8" s="95">
        <v>4411.8999999999996</v>
      </c>
      <c r="J8" s="95">
        <v>4734.8</v>
      </c>
      <c r="K8" s="95">
        <v>6305.7</v>
      </c>
      <c r="L8" s="95">
        <v>9063.9</v>
      </c>
      <c r="M8" s="95">
        <v>11556.8</v>
      </c>
    </row>
    <row r="9" spans="1:25" s="63" customFormat="1" ht="12.95" customHeight="1" x14ac:dyDescent="0.2">
      <c r="A9" s="175" t="s">
        <v>101</v>
      </c>
      <c r="B9" s="95">
        <v>41851.418299999998</v>
      </c>
      <c r="C9" s="95">
        <v>43508.051299999999</v>
      </c>
      <c r="D9" s="95">
        <v>69063.5965</v>
      </c>
      <c r="E9" s="95">
        <v>70451.1633</v>
      </c>
      <c r="F9" s="95">
        <v>69001.474199999997</v>
      </c>
      <c r="G9" s="95">
        <v>69463.8</v>
      </c>
      <c r="H9" s="95">
        <v>80371.5</v>
      </c>
      <c r="I9" s="95">
        <v>103067.8</v>
      </c>
      <c r="J9" s="95">
        <v>115733.1</v>
      </c>
      <c r="K9" s="95">
        <v>125516</v>
      </c>
      <c r="L9" s="95">
        <v>128274.8</v>
      </c>
      <c r="M9" s="95">
        <v>129653.2</v>
      </c>
    </row>
    <row r="10" spans="1:25" s="63" customFormat="1" ht="12.95" customHeight="1" x14ac:dyDescent="0.2">
      <c r="A10" s="175" t="s">
        <v>64</v>
      </c>
      <c r="B10" s="95">
        <v>76807.310599999997</v>
      </c>
      <c r="C10" s="95">
        <v>98116.521099999998</v>
      </c>
      <c r="D10" s="95">
        <v>98483.527099999992</v>
      </c>
      <c r="E10" s="95">
        <v>109149.003</v>
      </c>
      <c r="F10" s="95">
        <v>110328.1001</v>
      </c>
      <c r="G10" s="95">
        <v>137259.4</v>
      </c>
      <c r="H10" s="95">
        <v>151473.70000000001</v>
      </c>
      <c r="I10" s="95">
        <v>188570.8</v>
      </c>
      <c r="J10" s="95">
        <v>192698.4</v>
      </c>
      <c r="K10" s="95">
        <v>211817.5</v>
      </c>
      <c r="L10" s="95">
        <v>256328.5</v>
      </c>
      <c r="M10" s="95">
        <v>311203.40000000002</v>
      </c>
    </row>
    <row r="11" spans="1:25" s="63" customFormat="1" ht="24" x14ac:dyDescent="0.2">
      <c r="A11" s="176" t="s">
        <v>90</v>
      </c>
      <c r="B11" s="95">
        <v>16926.2821</v>
      </c>
      <c r="C11" s="95">
        <v>18072.352300000002</v>
      </c>
      <c r="D11" s="95">
        <v>18113.380499999999</v>
      </c>
      <c r="E11" s="95">
        <v>21314.001199999999</v>
      </c>
      <c r="F11" s="95">
        <v>21393.484</v>
      </c>
      <c r="G11" s="95">
        <v>22871.5</v>
      </c>
      <c r="H11" s="95">
        <v>24553.5</v>
      </c>
      <c r="I11" s="95">
        <v>23840.9</v>
      </c>
      <c r="J11" s="95">
        <v>26498.799999999999</v>
      </c>
      <c r="K11" s="95">
        <v>29545.4</v>
      </c>
      <c r="L11" s="95">
        <v>35573.599999999999</v>
      </c>
      <c r="M11" s="95">
        <v>35139.4</v>
      </c>
    </row>
    <row r="12" spans="1:25" s="63" customFormat="1" ht="12" x14ac:dyDescent="0.2">
      <c r="A12" s="177" t="s">
        <v>66</v>
      </c>
      <c r="B12" s="95">
        <v>508.80399999999997</v>
      </c>
      <c r="C12" s="95">
        <v>46.4116</v>
      </c>
      <c r="D12" s="95">
        <v>30.921299999999999</v>
      </c>
      <c r="E12" s="95">
        <v>32.897599999999997</v>
      </c>
      <c r="F12" s="95">
        <v>59.940100000000001</v>
      </c>
      <c r="G12" s="95">
        <v>79.7</v>
      </c>
      <c r="H12" s="95">
        <v>117.9</v>
      </c>
      <c r="I12" s="95">
        <v>107.3</v>
      </c>
      <c r="J12" s="95">
        <v>109.5</v>
      </c>
      <c r="K12" s="95">
        <v>195.6</v>
      </c>
      <c r="L12" s="95">
        <v>277.2</v>
      </c>
      <c r="M12" s="95">
        <v>276.89999999999998</v>
      </c>
    </row>
    <row r="13" spans="1:25" s="63" customFormat="1" ht="36" customHeight="1" x14ac:dyDescent="0.2">
      <c r="A13" s="176" t="s">
        <v>91</v>
      </c>
      <c r="B13" s="95">
        <v>5029.1094000000003</v>
      </c>
      <c r="C13" s="95">
        <v>5488.0138999999999</v>
      </c>
      <c r="D13" s="95">
        <v>3402.8829999999998</v>
      </c>
      <c r="E13" s="95">
        <v>3763.7261000000003</v>
      </c>
      <c r="F13" s="95">
        <v>3230.0398999999998</v>
      </c>
      <c r="G13" s="95">
        <v>3998.2</v>
      </c>
      <c r="H13" s="95">
        <v>5144.8999999999996</v>
      </c>
      <c r="I13" s="95">
        <v>6509.9</v>
      </c>
      <c r="J13" s="95">
        <v>8335.2999999999993</v>
      </c>
      <c r="K13" s="95">
        <v>8771.2999999999993</v>
      </c>
      <c r="L13" s="95">
        <v>9533.6</v>
      </c>
      <c r="M13" s="95">
        <v>10697</v>
      </c>
    </row>
    <row r="14" spans="1:25" s="63" customFormat="1" ht="24" customHeight="1" x14ac:dyDescent="0.2">
      <c r="A14" s="176" t="s">
        <v>68</v>
      </c>
      <c r="B14" s="95">
        <v>1378.9781</v>
      </c>
      <c r="C14" s="95">
        <v>1541.088</v>
      </c>
      <c r="D14" s="95">
        <v>1806.6398999999999</v>
      </c>
      <c r="E14" s="95">
        <v>1905.6822</v>
      </c>
      <c r="F14" s="95">
        <v>1957.825</v>
      </c>
      <c r="G14" s="95">
        <v>1803.5</v>
      </c>
      <c r="H14" s="95">
        <v>2052</v>
      </c>
      <c r="I14" s="95">
        <v>2255.8000000000002</v>
      </c>
      <c r="J14" s="95">
        <v>2420.6999999999998</v>
      </c>
      <c r="K14" s="95">
        <v>3376.1</v>
      </c>
      <c r="L14" s="95">
        <v>3386.3</v>
      </c>
      <c r="M14" s="95">
        <v>3357</v>
      </c>
    </row>
    <row r="15" spans="1:25" s="63" customFormat="1" ht="24" x14ac:dyDescent="0.2">
      <c r="A15" s="176" t="s">
        <v>95</v>
      </c>
      <c r="B15" s="95">
        <v>24935.485100000002</v>
      </c>
      <c r="C15" s="95">
        <v>34773.159399999997</v>
      </c>
      <c r="D15" s="95">
        <v>35051.867600000005</v>
      </c>
      <c r="E15" s="95">
        <v>39265.122499999998</v>
      </c>
      <c r="F15" s="95">
        <v>39514.331399999995</v>
      </c>
      <c r="G15" s="95">
        <v>42255.199999999997</v>
      </c>
      <c r="H15" s="95">
        <v>53732.4</v>
      </c>
      <c r="I15" s="95">
        <v>56705.4</v>
      </c>
      <c r="J15" s="95">
        <v>59506.9</v>
      </c>
      <c r="K15" s="95">
        <v>64820.9</v>
      </c>
      <c r="L15" s="95">
        <v>72758.600000000006</v>
      </c>
      <c r="M15" s="95">
        <v>79855.600000000006</v>
      </c>
    </row>
    <row r="16" spans="1:25" s="63" customFormat="1" ht="12.95" customHeight="1" x14ac:dyDescent="0.2">
      <c r="A16" s="177" t="s">
        <v>70</v>
      </c>
      <c r="B16" s="95">
        <v>854.50409999999999</v>
      </c>
      <c r="C16" s="95">
        <v>1204.6071000000002</v>
      </c>
      <c r="D16" s="95">
        <v>1010.8507</v>
      </c>
      <c r="E16" s="95">
        <v>1225.0478999999998</v>
      </c>
      <c r="F16" s="95">
        <v>1215.0186999999999</v>
      </c>
      <c r="G16" s="95">
        <v>1827.4</v>
      </c>
      <c r="H16" s="95">
        <v>2429.4</v>
      </c>
      <c r="I16" s="95">
        <v>2951.6</v>
      </c>
      <c r="J16" s="95">
        <v>3069.7</v>
      </c>
      <c r="K16" s="95">
        <v>1764.9</v>
      </c>
      <c r="L16" s="95">
        <v>1556.9</v>
      </c>
      <c r="M16" s="95">
        <v>1837.6</v>
      </c>
    </row>
    <row r="17" spans="1:13" s="63" customFormat="1" ht="12.95" customHeight="1" x14ac:dyDescent="0.2">
      <c r="A17" s="177" t="s">
        <v>71</v>
      </c>
      <c r="B17" s="95">
        <v>179.02689999999998</v>
      </c>
      <c r="C17" s="95">
        <v>222.27720000000002</v>
      </c>
      <c r="D17" s="95">
        <v>280.78990000000005</v>
      </c>
      <c r="E17" s="95">
        <v>315.68819999999999</v>
      </c>
      <c r="F17" s="95">
        <v>263.23970000000003</v>
      </c>
      <c r="G17" s="95">
        <v>691.5</v>
      </c>
      <c r="H17" s="95">
        <v>878</v>
      </c>
      <c r="I17" s="95">
        <v>1317.7</v>
      </c>
      <c r="J17" s="95">
        <v>1326.6</v>
      </c>
      <c r="K17" s="95">
        <v>1422.1</v>
      </c>
      <c r="L17" s="95">
        <v>1266.5</v>
      </c>
      <c r="M17" s="95">
        <v>2780.9</v>
      </c>
    </row>
    <row r="18" spans="1:13" s="63" customFormat="1" ht="12.95" customHeight="1" x14ac:dyDescent="0.2">
      <c r="A18" s="177" t="s">
        <v>72</v>
      </c>
      <c r="B18" s="95">
        <v>1486.2266000000002</v>
      </c>
      <c r="C18" s="95">
        <v>1958.3181000000002</v>
      </c>
      <c r="D18" s="95">
        <v>1812.6686999999999</v>
      </c>
      <c r="E18" s="95">
        <v>2123.0263</v>
      </c>
      <c r="F18" s="95">
        <v>2358.6965</v>
      </c>
      <c r="G18" s="95">
        <v>2349.8000000000002</v>
      </c>
      <c r="H18" s="95">
        <v>2934.3</v>
      </c>
      <c r="I18" s="95">
        <v>3238.8</v>
      </c>
      <c r="J18" s="95">
        <v>3507.3</v>
      </c>
      <c r="K18" s="95">
        <v>5620.5</v>
      </c>
      <c r="L18" s="95">
        <v>6365.1</v>
      </c>
      <c r="M18" s="95">
        <v>10293</v>
      </c>
    </row>
    <row r="19" spans="1:13" s="63" customFormat="1" ht="12.95" customHeight="1" x14ac:dyDescent="0.2">
      <c r="A19" s="177" t="s">
        <v>73</v>
      </c>
      <c r="B19" s="95">
        <v>9527.1723999999995</v>
      </c>
      <c r="C19" s="95">
        <v>13482.6944</v>
      </c>
      <c r="D19" s="95">
        <v>16171.2565</v>
      </c>
      <c r="E19" s="95">
        <v>17012.894100000001</v>
      </c>
      <c r="F19" s="95">
        <v>19455.045600000001</v>
      </c>
      <c r="G19" s="95">
        <v>20752.7</v>
      </c>
      <c r="H19" s="95">
        <v>20996.6</v>
      </c>
      <c r="I19" s="95">
        <v>22525</v>
      </c>
      <c r="J19" s="95">
        <v>21971.4</v>
      </c>
      <c r="K19" s="95">
        <v>23223.8</v>
      </c>
      <c r="L19" s="95">
        <v>23514.9</v>
      </c>
      <c r="M19" s="95">
        <v>35420.9</v>
      </c>
    </row>
    <row r="20" spans="1:13" s="63" customFormat="1" ht="36" x14ac:dyDescent="0.2">
      <c r="A20" s="176" t="s">
        <v>96</v>
      </c>
      <c r="B20" s="95">
        <v>11901.334199999999</v>
      </c>
      <c r="C20" s="95">
        <v>16913.456999999999</v>
      </c>
      <c r="D20" s="95">
        <v>16337.9409</v>
      </c>
      <c r="E20" s="95">
        <v>17401.5386</v>
      </c>
      <c r="F20" s="95">
        <v>16068.6212</v>
      </c>
      <c r="G20" s="95">
        <v>35320.199999999997</v>
      </c>
      <c r="H20" s="95">
        <v>31900.2</v>
      </c>
      <c r="I20" s="95">
        <v>61186</v>
      </c>
      <c r="J20" s="95">
        <v>58887.6</v>
      </c>
      <c r="K20" s="95">
        <v>64200.9</v>
      </c>
      <c r="L20" s="95">
        <v>89981.7</v>
      </c>
      <c r="M20" s="95">
        <v>117025.2</v>
      </c>
    </row>
    <row r="21" spans="1:13" s="63" customFormat="1" ht="24" customHeight="1" x14ac:dyDescent="0.2">
      <c r="A21" s="176" t="s">
        <v>75</v>
      </c>
      <c r="B21" s="95">
        <v>652.00080000000003</v>
      </c>
      <c r="C21" s="95">
        <v>891.4452</v>
      </c>
      <c r="D21" s="95">
        <v>811.71050000000002</v>
      </c>
      <c r="E21" s="95">
        <v>766.99509999999998</v>
      </c>
      <c r="F21" s="95">
        <v>650.66049999999996</v>
      </c>
      <c r="G21" s="95">
        <v>732</v>
      </c>
      <c r="H21" s="95">
        <v>849.8</v>
      </c>
      <c r="I21" s="95">
        <v>489.8</v>
      </c>
      <c r="J21" s="95">
        <v>200.8</v>
      </c>
      <c r="K21" s="95">
        <v>182.8</v>
      </c>
      <c r="L21" s="95">
        <v>324.39999999999998</v>
      </c>
      <c r="M21" s="95">
        <v>450.6</v>
      </c>
    </row>
    <row r="22" spans="1:13" s="63" customFormat="1" ht="12.95" customHeight="1" x14ac:dyDescent="0.2">
      <c r="A22" s="177" t="s">
        <v>76</v>
      </c>
      <c r="B22" s="95">
        <v>1149.954</v>
      </c>
      <c r="C22" s="95">
        <v>1283.4547</v>
      </c>
      <c r="D22" s="95">
        <v>1304.1033</v>
      </c>
      <c r="E22" s="95">
        <v>1363.8626999999999</v>
      </c>
      <c r="F22" s="95">
        <v>1710.0295000000001</v>
      </c>
      <c r="G22" s="95">
        <v>1576.2</v>
      </c>
      <c r="H22" s="95">
        <v>1865.6</v>
      </c>
      <c r="I22" s="95">
        <v>1921.7</v>
      </c>
      <c r="J22" s="95">
        <v>2392.3000000000002</v>
      </c>
      <c r="K22" s="95">
        <v>3143.2</v>
      </c>
      <c r="L22" s="95">
        <v>3467.4</v>
      </c>
      <c r="M22" s="95">
        <v>4142.8999999999996</v>
      </c>
    </row>
    <row r="23" spans="1:13" s="63" customFormat="1" ht="14.45" customHeight="1" x14ac:dyDescent="0.2">
      <c r="A23" s="176" t="s">
        <v>77</v>
      </c>
      <c r="B23" s="95">
        <v>170.08089999999999</v>
      </c>
      <c r="C23" s="95">
        <v>179.74439999999998</v>
      </c>
      <c r="D23" s="95">
        <v>308.23009999999999</v>
      </c>
      <c r="E23" s="95">
        <v>438.61399999999998</v>
      </c>
      <c r="F23" s="95">
        <v>326.7405</v>
      </c>
      <c r="G23" s="95">
        <v>335.9</v>
      </c>
      <c r="H23" s="95">
        <v>402.4</v>
      </c>
      <c r="I23" s="95">
        <v>497.4</v>
      </c>
      <c r="J23" s="95">
        <v>523.79999999999995</v>
      </c>
      <c r="K23" s="95">
        <v>651.4</v>
      </c>
      <c r="L23" s="95">
        <v>701.8</v>
      </c>
      <c r="M23" s="95">
        <v>1065.5</v>
      </c>
    </row>
    <row r="24" spans="1:13" s="63" customFormat="1" ht="12.95" customHeight="1" x14ac:dyDescent="0.2">
      <c r="A24" s="176" t="s">
        <v>78</v>
      </c>
      <c r="B24" s="95">
        <v>832.12659999999994</v>
      </c>
      <c r="C24" s="95">
        <v>754.60980000000006</v>
      </c>
      <c r="D24" s="95">
        <v>833.26089999999999</v>
      </c>
      <c r="E24" s="95">
        <v>935.25549999999998</v>
      </c>
      <c r="F24" s="95">
        <v>1011.3801</v>
      </c>
      <c r="G24" s="95">
        <v>1421.2</v>
      </c>
      <c r="H24" s="95">
        <v>1399.5</v>
      </c>
      <c r="I24" s="95">
        <v>1256.5</v>
      </c>
      <c r="J24" s="95">
        <v>1535.7</v>
      </c>
      <c r="K24" s="95">
        <v>1984.6</v>
      </c>
      <c r="L24" s="95">
        <v>5292.5</v>
      </c>
      <c r="M24" s="95">
        <v>5681.7</v>
      </c>
    </row>
    <row r="25" spans="1:13" s="63" customFormat="1" ht="24" customHeight="1" x14ac:dyDescent="0.2">
      <c r="A25" s="176" t="s">
        <v>104</v>
      </c>
      <c r="B25" s="95">
        <v>1276.2253999999998</v>
      </c>
      <c r="C25" s="95">
        <v>1304.8879999999999</v>
      </c>
      <c r="D25" s="95">
        <v>1207.0233000000001</v>
      </c>
      <c r="E25" s="95">
        <v>1284.6510000000001</v>
      </c>
      <c r="F25" s="95">
        <v>1113.0473999999999</v>
      </c>
      <c r="G25" s="95">
        <v>1244.4000000000001</v>
      </c>
      <c r="H25" s="95">
        <v>2217.3000000000002</v>
      </c>
      <c r="I25" s="95">
        <v>3767.1</v>
      </c>
      <c r="J25" s="95">
        <v>2411.9</v>
      </c>
      <c r="K25" s="95">
        <v>2914</v>
      </c>
      <c r="L25" s="95">
        <v>2327.9</v>
      </c>
      <c r="M25" s="95">
        <v>3179.1</v>
      </c>
    </row>
    <row r="26" spans="1:13" s="63" customFormat="1" ht="24" customHeight="1" x14ac:dyDescent="0.2">
      <c r="A26" s="178" t="s">
        <v>22</v>
      </c>
      <c r="B26" s="95">
        <v>82722.765400000004</v>
      </c>
      <c r="C26" s="95">
        <v>106692.17020000001</v>
      </c>
      <c r="D26" s="95">
        <v>107785.46550000001</v>
      </c>
      <c r="E26" s="95">
        <v>106458.5821</v>
      </c>
      <c r="F26" s="95">
        <v>108705.76240000001</v>
      </c>
      <c r="G26" s="95">
        <v>112107.7</v>
      </c>
      <c r="H26" s="95">
        <v>112667</v>
      </c>
      <c r="I26" s="95">
        <v>121883.6</v>
      </c>
      <c r="J26" s="95">
        <v>133674.9</v>
      </c>
      <c r="K26" s="95">
        <v>150780.5</v>
      </c>
      <c r="L26" s="95">
        <v>104708.3</v>
      </c>
      <c r="M26" s="95">
        <v>99501.3</v>
      </c>
    </row>
    <row r="27" spans="1:13" s="63" customFormat="1" ht="24" customHeight="1" x14ac:dyDescent="0.2">
      <c r="A27" s="176" t="s">
        <v>79</v>
      </c>
      <c r="B27" s="95">
        <v>76485.964699999997</v>
      </c>
      <c r="C27" s="95">
        <v>101060.42959999999</v>
      </c>
      <c r="D27" s="95">
        <v>102966.1865</v>
      </c>
      <c r="E27" s="95">
        <v>102330.8716</v>
      </c>
      <c r="F27" s="95">
        <v>104101.9577</v>
      </c>
      <c r="G27" s="95">
        <v>106982.1</v>
      </c>
      <c r="H27" s="95">
        <v>106283.5</v>
      </c>
      <c r="I27" s="95">
        <v>115164.5</v>
      </c>
      <c r="J27" s="95">
        <v>129052</v>
      </c>
      <c r="K27" s="95">
        <v>144953.70000000001</v>
      </c>
      <c r="L27" s="95">
        <v>93264.4</v>
      </c>
      <c r="M27" s="95">
        <v>85765.7</v>
      </c>
    </row>
    <row r="28" spans="1:13" s="63" customFormat="1" ht="24" customHeight="1" x14ac:dyDescent="0.2">
      <c r="A28" s="176" t="s">
        <v>80</v>
      </c>
      <c r="B28" s="95">
        <v>3591.3874000000001</v>
      </c>
      <c r="C28" s="95">
        <v>2358.7651000000001</v>
      </c>
      <c r="D28" s="95">
        <v>1546.9606999999999</v>
      </c>
      <c r="E28" s="95">
        <v>698.94780000000003</v>
      </c>
      <c r="F28" s="95">
        <v>1197.8583999999998</v>
      </c>
      <c r="G28" s="95">
        <v>1206.5</v>
      </c>
      <c r="H28" s="95">
        <v>1729.7</v>
      </c>
      <c r="I28" s="95">
        <v>1738.6</v>
      </c>
      <c r="J28" s="95">
        <v>1861.1</v>
      </c>
      <c r="K28" s="95">
        <v>2196.6999999999998</v>
      </c>
      <c r="L28" s="95">
        <v>2876</v>
      </c>
      <c r="M28" s="95">
        <v>2828.8</v>
      </c>
    </row>
    <row r="29" spans="1:13" s="63" customFormat="1" ht="24" x14ac:dyDescent="0.2">
      <c r="A29" s="176" t="s">
        <v>49</v>
      </c>
      <c r="B29" s="95">
        <v>2645.4132999999997</v>
      </c>
      <c r="C29" s="95">
        <v>3272.9755</v>
      </c>
      <c r="D29" s="95">
        <v>3272.3182999999999</v>
      </c>
      <c r="E29" s="95">
        <v>3428.7627000000002</v>
      </c>
      <c r="F29" s="95">
        <v>3405.9462999999996</v>
      </c>
      <c r="G29" s="95">
        <v>3919.1</v>
      </c>
      <c r="H29" s="95">
        <v>4653.8</v>
      </c>
      <c r="I29" s="95">
        <v>4980.5</v>
      </c>
      <c r="J29" s="95">
        <v>2761.8</v>
      </c>
      <c r="K29" s="95">
        <v>3630.1</v>
      </c>
      <c r="L29" s="95">
        <v>8567.9</v>
      </c>
      <c r="M29" s="95">
        <v>10906.7</v>
      </c>
    </row>
    <row r="30" spans="1:13" s="63" customFormat="1" ht="24" customHeight="1" x14ac:dyDescent="0.2">
      <c r="A30" s="178" t="s">
        <v>81</v>
      </c>
      <c r="B30" s="95">
        <v>3305.3384999999998</v>
      </c>
      <c r="C30" s="95">
        <v>1635.9725000000001</v>
      </c>
      <c r="D30" s="95">
        <v>2203.6558</v>
      </c>
      <c r="E30" s="95">
        <v>1947.7848999999999</v>
      </c>
      <c r="F30" s="95">
        <v>2626.7777000000001</v>
      </c>
      <c r="G30" s="95">
        <v>3176.8</v>
      </c>
      <c r="H30" s="95">
        <v>3773.9</v>
      </c>
      <c r="I30" s="95">
        <v>4147.6000000000004</v>
      </c>
      <c r="J30" s="95">
        <v>5179.3</v>
      </c>
      <c r="K30" s="95">
        <v>5998.3</v>
      </c>
      <c r="L30" s="95">
        <v>6216.5</v>
      </c>
      <c r="M30" s="95">
        <v>13977.5</v>
      </c>
    </row>
    <row r="31" spans="1:13" s="63" customFormat="1" ht="12.95" customHeight="1" x14ac:dyDescent="0.2">
      <c r="A31" s="175" t="s">
        <v>24</v>
      </c>
      <c r="B31" s="95">
        <v>37239.577899999997</v>
      </c>
      <c r="C31" s="95">
        <v>53034.212799999994</v>
      </c>
      <c r="D31" s="95">
        <v>62979.366600000001</v>
      </c>
      <c r="E31" s="95">
        <v>68546.133600000001</v>
      </c>
      <c r="F31" s="95">
        <v>79081.300499999998</v>
      </c>
      <c r="G31" s="95">
        <v>105998.5</v>
      </c>
      <c r="H31" s="95">
        <v>116262.7</v>
      </c>
      <c r="I31" s="95">
        <v>131836.5</v>
      </c>
      <c r="J31" s="95">
        <v>169928.4</v>
      </c>
      <c r="K31" s="95">
        <v>249717.4</v>
      </c>
      <c r="L31" s="95">
        <v>334257.8</v>
      </c>
      <c r="M31" s="95">
        <v>619317.80000000005</v>
      </c>
    </row>
    <row r="32" spans="1:13" s="63" customFormat="1" ht="24" customHeight="1" x14ac:dyDescent="0.2">
      <c r="A32" s="178" t="s">
        <v>102</v>
      </c>
      <c r="B32" s="95">
        <v>56871.425200000005</v>
      </c>
      <c r="C32" s="95">
        <v>68880.098299999998</v>
      </c>
      <c r="D32" s="95">
        <v>75658.168999999994</v>
      </c>
      <c r="E32" s="95">
        <v>85396.6005</v>
      </c>
      <c r="F32" s="95">
        <v>99011.4231</v>
      </c>
      <c r="G32" s="95">
        <v>116801.60000000001</v>
      </c>
      <c r="H32" s="95">
        <v>135142.70000000001</v>
      </c>
      <c r="I32" s="95">
        <v>185370.9</v>
      </c>
      <c r="J32" s="95">
        <v>246841.4</v>
      </c>
      <c r="K32" s="95">
        <v>435178.3</v>
      </c>
      <c r="L32" s="95">
        <v>363347.6</v>
      </c>
      <c r="M32" s="95">
        <v>515762.5</v>
      </c>
    </row>
    <row r="33" spans="1:13" s="63" customFormat="1" ht="12.95" customHeight="1" x14ac:dyDescent="0.2">
      <c r="A33" s="175" t="s">
        <v>82</v>
      </c>
      <c r="B33" s="95">
        <v>16721.223600000001</v>
      </c>
      <c r="C33" s="95">
        <v>20053.558100000002</v>
      </c>
      <c r="D33" s="95">
        <v>23505.3125</v>
      </c>
      <c r="E33" s="95">
        <v>21136.492200000001</v>
      </c>
      <c r="F33" s="95">
        <v>19867.501199999999</v>
      </c>
      <c r="G33" s="95">
        <v>17831.5</v>
      </c>
      <c r="H33" s="95">
        <v>13779.9</v>
      </c>
      <c r="I33" s="95">
        <v>19342.599999999999</v>
      </c>
      <c r="J33" s="95">
        <v>22623.8</v>
      </c>
      <c r="K33" s="95">
        <v>28767.5</v>
      </c>
      <c r="L33" s="95">
        <v>68644.2</v>
      </c>
      <c r="M33" s="95">
        <v>53592.5</v>
      </c>
    </row>
    <row r="34" spans="1:13" s="63" customFormat="1" ht="12.95" customHeight="1" x14ac:dyDescent="0.2">
      <c r="A34" s="175" t="s">
        <v>25</v>
      </c>
      <c r="B34" s="95">
        <v>6769.6806999999999</v>
      </c>
      <c r="C34" s="95">
        <v>7851.5487999999996</v>
      </c>
      <c r="D34" s="95">
        <v>7786.0577000000003</v>
      </c>
      <c r="E34" s="95">
        <v>7652.8105999999998</v>
      </c>
      <c r="F34" s="95">
        <v>7662.9017000000003</v>
      </c>
      <c r="G34" s="95">
        <v>7415.2</v>
      </c>
      <c r="H34" s="95">
        <v>8097.2</v>
      </c>
      <c r="I34" s="95">
        <v>11662.4</v>
      </c>
      <c r="J34" s="95">
        <v>12975.1</v>
      </c>
      <c r="K34" s="95">
        <v>14372.9</v>
      </c>
      <c r="L34" s="95">
        <v>14739.7</v>
      </c>
      <c r="M34" s="95">
        <v>16366.8</v>
      </c>
    </row>
    <row r="35" spans="1:13" s="63" customFormat="1" ht="12.95" customHeight="1" x14ac:dyDescent="0.2">
      <c r="A35" s="179" t="s">
        <v>26</v>
      </c>
      <c r="B35" s="95">
        <v>961.57399999999996</v>
      </c>
      <c r="C35" s="95">
        <v>860.31799999999998</v>
      </c>
      <c r="D35" s="95">
        <v>1132.6463000000003</v>
      </c>
      <c r="E35" s="95">
        <v>1120.220699999998</v>
      </c>
      <c r="F35" s="95">
        <v>1468.1620999999996</v>
      </c>
      <c r="G35" s="95">
        <v>1769.7</v>
      </c>
      <c r="H35" s="95">
        <v>2494.6999999999998</v>
      </c>
      <c r="I35" s="95">
        <v>3209.1</v>
      </c>
      <c r="J35" s="95">
        <v>4280.1000000000004</v>
      </c>
      <c r="K35" s="95">
        <v>8349.1</v>
      </c>
      <c r="L35" s="95">
        <v>16242.3</v>
      </c>
      <c r="M35" s="95">
        <v>25901.5</v>
      </c>
    </row>
    <row r="36" spans="1:13" s="63" customFormat="1" ht="12.95" customHeight="1" x14ac:dyDescent="0.2">
      <c r="A36" s="175" t="s">
        <v>27</v>
      </c>
      <c r="B36" s="95">
        <v>25145.982899999999</v>
      </c>
      <c r="C36" s="95">
        <v>30105.782500000001</v>
      </c>
      <c r="D36" s="95">
        <v>24825.222399999999</v>
      </c>
      <c r="E36" s="95">
        <v>16884.518700000001</v>
      </c>
      <c r="F36" s="95">
        <v>16368.080599999999</v>
      </c>
      <c r="G36" s="95">
        <v>17550.099999999999</v>
      </c>
      <c r="H36" s="95">
        <v>17144.3</v>
      </c>
      <c r="I36" s="95">
        <v>17378.5</v>
      </c>
      <c r="J36" s="95">
        <v>19123.2</v>
      </c>
      <c r="K36" s="95">
        <v>18758.5</v>
      </c>
      <c r="L36" s="95">
        <v>20693.3</v>
      </c>
      <c r="M36" s="95">
        <v>22692.7</v>
      </c>
    </row>
    <row r="37" spans="1:13" s="63" customFormat="1" ht="12.95" customHeight="1" x14ac:dyDescent="0.2">
      <c r="A37" s="175" t="s">
        <v>28</v>
      </c>
      <c r="B37" s="95">
        <v>1138.7721999999999</v>
      </c>
      <c r="C37" s="95">
        <v>1051.7686999999999</v>
      </c>
      <c r="D37" s="95">
        <v>2176.9974999999999</v>
      </c>
      <c r="E37" s="95">
        <v>3273.1241</v>
      </c>
      <c r="F37" s="95">
        <v>5296.4411</v>
      </c>
      <c r="G37" s="95">
        <v>5834.7</v>
      </c>
      <c r="H37" s="95">
        <v>6320.8</v>
      </c>
      <c r="I37" s="95">
        <v>2071.6</v>
      </c>
      <c r="J37" s="95">
        <v>27821.5</v>
      </c>
      <c r="K37" s="95">
        <v>37096.199999999997</v>
      </c>
      <c r="L37" s="95">
        <v>198717.9</v>
      </c>
      <c r="M37" s="95">
        <v>749662</v>
      </c>
    </row>
    <row r="38" spans="1:13" s="63" customFormat="1" ht="12.95" customHeight="1" x14ac:dyDescent="0.2">
      <c r="A38" s="175" t="s">
        <v>84</v>
      </c>
      <c r="B38" s="95">
        <v>13699.4316</v>
      </c>
      <c r="C38" s="95">
        <v>22054.2798</v>
      </c>
      <c r="D38" s="95">
        <v>27243.6227</v>
      </c>
      <c r="E38" s="95">
        <v>31267.546899999998</v>
      </c>
      <c r="F38" s="95">
        <v>34140.138200000001</v>
      </c>
      <c r="G38" s="95">
        <v>29750.1</v>
      </c>
      <c r="H38" s="95">
        <v>37453.699999999997</v>
      </c>
      <c r="I38" s="95">
        <v>38115.300000000003</v>
      </c>
      <c r="J38" s="95">
        <v>36238.400000000001</v>
      </c>
      <c r="K38" s="95">
        <v>40254.199999999997</v>
      </c>
      <c r="L38" s="95">
        <v>42905.5</v>
      </c>
      <c r="M38" s="95">
        <v>65867.100000000006</v>
      </c>
    </row>
    <row r="39" spans="1:13" s="63" customFormat="1" ht="12.95" customHeight="1" x14ac:dyDescent="0.2">
      <c r="A39" s="175" t="s">
        <v>32</v>
      </c>
      <c r="B39" s="95">
        <v>45523.509299999998</v>
      </c>
      <c r="C39" s="95">
        <v>66310.419899999994</v>
      </c>
      <c r="D39" s="95">
        <v>54518.3796</v>
      </c>
      <c r="E39" s="95">
        <v>60230.566100000004</v>
      </c>
      <c r="F39" s="95">
        <v>73795.425499999998</v>
      </c>
      <c r="G39" s="95">
        <v>69096.800000000003</v>
      </c>
      <c r="H39" s="95">
        <v>85773</v>
      </c>
      <c r="I39" s="95">
        <v>67275.399999999994</v>
      </c>
      <c r="J39" s="95">
        <v>60231.4</v>
      </c>
      <c r="K39" s="95">
        <v>72874.8</v>
      </c>
      <c r="L39" s="95">
        <v>72919.899999999994</v>
      </c>
      <c r="M39" s="95">
        <v>86069</v>
      </c>
    </row>
    <row r="40" spans="1:13" s="63" customFormat="1" ht="12.95" customHeight="1" x14ac:dyDescent="0.2">
      <c r="A40" s="175" t="s">
        <v>85</v>
      </c>
      <c r="B40" s="95">
        <v>1354.2038</v>
      </c>
      <c r="C40" s="95">
        <v>1820.0724</v>
      </c>
      <c r="D40" s="95">
        <v>2566.2395000000001</v>
      </c>
      <c r="E40" s="95">
        <v>3223.9962999999998</v>
      </c>
      <c r="F40" s="95">
        <v>2231.1207000000004</v>
      </c>
      <c r="G40" s="95">
        <v>2632.3</v>
      </c>
      <c r="H40" s="95">
        <v>2656.3</v>
      </c>
      <c r="I40" s="95">
        <v>3425.9</v>
      </c>
      <c r="J40" s="95">
        <v>4050.6</v>
      </c>
      <c r="K40" s="95">
        <v>6951.3</v>
      </c>
      <c r="L40" s="95">
        <v>15886.3</v>
      </c>
      <c r="M40" s="95">
        <v>15844.2</v>
      </c>
    </row>
    <row r="41" spans="1:13" s="63" customFormat="1" ht="12.95" customHeight="1" x14ac:dyDescent="0.2">
      <c r="A41" s="175" t="s">
        <v>86</v>
      </c>
      <c r="B41" s="95">
        <v>139.27089999999998</v>
      </c>
      <c r="C41" s="95">
        <v>240.0283</v>
      </c>
      <c r="D41" s="95">
        <v>383.77070000000003</v>
      </c>
      <c r="E41" s="95">
        <v>261.8329</v>
      </c>
      <c r="F41" s="95">
        <v>227.3501</v>
      </c>
      <c r="G41" s="95">
        <v>218.6</v>
      </c>
      <c r="H41" s="95">
        <v>261</v>
      </c>
      <c r="I41" s="95">
        <v>866.15750000000003</v>
      </c>
      <c r="J41" s="95">
        <v>1163.5999999999999</v>
      </c>
      <c r="K41" s="95">
        <v>1472.5</v>
      </c>
      <c r="L41" s="95">
        <v>2164.4</v>
      </c>
      <c r="M41" s="95">
        <v>2095.8000000000002</v>
      </c>
    </row>
    <row r="42" spans="1:13" s="63" customFormat="1" ht="24" customHeight="1" x14ac:dyDescent="0.2">
      <c r="A42" s="178" t="s">
        <v>55</v>
      </c>
      <c r="B42" s="95">
        <v>793.11249999999995</v>
      </c>
      <c r="C42" s="95">
        <v>1023.4158</v>
      </c>
      <c r="D42" s="95">
        <v>1300.9698999999998</v>
      </c>
      <c r="E42" s="95">
        <v>1430.2666000000002</v>
      </c>
      <c r="F42" s="95">
        <v>1929.2936000000002</v>
      </c>
      <c r="G42" s="95">
        <v>2052.1999999999998</v>
      </c>
      <c r="H42" s="95">
        <v>2802.7</v>
      </c>
      <c r="I42" s="95">
        <v>3922.7</v>
      </c>
      <c r="J42" s="95">
        <v>4352.5</v>
      </c>
      <c r="K42" s="95">
        <v>4421.3999999999996</v>
      </c>
      <c r="L42" s="95">
        <v>5120.8</v>
      </c>
      <c r="M42" s="95">
        <v>6835.2</v>
      </c>
    </row>
    <row r="43" spans="1:13" s="63" customFormat="1" ht="12.95" customHeight="1" x14ac:dyDescent="0.2">
      <c r="A43" s="175" t="s">
        <v>103</v>
      </c>
      <c r="B43" s="95">
        <v>1140.2896000000001</v>
      </c>
      <c r="C43" s="95">
        <v>1346.4778000000001</v>
      </c>
      <c r="D43" s="95">
        <v>1091.2893999999999</v>
      </c>
      <c r="E43" s="95">
        <v>1352.5393999999999</v>
      </c>
      <c r="F43" s="95">
        <v>1370.3903</v>
      </c>
      <c r="G43" s="95">
        <v>1575.9</v>
      </c>
      <c r="H43" s="95">
        <v>1968.2</v>
      </c>
      <c r="I43" s="95">
        <v>1881.8</v>
      </c>
      <c r="J43" s="95">
        <v>1788.9</v>
      </c>
      <c r="K43" s="95">
        <v>2269.4</v>
      </c>
      <c r="L43" s="95">
        <v>4030.7</v>
      </c>
      <c r="M43" s="95">
        <v>5503.9</v>
      </c>
    </row>
    <row r="44" spans="1:13" s="63" customFormat="1" ht="12.95" customHeight="1" x14ac:dyDescent="0.2">
      <c r="A44" s="175" t="s">
        <v>56</v>
      </c>
      <c r="B44" s="95">
        <v>243.8903</v>
      </c>
      <c r="C44" s="95">
        <v>240.26949999999999</v>
      </c>
      <c r="D44" s="95">
        <v>262.79970000000003</v>
      </c>
      <c r="E44" s="95">
        <v>262.29480000000001</v>
      </c>
      <c r="F44" s="95">
        <v>232.85379999999998</v>
      </c>
      <c r="G44" s="95">
        <v>228.9</v>
      </c>
      <c r="H44" s="95">
        <v>236.9</v>
      </c>
      <c r="I44" s="95">
        <v>243.1</v>
      </c>
      <c r="J44" s="95">
        <v>1071.0999999999999</v>
      </c>
      <c r="K44" s="95">
        <v>296.60000000000002</v>
      </c>
      <c r="L44" s="95">
        <v>423.1</v>
      </c>
      <c r="M44" s="95">
        <v>673.6</v>
      </c>
    </row>
    <row r="45" spans="1:13" s="63" customFormat="1" ht="3.75" customHeight="1" thickBot="1" x14ac:dyDescent="0.25">
      <c r="A45" s="134"/>
      <c r="B45" s="10"/>
      <c r="C45" s="10"/>
      <c r="D45" s="10"/>
      <c r="E45" s="96"/>
      <c r="F45" s="96"/>
      <c r="G45" s="96"/>
      <c r="H45" s="96"/>
      <c r="I45" s="96"/>
      <c r="J45" s="96"/>
      <c r="K45" s="96"/>
      <c r="L45" s="96"/>
      <c r="M45" s="96"/>
    </row>
    <row r="46" spans="1:13" s="63" customFormat="1" ht="12.95" customHeight="1" x14ac:dyDescent="0.2">
      <c r="A46" s="135"/>
      <c r="E46"/>
      <c r="F46" s="92"/>
      <c r="G46" s="92"/>
      <c r="H46" s="92"/>
      <c r="I46" s="92"/>
      <c r="J46" s="92"/>
      <c r="K46" s="92"/>
      <c r="L46" s="92"/>
      <c r="M46" s="92"/>
    </row>
    <row r="47" spans="1:13" s="63" customFormat="1" ht="12.95" customHeight="1" x14ac:dyDescent="0.2">
      <c r="A47" s="135"/>
      <c r="C47" s="62"/>
      <c r="D47" s="62"/>
      <c r="E47"/>
      <c r="F47"/>
      <c r="G47"/>
      <c r="H47"/>
      <c r="I47"/>
      <c r="J47"/>
      <c r="K47"/>
      <c r="L47"/>
      <c r="M47"/>
    </row>
    <row r="48" spans="1:13" s="63" customFormat="1" ht="12.95" customHeight="1" x14ac:dyDescent="0.2">
      <c r="A48" s="135"/>
      <c r="C48" s="62"/>
      <c r="D48" s="62"/>
      <c r="E48"/>
      <c r="F48"/>
      <c r="G48"/>
      <c r="H48"/>
      <c r="I48"/>
      <c r="J48"/>
      <c r="K48"/>
      <c r="L48"/>
      <c r="M48"/>
    </row>
  </sheetData>
  <hyperlinks>
    <hyperlink ref="A1" location="Мазмуну!A1" display="МАЗМУНУНА  кайтуу" xr:uid="{00000000-0004-0000-0C00-000000000000}"/>
  </hyperlinks>
  <pageMargins left="0.70866141732283472" right="0.59055118110236227" top="0.6692913385826772" bottom="0.6692913385826772"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48"/>
  <sheetViews>
    <sheetView workbookViewId="0">
      <selection activeCell="M6" sqref="M6"/>
    </sheetView>
  </sheetViews>
  <sheetFormatPr defaultRowHeight="12.95" customHeight="1" x14ac:dyDescent="0.2"/>
  <cols>
    <col min="1" max="1" width="41.7109375" style="135" customWidth="1"/>
    <col min="2" max="2" width="8.7109375" style="1" hidden="1" customWidth="1"/>
    <col min="3" max="4" width="8.42578125" style="62" hidden="1" customWidth="1"/>
    <col min="5" max="6" width="8.42578125" hidden="1" customWidth="1"/>
    <col min="7" max="8" width="9.28515625" hidden="1" customWidth="1"/>
    <col min="9" max="13" width="9.28515625" customWidth="1"/>
    <col min="14" max="256" width="9.140625" style="1"/>
    <col min="257" max="257" width="44.140625" style="1" customWidth="1"/>
    <col min="258" max="262" width="8.7109375" style="1" customWidth="1"/>
    <col min="263" max="512" width="9.140625" style="1"/>
    <col min="513" max="513" width="44.140625" style="1" customWidth="1"/>
    <col min="514" max="518" width="8.7109375" style="1" customWidth="1"/>
    <col min="519" max="768" width="9.140625" style="1"/>
    <col min="769" max="769" width="44.140625" style="1" customWidth="1"/>
    <col min="770" max="774" width="8.7109375" style="1" customWidth="1"/>
    <col min="775" max="1024" width="9.140625" style="1"/>
    <col min="1025" max="1025" width="44.140625" style="1" customWidth="1"/>
    <col min="1026" max="1030" width="8.7109375" style="1" customWidth="1"/>
    <col min="1031" max="1280" width="9.140625" style="1"/>
    <col min="1281" max="1281" width="44.140625" style="1" customWidth="1"/>
    <col min="1282" max="1286" width="8.7109375" style="1" customWidth="1"/>
    <col min="1287" max="1536" width="9.140625" style="1"/>
    <col min="1537" max="1537" width="44.140625" style="1" customWidth="1"/>
    <col min="1538" max="1542" width="8.7109375" style="1" customWidth="1"/>
    <col min="1543" max="1792" width="9.140625" style="1"/>
    <col min="1793" max="1793" width="44.140625" style="1" customWidth="1"/>
    <col min="1794" max="1798" width="8.7109375" style="1" customWidth="1"/>
    <col min="1799" max="2048" width="9.140625" style="1"/>
    <col min="2049" max="2049" width="44.140625" style="1" customWidth="1"/>
    <col min="2050" max="2054" width="8.7109375" style="1" customWidth="1"/>
    <col min="2055" max="2304" width="9.140625" style="1"/>
    <col min="2305" max="2305" width="44.140625" style="1" customWidth="1"/>
    <col min="2306" max="2310" width="8.7109375" style="1" customWidth="1"/>
    <col min="2311" max="2560" width="9.140625" style="1"/>
    <col min="2561" max="2561" width="44.140625" style="1" customWidth="1"/>
    <col min="2562" max="2566" width="8.7109375" style="1" customWidth="1"/>
    <col min="2567" max="2816" width="9.140625" style="1"/>
    <col min="2817" max="2817" width="44.140625" style="1" customWidth="1"/>
    <col min="2818" max="2822" width="8.7109375" style="1" customWidth="1"/>
    <col min="2823" max="3072" width="9.140625" style="1"/>
    <col min="3073" max="3073" width="44.140625" style="1" customWidth="1"/>
    <col min="3074" max="3078" width="8.7109375" style="1" customWidth="1"/>
    <col min="3079" max="3328" width="9.140625" style="1"/>
    <col min="3329" max="3329" width="44.140625" style="1" customWidth="1"/>
    <col min="3330" max="3334" width="8.7109375" style="1" customWidth="1"/>
    <col min="3335" max="3584" width="9.140625" style="1"/>
    <col min="3585" max="3585" width="44.140625" style="1" customWidth="1"/>
    <col min="3586" max="3590" width="8.7109375" style="1" customWidth="1"/>
    <col min="3591" max="3840" width="9.140625" style="1"/>
    <col min="3841" max="3841" width="44.140625" style="1" customWidth="1"/>
    <col min="3842" max="3846" width="8.7109375" style="1" customWidth="1"/>
    <col min="3847" max="4096" width="9.140625" style="1"/>
    <col min="4097" max="4097" width="44.140625" style="1" customWidth="1"/>
    <col min="4098" max="4102" width="8.7109375" style="1" customWidth="1"/>
    <col min="4103" max="4352" width="9.140625" style="1"/>
    <col min="4353" max="4353" width="44.140625" style="1" customWidth="1"/>
    <col min="4354" max="4358" width="8.7109375" style="1" customWidth="1"/>
    <col min="4359" max="4608" width="9.140625" style="1"/>
    <col min="4609" max="4609" width="44.140625" style="1" customWidth="1"/>
    <col min="4610" max="4614" width="8.7109375" style="1" customWidth="1"/>
    <col min="4615" max="4864" width="9.140625" style="1"/>
    <col min="4865" max="4865" width="44.140625" style="1" customWidth="1"/>
    <col min="4866" max="4870" width="8.7109375" style="1" customWidth="1"/>
    <col min="4871" max="5120" width="9.140625" style="1"/>
    <col min="5121" max="5121" width="44.140625" style="1" customWidth="1"/>
    <col min="5122" max="5126" width="8.7109375" style="1" customWidth="1"/>
    <col min="5127" max="5376" width="9.140625" style="1"/>
    <col min="5377" max="5377" width="44.140625" style="1" customWidth="1"/>
    <col min="5378" max="5382" width="8.7109375" style="1" customWidth="1"/>
    <col min="5383" max="5632" width="9.140625" style="1"/>
    <col min="5633" max="5633" width="44.140625" style="1" customWidth="1"/>
    <col min="5634" max="5638" width="8.7109375" style="1" customWidth="1"/>
    <col min="5639" max="5888" width="9.140625" style="1"/>
    <col min="5889" max="5889" width="44.140625" style="1" customWidth="1"/>
    <col min="5890" max="5894" width="8.7109375" style="1" customWidth="1"/>
    <col min="5895" max="6144" width="9.140625" style="1"/>
    <col min="6145" max="6145" width="44.140625" style="1" customWidth="1"/>
    <col min="6146" max="6150" width="8.7109375" style="1" customWidth="1"/>
    <col min="6151" max="6400" width="9.140625" style="1"/>
    <col min="6401" max="6401" width="44.140625" style="1" customWidth="1"/>
    <col min="6402" max="6406" width="8.7109375" style="1" customWidth="1"/>
    <col min="6407" max="6656" width="9.140625" style="1"/>
    <col min="6657" max="6657" width="44.140625" style="1" customWidth="1"/>
    <col min="6658" max="6662" width="8.7109375" style="1" customWidth="1"/>
    <col min="6663" max="6912" width="9.140625" style="1"/>
    <col min="6913" max="6913" width="44.140625" style="1" customWidth="1"/>
    <col min="6914" max="6918" width="8.7109375" style="1" customWidth="1"/>
    <col min="6919" max="7168" width="9.140625" style="1"/>
    <col min="7169" max="7169" width="44.140625" style="1" customWidth="1"/>
    <col min="7170" max="7174" width="8.7109375" style="1" customWidth="1"/>
    <col min="7175" max="7424" width="9.140625" style="1"/>
    <col min="7425" max="7425" width="44.140625" style="1" customWidth="1"/>
    <col min="7426" max="7430" width="8.7109375" style="1" customWidth="1"/>
    <col min="7431" max="7680" width="9.140625" style="1"/>
    <col min="7681" max="7681" width="44.140625" style="1" customWidth="1"/>
    <col min="7682" max="7686" width="8.7109375" style="1" customWidth="1"/>
    <col min="7687" max="7936" width="9.140625" style="1"/>
    <col min="7937" max="7937" width="44.140625" style="1" customWidth="1"/>
    <col min="7938" max="7942" width="8.7109375" style="1" customWidth="1"/>
    <col min="7943" max="8192" width="9.140625" style="1"/>
    <col min="8193" max="8193" width="44.140625" style="1" customWidth="1"/>
    <col min="8194" max="8198" width="8.7109375" style="1" customWidth="1"/>
    <col min="8199" max="8448" width="9.140625" style="1"/>
    <col min="8449" max="8449" width="44.140625" style="1" customWidth="1"/>
    <col min="8450" max="8454" width="8.7109375" style="1" customWidth="1"/>
    <col min="8455" max="8704" width="9.140625" style="1"/>
    <col min="8705" max="8705" width="44.140625" style="1" customWidth="1"/>
    <col min="8706" max="8710" width="8.7109375" style="1" customWidth="1"/>
    <col min="8711" max="8960" width="9.140625" style="1"/>
    <col min="8961" max="8961" width="44.140625" style="1" customWidth="1"/>
    <col min="8962" max="8966" width="8.7109375" style="1" customWidth="1"/>
    <col min="8967" max="9216" width="9.140625" style="1"/>
    <col min="9217" max="9217" width="44.140625" style="1" customWidth="1"/>
    <col min="9218" max="9222" width="8.7109375" style="1" customWidth="1"/>
    <col min="9223" max="9472" width="9.140625" style="1"/>
    <col min="9473" max="9473" width="44.140625" style="1" customWidth="1"/>
    <col min="9474" max="9478" width="8.7109375" style="1" customWidth="1"/>
    <col min="9479" max="9728" width="9.140625" style="1"/>
    <col min="9729" max="9729" width="44.140625" style="1" customWidth="1"/>
    <col min="9730" max="9734" width="8.7109375" style="1" customWidth="1"/>
    <col min="9735" max="9984" width="9.140625" style="1"/>
    <col min="9985" max="9985" width="44.140625" style="1" customWidth="1"/>
    <col min="9986" max="9990" width="8.7109375" style="1" customWidth="1"/>
    <col min="9991" max="10240" width="9.140625" style="1"/>
    <col min="10241" max="10241" width="44.140625" style="1" customWidth="1"/>
    <col min="10242" max="10246" width="8.7109375" style="1" customWidth="1"/>
    <col min="10247" max="10496" width="9.140625" style="1"/>
    <col min="10497" max="10497" width="44.140625" style="1" customWidth="1"/>
    <col min="10498" max="10502" width="8.7109375" style="1" customWidth="1"/>
    <col min="10503" max="10752" width="9.140625" style="1"/>
    <col min="10753" max="10753" width="44.140625" style="1" customWidth="1"/>
    <col min="10754" max="10758" width="8.7109375" style="1" customWidth="1"/>
    <col min="10759" max="11008" width="9.140625" style="1"/>
    <col min="11009" max="11009" width="44.140625" style="1" customWidth="1"/>
    <col min="11010" max="11014" width="8.7109375" style="1" customWidth="1"/>
    <col min="11015" max="11264" width="9.140625" style="1"/>
    <col min="11265" max="11265" width="44.140625" style="1" customWidth="1"/>
    <col min="11266" max="11270" width="8.7109375" style="1" customWidth="1"/>
    <col min="11271" max="11520" width="9.140625" style="1"/>
    <col min="11521" max="11521" width="44.140625" style="1" customWidth="1"/>
    <col min="11522" max="11526" width="8.7109375" style="1" customWidth="1"/>
    <col min="11527" max="11776" width="9.140625" style="1"/>
    <col min="11777" max="11777" width="44.140625" style="1" customWidth="1"/>
    <col min="11778" max="11782" width="8.7109375" style="1" customWidth="1"/>
    <col min="11783" max="12032" width="9.140625" style="1"/>
    <col min="12033" max="12033" width="44.140625" style="1" customWidth="1"/>
    <col min="12034" max="12038" width="8.7109375" style="1" customWidth="1"/>
    <col min="12039" max="12288" width="9.140625" style="1"/>
    <col min="12289" max="12289" width="44.140625" style="1" customWidth="1"/>
    <col min="12290" max="12294" width="8.7109375" style="1" customWidth="1"/>
    <col min="12295" max="12544" width="9.140625" style="1"/>
    <col min="12545" max="12545" width="44.140625" style="1" customWidth="1"/>
    <col min="12546" max="12550" width="8.7109375" style="1" customWidth="1"/>
    <col min="12551" max="12800" width="9.140625" style="1"/>
    <col min="12801" max="12801" width="44.140625" style="1" customWidth="1"/>
    <col min="12802" max="12806" width="8.7109375" style="1" customWidth="1"/>
    <col min="12807" max="13056" width="9.140625" style="1"/>
    <col min="13057" max="13057" width="44.140625" style="1" customWidth="1"/>
    <col min="13058" max="13062" width="8.7109375" style="1" customWidth="1"/>
    <col min="13063" max="13312" width="9.140625" style="1"/>
    <col min="13313" max="13313" width="44.140625" style="1" customWidth="1"/>
    <col min="13314" max="13318" width="8.7109375" style="1" customWidth="1"/>
    <col min="13319" max="13568" width="9.140625" style="1"/>
    <col min="13569" max="13569" width="44.140625" style="1" customWidth="1"/>
    <col min="13570" max="13574" width="8.7109375" style="1" customWidth="1"/>
    <col min="13575" max="13824" width="9.140625" style="1"/>
    <col min="13825" max="13825" width="44.140625" style="1" customWidth="1"/>
    <col min="13826" max="13830" width="8.7109375" style="1" customWidth="1"/>
    <col min="13831" max="14080" width="9.140625" style="1"/>
    <col min="14081" max="14081" width="44.140625" style="1" customWidth="1"/>
    <col min="14082" max="14086" width="8.7109375" style="1" customWidth="1"/>
    <col min="14087" max="14336" width="9.140625" style="1"/>
    <col min="14337" max="14337" width="44.140625" style="1" customWidth="1"/>
    <col min="14338" max="14342" width="8.7109375" style="1" customWidth="1"/>
    <col min="14343" max="14592" width="9.140625" style="1"/>
    <col min="14593" max="14593" width="44.140625" style="1" customWidth="1"/>
    <col min="14594" max="14598" width="8.7109375" style="1" customWidth="1"/>
    <col min="14599" max="14848" width="9.140625" style="1"/>
    <col min="14849" max="14849" width="44.140625" style="1" customWidth="1"/>
    <col min="14850" max="14854" width="8.7109375" style="1" customWidth="1"/>
    <col min="14855" max="15104" width="9.140625" style="1"/>
    <col min="15105" max="15105" width="44.140625" style="1" customWidth="1"/>
    <col min="15106" max="15110" width="8.7109375" style="1" customWidth="1"/>
    <col min="15111" max="15360" width="9.140625" style="1"/>
    <col min="15361" max="15361" width="44.140625" style="1" customWidth="1"/>
    <col min="15362" max="15366" width="8.7109375" style="1" customWidth="1"/>
    <col min="15367" max="15616" width="9.140625" style="1"/>
    <col min="15617" max="15617" width="44.140625" style="1" customWidth="1"/>
    <col min="15618" max="15622" width="8.7109375" style="1" customWidth="1"/>
    <col min="15623" max="15872" width="9.140625" style="1"/>
    <col min="15873" max="15873" width="44.140625" style="1" customWidth="1"/>
    <col min="15874" max="15878" width="8.7109375" style="1" customWidth="1"/>
    <col min="15879" max="16128" width="9.140625" style="1"/>
    <col min="16129" max="16129" width="44.140625" style="1" customWidth="1"/>
    <col min="16130" max="16134" width="8.7109375" style="1" customWidth="1"/>
    <col min="16135" max="16384" width="9.140625" style="1"/>
  </cols>
  <sheetData>
    <row r="1" spans="1:13" s="6" customFormat="1" ht="12.95" customHeight="1" x14ac:dyDescent="0.2">
      <c r="A1" s="952" t="s">
        <v>1375</v>
      </c>
    </row>
    <row r="2" spans="1:13" s="84" customFormat="1" ht="18" customHeight="1" x14ac:dyDescent="0.25">
      <c r="A2" s="191" t="s">
        <v>125</v>
      </c>
      <c r="C2" s="60"/>
      <c r="D2" s="60"/>
      <c r="E2" s="85"/>
      <c r="F2" s="85"/>
      <c r="G2" s="85"/>
      <c r="H2" s="85"/>
      <c r="I2" s="85"/>
      <c r="J2" s="85"/>
      <c r="K2" s="85"/>
      <c r="L2" s="85"/>
      <c r="M2" s="85"/>
    </row>
    <row r="3" spans="1:13" s="63" customFormat="1" ht="18" customHeight="1" thickBot="1" x14ac:dyDescent="0.25">
      <c r="A3" s="195" t="s">
        <v>149</v>
      </c>
      <c r="B3" s="99"/>
      <c r="C3" s="100"/>
      <c r="D3" s="101"/>
      <c r="E3" s="86"/>
      <c r="F3" s="86"/>
      <c r="G3" s="86"/>
      <c r="H3" s="86"/>
      <c r="I3" s="86"/>
      <c r="J3" s="86"/>
      <c r="K3" s="86"/>
      <c r="L3" s="86"/>
      <c r="M3" s="86"/>
    </row>
    <row r="4" spans="1:13" s="63" customFormat="1" ht="18" customHeight="1" thickBot="1" x14ac:dyDescent="0.25">
      <c r="A4" s="87"/>
      <c r="B4" s="88">
        <v>2014</v>
      </c>
      <c r="C4" s="88">
        <v>2015</v>
      </c>
      <c r="D4" s="88">
        <v>2016</v>
      </c>
      <c r="E4" s="88">
        <v>2017</v>
      </c>
      <c r="F4" s="88">
        <v>2018</v>
      </c>
      <c r="G4" s="88">
        <v>2019</v>
      </c>
      <c r="H4" s="88">
        <v>2020</v>
      </c>
      <c r="I4" s="88">
        <v>2021</v>
      </c>
      <c r="J4" s="88">
        <v>2022</v>
      </c>
      <c r="K4" s="88">
        <v>2023</v>
      </c>
      <c r="L4" s="88">
        <v>2024</v>
      </c>
      <c r="M4" s="88">
        <v>2025</v>
      </c>
    </row>
    <row r="5" spans="1:13" s="63" customFormat="1" ht="9.1999999999999993" customHeight="1" x14ac:dyDescent="0.2">
      <c r="A5" s="90"/>
      <c r="B5" s="91"/>
      <c r="C5" s="91"/>
      <c r="D5" s="91"/>
      <c r="E5"/>
      <c r="F5" s="92"/>
      <c r="G5" s="92"/>
      <c r="H5" s="92"/>
      <c r="I5" s="92"/>
      <c r="J5" s="92"/>
      <c r="K5" s="92"/>
      <c r="L5" s="92"/>
      <c r="M5" s="92"/>
    </row>
    <row r="6" spans="1:13" s="66" customFormat="1" ht="12.95" customHeight="1" x14ac:dyDescent="0.2">
      <c r="A6" s="173" t="s">
        <v>19</v>
      </c>
      <c r="B6" s="93">
        <v>205202.16619999998</v>
      </c>
      <c r="C6" s="93">
        <v>213172.6</v>
      </c>
      <c r="D6" s="93">
        <v>240631.6</v>
      </c>
      <c r="E6" s="93">
        <v>273346.09999999998</v>
      </c>
      <c r="F6" s="93">
        <v>282645.6029</v>
      </c>
      <c r="G6" s="93">
        <v>340877.1</v>
      </c>
      <c r="H6" s="93">
        <v>406251.5</v>
      </c>
      <c r="I6" s="93">
        <v>424622.2</v>
      </c>
      <c r="J6" s="93">
        <v>555535.1</v>
      </c>
      <c r="K6" s="93">
        <v>699324</v>
      </c>
      <c r="L6" s="93">
        <v>1001038.7</v>
      </c>
      <c r="M6" s="93">
        <v>1417489.6</v>
      </c>
    </row>
    <row r="7" spans="1:13" s="63" customFormat="1" ht="12" customHeight="1" x14ac:dyDescent="0.2">
      <c r="A7" s="174" t="s">
        <v>20</v>
      </c>
      <c r="B7" s="94">
        <f>B8+B9+B10+B26+B30+B31+B32+B33+B34+B35+B36+B37+B38+B39+B40+B41+B42+B43+B44</f>
        <v>205202.16620000001</v>
      </c>
      <c r="C7" s="94"/>
      <c r="D7" s="94"/>
      <c r="E7" s="94"/>
      <c r="F7" s="94"/>
      <c r="G7" s="125"/>
      <c r="H7" s="125"/>
      <c r="I7" s="125"/>
      <c r="J7" s="125"/>
      <c r="K7" s="125"/>
      <c r="L7" s="125"/>
      <c r="M7" s="125"/>
    </row>
    <row r="8" spans="1:13" s="63" customFormat="1" ht="13.5" customHeight="1" x14ac:dyDescent="0.2">
      <c r="A8" s="143" t="s">
        <v>21</v>
      </c>
      <c r="B8" s="95">
        <v>2805.5418999999997</v>
      </c>
      <c r="C8" s="95">
        <v>3114.6222000000002</v>
      </c>
      <c r="D8" s="95">
        <v>3682.4891000000002</v>
      </c>
      <c r="E8" s="95">
        <v>5112.1848</v>
      </c>
      <c r="F8" s="95">
        <v>5366.9924000000001</v>
      </c>
      <c r="G8" s="95">
        <v>5386.4</v>
      </c>
      <c r="H8" s="95">
        <v>5802.1</v>
      </c>
      <c r="I8" s="95">
        <v>7845.6</v>
      </c>
      <c r="J8" s="95">
        <v>8746.6</v>
      </c>
      <c r="K8" s="95">
        <v>9174.5</v>
      </c>
      <c r="L8" s="95">
        <v>12840.5</v>
      </c>
      <c r="M8" s="95">
        <v>14672</v>
      </c>
    </row>
    <row r="9" spans="1:13" s="63" customFormat="1" ht="12.95" customHeight="1" x14ac:dyDescent="0.2">
      <c r="A9" s="175" t="s">
        <v>101</v>
      </c>
      <c r="B9" s="95">
        <v>-3229.2267000000002</v>
      </c>
      <c r="C9" s="95">
        <v>1849.1263000000001</v>
      </c>
      <c r="D9" s="95">
        <v>3997.2105000000001</v>
      </c>
      <c r="E9" s="95">
        <v>13811.6165</v>
      </c>
      <c r="F9" s="95">
        <v>15899.8351</v>
      </c>
      <c r="G9" s="95">
        <v>21656.5</v>
      </c>
      <c r="H9" s="95">
        <v>21773.200000000001</v>
      </c>
      <c r="I9" s="95">
        <v>26763.5</v>
      </c>
      <c r="J9" s="95">
        <v>37331.199999999997</v>
      </c>
      <c r="K9" s="95">
        <v>57128.6</v>
      </c>
      <c r="L9" s="95">
        <v>58448.7</v>
      </c>
      <c r="M9" s="95">
        <v>82890</v>
      </c>
    </row>
    <row r="10" spans="1:13" s="63" customFormat="1" ht="12.95" customHeight="1" x14ac:dyDescent="0.2">
      <c r="A10" s="175" t="s">
        <v>64</v>
      </c>
      <c r="B10" s="95">
        <v>112182.02499999999</v>
      </c>
      <c r="C10" s="95">
        <v>128733.0937</v>
      </c>
      <c r="D10" s="95">
        <v>131635.23449999999</v>
      </c>
      <c r="E10" s="95">
        <v>124300.86749999999</v>
      </c>
      <c r="F10" s="95">
        <v>127209.32950000001</v>
      </c>
      <c r="G10" s="95">
        <v>159305</v>
      </c>
      <c r="H10" s="95">
        <v>215069.8</v>
      </c>
      <c r="I10" s="95">
        <v>197657</v>
      </c>
      <c r="J10" s="95">
        <v>265070</v>
      </c>
      <c r="K10" s="95">
        <v>300031.5</v>
      </c>
      <c r="L10" s="95">
        <v>349069.4</v>
      </c>
      <c r="M10" s="95">
        <v>429717.8</v>
      </c>
    </row>
    <row r="11" spans="1:13" s="63" customFormat="1" ht="24" x14ac:dyDescent="0.2">
      <c r="A11" s="176" t="s">
        <v>90</v>
      </c>
      <c r="B11" s="95">
        <v>9991.6776999999984</v>
      </c>
      <c r="C11" s="95">
        <v>8552.9539999999997</v>
      </c>
      <c r="D11" s="95">
        <v>11595.313</v>
      </c>
      <c r="E11" s="95">
        <v>13587.760699999999</v>
      </c>
      <c r="F11" s="95">
        <v>15022.617200000001</v>
      </c>
      <c r="G11" s="95">
        <v>15867.7</v>
      </c>
      <c r="H11" s="95">
        <v>17549.099999999999</v>
      </c>
      <c r="I11" s="95">
        <v>23003.4</v>
      </c>
      <c r="J11" s="95">
        <v>32342.5</v>
      </c>
      <c r="K11" s="95">
        <v>36131.1</v>
      </c>
      <c r="L11" s="95">
        <v>45608</v>
      </c>
      <c r="M11" s="95">
        <v>49473.9</v>
      </c>
    </row>
    <row r="12" spans="1:13" s="63" customFormat="1" ht="12" x14ac:dyDescent="0.2">
      <c r="A12" s="177" t="s">
        <v>66</v>
      </c>
      <c r="B12" s="95">
        <v>959.51210000000003</v>
      </c>
      <c r="C12" s="95">
        <v>1225.0906</v>
      </c>
      <c r="D12" s="95">
        <v>950.14359999999999</v>
      </c>
      <c r="E12" s="95">
        <v>884.03509999999994</v>
      </c>
      <c r="F12" s="95">
        <v>856.8125</v>
      </c>
      <c r="G12" s="95">
        <v>830.7</v>
      </c>
      <c r="H12" s="95">
        <v>945.4</v>
      </c>
      <c r="I12" s="95">
        <v>893.7</v>
      </c>
      <c r="J12" s="95">
        <v>1001.9</v>
      </c>
      <c r="K12" s="95">
        <v>849.3</v>
      </c>
      <c r="L12" s="95">
        <v>693.9</v>
      </c>
      <c r="M12" s="95">
        <v>705.5</v>
      </c>
    </row>
    <row r="13" spans="1:13" s="63" customFormat="1" ht="36" customHeight="1" x14ac:dyDescent="0.2">
      <c r="A13" s="176" t="s">
        <v>91</v>
      </c>
      <c r="B13" s="95">
        <v>1188.7106000000001</v>
      </c>
      <c r="C13" s="95">
        <v>650.26800000000003</v>
      </c>
      <c r="D13" s="95">
        <v>119.23960000000001</v>
      </c>
      <c r="E13" s="95">
        <v>-19.278099999999998</v>
      </c>
      <c r="F13" s="95">
        <v>1136.1933000000001</v>
      </c>
      <c r="G13" s="95">
        <v>1478.7</v>
      </c>
      <c r="H13" s="95">
        <v>1173.9000000000001</v>
      </c>
      <c r="I13" s="95">
        <v>1807.5</v>
      </c>
      <c r="J13" s="95">
        <v>2525.5</v>
      </c>
      <c r="K13" s="95">
        <v>6359.4</v>
      </c>
      <c r="L13" s="95">
        <v>5473.1</v>
      </c>
      <c r="M13" s="95">
        <v>7986.7</v>
      </c>
    </row>
    <row r="14" spans="1:13" s="63" customFormat="1" ht="24" customHeight="1" x14ac:dyDescent="0.2">
      <c r="A14" s="176" t="s">
        <v>68</v>
      </c>
      <c r="B14" s="95">
        <v>730.35809999999992</v>
      </c>
      <c r="C14" s="95">
        <v>655.14530000000002</v>
      </c>
      <c r="D14" s="95">
        <v>561.87149999999997</v>
      </c>
      <c r="E14" s="95">
        <v>392.57590000000005</v>
      </c>
      <c r="F14" s="95">
        <v>197.8417</v>
      </c>
      <c r="G14" s="95">
        <v>258.7</v>
      </c>
      <c r="H14" s="95">
        <v>639.70000000000005</v>
      </c>
      <c r="I14" s="95">
        <v>581.1</v>
      </c>
      <c r="J14" s="95">
        <v>1067.3</v>
      </c>
      <c r="K14" s="95">
        <v>1873.3</v>
      </c>
      <c r="L14" s="95">
        <v>3269</v>
      </c>
      <c r="M14" s="95">
        <v>7365.2</v>
      </c>
    </row>
    <row r="15" spans="1:13" s="63" customFormat="1" ht="24" x14ac:dyDescent="0.2">
      <c r="A15" s="176" t="s">
        <v>95</v>
      </c>
      <c r="B15" s="95">
        <v>-3578.346</v>
      </c>
      <c r="C15" s="95">
        <v>-10461.8341</v>
      </c>
      <c r="D15" s="95">
        <v>-11161.7919</v>
      </c>
      <c r="E15" s="95">
        <v>-12903.397800000001</v>
      </c>
      <c r="F15" s="95">
        <v>-16031.964199999999</v>
      </c>
      <c r="G15" s="95">
        <v>-20529.400000000001</v>
      </c>
      <c r="H15" s="95">
        <v>-31619.9</v>
      </c>
      <c r="I15" s="95">
        <v>-35239.699999999997</v>
      </c>
      <c r="J15" s="95">
        <v>-38859.4</v>
      </c>
      <c r="K15" s="95">
        <v>-44475.8</v>
      </c>
      <c r="L15" s="95">
        <v>-44935</v>
      </c>
      <c r="M15" s="95">
        <v>-48092.9</v>
      </c>
    </row>
    <row r="16" spans="1:13" s="63" customFormat="1" ht="12.95" customHeight="1" x14ac:dyDescent="0.2">
      <c r="A16" s="177" t="s">
        <v>70</v>
      </c>
      <c r="B16" s="95">
        <v>965.649</v>
      </c>
      <c r="C16" s="95">
        <v>816.35149999999999</v>
      </c>
      <c r="D16" s="95">
        <v>487.66270000000003</v>
      </c>
      <c r="E16" s="95">
        <v>578.72799999999995</v>
      </c>
      <c r="F16" s="95">
        <v>1064.4404</v>
      </c>
      <c r="G16" s="95">
        <v>556.20000000000005</v>
      </c>
      <c r="H16" s="95">
        <v>319.8</v>
      </c>
      <c r="I16" s="95">
        <v>-368.4</v>
      </c>
      <c r="J16" s="95">
        <v>-450.8</v>
      </c>
      <c r="K16" s="95">
        <v>617.6</v>
      </c>
      <c r="L16" s="95">
        <v>1059.5999999999999</v>
      </c>
      <c r="M16" s="95">
        <v>1270</v>
      </c>
    </row>
    <row r="17" spans="1:13" s="63" customFormat="1" ht="12.95" customHeight="1" x14ac:dyDescent="0.2">
      <c r="A17" s="177" t="s">
        <v>71</v>
      </c>
      <c r="B17" s="95">
        <v>353.29340000000002</v>
      </c>
      <c r="C17" s="95">
        <v>360.33359999999999</v>
      </c>
      <c r="D17" s="95">
        <v>375.74970000000002</v>
      </c>
      <c r="E17" s="95">
        <v>230.1454</v>
      </c>
      <c r="F17" s="95">
        <v>264.84399999999999</v>
      </c>
      <c r="G17" s="95">
        <v>782.9</v>
      </c>
      <c r="H17" s="95">
        <v>832.8</v>
      </c>
      <c r="I17" s="95">
        <v>759</v>
      </c>
      <c r="J17" s="95">
        <v>940.9</v>
      </c>
      <c r="K17" s="95">
        <v>1031.5999999999999</v>
      </c>
      <c r="L17" s="95">
        <v>745.7</v>
      </c>
      <c r="M17" s="95">
        <v>443.2</v>
      </c>
    </row>
    <row r="18" spans="1:13" s="63" customFormat="1" ht="12.95" customHeight="1" x14ac:dyDescent="0.2">
      <c r="A18" s="177" t="s">
        <v>72</v>
      </c>
      <c r="B18" s="95">
        <v>1259.5419999999999</v>
      </c>
      <c r="C18" s="95">
        <v>1360.8481000000002</v>
      </c>
      <c r="D18" s="95">
        <v>1653.0552</v>
      </c>
      <c r="E18" s="95">
        <v>2012.5313999999998</v>
      </c>
      <c r="F18" s="95">
        <v>2219.7559000000001</v>
      </c>
      <c r="G18" s="95">
        <v>2257.9</v>
      </c>
      <c r="H18" s="95">
        <v>3347.2</v>
      </c>
      <c r="I18" s="95">
        <v>3657.1</v>
      </c>
      <c r="J18" s="95">
        <v>4076.5</v>
      </c>
      <c r="K18" s="95">
        <v>4804.6000000000004</v>
      </c>
      <c r="L18" s="95">
        <v>6048</v>
      </c>
      <c r="M18" s="95">
        <v>6732.9</v>
      </c>
    </row>
    <row r="19" spans="1:13" s="63" customFormat="1" ht="12.95" customHeight="1" x14ac:dyDescent="0.2">
      <c r="A19" s="177" t="s">
        <v>73</v>
      </c>
      <c r="B19" s="95">
        <v>9724.8743000000013</v>
      </c>
      <c r="C19" s="95">
        <v>9090.7250999999997</v>
      </c>
      <c r="D19" s="95">
        <v>10023.751699999999</v>
      </c>
      <c r="E19" s="95">
        <v>10037.082900000001</v>
      </c>
      <c r="F19" s="95">
        <v>11688.7883</v>
      </c>
      <c r="G19" s="95">
        <v>12038.3</v>
      </c>
      <c r="H19" s="95">
        <v>11845.8</v>
      </c>
      <c r="I19" s="95">
        <v>14197.2</v>
      </c>
      <c r="J19" s="95">
        <v>16639.5</v>
      </c>
      <c r="K19" s="95">
        <v>19925.2</v>
      </c>
      <c r="L19" s="95">
        <v>24733.200000000001</v>
      </c>
      <c r="M19" s="95">
        <v>41040</v>
      </c>
    </row>
    <row r="20" spans="1:13" s="63" customFormat="1" ht="36" x14ac:dyDescent="0.2">
      <c r="A20" s="176" t="s">
        <v>96</v>
      </c>
      <c r="B20" s="95">
        <v>86375.95670000001</v>
      </c>
      <c r="C20" s="95">
        <v>111760.9565</v>
      </c>
      <c r="D20" s="95">
        <v>112267.3688</v>
      </c>
      <c r="E20" s="95">
        <v>104500.258</v>
      </c>
      <c r="F20" s="95">
        <v>106910.43309999999</v>
      </c>
      <c r="G20" s="95">
        <v>142099.20000000001</v>
      </c>
      <c r="H20" s="95">
        <v>206268.7</v>
      </c>
      <c r="I20" s="95">
        <v>184134.39999999999</v>
      </c>
      <c r="J20" s="95">
        <v>240316.6</v>
      </c>
      <c r="K20" s="95">
        <v>265432.5</v>
      </c>
      <c r="L20" s="95">
        <v>297861.09999999998</v>
      </c>
      <c r="M20" s="95">
        <v>352546.6</v>
      </c>
    </row>
    <row r="21" spans="1:13" s="63" customFormat="1" ht="24" customHeight="1" x14ac:dyDescent="0.2">
      <c r="A21" s="176" t="s">
        <v>75</v>
      </c>
      <c r="B21" s="95">
        <v>75.617800000000003</v>
      </c>
      <c r="C21" s="95">
        <v>79.756600000000006</v>
      </c>
      <c r="D21" s="95">
        <v>127.9832</v>
      </c>
      <c r="E21" s="95">
        <v>142.01650000000001</v>
      </c>
      <c r="F21" s="95">
        <v>-609.86619999999994</v>
      </c>
      <c r="G21" s="95">
        <v>-684.8</v>
      </c>
      <c r="H21" s="95">
        <v>-782.4</v>
      </c>
      <c r="I21" s="95">
        <v>-243.8</v>
      </c>
      <c r="J21" s="95">
        <v>121.6</v>
      </c>
      <c r="K21" s="95">
        <v>362.4</v>
      </c>
      <c r="L21" s="95">
        <v>318.2</v>
      </c>
      <c r="M21" s="95">
        <v>557.29999999999995</v>
      </c>
    </row>
    <row r="22" spans="1:13" s="63" customFormat="1" ht="12.95" customHeight="1" x14ac:dyDescent="0.2">
      <c r="A22" s="177" t="s">
        <v>76</v>
      </c>
      <c r="B22" s="95">
        <v>1857.0795000000001</v>
      </c>
      <c r="C22" s="95">
        <v>1935.9655</v>
      </c>
      <c r="D22" s="95">
        <v>1869.2284</v>
      </c>
      <c r="E22" s="95">
        <v>1729.7727</v>
      </c>
      <c r="F22" s="95">
        <v>1634.0634</v>
      </c>
      <c r="G22" s="95">
        <v>1703.6</v>
      </c>
      <c r="H22" s="95">
        <v>1839</v>
      </c>
      <c r="I22" s="95">
        <v>2105.8000000000002</v>
      </c>
      <c r="J22" s="95">
        <v>1881.4</v>
      </c>
      <c r="K22" s="95">
        <v>2728</v>
      </c>
      <c r="L22" s="95">
        <v>3005.2</v>
      </c>
      <c r="M22" s="95">
        <v>3402.3</v>
      </c>
    </row>
    <row r="23" spans="1:13" s="63" customFormat="1" ht="13.15" customHeight="1" x14ac:dyDescent="0.2">
      <c r="A23" s="176" t="s">
        <v>77</v>
      </c>
      <c r="B23" s="95">
        <v>230.42860000000002</v>
      </c>
      <c r="C23" s="95">
        <v>238.17170000000002</v>
      </c>
      <c r="D23" s="95">
        <v>206.41460000000001</v>
      </c>
      <c r="E23" s="95">
        <v>272.37200000000001</v>
      </c>
      <c r="F23" s="95">
        <v>202.64599999999999</v>
      </c>
      <c r="G23" s="95">
        <v>207.75</v>
      </c>
      <c r="H23" s="95">
        <v>371</v>
      </c>
      <c r="I23" s="95">
        <v>399.2</v>
      </c>
      <c r="J23" s="95">
        <v>370.1</v>
      </c>
      <c r="K23" s="95">
        <v>366.8</v>
      </c>
      <c r="L23" s="95">
        <v>369.2</v>
      </c>
      <c r="M23" s="95">
        <v>178.8</v>
      </c>
    </row>
    <row r="24" spans="1:13" s="63" customFormat="1" ht="12.95" customHeight="1" x14ac:dyDescent="0.2">
      <c r="A24" s="176" t="s">
        <v>78</v>
      </c>
      <c r="B24" s="95">
        <v>605.58619999999996</v>
      </c>
      <c r="C24" s="95">
        <v>623.68809999999996</v>
      </c>
      <c r="D24" s="95">
        <v>656.08789999999999</v>
      </c>
      <c r="E24" s="95">
        <v>843.60919999999999</v>
      </c>
      <c r="F24" s="95">
        <v>867.5566</v>
      </c>
      <c r="G24" s="95">
        <v>905.3</v>
      </c>
      <c r="H24" s="95">
        <v>966.5</v>
      </c>
      <c r="I24" s="95">
        <v>1295.5</v>
      </c>
      <c r="J24" s="95">
        <v>1841.2</v>
      </c>
      <c r="K24" s="95">
        <v>1883.1</v>
      </c>
      <c r="L24" s="95">
        <v>2501.3000000000002</v>
      </c>
      <c r="M24" s="95">
        <v>3517.4</v>
      </c>
    </row>
    <row r="25" spans="1:13" s="63" customFormat="1" ht="24" customHeight="1" x14ac:dyDescent="0.2">
      <c r="A25" s="176" t="s">
        <v>104</v>
      </c>
      <c r="B25" s="95">
        <v>1442.085</v>
      </c>
      <c r="C25" s="95">
        <v>1844.6732</v>
      </c>
      <c r="D25" s="95">
        <v>1903.1565000000001</v>
      </c>
      <c r="E25" s="95">
        <v>2012.6556</v>
      </c>
      <c r="F25" s="95">
        <v>1785.1675</v>
      </c>
      <c r="G25" s="95">
        <v>1532.4</v>
      </c>
      <c r="H25" s="95">
        <v>1373.1</v>
      </c>
      <c r="I25" s="95">
        <v>674.9</v>
      </c>
      <c r="J25" s="95">
        <v>1255.0999999999999</v>
      </c>
      <c r="K25" s="95">
        <v>2142.4</v>
      </c>
      <c r="L25" s="95">
        <v>2318.9</v>
      </c>
      <c r="M25" s="95">
        <v>2590.6999999999998</v>
      </c>
    </row>
    <row r="26" spans="1:13" s="63" customFormat="1" ht="24" customHeight="1" x14ac:dyDescent="0.2">
      <c r="A26" s="178" t="s">
        <v>22</v>
      </c>
      <c r="B26" s="95">
        <v>15328.198900000001</v>
      </c>
      <c r="C26" s="95">
        <v>15579.047399999999</v>
      </c>
      <c r="D26" s="95">
        <v>27104.1103</v>
      </c>
      <c r="E26" s="95">
        <v>35169.218200000003</v>
      </c>
      <c r="F26" s="95">
        <v>32533.7598</v>
      </c>
      <c r="G26" s="95">
        <v>31410.5</v>
      </c>
      <c r="H26" s="95">
        <v>34168.800000000003</v>
      </c>
      <c r="I26" s="95">
        <v>30290.9</v>
      </c>
      <c r="J26" s="95">
        <v>27671.9</v>
      </c>
      <c r="K26" s="95">
        <v>24565.9</v>
      </c>
      <c r="L26" s="95">
        <v>104856.1</v>
      </c>
      <c r="M26" s="95">
        <v>140834.29999999999</v>
      </c>
    </row>
    <row r="27" spans="1:13" s="63" customFormat="1" ht="24" customHeight="1" x14ac:dyDescent="0.2">
      <c r="A27" s="176" t="s">
        <v>79</v>
      </c>
      <c r="B27" s="95">
        <v>15499.0915</v>
      </c>
      <c r="C27" s="95">
        <v>8571.6456999999991</v>
      </c>
      <c r="D27" s="95">
        <v>12129.1993</v>
      </c>
      <c r="E27" s="95">
        <v>15443.848300000001</v>
      </c>
      <c r="F27" s="95">
        <v>13323.9874</v>
      </c>
      <c r="G27" s="95">
        <v>11864.5</v>
      </c>
      <c r="H27" s="95">
        <v>14469.9</v>
      </c>
      <c r="I27" s="95">
        <v>10537.8</v>
      </c>
      <c r="J27" s="95">
        <v>8891.2999999999993</v>
      </c>
      <c r="K27" s="95">
        <v>5374.6</v>
      </c>
      <c r="L27" s="95">
        <v>82484.600000000006</v>
      </c>
      <c r="M27" s="95">
        <v>119824.6</v>
      </c>
    </row>
    <row r="28" spans="1:13" s="63" customFormat="1" ht="24" customHeight="1" x14ac:dyDescent="0.2">
      <c r="A28" s="176" t="s">
        <v>80</v>
      </c>
      <c r="B28" s="95">
        <v>-1088.0666000000001</v>
      </c>
      <c r="C28" s="95">
        <v>6016.0915999999997</v>
      </c>
      <c r="D28" s="95">
        <v>13669.5947</v>
      </c>
      <c r="E28" s="95">
        <v>18244.850600000002</v>
      </c>
      <c r="F28" s="95">
        <v>17798.767800000001</v>
      </c>
      <c r="G28" s="95">
        <v>17967.900000000001</v>
      </c>
      <c r="H28" s="95">
        <v>18271.599999999999</v>
      </c>
      <c r="I28" s="95">
        <v>18475.400000000001</v>
      </c>
      <c r="J28" s="95">
        <v>18476.599999999999</v>
      </c>
      <c r="K28" s="95">
        <v>18609.2</v>
      </c>
      <c r="L28" s="95">
        <v>19524.099999999999</v>
      </c>
      <c r="M28" s="95">
        <v>18945.7</v>
      </c>
    </row>
    <row r="29" spans="1:13" s="63" customFormat="1" ht="24" x14ac:dyDescent="0.2">
      <c r="A29" s="176" t="s">
        <v>49</v>
      </c>
      <c r="B29" s="95">
        <v>917.17399999999998</v>
      </c>
      <c r="C29" s="95">
        <v>991.31009999999992</v>
      </c>
      <c r="D29" s="95">
        <v>1305.3163</v>
      </c>
      <c r="E29" s="95">
        <v>1480.5193000000002</v>
      </c>
      <c r="F29" s="95">
        <v>1411.0046</v>
      </c>
      <c r="G29" s="95">
        <v>1578.1</v>
      </c>
      <c r="H29" s="95">
        <v>1427.3</v>
      </c>
      <c r="I29" s="95">
        <v>1277.7</v>
      </c>
      <c r="J29" s="95">
        <v>304</v>
      </c>
      <c r="K29" s="95">
        <v>582.1</v>
      </c>
      <c r="L29" s="95">
        <v>2847.4</v>
      </c>
      <c r="M29" s="95">
        <v>2064.1</v>
      </c>
    </row>
    <row r="30" spans="1:13" s="63" customFormat="1" ht="24.4" customHeight="1" x14ac:dyDescent="0.2">
      <c r="A30" s="178" t="s">
        <v>81</v>
      </c>
      <c r="B30" s="95">
        <v>1982.6056000000001</v>
      </c>
      <c r="C30" s="95">
        <v>1846.2726</v>
      </c>
      <c r="D30" s="95">
        <v>2157.2126000000003</v>
      </c>
      <c r="E30" s="95">
        <v>2914.0949000000001</v>
      </c>
      <c r="F30" s="95">
        <v>3323.5042999999996</v>
      </c>
      <c r="G30" s="95">
        <v>3629.2</v>
      </c>
      <c r="H30" s="95">
        <v>3611.6</v>
      </c>
      <c r="I30" s="95">
        <v>4259.2</v>
      </c>
      <c r="J30" s="95">
        <v>5731.2</v>
      </c>
      <c r="K30" s="95">
        <v>6957.6</v>
      </c>
      <c r="L30" s="95">
        <v>8399.5</v>
      </c>
      <c r="M30" s="95">
        <v>13400.9</v>
      </c>
    </row>
    <row r="31" spans="1:13" s="63" customFormat="1" ht="12.95" customHeight="1" x14ac:dyDescent="0.2">
      <c r="A31" s="175" t="s">
        <v>24</v>
      </c>
      <c r="B31" s="95">
        <v>6703.7487999999994</v>
      </c>
      <c r="C31" s="95">
        <v>4330.2857999999997</v>
      </c>
      <c r="D31" s="95">
        <v>4822.7642999999998</v>
      </c>
      <c r="E31" s="95">
        <v>7109.5977999999996</v>
      </c>
      <c r="F31" s="95">
        <v>8387.8865999999998</v>
      </c>
      <c r="G31" s="95">
        <v>9037.6</v>
      </c>
      <c r="H31" s="95">
        <v>9928.1</v>
      </c>
      <c r="I31" s="95">
        <v>12990.1</v>
      </c>
      <c r="J31" s="95">
        <v>14989.9</v>
      </c>
      <c r="K31" s="95">
        <v>17346.400000000001</v>
      </c>
      <c r="L31" s="95">
        <v>20287.900000000001</v>
      </c>
      <c r="M31" s="95">
        <v>105369.7</v>
      </c>
    </row>
    <row r="32" spans="1:13" s="63" customFormat="1" ht="24" customHeight="1" x14ac:dyDescent="0.2">
      <c r="A32" s="178" t="s">
        <v>102</v>
      </c>
      <c r="B32" s="95">
        <v>20522.594000000001</v>
      </c>
      <c r="C32" s="95">
        <v>20003.2608</v>
      </c>
      <c r="D32" s="95">
        <v>23128.162</v>
      </c>
      <c r="E32" s="95">
        <v>25850.003699999997</v>
      </c>
      <c r="F32" s="95">
        <v>29217.152999999998</v>
      </c>
      <c r="G32" s="95">
        <v>38335</v>
      </c>
      <c r="H32" s="95">
        <v>43513.4</v>
      </c>
      <c r="I32" s="95">
        <v>48993.7</v>
      </c>
      <c r="J32" s="95">
        <v>64006</v>
      </c>
      <c r="K32" s="95">
        <v>85450.1</v>
      </c>
      <c r="L32" s="95">
        <v>203285.2</v>
      </c>
      <c r="M32" s="95">
        <v>222442.6</v>
      </c>
    </row>
    <row r="33" spans="1:13" s="63" customFormat="1" ht="12.95" customHeight="1" x14ac:dyDescent="0.2">
      <c r="A33" s="175" t="s">
        <v>82</v>
      </c>
      <c r="B33" s="95">
        <v>12582.303800000002</v>
      </c>
      <c r="C33" s="95">
        <v>12568.055199999999</v>
      </c>
      <c r="D33" s="95">
        <v>14902.663</v>
      </c>
      <c r="E33" s="95">
        <v>18473.486100000002</v>
      </c>
      <c r="F33" s="95">
        <v>18706.617399999999</v>
      </c>
      <c r="G33" s="95">
        <v>23108.3</v>
      </c>
      <c r="H33" s="95">
        <v>22616.2</v>
      </c>
      <c r="I33" s="95">
        <v>27466.6</v>
      </c>
      <c r="J33" s="95">
        <v>38910.699999999997</v>
      </c>
      <c r="K33" s="95">
        <v>72677.7</v>
      </c>
      <c r="L33" s="95">
        <v>84244.3</v>
      </c>
      <c r="M33" s="95">
        <v>124512</v>
      </c>
    </row>
    <row r="34" spans="1:13" s="63" customFormat="1" ht="12.95" customHeight="1" x14ac:dyDescent="0.2">
      <c r="A34" s="175" t="s">
        <v>25</v>
      </c>
      <c r="B34" s="95">
        <v>1311.2416000000001</v>
      </c>
      <c r="C34" s="95">
        <v>594.10669999999993</v>
      </c>
      <c r="D34" s="95">
        <v>777.03769999999997</v>
      </c>
      <c r="E34" s="95">
        <v>1514.886</v>
      </c>
      <c r="F34" s="95">
        <v>2125.2737000000002</v>
      </c>
      <c r="G34" s="95">
        <v>2582.6999999999998</v>
      </c>
      <c r="H34" s="95">
        <v>1578.1</v>
      </c>
      <c r="I34" s="95">
        <v>1616.5</v>
      </c>
      <c r="J34" s="95">
        <v>1489.5</v>
      </c>
      <c r="K34" s="95">
        <v>2420.1</v>
      </c>
      <c r="L34" s="95">
        <v>5901.5</v>
      </c>
      <c r="M34" s="95">
        <v>9959.6</v>
      </c>
    </row>
    <row r="35" spans="1:13" s="63" customFormat="1" ht="12.95" customHeight="1" x14ac:dyDescent="0.2">
      <c r="A35" s="179" t="s">
        <v>26</v>
      </c>
      <c r="B35" s="95">
        <v>586.93650000000002</v>
      </c>
      <c r="C35" s="95">
        <v>679.05380000000071</v>
      </c>
      <c r="D35" s="95">
        <v>795.66100000000006</v>
      </c>
      <c r="E35" s="95">
        <v>1244.4797000000035</v>
      </c>
      <c r="F35" s="95">
        <v>1466.409300000003</v>
      </c>
      <c r="G35" s="95">
        <v>1768.9</v>
      </c>
      <c r="H35" s="95">
        <v>1623.1</v>
      </c>
      <c r="I35" s="95">
        <v>2043.7</v>
      </c>
      <c r="J35" s="95">
        <v>3010.6</v>
      </c>
      <c r="K35" s="95">
        <v>6949.5</v>
      </c>
      <c r="L35" s="95">
        <v>8580.1</v>
      </c>
      <c r="M35" s="95">
        <v>10562.2</v>
      </c>
    </row>
    <row r="36" spans="1:13" s="63" customFormat="1" ht="12.95" customHeight="1" x14ac:dyDescent="0.2">
      <c r="A36" s="175" t="s">
        <v>27</v>
      </c>
      <c r="B36" s="95">
        <v>20446.067500000001</v>
      </c>
      <c r="C36" s="95">
        <v>20152.802299999999</v>
      </c>
      <c r="D36" s="95">
        <v>15508.1677</v>
      </c>
      <c r="E36" s="95">
        <v>19137.9414</v>
      </c>
      <c r="F36" s="95">
        <v>21645.452699999998</v>
      </c>
      <c r="G36" s="95">
        <v>21565.7</v>
      </c>
      <c r="H36" s="95">
        <v>22251.599999999999</v>
      </c>
      <c r="I36" s="95">
        <v>25525.4</v>
      </c>
      <c r="J36" s="95">
        <v>26875.9</v>
      </c>
      <c r="K36" s="95">
        <v>32841.300000000003</v>
      </c>
      <c r="L36" s="95">
        <v>35289.699999999997</v>
      </c>
      <c r="M36" s="95">
        <v>39431</v>
      </c>
    </row>
    <row r="37" spans="1:13" s="63" customFormat="1" ht="12.95" customHeight="1" x14ac:dyDescent="0.2">
      <c r="A37" s="175" t="s">
        <v>28</v>
      </c>
      <c r="B37" s="95">
        <v>209.55840000000001</v>
      </c>
      <c r="C37" s="95">
        <v>183.20349999999999</v>
      </c>
      <c r="D37" s="95">
        <v>1409.7742000000001</v>
      </c>
      <c r="E37" s="95">
        <v>1925.0101999999999</v>
      </c>
      <c r="F37" s="95">
        <v>2238.5234</v>
      </c>
      <c r="G37" s="95">
        <v>3755.4375</v>
      </c>
      <c r="H37" s="95">
        <v>6975.7</v>
      </c>
      <c r="I37" s="95">
        <v>15885.9</v>
      </c>
      <c r="J37" s="95">
        <v>22207.3</v>
      </c>
      <c r="K37" s="95">
        <v>48577.7</v>
      </c>
      <c r="L37" s="95">
        <v>62042.9</v>
      </c>
      <c r="M37" s="95">
        <v>146413.5</v>
      </c>
    </row>
    <row r="38" spans="1:13" s="63" customFormat="1" ht="12.95" customHeight="1" x14ac:dyDescent="0.2">
      <c r="A38" s="175" t="s">
        <v>84</v>
      </c>
      <c r="B38" s="95">
        <v>9738.1115000000009</v>
      </c>
      <c r="C38" s="95">
        <v>7147.7675999999992</v>
      </c>
      <c r="D38" s="95">
        <v>8092.9387000000006</v>
      </c>
      <c r="E38" s="95">
        <v>8407.8971000000001</v>
      </c>
      <c r="F38" s="95">
        <v>8631.8823000000011</v>
      </c>
      <c r="G38" s="95">
        <v>12238</v>
      </c>
      <c r="H38" s="95">
        <v>9524.2000000000007</v>
      </c>
      <c r="I38" s="95">
        <v>13562.1</v>
      </c>
      <c r="J38" s="95">
        <v>23420.7</v>
      </c>
      <c r="K38" s="95">
        <v>23849.200000000001</v>
      </c>
      <c r="L38" s="95">
        <v>30004.400000000001</v>
      </c>
      <c r="M38" s="95">
        <v>40829.199999999997</v>
      </c>
    </row>
    <row r="39" spans="1:13" s="63" customFormat="1" ht="12.95" customHeight="1" x14ac:dyDescent="0.2">
      <c r="A39" s="175" t="s">
        <v>32</v>
      </c>
      <c r="B39" s="95">
        <v>604.7903</v>
      </c>
      <c r="C39" s="95">
        <v>-6125.3347999999996</v>
      </c>
      <c r="D39" s="95">
        <v>265.12859999999995</v>
      </c>
      <c r="E39" s="95">
        <v>5569.6287999999995</v>
      </c>
      <c r="F39" s="95">
        <v>2820.1738</v>
      </c>
      <c r="G39" s="95">
        <v>2934.7</v>
      </c>
      <c r="H39" s="95">
        <v>4019.1</v>
      </c>
      <c r="I39" s="95">
        <v>4512.8</v>
      </c>
      <c r="J39" s="95">
        <v>8608</v>
      </c>
      <c r="K39" s="95">
        <v>-280.89999999999998</v>
      </c>
      <c r="L39" s="95">
        <v>3445.5</v>
      </c>
      <c r="M39" s="95">
        <v>2906.2</v>
      </c>
    </row>
    <row r="40" spans="1:13" s="63" customFormat="1" ht="12.95" customHeight="1" x14ac:dyDescent="0.2">
      <c r="A40" s="175" t="s">
        <v>85</v>
      </c>
      <c r="B40" s="95">
        <v>736.06439999999998</v>
      </c>
      <c r="C40" s="95">
        <v>540.86919999999998</v>
      </c>
      <c r="D40" s="95">
        <v>586.17290000000003</v>
      </c>
      <c r="E40" s="95">
        <v>376.66540000000003</v>
      </c>
      <c r="F40" s="95">
        <v>926.20440000000008</v>
      </c>
      <c r="G40" s="95">
        <v>828.5</v>
      </c>
      <c r="H40" s="95">
        <v>806.4</v>
      </c>
      <c r="I40" s="95">
        <v>935.1</v>
      </c>
      <c r="J40" s="95">
        <v>3631.2</v>
      </c>
      <c r="K40" s="95">
        <v>3612</v>
      </c>
      <c r="L40" s="95">
        <v>5733.5</v>
      </c>
      <c r="M40" s="95">
        <v>21273.200000000001</v>
      </c>
    </row>
    <row r="41" spans="1:13" s="63" customFormat="1" ht="12.95" customHeight="1" x14ac:dyDescent="0.2">
      <c r="A41" s="175" t="s">
        <v>86</v>
      </c>
      <c r="B41" s="95">
        <v>102.00069999999999</v>
      </c>
      <c r="C41" s="95">
        <v>57.6449</v>
      </c>
      <c r="D41" s="95">
        <v>-1.7948</v>
      </c>
      <c r="E41" s="95">
        <v>101.40089999999999</v>
      </c>
      <c r="F41" s="95">
        <v>184.50210000000001</v>
      </c>
      <c r="G41" s="95">
        <v>417.7</v>
      </c>
      <c r="H41" s="95">
        <v>433.5</v>
      </c>
      <c r="I41" s="95">
        <v>232.9</v>
      </c>
      <c r="J41" s="95">
        <v>615.20000000000005</v>
      </c>
      <c r="K41" s="95">
        <v>1058.4000000000001</v>
      </c>
      <c r="L41" s="95">
        <v>1331.8</v>
      </c>
      <c r="M41" s="95">
        <v>1703.4</v>
      </c>
    </row>
    <row r="42" spans="1:13" s="63" customFormat="1" ht="24" customHeight="1" x14ac:dyDescent="0.2">
      <c r="A42" s="178" t="s">
        <v>55</v>
      </c>
      <c r="B42" s="95">
        <v>1265.5985000000001</v>
      </c>
      <c r="C42" s="95">
        <v>1436.5436000000002</v>
      </c>
      <c r="D42" s="95">
        <v>1438.7391</v>
      </c>
      <c r="E42" s="95">
        <v>1754.4586000000002</v>
      </c>
      <c r="F42" s="95">
        <v>1262.7837</v>
      </c>
      <c r="G42" s="95">
        <v>1676.7</v>
      </c>
      <c r="H42" s="95">
        <v>1573.7</v>
      </c>
      <c r="I42" s="95">
        <v>3079.8</v>
      </c>
      <c r="J42" s="95">
        <v>2846.9</v>
      </c>
      <c r="K42" s="95">
        <v>5246.6</v>
      </c>
      <c r="L42" s="95">
        <v>5892.2</v>
      </c>
      <c r="M42" s="95">
        <v>6999.1</v>
      </c>
    </row>
    <row r="43" spans="1:13" s="63" customFormat="1" ht="12.95" customHeight="1" x14ac:dyDescent="0.2">
      <c r="A43" s="175" t="s">
        <v>103</v>
      </c>
      <c r="B43" s="95">
        <v>474.28609999999998</v>
      </c>
      <c r="C43" s="95">
        <v>392.30619999999999</v>
      </c>
      <c r="D43" s="95">
        <v>183.0215</v>
      </c>
      <c r="E43" s="95">
        <v>359.81779999999998</v>
      </c>
      <c r="F43" s="95">
        <v>407.43729999999999</v>
      </c>
      <c r="G43" s="95">
        <v>958</v>
      </c>
      <c r="H43" s="95">
        <v>728.9</v>
      </c>
      <c r="I43" s="95">
        <v>618.46249999999998</v>
      </c>
      <c r="J43" s="95">
        <v>642.9</v>
      </c>
      <c r="K43" s="95">
        <v>1369.2</v>
      </c>
      <c r="L43" s="95">
        <v>822</v>
      </c>
      <c r="M43" s="95">
        <v>2710.5</v>
      </c>
    </row>
    <row r="44" spans="1:13" s="63" customFormat="1" ht="12.95" customHeight="1" x14ac:dyDescent="0.2">
      <c r="A44" s="175" t="s">
        <v>56</v>
      </c>
      <c r="B44" s="95">
        <v>849.71940000000006</v>
      </c>
      <c r="C44" s="95">
        <v>89.891300000000001</v>
      </c>
      <c r="D44" s="95">
        <v>146.8793</v>
      </c>
      <c r="E44" s="95">
        <v>212.83170000000001</v>
      </c>
      <c r="F44" s="95">
        <v>291.88209999999998</v>
      </c>
      <c r="G44" s="95">
        <v>282.26249999999999</v>
      </c>
      <c r="H44" s="95">
        <v>254</v>
      </c>
      <c r="I44" s="95">
        <v>342.9</v>
      </c>
      <c r="J44" s="95">
        <v>-270.5</v>
      </c>
      <c r="K44" s="95">
        <v>348.5</v>
      </c>
      <c r="L44" s="95">
        <v>563.4</v>
      </c>
      <c r="M44" s="95">
        <v>862.5</v>
      </c>
    </row>
    <row r="45" spans="1:13" s="63" customFormat="1" ht="3.75" customHeight="1" thickBot="1" x14ac:dyDescent="0.25">
      <c r="A45" s="134"/>
      <c r="B45" s="10"/>
      <c r="C45" s="10"/>
      <c r="D45" s="10"/>
      <c r="E45" s="96"/>
      <c r="F45" s="96"/>
      <c r="G45" s="96"/>
      <c r="H45" s="96"/>
      <c r="I45" s="96"/>
      <c r="J45" s="96"/>
      <c r="K45" s="96"/>
      <c r="L45" s="96"/>
      <c r="M45" s="96"/>
    </row>
    <row r="46" spans="1:13" s="63" customFormat="1" ht="12.95" customHeight="1" x14ac:dyDescent="0.2">
      <c r="A46" s="135"/>
      <c r="E46"/>
      <c r="F46" s="92"/>
      <c r="G46" s="92"/>
      <c r="H46" s="92"/>
      <c r="I46" s="92"/>
      <c r="J46" s="92"/>
      <c r="K46" s="92"/>
      <c r="L46" s="92"/>
      <c r="M46" s="92"/>
    </row>
    <row r="47" spans="1:13" s="63" customFormat="1" ht="12.95" customHeight="1" x14ac:dyDescent="0.2">
      <c r="A47" s="135"/>
      <c r="C47" s="62"/>
      <c r="D47" s="62"/>
      <c r="E47"/>
      <c r="F47"/>
      <c r="G47"/>
      <c r="H47"/>
      <c r="I47"/>
      <c r="J47"/>
      <c r="K47"/>
      <c r="L47"/>
      <c r="M47"/>
    </row>
    <row r="48" spans="1:13" s="63" customFormat="1" ht="12.95" customHeight="1" x14ac:dyDescent="0.2">
      <c r="A48" s="135"/>
      <c r="C48" s="62"/>
      <c r="D48" s="62"/>
      <c r="E48"/>
      <c r="F48"/>
      <c r="G48"/>
      <c r="H48"/>
      <c r="I48"/>
      <c r="J48"/>
      <c r="K48"/>
      <c r="L48"/>
      <c r="M48"/>
    </row>
  </sheetData>
  <hyperlinks>
    <hyperlink ref="A1" location="Мазмуну!A1" display="МАЗМУНУНА  кайтуу" xr:uid="{00000000-0004-0000-0D00-000000000000}"/>
  </hyperlinks>
  <pageMargins left="0.70866141732283472" right="0.59055118110236227" top="0.6692913385826772" bottom="0.6692913385826772"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0"/>
  <sheetViews>
    <sheetView workbookViewId="0">
      <selection activeCell="M6" sqref="M6"/>
    </sheetView>
  </sheetViews>
  <sheetFormatPr defaultRowHeight="12.95" customHeight="1" x14ac:dyDescent="0.2"/>
  <cols>
    <col min="1" max="1" width="42.28515625" style="152" customWidth="1"/>
    <col min="2" max="2" width="8.7109375" style="24" hidden="1" customWidth="1"/>
    <col min="3" max="5" width="8.28515625" style="102" hidden="1" customWidth="1"/>
    <col min="6" max="6" width="8.28515625" style="24" hidden="1" customWidth="1"/>
    <col min="7" max="8" width="9.5703125" style="102" hidden="1" customWidth="1"/>
    <col min="9" max="13" width="9.5703125" style="102" customWidth="1"/>
    <col min="14" max="240" width="9.140625" style="24"/>
    <col min="241" max="241" width="44.28515625" style="24" customWidth="1"/>
    <col min="242" max="257" width="0" style="24" hidden="1" customWidth="1"/>
    <col min="258" max="260" width="8.7109375" style="24" customWidth="1"/>
    <col min="261" max="496" width="9.140625" style="24"/>
    <col min="497" max="497" width="44.28515625" style="24" customWidth="1"/>
    <col min="498" max="513" width="0" style="24" hidden="1" customWidth="1"/>
    <col min="514" max="516" width="8.7109375" style="24" customWidth="1"/>
    <col min="517" max="752" width="9.140625" style="24"/>
    <col min="753" max="753" width="44.28515625" style="24" customWidth="1"/>
    <col min="754" max="769" width="0" style="24" hidden="1" customWidth="1"/>
    <col min="770" max="772" width="8.7109375" style="24" customWidth="1"/>
    <col min="773" max="1008" width="9.140625" style="24"/>
    <col min="1009" max="1009" width="44.28515625" style="24" customWidth="1"/>
    <col min="1010" max="1025" width="0" style="24" hidden="1" customWidth="1"/>
    <col min="1026" max="1028" width="8.7109375" style="24" customWidth="1"/>
    <col min="1029" max="1264" width="9.140625" style="24"/>
    <col min="1265" max="1265" width="44.28515625" style="24" customWidth="1"/>
    <col min="1266" max="1281" width="0" style="24" hidden="1" customWidth="1"/>
    <col min="1282" max="1284" width="8.7109375" style="24" customWidth="1"/>
    <col min="1285" max="1520" width="9.140625" style="24"/>
    <col min="1521" max="1521" width="44.28515625" style="24" customWidth="1"/>
    <col min="1522" max="1537" width="0" style="24" hidden="1" customWidth="1"/>
    <col min="1538" max="1540" width="8.7109375" style="24" customWidth="1"/>
    <col min="1541" max="1776" width="9.140625" style="24"/>
    <col min="1777" max="1777" width="44.28515625" style="24" customWidth="1"/>
    <col min="1778" max="1793" width="0" style="24" hidden="1" customWidth="1"/>
    <col min="1794" max="1796" width="8.7109375" style="24" customWidth="1"/>
    <col min="1797" max="2032" width="9.140625" style="24"/>
    <col min="2033" max="2033" width="44.28515625" style="24" customWidth="1"/>
    <col min="2034" max="2049" width="0" style="24" hidden="1" customWidth="1"/>
    <col min="2050" max="2052" width="8.7109375" style="24" customWidth="1"/>
    <col min="2053" max="2288" width="9.140625" style="24"/>
    <col min="2289" max="2289" width="44.28515625" style="24" customWidth="1"/>
    <col min="2290" max="2305" width="0" style="24" hidden="1" customWidth="1"/>
    <col min="2306" max="2308" width="8.7109375" style="24" customWidth="1"/>
    <col min="2309" max="2544" width="9.140625" style="24"/>
    <col min="2545" max="2545" width="44.28515625" style="24" customWidth="1"/>
    <col min="2546" max="2561" width="0" style="24" hidden="1" customWidth="1"/>
    <col min="2562" max="2564" width="8.7109375" style="24" customWidth="1"/>
    <col min="2565" max="2800" width="9.140625" style="24"/>
    <col min="2801" max="2801" width="44.28515625" style="24" customWidth="1"/>
    <col min="2802" max="2817" width="0" style="24" hidden="1" customWidth="1"/>
    <col min="2818" max="2820" width="8.7109375" style="24" customWidth="1"/>
    <col min="2821" max="3056" width="9.140625" style="24"/>
    <col min="3057" max="3057" width="44.28515625" style="24" customWidth="1"/>
    <col min="3058" max="3073" width="0" style="24" hidden="1" customWidth="1"/>
    <col min="3074" max="3076" width="8.7109375" style="24" customWidth="1"/>
    <col min="3077" max="3312" width="9.140625" style="24"/>
    <col min="3313" max="3313" width="44.28515625" style="24" customWidth="1"/>
    <col min="3314" max="3329" width="0" style="24" hidden="1" customWidth="1"/>
    <col min="3330" max="3332" width="8.7109375" style="24" customWidth="1"/>
    <col min="3333" max="3568" width="9.140625" style="24"/>
    <col min="3569" max="3569" width="44.28515625" style="24" customWidth="1"/>
    <col min="3570" max="3585" width="0" style="24" hidden="1" customWidth="1"/>
    <col min="3586" max="3588" width="8.7109375" style="24" customWidth="1"/>
    <col min="3589" max="3824" width="9.140625" style="24"/>
    <col min="3825" max="3825" width="44.28515625" style="24" customWidth="1"/>
    <col min="3826" max="3841" width="0" style="24" hidden="1" customWidth="1"/>
    <col min="3842" max="3844" width="8.7109375" style="24" customWidth="1"/>
    <col min="3845" max="4080" width="9.140625" style="24"/>
    <col min="4081" max="4081" width="44.28515625" style="24" customWidth="1"/>
    <col min="4082" max="4097" width="0" style="24" hidden="1" customWidth="1"/>
    <col min="4098" max="4100" width="8.7109375" style="24" customWidth="1"/>
    <col min="4101" max="4336" width="9.140625" style="24"/>
    <col min="4337" max="4337" width="44.28515625" style="24" customWidth="1"/>
    <col min="4338" max="4353" width="0" style="24" hidden="1" customWidth="1"/>
    <col min="4354" max="4356" width="8.7109375" style="24" customWidth="1"/>
    <col min="4357" max="4592" width="9.140625" style="24"/>
    <col min="4593" max="4593" width="44.28515625" style="24" customWidth="1"/>
    <col min="4594" max="4609" width="0" style="24" hidden="1" customWidth="1"/>
    <col min="4610" max="4612" width="8.7109375" style="24" customWidth="1"/>
    <col min="4613" max="4848" width="9.140625" style="24"/>
    <col min="4849" max="4849" width="44.28515625" style="24" customWidth="1"/>
    <col min="4850" max="4865" width="0" style="24" hidden="1" customWidth="1"/>
    <col min="4866" max="4868" width="8.7109375" style="24" customWidth="1"/>
    <col min="4869" max="5104" width="9.140625" style="24"/>
    <col min="5105" max="5105" width="44.28515625" style="24" customWidth="1"/>
    <col min="5106" max="5121" width="0" style="24" hidden="1" customWidth="1"/>
    <col min="5122" max="5124" width="8.7109375" style="24" customWidth="1"/>
    <col min="5125" max="5360" width="9.140625" style="24"/>
    <col min="5361" max="5361" width="44.28515625" style="24" customWidth="1"/>
    <col min="5362" max="5377" width="0" style="24" hidden="1" customWidth="1"/>
    <col min="5378" max="5380" width="8.7109375" style="24" customWidth="1"/>
    <col min="5381" max="5616" width="9.140625" style="24"/>
    <col min="5617" max="5617" width="44.28515625" style="24" customWidth="1"/>
    <col min="5618" max="5633" width="0" style="24" hidden="1" customWidth="1"/>
    <col min="5634" max="5636" width="8.7109375" style="24" customWidth="1"/>
    <col min="5637" max="5872" width="9.140625" style="24"/>
    <col min="5873" max="5873" width="44.28515625" style="24" customWidth="1"/>
    <col min="5874" max="5889" width="0" style="24" hidden="1" customWidth="1"/>
    <col min="5890" max="5892" width="8.7109375" style="24" customWidth="1"/>
    <col min="5893" max="6128" width="9.140625" style="24"/>
    <col min="6129" max="6129" width="44.28515625" style="24" customWidth="1"/>
    <col min="6130" max="6145" width="0" style="24" hidden="1" customWidth="1"/>
    <col min="6146" max="6148" width="8.7109375" style="24" customWidth="1"/>
    <col min="6149" max="6384" width="9.140625" style="24"/>
    <col min="6385" max="6385" width="44.28515625" style="24" customWidth="1"/>
    <col min="6386" max="6401" width="0" style="24" hidden="1" customWidth="1"/>
    <col min="6402" max="6404" width="8.7109375" style="24" customWidth="1"/>
    <col min="6405" max="6640" width="9.140625" style="24"/>
    <col min="6641" max="6641" width="44.28515625" style="24" customWidth="1"/>
    <col min="6642" max="6657" width="0" style="24" hidden="1" customWidth="1"/>
    <col min="6658" max="6660" width="8.7109375" style="24" customWidth="1"/>
    <col min="6661" max="6896" width="9.140625" style="24"/>
    <col min="6897" max="6897" width="44.28515625" style="24" customWidth="1"/>
    <col min="6898" max="6913" width="0" style="24" hidden="1" customWidth="1"/>
    <col min="6914" max="6916" width="8.7109375" style="24" customWidth="1"/>
    <col min="6917" max="7152" width="9.140625" style="24"/>
    <col min="7153" max="7153" width="44.28515625" style="24" customWidth="1"/>
    <col min="7154" max="7169" width="0" style="24" hidden="1" customWidth="1"/>
    <col min="7170" max="7172" width="8.7109375" style="24" customWidth="1"/>
    <col min="7173" max="7408" width="9.140625" style="24"/>
    <col min="7409" max="7409" width="44.28515625" style="24" customWidth="1"/>
    <col min="7410" max="7425" width="0" style="24" hidden="1" customWidth="1"/>
    <col min="7426" max="7428" width="8.7109375" style="24" customWidth="1"/>
    <col min="7429" max="7664" width="9.140625" style="24"/>
    <col min="7665" max="7665" width="44.28515625" style="24" customWidth="1"/>
    <col min="7666" max="7681" width="0" style="24" hidden="1" customWidth="1"/>
    <col min="7682" max="7684" width="8.7109375" style="24" customWidth="1"/>
    <col min="7685" max="7920" width="9.140625" style="24"/>
    <col min="7921" max="7921" width="44.28515625" style="24" customWidth="1"/>
    <col min="7922" max="7937" width="0" style="24" hidden="1" customWidth="1"/>
    <col min="7938" max="7940" width="8.7109375" style="24" customWidth="1"/>
    <col min="7941" max="8176" width="9.140625" style="24"/>
    <col min="8177" max="8177" width="44.28515625" style="24" customWidth="1"/>
    <col min="8178" max="8193" width="0" style="24" hidden="1" customWidth="1"/>
    <col min="8194" max="8196" width="8.7109375" style="24" customWidth="1"/>
    <col min="8197" max="8432" width="9.140625" style="24"/>
    <col min="8433" max="8433" width="44.28515625" style="24" customWidth="1"/>
    <col min="8434" max="8449" width="0" style="24" hidden="1" customWidth="1"/>
    <col min="8450" max="8452" width="8.7109375" style="24" customWidth="1"/>
    <col min="8453" max="8688" width="9.140625" style="24"/>
    <col min="8689" max="8689" width="44.28515625" style="24" customWidth="1"/>
    <col min="8690" max="8705" width="0" style="24" hidden="1" customWidth="1"/>
    <col min="8706" max="8708" width="8.7109375" style="24" customWidth="1"/>
    <col min="8709" max="8944" width="9.140625" style="24"/>
    <col min="8945" max="8945" width="44.28515625" style="24" customWidth="1"/>
    <col min="8946" max="8961" width="0" style="24" hidden="1" customWidth="1"/>
    <col min="8962" max="8964" width="8.7109375" style="24" customWidth="1"/>
    <col min="8965" max="9200" width="9.140625" style="24"/>
    <col min="9201" max="9201" width="44.28515625" style="24" customWidth="1"/>
    <col min="9202" max="9217" width="0" style="24" hidden="1" customWidth="1"/>
    <col min="9218" max="9220" width="8.7109375" style="24" customWidth="1"/>
    <col min="9221" max="9456" width="9.140625" style="24"/>
    <col min="9457" max="9457" width="44.28515625" style="24" customWidth="1"/>
    <col min="9458" max="9473" width="0" style="24" hidden="1" customWidth="1"/>
    <col min="9474" max="9476" width="8.7109375" style="24" customWidth="1"/>
    <col min="9477" max="9712" width="9.140625" style="24"/>
    <col min="9713" max="9713" width="44.28515625" style="24" customWidth="1"/>
    <col min="9714" max="9729" width="0" style="24" hidden="1" customWidth="1"/>
    <col min="9730" max="9732" width="8.7109375" style="24" customWidth="1"/>
    <col min="9733" max="9968" width="9.140625" style="24"/>
    <col min="9969" max="9969" width="44.28515625" style="24" customWidth="1"/>
    <col min="9970" max="9985" width="0" style="24" hidden="1" customWidth="1"/>
    <col min="9986" max="9988" width="8.7109375" style="24" customWidth="1"/>
    <col min="9989" max="10224" width="9.140625" style="24"/>
    <col min="10225" max="10225" width="44.28515625" style="24" customWidth="1"/>
    <col min="10226" max="10241" width="0" style="24" hidden="1" customWidth="1"/>
    <col min="10242" max="10244" width="8.7109375" style="24" customWidth="1"/>
    <col min="10245" max="10480" width="9.140625" style="24"/>
    <col min="10481" max="10481" width="44.28515625" style="24" customWidth="1"/>
    <col min="10482" max="10497" width="0" style="24" hidden="1" customWidth="1"/>
    <col min="10498" max="10500" width="8.7109375" style="24" customWidth="1"/>
    <col min="10501" max="10736" width="9.140625" style="24"/>
    <col min="10737" max="10737" width="44.28515625" style="24" customWidth="1"/>
    <col min="10738" max="10753" width="0" style="24" hidden="1" customWidth="1"/>
    <col min="10754" max="10756" width="8.7109375" style="24" customWidth="1"/>
    <col min="10757" max="10992" width="9.140625" style="24"/>
    <col min="10993" max="10993" width="44.28515625" style="24" customWidth="1"/>
    <col min="10994" max="11009" width="0" style="24" hidden="1" customWidth="1"/>
    <col min="11010" max="11012" width="8.7109375" style="24" customWidth="1"/>
    <col min="11013" max="11248" width="9.140625" style="24"/>
    <col min="11249" max="11249" width="44.28515625" style="24" customWidth="1"/>
    <col min="11250" max="11265" width="0" style="24" hidden="1" customWidth="1"/>
    <col min="11266" max="11268" width="8.7109375" style="24" customWidth="1"/>
    <col min="11269" max="11504" width="9.140625" style="24"/>
    <col min="11505" max="11505" width="44.28515625" style="24" customWidth="1"/>
    <col min="11506" max="11521" width="0" style="24" hidden="1" customWidth="1"/>
    <col min="11522" max="11524" width="8.7109375" style="24" customWidth="1"/>
    <col min="11525" max="11760" width="9.140625" style="24"/>
    <col min="11761" max="11761" width="44.28515625" style="24" customWidth="1"/>
    <col min="11762" max="11777" width="0" style="24" hidden="1" customWidth="1"/>
    <col min="11778" max="11780" width="8.7109375" style="24" customWidth="1"/>
    <col min="11781" max="12016" width="9.140625" style="24"/>
    <col min="12017" max="12017" width="44.28515625" style="24" customWidth="1"/>
    <col min="12018" max="12033" width="0" style="24" hidden="1" customWidth="1"/>
    <col min="12034" max="12036" width="8.7109375" style="24" customWidth="1"/>
    <col min="12037" max="12272" width="9.140625" style="24"/>
    <col min="12273" max="12273" width="44.28515625" style="24" customWidth="1"/>
    <col min="12274" max="12289" width="0" style="24" hidden="1" customWidth="1"/>
    <col min="12290" max="12292" width="8.7109375" style="24" customWidth="1"/>
    <col min="12293" max="12528" width="9.140625" style="24"/>
    <col min="12529" max="12529" width="44.28515625" style="24" customWidth="1"/>
    <col min="12530" max="12545" width="0" style="24" hidden="1" customWidth="1"/>
    <col min="12546" max="12548" width="8.7109375" style="24" customWidth="1"/>
    <col min="12549" max="12784" width="9.140625" style="24"/>
    <col min="12785" max="12785" width="44.28515625" style="24" customWidth="1"/>
    <col min="12786" max="12801" width="0" style="24" hidden="1" customWidth="1"/>
    <col min="12802" max="12804" width="8.7109375" style="24" customWidth="1"/>
    <col min="12805" max="13040" width="9.140625" style="24"/>
    <col min="13041" max="13041" width="44.28515625" style="24" customWidth="1"/>
    <col min="13042" max="13057" width="0" style="24" hidden="1" customWidth="1"/>
    <col min="13058" max="13060" width="8.7109375" style="24" customWidth="1"/>
    <col min="13061" max="13296" width="9.140625" style="24"/>
    <col min="13297" max="13297" width="44.28515625" style="24" customWidth="1"/>
    <col min="13298" max="13313" width="0" style="24" hidden="1" customWidth="1"/>
    <col min="13314" max="13316" width="8.7109375" style="24" customWidth="1"/>
    <col min="13317" max="13552" width="9.140625" style="24"/>
    <col min="13553" max="13553" width="44.28515625" style="24" customWidth="1"/>
    <col min="13554" max="13569" width="0" style="24" hidden="1" customWidth="1"/>
    <col min="13570" max="13572" width="8.7109375" style="24" customWidth="1"/>
    <col min="13573" max="13808" width="9.140625" style="24"/>
    <col min="13809" max="13809" width="44.28515625" style="24" customWidth="1"/>
    <col min="13810" max="13825" width="0" style="24" hidden="1" customWidth="1"/>
    <col min="13826" max="13828" width="8.7109375" style="24" customWidth="1"/>
    <col min="13829" max="14064" width="9.140625" style="24"/>
    <col min="14065" max="14065" width="44.28515625" style="24" customWidth="1"/>
    <col min="14066" max="14081" width="0" style="24" hidden="1" customWidth="1"/>
    <col min="14082" max="14084" width="8.7109375" style="24" customWidth="1"/>
    <col min="14085" max="14320" width="9.140625" style="24"/>
    <col min="14321" max="14321" width="44.28515625" style="24" customWidth="1"/>
    <col min="14322" max="14337" width="0" style="24" hidden="1" customWidth="1"/>
    <col min="14338" max="14340" width="8.7109375" style="24" customWidth="1"/>
    <col min="14341" max="14576" width="9.140625" style="24"/>
    <col min="14577" max="14577" width="44.28515625" style="24" customWidth="1"/>
    <col min="14578" max="14593" width="0" style="24" hidden="1" customWidth="1"/>
    <col min="14594" max="14596" width="8.7109375" style="24" customWidth="1"/>
    <col min="14597" max="14832" width="9.140625" style="24"/>
    <col min="14833" max="14833" width="44.28515625" style="24" customWidth="1"/>
    <col min="14834" max="14849" width="0" style="24" hidden="1" customWidth="1"/>
    <col min="14850" max="14852" width="8.7109375" style="24" customWidth="1"/>
    <col min="14853" max="15088" width="9.140625" style="24"/>
    <col min="15089" max="15089" width="44.28515625" style="24" customWidth="1"/>
    <col min="15090" max="15105" width="0" style="24" hidden="1" customWidth="1"/>
    <col min="15106" max="15108" width="8.7109375" style="24" customWidth="1"/>
    <col min="15109" max="15344" width="9.140625" style="24"/>
    <col min="15345" max="15345" width="44.28515625" style="24" customWidth="1"/>
    <col min="15346" max="15361" width="0" style="24" hidden="1" customWidth="1"/>
    <col min="15362" max="15364" width="8.7109375" style="24" customWidth="1"/>
    <col min="15365" max="15600" width="9.140625" style="24"/>
    <col min="15601" max="15601" width="44.28515625" style="24" customWidth="1"/>
    <col min="15602" max="15617" width="0" style="24" hidden="1" customWidth="1"/>
    <col min="15618" max="15620" width="8.7109375" style="24" customWidth="1"/>
    <col min="15621" max="15856" width="9.140625" style="24"/>
    <col min="15857" max="15857" width="44.28515625" style="24" customWidth="1"/>
    <col min="15858" max="15873" width="0" style="24" hidden="1" customWidth="1"/>
    <col min="15874" max="15876" width="8.7109375" style="24" customWidth="1"/>
    <col min="15877" max="16112" width="9.140625" style="24"/>
    <col min="16113" max="16113" width="44.28515625" style="24" customWidth="1"/>
    <col min="16114" max="16129" width="0" style="24" hidden="1" customWidth="1"/>
    <col min="16130" max="16132" width="8.7109375" style="24" customWidth="1"/>
    <col min="16133" max="16377" width="9.140625" style="24"/>
    <col min="16378" max="16384" width="9.140625" style="24" customWidth="1"/>
  </cols>
  <sheetData>
    <row r="1" spans="1:13" s="6" customFormat="1" ht="12.95" customHeight="1" x14ac:dyDescent="0.2">
      <c r="A1" s="952" t="s">
        <v>1375</v>
      </c>
    </row>
    <row r="2" spans="1:13" ht="16.149999999999999" customHeight="1" x14ac:dyDescent="0.2">
      <c r="A2" s="154" t="s">
        <v>126</v>
      </c>
    </row>
    <row r="3" spans="1:13" ht="16.149999999999999" customHeight="1" thickBot="1" x14ac:dyDescent="0.25">
      <c r="A3" s="139" t="s">
        <v>152</v>
      </c>
      <c r="B3" s="25"/>
      <c r="C3" s="103"/>
      <c r="D3" s="103"/>
      <c r="E3" s="103"/>
      <c r="F3" s="103"/>
      <c r="G3" s="103"/>
      <c r="H3" s="103"/>
      <c r="I3" s="103"/>
      <c r="J3" s="103"/>
      <c r="K3" s="103"/>
      <c r="L3" s="103"/>
      <c r="M3" s="103"/>
    </row>
    <row r="4" spans="1:13" s="27" customFormat="1" ht="18" customHeight="1" thickBot="1" x14ac:dyDescent="0.25">
      <c r="A4" s="140"/>
      <c r="B4" s="28">
        <v>2014</v>
      </c>
      <c r="C4" s="28">
        <v>2015</v>
      </c>
      <c r="D4" s="28">
        <v>2016</v>
      </c>
      <c r="E4" s="28">
        <v>2017</v>
      </c>
      <c r="F4" s="28">
        <v>2018</v>
      </c>
      <c r="G4" s="28">
        <v>2019</v>
      </c>
      <c r="H4" s="28">
        <v>2020</v>
      </c>
      <c r="I4" s="28">
        <v>2021</v>
      </c>
      <c r="J4" s="28">
        <v>2022</v>
      </c>
      <c r="K4" s="28">
        <v>2023</v>
      </c>
      <c r="L4" s="28">
        <v>2024</v>
      </c>
      <c r="M4" s="28">
        <v>2025</v>
      </c>
    </row>
    <row r="5" spans="1:13" s="27" customFormat="1" ht="3.75" customHeight="1" x14ac:dyDescent="0.2">
      <c r="A5" s="141"/>
      <c r="C5" s="104"/>
      <c r="D5" s="104"/>
      <c r="E5" s="104"/>
      <c r="F5" s="104"/>
      <c r="G5" s="104"/>
      <c r="H5" s="104"/>
      <c r="I5" s="104"/>
      <c r="J5" s="104"/>
      <c r="K5" s="104"/>
      <c r="L5" s="104"/>
      <c r="M5" s="104"/>
    </row>
    <row r="6" spans="1:13" s="30" customFormat="1" ht="12.95" customHeight="1" x14ac:dyDescent="0.2">
      <c r="A6" s="155" t="s">
        <v>19</v>
      </c>
      <c r="B6" s="105">
        <v>15329.8</v>
      </c>
      <c r="C6" s="106">
        <v>-15840.3</v>
      </c>
      <c r="D6" s="106">
        <v>53228.6</v>
      </c>
      <c r="E6" s="106">
        <v>33616.6</v>
      </c>
      <c r="F6" s="106">
        <v>34665.800000000003</v>
      </c>
      <c r="G6" s="106">
        <v>56461.9</v>
      </c>
      <c r="H6" s="106">
        <v>24752.5</v>
      </c>
      <c r="I6" s="106">
        <v>114505.3</v>
      </c>
      <c r="J6" s="106">
        <v>193190.6</v>
      </c>
      <c r="K6" s="203">
        <v>182703</v>
      </c>
      <c r="L6" s="203">
        <v>301542.90000000002</v>
      </c>
      <c r="M6" s="203">
        <v>430541.4</v>
      </c>
    </row>
    <row r="7" spans="1:13" s="36" customFormat="1" ht="12.95" hidden="1" customHeight="1" x14ac:dyDescent="0.2">
      <c r="A7" s="156" t="s">
        <v>20</v>
      </c>
      <c r="B7" s="107"/>
      <c r="C7" s="107"/>
      <c r="D7" s="107"/>
      <c r="E7" s="107"/>
      <c r="F7" s="107"/>
      <c r="G7" s="107"/>
      <c r="H7" s="107"/>
      <c r="I7" s="201"/>
      <c r="J7" s="201"/>
      <c r="K7" s="208"/>
      <c r="L7" s="208"/>
      <c r="M7" s="208"/>
    </row>
    <row r="8" spans="1:13" s="36" customFormat="1" ht="12.95" customHeight="1" x14ac:dyDescent="0.2">
      <c r="A8" s="143" t="s">
        <v>50</v>
      </c>
      <c r="B8" s="109">
        <v>191.7</v>
      </c>
      <c r="C8" s="110">
        <v>-195.2</v>
      </c>
      <c r="D8" s="110">
        <v>359.3</v>
      </c>
      <c r="E8" s="110">
        <v>526.79999999999995</v>
      </c>
      <c r="F8" s="110">
        <v>211.6</v>
      </c>
      <c r="G8" s="110">
        <v>253.5</v>
      </c>
      <c r="H8" s="110">
        <v>408.9</v>
      </c>
      <c r="I8" s="110">
        <v>806.8</v>
      </c>
      <c r="J8" s="110">
        <v>1017.2</v>
      </c>
      <c r="K8" s="205">
        <v>1300.5</v>
      </c>
      <c r="L8" s="205">
        <v>650.6</v>
      </c>
      <c r="M8" s="205">
        <v>714</v>
      </c>
    </row>
    <row r="9" spans="1:13" s="36" customFormat="1" ht="12.95" customHeight="1" x14ac:dyDescent="0.2">
      <c r="A9" s="144" t="s">
        <v>101</v>
      </c>
      <c r="B9" s="109">
        <v>-1864.1</v>
      </c>
      <c r="C9" s="110">
        <v>-8200.2999999999993</v>
      </c>
      <c r="D9" s="110">
        <v>2462.9</v>
      </c>
      <c r="E9" s="110">
        <v>2728.4</v>
      </c>
      <c r="F9" s="110">
        <v>3027.1</v>
      </c>
      <c r="G9" s="110">
        <v>3902.1</v>
      </c>
      <c r="H9" s="110">
        <v>-5815.8</v>
      </c>
      <c r="I9" s="110">
        <v>5958.2</v>
      </c>
      <c r="J9" s="110">
        <v>2975.6</v>
      </c>
      <c r="K9" s="205">
        <v>3789.4</v>
      </c>
      <c r="L9" s="205">
        <v>8432.5</v>
      </c>
      <c r="M9" s="205">
        <v>21843</v>
      </c>
    </row>
    <row r="10" spans="1:13" s="36" customFormat="1" ht="12.95" customHeight="1" x14ac:dyDescent="0.2">
      <c r="A10" s="144" t="s">
        <v>64</v>
      </c>
      <c r="B10" s="109">
        <v>6905.1</v>
      </c>
      <c r="C10" s="110">
        <v>572.9</v>
      </c>
      <c r="D10" s="110">
        <v>19660.099999999999</v>
      </c>
      <c r="E10" s="110">
        <v>17694.900000000001</v>
      </c>
      <c r="F10" s="110">
        <v>14983.8</v>
      </c>
      <c r="G10" s="110">
        <v>20607.099999999999</v>
      </c>
      <c r="H10" s="110">
        <v>28456.3</v>
      </c>
      <c r="I10" s="110">
        <v>46125.2</v>
      </c>
      <c r="J10" s="110">
        <v>104117</v>
      </c>
      <c r="K10" s="205">
        <v>68272</v>
      </c>
      <c r="L10" s="205">
        <v>95369.8</v>
      </c>
      <c r="M10" s="205">
        <v>147935.9</v>
      </c>
    </row>
    <row r="11" spans="1:13" ht="24" x14ac:dyDescent="0.2">
      <c r="A11" s="145" t="s">
        <v>90</v>
      </c>
      <c r="B11" s="109">
        <v>1327.7</v>
      </c>
      <c r="C11" s="110">
        <v>-330.3</v>
      </c>
      <c r="D11" s="110">
        <v>1612.5</v>
      </c>
      <c r="E11" s="110">
        <v>1635.9</v>
      </c>
      <c r="F11" s="110">
        <v>2477.5</v>
      </c>
      <c r="G11" s="110">
        <v>1962.7</v>
      </c>
      <c r="H11" s="110">
        <v>2159.1</v>
      </c>
      <c r="I11" s="110">
        <v>5475.7</v>
      </c>
      <c r="J11" s="110">
        <v>6857.9</v>
      </c>
      <c r="K11" s="205">
        <v>10160.299999999999</v>
      </c>
      <c r="L11" s="205">
        <v>12111.8</v>
      </c>
      <c r="M11" s="205">
        <v>11571.5</v>
      </c>
    </row>
    <row r="12" spans="1:13" ht="12.95" customHeight="1" x14ac:dyDescent="0.2">
      <c r="A12" s="146" t="s">
        <v>66</v>
      </c>
      <c r="B12" s="109">
        <v>-100.3</v>
      </c>
      <c r="C12" s="110">
        <v>260.2</v>
      </c>
      <c r="D12" s="110">
        <v>-126.8</v>
      </c>
      <c r="E12" s="110">
        <v>-47.5</v>
      </c>
      <c r="F12" s="110">
        <v>-18.100000000000001</v>
      </c>
      <c r="G12" s="110">
        <v>-29.7</v>
      </c>
      <c r="H12" s="110">
        <v>132.1</v>
      </c>
      <c r="I12" s="110">
        <v>-9.4</v>
      </c>
      <c r="J12" s="110">
        <v>105.6</v>
      </c>
      <c r="K12" s="205">
        <v>29.2</v>
      </c>
      <c r="L12" s="205">
        <v>-27.5</v>
      </c>
      <c r="M12" s="205">
        <v>0.7</v>
      </c>
    </row>
    <row r="13" spans="1:13" ht="36" x14ac:dyDescent="0.2">
      <c r="A13" s="145" t="s">
        <v>91</v>
      </c>
      <c r="B13" s="109">
        <v>-64.400000000000006</v>
      </c>
      <c r="C13" s="110">
        <v>-110.6</v>
      </c>
      <c r="D13" s="110">
        <v>117.7</v>
      </c>
      <c r="E13" s="110">
        <v>215.6</v>
      </c>
      <c r="F13" s="110">
        <v>68.900000000000006</v>
      </c>
      <c r="G13" s="110">
        <v>109.3</v>
      </c>
      <c r="H13" s="110">
        <v>-84.4</v>
      </c>
      <c r="I13" s="110">
        <v>-66.8</v>
      </c>
      <c r="J13" s="110">
        <v>237.4</v>
      </c>
      <c r="K13" s="205">
        <v>848.3</v>
      </c>
      <c r="L13" s="205">
        <v>562.79999999999995</v>
      </c>
      <c r="M13" s="205">
        <v>1846.8</v>
      </c>
    </row>
    <row r="14" spans="1:13" ht="24" x14ac:dyDescent="0.2">
      <c r="A14" s="145" t="s">
        <v>68</v>
      </c>
      <c r="B14" s="109">
        <v>102.7</v>
      </c>
      <c r="C14" s="110">
        <v>-26.8</v>
      </c>
      <c r="D14" s="110">
        <v>27.5</v>
      </c>
      <c r="E14" s="110">
        <v>-50.7</v>
      </c>
      <c r="F14" s="110">
        <v>-13</v>
      </c>
      <c r="G14" s="110">
        <v>60.2</v>
      </c>
      <c r="H14" s="110">
        <v>12.2</v>
      </c>
      <c r="I14" s="110">
        <v>165.8</v>
      </c>
      <c r="J14" s="110">
        <v>333.5</v>
      </c>
      <c r="K14" s="205">
        <v>564.9</v>
      </c>
      <c r="L14" s="205">
        <v>1435.6</v>
      </c>
      <c r="M14" s="205">
        <v>1248.9000000000001</v>
      </c>
    </row>
    <row r="15" spans="1:13" ht="12" x14ac:dyDescent="0.2">
      <c r="A15" s="145" t="s">
        <v>92</v>
      </c>
      <c r="B15" s="109">
        <v>-4149.2</v>
      </c>
      <c r="C15" s="110">
        <v>-7322</v>
      </c>
      <c r="D15" s="110">
        <v>934.8</v>
      </c>
      <c r="E15" s="110">
        <v>-2031.9</v>
      </c>
      <c r="F15" s="110">
        <v>-3300.1</v>
      </c>
      <c r="G15" s="110">
        <v>-5007.1000000000004</v>
      </c>
      <c r="H15" s="110">
        <v>-11920.6</v>
      </c>
      <c r="I15" s="110">
        <v>-4754</v>
      </c>
      <c r="J15" s="110">
        <v>-3886.3</v>
      </c>
      <c r="K15" s="205">
        <v>-5372.8</v>
      </c>
      <c r="L15" s="205">
        <v>-1014.9</v>
      </c>
      <c r="M15" s="205">
        <v>-2512.9</v>
      </c>
    </row>
    <row r="16" spans="1:13" ht="12.95" customHeight="1" x14ac:dyDescent="0.2">
      <c r="A16" s="146" t="s">
        <v>70</v>
      </c>
      <c r="B16" s="109">
        <v>75.400000000000006</v>
      </c>
      <c r="C16" s="110">
        <v>-324.5</v>
      </c>
      <c r="D16" s="110">
        <v>-146</v>
      </c>
      <c r="E16" s="110">
        <v>174.6</v>
      </c>
      <c r="F16" s="110">
        <v>-144.30000000000001</v>
      </c>
      <c r="G16" s="110">
        <v>-230.2</v>
      </c>
      <c r="H16" s="110">
        <v>-257.10000000000002</v>
      </c>
      <c r="I16" s="110">
        <v>-236</v>
      </c>
      <c r="J16" s="110">
        <v>-104.8</v>
      </c>
      <c r="K16" s="205">
        <v>143.30000000000001</v>
      </c>
      <c r="L16" s="205">
        <v>274.39999999999998</v>
      </c>
      <c r="M16" s="205">
        <v>365.5</v>
      </c>
    </row>
    <row r="17" spans="1:13" ht="12" x14ac:dyDescent="0.2">
      <c r="A17" s="146" t="s">
        <v>71</v>
      </c>
      <c r="B17" s="109">
        <v>1.4</v>
      </c>
      <c r="C17" s="110">
        <v>17</v>
      </c>
      <c r="D17" s="110">
        <v>17.3</v>
      </c>
      <c r="E17" s="110">
        <v>20.7</v>
      </c>
      <c r="F17" s="110">
        <v>20</v>
      </c>
      <c r="G17" s="110">
        <v>11.7</v>
      </c>
      <c r="H17" s="110">
        <v>191.4</v>
      </c>
      <c r="I17" s="110">
        <v>110.7</v>
      </c>
      <c r="J17" s="110">
        <v>135</v>
      </c>
      <c r="K17" s="205">
        <v>92.8</v>
      </c>
      <c r="L17" s="205">
        <v>183.7</v>
      </c>
      <c r="M17" s="205">
        <v>149</v>
      </c>
    </row>
    <row r="18" spans="1:13" ht="12.75" customHeight="1" x14ac:dyDescent="0.2">
      <c r="A18" s="146" t="s">
        <v>72</v>
      </c>
      <c r="B18" s="108">
        <v>262.2</v>
      </c>
      <c r="C18" s="108">
        <v>78.900000000000006</v>
      </c>
      <c r="D18" s="108">
        <v>200.8</v>
      </c>
      <c r="E18" s="108">
        <v>445.9</v>
      </c>
      <c r="F18" s="110">
        <v>339.9</v>
      </c>
      <c r="G18" s="110">
        <v>140</v>
      </c>
      <c r="H18" s="110">
        <v>190.8</v>
      </c>
      <c r="I18" s="110">
        <v>418.8</v>
      </c>
      <c r="J18" s="110">
        <v>455.1</v>
      </c>
      <c r="K18" s="205">
        <v>619.9</v>
      </c>
      <c r="L18" s="205">
        <v>604.70000000000005</v>
      </c>
      <c r="M18" s="205">
        <v>1452.8</v>
      </c>
    </row>
    <row r="19" spans="1:13" ht="13.9" customHeight="1" x14ac:dyDescent="0.2">
      <c r="A19" s="146" t="s">
        <v>73</v>
      </c>
      <c r="B19" s="108">
        <v>1475</v>
      </c>
      <c r="C19" s="108">
        <v>440.4</v>
      </c>
      <c r="D19" s="108">
        <v>752.3</v>
      </c>
      <c r="E19" s="108">
        <v>1274.8</v>
      </c>
      <c r="F19" s="108">
        <v>2190.6</v>
      </c>
      <c r="G19" s="108">
        <v>1957.9</v>
      </c>
      <c r="H19" s="108">
        <v>1209.4000000000001</v>
      </c>
      <c r="I19" s="108">
        <v>6296.7</v>
      </c>
      <c r="J19" s="108">
        <v>7160.1</v>
      </c>
      <c r="K19" s="70">
        <v>7483</v>
      </c>
      <c r="L19" s="70">
        <v>9758.6</v>
      </c>
      <c r="M19" s="70">
        <v>12755.7</v>
      </c>
    </row>
    <row r="20" spans="1:13" ht="24.4" customHeight="1" x14ac:dyDescent="0.2">
      <c r="A20" s="145" t="s">
        <v>74</v>
      </c>
      <c r="B20" s="108">
        <v>7572.9</v>
      </c>
      <c r="C20" s="108">
        <v>7732.9</v>
      </c>
      <c r="D20" s="108">
        <v>15957.6</v>
      </c>
      <c r="E20" s="108">
        <v>15550.9</v>
      </c>
      <c r="F20" s="108">
        <v>13191.2</v>
      </c>
      <c r="G20" s="108">
        <v>21302.6</v>
      </c>
      <c r="H20" s="108">
        <v>36511.199999999997</v>
      </c>
      <c r="I20" s="108">
        <v>38044.400000000001</v>
      </c>
      <c r="J20" s="108">
        <v>91829.6</v>
      </c>
      <c r="K20" s="70">
        <v>52580.4</v>
      </c>
      <c r="L20" s="70">
        <v>69780.800000000003</v>
      </c>
      <c r="M20" s="70">
        <v>119079.3</v>
      </c>
    </row>
    <row r="21" spans="1:13" ht="24" x14ac:dyDescent="0.2">
      <c r="A21" s="145" t="s">
        <v>75</v>
      </c>
      <c r="B21" s="108">
        <v>26.8</v>
      </c>
      <c r="C21" s="108">
        <v>20.3</v>
      </c>
      <c r="D21" s="108">
        <v>12.9</v>
      </c>
      <c r="E21" s="108">
        <v>18</v>
      </c>
      <c r="F21" s="108">
        <v>-11.6</v>
      </c>
      <c r="G21" s="108">
        <v>6.1</v>
      </c>
      <c r="H21" s="108">
        <v>24.3</v>
      </c>
      <c r="I21" s="108">
        <v>13</v>
      </c>
      <c r="J21" s="108">
        <v>-278.89999999999998</v>
      </c>
      <c r="K21" s="70">
        <v>66</v>
      </c>
      <c r="L21" s="70">
        <v>35.5</v>
      </c>
      <c r="M21" s="70">
        <v>23.7</v>
      </c>
    </row>
    <row r="22" spans="1:13" ht="13.9" customHeight="1" x14ac:dyDescent="0.2">
      <c r="A22" s="146" t="s">
        <v>76</v>
      </c>
      <c r="B22" s="108">
        <v>211.4</v>
      </c>
      <c r="C22" s="108">
        <v>179.1</v>
      </c>
      <c r="D22" s="108">
        <v>139.5</v>
      </c>
      <c r="E22" s="108">
        <v>66.8</v>
      </c>
      <c r="F22" s="108">
        <v>42.2</v>
      </c>
      <c r="G22" s="108">
        <v>88</v>
      </c>
      <c r="H22" s="108">
        <v>228.2</v>
      </c>
      <c r="I22" s="108">
        <v>99.5</v>
      </c>
      <c r="J22" s="108">
        <v>288.60000000000002</v>
      </c>
      <c r="K22" s="70">
        <v>408.9</v>
      </c>
      <c r="L22" s="70">
        <v>630.29999999999995</v>
      </c>
      <c r="M22" s="70">
        <v>373.6</v>
      </c>
    </row>
    <row r="23" spans="1:13" ht="12" x14ac:dyDescent="0.2">
      <c r="A23" s="145" t="s">
        <v>77</v>
      </c>
      <c r="B23" s="108">
        <v>7</v>
      </c>
      <c r="C23" s="108">
        <v>-18.2</v>
      </c>
      <c r="D23" s="108">
        <v>27.7</v>
      </c>
      <c r="E23" s="108">
        <v>30.4</v>
      </c>
      <c r="F23" s="108">
        <v>-65.400000000000006</v>
      </c>
      <c r="G23" s="108">
        <v>-13.4</v>
      </c>
      <c r="H23" s="108">
        <v>17.899999999999999</v>
      </c>
      <c r="I23" s="108">
        <v>58.7</v>
      </c>
      <c r="J23" s="108">
        <v>64.099999999999994</v>
      </c>
      <c r="K23" s="70">
        <v>77.8</v>
      </c>
      <c r="L23" s="70">
        <v>124.8</v>
      </c>
      <c r="M23" s="70">
        <v>103.4</v>
      </c>
    </row>
    <row r="24" spans="1:13" ht="13.9" customHeight="1" x14ac:dyDescent="0.2">
      <c r="A24" s="145" t="s">
        <v>78</v>
      </c>
      <c r="B24" s="108">
        <v>134.9</v>
      </c>
      <c r="C24" s="108">
        <v>21.9</v>
      </c>
      <c r="D24" s="108">
        <v>44.9</v>
      </c>
      <c r="E24" s="108">
        <v>199.8</v>
      </c>
      <c r="F24" s="108">
        <v>85.6</v>
      </c>
      <c r="G24" s="108">
        <v>199.2</v>
      </c>
      <c r="H24" s="108">
        <v>-47</v>
      </c>
      <c r="I24" s="108">
        <v>350.6</v>
      </c>
      <c r="J24" s="108">
        <v>666.1</v>
      </c>
      <c r="K24" s="70">
        <v>339.7</v>
      </c>
      <c r="L24" s="70">
        <v>377.4</v>
      </c>
      <c r="M24" s="70">
        <v>1178.0999999999999</v>
      </c>
    </row>
    <row r="25" spans="1:13" ht="24" customHeight="1" x14ac:dyDescent="0.2">
      <c r="A25" s="145" t="s">
        <v>104</v>
      </c>
      <c r="B25" s="108">
        <v>21.6</v>
      </c>
      <c r="C25" s="108">
        <v>-45.3</v>
      </c>
      <c r="D25" s="108">
        <v>87.4</v>
      </c>
      <c r="E25" s="108">
        <v>191.6</v>
      </c>
      <c r="F25" s="108">
        <v>120.4</v>
      </c>
      <c r="G25" s="108">
        <v>49.7</v>
      </c>
      <c r="H25" s="108">
        <v>88.8</v>
      </c>
      <c r="I25" s="108">
        <v>157.4</v>
      </c>
      <c r="J25" s="108">
        <v>254.1</v>
      </c>
      <c r="K25" s="70">
        <v>230.2</v>
      </c>
      <c r="L25" s="70">
        <v>531.79999999999995</v>
      </c>
      <c r="M25" s="70">
        <v>300</v>
      </c>
    </row>
    <row r="26" spans="1:13" ht="24" customHeight="1" x14ac:dyDescent="0.2">
      <c r="A26" s="147" t="s">
        <v>22</v>
      </c>
      <c r="B26" s="108">
        <v>-5869.6</v>
      </c>
      <c r="C26" s="108">
        <v>-14680</v>
      </c>
      <c r="D26" s="108">
        <v>3278.4</v>
      </c>
      <c r="E26" s="108">
        <v>-9119.6</v>
      </c>
      <c r="F26" s="108">
        <v>-4314.3</v>
      </c>
      <c r="G26" s="108">
        <v>-2214.1999999999998</v>
      </c>
      <c r="H26" s="108">
        <v>-15260.2</v>
      </c>
      <c r="I26" s="108">
        <v>-7585.3</v>
      </c>
      <c r="J26" s="108">
        <v>-10943.3</v>
      </c>
      <c r="K26" s="70">
        <v>-17641.8</v>
      </c>
      <c r="L26" s="70">
        <v>-20542</v>
      </c>
      <c r="M26" s="70">
        <v>-26443.8</v>
      </c>
    </row>
    <row r="27" spans="1:13" ht="24" x14ac:dyDescent="0.2">
      <c r="A27" s="145" t="s">
        <v>79</v>
      </c>
      <c r="B27" s="108">
        <v>-3241.6</v>
      </c>
      <c r="C27" s="108">
        <v>-11283.8</v>
      </c>
      <c r="D27" s="108">
        <v>4247.6000000000004</v>
      </c>
      <c r="E27" s="108">
        <v>-8601.4</v>
      </c>
      <c r="F27" s="108">
        <v>-2853.3</v>
      </c>
      <c r="G27" s="108">
        <v>-1777.3</v>
      </c>
      <c r="H27" s="108">
        <v>-14774</v>
      </c>
      <c r="I27" s="108">
        <v>-7809.7</v>
      </c>
      <c r="J27" s="108">
        <v>-10930.9</v>
      </c>
      <c r="K27" s="70">
        <v>-17964.3</v>
      </c>
      <c r="L27" s="70">
        <v>-20671.7</v>
      </c>
      <c r="M27" s="70">
        <v>-26058.1</v>
      </c>
    </row>
    <row r="28" spans="1:13" ht="24" x14ac:dyDescent="0.2">
      <c r="A28" s="145" t="s">
        <v>80</v>
      </c>
      <c r="B28" s="108">
        <v>-2627.8</v>
      </c>
      <c r="C28" s="108">
        <v>-3282.8</v>
      </c>
      <c r="D28" s="108">
        <v>-808.4</v>
      </c>
      <c r="E28" s="108">
        <v>-624.9</v>
      </c>
      <c r="F28" s="108">
        <v>-1403.9</v>
      </c>
      <c r="G28" s="108">
        <v>-386.9</v>
      </c>
      <c r="H28" s="108">
        <v>-258.3</v>
      </c>
      <c r="I28" s="108">
        <v>311.2</v>
      </c>
      <c r="J28" s="108">
        <v>130</v>
      </c>
      <c r="K28" s="70">
        <v>233.2</v>
      </c>
      <c r="L28" s="70">
        <v>1137.4000000000001</v>
      </c>
      <c r="M28" s="70">
        <v>494.5</v>
      </c>
    </row>
    <row r="29" spans="1:13" ht="24" x14ac:dyDescent="0.2">
      <c r="A29" s="145" t="s">
        <v>49</v>
      </c>
      <c r="B29" s="108">
        <v>-0.2</v>
      </c>
      <c r="C29" s="108">
        <v>-113.4</v>
      </c>
      <c r="D29" s="108">
        <v>-160.80000000000001</v>
      </c>
      <c r="E29" s="108">
        <v>106.7</v>
      </c>
      <c r="F29" s="108">
        <v>-57.1</v>
      </c>
      <c r="G29" s="108">
        <v>-49.9</v>
      </c>
      <c r="H29" s="108">
        <v>-227.9</v>
      </c>
      <c r="I29" s="108">
        <v>-86.7</v>
      </c>
      <c r="J29" s="108">
        <v>-142.4</v>
      </c>
      <c r="K29" s="70">
        <v>89.4</v>
      </c>
      <c r="L29" s="70">
        <v>-1007.7</v>
      </c>
      <c r="M29" s="70">
        <v>-880.3</v>
      </c>
    </row>
    <row r="30" spans="1:13" ht="24" customHeight="1" x14ac:dyDescent="0.2">
      <c r="A30" s="147" t="s">
        <v>81</v>
      </c>
      <c r="B30" s="108">
        <v>-99.1</v>
      </c>
      <c r="C30" s="108">
        <v>-213.2</v>
      </c>
      <c r="D30" s="108">
        <v>23.5</v>
      </c>
      <c r="E30" s="108">
        <v>-166.5</v>
      </c>
      <c r="F30" s="108">
        <v>-68.599999999999994</v>
      </c>
      <c r="G30" s="108">
        <v>31.4</v>
      </c>
      <c r="H30" s="108">
        <v>-183.7</v>
      </c>
      <c r="I30" s="108">
        <v>4.9000000000000004</v>
      </c>
      <c r="J30" s="108">
        <v>-71.8</v>
      </c>
      <c r="K30" s="70">
        <v>-20.6</v>
      </c>
      <c r="L30" s="70">
        <v>666.2</v>
      </c>
      <c r="M30" s="70">
        <v>785.4</v>
      </c>
    </row>
    <row r="31" spans="1:13" ht="12.95" customHeight="1" x14ac:dyDescent="0.2">
      <c r="A31" s="144" t="s">
        <v>24</v>
      </c>
      <c r="B31" s="108">
        <v>-268.7</v>
      </c>
      <c r="C31" s="108">
        <v>-1619.1</v>
      </c>
      <c r="D31" s="108">
        <v>3898.8</v>
      </c>
      <c r="E31" s="108">
        <v>1873.7</v>
      </c>
      <c r="F31" s="108">
        <v>1295.5</v>
      </c>
      <c r="G31" s="108">
        <v>1073</v>
      </c>
      <c r="H31" s="108">
        <v>546</v>
      </c>
      <c r="I31" s="108">
        <v>2636.7</v>
      </c>
      <c r="J31" s="108">
        <v>61.2</v>
      </c>
      <c r="K31" s="70">
        <v>1599.7</v>
      </c>
      <c r="L31" s="70">
        <v>3155.5</v>
      </c>
      <c r="M31" s="70">
        <v>11206.9</v>
      </c>
    </row>
    <row r="32" spans="1:13" ht="24" customHeight="1" x14ac:dyDescent="0.2">
      <c r="A32" s="147" t="s">
        <v>102</v>
      </c>
      <c r="B32" s="108">
        <v>3806.3</v>
      </c>
      <c r="C32" s="108">
        <v>115.2</v>
      </c>
      <c r="D32" s="108">
        <v>5393.1</v>
      </c>
      <c r="E32" s="108">
        <v>6958.9</v>
      </c>
      <c r="F32" s="108">
        <v>7140.6</v>
      </c>
      <c r="G32" s="108">
        <v>10456.4</v>
      </c>
      <c r="H32" s="108">
        <v>6851.3</v>
      </c>
      <c r="I32" s="108">
        <v>23036.799999999999</v>
      </c>
      <c r="J32" s="108">
        <v>30201.200000000001</v>
      </c>
      <c r="K32" s="70">
        <v>41233.199999999997</v>
      </c>
      <c r="L32" s="70">
        <v>72586</v>
      </c>
      <c r="M32" s="70">
        <v>100561.60000000001</v>
      </c>
    </row>
    <row r="33" spans="1:13" ht="12.75" customHeight="1" x14ac:dyDescent="0.2">
      <c r="A33" s="144" t="s">
        <v>82</v>
      </c>
      <c r="B33" s="108">
        <v>1359.4</v>
      </c>
      <c r="C33" s="108">
        <v>977.4</v>
      </c>
      <c r="D33" s="108">
        <v>3036.6</v>
      </c>
      <c r="E33" s="108">
        <v>3987.8</v>
      </c>
      <c r="F33" s="108">
        <v>2960.5</v>
      </c>
      <c r="G33" s="108">
        <v>6050.8</v>
      </c>
      <c r="H33" s="108">
        <v>1936.7</v>
      </c>
      <c r="I33" s="108">
        <v>7105.8</v>
      </c>
      <c r="J33" s="108">
        <v>8836.4</v>
      </c>
      <c r="K33" s="70">
        <v>10487.7</v>
      </c>
      <c r="L33" s="70">
        <v>8650.7999999999993</v>
      </c>
      <c r="M33" s="70">
        <v>13601.9</v>
      </c>
    </row>
    <row r="34" spans="1:13" s="43" customFormat="1" ht="13.9" customHeight="1" x14ac:dyDescent="0.2">
      <c r="A34" s="144" t="s">
        <v>25</v>
      </c>
      <c r="B34" s="108">
        <v>-442.7</v>
      </c>
      <c r="C34" s="108">
        <v>-573.79999999999995</v>
      </c>
      <c r="D34" s="108">
        <v>-0.3</v>
      </c>
      <c r="E34" s="108">
        <v>-182.1</v>
      </c>
      <c r="F34" s="108">
        <v>-66.3</v>
      </c>
      <c r="G34" s="108">
        <v>-204.4</v>
      </c>
      <c r="H34" s="108">
        <v>-1022.7</v>
      </c>
      <c r="I34" s="108">
        <v>-427</v>
      </c>
      <c r="J34" s="108">
        <v>-1215.7</v>
      </c>
      <c r="K34" s="70">
        <v>1783.6</v>
      </c>
      <c r="L34" s="70">
        <v>3623.4</v>
      </c>
      <c r="M34" s="70">
        <v>4902.3999999999996</v>
      </c>
    </row>
    <row r="35" spans="1:13" s="43" customFormat="1" ht="12" x14ac:dyDescent="0.2">
      <c r="A35" s="148" t="s">
        <v>26</v>
      </c>
      <c r="B35" s="108">
        <v>255.9</v>
      </c>
      <c r="C35" s="108">
        <v>345.6</v>
      </c>
      <c r="D35" s="108">
        <v>337.6</v>
      </c>
      <c r="E35" s="108">
        <v>509.1</v>
      </c>
      <c r="F35" s="108">
        <v>435.2</v>
      </c>
      <c r="G35" s="108">
        <v>582</v>
      </c>
      <c r="H35" s="108">
        <v>534.70000000000005</v>
      </c>
      <c r="I35" s="108">
        <v>1322.7</v>
      </c>
      <c r="J35" s="108">
        <v>1528.7</v>
      </c>
      <c r="K35" s="70">
        <v>3394.3</v>
      </c>
      <c r="L35" s="70">
        <v>3957.3</v>
      </c>
      <c r="M35" s="70">
        <v>5501.1</v>
      </c>
    </row>
    <row r="36" spans="1:13" s="43" customFormat="1" ht="12" x14ac:dyDescent="0.2">
      <c r="A36" s="144" t="s">
        <v>27</v>
      </c>
      <c r="B36" s="108">
        <v>7401.1</v>
      </c>
      <c r="C36" s="108">
        <v>7560</v>
      </c>
      <c r="D36" s="108">
        <v>5188.7</v>
      </c>
      <c r="E36" s="108">
        <v>4966</v>
      </c>
      <c r="F36" s="108">
        <v>4183.1000000000004</v>
      </c>
      <c r="G36" s="108">
        <v>4072.6</v>
      </c>
      <c r="H36" s="108">
        <v>2222.4</v>
      </c>
      <c r="I36" s="108">
        <v>6558.4</v>
      </c>
      <c r="J36" s="108">
        <v>7752</v>
      </c>
      <c r="K36" s="70">
        <v>10036.799999999999</v>
      </c>
      <c r="L36" s="70">
        <v>10963.3</v>
      </c>
      <c r="M36" s="70">
        <v>11597</v>
      </c>
    </row>
    <row r="37" spans="1:13" ht="12.95" customHeight="1" x14ac:dyDescent="0.2">
      <c r="A37" s="144" t="s">
        <v>28</v>
      </c>
      <c r="B37" s="108">
        <v>9918.6</v>
      </c>
      <c r="C37" s="108">
        <v>10304.200000000001</v>
      </c>
      <c r="D37" s="108">
        <v>6378.9</v>
      </c>
      <c r="E37" s="108">
        <v>6479.9</v>
      </c>
      <c r="F37" s="108">
        <f>F38+F39+F40+F41+F42</f>
        <v>7837.6</v>
      </c>
      <c r="G37" s="108">
        <v>8889.2000000000007</v>
      </c>
      <c r="H37" s="108">
        <v>14398.6</v>
      </c>
      <c r="I37" s="108">
        <v>21120.2</v>
      </c>
      <c r="J37" s="108">
        <v>40129.800000000003</v>
      </c>
      <c r="K37" s="70">
        <v>45937.599999999999</v>
      </c>
      <c r="L37" s="70">
        <v>90487.4</v>
      </c>
      <c r="M37" s="70">
        <v>111059.8</v>
      </c>
    </row>
    <row r="38" spans="1:13" ht="12.95" customHeight="1" x14ac:dyDescent="0.2">
      <c r="A38" s="149" t="s">
        <v>51</v>
      </c>
      <c r="B38" s="108">
        <v>8882.7000000000007</v>
      </c>
      <c r="C38" s="111">
        <v>9119</v>
      </c>
      <c r="D38" s="111">
        <v>4935.7</v>
      </c>
      <c r="E38" s="111">
        <v>4679.5</v>
      </c>
      <c r="F38" s="111">
        <v>5389.9</v>
      </c>
      <c r="G38" s="111">
        <v>5794.7</v>
      </c>
      <c r="H38" s="111">
        <v>11057.5</v>
      </c>
      <c r="I38" s="111">
        <v>16995.900000000001</v>
      </c>
      <c r="J38" s="111">
        <v>34715.199999999997</v>
      </c>
      <c r="K38" s="209">
        <v>38741.5</v>
      </c>
      <c r="L38" s="209">
        <v>79196.3</v>
      </c>
      <c r="M38" s="209">
        <v>96344.6</v>
      </c>
    </row>
    <row r="39" spans="1:13" ht="12.95" customHeight="1" x14ac:dyDescent="0.2">
      <c r="A39" s="149" t="s">
        <v>52</v>
      </c>
      <c r="B39" s="108">
        <v>192.5</v>
      </c>
      <c r="C39" s="111">
        <v>351.1</v>
      </c>
      <c r="D39" s="111">
        <v>66.2</v>
      </c>
      <c r="E39" s="111">
        <v>131.69999999999999</v>
      </c>
      <c r="F39" s="111">
        <v>177.6</v>
      </c>
      <c r="G39" s="111">
        <v>195.4</v>
      </c>
      <c r="H39" s="111">
        <v>274.8</v>
      </c>
      <c r="I39" s="111">
        <v>256.60000000000002</v>
      </c>
      <c r="J39" s="111">
        <v>378.3</v>
      </c>
      <c r="K39" s="209">
        <v>418.8</v>
      </c>
      <c r="L39" s="209">
        <v>1253.4000000000001</v>
      </c>
      <c r="M39" s="209">
        <v>2090.9</v>
      </c>
    </row>
    <row r="40" spans="1:13" ht="12.95" customHeight="1" x14ac:dyDescent="0.2">
      <c r="A40" s="149" t="s">
        <v>29</v>
      </c>
      <c r="B40" s="108">
        <v>3.2</v>
      </c>
      <c r="C40" s="111">
        <v>4.3</v>
      </c>
      <c r="D40" s="111">
        <v>5.3</v>
      </c>
      <c r="E40" s="111">
        <v>4.3</v>
      </c>
      <c r="F40" s="111">
        <v>5.5</v>
      </c>
      <c r="G40" s="111">
        <v>5.9</v>
      </c>
      <c r="H40" s="111">
        <v>6.9</v>
      </c>
      <c r="I40" s="111">
        <v>4.0999999999999996</v>
      </c>
      <c r="J40" s="111">
        <v>4.0999999999999996</v>
      </c>
      <c r="K40" s="209">
        <v>5.6</v>
      </c>
      <c r="L40" s="209">
        <v>6</v>
      </c>
      <c r="M40" s="209">
        <v>5.4</v>
      </c>
    </row>
    <row r="41" spans="1:13" ht="12.95" customHeight="1" x14ac:dyDescent="0.2">
      <c r="A41" s="146" t="s">
        <v>30</v>
      </c>
      <c r="B41" s="108">
        <v>870.9</v>
      </c>
      <c r="C41" s="111">
        <v>828.5</v>
      </c>
      <c r="D41" s="111">
        <v>1308.9000000000001</v>
      </c>
      <c r="E41" s="111">
        <v>1558.5</v>
      </c>
      <c r="F41" s="111">
        <v>2065.8000000000002</v>
      </c>
      <c r="G41" s="111">
        <v>2749.6</v>
      </c>
      <c r="H41" s="111">
        <v>2796.6</v>
      </c>
      <c r="I41" s="111">
        <v>3246.6</v>
      </c>
      <c r="J41" s="111">
        <v>3749</v>
      </c>
      <c r="K41" s="209">
        <v>4561.7</v>
      </c>
      <c r="L41" s="209">
        <v>5001.5</v>
      </c>
      <c r="M41" s="209">
        <v>6714.5</v>
      </c>
    </row>
    <row r="42" spans="1:13" ht="12.95" customHeight="1" x14ac:dyDescent="0.2">
      <c r="A42" s="150" t="s">
        <v>108</v>
      </c>
      <c r="B42" s="108">
        <v>-30.7</v>
      </c>
      <c r="C42" s="108">
        <v>1.3</v>
      </c>
      <c r="D42" s="108">
        <v>62.8</v>
      </c>
      <c r="E42" s="108">
        <v>105.9</v>
      </c>
      <c r="F42" s="108">
        <f>198.3+0.5</f>
        <v>198.8</v>
      </c>
      <c r="G42" s="108">
        <v>143.6</v>
      </c>
      <c r="H42" s="108">
        <v>262.8</v>
      </c>
      <c r="I42" s="108">
        <v>617</v>
      </c>
      <c r="J42" s="108">
        <v>1283.2</v>
      </c>
      <c r="K42" s="108">
        <v>2210</v>
      </c>
      <c r="L42" s="108">
        <v>5030.2</v>
      </c>
      <c r="M42" s="108">
        <v>5904.4</v>
      </c>
    </row>
    <row r="43" spans="1:13" ht="12.95" customHeight="1" x14ac:dyDescent="0.2">
      <c r="A43" s="144" t="s">
        <v>84</v>
      </c>
      <c r="B43" s="108">
        <v>839</v>
      </c>
      <c r="C43" s="108">
        <v>-725.4</v>
      </c>
      <c r="D43" s="108">
        <v>1342.6</v>
      </c>
      <c r="E43" s="108">
        <v>1658.7</v>
      </c>
      <c r="F43" s="108">
        <v>1410.2</v>
      </c>
      <c r="G43" s="108">
        <v>2335.3000000000002</v>
      </c>
      <c r="H43" s="108">
        <v>-793.9</v>
      </c>
      <c r="I43" s="108">
        <v>2869.3</v>
      </c>
      <c r="J43" s="108">
        <v>3619.4</v>
      </c>
      <c r="K43" s="108">
        <v>6173.7</v>
      </c>
      <c r="L43" s="108">
        <v>6472.6</v>
      </c>
      <c r="M43" s="108">
        <v>9273</v>
      </c>
    </row>
    <row r="44" spans="1:13" ht="12.95" customHeight="1" x14ac:dyDescent="0.2">
      <c r="A44" s="144" t="s">
        <v>32</v>
      </c>
      <c r="B44" s="108">
        <v>-7207.1</v>
      </c>
      <c r="C44" s="108">
        <v>-9656.9</v>
      </c>
      <c r="D44" s="108">
        <v>1230.2</v>
      </c>
      <c r="E44" s="108">
        <v>-4990.8</v>
      </c>
      <c r="F44" s="108">
        <v>-5185.2</v>
      </c>
      <c r="G44" s="108">
        <v>-331.2</v>
      </c>
      <c r="H44" s="108">
        <v>-7547.6</v>
      </c>
      <c r="I44" s="108">
        <v>2905.5</v>
      </c>
      <c r="J44" s="108">
        <v>2545.5</v>
      </c>
      <c r="K44" s="108">
        <v>1899</v>
      </c>
      <c r="L44" s="108">
        <v>9553.5</v>
      </c>
      <c r="M44" s="108">
        <v>7444.1</v>
      </c>
    </row>
    <row r="45" spans="1:13" ht="12.95" customHeight="1" x14ac:dyDescent="0.2">
      <c r="A45" s="144" t="s">
        <v>85</v>
      </c>
      <c r="B45" s="108">
        <v>247.1</v>
      </c>
      <c r="C45" s="108">
        <v>152.69999999999999</v>
      </c>
      <c r="D45" s="108">
        <v>412.3</v>
      </c>
      <c r="E45" s="108">
        <v>530.5</v>
      </c>
      <c r="F45" s="108">
        <v>539.20000000000005</v>
      </c>
      <c r="G45" s="108">
        <v>655.29999999999995</v>
      </c>
      <c r="H45" s="108">
        <v>215.6</v>
      </c>
      <c r="I45" s="108">
        <v>1014.1</v>
      </c>
      <c r="J45" s="108">
        <v>1568.7</v>
      </c>
      <c r="K45" s="108">
        <v>1839.5</v>
      </c>
      <c r="L45" s="108">
        <v>3004.7</v>
      </c>
      <c r="M45" s="108">
        <v>3012.6</v>
      </c>
    </row>
    <row r="46" spans="1:13" ht="12.95" customHeight="1" x14ac:dyDescent="0.2">
      <c r="A46" s="144" t="s">
        <v>86</v>
      </c>
      <c r="B46" s="108">
        <v>0.2</v>
      </c>
      <c r="C46" s="108">
        <v>18.899999999999999</v>
      </c>
      <c r="D46" s="102">
        <v>22.4</v>
      </c>
      <c r="E46" s="102">
        <v>17.3</v>
      </c>
      <c r="F46" s="102">
        <v>23.6</v>
      </c>
      <c r="G46" s="102">
        <v>41.8</v>
      </c>
      <c r="H46" s="108">
        <v>29.8</v>
      </c>
      <c r="I46" s="108">
        <v>180.3</v>
      </c>
      <c r="J46" s="108">
        <v>294</v>
      </c>
      <c r="K46" s="108">
        <v>285.7</v>
      </c>
      <c r="L46" s="108">
        <v>864.4</v>
      </c>
      <c r="M46" s="108">
        <v>1633.6</v>
      </c>
    </row>
    <row r="47" spans="1:13" ht="24" x14ac:dyDescent="0.2">
      <c r="A47" s="147" t="s">
        <v>55</v>
      </c>
      <c r="B47" s="108">
        <v>17.5</v>
      </c>
      <c r="C47" s="108">
        <v>-14</v>
      </c>
      <c r="D47" s="108">
        <v>96.8</v>
      </c>
      <c r="E47" s="108">
        <v>74.8</v>
      </c>
      <c r="F47" s="108">
        <v>143.19999999999999</v>
      </c>
      <c r="G47" s="108">
        <v>252.2</v>
      </c>
      <c r="H47" s="108">
        <v>-26.6</v>
      </c>
      <c r="I47" s="108">
        <v>815.9</v>
      </c>
      <c r="J47" s="108">
        <v>626.5</v>
      </c>
      <c r="K47" s="108">
        <v>1444</v>
      </c>
      <c r="L47" s="108">
        <v>2495.6</v>
      </c>
      <c r="M47" s="108">
        <v>3658</v>
      </c>
    </row>
    <row r="48" spans="1:13" ht="12.95" customHeight="1" x14ac:dyDescent="0.2">
      <c r="A48" s="144" t="s">
        <v>103</v>
      </c>
      <c r="B48" s="108">
        <v>102.6</v>
      </c>
      <c r="C48" s="108">
        <v>-25.5</v>
      </c>
      <c r="D48" s="108">
        <v>44.8</v>
      </c>
      <c r="E48" s="108">
        <v>-23.3</v>
      </c>
      <c r="F48" s="108">
        <v>32.9</v>
      </c>
      <c r="G48" s="108">
        <v>-29.7</v>
      </c>
      <c r="H48" s="108">
        <v>-219.6</v>
      </c>
      <c r="I48" s="108">
        <v>-23.2</v>
      </c>
      <c r="J48" s="108">
        <v>38.5</v>
      </c>
      <c r="K48" s="108">
        <v>585.6</v>
      </c>
      <c r="L48" s="102">
        <v>493</v>
      </c>
      <c r="M48" s="102">
        <v>917.5</v>
      </c>
    </row>
    <row r="49" spans="1:13" ht="12.95" customHeight="1" x14ac:dyDescent="0.2">
      <c r="A49" s="144" t="s">
        <v>56</v>
      </c>
      <c r="B49" s="108">
        <v>36.5</v>
      </c>
      <c r="C49" s="108">
        <v>16.2</v>
      </c>
      <c r="D49" s="108">
        <v>61.9</v>
      </c>
      <c r="E49" s="108">
        <v>92.1</v>
      </c>
      <c r="F49" s="108">
        <v>76.099999999999994</v>
      </c>
      <c r="G49" s="108">
        <v>38.700000000000003</v>
      </c>
      <c r="H49" s="102">
        <v>22.3</v>
      </c>
      <c r="I49" s="102">
        <v>80</v>
      </c>
      <c r="J49" s="102">
        <v>109.6</v>
      </c>
      <c r="K49" s="102">
        <v>303.2</v>
      </c>
      <c r="L49" s="102">
        <v>658.2</v>
      </c>
      <c r="M49" s="102">
        <v>1337.4</v>
      </c>
    </row>
    <row r="50" spans="1:13" ht="5.45" customHeight="1" thickBot="1" x14ac:dyDescent="0.25">
      <c r="A50" s="151"/>
      <c r="B50" s="26"/>
      <c r="C50" s="103"/>
      <c r="D50" s="103"/>
      <c r="E50" s="103"/>
      <c r="F50" s="103"/>
      <c r="G50" s="103"/>
      <c r="H50" s="103"/>
      <c r="I50" s="103"/>
      <c r="J50" s="103"/>
      <c r="K50" s="103"/>
      <c r="L50" s="103"/>
      <c r="M50" s="103"/>
    </row>
  </sheetData>
  <hyperlinks>
    <hyperlink ref="A1" location="Мазмуну!A1" display="МАЗМУНУНА  кайтуу" xr:uid="{00000000-0004-0000-0E00-000000000000}"/>
  </hyperlinks>
  <pageMargins left="0.78740157480314965" right="0.59055118110236227" top="0.59055118110236227" bottom="0.59055118110236227" header="0.51181102362204722" footer="0.51181102362204722"/>
  <pageSetup paperSize="9" orientation="portrait" horizontalDpi="120" verticalDpi="14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73"/>
  <sheetViews>
    <sheetView workbookViewId="0">
      <selection activeCell="M6" sqref="M6"/>
    </sheetView>
  </sheetViews>
  <sheetFormatPr defaultRowHeight="12.95" customHeight="1" x14ac:dyDescent="0.2"/>
  <cols>
    <col min="1" max="1" width="42.140625" style="152" customWidth="1"/>
    <col min="2" max="6" width="8.7109375" style="24" hidden="1" customWidth="1"/>
    <col min="7" max="8" width="9.42578125" style="24" hidden="1" customWidth="1"/>
    <col min="9" max="11" width="9.42578125" style="24" customWidth="1"/>
    <col min="12" max="12" width="8.85546875" style="24" customWidth="1"/>
    <col min="13" max="13" width="8.85546875" style="24"/>
    <col min="14" max="240" width="9.140625" style="24"/>
    <col min="241" max="241" width="43.42578125" style="24" customWidth="1"/>
    <col min="242" max="257" width="0" style="24" hidden="1" customWidth="1"/>
    <col min="258" max="258" width="8.7109375" style="24" customWidth="1"/>
    <col min="259" max="259" width="9.140625" style="24"/>
    <col min="260" max="261" width="8.85546875" style="24" customWidth="1"/>
    <col min="262" max="496" width="9.140625" style="24"/>
    <col min="497" max="497" width="43.42578125" style="24" customWidth="1"/>
    <col min="498" max="513" width="0" style="24" hidden="1" customWidth="1"/>
    <col min="514" max="514" width="8.7109375" style="24" customWidth="1"/>
    <col min="515" max="515" width="9.140625" style="24"/>
    <col min="516" max="517" width="8.85546875" style="24" customWidth="1"/>
    <col min="518" max="752" width="9.140625" style="24"/>
    <col min="753" max="753" width="43.42578125" style="24" customWidth="1"/>
    <col min="754" max="769" width="0" style="24" hidden="1" customWidth="1"/>
    <col min="770" max="770" width="8.7109375" style="24" customWidth="1"/>
    <col min="771" max="771" width="9.140625" style="24"/>
    <col min="772" max="773" width="8.85546875" style="24" customWidth="1"/>
    <col min="774" max="1008" width="9.140625" style="24"/>
    <col min="1009" max="1009" width="43.42578125" style="24" customWidth="1"/>
    <col min="1010" max="1025" width="0" style="24" hidden="1" customWidth="1"/>
    <col min="1026" max="1026" width="8.7109375" style="24" customWidth="1"/>
    <col min="1027" max="1027" width="9.140625" style="24"/>
    <col min="1028" max="1029" width="8.85546875" style="24" customWidth="1"/>
    <col min="1030" max="1264" width="9.140625" style="24"/>
    <col min="1265" max="1265" width="43.42578125" style="24" customWidth="1"/>
    <col min="1266" max="1281" width="0" style="24" hidden="1" customWidth="1"/>
    <col min="1282" max="1282" width="8.7109375" style="24" customWidth="1"/>
    <col min="1283" max="1283" width="9.140625" style="24"/>
    <col min="1284" max="1285" width="8.85546875" style="24" customWidth="1"/>
    <col min="1286" max="1520" width="9.140625" style="24"/>
    <col min="1521" max="1521" width="43.42578125" style="24" customWidth="1"/>
    <col min="1522" max="1537" width="0" style="24" hidden="1" customWidth="1"/>
    <col min="1538" max="1538" width="8.7109375" style="24" customWidth="1"/>
    <col min="1539" max="1539" width="9.140625" style="24"/>
    <col min="1540" max="1541" width="8.85546875" style="24" customWidth="1"/>
    <col min="1542" max="1776" width="9.140625" style="24"/>
    <col min="1777" max="1777" width="43.42578125" style="24" customWidth="1"/>
    <col min="1778" max="1793" width="0" style="24" hidden="1" customWidth="1"/>
    <col min="1794" max="1794" width="8.7109375" style="24" customWidth="1"/>
    <col min="1795" max="1795" width="9.140625" style="24"/>
    <col min="1796" max="1797" width="8.85546875" style="24" customWidth="1"/>
    <col min="1798" max="2032" width="9.140625" style="24"/>
    <col min="2033" max="2033" width="43.42578125" style="24" customWidth="1"/>
    <col min="2034" max="2049" width="0" style="24" hidden="1" customWidth="1"/>
    <col min="2050" max="2050" width="8.7109375" style="24" customWidth="1"/>
    <col min="2051" max="2051" width="9.140625" style="24"/>
    <col min="2052" max="2053" width="8.85546875" style="24" customWidth="1"/>
    <col min="2054" max="2288" width="9.140625" style="24"/>
    <col min="2289" max="2289" width="43.42578125" style="24" customWidth="1"/>
    <col min="2290" max="2305" width="0" style="24" hidden="1" customWidth="1"/>
    <col min="2306" max="2306" width="8.7109375" style="24" customWidth="1"/>
    <col min="2307" max="2307" width="9.140625" style="24"/>
    <col min="2308" max="2309" width="8.85546875" style="24" customWidth="1"/>
    <col min="2310" max="2544" width="9.140625" style="24"/>
    <col min="2545" max="2545" width="43.42578125" style="24" customWidth="1"/>
    <col min="2546" max="2561" width="0" style="24" hidden="1" customWidth="1"/>
    <col min="2562" max="2562" width="8.7109375" style="24" customWidth="1"/>
    <col min="2563" max="2563" width="9.140625" style="24"/>
    <col min="2564" max="2565" width="8.85546875" style="24" customWidth="1"/>
    <col min="2566" max="2800" width="9.140625" style="24"/>
    <col min="2801" max="2801" width="43.42578125" style="24" customWidth="1"/>
    <col min="2802" max="2817" width="0" style="24" hidden="1" customWidth="1"/>
    <col min="2818" max="2818" width="8.7109375" style="24" customWidth="1"/>
    <col min="2819" max="2819" width="9.140625" style="24"/>
    <col min="2820" max="2821" width="8.85546875" style="24" customWidth="1"/>
    <col min="2822" max="3056" width="9.140625" style="24"/>
    <col min="3057" max="3057" width="43.42578125" style="24" customWidth="1"/>
    <col min="3058" max="3073" width="0" style="24" hidden="1" customWidth="1"/>
    <col min="3074" max="3074" width="8.7109375" style="24" customWidth="1"/>
    <col min="3075" max="3075" width="9.140625" style="24"/>
    <col min="3076" max="3077" width="8.85546875" style="24" customWidth="1"/>
    <col min="3078" max="3312" width="9.140625" style="24"/>
    <col min="3313" max="3313" width="43.42578125" style="24" customWidth="1"/>
    <col min="3314" max="3329" width="0" style="24" hidden="1" customWidth="1"/>
    <col min="3330" max="3330" width="8.7109375" style="24" customWidth="1"/>
    <col min="3331" max="3331" width="9.140625" style="24"/>
    <col min="3332" max="3333" width="8.85546875" style="24" customWidth="1"/>
    <col min="3334" max="3568" width="9.140625" style="24"/>
    <col min="3569" max="3569" width="43.42578125" style="24" customWidth="1"/>
    <col min="3570" max="3585" width="0" style="24" hidden="1" customWidth="1"/>
    <col min="3586" max="3586" width="8.7109375" style="24" customWidth="1"/>
    <col min="3587" max="3587" width="9.140625" style="24"/>
    <col min="3588" max="3589" width="8.85546875" style="24" customWidth="1"/>
    <col min="3590" max="3824" width="9.140625" style="24"/>
    <col min="3825" max="3825" width="43.42578125" style="24" customWidth="1"/>
    <col min="3826" max="3841" width="0" style="24" hidden="1" customWidth="1"/>
    <col min="3842" max="3842" width="8.7109375" style="24" customWidth="1"/>
    <col min="3843" max="3843" width="9.140625" style="24"/>
    <col min="3844" max="3845" width="8.85546875" style="24" customWidth="1"/>
    <col min="3846" max="4080" width="9.140625" style="24"/>
    <col min="4081" max="4081" width="43.42578125" style="24" customWidth="1"/>
    <col min="4082" max="4097" width="0" style="24" hidden="1" customWidth="1"/>
    <col min="4098" max="4098" width="8.7109375" style="24" customWidth="1"/>
    <col min="4099" max="4099" width="9.140625" style="24"/>
    <col min="4100" max="4101" width="8.85546875" style="24" customWidth="1"/>
    <col min="4102" max="4336" width="9.140625" style="24"/>
    <col min="4337" max="4337" width="43.42578125" style="24" customWidth="1"/>
    <col min="4338" max="4353" width="0" style="24" hidden="1" customWidth="1"/>
    <col min="4354" max="4354" width="8.7109375" style="24" customWidth="1"/>
    <col min="4355" max="4355" width="9.140625" style="24"/>
    <col min="4356" max="4357" width="8.85546875" style="24" customWidth="1"/>
    <col min="4358" max="4592" width="9.140625" style="24"/>
    <col min="4593" max="4593" width="43.42578125" style="24" customWidth="1"/>
    <col min="4594" max="4609" width="0" style="24" hidden="1" customWidth="1"/>
    <col min="4610" max="4610" width="8.7109375" style="24" customWidth="1"/>
    <col min="4611" max="4611" width="9.140625" style="24"/>
    <col min="4612" max="4613" width="8.85546875" style="24" customWidth="1"/>
    <col min="4614" max="4848" width="9.140625" style="24"/>
    <col min="4849" max="4849" width="43.42578125" style="24" customWidth="1"/>
    <col min="4850" max="4865" width="0" style="24" hidden="1" customWidth="1"/>
    <col min="4866" max="4866" width="8.7109375" style="24" customWidth="1"/>
    <col min="4867" max="4867" width="9.140625" style="24"/>
    <col min="4868" max="4869" width="8.85546875" style="24" customWidth="1"/>
    <col min="4870" max="5104" width="9.140625" style="24"/>
    <col min="5105" max="5105" width="43.42578125" style="24" customWidth="1"/>
    <col min="5106" max="5121" width="0" style="24" hidden="1" customWidth="1"/>
    <col min="5122" max="5122" width="8.7109375" style="24" customWidth="1"/>
    <col min="5123" max="5123" width="9.140625" style="24"/>
    <col min="5124" max="5125" width="8.85546875" style="24" customWidth="1"/>
    <col min="5126" max="5360" width="9.140625" style="24"/>
    <col min="5361" max="5361" width="43.42578125" style="24" customWidth="1"/>
    <col min="5362" max="5377" width="0" style="24" hidden="1" customWidth="1"/>
    <col min="5378" max="5378" width="8.7109375" style="24" customWidth="1"/>
    <col min="5379" max="5379" width="9.140625" style="24"/>
    <col min="5380" max="5381" width="8.85546875" style="24" customWidth="1"/>
    <col min="5382" max="5616" width="9.140625" style="24"/>
    <col min="5617" max="5617" width="43.42578125" style="24" customWidth="1"/>
    <col min="5618" max="5633" width="0" style="24" hidden="1" customWidth="1"/>
    <col min="5634" max="5634" width="8.7109375" style="24" customWidth="1"/>
    <col min="5635" max="5635" width="9.140625" style="24"/>
    <col min="5636" max="5637" width="8.85546875" style="24" customWidth="1"/>
    <col min="5638" max="5872" width="9.140625" style="24"/>
    <col min="5873" max="5873" width="43.42578125" style="24" customWidth="1"/>
    <col min="5874" max="5889" width="0" style="24" hidden="1" customWidth="1"/>
    <col min="5890" max="5890" width="8.7109375" style="24" customWidth="1"/>
    <col min="5891" max="5891" width="9.140625" style="24"/>
    <col min="5892" max="5893" width="8.85546875" style="24" customWidth="1"/>
    <col min="5894" max="6128" width="9.140625" style="24"/>
    <col min="6129" max="6129" width="43.42578125" style="24" customWidth="1"/>
    <col min="6130" max="6145" width="0" style="24" hidden="1" customWidth="1"/>
    <col min="6146" max="6146" width="8.7109375" style="24" customWidth="1"/>
    <col min="6147" max="6147" width="9.140625" style="24"/>
    <col min="6148" max="6149" width="8.85546875" style="24" customWidth="1"/>
    <col min="6150" max="6384" width="9.140625" style="24"/>
    <col min="6385" max="6385" width="43.42578125" style="24" customWidth="1"/>
    <col min="6386" max="6401" width="0" style="24" hidden="1" customWidth="1"/>
    <col min="6402" max="6402" width="8.7109375" style="24" customWidth="1"/>
    <col min="6403" max="6403" width="9.140625" style="24"/>
    <col min="6404" max="6405" width="8.85546875" style="24" customWidth="1"/>
    <col min="6406" max="6640" width="9.140625" style="24"/>
    <col min="6641" max="6641" width="43.42578125" style="24" customWidth="1"/>
    <col min="6642" max="6657" width="0" style="24" hidden="1" customWidth="1"/>
    <col min="6658" max="6658" width="8.7109375" style="24" customWidth="1"/>
    <col min="6659" max="6659" width="9.140625" style="24"/>
    <col min="6660" max="6661" width="8.85546875" style="24" customWidth="1"/>
    <col min="6662" max="6896" width="9.140625" style="24"/>
    <col min="6897" max="6897" width="43.42578125" style="24" customWidth="1"/>
    <col min="6898" max="6913" width="0" style="24" hidden="1" customWidth="1"/>
    <col min="6914" max="6914" width="8.7109375" style="24" customWidth="1"/>
    <col min="6915" max="6915" width="9.140625" style="24"/>
    <col min="6916" max="6917" width="8.85546875" style="24" customWidth="1"/>
    <col min="6918" max="7152" width="9.140625" style="24"/>
    <col min="7153" max="7153" width="43.42578125" style="24" customWidth="1"/>
    <col min="7154" max="7169" width="0" style="24" hidden="1" customWidth="1"/>
    <col min="7170" max="7170" width="8.7109375" style="24" customWidth="1"/>
    <col min="7171" max="7171" width="9.140625" style="24"/>
    <col min="7172" max="7173" width="8.85546875" style="24" customWidth="1"/>
    <col min="7174" max="7408" width="9.140625" style="24"/>
    <col min="7409" max="7409" width="43.42578125" style="24" customWidth="1"/>
    <col min="7410" max="7425" width="0" style="24" hidden="1" customWidth="1"/>
    <col min="7426" max="7426" width="8.7109375" style="24" customWidth="1"/>
    <col min="7427" max="7427" width="9.140625" style="24"/>
    <col min="7428" max="7429" width="8.85546875" style="24" customWidth="1"/>
    <col min="7430" max="7664" width="9.140625" style="24"/>
    <col min="7665" max="7665" width="43.42578125" style="24" customWidth="1"/>
    <col min="7666" max="7681" width="0" style="24" hidden="1" customWidth="1"/>
    <col min="7682" max="7682" width="8.7109375" style="24" customWidth="1"/>
    <col min="7683" max="7683" width="9.140625" style="24"/>
    <col min="7684" max="7685" width="8.85546875" style="24" customWidth="1"/>
    <col min="7686" max="7920" width="9.140625" style="24"/>
    <col min="7921" max="7921" width="43.42578125" style="24" customWidth="1"/>
    <col min="7922" max="7937" width="0" style="24" hidden="1" customWidth="1"/>
    <col min="7938" max="7938" width="8.7109375" style="24" customWidth="1"/>
    <col min="7939" max="7939" width="9.140625" style="24"/>
    <col min="7940" max="7941" width="8.85546875" style="24" customWidth="1"/>
    <col min="7942" max="8176" width="9.140625" style="24"/>
    <col min="8177" max="8177" width="43.42578125" style="24" customWidth="1"/>
    <col min="8178" max="8193" width="0" style="24" hidden="1" customWidth="1"/>
    <col min="8194" max="8194" width="8.7109375" style="24" customWidth="1"/>
    <col min="8195" max="8195" width="9.140625" style="24"/>
    <col min="8196" max="8197" width="8.85546875" style="24" customWidth="1"/>
    <col min="8198" max="8432" width="9.140625" style="24"/>
    <col min="8433" max="8433" width="43.42578125" style="24" customWidth="1"/>
    <col min="8434" max="8449" width="0" style="24" hidden="1" customWidth="1"/>
    <col min="8450" max="8450" width="8.7109375" style="24" customWidth="1"/>
    <col min="8451" max="8451" width="9.140625" style="24"/>
    <col min="8452" max="8453" width="8.85546875" style="24" customWidth="1"/>
    <col min="8454" max="8688" width="9.140625" style="24"/>
    <col min="8689" max="8689" width="43.42578125" style="24" customWidth="1"/>
    <col min="8690" max="8705" width="0" style="24" hidden="1" customWidth="1"/>
    <col min="8706" max="8706" width="8.7109375" style="24" customWidth="1"/>
    <col min="8707" max="8707" width="9.140625" style="24"/>
    <col min="8708" max="8709" width="8.85546875" style="24" customWidth="1"/>
    <col min="8710" max="8944" width="9.140625" style="24"/>
    <col min="8945" max="8945" width="43.42578125" style="24" customWidth="1"/>
    <col min="8946" max="8961" width="0" style="24" hidden="1" customWidth="1"/>
    <col min="8962" max="8962" width="8.7109375" style="24" customWidth="1"/>
    <col min="8963" max="8963" width="9.140625" style="24"/>
    <col min="8964" max="8965" width="8.85546875" style="24" customWidth="1"/>
    <col min="8966" max="9200" width="9.140625" style="24"/>
    <col min="9201" max="9201" width="43.42578125" style="24" customWidth="1"/>
    <col min="9202" max="9217" width="0" style="24" hidden="1" customWidth="1"/>
    <col min="9218" max="9218" width="8.7109375" style="24" customWidth="1"/>
    <col min="9219" max="9219" width="9.140625" style="24"/>
    <col min="9220" max="9221" width="8.85546875" style="24" customWidth="1"/>
    <col min="9222" max="9456" width="9.140625" style="24"/>
    <col min="9457" max="9457" width="43.42578125" style="24" customWidth="1"/>
    <col min="9458" max="9473" width="0" style="24" hidden="1" customWidth="1"/>
    <col min="9474" max="9474" width="8.7109375" style="24" customWidth="1"/>
    <col min="9475" max="9475" width="9.140625" style="24"/>
    <col min="9476" max="9477" width="8.85546875" style="24" customWidth="1"/>
    <col min="9478" max="9712" width="9.140625" style="24"/>
    <col min="9713" max="9713" width="43.42578125" style="24" customWidth="1"/>
    <col min="9714" max="9729" width="0" style="24" hidden="1" customWidth="1"/>
    <col min="9730" max="9730" width="8.7109375" style="24" customWidth="1"/>
    <col min="9731" max="9731" width="9.140625" style="24"/>
    <col min="9732" max="9733" width="8.85546875" style="24" customWidth="1"/>
    <col min="9734" max="9968" width="9.140625" style="24"/>
    <col min="9969" max="9969" width="43.42578125" style="24" customWidth="1"/>
    <col min="9970" max="9985" width="0" style="24" hidden="1" customWidth="1"/>
    <col min="9986" max="9986" width="8.7109375" style="24" customWidth="1"/>
    <col min="9987" max="9987" width="9.140625" style="24"/>
    <col min="9988" max="9989" width="8.85546875" style="24" customWidth="1"/>
    <col min="9990" max="10224" width="9.140625" style="24"/>
    <col min="10225" max="10225" width="43.42578125" style="24" customWidth="1"/>
    <col min="10226" max="10241" width="0" style="24" hidden="1" customWidth="1"/>
    <col min="10242" max="10242" width="8.7109375" style="24" customWidth="1"/>
    <col min="10243" max="10243" width="9.140625" style="24"/>
    <col min="10244" max="10245" width="8.85546875" style="24" customWidth="1"/>
    <col min="10246" max="10480" width="9.140625" style="24"/>
    <col min="10481" max="10481" width="43.42578125" style="24" customWidth="1"/>
    <col min="10482" max="10497" width="0" style="24" hidden="1" customWidth="1"/>
    <col min="10498" max="10498" width="8.7109375" style="24" customWidth="1"/>
    <col min="10499" max="10499" width="9.140625" style="24"/>
    <col min="10500" max="10501" width="8.85546875" style="24" customWidth="1"/>
    <col min="10502" max="10736" width="9.140625" style="24"/>
    <col min="10737" max="10737" width="43.42578125" style="24" customWidth="1"/>
    <col min="10738" max="10753" width="0" style="24" hidden="1" customWidth="1"/>
    <col min="10754" max="10754" width="8.7109375" style="24" customWidth="1"/>
    <col min="10755" max="10755" width="9.140625" style="24"/>
    <col min="10756" max="10757" width="8.85546875" style="24" customWidth="1"/>
    <col min="10758" max="10992" width="9.140625" style="24"/>
    <col min="10993" max="10993" width="43.42578125" style="24" customWidth="1"/>
    <col min="10994" max="11009" width="0" style="24" hidden="1" customWidth="1"/>
    <col min="11010" max="11010" width="8.7109375" style="24" customWidth="1"/>
    <col min="11011" max="11011" width="9.140625" style="24"/>
    <col min="11012" max="11013" width="8.85546875" style="24" customWidth="1"/>
    <col min="11014" max="11248" width="9.140625" style="24"/>
    <col min="11249" max="11249" width="43.42578125" style="24" customWidth="1"/>
    <col min="11250" max="11265" width="0" style="24" hidden="1" customWidth="1"/>
    <col min="11266" max="11266" width="8.7109375" style="24" customWidth="1"/>
    <col min="11267" max="11267" width="9.140625" style="24"/>
    <col min="11268" max="11269" width="8.85546875" style="24" customWidth="1"/>
    <col min="11270" max="11504" width="9.140625" style="24"/>
    <col min="11505" max="11505" width="43.42578125" style="24" customWidth="1"/>
    <col min="11506" max="11521" width="0" style="24" hidden="1" customWidth="1"/>
    <col min="11522" max="11522" width="8.7109375" style="24" customWidth="1"/>
    <col min="11523" max="11523" width="9.140625" style="24"/>
    <col min="11524" max="11525" width="8.85546875" style="24" customWidth="1"/>
    <col min="11526" max="11760" width="9.140625" style="24"/>
    <col min="11761" max="11761" width="43.42578125" style="24" customWidth="1"/>
    <col min="11762" max="11777" width="0" style="24" hidden="1" customWidth="1"/>
    <col min="11778" max="11778" width="8.7109375" style="24" customWidth="1"/>
    <col min="11779" max="11779" width="9.140625" style="24"/>
    <col min="11780" max="11781" width="8.85546875" style="24" customWidth="1"/>
    <col min="11782" max="12016" width="9.140625" style="24"/>
    <col min="12017" max="12017" width="43.42578125" style="24" customWidth="1"/>
    <col min="12018" max="12033" width="0" style="24" hidden="1" customWidth="1"/>
    <col min="12034" max="12034" width="8.7109375" style="24" customWidth="1"/>
    <col min="12035" max="12035" width="9.140625" style="24"/>
    <col min="12036" max="12037" width="8.85546875" style="24" customWidth="1"/>
    <col min="12038" max="12272" width="9.140625" style="24"/>
    <col min="12273" max="12273" width="43.42578125" style="24" customWidth="1"/>
    <col min="12274" max="12289" width="0" style="24" hidden="1" customWidth="1"/>
    <col min="12290" max="12290" width="8.7109375" style="24" customWidth="1"/>
    <col min="12291" max="12291" width="9.140625" style="24"/>
    <col min="12292" max="12293" width="8.85546875" style="24" customWidth="1"/>
    <col min="12294" max="12528" width="9.140625" style="24"/>
    <col min="12529" max="12529" width="43.42578125" style="24" customWidth="1"/>
    <col min="12530" max="12545" width="0" style="24" hidden="1" customWidth="1"/>
    <col min="12546" max="12546" width="8.7109375" style="24" customWidth="1"/>
    <col min="12547" max="12547" width="9.140625" style="24"/>
    <col min="12548" max="12549" width="8.85546875" style="24" customWidth="1"/>
    <col min="12550" max="12784" width="9.140625" style="24"/>
    <col min="12785" max="12785" width="43.42578125" style="24" customWidth="1"/>
    <col min="12786" max="12801" width="0" style="24" hidden="1" customWidth="1"/>
    <col min="12802" max="12802" width="8.7109375" style="24" customWidth="1"/>
    <col min="12803" max="12803" width="9.140625" style="24"/>
    <col min="12804" max="12805" width="8.85546875" style="24" customWidth="1"/>
    <col min="12806" max="13040" width="9.140625" style="24"/>
    <col min="13041" max="13041" width="43.42578125" style="24" customWidth="1"/>
    <col min="13042" max="13057" width="0" style="24" hidden="1" customWidth="1"/>
    <col min="13058" max="13058" width="8.7109375" style="24" customWidth="1"/>
    <col min="13059" max="13059" width="9.140625" style="24"/>
    <col min="13060" max="13061" width="8.85546875" style="24" customWidth="1"/>
    <col min="13062" max="13296" width="9.140625" style="24"/>
    <col min="13297" max="13297" width="43.42578125" style="24" customWidth="1"/>
    <col min="13298" max="13313" width="0" style="24" hidden="1" customWidth="1"/>
    <col min="13314" max="13314" width="8.7109375" style="24" customWidth="1"/>
    <col min="13315" max="13315" width="9.140625" style="24"/>
    <col min="13316" max="13317" width="8.85546875" style="24" customWidth="1"/>
    <col min="13318" max="13552" width="9.140625" style="24"/>
    <col min="13553" max="13553" width="43.42578125" style="24" customWidth="1"/>
    <col min="13554" max="13569" width="0" style="24" hidden="1" customWidth="1"/>
    <col min="13570" max="13570" width="8.7109375" style="24" customWidth="1"/>
    <col min="13571" max="13571" width="9.140625" style="24"/>
    <col min="13572" max="13573" width="8.85546875" style="24" customWidth="1"/>
    <col min="13574" max="13808" width="9.140625" style="24"/>
    <col min="13809" max="13809" width="43.42578125" style="24" customWidth="1"/>
    <col min="13810" max="13825" width="0" style="24" hidden="1" customWidth="1"/>
    <col min="13826" max="13826" width="8.7109375" style="24" customWidth="1"/>
    <col min="13827" max="13827" width="9.140625" style="24"/>
    <col min="13828" max="13829" width="8.85546875" style="24" customWidth="1"/>
    <col min="13830" max="14064" width="9.140625" style="24"/>
    <col min="14065" max="14065" width="43.42578125" style="24" customWidth="1"/>
    <col min="14066" max="14081" width="0" style="24" hidden="1" customWidth="1"/>
    <col min="14082" max="14082" width="8.7109375" style="24" customWidth="1"/>
    <col min="14083" max="14083" width="9.140625" style="24"/>
    <col min="14084" max="14085" width="8.85546875" style="24" customWidth="1"/>
    <col min="14086" max="14320" width="9.140625" style="24"/>
    <col min="14321" max="14321" width="43.42578125" style="24" customWidth="1"/>
    <col min="14322" max="14337" width="0" style="24" hidden="1" customWidth="1"/>
    <col min="14338" max="14338" width="8.7109375" style="24" customWidth="1"/>
    <col min="14339" max="14339" width="9.140625" style="24"/>
    <col min="14340" max="14341" width="8.85546875" style="24" customWidth="1"/>
    <col min="14342" max="14576" width="9.140625" style="24"/>
    <col min="14577" max="14577" width="43.42578125" style="24" customWidth="1"/>
    <col min="14578" max="14593" width="0" style="24" hidden="1" customWidth="1"/>
    <col min="14594" max="14594" width="8.7109375" style="24" customWidth="1"/>
    <col min="14595" max="14595" width="9.140625" style="24"/>
    <col min="14596" max="14597" width="8.85546875" style="24" customWidth="1"/>
    <col min="14598" max="14832" width="9.140625" style="24"/>
    <col min="14833" max="14833" width="43.42578125" style="24" customWidth="1"/>
    <col min="14834" max="14849" width="0" style="24" hidden="1" customWidth="1"/>
    <col min="14850" max="14850" width="8.7109375" style="24" customWidth="1"/>
    <col min="14851" max="14851" width="9.140625" style="24"/>
    <col min="14852" max="14853" width="8.85546875" style="24" customWidth="1"/>
    <col min="14854" max="15088" width="9.140625" style="24"/>
    <col min="15089" max="15089" width="43.42578125" style="24" customWidth="1"/>
    <col min="15090" max="15105" width="0" style="24" hidden="1" customWidth="1"/>
    <col min="15106" max="15106" width="8.7109375" style="24" customWidth="1"/>
    <col min="15107" max="15107" width="9.140625" style="24"/>
    <col min="15108" max="15109" width="8.85546875" style="24" customWidth="1"/>
    <col min="15110" max="15344" width="9.140625" style="24"/>
    <col min="15345" max="15345" width="43.42578125" style="24" customWidth="1"/>
    <col min="15346" max="15361" width="0" style="24" hidden="1" customWidth="1"/>
    <col min="15362" max="15362" width="8.7109375" style="24" customWidth="1"/>
    <col min="15363" max="15363" width="9.140625" style="24"/>
    <col min="15364" max="15365" width="8.85546875" style="24" customWidth="1"/>
    <col min="15366" max="15600" width="9.140625" style="24"/>
    <col min="15601" max="15601" width="43.42578125" style="24" customWidth="1"/>
    <col min="15602" max="15617" width="0" style="24" hidden="1" customWidth="1"/>
    <col min="15618" max="15618" width="8.7109375" style="24" customWidth="1"/>
    <col min="15619" max="15619" width="9.140625" style="24"/>
    <col min="15620" max="15621" width="8.85546875" style="24" customWidth="1"/>
    <col min="15622" max="15856" width="9.140625" style="24"/>
    <col min="15857" max="15857" width="43.42578125" style="24" customWidth="1"/>
    <col min="15858" max="15873" width="0" style="24" hidden="1" customWidth="1"/>
    <col min="15874" max="15874" width="8.7109375" style="24" customWidth="1"/>
    <col min="15875" max="15875" width="9.140625" style="24"/>
    <col min="15876" max="15877" width="8.85546875" style="24" customWidth="1"/>
    <col min="15878" max="16112" width="9.140625" style="24"/>
    <col min="16113" max="16113" width="43.42578125" style="24" customWidth="1"/>
    <col min="16114" max="16129" width="0" style="24" hidden="1" customWidth="1"/>
    <col min="16130" max="16130" width="8.7109375" style="24" customWidth="1"/>
    <col min="16131" max="16131" width="9.140625" style="24"/>
    <col min="16132" max="16133" width="8.85546875" style="24" customWidth="1"/>
    <col min="16134" max="16377" width="9.140625" style="24"/>
    <col min="16378" max="16384" width="9.140625" style="24" customWidth="1"/>
  </cols>
  <sheetData>
    <row r="1" spans="1:13" s="6" customFormat="1" ht="12.95" customHeight="1" x14ac:dyDescent="0.2">
      <c r="A1" s="952" t="s">
        <v>1375</v>
      </c>
      <c r="L1" s="24"/>
      <c r="M1" s="24"/>
    </row>
    <row r="2" spans="1:13" ht="17.100000000000001" customHeight="1" x14ac:dyDescent="0.2">
      <c r="A2" s="154" t="s">
        <v>127</v>
      </c>
    </row>
    <row r="3" spans="1:13" ht="17.100000000000001" customHeight="1" thickBot="1" x14ac:dyDescent="0.25">
      <c r="A3" s="139" t="s">
        <v>152</v>
      </c>
      <c r="B3" s="26"/>
      <c r="C3" s="25"/>
      <c r="D3" s="26"/>
      <c r="E3" s="26"/>
      <c r="F3" s="26"/>
      <c r="G3" s="26"/>
      <c r="H3" s="26"/>
      <c r="I3" s="26"/>
      <c r="J3" s="26"/>
      <c r="K3" s="26"/>
      <c r="L3" s="26"/>
      <c r="M3" s="26"/>
    </row>
    <row r="4" spans="1:13" s="27" customFormat="1" ht="17.100000000000001" customHeight="1" thickBot="1" x14ac:dyDescent="0.25">
      <c r="A4" s="140"/>
      <c r="B4" s="28">
        <v>2014</v>
      </c>
      <c r="C4" s="28">
        <v>2015</v>
      </c>
      <c r="D4" s="28">
        <v>2016</v>
      </c>
      <c r="E4" s="28">
        <v>2017</v>
      </c>
      <c r="F4" s="28">
        <v>2018</v>
      </c>
      <c r="G4" s="28">
        <v>2019</v>
      </c>
      <c r="H4" s="28">
        <v>2020</v>
      </c>
      <c r="I4" s="28">
        <v>2021</v>
      </c>
      <c r="J4" s="28">
        <v>2022</v>
      </c>
      <c r="K4" s="28">
        <v>2023</v>
      </c>
      <c r="L4" s="28">
        <v>2024</v>
      </c>
      <c r="M4" s="28">
        <v>2025</v>
      </c>
    </row>
    <row r="5" spans="1:13" s="27" customFormat="1" ht="5.45" customHeight="1" x14ac:dyDescent="0.2">
      <c r="A5" s="141"/>
    </row>
    <row r="6" spans="1:13" s="30" customFormat="1" ht="12.95" customHeight="1" x14ac:dyDescent="0.2">
      <c r="A6" s="155" t="s">
        <v>19</v>
      </c>
      <c r="B6" s="106">
        <v>50663</v>
      </c>
      <c r="C6" s="106">
        <v>51672.7</v>
      </c>
      <c r="D6" s="106">
        <v>67425.8</v>
      </c>
      <c r="E6" s="106">
        <v>65877.3</v>
      </c>
      <c r="F6" s="106">
        <v>61542.5</v>
      </c>
      <c r="G6" s="106">
        <v>77971.600000000006</v>
      </c>
      <c r="H6" s="106">
        <v>97287.9</v>
      </c>
      <c r="I6" s="106">
        <v>145982.39999999999</v>
      </c>
      <c r="J6" s="203">
        <v>234314.6</v>
      </c>
      <c r="K6" s="203">
        <v>255904.2</v>
      </c>
      <c r="L6" s="203">
        <v>362870.2</v>
      </c>
      <c r="M6" s="203">
        <v>519089.1</v>
      </c>
    </row>
    <row r="7" spans="1:13" s="36" customFormat="1" ht="15" hidden="1" customHeight="1" x14ac:dyDescent="0.2">
      <c r="A7" s="156" t="s">
        <v>20</v>
      </c>
      <c r="B7" s="112"/>
      <c r="C7" s="112"/>
      <c r="D7" s="112"/>
      <c r="E7" s="112"/>
      <c r="F7" s="112"/>
      <c r="G7" s="112"/>
      <c r="H7" s="112"/>
      <c r="I7" s="112"/>
      <c r="J7" s="204"/>
      <c r="K7" s="204"/>
      <c r="L7" s="204"/>
      <c r="M7" s="204"/>
    </row>
    <row r="8" spans="1:13" s="36" customFormat="1" ht="12.95" customHeight="1" x14ac:dyDescent="0.2">
      <c r="A8" s="143" t="s">
        <v>50</v>
      </c>
      <c r="B8" s="110">
        <v>430.9</v>
      </c>
      <c r="C8" s="110">
        <v>290.60000000000002</v>
      </c>
      <c r="D8" s="110">
        <v>502</v>
      </c>
      <c r="E8" s="110">
        <v>708.8</v>
      </c>
      <c r="F8" s="110">
        <v>422.3</v>
      </c>
      <c r="G8" s="110">
        <v>406.2</v>
      </c>
      <c r="H8" s="110">
        <v>599.4</v>
      </c>
      <c r="I8" s="110">
        <v>1021.3</v>
      </c>
      <c r="J8" s="205">
        <v>1184.8</v>
      </c>
      <c r="K8" s="205">
        <v>1634.6</v>
      </c>
      <c r="L8" s="205">
        <v>1394</v>
      </c>
      <c r="M8" s="205">
        <v>1476.6</v>
      </c>
    </row>
    <row r="9" spans="1:13" s="36" customFormat="1" ht="12.95" customHeight="1" x14ac:dyDescent="0.2">
      <c r="A9" s="144" t="s">
        <v>101</v>
      </c>
      <c r="B9" s="110">
        <v>860.3</v>
      </c>
      <c r="C9" s="110">
        <v>750.2</v>
      </c>
      <c r="D9" s="110">
        <v>4358</v>
      </c>
      <c r="E9" s="110">
        <v>4319.1000000000004</v>
      </c>
      <c r="F9" s="110">
        <v>4551.5469999999996</v>
      </c>
      <c r="G9" s="110">
        <v>5162.8</v>
      </c>
      <c r="H9" s="110">
        <v>5232.8</v>
      </c>
      <c r="I9" s="110">
        <v>10328</v>
      </c>
      <c r="J9" s="205">
        <v>7226.3</v>
      </c>
      <c r="K9" s="205">
        <v>10369.700000000001</v>
      </c>
      <c r="L9" s="205">
        <v>11598.4</v>
      </c>
      <c r="M9" s="205">
        <v>26021</v>
      </c>
    </row>
    <row r="10" spans="1:13" s="36" customFormat="1" ht="12.95" customHeight="1" x14ac:dyDescent="0.2">
      <c r="A10" s="144" t="s">
        <v>64</v>
      </c>
      <c r="B10" s="110">
        <v>13601.9</v>
      </c>
      <c r="C10" s="110">
        <v>14339.8</v>
      </c>
      <c r="D10" s="110">
        <v>21545.4</v>
      </c>
      <c r="E10" s="110">
        <v>21476.9</v>
      </c>
      <c r="F10" s="110">
        <v>20228.8959</v>
      </c>
      <c r="G10" s="110">
        <v>27794.1</v>
      </c>
      <c r="H10" s="110">
        <v>44360.7</v>
      </c>
      <c r="I10" s="110">
        <v>53371</v>
      </c>
      <c r="J10" s="205">
        <v>110082.4</v>
      </c>
      <c r="K10" s="205">
        <v>76021.899999999994</v>
      </c>
      <c r="L10" s="205">
        <v>99985.600000000006</v>
      </c>
      <c r="M10" s="205">
        <v>158132.1</v>
      </c>
    </row>
    <row r="11" spans="1:13" ht="24" x14ac:dyDescent="0.2">
      <c r="A11" s="145" t="s">
        <v>90</v>
      </c>
      <c r="B11" s="110">
        <v>2115.5</v>
      </c>
      <c r="C11" s="110">
        <v>1469.2</v>
      </c>
      <c r="D11" s="110">
        <v>1991</v>
      </c>
      <c r="E11" s="110">
        <v>2165.8000000000002</v>
      </c>
      <c r="F11" s="110">
        <v>3087.8</v>
      </c>
      <c r="G11" s="110">
        <v>2646.4</v>
      </c>
      <c r="H11" s="110">
        <v>3160.7</v>
      </c>
      <c r="I11" s="110">
        <v>5960.4</v>
      </c>
      <c r="J11" s="205">
        <v>7271</v>
      </c>
      <c r="K11" s="205">
        <v>10572.6</v>
      </c>
      <c r="L11" s="205">
        <v>13124.2</v>
      </c>
      <c r="M11" s="205">
        <v>14818.4</v>
      </c>
    </row>
    <row r="12" spans="1:13" ht="14.25" customHeight="1" x14ac:dyDescent="0.2">
      <c r="A12" s="146" t="s">
        <v>66</v>
      </c>
      <c r="B12" s="110">
        <v>22.4</v>
      </c>
      <c r="C12" s="110">
        <v>260.2</v>
      </c>
      <c r="D12" s="110">
        <v>0.1</v>
      </c>
      <c r="E12" s="110">
        <v>1.6</v>
      </c>
      <c r="F12" s="110">
        <v>0.3</v>
      </c>
      <c r="G12" s="110">
        <v>1.8</v>
      </c>
      <c r="H12" s="110">
        <v>133.4</v>
      </c>
      <c r="I12" s="110">
        <v>1.8</v>
      </c>
      <c r="J12" s="205">
        <v>110.2</v>
      </c>
      <c r="K12" s="205">
        <v>31.7</v>
      </c>
      <c r="L12" s="205">
        <v>0.1</v>
      </c>
      <c r="M12" s="205">
        <v>2.7</v>
      </c>
    </row>
    <row r="13" spans="1:13" ht="36" x14ac:dyDescent="0.2">
      <c r="A13" s="145" t="s">
        <v>91</v>
      </c>
      <c r="B13" s="110">
        <v>180.7</v>
      </c>
      <c r="C13" s="110">
        <v>100.1</v>
      </c>
      <c r="D13" s="110">
        <v>228.3</v>
      </c>
      <c r="E13" s="110">
        <v>248.8</v>
      </c>
      <c r="F13" s="110">
        <v>110.7</v>
      </c>
      <c r="G13" s="110">
        <v>213.6</v>
      </c>
      <c r="H13" s="110">
        <v>176.8</v>
      </c>
      <c r="I13" s="110">
        <v>309.39999999999998</v>
      </c>
      <c r="J13" s="205">
        <v>452.1</v>
      </c>
      <c r="K13" s="205">
        <v>1060.5</v>
      </c>
      <c r="L13" s="205">
        <v>1053.7</v>
      </c>
      <c r="M13" s="205">
        <v>2244.3000000000002</v>
      </c>
    </row>
    <row r="14" spans="1:13" ht="24" x14ac:dyDescent="0.2">
      <c r="A14" s="145" t="s">
        <v>68</v>
      </c>
      <c r="B14" s="110">
        <v>161.6</v>
      </c>
      <c r="C14" s="110">
        <v>104.5</v>
      </c>
      <c r="D14" s="110">
        <v>127.6</v>
      </c>
      <c r="E14" s="110">
        <v>101.8</v>
      </c>
      <c r="F14" s="110">
        <v>106.1</v>
      </c>
      <c r="G14" s="110">
        <v>157.30000000000001</v>
      </c>
      <c r="H14" s="110">
        <v>192.9</v>
      </c>
      <c r="I14" s="110">
        <v>291.89999999999998</v>
      </c>
      <c r="J14" s="205">
        <v>385.8</v>
      </c>
      <c r="K14" s="205">
        <v>634.6</v>
      </c>
      <c r="L14" s="205">
        <v>1513.9</v>
      </c>
      <c r="M14" s="205">
        <v>1574.6</v>
      </c>
    </row>
    <row r="15" spans="1:13" ht="12" x14ac:dyDescent="0.2">
      <c r="A15" s="145" t="s">
        <v>94</v>
      </c>
      <c r="B15" s="110">
        <v>156</v>
      </c>
      <c r="C15" s="110">
        <v>96.1</v>
      </c>
      <c r="D15" s="110">
        <v>990.1</v>
      </c>
      <c r="E15" s="109" t="s">
        <v>33</v>
      </c>
      <c r="F15" s="109">
        <v>55.7</v>
      </c>
      <c r="G15" s="109">
        <v>42.4</v>
      </c>
      <c r="H15" s="109">
        <v>0.1</v>
      </c>
      <c r="I15" s="109">
        <v>207.4</v>
      </c>
      <c r="J15" s="205">
        <v>376.2</v>
      </c>
      <c r="K15" s="205">
        <v>715.8</v>
      </c>
      <c r="L15" s="205">
        <v>838.6</v>
      </c>
      <c r="M15" s="205">
        <v>1361.2</v>
      </c>
    </row>
    <row r="16" spans="1:13" ht="12.95" customHeight="1" x14ac:dyDescent="0.2">
      <c r="A16" s="146" t="s">
        <v>70</v>
      </c>
      <c r="B16" s="110">
        <v>198.7</v>
      </c>
      <c r="C16" s="110">
        <v>132.19999999999999</v>
      </c>
      <c r="D16" s="110">
        <v>93.5</v>
      </c>
      <c r="E16" s="110">
        <v>267.8</v>
      </c>
      <c r="F16" s="110">
        <v>42.1</v>
      </c>
      <c r="G16" s="110">
        <v>28.6</v>
      </c>
      <c r="H16" s="110">
        <v>76.5</v>
      </c>
      <c r="I16" s="110">
        <v>65.400000000000006</v>
      </c>
      <c r="J16" s="205">
        <v>73.8</v>
      </c>
      <c r="K16" s="205">
        <v>261.7</v>
      </c>
      <c r="L16" s="205">
        <v>313.7</v>
      </c>
      <c r="M16" s="205">
        <v>562.70000000000005</v>
      </c>
    </row>
    <row r="17" spans="1:13" ht="12.95" customHeight="1" x14ac:dyDescent="0.2">
      <c r="A17" s="146" t="s">
        <v>71</v>
      </c>
      <c r="B17" s="110">
        <v>24.8</v>
      </c>
      <c r="C17" s="110">
        <v>31.7</v>
      </c>
      <c r="D17" s="110">
        <v>27</v>
      </c>
      <c r="E17" s="110">
        <v>33.6</v>
      </c>
      <c r="F17" s="110">
        <v>31.6</v>
      </c>
      <c r="G17" s="110">
        <v>72.900000000000006</v>
      </c>
      <c r="H17" s="110">
        <v>230.1</v>
      </c>
      <c r="I17" s="110">
        <v>116.6</v>
      </c>
      <c r="J17" s="205">
        <v>153.19999999999999</v>
      </c>
      <c r="K17" s="205">
        <v>131.9</v>
      </c>
      <c r="L17" s="205">
        <v>220.1</v>
      </c>
      <c r="M17" s="205">
        <v>163.80000000000001</v>
      </c>
    </row>
    <row r="18" spans="1:13" ht="12.95" customHeight="1" x14ac:dyDescent="0.2">
      <c r="A18" s="146" t="s">
        <v>72</v>
      </c>
      <c r="B18" s="108">
        <v>321.10000000000002</v>
      </c>
      <c r="C18" s="108">
        <v>300.5</v>
      </c>
      <c r="D18" s="108">
        <v>270.3</v>
      </c>
      <c r="E18" s="108">
        <v>558.5</v>
      </c>
      <c r="F18" s="108">
        <v>382.7</v>
      </c>
      <c r="G18" s="108">
        <v>193.9</v>
      </c>
      <c r="H18" s="108">
        <v>265</v>
      </c>
      <c r="I18" s="108">
        <v>491.4</v>
      </c>
      <c r="J18" s="205">
        <v>505.6</v>
      </c>
      <c r="K18" s="205">
        <v>663.8</v>
      </c>
      <c r="L18" s="205">
        <v>708.1</v>
      </c>
      <c r="M18" s="205">
        <v>1546.8</v>
      </c>
    </row>
    <row r="19" spans="1:13" ht="12.95" customHeight="1" x14ac:dyDescent="0.2">
      <c r="A19" s="146" t="s">
        <v>73</v>
      </c>
      <c r="B19" s="108">
        <v>2119.6999999999998</v>
      </c>
      <c r="C19" s="108">
        <v>1729.6</v>
      </c>
      <c r="D19" s="108">
        <v>1244.5</v>
      </c>
      <c r="E19" s="108">
        <v>1500.8</v>
      </c>
      <c r="F19" s="108">
        <v>2588.9</v>
      </c>
      <c r="G19" s="108">
        <v>2322.8000000000002</v>
      </c>
      <c r="H19" s="108">
        <v>2539.1999999999998</v>
      </c>
      <c r="I19" s="108">
        <v>6770.9</v>
      </c>
      <c r="J19" s="70">
        <v>7241.5</v>
      </c>
      <c r="K19" s="70">
        <v>7736.5</v>
      </c>
      <c r="L19" s="70">
        <v>10110.1</v>
      </c>
      <c r="M19" s="70">
        <v>13552</v>
      </c>
    </row>
    <row r="20" spans="1:13" ht="24.4" customHeight="1" x14ac:dyDescent="0.2">
      <c r="A20" s="145" t="s">
        <v>74</v>
      </c>
      <c r="B20" s="108">
        <v>7770.5</v>
      </c>
      <c r="C20" s="108">
        <v>9753.9</v>
      </c>
      <c r="D20" s="108">
        <v>16187.1</v>
      </c>
      <c r="E20" s="108">
        <v>15913.2</v>
      </c>
      <c r="F20" s="108">
        <v>13371</v>
      </c>
      <c r="G20" s="108">
        <v>21620.5</v>
      </c>
      <c r="H20" s="108">
        <v>37006.400000000001</v>
      </c>
      <c r="I20" s="108">
        <v>38286.199999999997</v>
      </c>
      <c r="J20" s="70">
        <v>92096.6</v>
      </c>
      <c r="K20" s="70">
        <v>52739</v>
      </c>
      <c r="L20" s="70">
        <v>69991.600000000006</v>
      </c>
      <c r="M20" s="70">
        <v>119632.9</v>
      </c>
    </row>
    <row r="21" spans="1:13" ht="24" x14ac:dyDescent="0.2">
      <c r="A21" s="145" t="s">
        <v>75</v>
      </c>
      <c r="B21" s="108">
        <v>31.1</v>
      </c>
      <c r="C21" s="108">
        <v>20.399999999999999</v>
      </c>
      <c r="D21" s="108">
        <v>18.100000000000001</v>
      </c>
      <c r="E21" s="108">
        <v>19.7</v>
      </c>
      <c r="F21" s="108">
        <v>2</v>
      </c>
      <c r="G21" s="108">
        <v>7.1</v>
      </c>
      <c r="H21" s="108">
        <v>25.2</v>
      </c>
      <c r="I21" s="108">
        <v>13.9</v>
      </c>
      <c r="J21" s="70">
        <v>31.6</v>
      </c>
      <c r="K21" s="70">
        <v>74.7</v>
      </c>
      <c r="L21" s="70">
        <v>67.8</v>
      </c>
      <c r="M21" s="70">
        <v>42.1</v>
      </c>
    </row>
    <row r="22" spans="1:13" ht="12.95" customHeight="1" x14ac:dyDescent="0.2">
      <c r="A22" s="146" t="s">
        <v>76</v>
      </c>
      <c r="B22" s="108">
        <v>231.9</v>
      </c>
      <c r="C22" s="108">
        <v>200.7</v>
      </c>
      <c r="D22" s="108">
        <v>149</v>
      </c>
      <c r="E22" s="108">
        <v>150.1</v>
      </c>
      <c r="F22" s="108">
        <v>141.4</v>
      </c>
      <c r="G22" s="108">
        <v>105.4</v>
      </c>
      <c r="H22" s="108">
        <v>252.4</v>
      </c>
      <c r="I22" s="108">
        <v>164.4</v>
      </c>
      <c r="J22" s="70">
        <v>346.3</v>
      </c>
      <c r="K22" s="70">
        <v>490.3</v>
      </c>
      <c r="L22" s="70">
        <v>723</v>
      </c>
      <c r="M22" s="70">
        <v>616.79999999999995</v>
      </c>
    </row>
    <row r="23" spans="1:13" ht="12" x14ac:dyDescent="0.2">
      <c r="A23" s="145" t="s">
        <v>77</v>
      </c>
      <c r="B23" s="108">
        <v>34.4</v>
      </c>
      <c r="C23" s="108">
        <v>40.1</v>
      </c>
      <c r="D23" s="108">
        <v>46.3</v>
      </c>
      <c r="E23" s="108">
        <v>63</v>
      </c>
      <c r="F23" s="108">
        <v>31.1</v>
      </c>
      <c r="G23" s="108">
        <v>19.2</v>
      </c>
      <c r="H23" s="108">
        <v>34.5</v>
      </c>
      <c r="I23" s="108">
        <v>69.5</v>
      </c>
      <c r="J23" s="70">
        <v>80.7</v>
      </c>
      <c r="K23" s="70">
        <v>96.7</v>
      </c>
      <c r="L23" s="70">
        <v>131.69999999999999</v>
      </c>
      <c r="M23" s="70">
        <v>133.30000000000001</v>
      </c>
    </row>
    <row r="24" spans="1:13" ht="12.95" customHeight="1" x14ac:dyDescent="0.2">
      <c r="A24" s="145" t="s">
        <v>78</v>
      </c>
      <c r="B24" s="108">
        <v>135.1</v>
      </c>
      <c r="C24" s="108">
        <v>22.2</v>
      </c>
      <c r="D24" s="108">
        <v>48.4</v>
      </c>
      <c r="E24" s="108">
        <v>201.7</v>
      </c>
      <c r="F24" s="108">
        <v>85.9</v>
      </c>
      <c r="G24" s="108">
        <v>204.2</v>
      </c>
      <c r="H24" s="108">
        <v>31.5</v>
      </c>
      <c r="I24" s="108">
        <v>350.9</v>
      </c>
      <c r="J24" s="70">
        <v>676.9</v>
      </c>
      <c r="K24" s="70">
        <v>412.6</v>
      </c>
      <c r="L24" s="70">
        <v>562.29999999999995</v>
      </c>
      <c r="M24" s="70">
        <v>1253.3</v>
      </c>
    </row>
    <row r="25" spans="1:13" ht="24" x14ac:dyDescent="0.2">
      <c r="A25" s="145" t="s">
        <v>104</v>
      </c>
      <c r="B25" s="108">
        <v>98.4</v>
      </c>
      <c r="C25" s="108">
        <v>78.400000000000006</v>
      </c>
      <c r="D25" s="108">
        <v>124.2</v>
      </c>
      <c r="E25" s="108">
        <v>250.5</v>
      </c>
      <c r="F25" s="108">
        <v>191.6</v>
      </c>
      <c r="G25" s="108">
        <v>157.9</v>
      </c>
      <c r="H25" s="108">
        <v>235.9</v>
      </c>
      <c r="I25" s="108">
        <v>270.89999999999998</v>
      </c>
      <c r="J25" s="70">
        <v>281.10000000000002</v>
      </c>
      <c r="K25" s="70">
        <v>399.6</v>
      </c>
      <c r="L25" s="70">
        <v>626.79999999999995</v>
      </c>
      <c r="M25" s="70">
        <v>627.20000000000005</v>
      </c>
    </row>
    <row r="26" spans="1:13" ht="24" x14ac:dyDescent="0.2">
      <c r="A26" s="147" t="s">
        <v>22</v>
      </c>
      <c r="B26" s="108">
        <v>358.9</v>
      </c>
      <c r="C26" s="108">
        <v>86.9</v>
      </c>
      <c r="D26" s="108">
        <v>4898.8999999999996</v>
      </c>
      <c r="E26" s="108">
        <v>4683.8999999999996</v>
      </c>
      <c r="F26" s="108">
        <v>374.7</v>
      </c>
      <c r="G26" s="108">
        <v>286.89999999999998</v>
      </c>
      <c r="H26" s="108">
        <v>193.4</v>
      </c>
      <c r="I26" s="108">
        <v>726.8</v>
      </c>
      <c r="J26" s="70">
        <v>1976.4</v>
      </c>
      <c r="K26" s="70">
        <v>892.9</v>
      </c>
      <c r="L26" s="70">
        <v>4696.7</v>
      </c>
      <c r="M26" s="70">
        <v>1927.5</v>
      </c>
    </row>
    <row r="27" spans="1:13" ht="24" x14ac:dyDescent="0.2">
      <c r="A27" s="145" t="s">
        <v>79</v>
      </c>
      <c r="B27" s="108">
        <v>216.8</v>
      </c>
      <c r="C27" s="108">
        <v>20.3</v>
      </c>
      <c r="D27" s="108">
        <v>4756.5</v>
      </c>
      <c r="E27" s="108">
        <v>4434.7</v>
      </c>
      <c r="F27" s="108">
        <v>316.10000000000002</v>
      </c>
      <c r="G27" s="108">
        <v>217.6</v>
      </c>
      <c r="H27" s="108">
        <v>144.9</v>
      </c>
      <c r="I27" s="108">
        <v>393.2</v>
      </c>
      <c r="J27" s="70">
        <v>1733.5</v>
      </c>
      <c r="K27" s="70">
        <v>396.3</v>
      </c>
      <c r="L27" s="70">
        <v>3448.6</v>
      </c>
      <c r="M27" s="70">
        <v>1187.7</v>
      </c>
    </row>
    <row r="28" spans="1:13" ht="24" customHeight="1" x14ac:dyDescent="0.2">
      <c r="A28" s="145" t="s">
        <v>80</v>
      </c>
      <c r="B28" s="108" t="s">
        <v>33</v>
      </c>
      <c r="C28" s="108" t="s">
        <v>33</v>
      </c>
      <c r="D28" s="108" t="s">
        <v>33</v>
      </c>
      <c r="E28" s="108" t="s">
        <v>33</v>
      </c>
      <c r="F28" s="108" t="s">
        <v>33</v>
      </c>
      <c r="G28" s="108" t="s">
        <v>33</v>
      </c>
      <c r="H28" s="108" t="s">
        <v>33</v>
      </c>
      <c r="I28" s="108">
        <v>311.2</v>
      </c>
      <c r="J28" s="70">
        <v>130</v>
      </c>
      <c r="K28" s="70">
        <v>233.2</v>
      </c>
      <c r="L28" s="70">
        <v>1137.4000000000001</v>
      </c>
      <c r="M28" s="70">
        <v>494.5</v>
      </c>
    </row>
    <row r="29" spans="1:13" ht="24" x14ac:dyDescent="0.2">
      <c r="A29" s="145" t="s">
        <v>49</v>
      </c>
      <c r="B29" s="108">
        <v>142.1</v>
      </c>
      <c r="C29" s="108">
        <v>66.599999999999994</v>
      </c>
      <c r="D29" s="108">
        <v>142.5</v>
      </c>
      <c r="E29" s="108">
        <v>249.2</v>
      </c>
      <c r="F29" s="108">
        <v>58.6</v>
      </c>
      <c r="G29" s="108">
        <v>69.3</v>
      </c>
      <c r="H29" s="108">
        <v>48.6</v>
      </c>
      <c r="I29" s="108">
        <v>22.4</v>
      </c>
      <c r="J29" s="70">
        <v>112.8</v>
      </c>
      <c r="K29" s="70">
        <v>263.39999999999998</v>
      </c>
      <c r="L29" s="70">
        <v>110.7</v>
      </c>
      <c r="M29" s="70">
        <v>245.3</v>
      </c>
    </row>
    <row r="30" spans="1:13" ht="24" customHeight="1" x14ac:dyDescent="0.2">
      <c r="A30" s="147" t="s">
        <v>81</v>
      </c>
      <c r="B30" s="108">
        <v>39.799999999999997</v>
      </c>
      <c r="C30" s="108">
        <v>13.4</v>
      </c>
      <c r="D30" s="108">
        <v>120.6</v>
      </c>
      <c r="E30" s="108">
        <v>23.8</v>
      </c>
      <c r="F30" s="108">
        <v>45.7</v>
      </c>
      <c r="G30" s="108">
        <v>139.5</v>
      </c>
      <c r="H30" s="108">
        <v>38.4</v>
      </c>
      <c r="I30" s="108">
        <v>214.5</v>
      </c>
      <c r="J30" s="70">
        <v>133.30000000000001</v>
      </c>
      <c r="K30" s="70">
        <v>200.3</v>
      </c>
      <c r="L30" s="70">
        <v>871.7</v>
      </c>
      <c r="M30" s="70">
        <v>1202.0999999999999</v>
      </c>
    </row>
    <row r="31" spans="1:13" ht="12" x14ac:dyDescent="0.2">
      <c r="A31" s="144" t="s">
        <v>24</v>
      </c>
      <c r="B31" s="108">
        <v>1899.4</v>
      </c>
      <c r="C31" s="108">
        <v>2033.6</v>
      </c>
      <c r="D31" s="108">
        <v>4943.8999999999996</v>
      </c>
      <c r="E31" s="108">
        <v>3207.4</v>
      </c>
      <c r="F31" s="108">
        <v>3400.1</v>
      </c>
      <c r="G31" s="108">
        <v>3182</v>
      </c>
      <c r="H31" s="108">
        <v>3343.7</v>
      </c>
      <c r="I31" s="108">
        <v>5353.8</v>
      </c>
      <c r="J31" s="70">
        <v>4845.2</v>
      </c>
      <c r="K31" s="70">
        <v>8527.7999999999993</v>
      </c>
      <c r="L31" s="70">
        <v>12364.8</v>
      </c>
      <c r="M31" s="70">
        <v>23040.799999999999</v>
      </c>
    </row>
    <row r="32" spans="1:13" ht="24" x14ac:dyDescent="0.2">
      <c r="A32" s="147" t="s">
        <v>102</v>
      </c>
      <c r="B32" s="108">
        <v>5879.4</v>
      </c>
      <c r="C32" s="108">
        <v>5707.5</v>
      </c>
      <c r="D32" s="108">
        <v>7376.6</v>
      </c>
      <c r="E32" s="108">
        <v>8810.1</v>
      </c>
      <c r="F32" s="108">
        <v>9398.2000000000007</v>
      </c>
      <c r="G32" s="108">
        <v>12297.6</v>
      </c>
      <c r="H32" s="108">
        <v>12763.9</v>
      </c>
      <c r="I32" s="108">
        <v>25017.3</v>
      </c>
      <c r="J32" s="70">
        <v>34473.5</v>
      </c>
      <c r="K32" s="70">
        <v>62775.6</v>
      </c>
      <c r="L32" s="70">
        <v>80307.7</v>
      </c>
      <c r="M32" s="70">
        <v>111924.9</v>
      </c>
    </row>
    <row r="33" spans="1:13" ht="14.25" customHeight="1" x14ac:dyDescent="0.2">
      <c r="A33" s="144" t="s">
        <v>82</v>
      </c>
      <c r="B33" s="108">
        <v>2831.7</v>
      </c>
      <c r="C33" s="108">
        <v>2992</v>
      </c>
      <c r="D33" s="108">
        <v>3787.8</v>
      </c>
      <c r="E33" s="108">
        <v>4418</v>
      </c>
      <c r="F33" s="108">
        <v>3740.1</v>
      </c>
      <c r="G33" s="108">
        <v>6496.1</v>
      </c>
      <c r="H33" s="108">
        <v>2945</v>
      </c>
      <c r="I33" s="108">
        <v>8170.1</v>
      </c>
      <c r="J33" s="70">
        <v>10251.200000000001</v>
      </c>
      <c r="K33" s="70">
        <v>12528.8</v>
      </c>
      <c r="L33" s="70">
        <v>10710.7</v>
      </c>
      <c r="M33" s="70">
        <v>16563</v>
      </c>
    </row>
    <row r="34" spans="1:13" ht="12" customHeight="1" x14ac:dyDescent="0.2">
      <c r="A34" s="144" t="s">
        <v>25</v>
      </c>
      <c r="B34" s="108">
        <v>180.2</v>
      </c>
      <c r="C34" s="108">
        <v>239.9</v>
      </c>
      <c r="D34" s="108">
        <v>229.4</v>
      </c>
      <c r="E34" s="108">
        <v>264.8</v>
      </c>
      <c r="F34" s="108">
        <v>238.7</v>
      </c>
      <c r="G34" s="108">
        <v>179.6</v>
      </c>
      <c r="H34" s="108">
        <v>67.7</v>
      </c>
      <c r="I34" s="108">
        <v>406.9</v>
      </c>
      <c r="J34" s="70">
        <v>913.1</v>
      </c>
      <c r="K34" s="70">
        <v>2415.5</v>
      </c>
      <c r="L34" s="70">
        <v>4074.7</v>
      </c>
      <c r="M34" s="70">
        <v>5670.4</v>
      </c>
    </row>
    <row r="35" spans="1:13" ht="12" customHeight="1" x14ac:dyDescent="0.2">
      <c r="A35" s="148" t="s">
        <v>26</v>
      </c>
      <c r="B35" s="108">
        <v>352</v>
      </c>
      <c r="C35" s="108">
        <v>414.6</v>
      </c>
      <c r="D35" s="108">
        <v>473.7</v>
      </c>
      <c r="E35" s="108">
        <v>605.79999999999995</v>
      </c>
      <c r="F35" s="108">
        <v>696.2</v>
      </c>
      <c r="G35" s="108">
        <v>852</v>
      </c>
      <c r="H35" s="108">
        <v>868.7</v>
      </c>
      <c r="I35" s="108">
        <v>1688.3</v>
      </c>
      <c r="J35" s="70">
        <v>2077.6</v>
      </c>
      <c r="K35" s="70">
        <v>4159.1000000000004</v>
      </c>
      <c r="L35" s="70">
        <v>5717</v>
      </c>
      <c r="M35" s="70">
        <v>8299.6</v>
      </c>
    </row>
    <row r="36" spans="1:13" ht="12" customHeight="1" x14ac:dyDescent="0.2">
      <c r="A36" s="144" t="s">
        <v>27</v>
      </c>
      <c r="B36" s="108">
        <v>8609.6</v>
      </c>
      <c r="C36" s="108">
        <v>10113.799999999999</v>
      </c>
      <c r="D36" s="108">
        <v>5472.7</v>
      </c>
      <c r="E36" s="108">
        <v>5403.9</v>
      </c>
      <c r="F36" s="108">
        <v>4821.3</v>
      </c>
      <c r="G36" s="108">
        <v>4868.7</v>
      </c>
      <c r="H36" s="108">
        <v>5042.7</v>
      </c>
      <c r="I36" s="108">
        <v>7122.9</v>
      </c>
      <c r="J36" s="70">
        <v>8203.6</v>
      </c>
      <c r="K36" s="70">
        <v>10632</v>
      </c>
      <c r="L36" s="70">
        <v>11136.7</v>
      </c>
      <c r="M36" s="70">
        <v>12045.8</v>
      </c>
    </row>
    <row r="37" spans="1:13" ht="12.95" customHeight="1" x14ac:dyDescent="0.2">
      <c r="A37" s="144" t="s">
        <v>28</v>
      </c>
      <c r="B37" s="108">
        <v>10319.200000000001</v>
      </c>
      <c r="C37" s="108">
        <v>10793.6</v>
      </c>
      <c r="D37" s="108">
        <v>7351.2</v>
      </c>
      <c r="E37" s="108">
        <v>7270.9</v>
      </c>
      <c r="F37" s="108">
        <f>F38+F39+F40+F41+F42</f>
        <v>8510.7999999999993</v>
      </c>
      <c r="G37" s="108">
        <v>10068.4</v>
      </c>
      <c r="H37" s="108">
        <v>16237.6</v>
      </c>
      <c r="I37" s="108">
        <v>21453.599999999999</v>
      </c>
      <c r="J37" s="70">
        <f>J38+J39+J40+J41+J42</f>
        <v>40552.5</v>
      </c>
      <c r="K37" s="70">
        <v>46732.2</v>
      </c>
      <c r="L37" s="70">
        <v>91805.3</v>
      </c>
      <c r="M37" s="70">
        <v>114986</v>
      </c>
    </row>
    <row r="38" spans="1:13" ht="12" x14ac:dyDescent="0.2">
      <c r="A38" s="149" t="s">
        <v>51</v>
      </c>
      <c r="B38" s="108">
        <v>8926.4</v>
      </c>
      <c r="C38" s="108">
        <v>9342.2000000000007</v>
      </c>
      <c r="D38" s="108">
        <v>5654.7</v>
      </c>
      <c r="E38" s="108">
        <v>5322.3</v>
      </c>
      <c r="F38" s="108">
        <v>5919</v>
      </c>
      <c r="G38" s="108">
        <v>6714.3</v>
      </c>
      <c r="H38" s="108">
        <v>12609.1</v>
      </c>
      <c r="I38" s="108">
        <v>17065</v>
      </c>
      <c r="J38" s="70">
        <v>34826.400000000001</v>
      </c>
      <c r="K38" s="70">
        <v>38764.1</v>
      </c>
      <c r="L38" s="70">
        <v>79196.3</v>
      </c>
      <c r="M38" s="70">
        <v>96719.6</v>
      </c>
    </row>
    <row r="39" spans="1:13" s="43" customFormat="1" ht="14.25" customHeight="1" x14ac:dyDescent="0.2">
      <c r="A39" s="149" t="s">
        <v>52</v>
      </c>
      <c r="B39" s="108">
        <v>222.9</v>
      </c>
      <c r="C39" s="24">
        <v>375.2</v>
      </c>
      <c r="D39" s="108">
        <v>132.5</v>
      </c>
      <c r="E39" s="108">
        <v>151.69999999999999</v>
      </c>
      <c r="F39" s="108">
        <v>205.9</v>
      </c>
      <c r="G39" s="108">
        <v>219.7</v>
      </c>
      <c r="H39" s="108">
        <v>284.8</v>
      </c>
      <c r="I39" s="108">
        <v>257</v>
      </c>
      <c r="J39" s="70">
        <v>380.6</v>
      </c>
      <c r="K39" s="70">
        <v>424.4</v>
      </c>
      <c r="L39" s="70">
        <v>1257.4000000000001</v>
      </c>
      <c r="M39" s="70">
        <v>2103.1</v>
      </c>
    </row>
    <row r="40" spans="1:13" s="43" customFormat="1" ht="13.9" customHeight="1" x14ac:dyDescent="0.2">
      <c r="A40" s="149" t="s">
        <v>29</v>
      </c>
      <c r="B40" s="108">
        <v>3.2</v>
      </c>
      <c r="C40" s="108">
        <v>4.3</v>
      </c>
      <c r="D40" s="108">
        <v>5.4</v>
      </c>
      <c r="E40" s="108">
        <v>4.3</v>
      </c>
      <c r="F40" s="108">
        <v>5.5</v>
      </c>
      <c r="G40" s="108">
        <v>5.9</v>
      </c>
      <c r="H40" s="108">
        <v>6.9</v>
      </c>
      <c r="I40" s="108">
        <v>4.0999999999999996</v>
      </c>
      <c r="J40" s="70">
        <v>4.0999999999999996</v>
      </c>
      <c r="K40" s="70">
        <v>5.6</v>
      </c>
      <c r="L40" s="70">
        <v>6.1</v>
      </c>
      <c r="M40" s="70">
        <v>6.1</v>
      </c>
    </row>
    <row r="41" spans="1:13" s="43" customFormat="1" ht="12" x14ac:dyDescent="0.2">
      <c r="A41" s="146" t="s">
        <v>30</v>
      </c>
      <c r="B41" s="108">
        <v>1127.3</v>
      </c>
      <c r="C41" s="24">
        <v>977.2</v>
      </c>
      <c r="D41" s="108">
        <v>1426.3</v>
      </c>
      <c r="E41" s="108">
        <v>1624.5</v>
      </c>
      <c r="F41" s="108">
        <v>2124.4</v>
      </c>
      <c r="G41" s="108">
        <v>2841.7</v>
      </c>
      <c r="H41" s="108">
        <v>2948.7</v>
      </c>
      <c r="I41" s="108">
        <v>3416.8</v>
      </c>
      <c r="J41" s="70">
        <v>3813.8</v>
      </c>
      <c r="K41" s="70">
        <v>4836.1000000000004</v>
      </c>
      <c r="L41" s="70">
        <v>5475.2</v>
      </c>
      <c r="M41" s="70">
        <v>7294</v>
      </c>
    </row>
    <row r="42" spans="1:13" s="43" customFormat="1" ht="12.95" customHeight="1" x14ac:dyDescent="0.2">
      <c r="A42" s="150" t="s">
        <v>108</v>
      </c>
      <c r="B42" s="108">
        <v>39.4</v>
      </c>
      <c r="C42" s="108">
        <v>94.7</v>
      </c>
      <c r="D42" s="108">
        <v>132.30000000000001</v>
      </c>
      <c r="E42" s="108">
        <v>168.1</v>
      </c>
      <c r="F42" s="108">
        <f>2+254</f>
        <v>256</v>
      </c>
      <c r="G42" s="108">
        <v>286.8</v>
      </c>
      <c r="H42" s="108">
        <v>388.1</v>
      </c>
      <c r="I42" s="108">
        <v>710.7</v>
      </c>
      <c r="J42" s="108">
        <v>1527.6</v>
      </c>
      <c r="K42" s="108">
        <v>2702</v>
      </c>
      <c r="L42" s="108">
        <v>5870.3</v>
      </c>
      <c r="M42" s="108">
        <v>8863.2000000000007</v>
      </c>
    </row>
    <row r="43" spans="1:13" ht="12" x14ac:dyDescent="0.2">
      <c r="A43" s="144" t="s">
        <v>84</v>
      </c>
      <c r="B43" s="108">
        <v>1806.8</v>
      </c>
      <c r="C43" s="108">
        <v>2038.9</v>
      </c>
      <c r="D43" s="108">
        <v>2669.2</v>
      </c>
      <c r="E43" s="108">
        <v>2358.5</v>
      </c>
      <c r="F43" s="108">
        <v>2548.3000000000002</v>
      </c>
      <c r="G43" s="108">
        <v>2807.9</v>
      </c>
      <c r="H43" s="108">
        <v>2429.1</v>
      </c>
      <c r="I43" s="108">
        <v>3856.9</v>
      </c>
      <c r="J43" s="108">
        <v>4666.3999999999996</v>
      </c>
      <c r="K43" s="108">
        <v>7358.7</v>
      </c>
      <c r="L43" s="108">
        <v>8507.2999999999993</v>
      </c>
      <c r="M43" s="108">
        <v>11094.4</v>
      </c>
    </row>
    <row r="44" spans="1:13" ht="12.95" customHeight="1" x14ac:dyDescent="0.2">
      <c r="A44" s="144" t="s">
        <v>32</v>
      </c>
      <c r="B44" s="108">
        <v>2655.5</v>
      </c>
      <c r="C44" s="108">
        <v>1097.5</v>
      </c>
      <c r="D44" s="108">
        <v>2836.2</v>
      </c>
      <c r="E44" s="108">
        <v>1351.8</v>
      </c>
      <c r="F44" s="108">
        <v>1392.1</v>
      </c>
      <c r="G44" s="108">
        <v>2090.1</v>
      </c>
      <c r="H44" s="108">
        <v>2229</v>
      </c>
      <c r="I44" s="108">
        <v>4593</v>
      </c>
      <c r="J44" s="108">
        <v>4301.3999999999996</v>
      </c>
      <c r="K44" s="108">
        <v>5882.8</v>
      </c>
      <c r="L44" s="108">
        <v>10724.3</v>
      </c>
      <c r="M44" s="108">
        <v>13350.1</v>
      </c>
    </row>
    <row r="45" spans="1:13" ht="12.95" customHeight="1" x14ac:dyDescent="0.2">
      <c r="A45" s="144" t="s">
        <v>85</v>
      </c>
      <c r="B45" s="108">
        <v>457.3</v>
      </c>
      <c r="C45" s="108">
        <v>463.4</v>
      </c>
      <c r="D45" s="108">
        <v>485.4</v>
      </c>
      <c r="E45" s="108">
        <v>616.9</v>
      </c>
      <c r="F45" s="108">
        <v>644.4</v>
      </c>
      <c r="G45" s="108">
        <v>748.4</v>
      </c>
      <c r="H45" s="108">
        <v>467.8</v>
      </c>
      <c r="I45" s="108">
        <v>1137.5999999999999</v>
      </c>
      <c r="J45" s="108">
        <v>1782.7</v>
      </c>
      <c r="K45" s="108">
        <v>2381.9</v>
      </c>
      <c r="L45" s="108">
        <v>3715</v>
      </c>
      <c r="M45" s="108">
        <v>4502.3</v>
      </c>
    </row>
    <row r="46" spans="1:13" ht="12.95" customHeight="1" x14ac:dyDescent="0.2">
      <c r="A46" s="144" t="s">
        <v>86</v>
      </c>
      <c r="B46" s="108">
        <v>33.6</v>
      </c>
      <c r="C46" s="108">
        <v>38.5</v>
      </c>
      <c r="D46" s="108">
        <v>39</v>
      </c>
      <c r="E46" s="102">
        <v>39.4</v>
      </c>
      <c r="F46" s="102">
        <v>48.7</v>
      </c>
      <c r="G46" s="102">
        <v>70.2</v>
      </c>
      <c r="H46" s="102">
        <v>51.7</v>
      </c>
      <c r="I46" s="102">
        <v>207.8</v>
      </c>
      <c r="J46" s="102">
        <v>338</v>
      </c>
      <c r="K46" s="102">
        <v>500.2</v>
      </c>
      <c r="L46" s="102">
        <v>960.9</v>
      </c>
      <c r="M46" s="102">
        <v>1757.7</v>
      </c>
    </row>
    <row r="47" spans="1:13" ht="24" x14ac:dyDescent="0.2">
      <c r="A47" s="147" t="s">
        <v>55</v>
      </c>
      <c r="B47" s="108">
        <v>92.8</v>
      </c>
      <c r="C47" s="108">
        <v>92.9</v>
      </c>
      <c r="D47" s="108">
        <v>161.9</v>
      </c>
      <c r="E47" s="108">
        <v>166.3</v>
      </c>
      <c r="F47" s="108">
        <v>280.5</v>
      </c>
      <c r="G47" s="108">
        <v>385.2</v>
      </c>
      <c r="H47" s="108">
        <v>334.7</v>
      </c>
      <c r="I47" s="108">
        <v>1121.5</v>
      </c>
      <c r="J47" s="108">
        <v>1027.5</v>
      </c>
      <c r="K47" s="108">
        <v>1787</v>
      </c>
      <c r="L47" s="108">
        <v>2738.1</v>
      </c>
      <c r="M47" s="108">
        <v>4190.2</v>
      </c>
    </row>
    <row r="48" spans="1:13" ht="12.95" customHeight="1" x14ac:dyDescent="0.2">
      <c r="A48" s="144" t="s">
        <v>103</v>
      </c>
      <c r="B48" s="108">
        <v>211.8</v>
      </c>
      <c r="C48" s="108">
        <v>116.6</v>
      </c>
      <c r="D48" s="108">
        <v>102.6</v>
      </c>
      <c r="E48" s="108">
        <v>51.5</v>
      </c>
      <c r="F48" s="108">
        <v>113.5</v>
      </c>
      <c r="G48" s="108">
        <v>77.5</v>
      </c>
      <c r="H48" s="108">
        <v>31.8</v>
      </c>
      <c r="I48" s="108">
        <v>97.8</v>
      </c>
      <c r="J48" s="108">
        <v>138.4</v>
      </c>
      <c r="K48" s="108">
        <v>781.9</v>
      </c>
      <c r="L48" s="108">
        <v>864.2</v>
      </c>
      <c r="M48" s="108">
        <v>1512.6</v>
      </c>
    </row>
    <row r="49" spans="1:15" ht="12.95" customHeight="1" x14ac:dyDescent="0.2">
      <c r="A49" s="144" t="s">
        <v>56</v>
      </c>
      <c r="B49" s="108">
        <v>41.8</v>
      </c>
      <c r="C49" s="108">
        <v>48.9</v>
      </c>
      <c r="D49" s="108">
        <v>71.2</v>
      </c>
      <c r="E49" s="108">
        <v>99.5</v>
      </c>
      <c r="F49" s="108">
        <v>86.5</v>
      </c>
      <c r="G49" s="108">
        <v>58.4</v>
      </c>
      <c r="H49" s="108">
        <v>49.8</v>
      </c>
      <c r="I49" s="108">
        <v>93.3</v>
      </c>
      <c r="J49" s="108">
        <v>140.19999999999999</v>
      </c>
      <c r="K49" s="108">
        <v>321.2</v>
      </c>
      <c r="L49" s="108">
        <v>697.2</v>
      </c>
      <c r="M49" s="108">
        <v>1392</v>
      </c>
    </row>
    <row r="50" spans="1:15" ht="3.75" customHeight="1" thickBot="1" x14ac:dyDescent="0.25">
      <c r="A50" s="151"/>
      <c r="B50" s="26"/>
      <c r="C50" s="26"/>
      <c r="D50" s="26"/>
      <c r="E50" s="26"/>
      <c r="F50" s="26"/>
      <c r="G50" s="26"/>
      <c r="H50" s="26"/>
      <c r="I50" s="26"/>
      <c r="J50" s="26"/>
      <c r="K50" s="26"/>
      <c r="L50" s="26"/>
      <c r="M50" s="26"/>
    </row>
    <row r="51" spans="1:15" ht="6" customHeight="1" x14ac:dyDescent="0.2"/>
    <row r="63" spans="1:15" s="23" customFormat="1" ht="12.95" customHeight="1" x14ac:dyDescent="0.2">
      <c r="A63" s="152"/>
      <c r="B63" s="24"/>
      <c r="C63" s="24"/>
      <c r="D63" s="24"/>
      <c r="E63" s="24"/>
      <c r="F63" s="24"/>
      <c r="G63" s="24"/>
      <c r="H63" s="24"/>
      <c r="I63" s="24"/>
      <c r="J63" s="24"/>
      <c r="K63" s="24"/>
      <c r="L63" s="24"/>
      <c r="M63" s="24"/>
      <c r="N63" s="24"/>
      <c r="O63" s="24"/>
    </row>
    <row r="64" spans="1:15" s="23" customFormat="1" ht="12.95" customHeight="1" x14ac:dyDescent="0.2">
      <c r="A64" s="152"/>
      <c r="B64" s="24"/>
      <c r="C64" s="24"/>
      <c r="D64" s="24"/>
      <c r="E64" s="24"/>
      <c r="F64" s="24"/>
      <c r="G64" s="24"/>
      <c r="H64" s="24"/>
      <c r="I64" s="24"/>
      <c r="J64" s="24"/>
      <c r="K64" s="24"/>
      <c r="L64" s="24"/>
      <c r="M64" s="24"/>
      <c r="N64" s="24"/>
      <c r="O64" s="24"/>
    </row>
    <row r="65" spans="1:15" s="23" customFormat="1" ht="12.95" customHeight="1" x14ac:dyDescent="0.2">
      <c r="A65" s="152"/>
      <c r="B65" s="24"/>
      <c r="C65" s="24"/>
      <c r="D65" s="24"/>
      <c r="E65" s="24"/>
      <c r="F65" s="24"/>
      <c r="G65" s="24"/>
      <c r="H65" s="24"/>
      <c r="I65" s="24"/>
      <c r="J65" s="24"/>
      <c r="K65" s="24"/>
      <c r="L65" s="24"/>
      <c r="M65" s="24"/>
      <c r="N65" s="24"/>
      <c r="O65" s="24"/>
    </row>
    <row r="66" spans="1:15" s="23" customFormat="1" ht="12.95" customHeight="1" x14ac:dyDescent="0.2">
      <c r="A66" s="152"/>
      <c r="B66" s="24"/>
      <c r="C66" s="24"/>
      <c r="D66" s="24"/>
      <c r="E66" s="24"/>
      <c r="F66" s="24"/>
      <c r="G66" s="24"/>
      <c r="H66" s="24"/>
      <c r="I66" s="24"/>
      <c r="J66" s="24"/>
      <c r="K66" s="24"/>
      <c r="L66" s="24"/>
      <c r="M66" s="24"/>
      <c r="N66" s="24"/>
      <c r="O66" s="24"/>
    </row>
    <row r="67" spans="1:15" s="23" customFormat="1" ht="12.95" customHeight="1" x14ac:dyDescent="0.2">
      <c r="A67" s="152"/>
      <c r="B67" s="24"/>
      <c r="C67" s="24"/>
      <c r="D67" s="24"/>
      <c r="E67" s="24"/>
      <c r="F67" s="24"/>
      <c r="G67" s="24"/>
      <c r="H67" s="24"/>
      <c r="I67" s="24"/>
      <c r="J67" s="24"/>
      <c r="K67" s="24"/>
      <c r="L67" s="24"/>
      <c r="M67" s="24"/>
      <c r="N67" s="24"/>
      <c r="O67" s="24"/>
    </row>
    <row r="68" spans="1:15" s="23" customFormat="1" ht="12.95" customHeight="1" x14ac:dyDescent="0.2">
      <c r="A68" s="152"/>
      <c r="B68" s="24"/>
      <c r="C68" s="24"/>
      <c r="D68" s="24"/>
      <c r="E68" s="24"/>
      <c r="F68" s="24"/>
      <c r="G68" s="24"/>
      <c r="H68" s="24"/>
      <c r="I68" s="24"/>
      <c r="J68" s="24"/>
      <c r="K68" s="24"/>
      <c r="L68" s="24"/>
      <c r="M68" s="24"/>
      <c r="N68" s="24"/>
      <c r="O68" s="24"/>
    </row>
    <row r="69" spans="1:15" s="23" customFormat="1" ht="12.95" customHeight="1" x14ac:dyDescent="0.2">
      <c r="A69" s="152"/>
      <c r="B69" s="24"/>
      <c r="C69" s="24"/>
      <c r="D69" s="24"/>
      <c r="E69" s="24"/>
      <c r="F69" s="24"/>
      <c r="G69" s="24"/>
      <c r="H69" s="24"/>
      <c r="I69" s="24"/>
      <c r="J69" s="24"/>
      <c r="K69" s="24"/>
      <c r="L69" s="24"/>
      <c r="M69" s="24"/>
      <c r="N69" s="24"/>
      <c r="O69" s="24"/>
    </row>
    <row r="70" spans="1:15" s="23" customFormat="1" ht="12.95" customHeight="1" x14ac:dyDescent="0.2">
      <c r="A70" s="152"/>
      <c r="B70" s="24"/>
      <c r="C70" s="24"/>
      <c r="D70" s="24"/>
      <c r="E70" s="24"/>
      <c r="F70" s="24"/>
      <c r="G70" s="24"/>
      <c r="H70" s="24"/>
      <c r="I70" s="24"/>
      <c r="J70" s="24"/>
      <c r="K70" s="24"/>
      <c r="L70" s="24"/>
      <c r="M70" s="24"/>
      <c r="N70" s="24"/>
      <c r="O70" s="24"/>
    </row>
    <row r="71" spans="1:15" s="23" customFormat="1" ht="12.95" customHeight="1" x14ac:dyDescent="0.2">
      <c r="A71" s="152"/>
      <c r="B71" s="24"/>
      <c r="C71" s="24"/>
      <c r="D71" s="24"/>
      <c r="E71" s="24"/>
      <c r="F71" s="24"/>
      <c r="G71" s="24"/>
      <c r="H71" s="24"/>
      <c r="I71" s="24"/>
      <c r="J71" s="24"/>
      <c r="K71" s="24"/>
      <c r="L71" s="24"/>
      <c r="M71" s="24"/>
      <c r="N71" s="24"/>
      <c r="O71" s="24"/>
    </row>
    <row r="72" spans="1:15" s="23" customFormat="1" ht="12.95" customHeight="1" x14ac:dyDescent="0.2">
      <c r="A72" s="152"/>
      <c r="B72" s="24"/>
      <c r="C72" s="24"/>
      <c r="D72" s="24"/>
      <c r="E72" s="24"/>
      <c r="F72" s="24"/>
      <c r="G72" s="24"/>
      <c r="H72" s="24"/>
      <c r="I72" s="24"/>
      <c r="J72" s="24"/>
      <c r="K72" s="24"/>
      <c r="L72" s="24"/>
      <c r="M72" s="24"/>
      <c r="N72" s="24"/>
      <c r="O72" s="24"/>
    </row>
    <row r="73" spans="1:15" s="23" customFormat="1" ht="12.95" customHeight="1" x14ac:dyDescent="0.2">
      <c r="A73" s="152"/>
      <c r="B73" s="24"/>
      <c r="C73" s="24"/>
      <c r="D73" s="24"/>
      <c r="E73" s="24"/>
      <c r="F73" s="24"/>
      <c r="G73" s="24"/>
      <c r="H73" s="24"/>
      <c r="I73" s="24"/>
      <c r="J73" s="24"/>
      <c r="K73" s="24"/>
      <c r="L73" s="24"/>
      <c r="M73" s="24"/>
      <c r="N73" s="24"/>
      <c r="O73" s="24"/>
    </row>
  </sheetData>
  <hyperlinks>
    <hyperlink ref="A1" location="Мазмуну!A1" display="МАЗМУНУНА  кайтуу" xr:uid="{00000000-0004-0000-0F00-000000000000}"/>
  </hyperlinks>
  <pageMargins left="0.78740157480314965" right="0.59055118110236227" top="0.59055118110236227" bottom="0.59055118110236227" header="0.51181102362204722" footer="0.51181102362204722"/>
  <pageSetup paperSize="9" orientation="portrait" horizontalDpi="120" verticalDpi="14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50"/>
  <sheetViews>
    <sheetView workbookViewId="0">
      <selection activeCell="M6" sqref="M6"/>
    </sheetView>
  </sheetViews>
  <sheetFormatPr defaultRowHeight="12.95" customHeight="1" x14ac:dyDescent="0.2"/>
  <cols>
    <col min="1" max="1" width="42.42578125" style="152" customWidth="1"/>
    <col min="2" max="2" width="9.28515625" style="24" hidden="1" customWidth="1"/>
    <col min="3" max="6" width="8.42578125" style="24" hidden="1" customWidth="1"/>
    <col min="7" max="8" width="9.42578125" style="24" hidden="1" customWidth="1"/>
    <col min="9" max="11" width="9.42578125" style="24" customWidth="1"/>
    <col min="12" max="12" width="9.28515625" style="24" customWidth="1"/>
    <col min="13" max="13" width="9.5703125" style="24" customWidth="1"/>
    <col min="14" max="240" width="9.140625" style="24"/>
    <col min="241" max="241" width="44.5703125" style="24" customWidth="1"/>
    <col min="242" max="257" width="0" style="24" hidden="1" customWidth="1"/>
    <col min="258" max="258" width="9.28515625" style="24" customWidth="1"/>
    <col min="259" max="496" width="9.140625" style="24"/>
    <col min="497" max="497" width="44.5703125" style="24" customWidth="1"/>
    <col min="498" max="513" width="0" style="24" hidden="1" customWidth="1"/>
    <col min="514" max="514" width="9.28515625" style="24" customWidth="1"/>
    <col min="515" max="752" width="9.140625" style="24"/>
    <col min="753" max="753" width="44.5703125" style="24" customWidth="1"/>
    <col min="754" max="769" width="0" style="24" hidden="1" customWidth="1"/>
    <col min="770" max="770" width="9.28515625" style="24" customWidth="1"/>
    <col min="771" max="1008" width="9.140625" style="24"/>
    <col min="1009" max="1009" width="44.5703125" style="24" customWidth="1"/>
    <col min="1010" max="1025" width="0" style="24" hidden="1" customWidth="1"/>
    <col min="1026" max="1026" width="9.28515625" style="24" customWidth="1"/>
    <col min="1027" max="1264" width="9.140625" style="24"/>
    <col min="1265" max="1265" width="44.5703125" style="24" customWidth="1"/>
    <col min="1266" max="1281" width="0" style="24" hidden="1" customWidth="1"/>
    <col min="1282" max="1282" width="9.28515625" style="24" customWidth="1"/>
    <col min="1283" max="1520" width="9.140625" style="24"/>
    <col min="1521" max="1521" width="44.5703125" style="24" customWidth="1"/>
    <col min="1522" max="1537" width="0" style="24" hidden="1" customWidth="1"/>
    <col min="1538" max="1538" width="9.28515625" style="24" customWidth="1"/>
    <col min="1539" max="1776" width="9.140625" style="24"/>
    <col min="1777" max="1777" width="44.5703125" style="24" customWidth="1"/>
    <col min="1778" max="1793" width="0" style="24" hidden="1" customWidth="1"/>
    <col min="1794" max="1794" width="9.28515625" style="24" customWidth="1"/>
    <col min="1795" max="2032" width="9.140625" style="24"/>
    <col min="2033" max="2033" width="44.5703125" style="24" customWidth="1"/>
    <col min="2034" max="2049" width="0" style="24" hidden="1" customWidth="1"/>
    <col min="2050" max="2050" width="9.28515625" style="24" customWidth="1"/>
    <col min="2051" max="2288" width="9.140625" style="24"/>
    <col min="2289" max="2289" width="44.5703125" style="24" customWidth="1"/>
    <col min="2290" max="2305" width="0" style="24" hidden="1" customWidth="1"/>
    <col min="2306" max="2306" width="9.28515625" style="24" customWidth="1"/>
    <col min="2307" max="2544" width="9.140625" style="24"/>
    <col min="2545" max="2545" width="44.5703125" style="24" customWidth="1"/>
    <col min="2546" max="2561" width="0" style="24" hidden="1" customWidth="1"/>
    <col min="2562" max="2562" width="9.28515625" style="24" customWidth="1"/>
    <col min="2563" max="2800" width="9.140625" style="24"/>
    <col min="2801" max="2801" width="44.5703125" style="24" customWidth="1"/>
    <col min="2802" max="2817" width="0" style="24" hidden="1" customWidth="1"/>
    <col min="2818" max="2818" width="9.28515625" style="24" customWidth="1"/>
    <col min="2819" max="3056" width="9.140625" style="24"/>
    <col min="3057" max="3057" width="44.5703125" style="24" customWidth="1"/>
    <col min="3058" max="3073" width="0" style="24" hidden="1" customWidth="1"/>
    <col min="3074" max="3074" width="9.28515625" style="24" customWidth="1"/>
    <col min="3075" max="3312" width="9.140625" style="24"/>
    <col min="3313" max="3313" width="44.5703125" style="24" customWidth="1"/>
    <col min="3314" max="3329" width="0" style="24" hidden="1" customWidth="1"/>
    <col min="3330" max="3330" width="9.28515625" style="24" customWidth="1"/>
    <col min="3331" max="3568" width="9.140625" style="24"/>
    <col min="3569" max="3569" width="44.5703125" style="24" customWidth="1"/>
    <col min="3570" max="3585" width="0" style="24" hidden="1" customWidth="1"/>
    <col min="3586" max="3586" width="9.28515625" style="24" customWidth="1"/>
    <col min="3587" max="3824" width="9.140625" style="24"/>
    <col min="3825" max="3825" width="44.5703125" style="24" customWidth="1"/>
    <col min="3826" max="3841" width="0" style="24" hidden="1" customWidth="1"/>
    <col min="3842" max="3842" width="9.28515625" style="24" customWidth="1"/>
    <col min="3843" max="4080" width="9.140625" style="24"/>
    <col min="4081" max="4081" width="44.5703125" style="24" customWidth="1"/>
    <col min="4082" max="4097" width="0" style="24" hidden="1" customWidth="1"/>
    <col min="4098" max="4098" width="9.28515625" style="24" customWidth="1"/>
    <col min="4099" max="4336" width="9.140625" style="24"/>
    <col min="4337" max="4337" width="44.5703125" style="24" customWidth="1"/>
    <col min="4338" max="4353" width="0" style="24" hidden="1" customWidth="1"/>
    <col min="4354" max="4354" width="9.28515625" style="24" customWidth="1"/>
    <col min="4355" max="4592" width="9.140625" style="24"/>
    <col min="4593" max="4593" width="44.5703125" style="24" customWidth="1"/>
    <col min="4594" max="4609" width="0" style="24" hidden="1" customWidth="1"/>
    <col min="4610" max="4610" width="9.28515625" style="24" customWidth="1"/>
    <col min="4611" max="4848" width="9.140625" style="24"/>
    <col min="4849" max="4849" width="44.5703125" style="24" customWidth="1"/>
    <col min="4850" max="4865" width="0" style="24" hidden="1" customWidth="1"/>
    <col min="4866" max="4866" width="9.28515625" style="24" customWidth="1"/>
    <col min="4867" max="5104" width="9.140625" style="24"/>
    <col min="5105" max="5105" width="44.5703125" style="24" customWidth="1"/>
    <col min="5106" max="5121" width="0" style="24" hidden="1" customWidth="1"/>
    <col min="5122" max="5122" width="9.28515625" style="24" customWidth="1"/>
    <col min="5123" max="5360" width="9.140625" style="24"/>
    <col min="5361" max="5361" width="44.5703125" style="24" customWidth="1"/>
    <col min="5362" max="5377" width="0" style="24" hidden="1" customWidth="1"/>
    <col min="5378" max="5378" width="9.28515625" style="24" customWidth="1"/>
    <col min="5379" max="5616" width="9.140625" style="24"/>
    <col min="5617" max="5617" width="44.5703125" style="24" customWidth="1"/>
    <col min="5618" max="5633" width="0" style="24" hidden="1" customWidth="1"/>
    <col min="5634" max="5634" width="9.28515625" style="24" customWidth="1"/>
    <col min="5635" max="5872" width="9.140625" style="24"/>
    <col min="5873" max="5873" width="44.5703125" style="24" customWidth="1"/>
    <col min="5874" max="5889" width="0" style="24" hidden="1" customWidth="1"/>
    <col min="5890" max="5890" width="9.28515625" style="24" customWidth="1"/>
    <col min="5891" max="6128" width="9.140625" style="24"/>
    <col min="6129" max="6129" width="44.5703125" style="24" customWidth="1"/>
    <col min="6130" max="6145" width="0" style="24" hidden="1" customWidth="1"/>
    <col min="6146" max="6146" width="9.28515625" style="24" customWidth="1"/>
    <col min="6147" max="6384" width="9.140625" style="24"/>
    <col min="6385" max="6385" width="44.5703125" style="24" customWidth="1"/>
    <col min="6386" max="6401" width="0" style="24" hidden="1" customWidth="1"/>
    <col min="6402" max="6402" width="9.28515625" style="24" customWidth="1"/>
    <col min="6403" max="6640" width="9.140625" style="24"/>
    <col min="6641" max="6641" width="44.5703125" style="24" customWidth="1"/>
    <col min="6642" max="6657" width="0" style="24" hidden="1" customWidth="1"/>
    <col min="6658" max="6658" width="9.28515625" style="24" customWidth="1"/>
    <col min="6659" max="6896" width="9.140625" style="24"/>
    <col min="6897" max="6897" width="44.5703125" style="24" customWidth="1"/>
    <col min="6898" max="6913" width="0" style="24" hidden="1" customWidth="1"/>
    <col min="6914" max="6914" width="9.28515625" style="24" customWidth="1"/>
    <col min="6915" max="7152" width="9.140625" style="24"/>
    <col min="7153" max="7153" width="44.5703125" style="24" customWidth="1"/>
    <col min="7154" max="7169" width="0" style="24" hidden="1" customWidth="1"/>
    <col min="7170" max="7170" width="9.28515625" style="24" customWidth="1"/>
    <col min="7171" max="7408" width="9.140625" style="24"/>
    <col min="7409" max="7409" width="44.5703125" style="24" customWidth="1"/>
    <col min="7410" max="7425" width="0" style="24" hidden="1" customWidth="1"/>
    <col min="7426" max="7426" width="9.28515625" style="24" customWidth="1"/>
    <col min="7427" max="7664" width="9.140625" style="24"/>
    <col min="7665" max="7665" width="44.5703125" style="24" customWidth="1"/>
    <col min="7666" max="7681" width="0" style="24" hidden="1" customWidth="1"/>
    <col min="7682" max="7682" width="9.28515625" style="24" customWidth="1"/>
    <col min="7683" max="7920" width="9.140625" style="24"/>
    <col min="7921" max="7921" width="44.5703125" style="24" customWidth="1"/>
    <col min="7922" max="7937" width="0" style="24" hidden="1" customWidth="1"/>
    <col min="7938" max="7938" width="9.28515625" style="24" customWidth="1"/>
    <col min="7939" max="8176" width="9.140625" style="24"/>
    <col min="8177" max="8177" width="44.5703125" style="24" customWidth="1"/>
    <col min="8178" max="8193" width="0" style="24" hidden="1" customWidth="1"/>
    <col min="8194" max="8194" width="9.28515625" style="24" customWidth="1"/>
    <col min="8195" max="8432" width="9.140625" style="24"/>
    <col min="8433" max="8433" width="44.5703125" style="24" customWidth="1"/>
    <col min="8434" max="8449" width="0" style="24" hidden="1" customWidth="1"/>
    <col min="8450" max="8450" width="9.28515625" style="24" customWidth="1"/>
    <col min="8451" max="8688" width="9.140625" style="24"/>
    <col min="8689" max="8689" width="44.5703125" style="24" customWidth="1"/>
    <col min="8690" max="8705" width="0" style="24" hidden="1" customWidth="1"/>
    <col min="8706" max="8706" width="9.28515625" style="24" customWidth="1"/>
    <col min="8707" max="8944" width="9.140625" style="24"/>
    <col min="8945" max="8945" width="44.5703125" style="24" customWidth="1"/>
    <col min="8946" max="8961" width="0" style="24" hidden="1" customWidth="1"/>
    <col min="8962" max="8962" width="9.28515625" style="24" customWidth="1"/>
    <col min="8963" max="9200" width="9.140625" style="24"/>
    <col min="9201" max="9201" width="44.5703125" style="24" customWidth="1"/>
    <col min="9202" max="9217" width="0" style="24" hidden="1" customWidth="1"/>
    <col min="9218" max="9218" width="9.28515625" style="24" customWidth="1"/>
    <col min="9219" max="9456" width="9.140625" style="24"/>
    <col min="9457" max="9457" width="44.5703125" style="24" customWidth="1"/>
    <col min="9458" max="9473" width="0" style="24" hidden="1" customWidth="1"/>
    <col min="9474" max="9474" width="9.28515625" style="24" customWidth="1"/>
    <col min="9475" max="9712" width="9.140625" style="24"/>
    <col min="9713" max="9713" width="44.5703125" style="24" customWidth="1"/>
    <col min="9714" max="9729" width="0" style="24" hidden="1" customWidth="1"/>
    <col min="9730" max="9730" width="9.28515625" style="24" customWidth="1"/>
    <col min="9731" max="9968" width="9.140625" style="24"/>
    <col min="9969" max="9969" width="44.5703125" style="24" customWidth="1"/>
    <col min="9970" max="9985" width="0" style="24" hidden="1" customWidth="1"/>
    <col min="9986" max="9986" width="9.28515625" style="24" customWidth="1"/>
    <col min="9987" max="10224" width="9.140625" style="24"/>
    <col min="10225" max="10225" width="44.5703125" style="24" customWidth="1"/>
    <col min="10226" max="10241" width="0" style="24" hidden="1" customWidth="1"/>
    <col min="10242" max="10242" width="9.28515625" style="24" customWidth="1"/>
    <col min="10243" max="10480" width="9.140625" style="24"/>
    <col min="10481" max="10481" width="44.5703125" style="24" customWidth="1"/>
    <col min="10482" max="10497" width="0" style="24" hidden="1" customWidth="1"/>
    <col min="10498" max="10498" width="9.28515625" style="24" customWidth="1"/>
    <col min="10499" max="10736" width="9.140625" style="24"/>
    <col min="10737" max="10737" width="44.5703125" style="24" customWidth="1"/>
    <col min="10738" max="10753" width="0" style="24" hidden="1" customWidth="1"/>
    <col min="10754" max="10754" width="9.28515625" style="24" customWidth="1"/>
    <col min="10755" max="10992" width="9.140625" style="24"/>
    <col min="10993" max="10993" width="44.5703125" style="24" customWidth="1"/>
    <col min="10994" max="11009" width="0" style="24" hidden="1" customWidth="1"/>
    <col min="11010" max="11010" width="9.28515625" style="24" customWidth="1"/>
    <col min="11011" max="11248" width="9.140625" style="24"/>
    <col min="11249" max="11249" width="44.5703125" style="24" customWidth="1"/>
    <col min="11250" max="11265" width="0" style="24" hidden="1" customWidth="1"/>
    <col min="11266" max="11266" width="9.28515625" style="24" customWidth="1"/>
    <col min="11267" max="11504" width="9.140625" style="24"/>
    <col min="11505" max="11505" width="44.5703125" style="24" customWidth="1"/>
    <col min="11506" max="11521" width="0" style="24" hidden="1" customWidth="1"/>
    <col min="11522" max="11522" width="9.28515625" style="24" customWidth="1"/>
    <col min="11523" max="11760" width="9.140625" style="24"/>
    <col min="11761" max="11761" width="44.5703125" style="24" customWidth="1"/>
    <col min="11762" max="11777" width="0" style="24" hidden="1" customWidth="1"/>
    <col min="11778" max="11778" width="9.28515625" style="24" customWidth="1"/>
    <col min="11779" max="12016" width="9.140625" style="24"/>
    <col min="12017" max="12017" width="44.5703125" style="24" customWidth="1"/>
    <col min="12018" max="12033" width="0" style="24" hidden="1" customWidth="1"/>
    <col min="12034" max="12034" width="9.28515625" style="24" customWidth="1"/>
    <col min="12035" max="12272" width="9.140625" style="24"/>
    <col min="12273" max="12273" width="44.5703125" style="24" customWidth="1"/>
    <col min="12274" max="12289" width="0" style="24" hidden="1" customWidth="1"/>
    <col min="12290" max="12290" width="9.28515625" style="24" customWidth="1"/>
    <col min="12291" max="12528" width="9.140625" style="24"/>
    <col min="12529" max="12529" width="44.5703125" style="24" customWidth="1"/>
    <col min="12530" max="12545" width="0" style="24" hidden="1" customWidth="1"/>
    <col min="12546" max="12546" width="9.28515625" style="24" customWidth="1"/>
    <col min="12547" max="12784" width="9.140625" style="24"/>
    <col min="12785" max="12785" width="44.5703125" style="24" customWidth="1"/>
    <col min="12786" max="12801" width="0" style="24" hidden="1" customWidth="1"/>
    <col min="12802" max="12802" width="9.28515625" style="24" customWidth="1"/>
    <col min="12803" max="13040" width="9.140625" style="24"/>
    <col min="13041" max="13041" width="44.5703125" style="24" customWidth="1"/>
    <col min="13042" max="13057" width="0" style="24" hidden="1" customWidth="1"/>
    <col min="13058" max="13058" width="9.28515625" style="24" customWidth="1"/>
    <col min="13059" max="13296" width="9.140625" style="24"/>
    <col min="13297" max="13297" width="44.5703125" style="24" customWidth="1"/>
    <col min="13298" max="13313" width="0" style="24" hidden="1" customWidth="1"/>
    <col min="13314" max="13314" width="9.28515625" style="24" customWidth="1"/>
    <col min="13315" max="13552" width="9.140625" style="24"/>
    <col min="13553" max="13553" width="44.5703125" style="24" customWidth="1"/>
    <col min="13554" max="13569" width="0" style="24" hidden="1" customWidth="1"/>
    <col min="13570" max="13570" width="9.28515625" style="24" customWidth="1"/>
    <col min="13571" max="13808" width="9.140625" style="24"/>
    <col min="13809" max="13809" width="44.5703125" style="24" customWidth="1"/>
    <col min="13810" max="13825" width="0" style="24" hidden="1" customWidth="1"/>
    <col min="13826" max="13826" width="9.28515625" style="24" customWidth="1"/>
    <col min="13827" max="14064" width="9.140625" style="24"/>
    <col min="14065" max="14065" width="44.5703125" style="24" customWidth="1"/>
    <col min="14066" max="14081" width="0" style="24" hidden="1" customWidth="1"/>
    <col min="14082" max="14082" width="9.28515625" style="24" customWidth="1"/>
    <col min="14083" max="14320" width="9.140625" style="24"/>
    <col min="14321" max="14321" width="44.5703125" style="24" customWidth="1"/>
    <col min="14322" max="14337" width="0" style="24" hidden="1" customWidth="1"/>
    <col min="14338" max="14338" width="9.28515625" style="24" customWidth="1"/>
    <col min="14339" max="14576" width="9.140625" style="24"/>
    <col min="14577" max="14577" width="44.5703125" style="24" customWidth="1"/>
    <col min="14578" max="14593" width="0" style="24" hidden="1" customWidth="1"/>
    <col min="14594" max="14594" width="9.28515625" style="24" customWidth="1"/>
    <col min="14595" max="14832" width="9.140625" style="24"/>
    <col min="14833" max="14833" width="44.5703125" style="24" customWidth="1"/>
    <col min="14834" max="14849" width="0" style="24" hidden="1" customWidth="1"/>
    <col min="14850" max="14850" width="9.28515625" style="24" customWidth="1"/>
    <col min="14851" max="15088" width="9.140625" style="24"/>
    <col min="15089" max="15089" width="44.5703125" style="24" customWidth="1"/>
    <col min="15090" max="15105" width="0" style="24" hidden="1" customWidth="1"/>
    <col min="15106" max="15106" width="9.28515625" style="24" customWidth="1"/>
    <col min="15107" max="15344" width="9.140625" style="24"/>
    <col min="15345" max="15345" width="44.5703125" style="24" customWidth="1"/>
    <col min="15346" max="15361" width="0" style="24" hidden="1" customWidth="1"/>
    <col min="15362" max="15362" width="9.28515625" style="24" customWidth="1"/>
    <col min="15363" max="15600" width="9.140625" style="24"/>
    <col min="15601" max="15601" width="44.5703125" style="24" customWidth="1"/>
    <col min="15602" max="15617" width="0" style="24" hidden="1" customWidth="1"/>
    <col min="15618" max="15618" width="9.28515625" style="24" customWidth="1"/>
    <col min="15619" max="15856" width="9.140625" style="24"/>
    <col min="15857" max="15857" width="44.5703125" style="24" customWidth="1"/>
    <col min="15858" max="15873" width="0" style="24" hidden="1" customWidth="1"/>
    <col min="15874" max="15874" width="9.28515625" style="24" customWidth="1"/>
    <col min="15875" max="16112" width="9.140625" style="24"/>
    <col min="16113" max="16113" width="44.5703125" style="24" customWidth="1"/>
    <col min="16114" max="16129" width="0" style="24" hidden="1" customWidth="1"/>
    <col min="16130" max="16130" width="9.28515625" style="24" customWidth="1"/>
    <col min="16131" max="16377" width="9.140625" style="24"/>
    <col min="16378" max="16384" width="9.140625" style="24" customWidth="1"/>
  </cols>
  <sheetData>
    <row r="1" spans="1:13" s="6" customFormat="1" ht="12.95" customHeight="1" x14ac:dyDescent="0.2">
      <c r="A1" s="952" t="s">
        <v>1375</v>
      </c>
      <c r="L1" s="24"/>
      <c r="M1" s="24"/>
    </row>
    <row r="2" spans="1:13" ht="18" customHeight="1" x14ac:dyDescent="0.2">
      <c r="A2" s="154" t="s">
        <v>128</v>
      </c>
      <c r="F2" s="23"/>
      <c r="G2" s="23"/>
      <c r="H2" s="23"/>
      <c r="I2" s="23"/>
      <c r="J2" s="23"/>
    </row>
    <row r="3" spans="1:13" ht="16.149999999999999" customHeight="1" thickBot="1" x14ac:dyDescent="0.25">
      <c r="A3" s="181" t="s">
        <v>152</v>
      </c>
      <c r="B3" s="25"/>
      <c r="C3" s="25"/>
      <c r="D3" s="25"/>
      <c r="E3" s="25"/>
      <c r="F3" s="25"/>
      <c r="G3" s="25"/>
      <c r="H3" s="25"/>
      <c r="I3" s="25"/>
      <c r="J3" s="25"/>
      <c r="K3" s="25"/>
      <c r="L3" s="25"/>
      <c r="M3" s="25"/>
    </row>
    <row r="4" spans="1:13" s="27" customFormat="1" ht="18" customHeight="1" thickBot="1" x14ac:dyDescent="0.25">
      <c r="A4" s="140"/>
      <c r="B4" s="28">
        <v>2014</v>
      </c>
      <c r="C4" s="28">
        <v>2015</v>
      </c>
      <c r="D4" s="28">
        <v>2016</v>
      </c>
      <c r="E4" s="28">
        <v>2017</v>
      </c>
      <c r="F4" s="28">
        <v>2018</v>
      </c>
      <c r="G4" s="28">
        <v>2019</v>
      </c>
      <c r="H4" s="28">
        <v>2020</v>
      </c>
      <c r="I4" s="28">
        <v>2021</v>
      </c>
      <c r="J4" s="28">
        <v>2022</v>
      </c>
      <c r="K4" s="28">
        <v>2023</v>
      </c>
      <c r="L4" s="28">
        <v>2024</v>
      </c>
      <c r="M4" s="28">
        <v>2025</v>
      </c>
    </row>
    <row r="5" spans="1:13" s="27" customFormat="1" ht="4.5" customHeight="1" x14ac:dyDescent="0.2">
      <c r="A5" s="141"/>
    </row>
    <row r="6" spans="1:13" s="30" customFormat="1" ht="13.5" customHeight="1" x14ac:dyDescent="0.2">
      <c r="A6" s="155" t="s">
        <v>19</v>
      </c>
      <c r="B6" s="105">
        <v>35333.1</v>
      </c>
      <c r="C6" s="105">
        <v>67513</v>
      </c>
      <c r="D6" s="105">
        <v>14197.2</v>
      </c>
      <c r="E6" s="106">
        <v>32260.7</v>
      </c>
      <c r="F6" s="106">
        <v>26876.7</v>
      </c>
      <c r="G6" s="106">
        <v>21509.7</v>
      </c>
      <c r="H6" s="106">
        <v>72535.399999999994</v>
      </c>
      <c r="I6" s="106">
        <v>31477.1</v>
      </c>
      <c r="J6" s="106">
        <v>41124</v>
      </c>
      <c r="K6" s="106">
        <v>73201.2</v>
      </c>
      <c r="L6" s="106">
        <v>61327.199999999997</v>
      </c>
      <c r="M6" s="106">
        <v>88547.8</v>
      </c>
    </row>
    <row r="7" spans="1:13" s="36" customFormat="1" ht="12.95" customHeight="1" x14ac:dyDescent="0.2">
      <c r="A7" s="156" t="s">
        <v>20</v>
      </c>
      <c r="B7" s="107"/>
      <c r="C7" s="107"/>
      <c r="D7" s="107"/>
      <c r="E7" s="107"/>
      <c r="F7" s="107"/>
      <c r="G7" s="107"/>
      <c r="H7" s="107"/>
      <c r="I7" s="107"/>
      <c r="J7" s="107"/>
      <c r="K7" s="201"/>
      <c r="L7" s="201"/>
      <c r="M7" s="201"/>
    </row>
    <row r="8" spans="1:13" s="36" customFormat="1" ht="12.95" customHeight="1" x14ac:dyDescent="0.2">
      <c r="A8" s="143" t="s">
        <v>50</v>
      </c>
      <c r="B8" s="110">
        <v>239.2</v>
      </c>
      <c r="C8" s="110">
        <v>485.8</v>
      </c>
      <c r="D8" s="110">
        <v>142.6</v>
      </c>
      <c r="E8" s="110">
        <v>182</v>
      </c>
      <c r="F8" s="110">
        <v>210.7</v>
      </c>
      <c r="G8" s="110">
        <v>152.69999999999999</v>
      </c>
      <c r="H8" s="110">
        <v>190.5</v>
      </c>
      <c r="I8" s="110">
        <v>214.5</v>
      </c>
      <c r="J8" s="110">
        <v>167.6</v>
      </c>
      <c r="K8" s="110">
        <v>334.1</v>
      </c>
      <c r="L8" s="110">
        <v>743.4</v>
      </c>
      <c r="M8" s="110">
        <v>762.6</v>
      </c>
    </row>
    <row r="9" spans="1:13" s="36" customFormat="1" ht="12.95" customHeight="1" x14ac:dyDescent="0.2">
      <c r="A9" s="144" t="s">
        <v>101</v>
      </c>
      <c r="B9" s="110">
        <v>2724.4</v>
      </c>
      <c r="C9" s="110">
        <v>8950.5</v>
      </c>
      <c r="D9" s="110">
        <v>1895.1</v>
      </c>
      <c r="E9" s="110">
        <v>1590.7</v>
      </c>
      <c r="F9" s="110">
        <v>1524.4077</v>
      </c>
      <c r="G9" s="110">
        <v>1260.5999999999999</v>
      </c>
      <c r="H9" s="110">
        <v>11048.5</v>
      </c>
      <c r="I9" s="110">
        <v>4369.7</v>
      </c>
      <c r="J9" s="110">
        <v>4250.7</v>
      </c>
      <c r="K9" s="110">
        <v>6580.3</v>
      </c>
      <c r="L9" s="110">
        <v>3165.9</v>
      </c>
      <c r="M9" s="110">
        <v>4178.1000000000004</v>
      </c>
    </row>
    <row r="10" spans="1:13" s="36" customFormat="1" ht="12.95" customHeight="1" x14ac:dyDescent="0.2">
      <c r="A10" s="144" t="s">
        <v>64</v>
      </c>
      <c r="B10" s="110">
        <v>6696.8</v>
      </c>
      <c r="C10" s="110">
        <v>13766.9</v>
      </c>
      <c r="D10" s="110">
        <v>1885.3</v>
      </c>
      <c r="E10" s="110">
        <v>3782</v>
      </c>
      <c r="F10" s="110">
        <v>5245.1125000000002</v>
      </c>
      <c r="G10" s="110">
        <v>7187</v>
      </c>
      <c r="H10" s="110">
        <v>15904.4</v>
      </c>
      <c r="I10" s="110">
        <v>7245.8</v>
      </c>
      <c r="J10" s="110">
        <v>5965.5</v>
      </c>
      <c r="K10" s="110">
        <v>7750</v>
      </c>
      <c r="L10" s="110">
        <v>4615.8</v>
      </c>
      <c r="M10" s="110">
        <v>10196.200000000001</v>
      </c>
    </row>
    <row r="11" spans="1:13" ht="24" x14ac:dyDescent="0.2">
      <c r="A11" s="145" t="s">
        <v>90</v>
      </c>
      <c r="B11" s="110">
        <v>787.7</v>
      </c>
      <c r="C11" s="110">
        <v>1799.5</v>
      </c>
      <c r="D11" s="110">
        <v>378.4</v>
      </c>
      <c r="E11" s="110">
        <v>529.9</v>
      </c>
      <c r="F11" s="110">
        <v>610.29999999999995</v>
      </c>
      <c r="G11" s="110">
        <v>683.7</v>
      </c>
      <c r="H11" s="110">
        <v>1001.7</v>
      </c>
      <c r="I11" s="110">
        <v>484.7</v>
      </c>
      <c r="J11" s="110">
        <v>413.1</v>
      </c>
      <c r="K11" s="110">
        <v>412.4</v>
      </c>
      <c r="L11" s="110">
        <v>1012.4</v>
      </c>
      <c r="M11" s="110">
        <v>3246.9</v>
      </c>
    </row>
    <row r="12" spans="1:13" ht="13.9" customHeight="1" x14ac:dyDescent="0.2">
      <c r="A12" s="146" t="s">
        <v>66</v>
      </c>
      <c r="B12" s="110">
        <v>122.7</v>
      </c>
      <c r="C12" s="109" t="s">
        <v>33</v>
      </c>
      <c r="D12" s="110">
        <v>126.9</v>
      </c>
      <c r="E12" s="110">
        <v>49.1</v>
      </c>
      <c r="F12" s="110">
        <v>18.399999999999999</v>
      </c>
      <c r="G12" s="110">
        <v>31.43</v>
      </c>
      <c r="H12" s="110">
        <v>1.4</v>
      </c>
      <c r="I12" s="110">
        <v>11.2</v>
      </c>
      <c r="J12" s="110">
        <v>4.5999999999999996</v>
      </c>
      <c r="K12" s="110">
        <v>2.4</v>
      </c>
      <c r="L12" s="110">
        <v>27.6</v>
      </c>
      <c r="M12" s="110">
        <v>2</v>
      </c>
    </row>
    <row r="13" spans="1:13" ht="36" x14ac:dyDescent="0.2">
      <c r="A13" s="145" t="s">
        <v>91</v>
      </c>
      <c r="B13" s="110">
        <v>245.2</v>
      </c>
      <c r="C13" s="110">
        <v>210.7</v>
      </c>
      <c r="D13" s="110">
        <v>110.6</v>
      </c>
      <c r="E13" s="110">
        <v>33.200000000000003</v>
      </c>
      <c r="F13" s="110">
        <v>41.8</v>
      </c>
      <c r="G13" s="110">
        <v>104.2</v>
      </c>
      <c r="H13" s="110">
        <v>261.10000000000002</v>
      </c>
      <c r="I13" s="110">
        <v>376.1</v>
      </c>
      <c r="J13" s="110">
        <v>214.6</v>
      </c>
      <c r="K13" s="110">
        <v>212.2</v>
      </c>
      <c r="L13" s="110">
        <v>490.9</v>
      </c>
      <c r="M13" s="110">
        <v>397.5</v>
      </c>
    </row>
    <row r="14" spans="1:13" ht="24" x14ac:dyDescent="0.2">
      <c r="A14" s="145" t="s">
        <v>68</v>
      </c>
      <c r="B14" s="110">
        <v>58.9</v>
      </c>
      <c r="C14" s="110">
        <v>131.30000000000001</v>
      </c>
      <c r="D14" s="110">
        <v>100.1</v>
      </c>
      <c r="E14" s="110">
        <v>152.5</v>
      </c>
      <c r="F14" s="110">
        <v>119.1</v>
      </c>
      <c r="G14" s="110">
        <v>97.1</v>
      </c>
      <c r="H14" s="110">
        <v>180.8</v>
      </c>
      <c r="I14" s="110">
        <v>126.1</v>
      </c>
      <c r="J14" s="110">
        <v>52.3</v>
      </c>
      <c r="K14" s="110">
        <v>69.7</v>
      </c>
      <c r="L14" s="110">
        <v>78.3</v>
      </c>
      <c r="M14" s="110">
        <v>325.7</v>
      </c>
    </row>
    <row r="15" spans="1:13" ht="12" x14ac:dyDescent="0.2">
      <c r="A15" s="145" t="s">
        <v>92</v>
      </c>
      <c r="B15" s="110">
        <v>4305.2</v>
      </c>
      <c r="C15" s="110">
        <v>7418.2</v>
      </c>
      <c r="D15" s="110">
        <v>55.3</v>
      </c>
      <c r="E15" s="110">
        <v>2031.9</v>
      </c>
      <c r="F15" s="110">
        <v>3355.8</v>
      </c>
      <c r="G15" s="110">
        <v>5049.5</v>
      </c>
      <c r="H15" s="110">
        <v>11920.7</v>
      </c>
      <c r="I15" s="110">
        <v>4961.3999999999996</v>
      </c>
      <c r="J15" s="110">
        <v>4262.5</v>
      </c>
      <c r="K15" s="110">
        <v>6088.6</v>
      </c>
      <c r="L15" s="110">
        <v>1853.5</v>
      </c>
      <c r="M15" s="110">
        <v>3874.1</v>
      </c>
    </row>
    <row r="16" spans="1:13" ht="13.9" customHeight="1" x14ac:dyDescent="0.2">
      <c r="A16" s="146" t="s">
        <v>70</v>
      </c>
      <c r="B16" s="110">
        <v>123.3</v>
      </c>
      <c r="C16" s="110">
        <v>456.7</v>
      </c>
      <c r="D16" s="110">
        <v>239.5</v>
      </c>
      <c r="E16" s="110">
        <v>93.2</v>
      </c>
      <c r="F16" s="110">
        <v>186.5</v>
      </c>
      <c r="G16" s="110">
        <v>258.8</v>
      </c>
      <c r="H16" s="110">
        <v>333.6</v>
      </c>
      <c r="I16" s="110">
        <v>301.5</v>
      </c>
      <c r="J16" s="110">
        <v>178.6</v>
      </c>
      <c r="K16" s="110">
        <v>118.4</v>
      </c>
      <c r="L16" s="110">
        <v>39.299999999999997</v>
      </c>
      <c r="M16" s="110">
        <v>197.2</v>
      </c>
    </row>
    <row r="17" spans="1:13" ht="13.9" customHeight="1" x14ac:dyDescent="0.2">
      <c r="A17" s="146" t="s">
        <v>71</v>
      </c>
      <c r="B17" s="110">
        <v>23.5</v>
      </c>
      <c r="C17" s="110">
        <v>14.7</v>
      </c>
      <c r="D17" s="110">
        <v>9.6999999999999993</v>
      </c>
      <c r="E17" s="110">
        <v>12.9</v>
      </c>
      <c r="F17" s="110">
        <v>11.7</v>
      </c>
      <c r="G17" s="110">
        <v>61.1</v>
      </c>
      <c r="H17" s="110">
        <v>38.700000000000003</v>
      </c>
      <c r="I17" s="110">
        <v>5.9</v>
      </c>
      <c r="J17" s="110">
        <v>18.2</v>
      </c>
      <c r="K17" s="110">
        <v>39</v>
      </c>
      <c r="L17" s="110">
        <v>36.4</v>
      </c>
      <c r="M17" s="110">
        <v>14.8</v>
      </c>
    </row>
    <row r="18" spans="1:13" ht="13.9" customHeight="1" x14ac:dyDescent="0.2">
      <c r="A18" s="146" t="s">
        <v>72</v>
      </c>
      <c r="B18" s="108">
        <v>58.9</v>
      </c>
      <c r="C18" s="108">
        <v>221.6</v>
      </c>
      <c r="D18" s="108">
        <v>69.5</v>
      </c>
      <c r="E18" s="108">
        <v>112.6</v>
      </c>
      <c r="F18" s="108">
        <v>42.7</v>
      </c>
      <c r="G18" s="108">
        <v>53.9</v>
      </c>
      <c r="H18" s="108">
        <v>74.2</v>
      </c>
      <c r="I18" s="108">
        <v>72.599999999999994</v>
      </c>
      <c r="J18" s="108">
        <v>50.5</v>
      </c>
      <c r="K18" s="108">
        <v>43.9</v>
      </c>
      <c r="L18" s="108">
        <v>103.5</v>
      </c>
      <c r="M18" s="108">
        <v>94</v>
      </c>
    </row>
    <row r="19" spans="1:13" ht="13.9" customHeight="1" x14ac:dyDescent="0.2">
      <c r="A19" s="146" t="s">
        <v>73</v>
      </c>
      <c r="B19" s="108">
        <v>644.70000000000005</v>
      </c>
      <c r="C19" s="108">
        <v>1289.2</v>
      </c>
      <c r="D19" s="108">
        <v>492.2</v>
      </c>
      <c r="E19" s="108">
        <v>226</v>
      </c>
      <c r="F19" s="108">
        <v>398.3</v>
      </c>
      <c r="G19" s="108">
        <v>365</v>
      </c>
      <c r="H19" s="108">
        <v>1329.8</v>
      </c>
      <c r="I19" s="108">
        <v>474.2</v>
      </c>
      <c r="J19" s="108">
        <v>81.400000000000006</v>
      </c>
      <c r="K19" s="108">
        <v>253.5</v>
      </c>
      <c r="L19" s="108">
        <v>351.4</v>
      </c>
      <c r="M19" s="108">
        <v>796.3</v>
      </c>
    </row>
    <row r="20" spans="1:13" ht="25.15" customHeight="1" x14ac:dyDescent="0.2">
      <c r="A20" s="145" t="s">
        <v>93</v>
      </c>
      <c r="B20" s="108">
        <v>197.6</v>
      </c>
      <c r="C20" s="108">
        <v>2021</v>
      </c>
      <c r="D20" s="108">
        <v>229.6</v>
      </c>
      <c r="E20" s="108">
        <v>362.3</v>
      </c>
      <c r="F20" s="108">
        <v>179.8</v>
      </c>
      <c r="G20" s="108">
        <v>317.89999999999998</v>
      </c>
      <c r="H20" s="108">
        <v>495.2</v>
      </c>
      <c r="I20" s="108">
        <v>241.8</v>
      </c>
      <c r="J20" s="108">
        <v>267</v>
      </c>
      <c r="K20" s="108">
        <v>158.6</v>
      </c>
      <c r="L20" s="108">
        <v>210.8</v>
      </c>
      <c r="M20" s="108">
        <v>553.70000000000005</v>
      </c>
    </row>
    <row r="21" spans="1:13" ht="24.75" customHeight="1" x14ac:dyDescent="0.2">
      <c r="A21" s="145" t="s">
        <v>75</v>
      </c>
      <c r="B21" s="108">
        <v>4.2</v>
      </c>
      <c r="C21" s="108">
        <v>0.1</v>
      </c>
      <c r="D21" s="108">
        <v>5.2</v>
      </c>
      <c r="E21" s="108">
        <v>1.7</v>
      </c>
      <c r="F21" s="108">
        <v>13.6</v>
      </c>
      <c r="G21" s="108">
        <v>1.1000000000000001</v>
      </c>
      <c r="H21" s="108">
        <v>0.89249999999999996</v>
      </c>
      <c r="I21" s="108">
        <v>0.9</v>
      </c>
      <c r="J21" s="108">
        <v>310.60000000000002</v>
      </c>
      <c r="K21" s="108">
        <v>8.6999999999999993</v>
      </c>
      <c r="L21" s="108">
        <v>32.299999999999997</v>
      </c>
      <c r="M21" s="108">
        <v>18.399999999999999</v>
      </c>
    </row>
    <row r="22" spans="1:13" ht="13.9" customHeight="1" x14ac:dyDescent="0.2">
      <c r="A22" s="146" t="s">
        <v>76</v>
      </c>
      <c r="B22" s="108">
        <v>20.6</v>
      </c>
      <c r="C22" s="108">
        <v>21.6</v>
      </c>
      <c r="D22" s="108">
        <v>9.5</v>
      </c>
      <c r="E22" s="108">
        <v>83.3</v>
      </c>
      <c r="F22" s="108">
        <v>99.1</v>
      </c>
      <c r="G22" s="108">
        <v>17.399999999999999</v>
      </c>
      <c r="H22" s="108">
        <v>24.2</v>
      </c>
      <c r="I22" s="108">
        <v>64.900000000000006</v>
      </c>
      <c r="J22" s="108">
        <v>57.6</v>
      </c>
      <c r="K22" s="108">
        <v>81.400000000000006</v>
      </c>
      <c r="L22" s="108">
        <v>92.7</v>
      </c>
      <c r="M22" s="108">
        <v>243.3</v>
      </c>
    </row>
    <row r="23" spans="1:13" ht="12" x14ac:dyDescent="0.2">
      <c r="A23" s="145" t="s">
        <v>77</v>
      </c>
      <c r="B23" s="108">
        <v>27.4</v>
      </c>
      <c r="C23" s="108">
        <v>58.3</v>
      </c>
      <c r="D23" s="108">
        <v>18.600000000000001</v>
      </c>
      <c r="E23" s="108">
        <v>32.6</v>
      </c>
      <c r="F23" s="108">
        <v>96.5</v>
      </c>
      <c r="G23" s="108">
        <v>32.700000000000003</v>
      </c>
      <c r="H23" s="108">
        <v>16.600000000000001</v>
      </c>
      <c r="I23" s="108">
        <v>10.8</v>
      </c>
      <c r="J23" s="108">
        <v>16.600000000000001</v>
      </c>
      <c r="K23" s="108">
        <v>18.899999999999999</v>
      </c>
      <c r="L23" s="108">
        <v>6.9</v>
      </c>
      <c r="M23" s="108">
        <v>29.9</v>
      </c>
    </row>
    <row r="24" spans="1:13" ht="13.9" customHeight="1" x14ac:dyDescent="0.2">
      <c r="A24" s="145" t="s">
        <v>78</v>
      </c>
      <c r="B24" s="108">
        <v>0.2</v>
      </c>
      <c r="C24" s="108">
        <v>0.2</v>
      </c>
      <c r="D24" s="108">
        <v>3.5</v>
      </c>
      <c r="E24" s="108">
        <v>1.9</v>
      </c>
      <c r="F24" s="108">
        <v>0.3</v>
      </c>
      <c r="G24" s="108">
        <v>5</v>
      </c>
      <c r="H24" s="108">
        <v>78.5</v>
      </c>
      <c r="I24" s="108">
        <v>0.22</v>
      </c>
      <c r="J24" s="108">
        <v>10.7</v>
      </c>
      <c r="K24" s="108">
        <v>72.900000000000006</v>
      </c>
      <c r="L24" s="108">
        <v>184.9</v>
      </c>
      <c r="M24" s="108">
        <v>75.2</v>
      </c>
    </row>
    <row r="25" spans="1:13" ht="24" x14ac:dyDescent="0.2">
      <c r="A25" s="145" t="s">
        <v>104</v>
      </c>
      <c r="B25" s="108">
        <v>76.7</v>
      </c>
      <c r="C25" s="108">
        <v>123.7</v>
      </c>
      <c r="D25" s="108">
        <v>36.700000000000003</v>
      </c>
      <c r="E25" s="108">
        <v>58.9</v>
      </c>
      <c r="F25" s="108">
        <v>71.2</v>
      </c>
      <c r="G25" s="108">
        <v>108.2</v>
      </c>
      <c r="H25" s="108">
        <v>147.1</v>
      </c>
      <c r="I25" s="108">
        <v>113.5</v>
      </c>
      <c r="J25" s="108">
        <v>27</v>
      </c>
      <c r="K25" s="108">
        <v>169.4</v>
      </c>
      <c r="L25" s="108">
        <v>95</v>
      </c>
      <c r="M25" s="108">
        <v>327.3</v>
      </c>
    </row>
    <row r="26" spans="1:13" ht="24" x14ac:dyDescent="0.2">
      <c r="A26" s="147" t="s">
        <v>22</v>
      </c>
      <c r="B26" s="108">
        <v>6228.5</v>
      </c>
      <c r="C26" s="108">
        <v>14766.9</v>
      </c>
      <c r="D26" s="108">
        <v>1620.6</v>
      </c>
      <c r="E26" s="108">
        <v>13803.5</v>
      </c>
      <c r="F26" s="108">
        <v>4689</v>
      </c>
      <c r="G26" s="108">
        <v>2501.1</v>
      </c>
      <c r="H26" s="108">
        <v>15453.6</v>
      </c>
      <c r="I26" s="108">
        <v>8312.1</v>
      </c>
      <c r="J26" s="108">
        <v>12919.7</v>
      </c>
      <c r="K26" s="108">
        <v>18534.7</v>
      </c>
      <c r="L26" s="108">
        <v>25238.7</v>
      </c>
      <c r="M26" s="108">
        <v>28371.4</v>
      </c>
    </row>
    <row r="27" spans="1:13" ht="24" customHeight="1" x14ac:dyDescent="0.2">
      <c r="A27" s="145" t="s">
        <v>79</v>
      </c>
      <c r="B27" s="108">
        <v>3458.4</v>
      </c>
      <c r="C27" s="108">
        <v>11304.1</v>
      </c>
      <c r="D27" s="108">
        <v>508.9</v>
      </c>
      <c r="E27" s="108">
        <v>13036.1</v>
      </c>
      <c r="F27" s="108">
        <v>3169.4</v>
      </c>
      <c r="G27" s="108">
        <v>1994.9</v>
      </c>
      <c r="H27" s="108">
        <v>14918.9</v>
      </c>
      <c r="I27" s="108">
        <v>8202.9</v>
      </c>
      <c r="J27" s="108">
        <v>12664.5</v>
      </c>
      <c r="K27" s="108">
        <v>18360.599999999999</v>
      </c>
      <c r="L27" s="108">
        <v>24120.3</v>
      </c>
      <c r="M27" s="108">
        <v>27245.8</v>
      </c>
    </row>
    <row r="28" spans="1:13" ht="24" x14ac:dyDescent="0.2">
      <c r="A28" s="145" t="s">
        <v>80</v>
      </c>
      <c r="B28" s="108">
        <v>2627.8</v>
      </c>
      <c r="C28" s="108">
        <v>3282.8</v>
      </c>
      <c r="D28" s="108">
        <v>808.4</v>
      </c>
      <c r="E28" s="108">
        <v>624.9</v>
      </c>
      <c r="F28" s="108">
        <v>1403.9</v>
      </c>
      <c r="G28" s="108">
        <v>386.9</v>
      </c>
      <c r="H28" s="108">
        <v>258.3</v>
      </c>
      <c r="I28" s="108" t="s">
        <v>33</v>
      </c>
      <c r="J28" s="108" t="s">
        <v>33</v>
      </c>
      <c r="K28" s="108" t="s">
        <v>33</v>
      </c>
      <c r="L28" s="108" t="s">
        <v>33</v>
      </c>
      <c r="M28" s="108" t="s">
        <v>33</v>
      </c>
    </row>
    <row r="29" spans="1:13" ht="13.15" customHeight="1" x14ac:dyDescent="0.2">
      <c r="A29" s="145" t="s">
        <v>23</v>
      </c>
      <c r="B29" s="108">
        <v>142.30000000000001</v>
      </c>
      <c r="C29" s="108">
        <v>180</v>
      </c>
      <c r="D29" s="108">
        <v>303.2</v>
      </c>
      <c r="E29" s="108">
        <v>142.5</v>
      </c>
      <c r="F29" s="108">
        <v>115.7</v>
      </c>
      <c r="G29" s="108">
        <v>119.3</v>
      </c>
      <c r="H29" s="108">
        <v>276.5</v>
      </c>
      <c r="I29" s="108">
        <v>109.2</v>
      </c>
      <c r="J29" s="108">
        <v>255.2</v>
      </c>
      <c r="K29" s="108">
        <v>174.1</v>
      </c>
      <c r="L29" s="108">
        <v>1118.4000000000001</v>
      </c>
      <c r="M29" s="108">
        <v>1125.5</v>
      </c>
    </row>
    <row r="30" spans="1:13" ht="24" x14ac:dyDescent="0.2">
      <c r="A30" s="147" t="s">
        <v>81</v>
      </c>
      <c r="B30" s="108">
        <v>138.9</v>
      </c>
      <c r="C30" s="108">
        <v>226.6</v>
      </c>
      <c r="D30" s="108">
        <v>97.1</v>
      </c>
      <c r="E30" s="108">
        <v>190.3</v>
      </c>
      <c r="F30" s="108">
        <v>114.3</v>
      </c>
      <c r="G30" s="108">
        <v>108.2</v>
      </c>
      <c r="H30" s="108">
        <v>222.1</v>
      </c>
      <c r="I30" s="108">
        <v>209.5</v>
      </c>
      <c r="J30" s="108">
        <v>205.2</v>
      </c>
      <c r="K30" s="108">
        <v>220.9</v>
      </c>
      <c r="L30" s="108">
        <v>205.5</v>
      </c>
      <c r="M30" s="108">
        <v>416.8</v>
      </c>
    </row>
    <row r="31" spans="1:13" ht="12" x14ac:dyDescent="0.2">
      <c r="A31" s="144" t="s">
        <v>24</v>
      </c>
      <c r="B31" s="108">
        <v>2168.1999999999998</v>
      </c>
      <c r="C31" s="108">
        <v>3652.7</v>
      </c>
      <c r="D31" s="108">
        <v>1045.0999999999999</v>
      </c>
      <c r="E31" s="108">
        <v>1333.7</v>
      </c>
      <c r="F31" s="108">
        <v>2104.6</v>
      </c>
      <c r="G31" s="108">
        <v>2109</v>
      </c>
      <c r="H31" s="108">
        <v>2797.8</v>
      </c>
      <c r="I31" s="108">
        <v>2717.1</v>
      </c>
      <c r="J31" s="108">
        <v>4784</v>
      </c>
      <c r="K31" s="108">
        <v>6928.1</v>
      </c>
      <c r="L31" s="108">
        <v>9209.2999999999993</v>
      </c>
      <c r="M31" s="108">
        <v>11833.9</v>
      </c>
    </row>
    <row r="32" spans="1:13" ht="24" x14ac:dyDescent="0.2">
      <c r="A32" s="147" t="s">
        <v>102</v>
      </c>
      <c r="B32" s="108">
        <v>2073.1</v>
      </c>
      <c r="C32" s="108">
        <v>5592.2</v>
      </c>
      <c r="D32" s="108">
        <v>1983.6</v>
      </c>
      <c r="E32" s="108">
        <v>1851.1</v>
      </c>
      <c r="F32" s="108">
        <v>2257.6</v>
      </c>
      <c r="G32" s="108">
        <v>1841.2</v>
      </c>
      <c r="H32" s="108">
        <v>5912.6</v>
      </c>
      <c r="I32" s="108">
        <v>1980.5</v>
      </c>
      <c r="J32" s="108">
        <v>4272.2</v>
      </c>
      <c r="K32" s="108">
        <v>21542.5</v>
      </c>
      <c r="L32" s="108">
        <v>7721.6</v>
      </c>
      <c r="M32" s="108">
        <v>11363.3</v>
      </c>
    </row>
    <row r="33" spans="1:13" ht="12" x14ac:dyDescent="0.2">
      <c r="A33" s="144" t="s">
        <v>82</v>
      </c>
      <c r="B33" s="108">
        <v>1472.3</v>
      </c>
      <c r="C33" s="108">
        <v>2014.6</v>
      </c>
      <c r="D33" s="108">
        <v>751.2</v>
      </c>
      <c r="E33" s="108">
        <v>430.2</v>
      </c>
      <c r="F33" s="108">
        <v>779.6</v>
      </c>
      <c r="G33" s="108">
        <v>445.3</v>
      </c>
      <c r="H33" s="108">
        <v>1008.3</v>
      </c>
      <c r="I33" s="108">
        <v>1064.3</v>
      </c>
      <c r="J33" s="108">
        <v>1414.7</v>
      </c>
      <c r="K33" s="108">
        <v>2041.1</v>
      </c>
      <c r="L33" s="108">
        <v>2059.9</v>
      </c>
      <c r="M33" s="108">
        <v>2961.1</v>
      </c>
    </row>
    <row r="34" spans="1:13" ht="12" x14ac:dyDescent="0.2">
      <c r="A34" s="144" t="s">
        <v>25</v>
      </c>
      <c r="B34" s="108">
        <v>622.9</v>
      </c>
      <c r="C34" s="108">
        <v>813.7</v>
      </c>
      <c r="D34" s="108">
        <v>229.7</v>
      </c>
      <c r="E34" s="108">
        <v>446.9</v>
      </c>
      <c r="F34" s="108">
        <v>305</v>
      </c>
      <c r="G34" s="108">
        <v>384</v>
      </c>
      <c r="H34" s="108">
        <v>1090.4000000000001</v>
      </c>
      <c r="I34" s="108">
        <v>833.9</v>
      </c>
      <c r="J34" s="108">
        <v>2128.8000000000002</v>
      </c>
      <c r="K34" s="108">
        <v>631.9</v>
      </c>
      <c r="L34" s="108">
        <v>451.3</v>
      </c>
      <c r="M34" s="108">
        <v>768.1</v>
      </c>
    </row>
    <row r="35" spans="1:13" ht="12.95" customHeight="1" x14ac:dyDescent="0.2">
      <c r="A35" s="148" t="s">
        <v>26</v>
      </c>
      <c r="B35" s="108">
        <v>96.1</v>
      </c>
      <c r="C35" s="108">
        <v>69</v>
      </c>
      <c r="D35" s="108">
        <v>136.1</v>
      </c>
      <c r="E35" s="108">
        <v>96.8</v>
      </c>
      <c r="F35" s="108">
        <v>261</v>
      </c>
      <c r="G35" s="108">
        <v>270</v>
      </c>
      <c r="H35" s="108">
        <v>334</v>
      </c>
      <c r="I35" s="108">
        <v>365.6</v>
      </c>
      <c r="J35" s="108">
        <v>548.9</v>
      </c>
      <c r="K35" s="108">
        <v>764.8</v>
      </c>
      <c r="L35" s="108">
        <v>1759.5</v>
      </c>
      <c r="M35" s="108">
        <v>2798.4</v>
      </c>
    </row>
    <row r="36" spans="1:13" ht="12.95" customHeight="1" x14ac:dyDescent="0.2">
      <c r="A36" s="144" t="s">
        <v>27</v>
      </c>
      <c r="B36" s="108">
        <v>1208.5</v>
      </c>
      <c r="C36" s="108">
        <v>2553.8000000000002</v>
      </c>
      <c r="D36" s="108">
        <v>284</v>
      </c>
      <c r="E36" s="108">
        <v>437.9</v>
      </c>
      <c r="F36" s="108">
        <v>638.20000000000005</v>
      </c>
      <c r="G36" s="108">
        <v>796</v>
      </c>
      <c r="H36" s="108">
        <v>2820.3</v>
      </c>
      <c r="I36" s="108">
        <v>564.5</v>
      </c>
      <c r="J36" s="108">
        <v>451.6</v>
      </c>
      <c r="K36" s="108">
        <v>595.20000000000005</v>
      </c>
      <c r="L36" s="108">
        <v>173.5</v>
      </c>
      <c r="M36" s="108">
        <v>448.8</v>
      </c>
    </row>
    <row r="37" spans="1:13" ht="12.95" customHeight="1" x14ac:dyDescent="0.2">
      <c r="A37" s="144" t="s">
        <v>28</v>
      </c>
      <c r="B37" s="108">
        <v>400.5</v>
      </c>
      <c r="C37" s="108">
        <v>489.4</v>
      </c>
      <c r="D37" s="108">
        <v>972.2</v>
      </c>
      <c r="E37" s="108">
        <v>791</v>
      </c>
      <c r="F37" s="108">
        <v>673.1</v>
      </c>
      <c r="G37" s="108">
        <v>1179.0999999999999</v>
      </c>
      <c r="H37" s="108">
        <v>1838.9</v>
      </c>
      <c r="I37" s="108">
        <v>333.4</v>
      </c>
      <c r="J37" s="108">
        <v>422.5</v>
      </c>
      <c r="K37" s="108">
        <v>794.6</v>
      </c>
      <c r="L37" s="108">
        <v>1317.8</v>
      </c>
      <c r="M37" s="108">
        <v>3926.1</v>
      </c>
    </row>
    <row r="38" spans="1:13" ht="12.95" customHeight="1" x14ac:dyDescent="0.2">
      <c r="A38" s="149" t="s">
        <v>51</v>
      </c>
      <c r="B38" s="113">
        <v>43.7</v>
      </c>
      <c r="C38" s="24">
        <v>223.2</v>
      </c>
      <c r="D38" s="24">
        <v>718.9</v>
      </c>
      <c r="E38" s="102">
        <v>642.79999999999995</v>
      </c>
      <c r="F38" s="102">
        <v>529.1</v>
      </c>
      <c r="G38" s="102">
        <v>919.5</v>
      </c>
      <c r="H38" s="102">
        <v>1551.5</v>
      </c>
      <c r="I38" s="102">
        <v>69</v>
      </c>
      <c r="J38" s="102">
        <v>111.1</v>
      </c>
      <c r="K38" s="102">
        <v>22.6</v>
      </c>
      <c r="L38" s="348" t="s">
        <v>33</v>
      </c>
      <c r="M38" s="348">
        <v>374.9</v>
      </c>
    </row>
    <row r="39" spans="1:13" ht="12.95" customHeight="1" x14ac:dyDescent="0.2">
      <c r="A39" s="149" t="s">
        <v>52</v>
      </c>
      <c r="B39" s="113">
        <v>30.3</v>
      </c>
      <c r="C39" s="24">
        <v>24.1</v>
      </c>
      <c r="D39" s="24">
        <v>66.3</v>
      </c>
      <c r="E39" s="102">
        <v>20</v>
      </c>
      <c r="F39" s="102">
        <v>28.3</v>
      </c>
      <c r="G39" s="102">
        <v>24.2</v>
      </c>
      <c r="H39" s="102">
        <v>10</v>
      </c>
      <c r="I39" s="102">
        <v>0.4</v>
      </c>
      <c r="J39" s="102">
        <v>2.2999999999999998</v>
      </c>
      <c r="K39" s="102">
        <v>5.7</v>
      </c>
      <c r="L39" s="102">
        <v>4</v>
      </c>
      <c r="M39" s="102">
        <v>12.2</v>
      </c>
    </row>
    <row r="40" spans="1:13" ht="12.95" customHeight="1" x14ac:dyDescent="0.2">
      <c r="A40" s="149" t="s">
        <v>29</v>
      </c>
      <c r="B40" s="113">
        <v>0</v>
      </c>
      <c r="C40" s="108">
        <v>0</v>
      </c>
      <c r="D40" s="108">
        <v>0</v>
      </c>
      <c r="E40" s="108">
        <v>0</v>
      </c>
      <c r="F40" s="108" t="s">
        <v>33</v>
      </c>
      <c r="G40" s="108">
        <v>0</v>
      </c>
      <c r="H40" s="108" t="s">
        <v>33</v>
      </c>
      <c r="I40" s="108" t="s">
        <v>33</v>
      </c>
      <c r="J40" s="108">
        <v>0</v>
      </c>
      <c r="K40" s="108">
        <v>0</v>
      </c>
      <c r="L40" s="108">
        <v>0</v>
      </c>
      <c r="M40" s="108">
        <v>0.7</v>
      </c>
    </row>
    <row r="41" spans="1:13" ht="12.95" customHeight="1" x14ac:dyDescent="0.2">
      <c r="A41" s="146" t="s">
        <v>30</v>
      </c>
      <c r="B41" s="113">
        <v>256.39999999999998</v>
      </c>
      <c r="C41" s="24">
        <v>148.69999999999999</v>
      </c>
      <c r="D41" s="24">
        <v>117.4</v>
      </c>
      <c r="E41" s="102">
        <v>66</v>
      </c>
      <c r="F41" s="102">
        <v>58.6</v>
      </c>
      <c r="G41" s="102">
        <v>92.1</v>
      </c>
      <c r="H41" s="102">
        <v>152.1</v>
      </c>
      <c r="I41" s="102">
        <v>170.2</v>
      </c>
      <c r="J41" s="102">
        <v>64.900000000000006</v>
      </c>
      <c r="K41" s="102">
        <v>274.39999999999998</v>
      </c>
      <c r="L41" s="102">
        <v>473.7</v>
      </c>
      <c r="M41" s="102">
        <v>579.6</v>
      </c>
    </row>
    <row r="42" spans="1:13" ht="12.95" customHeight="1" x14ac:dyDescent="0.2">
      <c r="A42" s="150" t="s">
        <v>108</v>
      </c>
      <c r="B42" s="108">
        <v>70.099999999999994</v>
      </c>
      <c r="C42" s="108">
        <v>93.4</v>
      </c>
      <c r="D42" s="108">
        <v>69.599999999999994</v>
      </c>
      <c r="E42" s="108">
        <v>62.2</v>
      </c>
      <c r="F42" s="108">
        <f>1.5+55.6</f>
        <v>57.1</v>
      </c>
      <c r="G42" s="108">
        <v>143.30000000000001</v>
      </c>
      <c r="H42" s="108">
        <v>125.3</v>
      </c>
      <c r="I42" s="108">
        <v>93.8</v>
      </c>
      <c r="J42" s="108">
        <v>244.2</v>
      </c>
      <c r="K42" s="108">
        <v>491.9</v>
      </c>
      <c r="L42" s="108">
        <v>840.1</v>
      </c>
      <c r="M42" s="108">
        <v>2958.7</v>
      </c>
    </row>
    <row r="43" spans="1:13" ht="12.95" customHeight="1" x14ac:dyDescent="0.2">
      <c r="A43" s="144" t="s">
        <v>84</v>
      </c>
      <c r="B43" s="108">
        <v>967.8</v>
      </c>
      <c r="C43" s="108">
        <v>2764.3</v>
      </c>
      <c r="D43" s="108">
        <v>1326.6</v>
      </c>
      <c r="E43" s="108">
        <v>699.7</v>
      </c>
      <c r="F43" s="108">
        <v>1138</v>
      </c>
      <c r="G43" s="108">
        <v>472.6</v>
      </c>
      <c r="H43" s="108">
        <v>3223</v>
      </c>
      <c r="I43" s="108">
        <v>987.6</v>
      </c>
      <c r="J43" s="108">
        <v>1047</v>
      </c>
      <c r="K43" s="108">
        <v>1185.0999999999999</v>
      </c>
      <c r="L43" s="108">
        <v>2034.7</v>
      </c>
      <c r="M43" s="108">
        <v>1821.4</v>
      </c>
    </row>
    <row r="44" spans="1:13" ht="12.95" customHeight="1" x14ac:dyDescent="0.2">
      <c r="A44" s="144" t="s">
        <v>32</v>
      </c>
      <c r="B44" s="108">
        <v>9862.6</v>
      </c>
      <c r="C44" s="108">
        <v>10754.4</v>
      </c>
      <c r="D44" s="108">
        <v>1606.1</v>
      </c>
      <c r="E44" s="108">
        <v>6342.7</v>
      </c>
      <c r="F44" s="108">
        <v>6577.3</v>
      </c>
      <c r="G44" s="108">
        <v>2421.3000000000002</v>
      </c>
      <c r="H44" s="108">
        <v>9776.6</v>
      </c>
      <c r="I44" s="108">
        <v>1687.5</v>
      </c>
      <c r="J44" s="108">
        <v>1755.9</v>
      </c>
      <c r="K44" s="108">
        <v>3983.8</v>
      </c>
      <c r="L44" s="108">
        <v>1170.8</v>
      </c>
      <c r="M44" s="108">
        <v>5906.1</v>
      </c>
    </row>
    <row r="45" spans="1:13" ht="12.95" customHeight="1" x14ac:dyDescent="0.2">
      <c r="A45" s="144" t="s">
        <v>85</v>
      </c>
      <c r="B45" s="108">
        <v>210.1</v>
      </c>
      <c r="C45" s="108">
        <v>310.7</v>
      </c>
      <c r="D45" s="108">
        <v>73.099999999999994</v>
      </c>
      <c r="E45" s="108">
        <v>86.4</v>
      </c>
      <c r="F45" s="108">
        <v>105.2</v>
      </c>
      <c r="G45" s="108">
        <v>93.1</v>
      </c>
      <c r="H45" s="108">
        <v>252.2</v>
      </c>
      <c r="I45" s="108">
        <v>123.4</v>
      </c>
      <c r="J45" s="108">
        <v>214</v>
      </c>
      <c r="K45" s="108">
        <v>542.4</v>
      </c>
      <c r="L45" s="108">
        <v>710.3</v>
      </c>
      <c r="M45" s="108">
        <v>1489.7</v>
      </c>
    </row>
    <row r="46" spans="1:13" ht="12.95" customHeight="1" x14ac:dyDescent="0.2">
      <c r="A46" s="144" t="s">
        <v>86</v>
      </c>
      <c r="B46" s="108">
        <v>33.4</v>
      </c>
      <c r="C46" s="108">
        <v>19.600000000000001</v>
      </c>
      <c r="D46" s="24">
        <v>16.7</v>
      </c>
      <c r="E46" s="102">
        <v>22.1</v>
      </c>
      <c r="F46" s="24">
        <v>25.1</v>
      </c>
      <c r="G46" s="24">
        <v>28.396100000000001</v>
      </c>
      <c r="H46" s="102">
        <v>22</v>
      </c>
      <c r="I46" s="102">
        <v>27.6</v>
      </c>
      <c r="J46" s="102">
        <v>44.1</v>
      </c>
      <c r="K46" s="102">
        <v>214.5</v>
      </c>
      <c r="L46" s="102">
        <v>96.5</v>
      </c>
      <c r="M46" s="102">
        <v>124.1</v>
      </c>
    </row>
    <row r="47" spans="1:13" ht="24" x14ac:dyDescent="0.2">
      <c r="A47" s="147" t="s">
        <v>55</v>
      </c>
      <c r="B47" s="108">
        <v>75.3</v>
      </c>
      <c r="C47" s="108">
        <v>107</v>
      </c>
      <c r="D47" s="108">
        <v>65.099999999999994</v>
      </c>
      <c r="E47" s="108">
        <v>91.5</v>
      </c>
      <c r="F47" s="108">
        <v>137.4</v>
      </c>
      <c r="G47" s="108">
        <v>133.1</v>
      </c>
      <c r="H47" s="108">
        <v>361.3</v>
      </c>
      <c r="I47" s="108">
        <v>305.7</v>
      </c>
      <c r="J47" s="108">
        <v>401</v>
      </c>
      <c r="K47" s="108">
        <v>343</v>
      </c>
      <c r="L47" s="108">
        <v>242.5</v>
      </c>
      <c r="M47" s="108">
        <v>532.1</v>
      </c>
    </row>
    <row r="48" spans="1:13" ht="12.95" customHeight="1" x14ac:dyDescent="0.2">
      <c r="A48" s="144" t="s">
        <v>103</v>
      </c>
      <c r="B48" s="108">
        <v>109.2</v>
      </c>
      <c r="C48" s="108">
        <v>142.1</v>
      </c>
      <c r="D48" s="108">
        <v>57.7</v>
      </c>
      <c r="E48" s="108">
        <v>74.8</v>
      </c>
      <c r="F48" s="108">
        <v>80.599999999999994</v>
      </c>
      <c r="G48" s="108">
        <v>107.2</v>
      </c>
      <c r="H48" s="108">
        <v>251.4</v>
      </c>
      <c r="I48" s="108">
        <v>121</v>
      </c>
      <c r="J48" s="108">
        <v>100</v>
      </c>
      <c r="K48" s="108">
        <v>196.3</v>
      </c>
      <c r="L48" s="108">
        <v>371.2</v>
      </c>
      <c r="M48" s="108">
        <v>595.1</v>
      </c>
    </row>
    <row r="49" spans="1:13" ht="12.95" customHeight="1" x14ac:dyDescent="0.2">
      <c r="A49" s="144" t="s">
        <v>56</v>
      </c>
      <c r="B49" s="108">
        <v>5.3</v>
      </c>
      <c r="C49" s="108">
        <v>32.700000000000003</v>
      </c>
      <c r="D49" s="108">
        <v>9.1999999999999993</v>
      </c>
      <c r="E49" s="108">
        <v>7.4</v>
      </c>
      <c r="F49" s="108">
        <v>10.4</v>
      </c>
      <c r="G49" s="108">
        <v>19.6875</v>
      </c>
      <c r="H49" s="108">
        <v>27.5</v>
      </c>
      <c r="I49" s="108">
        <v>13.4</v>
      </c>
      <c r="J49" s="108">
        <v>30.6</v>
      </c>
      <c r="K49" s="108">
        <v>18</v>
      </c>
      <c r="L49" s="108">
        <v>39</v>
      </c>
      <c r="M49" s="108">
        <v>54.6</v>
      </c>
    </row>
    <row r="50" spans="1:13" ht="4.7" customHeight="1" thickBot="1" x14ac:dyDescent="0.25">
      <c r="A50" s="151"/>
      <c r="B50" s="26"/>
      <c r="C50" s="26"/>
      <c r="D50" s="26"/>
      <c r="E50" s="26"/>
      <c r="F50" s="26"/>
      <c r="G50" s="26"/>
      <c r="H50" s="26"/>
      <c r="I50" s="26"/>
      <c r="J50" s="26"/>
      <c r="K50" s="26"/>
      <c r="L50" s="26"/>
      <c r="M50" s="26"/>
    </row>
  </sheetData>
  <hyperlinks>
    <hyperlink ref="A1" location="Мазмуну!A1" display="МАЗМУНУНА  кайтуу" xr:uid="{00000000-0004-0000-1000-000000000000}"/>
  </hyperlinks>
  <pageMargins left="0.78740157480314965" right="0.59055118110236227" top="0.59055118110236227" bottom="0.59055118110236227" header="0.51181102362204722" footer="0.51181102362204722"/>
  <pageSetup paperSize="9" orientation="portrait" horizontalDpi="120" verticalDpi="144"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61"/>
  <sheetViews>
    <sheetView workbookViewId="0">
      <selection activeCell="M7" sqref="M7"/>
    </sheetView>
  </sheetViews>
  <sheetFormatPr defaultColWidth="8.28515625" defaultRowHeight="12.95" customHeight="1" x14ac:dyDescent="0.2"/>
  <cols>
    <col min="1" max="1" width="40.42578125" style="164" customWidth="1"/>
    <col min="2" max="2" width="8.28515625" style="55" hidden="1" customWidth="1"/>
    <col min="3" max="6" width="8.85546875" style="55" hidden="1" customWidth="1"/>
    <col min="7" max="8" width="10.140625" style="55" hidden="1" customWidth="1"/>
    <col min="9" max="13" width="10.140625" style="55" customWidth="1"/>
    <col min="14" max="16384" width="8.28515625" style="55"/>
  </cols>
  <sheetData>
    <row r="1" spans="1:13" s="6" customFormat="1" ht="12.95" customHeight="1" x14ac:dyDescent="0.2">
      <c r="A1" s="952" t="s">
        <v>1375</v>
      </c>
    </row>
    <row r="2" spans="1:13" s="58" customFormat="1" ht="18" customHeight="1" x14ac:dyDescent="0.25">
      <c r="A2" s="192" t="s">
        <v>129</v>
      </c>
    </row>
    <row r="3" spans="1:13" s="58" customFormat="1" ht="18" customHeight="1" x14ac:dyDescent="0.25">
      <c r="A3" s="192" t="s">
        <v>153</v>
      </c>
    </row>
    <row r="4" spans="1:13" s="46" customFormat="1" ht="18" customHeight="1" thickBot="1" x14ac:dyDescent="0.25">
      <c r="A4" s="157" t="s">
        <v>151</v>
      </c>
      <c r="B4" s="45"/>
      <c r="C4" s="45"/>
      <c r="D4" s="45"/>
      <c r="E4" s="45"/>
    </row>
    <row r="5" spans="1:13" s="48" customFormat="1" ht="18" customHeight="1" thickBot="1" x14ac:dyDescent="0.25">
      <c r="A5" s="158"/>
      <c r="B5" s="47">
        <v>2014</v>
      </c>
      <c r="C5" s="47">
        <v>2015</v>
      </c>
      <c r="D5" s="47">
        <v>2016</v>
      </c>
      <c r="E5" s="47">
        <v>2017</v>
      </c>
      <c r="F5" s="47">
        <v>2018</v>
      </c>
      <c r="G5" s="47">
        <v>2019</v>
      </c>
      <c r="H5" s="47">
        <v>2020</v>
      </c>
      <c r="I5" s="47">
        <v>2021</v>
      </c>
      <c r="J5" s="47">
        <v>2022</v>
      </c>
      <c r="K5" s="47">
        <v>2023</v>
      </c>
      <c r="L5" s="47">
        <v>2024</v>
      </c>
      <c r="M5" s="47">
        <v>2025</v>
      </c>
    </row>
    <row r="6" spans="1:13" s="49" customFormat="1" ht="4.3499999999999996" customHeight="1" x14ac:dyDescent="0.2">
      <c r="A6" s="159"/>
    </row>
    <row r="7" spans="1:13" s="51" customFormat="1" ht="12.95" customHeight="1" x14ac:dyDescent="0.2">
      <c r="A7" s="160" t="s">
        <v>34</v>
      </c>
      <c r="B7" s="115">
        <v>15329.8</v>
      </c>
      <c r="C7" s="115">
        <v>-15840.3</v>
      </c>
      <c r="D7" s="115">
        <v>53228.6</v>
      </c>
      <c r="E7" s="115">
        <v>33616.6</v>
      </c>
      <c r="F7" s="115">
        <v>34665.800000000003</v>
      </c>
      <c r="G7" s="115">
        <v>56461.9</v>
      </c>
      <c r="H7" s="115">
        <v>24752.5</v>
      </c>
      <c r="I7" s="115">
        <v>114505.3</v>
      </c>
      <c r="J7" s="115">
        <v>193190.6</v>
      </c>
      <c r="K7" s="115">
        <v>182703</v>
      </c>
      <c r="L7" s="115">
        <v>301542.90000000002</v>
      </c>
      <c r="M7" s="115">
        <v>430541.4</v>
      </c>
    </row>
    <row r="8" spans="1:13" s="51" customFormat="1" ht="4.3499999999999996" customHeight="1" x14ac:dyDescent="0.2">
      <c r="A8" s="182"/>
      <c r="B8" s="115"/>
      <c r="C8" s="115"/>
      <c r="D8" s="115"/>
      <c r="E8" s="115"/>
      <c r="F8" s="115"/>
      <c r="G8" s="115"/>
      <c r="H8" s="115"/>
      <c r="I8" s="115"/>
      <c r="J8" s="115"/>
      <c r="K8" s="115"/>
      <c r="L8" s="115"/>
      <c r="M8" s="115"/>
    </row>
    <row r="9" spans="1:13" s="53" customFormat="1" ht="12.95" customHeight="1" x14ac:dyDescent="0.2">
      <c r="A9" s="161" t="s">
        <v>35</v>
      </c>
      <c r="B9" s="114">
        <v>729.1</v>
      </c>
      <c r="C9" s="114">
        <v>290.5</v>
      </c>
      <c r="D9" s="114">
        <v>531.9</v>
      </c>
      <c r="E9" s="114">
        <v>639.29999999999995</v>
      </c>
      <c r="F9" s="114">
        <v>-95.3</v>
      </c>
      <c r="G9" s="114">
        <v>-364.6</v>
      </c>
      <c r="H9" s="114">
        <v>-165.9</v>
      </c>
      <c r="I9" s="114">
        <v>-29</v>
      </c>
      <c r="J9" s="114">
        <v>-50</v>
      </c>
      <c r="K9" s="114">
        <v>-14.8</v>
      </c>
      <c r="L9" s="114">
        <v>54.6</v>
      </c>
      <c r="M9" s="114">
        <v>63.5</v>
      </c>
    </row>
    <row r="10" spans="1:13" s="53" customFormat="1" ht="12.95" customHeight="1" x14ac:dyDescent="0.2">
      <c r="A10" s="161" t="s">
        <v>36</v>
      </c>
      <c r="B10" s="114">
        <v>-3514.3</v>
      </c>
      <c r="C10" s="114">
        <v>-8805.2999999999993</v>
      </c>
      <c r="D10" s="114">
        <v>3069</v>
      </c>
      <c r="E10" s="114">
        <v>-1818.7</v>
      </c>
      <c r="F10" s="114">
        <v>-3671.4</v>
      </c>
      <c r="G10" s="114">
        <v>2865.8</v>
      </c>
      <c r="H10" s="114">
        <v>-7587.1</v>
      </c>
      <c r="I10" s="114">
        <v>4896.8</v>
      </c>
      <c r="J10" s="114">
        <v>3486.3</v>
      </c>
      <c r="K10" s="114">
        <v>7135</v>
      </c>
      <c r="L10" s="114">
        <v>9921.2000000000007</v>
      </c>
      <c r="M10" s="114">
        <v>23311.5</v>
      </c>
    </row>
    <row r="11" spans="1:13" s="53" customFormat="1" ht="12.95" customHeight="1" x14ac:dyDescent="0.2">
      <c r="A11" s="161" t="s">
        <v>57</v>
      </c>
      <c r="B11" s="114">
        <v>6933.8</v>
      </c>
      <c r="C11" s="114">
        <v>8471.6</v>
      </c>
      <c r="D11" s="114">
        <v>15723.9</v>
      </c>
      <c r="E11" s="114">
        <v>15485.9</v>
      </c>
      <c r="F11" s="114">
        <v>13362.5</v>
      </c>
      <c r="G11" s="114">
        <v>18263.3</v>
      </c>
      <c r="H11" s="114">
        <v>30710.6</v>
      </c>
      <c r="I11" s="114">
        <v>22042.799999999999</v>
      </c>
      <c r="J11" s="114">
        <v>33703.699999999997</v>
      </c>
      <c r="K11" s="114">
        <v>27970.7</v>
      </c>
      <c r="L11" s="114">
        <v>36708.9</v>
      </c>
      <c r="M11" s="114">
        <v>60991.3</v>
      </c>
    </row>
    <row r="12" spans="1:13" s="53" customFormat="1" ht="12.95" customHeight="1" x14ac:dyDescent="0.2">
      <c r="A12" s="161" t="s">
        <v>37</v>
      </c>
      <c r="B12" s="114">
        <v>-164.9</v>
      </c>
      <c r="C12" s="114">
        <v>-378.4</v>
      </c>
      <c r="D12" s="114">
        <v>1322.6</v>
      </c>
      <c r="E12" s="114">
        <v>160.5</v>
      </c>
      <c r="F12" s="114">
        <v>295.8</v>
      </c>
      <c r="G12" s="114">
        <v>-3.2</v>
      </c>
      <c r="H12" s="114">
        <v>154.19999999999999</v>
      </c>
      <c r="I12" s="114">
        <v>250.9</v>
      </c>
      <c r="J12" s="114">
        <v>-83</v>
      </c>
      <c r="K12" s="114">
        <v>-528.79999999999995</v>
      </c>
      <c r="L12" s="114">
        <v>263.89999999999998</v>
      </c>
      <c r="M12" s="114">
        <v>5849.1</v>
      </c>
    </row>
    <row r="13" spans="1:13" ht="12.95" customHeight="1" x14ac:dyDescent="0.2">
      <c r="A13" s="161" t="s">
        <v>38</v>
      </c>
      <c r="B13" s="114">
        <v>643.70000000000005</v>
      </c>
      <c r="C13" s="114">
        <v>598.5</v>
      </c>
      <c r="D13" s="114">
        <v>403.6</v>
      </c>
      <c r="E13" s="114">
        <v>506.3</v>
      </c>
      <c r="F13" s="114">
        <v>2418.6</v>
      </c>
      <c r="G13" s="114">
        <v>2843.1</v>
      </c>
      <c r="H13" s="114">
        <v>2633.1</v>
      </c>
      <c r="I13" s="114">
        <v>4170.6000000000004</v>
      </c>
      <c r="J13" s="114">
        <v>4074</v>
      </c>
      <c r="K13" s="114">
        <v>5545.3</v>
      </c>
      <c r="L13" s="114">
        <v>5743.5</v>
      </c>
      <c r="M13" s="114">
        <v>8060.3</v>
      </c>
    </row>
    <row r="14" spans="1:13" s="53" customFormat="1" ht="12.95" customHeight="1" x14ac:dyDescent="0.2">
      <c r="A14" s="161" t="s">
        <v>39</v>
      </c>
      <c r="B14" s="114">
        <v>-1388.3</v>
      </c>
      <c r="C14" s="114">
        <v>-3442.9</v>
      </c>
      <c r="D14" s="114">
        <v>739.4</v>
      </c>
      <c r="E14" s="114">
        <v>-218.4</v>
      </c>
      <c r="F14" s="114">
        <v>-433.7</v>
      </c>
      <c r="G14" s="114">
        <v>-623.6</v>
      </c>
      <c r="H14" s="114">
        <v>-4164.6000000000004</v>
      </c>
      <c r="I14" s="114">
        <v>5105.1000000000004</v>
      </c>
      <c r="J14" s="114">
        <v>7677</v>
      </c>
      <c r="K14" s="114">
        <v>3149.2</v>
      </c>
      <c r="L14" s="114">
        <v>6755.7</v>
      </c>
      <c r="M14" s="114">
        <v>23530.5</v>
      </c>
    </row>
    <row r="15" spans="1:13" ht="12.95" customHeight="1" x14ac:dyDescent="0.2">
      <c r="A15" s="161" t="s">
        <v>87</v>
      </c>
      <c r="B15" s="114">
        <v>-3822.5</v>
      </c>
      <c r="C15" s="114">
        <v>-12144</v>
      </c>
      <c r="D15" s="114">
        <v>1927.9</v>
      </c>
      <c r="E15" s="114">
        <v>1639.1</v>
      </c>
      <c r="F15" s="114">
        <v>395</v>
      </c>
      <c r="G15" s="114">
        <v>94.2</v>
      </c>
      <c r="H15" s="114">
        <v>-9530</v>
      </c>
      <c r="I15" s="114">
        <v>15582</v>
      </c>
      <c r="J15" s="114">
        <v>11233.7</v>
      </c>
      <c r="K15" s="114">
        <v>-683.1</v>
      </c>
      <c r="L15" s="114">
        <v>25417.1</v>
      </c>
      <c r="M15" s="114">
        <v>23153.8</v>
      </c>
    </row>
    <row r="16" spans="1:13" ht="12.95" customHeight="1" x14ac:dyDescent="0.2">
      <c r="A16" s="161" t="s">
        <v>40</v>
      </c>
      <c r="B16" s="114">
        <v>11462.2</v>
      </c>
      <c r="C16" s="114">
        <v>3531.2</v>
      </c>
      <c r="D16" s="114">
        <v>18998.5</v>
      </c>
      <c r="E16" s="114">
        <v>19629.8</v>
      </c>
      <c r="F16" s="114">
        <v>18795</v>
      </c>
      <c r="G16" s="114">
        <v>25773.8</v>
      </c>
      <c r="H16" s="114">
        <v>12275.8</v>
      </c>
      <c r="I16" s="114">
        <v>45384.9</v>
      </c>
      <c r="J16" s="114">
        <v>58012.7</v>
      </c>
      <c r="K16" s="114">
        <v>96514.2</v>
      </c>
      <c r="L16" s="114">
        <v>130291.2</v>
      </c>
      <c r="M16" s="114">
        <v>185200.9</v>
      </c>
    </row>
    <row r="17" spans="1:13" ht="12.95" customHeight="1" x14ac:dyDescent="0.2">
      <c r="A17" s="161" t="s">
        <v>41</v>
      </c>
      <c r="B17" s="114">
        <v>571.6</v>
      </c>
      <c r="C17" s="114">
        <v>-217.3</v>
      </c>
      <c r="D17" s="114">
        <v>594.6</v>
      </c>
      <c r="E17" s="114">
        <v>810.4</v>
      </c>
      <c r="F17" s="114">
        <v>1003.9</v>
      </c>
      <c r="G17" s="114">
        <v>1827.4</v>
      </c>
      <c r="H17" s="114">
        <v>339.4</v>
      </c>
      <c r="I17" s="114">
        <v>2601.9</v>
      </c>
      <c r="J17" s="114">
        <v>3673.3</v>
      </c>
      <c r="K17" s="114">
        <v>3589.1</v>
      </c>
      <c r="L17" s="114">
        <v>6937.1</v>
      </c>
      <c r="M17" s="114">
        <v>7731.6</v>
      </c>
    </row>
    <row r="18" spans="1:13" ht="12.95" customHeight="1" x14ac:dyDescent="0.2">
      <c r="A18" s="162" t="s">
        <v>135</v>
      </c>
      <c r="B18" s="114">
        <v>3879.5</v>
      </c>
      <c r="C18" s="114">
        <v>-3744.3</v>
      </c>
      <c r="D18" s="114">
        <v>9917.2999999999993</v>
      </c>
      <c r="E18" s="114">
        <v>-3217.5</v>
      </c>
      <c r="F18" s="114">
        <v>2595.3000000000002</v>
      </c>
      <c r="G18" s="114">
        <v>5785.7</v>
      </c>
      <c r="H18" s="114">
        <v>87</v>
      </c>
      <c r="I18" s="114">
        <v>14499.4</v>
      </c>
      <c r="J18" s="114">
        <v>71462.7</v>
      </c>
      <c r="K18" s="114">
        <v>40026.1</v>
      </c>
      <c r="L18" s="114">
        <v>79449.899999999994</v>
      </c>
      <c r="M18" s="114">
        <v>92648.7</v>
      </c>
    </row>
    <row r="19" spans="1:13" ht="5.65" customHeight="1" thickBot="1" x14ac:dyDescent="0.25">
      <c r="A19" s="163"/>
      <c r="B19" s="57"/>
      <c r="C19" s="57"/>
      <c r="D19" s="57"/>
      <c r="E19" s="57"/>
      <c r="F19" s="57"/>
      <c r="G19" s="57"/>
      <c r="H19" s="57"/>
      <c r="I19" s="57"/>
      <c r="J19" s="57"/>
      <c r="K19" s="57"/>
      <c r="L19" s="57"/>
      <c r="M19" s="57"/>
    </row>
    <row r="20" spans="1:13" ht="5.45" customHeight="1" x14ac:dyDescent="0.2">
      <c r="A20" s="167"/>
    </row>
    <row r="21" spans="1:13" s="49" customFormat="1" ht="7.5" customHeight="1" x14ac:dyDescent="0.2">
      <c r="A21" s="159"/>
    </row>
    <row r="22" spans="1:13" s="58" customFormat="1" ht="18" customHeight="1" x14ac:dyDescent="0.25">
      <c r="A22" s="192" t="s">
        <v>88</v>
      </c>
      <c r="J22" s="49"/>
      <c r="K22" s="49"/>
      <c r="L22" s="49"/>
      <c r="M22" s="49"/>
    </row>
    <row r="23" spans="1:13" s="58" customFormat="1" ht="17.45" customHeight="1" x14ac:dyDescent="0.25">
      <c r="A23" s="192" t="s">
        <v>154</v>
      </c>
    </row>
    <row r="24" spans="1:13" s="46" customFormat="1" ht="18" customHeight="1" thickBot="1" x14ac:dyDescent="0.25">
      <c r="A24" s="157" t="s">
        <v>155</v>
      </c>
    </row>
    <row r="25" spans="1:13" s="48" customFormat="1" ht="18" customHeight="1" thickBot="1" x14ac:dyDescent="0.25">
      <c r="A25" s="190"/>
      <c r="B25" s="47">
        <v>2014</v>
      </c>
      <c r="C25" s="47">
        <v>2015</v>
      </c>
      <c r="D25" s="47">
        <v>2016</v>
      </c>
      <c r="E25" s="47">
        <v>2017</v>
      </c>
      <c r="F25" s="47">
        <v>2018</v>
      </c>
      <c r="G25" s="47">
        <v>2019</v>
      </c>
      <c r="H25" s="47">
        <v>2020</v>
      </c>
      <c r="I25" s="47">
        <v>2021</v>
      </c>
      <c r="J25" s="47">
        <v>2022</v>
      </c>
      <c r="K25" s="47">
        <v>2023</v>
      </c>
      <c r="L25" s="47">
        <v>2024</v>
      </c>
      <c r="M25" s="47">
        <v>2025</v>
      </c>
    </row>
    <row r="26" spans="1:13" s="49" customFormat="1" ht="4.3499999999999996" customHeight="1" x14ac:dyDescent="0.2">
      <c r="A26" s="159"/>
    </row>
    <row r="27" spans="1:13" s="51" customFormat="1" ht="12.95" customHeight="1" x14ac:dyDescent="0.2">
      <c r="A27" s="160" t="s">
        <v>34</v>
      </c>
      <c r="B27" s="115">
        <v>50663</v>
      </c>
      <c r="C27" s="115">
        <v>51672.7</v>
      </c>
      <c r="D27" s="115">
        <v>67425.8</v>
      </c>
      <c r="E27" s="115">
        <v>65877.3</v>
      </c>
      <c r="F27" s="115">
        <v>61542.5</v>
      </c>
      <c r="G27" s="115">
        <v>77971.600000000006</v>
      </c>
      <c r="H27" s="115">
        <v>97287.9</v>
      </c>
      <c r="I27" s="115">
        <v>145982.39999999999</v>
      </c>
      <c r="J27" s="115">
        <v>234314.6</v>
      </c>
      <c r="K27" s="115">
        <v>255904.2</v>
      </c>
      <c r="L27" s="115">
        <v>362870.2</v>
      </c>
      <c r="M27" s="115">
        <v>519089.1</v>
      </c>
    </row>
    <row r="28" spans="1:13" s="51" customFormat="1" ht="5.65" customHeight="1" x14ac:dyDescent="0.2">
      <c r="A28" s="182"/>
      <c r="B28" s="115"/>
      <c r="C28" s="115"/>
      <c r="D28" s="115"/>
      <c r="E28" s="115"/>
      <c r="F28" s="115"/>
      <c r="G28" s="115"/>
      <c r="H28" s="115"/>
      <c r="I28" s="115"/>
      <c r="J28" s="115"/>
      <c r="K28" s="115"/>
      <c r="L28" s="115"/>
      <c r="M28" s="115"/>
    </row>
    <row r="29" spans="1:13" s="53" customFormat="1" ht="12.95" customHeight="1" x14ac:dyDescent="0.2">
      <c r="A29" s="161" t="s">
        <v>35</v>
      </c>
      <c r="B29" s="114">
        <v>906.2</v>
      </c>
      <c r="C29" s="114">
        <v>454.5</v>
      </c>
      <c r="D29" s="114">
        <v>660.6</v>
      </c>
      <c r="E29" s="114">
        <v>759.7</v>
      </c>
      <c r="F29" s="114">
        <v>106.4</v>
      </c>
      <c r="G29" s="114">
        <v>81.5</v>
      </c>
      <c r="H29" s="114">
        <v>132.9</v>
      </c>
      <c r="I29" s="114">
        <v>137.80000000000001</v>
      </c>
      <c r="J29" s="114">
        <v>248.1</v>
      </c>
      <c r="K29" s="114">
        <v>436.8</v>
      </c>
      <c r="L29" s="114">
        <v>856.8</v>
      </c>
      <c r="M29" s="114">
        <v>1123.5</v>
      </c>
    </row>
    <row r="30" spans="1:13" s="53" customFormat="1" ht="12.95" customHeight="1" x14ac:dyDescent="0.2">
      <c r="A30" s="161" t="s">
        <v>36</v>
      </c>
      <c r="B30" s="114">
        <v>2584.5</v>
      </c>
      <c r="C30" s="114">
        <v>858</v>
      </c>
      <c r="D30" s="114">
        <v>4628.3</v>
      </c>
      <c r="E30" s="114">
        <v>4286.3</v>
      </c>
      <c r="F30" s="114">
        <v>2740.5</v>
      </c>
      <c r="G30" s="114">
        <v>4652.6000000000004</v>
      </c>
      <c r="H30" s="114">
        <v>4972.3999999999996</v>
      </c>
      <c r="I30" s="114">
        <v>9925</v>
      </c>
      <c r="J30" s="114">
        <v>7912.3</v>
      </c>
      <c r="K30" s="114">
        <v>10878.6</v>
      </c>
      <c r="L30" s="114">
        <v>12652.2</v>
      </c>
      <c r="M30" s="114">
        <v>26734.6</v>
      </c>
    </row>
    <row r="31" spans="1:13" s="53" customFormat="1" ht="12.95" customHeight="1" x14ac:dyDescent="0.2">
      <c r="A31" s="161" t="s">
        <v>57</v>
      </c>
      <c r="B31" s="114">
        <v>7435.9</v>
      </c>
      <c r="C31" s="114">
        <v>9303.9</v>
      </c>
      <c r="D31" s="114">
        <v>16057.2</v>
      </c>
      <c r="E31" s="114">
        <v>15918.4</v>
      </c>
      <c r="F31" s="114">
        <v>13743.1</v>
      </c>
      <c r="G31" s="114">
        <v>18643.099999999999</v>
      </c>
      <c r="H31" s="114">
        <v>31502</v>
      </c>
      <c r="I31" s="114">
        <v>22482</v>
      </c>
      <c r="J31" s="114">
        <v>34002.6</v>
      </c>
      <c r="K31" s="114">
        <v>28584.400000000001</v>
      </c>
      <c r="L31" s="114">
        <v>37864.5</v>
      </c>
      <c r="M31" s="114">
        <v>64731</v>
      </c>
    </row>
    <row r="32" spans="1:13" s="53" customFormat="1" ht="12.95" customHeight="1" x14ac:dyDescent="0.2">
      <c r="A32" s="161" t="s">
        <v>37</v>
      </c>
      <c r="B32" s="114">
        <v>159.19999999999999</v>
      </c>
      <c r="C32" s="114">
        <v>243.2</v>
      </c>
      <c r="D32" s="114">
        <v>1397.7</v>
      </c>
      <c r="E32" s="114">
        <v>252.6</v>
      </c>
      <c r="F32" s="114">
        <v>374.4</v>
      </c>
      <c r="G32" s="114">
        <v>159.5</v>
      </c>
      <c r="H32" s="114">
        <v>371.9</v>
      </c>
      <c r="I32" s="114">
        <v>475.6</v>
      </c>
      <c r="J32" s="114">
        <v>152.4</v>
      </c>
      <c r="K32" s="114">
        <v>150.19999999999999</v>
      </c>
      <c r="L32" s="114">
        <v>935.6</v>
      </c>
      <c r="M32" s="114">
        <v>6621.3</v>
      </c>
    </row>
    <row r="33" spans="1:13" ht="12.95" customHeight="1" x14ac:dyDescent="0.2">
      <c r="A33" s="161" t="s">
        <v>38</v>
      </c>
      <c r="B33" s="114">
        <v>715.9</v>
      </c>
      <c r="C33" s="114">
        <v>743.4</v>
      </c>
      <c r="D33" s="114">
        <v>612.29999999999995</v>
      </c>
      <c r="E33" s="114">
        <v>646.9</v>
      </c>
      <c r="F33" s="114">
        <v>2466.6999999999998</v>
      </c>
      <c r="G33" s="114">
        <v>2904.2</v>
      </c>
      <c r="H33" s="114">
        <v>2701.8</v>
      </c>
      <c r="I33" s="114">
        <v>4341.3</v>
      </c>
      <c r="J33" s="114">
        <v>4373</v>
      </c>
      <c r="K33" s="114">
        <v>5840.2</v>
      </c>
      <c r="L33" s="114">
        <v>6724.1</v>
      </c>
      <c r="M33" s="114">
        <v>8479.6</v>
      </c>
    </row>
    <row r="34" spans="1:13" s="53" customFormat="1" ht="12.95" customHeight="1" x14ac:dyDescent="0.2">
      <c r="A34" s="161" t="s">
        <v>39</v>
      </c>
      <c r="B34" s="114">
        <v>95.7</v>
      </c>
      <c r="C34" s="114">
        <v>78.8</v>
      </c>
      <c r="D34" s="114">
        <v>829.1</v>
      </c>
      <c r="E34" s="114">
        <v>114</v>
      </c>
      <c r="F34" s="114">
        <v>170.2</v>
      </c>
      <c r="G34" s="114">
        <v>145.30000000000001</v>
      </c>
      <c r="H34" s="114">
        <v>355</v>
      </c>
      <c r="I34" s="114">
        <v>5141.7</v>
      </c>
      <c r="J34" s="114">
        <v>7783</v>
      </c>
      <c r="K34" s="114">
        <v>4167.6000000000004</v>
      </c>
      <c r="L34" s="114">
        <v>7045.2</v>
      </c>
      <c r="M34" s="114">
        <v>24049.7</v>
      </c>
    </row>
    <row r="35" spans="1:13" ht="12.95" customHeight="1" x14ac:dyDescent="0.2">
      <c r="A35" s="161" t="s">
        <v>87</v>
      </c>
      <c r="B35" s="114">
        <v>3540.3</v>
      </c>
      <c r="C35" s="114">
        <v>2314</v>
      </c>
      <c r="D35" s="114">
        <v>3786.4</v>
      </c>
      <c r="E35" s="114">
        <v>5169</v>
      </c>
      <c r="F35" s="114">
        <v>5873.6</v>
      </c>
      <c r="G35" s="114">
        <v>7150.4</v>
      </c>
      <c r="H35" s="114">
        <v>9814.6</v>
      </c>
      <c r="I35" s="114">
        <v>22524</v>
      </c>
      <c r="J35" s="114">
        <v>19277.8</v>
      </c>
      <c r="K35" s="114">
        <v>26796.1</v>
      </c>
      <c r="L35" s="114">
        <v>30676.7</v>
      </c>
      <c r="M35" s="114">
        <v>32765.3</v>
      </c>
    </row>
    <row r="36" spans="1:13" ht="12.95" customHeight="1" x14ac:dyDescent="0.2">
      <c r="A36" s="161" t="s">
        <v>40</v>
      </c>
      <c r="B36" s="114">
        <v>24240.2</v>
      </c>
      <c r="C36" s="114">
        <v>26180.799999999999</v>
      </c>
      <c r="D36" s="114">
        <v>26521.5</v>
      </c>
      <c r="E36" s="114">
        <v>26589.7</v>
      </c>
      <c r="F36" s="114">
        <v>27425.3</v>
      </c>
      <c r="G36" s="114">
        <v>33213</v>
      </c>
      <c r="H36" s="114">
        <v>30526.7</v>
      </c>
      <c r="I36" s="114">
        <v>55146.5</v>
      </c>
      <c r="J36" s="114">
        <v>72071.399999999994</v>
      </c>
      <c r="K36" s="114">
        <v>115008.4</v>
      </c>
      <c r="L36" s="114">
        <v>154427.4</v>
      </c>
      <c r="M36" s="114">
        <v>226516.9</v>
      </c>
    </row>
    <row r="37" spans="1:13" ht="12.95" customHeight="1" x14ac:dyDescent="0.2">
      <c r="A37" s="161" t="s">
        <v>41</v>
      </c>
      <c r="B37" s="114">
        <v>806.2</v>
      </c>
      <c r="C37" s="114">
        <v>1044.7</v>
      </c>
      <c r="D37" s="114">
        <v>1366</v>
      </c>
      <c r="E37" s="114">
        <v>1164.5</v>
      </c>
      <c r="F37" s="114">
        <v>1231.8</v>
      </c>
      <c r="G37" s="114">
        <v>2010.5</v>
      </c>
      <c r="H37" s="114">
        <v>915.4</v>
      </c>
      <c r="I37" s="114">
        <v>3075.6</v>
      </c>
      <c r="J37" s="114">
        <v>4433.2</v>
      </c>
      <c r="K37" s="114">
        <v>5807.8</v>
      </c>
      <c r="L37" s="114">
        <v>9166.7999999999993</v>
      </c>
      <c r="M37" s="114">
        <v>10972</v>
      </c>
    </row>
    <row r="38" spans="1:13" ht="12.95" customHeight="1" x14ac:dyDescent="0.2">
      <c r="A38" s="162" t="s">
        <v>135</v>
      </c>
      <c r="B38" s="114">
        <v>10178.799999999999</v>
      </c>
      <c r="C38" s="114">
        <v>10451.299999999999</v>
      </c>
      <c r="D38" s="114">
        <v>11566.7</v>
      </c>
      <c r="E38" s="114">
        <v>10976.3</v>
      </c>
      <c r="F38" s="114">
        <v>7410.5</v>
      </c>
      <c r="G38" s="114">
        <v>9011.5</v>
      </c>
      <c r="H38" s="114">
        <v>15995.2</v>
      </c>
      <c r="I38" s="114">
        <v>22732.9</v>
      </c>
      <c r="J38" s="114">
        <v>84060.7</v>
      </c>
      <c r="K38" s="114">
        <v>58234</v>
      </c>
      <c r="L38" s="114">
        <v>102520.8</v>
      </c>
      <c r="M38" s="114">
        <v>117095.3</v>
      </c>
    </row>
    <row r="39" spans="1:13" ht="5.65" customHeight="1" thickBot="1" x14ac:dyDescent="0.25">
      <c r="A39" s="163"/>
      <c r="B39" s="57"/>
      <c r="C39" s="57"/>
      <c r="D39" s="57"/>
      <c r="E39" s="57"/>
      <c r="F39" s="57"/>
      <c r="G39" s="57"/>
      <c r="H39" s="57"/>
      <c r="I39" s="57"/>
      <c r="J39" s="57"/>
      <c r="K39" s="57"/>
      <c r="L39" s="57"/>
      <c r="M39" s="57"/>
    </row>
    <row r="40" spans="1:13" ht="6.75" customHeight="1" x14ac:dyDescent="0.2"/>
    <row r="41" spans="1:13" ht="6.75" customHeight="1" x14ac:dyDescent="0.2"/>
    <row r="42" spans="1:13" ht="12.95" customHeight="1" x14ac:dyDescent="0.2">
      <c r="A42" s="192" t="s">
        <v>89</v>
      </c>
    </row>
    <row r="43" spans="1:13" s="58" customFormat="1" ht="18" customHeight="1" x14ac:dyDescent="0.25">
      <c r="A43" s="192" t="s">
        <v>156</v>
      </c>
      <c r="J43" s="55"/>
      <c r="K43" s="55"/>
      <c r="L43" s="55"/>
      <c r="M43" s="55"/>
    </row>
    <row r="44" spans="1:13" s="46" customFormat="1" ht="18" customHeight="1" thickBot="1" x14ac:dyDescent="0.25">
      <c r="A44" s="157" t="s">
        <v>151</v>
      </c>
    </row>
    <row r="45" spans="1:13" s="48" customFormat="1" ht="18" customHeight="1" thickBot="1" x14ac:dyDescent="0.25">
      <c r="A45" s="158"/>
      <c r="B45" s="47">
        <v>2014</v>
      </c>
      <c r="C45" s="47">
        <v>2015</v>
      </c>
      <c r="D45" s="47">
        <v>2016</v>
      </c>
      <c r="E45" s="47">
        <v>2017</v>
      </c>
      <c r="F45" s="47">
        <v>2018</v>
      </c>
      <c r="G45" s="47">
        <v>2019</v>
      </c>
      <c r="H45" s="47">
        <v>2020</v>
      </c>
      <c r="I45" s="47">
        <v>2021</v>
      </c>
      <c r="J45" s="47">
        <v>2022</v>
      </c>
      <c r="K45" s="47">
        <v>2023</v>
      </c>
      <c r="L45" s="47">
        <v>2024</v>
      </c>
      <c r="M45" s="47">
        <v>2025</v>
      </c>
    </row>
    <row r="46" spans="1:13" s="49" customFormat="1" ht="5.65" customHeight="1" x14ac:dyDescent="0.2">
      <c r="A46" s="159"/>
    </row>
    <row r="47" spans="1:13" s="51" customFormat="1" ht="12.95" customHeight="1" x14ac:dyDescent="0.2">
      <c r="A47" s="160" t="s">
        <v>34</v>
      </c>
      <c r="B47" s="115">
        <v>35333.1</v>
      </c>
      <c r="C47" s="115">
        <v>67513</v>
      </c>
      <c r="D47" s="115">
        <v>14197.2</v>
      </c>
      <c r="E47" s="115">
        <v>32260.7</v>
      </c>
      <c r="F47" s="115">
        <v>26876.7</v>
      </c>
      <c r="G47" s="115">
        <v>21509.7</v>
      </c>
      <c r="H47" s="115">
        <v>72535.399999999994</v>
      </c>
      <c r="I47" s="115">
        <v>31477.1</v>
      </c>
      <c r="J47" s="115">
        <v>41124</v>
      </c>
      <c r="K47" s="115">
        <v>73201.2</v>
      </c>
      <c r="L47" s="115">
        <v>61327.199999999997</v>
      </c>
      <c r="M47" s="115">
        <v>88547.8</v>
      </c>
    </row>
    <row r="48" spans="1:13" s="51" customFormat="1" ht="5.25" customHeight="1" x14ac:dyDescent="0.2">
      <c r="A48" s="182"/>
      <c r="B48" s="115"/>
      <c r="C48" s="115"/>
      <c r="D48" s="115"/>
      <c r="E48" s="115"/>
      <c r="F48" s="115"/>
      <c r="G48" s="115"/>
      <c r="H48" s="115"/>
      <c r="I48" s="115"/>
      <c r="J48" s="115"/>
      <c r="K48" s="115"/>
      <c r="L48" s="115"/>
      <c r="M48" s="115"/>
    </row>
    <row r="49" spans="1:13" s="53" customFormat="1" ht="12.95" customHeight="1" x14ac:dyDescent="0.2">
      <c r="A49" s="161" t="s">
        <v>35</v>
      </c>
      <c r="B49" s="114">
        <v>177.1</v>
      </c>
      <c r="C49" s="114">
        <v>164</v>
      </c>
      <c r="D49" s="114">
        <v>128.69999999999999</v>
      </c>
      <c r="E49" s="114">
        <v>120.4</v>
      </c>
      <c r="F49" s="114">
        <v>201.7</v>
      </c>
      <c r="G49" s="114">
        <v>446.1</v>
      </c>
      <c r="H49" s="114">
        <v>298.89999999999998</v>
      </c>
      <c r="I49" s="114">
        <v>166.8</v>
      </c>
      <c r="J49" s="114">
        <v>298.10000000000002</v>
      </c>
      <c r="K49" s="114">
        <v>451.6</v>
      </c>
      <c r="L49" s="114">
        <v>802.2</v>
      </c>
      <c r="M49" s="114">
        <v>1060</v>
      </c>
    </row>
    <row r="50" spans="1:13" s="53" customFormat="1" ht="12.95" customHeight="1" x14ac:dyDescent="0.2">
      <c r="A50" s="161" t="s">
        <v>36</v>
      </c>
      <c r="B50" s="114">
        <v>6098.9</v>
      </c>
      <c r="C50" s="114">
        <v>9663.4</v>
      </c>
      <c r="D50" s="114">
        <v>1559.4</v>
      </c>
      <c r="E50" s="114">
        <v>6105</v>
      </c>
      <c r="F50" s="114">
        <v>6411.9</v>
      </c>
      <c r="G50" s="114">
        <v>1786.8</v>
      </c>
      <c r="H50" s="114">
        <v>12559.5</v>
      </c>
      <c r="I50" s="114">
        <v>5028.2</v>
      </c>
      <c r="J50" s="114">
        <v>4426</v>
      </c>
      <c r="K50" s="114">
        <v>3743.6</v>
      </c>
      <c r="L50" s="114">
        <v>2731</v>
      </c>
      <c r="M50" s="114">
        <v>3423.1</v>
      </c>
    </row>
    <row r="51" spans="1:13" s="53" customFormat="1" ht="12.95" customHeight="1" x14ac:dyDescent="0.2">
      <c r="A51" s="161" t="s">
        <v>57</v>
      </c>
      <c r="B51" s="114">
        <v>502.1</v>
      </c>
      <c r="C51" s="114">
        <v>832.3</v>
      </c>
      <c r="D51" s="114">
        <v>333.3</v>
      </c>
      <c r="E51" s="114">
        <v>432.5</v>
      </c>
      <c r="F51" s="114">
        <v>380.5</v>
      </c>
      <c r="G51" s="114">
        <v>379.8</v>
      </c>
      <c r="H51" s="114">
        <v>791.4</v>
      </c>
      <c r="I51" s="114">
        <v>439.2</v>
      </c>
      <c r="J51" s="114">
        <v>298.89999999999998</v>
      </c>
      <c r="K51" s="114">
        <v>613.70000000000005</v>
      </c>
      <c r="L51" s="114">
        <v>1155.5999999999999</v>
      </c>
      <c r="M51" s="114">
        <v>3739.7</v>
      </c>
    </row>
    <row r="52" spans="1:13" s="53" customFormat="1" ht="12.95" customHeight="1" x14ac:dyDescent="0.2">
      <c r="A52" s="161" t="s">
        <v>37</v>
      </c>
      <c r="B52" s="114">
        <v>324.10000000000002</v>
      </c>
      <c r="C52" s="114">
        <v>621.6</v>
      </c>
      <c r="D52" s="114">
        <v>75.099999999999994</v>
      </c>
      <c r="E52" s="114">
        <v>92.1</v>
      </c>
      <c r="F52" s="114">
        <v>78.599999999999994</v>
      </c>
      <c r="G52" s="114">
        <v>162.69999999999999</v>
      </c>
      <c r="H52" s="114">
        <v>217.7</v>
      </c>
      <c r="I52" s="114">
        <v>224.7</v>
      </c>
      <c r="J52" s="114">
        <v>235.3</v>
      </c>
      <c r="K52" s="114">
        <v>679</v>
      </c>
      <c r="L52" s="114">
        <v>671.7</v>
      </c>
      <c r="M52" s="114">
        <v>772.2</v>
      </c>
    </row>
    <row r="53" spans="1:13" ht="12.95" customHeight="1" x14ac:dyDescent="0.2">
      <c r="A53" s="161" t="s">
        <v>38</v>
      </c>
      <c r="B53" s="114">
        <v>72.3</v>
      </c>
      <c r="C53" s="114">
        <v>144.9</v>
      </c>
      <c r="D53" s="114">
        <v>208.7</v>
      </c>
      <c r="E53" s="114">
        <v>140.5</v>
      </c>
      <c r="F53" s="114">
        <v>48.1</v>
      </c>
      <c r="G53" s="114">
        <v>61.1</v>
      </c>
      <c r="H53" s="114">
        <v>68.7</v>
      </c>
      <c r="I53" s="114">
        <v>170.7</v>
      </c>
      <c r="J53" s="114">
        <v>298.89999999999998</v>
      </c>
      <c r="K53" s="114">
        <v>294.89999999999998</v>
      </c>
      <c r="L53" s="114">
        <v>980.6</v>
      </c>
      <c r="M53" s="114">
        <v>419.2</v>
      </c>
    </row>
    <row r="54" spans="1:13" s="53" customFormat="1" ht="12.95" customHeight="1" x14ac:dyDescent="0.2">
      <c r="A54" s="161" t="s">
        <v>39</v>
      </c>
      <c r="B54" s="114">
        <v>1484.1</v>
      </c>
      <c r="C54" s="114">
        <v>3521.7</v>
      </c>
      <c r="D54" s="114">
        <v>89.7</v>
      </c>
      <c r="E54" s="114">
        <v>332.4</v>
      </c>
      <c r="F54" s="114">
        <v>603.9</v>
      </c>
      <c r="G54" s="114">
        <v>768.9</v>
      </c>
      <c r="H54" s="114">
        <v>4519.5</v>
      </c>
      <c r="I54" s="114">
        <v>36.700000000000003</v>
      </c>
      <c r="J54" s="114">
        <v>106</v>
      </c>
      <c r="K54" s="114">
        <v>1018.4</v>
      </c>
      <c r="L54" s="114">
        <v>289.5</v>
      </c>
      <c r="M54" s="114">
        <v>519.1</v>
      </c>
    </row>
    <row r="55" spans="1:13" ht="12.95" customHeight="1" x14ac:dyDescent="0.2">
      <c r="A55" s="161" t="s">
        <v>87</v>
      </c>
      <c r="B55" s="114">
        <v>7362.8</v>
      </c>
      <c r="C55" s="114">
        <v>14458</v>
      </c>
      <c r="D55" s="114">
        <v>1858.6</v>
      </c>
      <c r="E55" s="114">
        <v>3529.9</v>
      </c>
      <c r="F55" s="114">
        <v>5478.7</v>
      </c>
      <c r="G55" s="114">
        <v>7056.2</v>
      </c>
      <c r="H55" s="114">
        <v>19344.599999999999</v>
      </c>
      <c r="I55" s="114">
        <v>6942</v>
      </c>
      <c r="J55" s="114">
        <v>8044.1</v>
      </c>
      <c r="K55" s="114">
        <v>27479.200000000001</v>
      </c>
      <c r="L55" s="114">
        <v>5259.6</v>
      </c>
      <c r="M55" s="114">
        <v>9611.5</v>
      </c>
    </row>
    <row r="56" spans="1:13" ht="12.95" customHeight="1" x14ac:dyDescent="0.2">
      <c r="A56" s="161" t="s">
        <v>40</v>
      </c>
      <c r="B56" s="114">
        <v>12778.1</v>
      </c>
      <c r="C56" s="114">
        <v>22649.599999999999</v>
      </c>
      <c r="D56" s="114">
        <v>7523</v>
      </c>
      <c r="E56" s="114">
        <v>6959.9</v>
      </c>
      <c r="F56" s="114">
        <v>8630.4</v>
      </c>
      <c r="G56" s="114">
        <v>7439.2</v>
      </c>
      <c r="H56" s="114">
        <v>18250.900000000001</v>
      </c>
      <c r="I56" s="114">
        <v>9761.6</v>
      </c>
      <c r="J56" s="114">
        <v>14058.7</v>
      </c>
      <c r="K56" s="114">
        <v>18494.2</v>
      </c>
      <c r="L56" s="114">
        <v>24136.2</v>
      </c>
      <c r="M56" s="114">
        <v>41316.1</v>
      </c>
    </row>
    <row r="57" spans="1:13" ht="12.95" customHeight="1" x14ac:dyDescent="0.2">
      <c r="A57" s="161" t="s">
        <v>41</v>
      </c>
      <c r="B57" s="114">
        <v>234.5</v>
      </c>
      <c r="C57" s="114">
        <v>1261.9000000000001</v>
      </c>
      <c r="D57" s="114">
        <v>771.3</v>
      </c>
      <c r="E57" s="114">
        <v>354.1</v>
      </c>
      <c r="F57" s="114">
        <v>227.9</v>
      </c>
      <c r="G57" s="114">
        <v>183.1</v>
      </c>
      <c r="H57" s="114">
        <v>576</v>
      </c>
      <c r="I57" s="114">
        <v>473.7</v>
      </c>
      <c r="J57" s="114">
        <v>759.9</v>
      </c>
      <c r="K57" s="114">
        <v>2218.6999999999998</v>
      </c>
      <c r="L57" s="114">
        <v>2229.8000000000002</v>
      </c>
      <c r="M57" s="114">
        <v>3240.3</v>
      </c>
    </row>
    <row r="58" spans="1:13" ht="12.95" customHeight="1" x14ac:dyDescent="0.2">
      <c r="A58" s="162" t="s">
        <v>135</v>
      </c>
      <c r="B58" s="114">
        <v>6299.3</v>
      </c>
      <c r="C58" s="114">
        <v>14195.6</v>
      </c>
      <c r="D58" s="114">
        <v>1649.4</v>
      </c>
      <c r="E58" s="114">
        <v>14193.7</v>
      </c>
      <c r="F58" s="114">
        <v>4815.1000000000004</v>
      </c>
      <c r="G58" s="114">
        <v>3225.8</v>
      </c>
      <c r="H58" s="114">
        <v>15908.2</v>
      </c>
      <c r="I58" s="114">
        <v>8233.5</v>
      </c>
      <c r="J58" s="114">
        <v>12598</v>
      </c>
      <c r="K58" s="114">
        <v>18207.900000000001</v>
      </c>
      <c r="L58" s="114">
        <v>23071</v>
      </c>
      <c r="M58" s="114">
        <v>24446.6</v>
      </c>
    </row>
    <row r="59" spans="1:13" ht="8.4499999999999993" customHeight="1" thickBot="1" x14ac:dyDescent="0.25">
      <c r="A59" s="163"/>
      <c r="B59" s="57"/>
      <c r="C59" s="57"/>
      <c r="D59" s="57"/>
      <c r="E59" s="57"/>
      <c r="F59" s="57"/>
      <c r="G59" s="57"/>
      <c r="H59" s="57"/>
      <c r="I59" s="57"/>
      <c r="J59" s="57"/>
      <c r="K59" s="57"/>
      <c r="L59" s="57"/>
      <c r="M59" s="57"/>
    </row>
    <row r="60" spans="1:13" ht="4.3499999999999996" customHeight="1" x14ac:dyDescent="0.2"/>
    <row r="61" spans="1:13" ht="37.5" customHeight="1" x14ac:dyDescent="0.2">
      <c r="A61" s="994" t="s">
        <v>158</v>
      </c>
      <c r="B61" s="994"/>
      <c r="C61" s="994"/>
      <c r="D61" s="994"/>
      <c r="E61" s="994"/>
      <c r="F61" s="994"/>
      <c r="G61" s="994"/>
      <c r="H61" s="994"/>
      <c r="I61" s="994"/>
      <c r="J61" s="994"/>
      <c r="K61" s="994"/>
      <c r="L61" s="994"/>
      <c r="M61" s="994"/>
    </row>
  </sheetData>
  <mergeCells count="1">
    <mergeCell ref="A61:M61"/>
  </mergeCells>
  <hyperlinks>
    <hyperlink ref="A1" location="Мазмуну!A1" display="МАЗМУНУНА  кайтуу" xr:uid="{00000000-0004-0000-1100-000000000000}"/>
  </hyperlinks>
  <pageMargins left="0.98425196850393704" right="0.78740157480314965" top="0.78740157480314965" bottom="0.59055118110236227" header="0.51181102362204722" footer="0.51181102362204722"/>
  <pageSetup paperSize="9" orientation="portrait" horizontalDpi="120" verticalDpi="144"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1403"/>
  <sheetViews>
    <sheetView workbookViewId="0">
      <selection activeCell="M6" sqref="M6"/>
    </sheetView>
  </sheetViews>
  <sheetFormatPr defaultColWidth="8.85546875" defaultRowHeight="12.75" x14ac:dyDescent="0.2"/>
  <cols>
    <col min="1" max="1" width="42.28515625" style="117" customWidth="1"/>
    <col min="2" max="2" width="9.140625" style="117" hidden="1" customWidth="1"/>
    <col min="3" max="6" width="8.7109375" style="117" hidden="1" customWidth="1"/>
    <col min="7" max="8" width="10.42578125" style="117" hidden="1" customWidth="1"/>
    <col min="9" max="13" width="9.42578125" style="117" customWidth="1"/>
    <col min="14" max="16384" width="8.85546875" style="116"/>
  </cols>
  <sheetData>
    <row r="1" spans="1:13" s="6" customFormat="1" ht="12.95" customHeight="1" x14ac:dyDescent="0.2">
      <c r="A1" s="952" t="s">
        <v>1375</v>
      </c>
    </row>
    <row r="2" spans="1:13" s="8" customFormat="1" ht="17.45" customHeight="1" x14ac:dyDescent="0.25">
      <c r="A2" s="194" t="s">
        <v>131</v>
      </c>
      <c r="B2" s="86"/>
      <c r="C2" s="86"/>
      <c r="D2" s="86"/>
      <c r="E2" s="86"/>
      <c r="F2" s="86"/>
      <c r="G2" s="86"/>
      <c r="H2" s="86"/>
      <c r="I2" s="86"/>
      <c r="J2" s="86"/>
      <c r="K2" s="86"/>
      <c r="L2" s="86"/>
      <c r="M2" s="86"/>
    </row>
    <row r="3" spans="1:13" s="8" customFormat="1" ht="16.5" customHeight="1" thickBot="1" x14ac:dyDescent="0.25">
      <c r="A3" s="183" t="s">
        <v>152</v>
      </c>
      <c r="B3" s="86"/>
      <c r="C3" s="86"/>
      <c r="D3" s="86"/>
      <c r="E3" s="86"/>
      <c r="F3" s="86"/>
      <c r="G3" s="86"/>
      <c r="H3" s="86"/>
      <c r="I3" s="86"/>
      <c r="J3" s="86"/>
      <c r="K3" s="86"/>
      <c r="L3" s="86"/>
      <c r="M3" s="86"/>
    </row>
    <row r="4" spans="1:13" s="12" customFormat="1" ht="16.5" customHeight="1" thickBot="1" x14ac:dyDescent="0.25">
      <c r="A4" s="184"/>
      <c r="B4" s="123">
        <v>2014</v>
      </c>
      <c r="C4" s="123">
        <v>2015</v>
      </c>
      <c r="D4" s="123">
        <v>2016</v>
      </c>
      <c r="E4" s="123">
        <v>2017</v>
      </c>
      <c r="F4" s="123">
        <v>2018</v>
      </c>
      <c r="G4" s="123">
        <v>2019</v>
      </c>
      <c r="H4" s="123">
        <v>2020</v>
      </c>
      <c r="I4" s="123">
        <v>2021</v>
      </c>
      <c r="J4" s="123">
        <v>2022</v>
      </c>
      <c r="K4" s="123">
        <v>2023</v>
      </c>
      <c r="L4" s="123">
        <v>2024</v>
      </c>
      <c r="M4" s="123">
        <v>2025</v>
      </c>
    </row>
    <row r="5" spans="1:13" s="121" customFormat="1" ht="4.5" customHeight="1" x14ac:dyDescent="0.2">
      <c r="A5" s="185"/>
      <c r="B5" s="122">
        <v>323549.9929999999</v>
      </c>
      <c r="C5" s="122">
        <v>346688.50200000004</v>
      </c>
      <c r="D5" s="122">
        <v>384871.7816000001</v>
      </c>
      <c r="E5" s="122">
        <v>440405.26259999984</v>
      </c>
      <c r="F5" s="124"/>
      <c r="G5" s="124"/>
      <c r="H5" s="124"/>
      <c r="I5" s="124"/>
      <c r="J5" s="124"/>
      <c r="K5" s="124"/>
      <c r="L5" s="124"/>
      <c r="M5" s="124"/>
    </row>
    <row r="6" spans="1:13" s="12" customFormat="1" ht="12.75" customHeight="1" x14ac:dyDescent="0.2">
      <c r="A6" s="186" t="s">
        <v>19</v>
      </c>
      <c r="B6" s="120">
        <v>323549.9929999999</v>
      </c>
      <c r="C6" s="120">
        <v>346688.50200000004</v>
      </c>
      <c r="D6" s="120">
        <v>384871.78160000005</v>
      </c>
      <c r="E6" s="120">
        <v>440405.26259999984</v>
      </c>
      <c r="F6" s="120">
        <v>460655.18270000006</v>
      </c>
      <c r="G6" s="120">
        <v>507493.8</v>
      </c>
      <c r="H6" s="120">
        <v>547653.1</v>
      </c>
      <c r="I6" s="120">
        <v>696476.4</v>
      </c>
      <c r="J6" s="120">
        <v>882756.4</v>
      </c>
      <c r="K6" s="120">
        <v>1067806.7</v>
      </c>
      <c r="L6" s="120">
        <v>1410310.7</v>
      </c>
      <c r="M6" s="120">
        <v>2283919.8838999998</v>
      </c>
    </row>
    <row r="7" spans="1:13" s="8" customFormat="1" ht="12" customHeight="1" x14ac:dyDescent="0.2">
      <c r="A7" s="174" t="s">
        <v>20</v>
      </c>
      <c r="B7" s="119"/>
      <c r="C7" s="119"/>
      <c r="D7" s="119"/>
      <c r="E7" s="122">
        <v>440405.26259999984</v>
      </c>
      <c r="F7" s="86"/>
      <c r="G7" s="86"/>
      <c r="H7" s="86"/>
      <c r="I7" s="86"/>
      <c r="J7" s="86"/>
      <c r="K7" s="86"/>
      <c r="L7" s="86"/>
      <c r="M7" s="86"/>
    </row>
    <row r="8" spans="1:13" s="8" customFormat="1" ht="12.75" customHeight="1" x14ac:dyDescent="0.2">
      <c r="A8" s="143" t="s">
        <v>50</v>
      </c>
      <c r="B8" s="119">
        <v>3576.0651000000003</v>
      </c>
      <c r="C8" s="119">
        <v>3354.5597000000002</v>
      </c>
      <c r="D8" s="119">
        <v>2950.0251000000003</v>
      </c>
      <c r="E8" s="119">
        <v>3372.1932999999999</v>
      </c>
      <c r="F8" s="119">
        <v>3371.6287000000002</v>
      </c>
      <c r="G8" s="119">
        <v>3303</v>
      </c>
      <c r="H8" s="119">
        <v>3780.5</v>
      </c>
      <c r="I8" s="119">
        <v>5756.3779000000004</v>
      </c>
      <c r="J8" s="119">
        <v>8166.4</v>
      </c>
      <c r="K8" s="119">
        <v>9964.7000000000007</v>
      </c>
      <c r="L8" s="119">
        <v>12098.8</v>
      </c>
      <c r="M8" s="119">
        <v>17564.0857</v>
      </c>
    </row>
    <row r="9" spans="1:13" s="8" customFormat="1" ht="12.75" customHeight="1" x14ac:dyDescent="0.2">
      <c r="A9" s="175" t="s">
        <v>101</v>
      </c>
      <c r="B9" s="119">
        <v>5985.5775000000003</v>
      </c>
      <c r="C9" s="119">
        <v>7973.6985999999997</v>
      </c>
      <c r="D9" s="119">
        <v>15749.653400000001</v>
      </c>
      <c r="E9" s="119">
        <v>22743.725999999999</v>
      </c>
      <c r="F9" s="119">
        <v>29225.733700000001</v>
      </c>
      <c r="G9" s="119">
        <v>25957</v>
      </c>
      <c r="H9" s="119">
        <v>24410.2</v>
      </c>
      <c r="I9" s="119">
        <v>34183.054100000001</v>
      </c>
      <c r="J9" s="119">
        <v>39912.6</v>
      </c>
      <c r="K9" s="119">
        <v>57512</v>
      </c>
      <c r="L9" s="119">
        <v>67113.5</v>
      </c>
      <c r="M9" s="119">
        <v>94531.926699999996</v>
      </c>
    </row>
    <row r="10" spans="1:13" s="8" customFormat="1" ht="12.75" customHeight="1" x14ac:dyDescent="0.2">
      <c r="A10" s="175" t="s">
        <v>64</v>
      </c>
      <c r="B10" s="119">
        <v>138400.71890000001</v>
      </c>
      <c r="C10" s="119">
        <v>137273.44230000002</v>
      </c>
      <c r="D10" s="119">
        <v>158215.36199999999</v>
      </c>
      <c r="E10" s="119">
        <v>175393.7708</v>
      </c>
      <c r="F10" s="119">
        <v>184633.95119999998</v>
      </c>
      <c r="G10" s="119">
        <v>219905.2</v>
      </c>
      <c r="H10" s="119">
        <v>265422.2</v>
      </c>
      <c r="I10" s="119">
        <v>310444.30110000004</v>
      </c>
      <c r="J10" s="119">
        <v>373340.5</v>
      </c>
      <c r="K10" s="119">
        <v>402158.1</v>
      </c>
      <c r="L10" s="119">
        <v>496495.1</v>
      </c>
      <c r="M10" s="119">
        <v>686843.57110000006</v>
      </c>
    </row>
    <row r="11" spans="1:13" s="8" customFormat="1" ht="23.45" customHeight="1" x14ac:dyDescent="0.2">
      <c r="A11" s="176" t="s">
        <v>65</v>
      </c>
      <c r="B11" s="119">
        <v>20662.232199999999</v>
      </c>
      <c r="C11" s="119">
        <v>19499.662199999999</v>
      </c>
      <c r="D11" s="119">
        <v>22960.026300000001</v>
      </c>
      <c r="E11" s="119">
        <v>26844.571799999998</v>
      </c>
      <c r="F11" s="119">
        <v>28925.7916</v>
      </c>
      <c r="G11" s="119">
        <v>30632.6</v>
      </c>
      <c r="H11" s="119">
        <v>32861.199999999997</v>
      </c>
      <c r="I11" s="119">
        <v>46446.472000000002</v>
      </c>
      <c r="J11" s="119">
        <v>63448.5</v>
      </c>
      <c r="K11" s="119">
        <v>74368.899999999994</v>
      </c>
      <c r="L11" s="119">
        <v>91959.9</v>
      </c>
      <c r="M11" s="119">
        <v>117694.829</v>
      </c>
    </row>
    <row r="12" spans="1:13" s="8" customFormat="1" ht="12.75" customHeight="1" x14ac:dyDescent="0.2">
      <c r="A12" s="177" t="s">
        <v>66</v>
      </c>
      <c r="B12" s="119">
        <v>651.2559</v>
      </c>
      <c r="C12" s="119">
        <v>58.570099999999996</v>
      </c>
      <c r="D12" s="119">
        <v>19.192599999999999</v>
      </c>
      <c r="E12" s="119">
        <v>4.6698000000000004</v>
      </c>
      <c r="F12" s="119">
        <v>36.995100000000001</v>
      </c>
      <c r="G12" s="119">
        <v>47.2</v>
      </c>
      <c r="H12" s="119">
        <v>62.4</v>
      </c>
      <c r="I12" s="119">
        <v>28.929500000000001</v>
      </c>
      <c r="J12" s="119">
        <v>45.1</v>
      </c>
      <c r="K12" s="119">
        <v>22.3</v>
      </c>
      <c r="L12" s="119">
        <v>25.7</v>
      </c>
      <c r="M12" s="119">
        <v>50.325499999999998</v>
      </c>
    </row>
    <row r="13" spans="1:13" s="8" customFormat="1" ht="24" x14ac:dyDescent="0.2">
      <c r="A13" s="176" t="s">
        <v>67</v>
      </c>
      <c r="B13" s="119">
        <v>3934.9258999999997</v>
      </c>
      <c r="C13" s="119">
        <v>2681.1704</v>
      </c>
      <c r="D13" s="119">
        <v>2480.9004</v>
      </c>
      <c r="E13" s="119">
        <v>2217.2347</v>
      </c>
      <c r="F13" s="119">
        <v>2376.9659999999999</v>
      </c>
      <c r="G13" s="119">
        <v>3532.1</v>
      </c>
      <c r="H13" s="119">
        <v>4050.3</v>
      </c>
      <c r="I13" s="119">
        <v>5547.9830999999995</v>
      </c>
      <c r="J13" s="119">
        <v>6699.9</v>
      </c>
      <c r="K13" s="119">
        <v>8638.7999999999993</v>
      </c>
      <c r="L13" s="119">
        <v>8795.2999999999993</v>
      </c>
      <c r="M13" s="119">
        <v>14114.822900000001</v>
      </c>
    </row>
    <row r="14" spans="1:13" s="8" customFormat="1" ht="24" x14ac:dyDescent="0.2">
      <c r="A14" s="176" t="s">
        <v>68</v>
      </c>
      <c r="B14" s="119">
        <v>1757.2049999999999</v>
      </c>
      <c r="C14" s="119">
        <v>1958.586</v>
      </c>
      <c r="D14" s="119">
        <v>1924.0246999999999</v>
      </c>
      <c r="E14" s="119">
        <v>1762.9708999999998</v>
      </c>
      <c r="F14" s="119">
        <v>2033.146</v>
      </c>
      <c r="G14" s="119">
        <v>2021.7</v>
      </c>
      <c r="H14" s="119">
        <v>1989.8</v>
      </c>
      <c r="I14" s="119">
        <v>2652.8568999999998</v>
      </c>
      <c r="J14" s="119">
        <v>3534.1</v>
      </c>
      <c r="K14" s="119">
        <v>4806.1000000000004</v>
      </c>
      <c r="L14" s="119">
        <v>6310.5</v>
      </c>
      <c r="M14" s="119">
        <v>8778.0404999999992</v>
      </c>
    </row>
    <row r="15" spans="1:13" s="8" customFormat="1" ht="12.75" customHeight="1" x14ac:dyDescent="0.2">
      <c r="A15" s="177" t="s">
        <v>69</v>
      </c>
      <c r="B15" s="119">
        <v>3589.2404999999999</v>
      </c>
      <c r="C15" s="119">
        <v>5265.1610999999994</v>
      </c>
      <c r="D15" s="119">
        <v>8142.0415999999996</v>
      </c>
      <c r="E15" s="119">
        <v>12868.4326</v>
      </c>
      <c r="F15" s="119">
        <v>13652.7125</v>
      </c>
      <c r="G15" s="119">
        <v>6179.6</v>
      </c>
      <c r="H15" s="119">
        <v>1301.4000000000001</v>
      </c>
      <c r="I15" s="119">
        <v>3695.8908999999999</v>
      </c>
      <c r="J15" s="119">
        <v>7628.6</v>
      </c>
      <c r="K15" s="119">
        <v>7136.3</v>
      </c>
      <c r="L15" s="119">
        <v>15024.1</v>
      </c>
      <c r="M15" s="119">
        <v>20590.6826</v>
      </c>
    </row>
    <row r="16" spans="1:13" s="8" customFormat="1" ht="12.75" customHeight="1" x14ac:dyDescent="0.2">
      <c r="A16" s="177" t="s">
        <v>70</v>
      </c>
      <c r="B16" s="119">
        <v>1109.1288</v>
      </c>
      <c r="C16" s="119">
        <v>873.7088</v>
      </c>
      <c r="D16" s="119">
        <v>718.48910000000001</v>
      </c>
      <c r="E16" s="119">
        <v>865.01189999999997</v>
      </c>
      <c r="F16" s="119">
        <v>922.42100000000005</v>
      </c>
      <c r="G16" s="119">
        <v>785.6</v>
      </c>
      <c r="H16" s="119">
        <v>836</v>
      </c>
      <c r="I16" s="119">
        <v>911.59930000000008</v>
      </c>
      <c r="J16" s="119">
        <v>1454.3</v>
      </c>
      <c r="K16" s="119">
        <v>2214.5</v>
      </c>
      <c r="L16" s="119">
        <v>2711</v>
      </c>
      <c r="M16" s="119">
        <v>3973.2067999999999</v>
      </c>
    </row>
    <row r="17" spans="1:13" s="8" customFormat="1" ht="12.75" customHeight="1" x14ac:dyDescent="0.2">
      <c r="A17" s="177" t="s">
        <v>71</v>
      </c>
      <c r="B17" s="119">
        <v>266.55090000000001</v>
      </c>
      <c r="C17" s="119">
        <v>328.12779999999998</v>
      </c>
      <c r="D17" s="119">
        <v>294.12079999999997</v>
      </c>
      <c r="E17" s="119">
        <v>485.60919999999999</v>
      </c>
      <c r="F17" s="119">
        <v>350.8372</v>
      </c>
      <c r="G17" s="119">
        <v>415.8</v>
      </c>
      <c r="H17" s="119">
        <v>865.2</v>
      </c>
      <c r="I17" s="119">
        <v>876.42909999999995</v>
      </c>
      <c r="J17" s="119">
        <v>819.9</v>
      </c>
      <c r="K17" s="119">
        <v>717.3</v>
      </c>
      <c r="L17" s="119">
        <v>1156.8</v>
      </c>
      <c r="M17" s="119">
        <v>1190.9808</v>
      </c>
    </row>
    <row r="18" spans="1:13" s="8" customFormat="1" ht="12.75" customHeight="1" x14ac:dyDescent="0.2">
      <c r="A18" s="177" t="s">
        <v>72</v>
      </c>
      <c r="B18" s="119">
        <v>2589.8125</v>
      </c>
      <c r="C18" s="119">
        <v>2718.8240000000001</v>
      </c>
      <c r="D18" s="119">
        <v>2619.4201000000003</v>
      </c>
      <c r="E18" s="119">
        <v>2872.7444</v>
      </c>
      <c r="F18" s="119">
        <v>3821.3049000000001</v>
      </c>
      <c r="G18" s="119">
        <v>3568.3</v>
      </c>
      <c r="H18" s="119">
        <v>3410.9</v>
      </c>
      <c r="I18" s="119">
        <v>4791.9125999999997</v>
      </c>
      <c r="J18" s="119">
        <v>6086.7</v>
      </c>
      <c r="K18" s="119">
        <v>7904.8</v>
      </c>
      <c r="L18" s="119">
        <v>8562.1</v>
      </c>
      <c r="M18" s="119">
        <v>13132.607099999999</v>
      </c>
    </row>
    <row r="19" spans="1:13" s="8" customFormat="1" ht="12.75" customHeight="1" x14ac:dyDescent="0.2">
      <c r="A19" s="177" t="s">
        <v>73</v>
      </c>
      <c r="B19" s="119">
        <v>17598.0173</v>
      </c>
      <c r="C19" s="119">
        <v>15001.8565</v>
      </c>
      <c r="D19" s="119">
        <v>12853.848900000001</v>
      </c>
      <c r="E19" s="119">
        <v>15079.3352</v>
      </c>
      <c r="F19" s="119">
        <v>18066.618899999998</v>
      </c>
      <c r="G19" s="119">
        <v>18392.2</v>
      </c>
      <c r="H19" s="119">
        <v>16647.8</v>
      </c>
      <c r="I19" s="119">
        <v>26096.672999999999</v>
      </c>
      <c r="J19" s="119">
        <v>31090.6</v>
      </c>
      <c r="K19" s="119">
        <v>36248.5</v>
      </c>
      <c r="L19" s="119">
        <v>44854.2</v>
      </c>
      <c r="M19" s="119">
        <v>67489.89420000001</v>
      </c>
    </row>
    <row r="20" spans="1:13" s="8" customFormat="1" ht="23.85" customHeight="1" x14ac:dyDescent="0.2">
      <c r="A20" s="176" t="s">
        <v>74</v>
      </c>
      <c r="B20" s="119">
        <v>81052.257200000007</v>
      </c>
      <c r="C20" s="119">
        <v>83879.946500000005</v>
      </c>
      <c r="D20" s="119">
        <v>101303.5723</v>
      </c>
      <c r="E20" s="119">
        <v>106700.72720000001</v>
      </c>
      <c r="F20" s="119">
        <v>108228.5129</v>
      </c>
      <c r="G20" s="119">
        <v>147946.9</v>
      </c>
      <c r="H20" s="119">
        <v>197561.7</v>
      </c>
      <c r="I20" s="119">
        <v>211520.43210000001</v>
      </c>
      <c r="J20" s="119">
        <v>242612.5</v>
      </c>
      <c r="K20" s="119">
        <v>248935.7</v>
      </c>
      <c r="L20" s="119">
        <v>303320.59999999998</v>
      </c>
      <c r="M20" s="119">
        <v>422201.93520000001</v>
      </c>
    </row>
    <row r="21" spans="1:13" s="8" customFormat="1" ht="24" x14ac:dyDescent="0.2">
      <c r="A21" s="176" t="s">
        <v>75</v>
      </c>
      <c r="B21" s="119">
        <v>58.901800000000001</v>
      </c>
      <c r="C21" s="119">
        <v>91.148899999999998</v>
      </c>
      <c r="D21" s="119">
        <v>111.2864</v>
      </c>
      <c r="E21" s="119">
        <v>79.102999999999994</v>
      </c>
      <c r="F21" s="119">
        <v>42.856099999999998</v>
      </c>
      <c r="G21" s="119">
        <v>63.2</v>
      </c>
      <c r="H21" s="119">
        <v>100.8</v>
      </c>
      <c r="I21" s="119">
        <v>103.0381</v>
      </c>
      <c r="J21" s="119">
        <v>173.3</v>
      </c>
      <c r="K21" s="119">
        <v>221.2</v>
      </c>
      <c r="L21" s="119">
        <v>445.8</v>
      </c>
      <c r="M21" s="119">
        <v>221.92329999999998</v>
      </c>
    </row>
    <row r="22" spans="1:13" s="8" customFormat="1" ht="12.75" customHeight="1" x14ac:dyDescent="0.2">
      <c r="A22" s="177" t="s">
        <v>76</v>
      </c>
      <c r="B22" s="119">
        <v>1798.6592000000001</v>
      </c>
      <c r="C22" s="119">
        <v>1882.8858</v>
      </c>
      <c r="D22" s="119">
        <v>1657.7786000000001</v>
      </c>
      <c r="E22" s="119">
        <v>1426.1157000000001</v>
      </c>
      <c r="F22" s="119">
        <v>1608.8798000000002</v>
      </c>
      <c r="G22" s="119">
        <v>1412.7</v>
      </c>
      <c r="H22" s="119">
        <v>1275.0999999999999</v>
      </c>
      <c r="I22" s="119">
        <v>1459.4096999999999</v>
      </c>
      <c r="J22" s="119">
        <v>2148.8000000000002</v>
      </c>
      <c r="K22" s="119">
        <v>2257.4</v>
      </c>
      <c r="L22" s="119">
        <v>2497.8000000000002</v>
      </c>
      <c r="M22" s="119">
        <v>2620.4178999999999</v>
      </c>
    </row>
    <row r="23" spans="1:13" s="8" customFormat="1" ht="12.75" customHeight="1" x14ac:dyDescent="0.2">
      <c r="A23" s="176" t="s">
        <v>77</v>
      </c>
      <c r="B23" s="119">
        <v>332.75549999999998</v>
      </c>
      <c r="C23" s="119">
        <v>336.27070000000003</v>
      </c>
      <c r="D23" s="119">
        <v>282.02249999999998</v>
      </c>
      <c r="E23" s="119">
        <v>438.14749999999998</v>
      </c>
      <c r="F23" s="119">
        <v>488.75069999999999</v>
      </c>
      <c r="G23" s="119">
        <v>325.39999999999998</v>
      </c>
      <c r="H23" s="119">
        <v>209.8</v>
      </c>
      <c r="I23" s="119">
        <v>380.12390000000005</v>
      </c>
      <c r="J23" s="119">
        <v>493.5</v>
      </c>
      <c r="K23" s="119">
        <v>555.1</v>
      </c>
      <c r="L23" s="119">
        <v>657.2</v>
      </c>
      <c r="M23" s="119">
        <v>838.07209999999998</v>
      </c>
    </row>
    <row r="24" spans="1:13" s="8" customFormat="1" ht="12.75" customHeight="1" x14ac:dyDescent="0.2">
      <c r="A24" s="176" t="s">
        <v>78</v>
      </c>
      <c r="B24" s="119">
        <v>1549.1310000000001</v>
      </c>
      <c r="C24" s="119">
        <v>1350.1285</v>
      </c>
      <c r="D24" s="119">
        <v>1532.9331000000002</v>
      </c>
      <c r="E24" s="119">
        <v>2319.9243999999999</v>
      </c>
      <c r="F24" s="119">
        <v>2435.8256000000001</v>
      </c>
      <c r="G24" s="119">
        <v>2866.9</v>
      </c>
      <c r="H24" s="119">
        <v>2660.4</v>
      </c>
      <c r="I24" s="119">
        <v>3545.5194000000001</v>
      </c>
      <c r="J24" s="119">
        <v>4112.5</v>
      </c>
      <c r="K24" s="119">
        <v>4637.6000000000004</v>
      </c>
      <c r="L24" s="119">
        <v>5859.2</v>
      </c>
      <c r="M24" s="119">
        <v>9537.5727999999999</v>
      </c>
    </row>
    <row r="25" spans="1:13" s="8" customFormat="1" ht="24" x14ac:dyDescent="0.2">
      <c r="A25" s="176" t="s">
        <v>104</v>
      </c>
      <c r="B25" s="119">
        <v>1450.6451999999999</v>
      </c>
      <c r="C25" s="119">
        <v>1347.395</v>
      </c>
      <c r="D25" s="119">
        <v>1315.7046</v>
      </c>
      <c r="E25" s="119">
        <v>1429.1724999999999</v>
      </c>
      <c r="F25" s="119">
        <v>1642.3328999999999</v>
      </c>
      <c r="G25" s="119">
        <v>1714.9</v>
      </c>
      <c r="H25" s="119">
        <v>1589.6</v>
      </c>
      <c r="I25" s="119">
        <v>2387.0315000000001</v>
      </c>
      <c r="J25" s="119">
        <v>2992.2</v>
      </c>
      <c r="K25" s="119">
        <v>3493.6</v>
      </c>
      <c r="L25" s="119">
        <v>4314.8999999999996</v>
      </c>
      <c r="M25" s="119">
        <v>4408.2604000000001</v>
      </c>
    </row>
    <row r="26" spans="1:13" s="8" customFormat="1" ht="24" x14ac:dyDescent="0.2">
      <c r="A26" s="178" t="s">
        <v>22</v>
      </c>
      <c r="B26" s="119">
        <v>25322.165100000002</v>
      </c>
      <c r="C26" s="119">
        <v>33838.992299999998</v>
      </c>
      <c r="D26" s="119">
        <v>34376.970700000005</v>
      </c>
      <c r="E26" s="119">
        <v>40332.476900000001</v>
      </c>
      <c r="F26" s="119">
        <v>39195.928899999999</v>
      </c>
      <c r="G26" s="119">
        <v>37982.9</v>
      </c>
      <c r="H26" s="119">
        <v>39347.800000000003</v>
      </c>
      <c r="I26" s="119">
        <v>44730.099399999999</v>
      </c>
      <c r="J26" s="119">
        <v>57534.400000000001</v>
      </c>
      <c r="K26" s="119">
        <v>54849.8</v>
      </c>
      <c r="L26" s="119">
        <v>75431.899999999994</v>
      </c>
      <c r="M26" s="119">
        <v>91983.984400000001</v>
      </c>
    </row>
    <row r="27" spans="1:13" s="8" customFormat="1" ht="24" x14ac:dyDescent="0.2">
      <c r="A27" s="176" t="s">
        <v>79</v>
      </c>
      <c r="B27" s="119">
        <v>19608.873</v>
      </c>
      <c r="C27" s="119">
        <v>25989.178</v>
      </c>
      <c r="D27" s="119">
        <v>25885.262699999999</v>
      </c>
      <c r="E27" s="119">
        <v>31345.656300000002</v>
      </c>
      <c r="F27" s="119">
        <v>30431.584600000002</v>
      </c>
      <c r="G27" s="119">
        <v>29185.3</v>
      </c>
      <c r="H27" s="119">
        <v>29619.1</v>
      </c>
      <c r="I27" s="119">
        <v>33092.762000000002</v>
      </c>
      <c r="J27" s="119">
        <v>45914.3</v>
      </c>
      <c r="K27" s="119">
        <v>42823.8</v>
      </c>
      <c r="L27" s="119">
        <v>55471.9</v>
      </c>
      <c r="M27" s="119">
        <v>65879.112399999998</v>
      </c>
    </row>
    <row r="28" spans="1:13" s="8" customFormat="1" ht="24" x14ac:dyDescent="0.2">
      <c r="A28" s="176" t="s">
        <v>80</v>
      </c>
      <c r="B28" s="119">
        <v>2094.6611000000003</v>
      </c>
      <c r="C28" s="119">
        <v>3631.0925000000002</v>
      </c>
      <c r="D28" s="119">
        <v>4333.4447</v>
      </c>
      <c r="E28" s="119">
        <v>4323.3460999999998</v>
      </c>
      <c r="F28" s="119">
        <v>4546.0855999999994</v>
      </c>
      <c r="G28" s="119">
        <v>4784.2</v>
      </c>
      <c r="H28" s="119">
        <v>5290.4</v>
      </c>
      <c r="I28" s="119">
        <v>6891.7610999999997</v>
      </c>
      <c r="J28" s="119">
        <v>7698.6</v>
      </c>
      <c r="K28" s="119">
        <v>8667.2000000000007</v>
      </c>
      <c r="L28" s="119">
        <v>11669.4</v>
      </c>
      <c r="M28" s="119">
        <v>12699.64</v>
      </c>
    </row>
    <row r="29" spans="1:13" s="8" customFormat="1" ht="15" customHeight="1" x14ac:dyDescent="0.2">
      <c r="A29" s="176" t="s">
        <v>53</v>
      </c>
      <c r="B29" s="119">
        <v>3618.6309999999999</v>
      </c>
      <c r="C29" s="119">
        <v>4218.7218000000003</v>
      </c>
      <c r="D29" s="119">
        <v>4158.2632999999996</v>
      </c>
      <c r="E29" s="119">
        <v>4663.4745000000003</v>
      </c>
      <c r="F29" s="119">
        <v>4218.2587000000003</v>
      </c>
      <c r="G29" s="119">
        <v>4013.4</v>
      </c>
      <c r="H29" s="119">
        <v>4438.3</v>
      </c>
      <c r="I29" s="119">
        <v>4745.5762999999997</v>
      </c>
      <c r="J29" s="119">
        <v>3921.6</v>
      </c>
      <c r="K29" s="119">
        <v>3358.9</v>
      </c>
      <c r="L29" s="119">
        <v>8290.6</v>
      </c>
      <c r="M29" s="119">
        <v>13405.232</v>
      </c>
    </row>
    <row r="30" spans="1:13" s="8" customFormat="1" ht="25.5" customHeight="1" x14ac:dyDescent="0.2">
      <c r="A30" s="178" t="s">
        <v>81</v>
      </c>
      <c r="B30" s="119">
        <v>2018.6896999999999</v>
      </c>
      <c r="C30" s="119">
        <v>2208.3287999999998</v>
      </c>
      <c r="D30" s="119">
        <v>2489.9809</v>
      </c>
      <c r="E30" s="119">
        <v>2743.5998999999997</v>
      </c>
      <c r="F30" s="119">
        <v>3826.5297</v>
      </c>
      <c r="G30" s="119">
        <v>3962.8</v>
      </c>
      <c r="H30" s="119">
        <v>4189.8</v>
      </c>
      <c r="I30" s="119">
        <v>5372.0299000000005</v>
      </c>
      <c r="J30" s="119">
        <v>5460</v>
      </c>
      <c r="K30" s="119">
        <v>6371.7</v>
      </c>
      <c r="L30" s="119">
        <v>8385</v>
      </c>
      <c r="M30" s="119">
        <v>10606.213400000001</v>
      </c>
    </row>
    <row r="31" spans="1:13" s="8" customFormat="1" ht="12.75" customHeight="1" x14ac:dyDescent="0.2">
      <c r="A31" s="175" t="s">
        <v>24</v>
      </c>
      <c r="B31" s="119">
        <v>21924.040199999999</v>
      </c>
      <c r="C31" s="119">
        <v>25847.8887</v>
      </c>
      <c r="D31" s="119">
        <v>36582.629000000001</v>
      </c>
      <c r="E31" s="119">
        <v>52303.921499999997</v>
      </c>
      <c r="F31" s="119">
        <v>41961.568899999998</v>
      </c>
      <c r="G31" s="119">
        <v>40117.800000000003</v>
      </c>
      <c r="H31" s="119">
        <v>37917.199999999997</v>
      </c>
      <c r="I31" s="119">
        <v>55022.914600000004</v>
      </c>
      <c r="J31" s="119">
        <v>58445.3</v>
      </c>
      <c r="K31" s="119">
        <v>79743.8</v>
      </c>
      <c r="L31" s="119">
        <v>106933.4</v>
      </c>
      <c r="M31" s="119">
        <v>209737.9853</v>
      </c>
    </row>
    <row r="32" spans="1:13" s="8" customFormat="1" ht="24" x14ac:dyDescent="0.2">
      <c r="A32" s="178" t="s">
        <v>102</v>
      </c>
      <c r="B32" s="119">
        <v>23410.290399999998</v>
      </c>
      <c r="C32" s="119">
        <v>25287.942199999998</v>
      </c>
      <c r="D32" s="119">
        <v>27721.528600000001</v>
      </c>
      <c r="E32" s="119">
        <v>30659.034399999997</v>
      </c>
      <c r="F32" s="119">
        <v>35139.4015</v>
      </c>
      <c r="G32" s="119">
        <v>45643.9</v>
      </c>
      <c r="H32" s="119">
        <v>46396</v>
      </c>
      <c r="I32" s="119">
        <v>65123.812899999997</v>
      </c>
      <c r="J32" s="119">
        <v>93314.4</v>
      </c>
      <c r="K32" s="119">
        <v>134978.79999999999</v>
      </c>
      <c r="L32" s="119">
        <v>166806.79999999999</v>
      </c>
      <c r="M32" s="119">
        <v>233144.943</v>
      </c>
    </row>
    <row r="33" spans="1:13" s="8" customFormat="1" ht="12.75" customHeight="1" x14ac:dyDescent="0.2">
      <c r="A33" s="175" t="s">
        <v>82</v>
      </c>
      <c r="B33" s="119">
        <v>20755.565600000002</v>
      </c>
      <c r="C33" s="119">
        <v>20133.1944</v>
      </c>
      <c r="D33" s="119">
        <v>20386.4185</v>
      </c>
      <c r="E33" s="119">
        <v>26004.548699999999</v>
      </c>
      <c r="F33" s="119">
        <v>28065.9395</v>
      </c>
      <c r="G33" s="119">
        <v>26283.5</v>
      </c>
      <c r="H33" s="119">
        <v>18547.099999999999</v>
      </c>
      <c r="I33" s="119">
        <v>33726.6034</v>
      </c>
      <c r="J33" s="119">
        <v>45658.6</v>
      </c>
      <c r="K33" s="119">
        <v>61844.3</v>
      </c>
      <c r="L33" s="119">
        <v>72517.399999999994</v>
      </c>
      <c r="M33" s="119">
        <v>83679.256099999999</v>
      </c>
    </row>
    <row r="34" spans="1:13" s="8" customFormat="1" ht="12.75" customHeight="1" x14ac:dyDescent="0.2">
      <c r="A34" s="175" t="s">
        <v>25</v>
      </c>
      <c r="B34" s="119">
        <v>2097.1901000000003</v>
      </c>
      <c r="C34" s="119">
        <v>2348.5608999999999</v>
      </c>
      <c r="D34" s="119">
        <v>2138.1601000000001</v>
      </c>
      <c r="E34" s="119">
        <v>2445.1913</v>
      </c>
      <c r="F34" s="119">
        <v>2892.0751</v>
      </c>
      <c r="G34" s="119">
        <v>3355.5</v>
      </c>
      <c r="H34" s="119">
        <v>1150.9000000000001</v>
      </c>
      <c r="I34" s="119">
        <v>4269.6697000000004</v>
      </c>
      <c r="J34" s="119">
        <v>8004.3</v>
      </c>
      <c r="K34" s="119">
        <v>12362</v>
      </c>
      <c r="L34" s="119">
        <v>17803.900000000001</v>
      </c>
      <c r="M34" s="119">
        <v>25718.094000000001</v>
      </c>
    </row>
    <row r="35" spans="1:13" s="8" customFormat="1" ht="12.75" customHeight="1" x14ac:dyDescent="0.2">
      <c r="A35" s="179" t="s">
        <v>26</v>
      </c>
      <c r="B35" s="119">
        <v>2110.2015999999999</v>
      </c>
      <c r="C35" s="119">
        <v>2242.7685000000001</v>
      </c>
      <c r="D35" s="119">
        <v>2575.5206999999991</v>
      </c>
      <c r="E35" s="119">
        <v>2913.8636000000001</v>
      </c>
      <c r="F35" s="119">
        <v>3612.9978999999998</v>
      </c>
      <c r="G35" s="119">
        <v>4008</v>
      </c>
      <c r="H35" s="119">
        <v>4283.3</v>
      </c>
      <c r="I35" s="119">
        <v>5750.6422999999995</v>
      </c>
      <c r="J35" s="119">
        <v>8236.9</v>
      </c>
      <c r="K35" s="119">
        <v>16540.599999999999</v>
      </c>
      <c r="L35" s="119">
        <v>24388.6</v>
      </c>
      <c r="M35" s="119">
        <v>37682.241799999996</v>
      </c>
    </row>
    <row r="36" spans="1:13" s="8" customFormat="1" ht="12.75" customHeight="1" x14ac:dyDescent="0.2">
      <c r="A36" s="175" t="s">
        <v>27</v>
      </c>
      <c r="B36" s="119">
        <v>27105.012600000002</v>
      </c>
      <c r="C36" s="119">
        <v>28691.3874</v>
      </c>
      <c r="D36" s="119">
        <v>26673.3298</v>
      </c>
      <c r="E36" s="119">
        <v>24502.728899999998</v>
      </c>
      <c r="F36" s="119">
        <v>23306.694100000001</v>
      </c>
      <c r="G36" s="119">
        <v>22741</v>
      </c>
      <c r="H36" s="119">
        <v>22489.599999999999</v>
      </c>
      <c r="I36" s="119">
        <v>25756.259899999997</v>
      </c>
      <c r="J36" s="119">
        <v>29333.7</v>
      </c>
      <c r="K36" s="119">
        <v>35319.800000000003</v>
      </c>
      <c r="L36" s="119">
        <v>38688.5</v>
      </c>
      <c r="M36" s="119">
        <v>42459.499000000003</v>
      </c>
    </row>
    <row r="37" spans="1:13" s="8" customFormat="1" ht="12.75" customHeight="1" x14ac:dyDescent="0.2">
      <c r="A37" s="175" t="s">
        <v>28</v>
      </c>
      <c r="B37" s="119">
        <v>33371.061099999999</v>
      </c>
      <c r="C37" s="119">
        <v>39027.800500000005</v>
      </c>
      <c r="D37" s="119">
        <v>34973.352099999996</v>
      </c>
      <c r="E37" s="119">
        <v>34620.6443</v>
      </c>
      <c r="F37" s="119">
        <v>38989.317900000002</v>
      </c>
      <c r="G37" s="119">
        <v>44123</v>
      </c>
      <c r="H37" s="119">
        <v>54314.400000000001</v>
      </c>
      <c r="I37" s="119">
        <v>65454.556100000009</v>
      </c>
      <c r="J37" s="119">
        <v>108813.2</v>
      </c>
      <c r="K37" s="119">
        <v>130307.2</v>
      </c>
      <c r="L37" s="119">
        <v>243157.6</v>
      </c>
      <c r="M37" s="119">
        <v>637110.51710000006</v>
      </c>
    </row>
    <row r="38" spans="1:13" s="8" customFormat="1" ht="12.75" customHeight="1" x14ac:dyDescent="0.2">
      <c r="A38" s="177" t="s">
        <v>51</v>
      </c>
      <c r="B38" s="119">
        <v>24702.3</v>
      </c>
      <c r="C38" s="119">
        <v>32403</v>
      </c>
      <c r="D38" s="119">
        <v>29569.200000000001</v>
      </c>
      <c r="E38" s="119">
        <v>28565.9</v>
      </c>
      <c r="F38" s="119">
        <v>31468.7</v>
      </c>
      <c r="G38" s="119">
        <v>34304.300000000003</v>
      </c>
      <c r="H38" s="119">
        <v>43870.9</v>
      </c>
      <c r="I38" s="119">
        <v>52677.600000000006</v>
      </c>
      <c r="J38" s="119">
        <v>92597.5</v>
      </c>
      <c r="K38" s="119">
        <v>107372.8</v>
      </c>
      <c r="L38" s="119">
        <v>174188</v>
      </c>
      <c r="M38" s="119">
        <v>220178.7</v>
      </c>
    </row>
    <row r="39" spans="1:13" s="8" customFormat="1" ht="12.75" customHeight="1" x14ac:dyDescent="0.2">
      <c r="A39" s="177" t="s">
        <v>52</v>
      </c>
      <c r="B39" s="119">
        <v>1195.5</v>
      </c>
      <c r="C39" s="119">
        <v>1156.3</v>
      </c>
      <c r="D39" s="119">
        <v>1113</v>
      </c>
      <c r="E39" s="119">
        <v>1209.5999999999999</v>
      </c>
      <c r="F39" s="119">
        <v>1281.5</v>
      </c>
      <c r="G39" s="119">
        <v>1537</v>
      </c>
      <c r="H39" s="119">
        <v>1532.4</v>
      </c>
      <c r="I39" s="119">
        <v>1461.5</v>
      </c>
      <c r="J39" s="119">
        <v>2730.1</v>
      </c>
      <c r="K39" s="119">
        <v>3576.9</v>
      </c>
      <c r="L39" s="119">
        <v>6634.8</v>
      </c>
      <c r="M39" s="119">
        <v>11626.2</v>
      </c>
    </row>
    <row r="40" spans="1:13" s="8" customFormat="1" ht="12.75" customHeight="1" x14ac:dyDescent="0.2">
      <c r="A40" s="149" t="s">
        <v>29</v>
      </c>
      <c r="B40" s="119">
        <v>5.5</v>
      </c>
      <c r="C40" s="119">
        <v>12.2</v>
      </c>
      <c r="D40" s="119">
        <v>8.1999999999999993</v>
      </c>
      <c r="E40" s="119">
        <v>5.7</v>
      </c>
      <c r="F40" s="119">
        <v>7.7</v>
      </c>
      <c r="G40" s="119">
        <v>8.1999999999999993</v>
      </c>
      <c r="H40" s="119">
        <v>8.6</v>
      </c>
      <c r="I40" s="119">
        <v>5.9</v>
      </c>
      <c r="J40" s="119">
        <v>6</v>
      </c>
      <c r="K40" s="119">
        <v>7.1</v>
      </c>
      <c r="L40" s="119">
        <v>7.4</v>
      </c>
      <c r="M40" s="119">
        <v>11</v>
      </c>
    </row>
    <row r="41" spans="1:13" s="8" customFormat="1" ht="12" x14ac:dyDescent="0.2">
      <c r="A41" s="177" t="s">
        <v>30</v>
      </c>
      <c r="B41" s="119">
        <v>7108.7</v>
      </c>
      <c r="C41" s="119">
        <v>5252.9</v>
      </c>
      <c r="D41" s="119">
        <v>4027.1</v>
      </c>
      <c r="E41" s="119">
        <v>4323.7</v>
      </c>
      <c r="F41" s="119">
        <v>5583.6</v>
      </c>
      <c r="G41" s="119">
        <v>7312.1</v>
      </c>
      <c r="H41" s="119">
        <v>7627.1</v>
      </c>
      <c r="I41" s="119">
        <v>9685.4</v>
      </c>
      <c r="J41" s="119">
        <v>10522.6</v>
      </c>
      <c r="K41" s="119">
        <v>13579.8</v>
      </c>
      <c r="L41" s="119">
        <v>17315.599999999999</v>
      </c>
      <c r="M41" s="119">
        <v>20809.599999999999</v>
      </c>
    </row>
    <row r="42" spans="1:13" s="8" customFormat="1" ht="12.75" customHeight="1" x14ac:dyDescent="0.2">
      <c r="A42" s="177" t="s">
        <v>83</v>
      </c>
      <c r="B42" s="69">
        <v>359.06109999999995</v>
      </c>
      <c r="C42" s="69">
        <v>203.40049999999999</v>
      </c>
      <c r="D42" s="69">
        <v>255.85210000000001</v>
      </c>
      <c r="E42" s="69">
        <v>515.74429999999995</v>
      </c>
      <c r="F42" s="69">
        <v>647.81790000000012</v>
      </c>
      <c r="G42" s="69">
        <v>961.4</v>
      </c>
      <c r="H42" s="69">
        <v>1275.4000000000001</v>
      </c>
      <c r="I42" s="69">
        <v>1624.1561000000002</v>
      </c>
      <c r="J42" s="69">
        <v>2957</v>
      </c>
      <c r="K42" s="69">
        <v>5770.6</v>
      </c>
      <c r="L42" s="69">
        <v>45011.8</v>
      </c>
      <c r="M42" s="69">
        <v>384485.0171</v>
      </c>
    </row>
    <row r="43" spans="1:13" s="8" customFormat="1" ht="12.75" customHeight="1" x14ac:dyDescent="0.2">
      <c r="A43" s="175" t="s">
        <v>84</v>
      </c>
      <c r="B43" s="69">
        <v>5787.5833000000002</v>
      </c>
      <c r="C43" s="69">
        <v>6635.9481999999998</v>
      </c>
      <c r="D43" s="69">
        <v>6655.4465999999993</v>
      </c>
      <c r="E43" s="69">
        <v>7625.7879000000003</v>
      </c>
      <c r="F43" s="69">
        <v>8299.3307000000004</v>
      </c>
      <c r="G43" s="69">
        <v>9728.5</v>
      </c>
      <c r="H43" s="69">
        <v>8459</v>
      </c>
      <c r="I43" s="69">
        <v>13237.9331</v>
      </c>
      <c r="J43" s="69">
        <v>14104.1</v>
      </c>
      <c r="K43" s="69">
        <v>18162.099999999999</v>
      </c>
      <c r="L43" s="69">
        <v>21366.5</v>
      </c>
      <c r="M43" s="69">
        <v>28506.306800000002</v>
      </c>
    </row>
    <row r="44" spans="1:13" s="8" customFormat="1" ht="12.75" customHeight="1" x14ac:dyDescent="0.2">
      <c r="A44" s="175" t="s">
        <v>32</v>
      </c>
      <c r="B44" s="69">
        <v>6399.6517999999996</v>
      </c>
      <c r="C44" s="69">
        <v>6857.5052000000005</v>
      </c>
      <c r="D44" s="69">
        <v>7751.7620999999999</v>
      </c>
      <c r="E44" s="69">
        <v>8245.0146000000004</v>
      </c>
      <c r="F44" s="69">
        <v>10397.3501</v>
      </c>
      <c r="G44" s="69">
        <v>11077.8</v>
      </c>
      <c r="H44" s="69">
        <v>9660.2000000000007</v>
      </c>
      <c r="I44" s="69">
        <v>13249.9123</v>
      </c>
      <c r="J44" s="69">
        <v>14430.1</v>
      </c>
      <c r="K44" s="69">
        <v>21419.200000000001</v>
      </c>
      <c r="L44" s="69">
        <v>23918.5</v>
      </c>
      <c r="M44" s="69">
        <v>34383.401700000002</v>
      </c>
    </row>
    <row r="45" spans="1:13" s="8" customFormat="1" ht="12.75" customHeight="1" x14ac:dyDescent="0.2">
      <c r="A45" s="175" t="s">
        <v>85</v>
      </c>
      <c r="B45" s="69">
        <v>2706.3256000000001</v>
      </c>
      <c r="C45" s="69">
        <v>2467.2391000000002</v>
      </c>
      <c r="D45" s="69">
        <v>2847.3249000000001</v>
      </c>
      <c r="E45" s="69">
        <v>3315.2497000000003</v>
      </c>
      <c r="F45" s="69">
        <v>3828.2522999999997</v>
      </c>
      <c r="G45" s="69">
        <v>4150.2</v>
      </c>
      <c r="H45" s="69">
        <v>2829.9</v>
      </c>
      <c r="I45" s="69">
        <v>5675.4594000000006</v>
      </c>
      <c r="J45" s="69">
        <v>7935.5</v>
      </c>
      <c r="K45" s="69">
        <v>11843.9</v>
      </c>
      <c r="L45" s="69">
        <v>14444.1</v>
      </c>
      <c r="M45" s="69">
        <v>19526.034</v>
      </c>
    </row>
    <row r="46" spans="1:13" s="8" customFormat="1" ht="12" x14ac:dyDescent="0.2">
      <c r="A46" s="175" t="s">
        <v>86</v>
      </c>
      <c r="B46" s="69">
        <v>319.0668</v>
      </c>
      <c r="C46" s="69">
        <v>348.81940000000003</v>
      </c>
      <c r="D46" s="69">
        <v>451.4194</v>
      </c>
      <c r="E46" s="69">
        <v>554.7396</v>
      </c>
      <c r="F46" s="69">
        <v>646.40809999999999</v>
      </c>
      <c r="G46" s="69">
        <v>823.3</v>
      </c>
      <c r="H46" s="69">
        <v>604.20000000000005</v>
      </c>
      <c r="I46" s="69">
        <v>1298.4108000000001</v>
      </c>
      <c r="J46" s="69">
        <v>1769</v>
      </c>
      <c r="K46" s="69">
        <v>2323.6</v>
      </c>
      <c r="L46" s="69">
        <v>3825.7</v>
      </c>
      <c r="M46" s="69">
        <v>6281.7912999999999</v>
      </c>
    </row>
    <row r="47" spans="1:13" s="8" customFormat="1" ht="24" x14ac:dyDescent="0.2">
      <c r="A47" s="178" t="s">
        <v>55</v>
      </c>
      <c r="B47" s="69">
        <v>974.6748</v>
      </c>
      <c r="C47" s="69">
        <v>1071.7084</v>
      </c>
      <c r="D47" s="69">
        <v>1313.4184</v>
      </c>
      <c r="E47" s="69">
        <v>1559.0891000000001</v>
      </c>
      <c r="F47" s="69">
        <v>2054.6781999999998</v>
      </c>
      <c r="G47" s="69">
        <v>2986.8</v>
      </c>
      <c r="H47" s="69">
        <v>3045.4</v>
      </c>
      <c r="I47" s="69">
        <v>5997.3155999999999</v>
      </c>
      <c r="J47" s="69">
        <v>6427.9</v>
      </c>
      <c r="K47" s="69">
        <v>8649.9</v>
      </c>
      <c r="L47" s="69">
        <v>11827.5</v>
      </c>
      <c r="M47" s="69">
        <v>15389.2109</v>
      </c>
    </row>
    <row r="48" spans="1:13" s="8" customFormat="1" ht="12" x14ac:dyDescent="0.2">
      <c r="A48" s="175" t="s">
        <v>103</v>
      </c>
      <c r="B48" s="69">
        <v>918.34440000000006</v>
      </c>
      <c r="C48" s="69">
        <v>753.16790000000003</v>
      </c>
      <c r="D48" s="69">
        <v>683.10219999999993</v>
      </c>
      <c r="E48" s="69">
        <v>666.26690000000008</v>
      </c>
      <c r="F48" s="69">
        <v>811.36320000000001</v>
      </c>
      <c r="G48" s="69">
        <v>889</v>
      </c>
      <c r="H48" s="69">
        <v>496.1</v>
      </c>
      <c r="I48" s="69">
        <v>964.5261999999999</v>
      </c>
      <c r="J48" s="69">
        <v>1233.4000000000001</v>
      </c>
      <c r="K48" s="69">
        <v>2439.6999999999998</v>
      </c>
      <c r="L48" s="69">
        <v>3644.3</v>
      </c>
      <c r="M48" s="69">
        <v>6071.049</v>
      </c>
    </row>
    <row r="49" spans="1:13" s="8" customFormat="1" ht="12.75" customHeight="1" x14ac:dyDescent="0.2">
      <c r="A49" s="175" t="s">
        <v>56</v>
      </c>
      <c r="B49" s="69">
        <v>367.76840000000004</v>
      </c>
      <c r="C49" s="69">
        <v>325.54950000000002</v>
      </c>
      <c r="D49" s="69">
        <v>336.37709999999998</v>
      </c>
      <c r="E49" s="69">
        <v>403.41520000000003</v>
      </c>
      <c r="F49" s="69">
        <v>396.03300000000002</v>
      </c>
      <c r="G49" s="86">
        <v>454.7</v>
      </c>
      <c r="H49" s="86">
        <v>309.3</v>
      </c>
      <c r="I49" s="198">
        <v>462.63690000000003</v>
      </c>
      <c r="J49" s="198">
        <v>636</v>
      </c>
      <c r="K49" s="69">
        <v>1015.5</v>
      </c>
      <c r="L49" s="69">
        <v>1463.5</v>
      </c>
      <c r="M49" s="69">
        <v>2699.7726000000002</v>
      </c>
    </row>
    <row r="50" spans="1:13" s="8" customFormat="1" ht="7.9" customHeight="1" thickBot="1" x14ac:dyDescent="0.25">
      <c r="A50" s="187"/>
      <c r="B50" s="118"/>
      <c r="C50" s="118"/>
      <c r="D50" s="118"/>
      <c r="E50" s="118"/>
      <c r="F50" s="118"/>
      <c r="G50" s="118"/>
      <c r="H50" s="118"/>
      <c r="I50" s="118"/>
      <c r="J50" s="118"/>
      <c r="K50" s="118"/>
      <c r="L50" s="118"/>
      <c r="M50" s="118"/>
    </row>
    <row r="51" spans="1:13" s="117" customFormat="1" x14ac:dyDescent="0.2">
      <c r="A51" s="188"/>
    </row>
    <row r="52" spans="1:13" s="117" customFormat="1" x14ac:dyDescent="0.2">
      <c r="A52" s="188"/>
    </row>
    <row r="53" spans="1:13" s="117" customFormat="1" x14ac:dyDescent="0.2">
      <c r="A53" s="188"/>
    </row>
    <row r="54" spans="1:13" s="117" customFormat="1" x14ac:dyDescent="0.2">
      <c r="A54" s="188"/>
    </row>
    <row r="55" spans="1:13" s="117" customFormat="1" x14ac:dyDescent="0.2">
      <c r="A55" s="188"/>
    </row>
    <row r="56" spans="1:13" s="117" customFormat="1" x14ac:dyDescent="0.2">
      <c r="A56" s="188"/>
    </row>
    <row r="57" spans="1:13" s="117" customFormat="1" x14ac:dyDescent="0.2">
      <c r="A57" s="188"/>
    </row>
    <row r="58" spans="1:13" s="117" customFormat="1" x14ac:dyDescent="0.2">
      <c r="A58" s="188"/>
    </row>
    <row r="59" spans="1:13" s="117" customFormat="1" x14ac:dyDescent="0.2">
      <c r="A59" s="188"/>
    </row>
    <row r="60" spans="1:13" s="117" customFormat="1" x14ac:dyDescent="0.2">
      <c r="A60" s="188"/>
    </row>
    <row r="61" spans="1:13" s="117" customFormat="1" x14ac:dyDescent="0.2">
      <c r="A61" s="188"/>
    </row>
    <row r="62" spans="1:13" s="117" customFormat="1" x14ac:dyDescent="0.2">
      <c r="A62" s="188"/>
    </row>
    <row r="63" spans="1:13" s="117" customFormat="1" x14ac:dyDescent="0.2">
      <c r="A63" s="188"/>
    </row>
    <row r="64" spans="1:13" s="117" customFormat="1" x14ac:dyDescent="0.2">
      <c r="A64" s="188"/>
    </row>
    <row r="65" spans="1:1" s="117" customFormat="1" x14ac:dyDescent="0.2">
      <c r="A65" s="188"/>
    </row>
    <row r="66" spans="1:1" s="117" customFormat="1" x14ac:dyDescent="0.2">
      <c r="A66" s="188"/>
    </row>
    <row r="67" spans="1:1" s="117" customFormat="1" x14ac:dyDescent="0.2">
      <c r="A67" s="188"/>
    </row>
    <row r="68" spans="1:1" s="117" customFormat="1" x14ac:dyDescent="0.2">
      <c r="A68" s="188"/>
    </row>
    <row r="69" spans="1:1" s="117" customFormat="1" x14ac:dyDescent="0.2">
      <c r="A69" s="188"/>
    </row>
    <row r="70" spans="1:1" s="117" customFormat="1" x14ac:dyDescent="0.2">
      <c r="A70" s="188"/>
    </row>
    <row r="71" spans="1:1" s="117" customFormat="1" x14ac:dyDescent="0.2">
      <c r="A71" s="188"/>
    </row>
    <row r="72" spans="1:1" s="117" customFormat="1" x14ac:dyDescent="0.2">
      <c r="A72" s="188"/>
    </row>
    <row r="73" spans="1:1" s="117" customFormat="1" x14ac:dyDescent="0.2">
      <c r="A73" s="188"/>
    </row>
    <row r="74" spans="1:1" s="117" customFormat="1" x14ac:dyDescent="0.2">
      <c r="A74" s="188"/>
    </row>
    <row r="75" spans="1:1" s="117" customFormat="1" x14ac:dyDescent="0.2">
      <c r="A75" s="188"/>
    </row>
    <row r="76" spans="1:1" s="117" customFormat="1" x14ac:dyDescent="0.2">
      <c r="A76" s="188"/>
    </row>
    <row r="77" spans="1:1" s="117" customFormat="1" x14ac:dyDescent="0.2">
      <c r="A77" s="188"/>
    </row>
    <row r="78" spans="1:1" s="117" customFormat="1" x14ac:dyDescent="0.2">
      <c r="A78" s="188"/>
    </row>
    <row r="79" spans="1:1" s="117" customFormat="1" x14ac:dyDescent="0.2">
      <c r="A79" s="188"/>
    </row>
    <row r="80" spans="1:1" s="117" customFormat="1" x14ac:dyDescent="0.2">
      <c r="A80" s="188"/>
    </row>
    <row r="81" spans="1:1" s="117" customFormat="1" x14ac:dyDescent="0.2">
      <c r="A81" s="188"/>
    </row>
    <row r="82" spans="1:1" s="117" customFormat="1" x14ac:dyDescent="0.2">
      <c r="A82" s="188"/>
    </row>
    <row r="83" spans="1:1" s="117" customFormat="1" x14ac:dyDescent="0.2">
      <c r="A83" s="188"/>
    </row>
    <row r="84" spans="1:1" s="117" customFormat="1" x14ac:dyDescent="0.2">
      <c r="A84" s="188"/>
    </row>
    <row r="85" spans="1:1" s="117" customFormat="1" x14ac:dyDescent="0.2">
      <c r="A85" s="188"/>
    </row>
    <row r="86" spans="1:1" s="117" customFormat="1" x14ac:dyDescent="0.2">
      <c r="A86" s="188"/>
    </row>
    <row r="87" spans="1:1" s="117" customFormat="1" x14ac:dyDescent="0.2">
      <c r="A87" s="188"/>
    </row>
    <row r="88" spans="1:1" s="117" customFormat="1" x14ac:dyDescent="0.2">
      <c r="A88" s="188"/>
    </row>
    <row r="89" spans="1:1" s="117" customFormat="1" x14ac:dyDescent="0.2">
      <c r="A89" s="188"/>
    </row>
    <row r="90" spans="1:1" s="117" customFormat="1" x14ac:dyDescent="0.2">
      <c r="A90" s="188"/>
    </row>
    <row r="91" spans="1:1" s="117" customFormat="1" x14ac:dyDescent="0.2">
      <c r="A91" s="188"/>
    </row>
    <row r="92" spans="1:1" s="117" customFormat="1" x14ac:dyDescent="0.2">
      <c r="A92" s="188"/>
    </row>
    <row r="93" spans="1:1" s="117" customFormat="1" x14ac:dyDescent="0.2">
      <c r="A93" s="188"/>
    </row>
    <row r="94" spans="1:1" s="117" customFormat="1" x14ac:dyDescent="0.2">
      <c r="A94" s="188"/>
    </row>
    <row r="95" spans="1:1" s="117" customFormat="1" x14ac:dyDescent="0.2">
      <c r="A95" s="188"/>
    </row>
    <row r="96" spans="1:1" s="117" customFormat="1" x14ac:dyDescent="0.2">
      <c r="A96" s="188"/>
    </row>
    <row r="97" spans="1:1" s="117" customFormat="1" x14ac:dyDescent="0.2">
      <c r="A97" s="188"/>
    </row>
    <row r="98" spans="1:1" s="117" customFormat="1" x14ac:dyDescent="0.2">
      <c r="A98" s="188"/>
    </row>
    <row r="99" spans="1:1" s="117" customFormat="1" x14ac:dyDescent="0.2">
      <c r="A99" s="188"/>
    </row>
    <row r="100" spans="1:1" s="117" customFormat="1" x14ac:dyDescent="0.2">
      <c r="A100" s="188"/>
    </row>
    <row r="101" spans="1:1" s="117" customFormat="1" x14ac:dyDescent="0.2">
      <c r="A101" s="188"/>
    </row>
    <row r="102" spans="1:1" s="117" customFormat="1" x14ac:dyDescent="0.2">
      <c r="A102" s="188"/>
    </row>
    <row r="103" spans="1:1" s="117" customFormat="1" x14ac:dyDescent="0.2">
      <c r="A103" s="188"/>
    </row>
    <row r="104" spans="1:1" s="117" customFormat="1" x14ac:dyDescent="0.2">
      <c r="A104" s="188"/>
    </row>
    <row r="105" spans="1:1" s="117" customFormat="1" x14ac:dyDescent="0.2">
      <c r="A105" s="188"/>
    </row>
    <row r="106" spans="1:1" s="117" customFormat="1" x14ac:dyDescent="0.2">
      <c r="A106" s="188"/>
    </row>
    <row r="107" spans="1:1" s="117" customFormat="1" x14ac:dyDescent="0.2">
      <c r="A107" s="188"/>
    </row>
    <row r="108" spans="1:1" s="117" customFormat="1" x14ac:dyDescent="0.2">
      <c r="A108" s="188"/>
    </row>
    <row r="109" spans="1:1" s="117" customFormat="1" x14ac:dyDescent="0.2">
      <c r="A109" s="188"/>
    </row>
    <row r="110" spans="1:1" s="117" customFormat="1" x14ac:dyDescent="0.2">
      <c r="A110" s="188"/>
    </row>
    <row r="111" spans="1:1" s="117" customFormat="1" x14ac:dyDescent="0.2">
      <c r="A111" s="188"/>
    </row>
    <row r="112" spans="1:1" s="117" customFormat="1" x14ac:dyDescent="0.2">
      <c r="A112" s="188"/>
    </row>
    <row r="113" spans="1:1" s="117" customFormat="1" x14ac:dyDescent="0.2">
      <c r="A113" s="188"/>
    </row>
    <row r="114" spans="1:1" s="117" customFormat="1" x14ac:dyDescent="0.2">
      <c r="A114" s="188"/>
    </row>
    <row r="115" spans="1:1" s="117" customFormat="1" x14ac:dyDescent="0.2">
      <c r="A115" s="188"/>
    </row>
    <row r="116" spans="1:1" s="117" customFormat="1" x14ac:dyDescent="0.2">
      <c r="A116" s="188"/>
    </row>
    <row r="117" spans="1:1" s="117" customFormat="1" x14ac:dyDescent="0.2">
      <c r="A117" s="188"/>
    </row>
    <row r="118" spans="1:1" s="117" customFormat="1" x14ac:dyDescent="0.2">
      <c r="A118" s="188"/>
    </row>
    <row r="119" spans="1:1" s="117" customFormat="1" x14ac:dyDescent="0.2">
      <c r="A119" s="188"/>
    </row>
    <row r="120" spans="1:1" s="117" customFormat="1" x14ac:dyDescent="0.2">
      <c r="A120" s="188"/>
    </row>
    <row r="121" spans="1:1" s="117" customFormat="1" x14ac:dyDescent="0.2">
      <c r="A121" s="188"/>
    </row>
    <row r="122" spans="1:1" s="117" customFormat="1" x14ac:dyDescent="0.2">
      <c r="A122" s="188"/>
    </row>
    <row r="123" spans="1:1" s="117" customFormat="1" x14ac:dyDescent="0.2">
      <c r="A123" s="188"/>
    </row>
    <row r="124" spans="1:1" s="117" customFormat="1" x14ac:dyDescent="0.2">
      <c r="A124" s="188"/>
    </row>
    <row r="125" spans="1:1" s="117" customFormat="1" x14ac:dyDescent="0.2">
      <c r="A125" s="188"/>
    </row>
    <row r="126" spans="1:1" s="117" customFormat="1" x14ac:dyDescent="0.2">
      <c r="A126" s="188"/>
    </row>
    <row r="127" spans="1:1" s="117" customFormat="1" x14ac:dyDescent="0.2">
      <c r="A127" s="188"/>
    </row>
    <row r="128" spans="1:1" s="117" customFormat="1" x14ac:dyDescent="0.2">
      <c r="A128" s="188"/>
    </row>
    <row r="129" spans="1:1" s="117" customFormat="1" x14ac:dyDescent="0.2">
      <c r="A129" s="188"/>
    </row>
    <row r="130" spans="1:1" s="117" customFormat="1" x14ac:dyDescent="0.2">
      <c r="A130" s="188"/>
    </row>
    <row r="131" spans="1:1" s="117" customFormat="1" x14ac:dyDescent="0.2">
      <c r="A131" s="188"/>
    </row>
    <row r="132" spans="1:1" s="117" customFormat="1" x14ac:dyDescent="0.2">
      <c r="A132" s="188"/>
    </row>
    <row r="133" spans="1:1" s="117" customFormat="1" x14ac:dyDescent="0.2">
      <c r="A133" s="188"/>
    </row>
    <row r="134" spans="1:1" s="117" customFormat="1" x14ac:dyDescent="0.2">
      <c r="A134" s="188"/>
    </row>
    <row r="135" spans="1:1" s="117" customFormat="1" x14ac:dyDescent="0.2">
      <c r="A135" s="188"/>
    </row>
    <row r="136" spans="1:1" s="117" customFormat="1" x14ac:dyDescent="0.2">
      <c r="A136" s="188"/>
    </row>
    <row r="137" spans="1:1" s="117" customFormat="1" x14ac:dyDescent="0.2">
      <c r="A137" s="188"/>
    </row>
    <row r="138" spans="1:1" s="117" customFormat="1" x14ac:dyDescent="0.2">
      <c r="A138" s="188"/>
    </row>
    <row r="139" spans="1:1" s="117" customFormat="1" x14ac:dyDescent="0.2">
      <c r="A139" s="188"/>
    </row>
    <row r="140" spans="1:1" s="117" customFormat="1" x14ac:dyDescent="0.2">
      <c r="A140" s="188"/>
    </row>
    <row r="141" spans="1:1" s="117" customFormat="1" x14ac:dyDescent="0.2">
      <c r="A141" s="188"/>
    </row>
    <row r="142" spans="1:1" s="117" customFormat="1" x14ac:dyDescent="0.2">
      <c r="A142" s="188"/>
    </row>
    <row r="143" spans="1:1" s="117" customFormat="1" x14ac:dyDescent="0.2">
      <c r="A143" s="188"/>
    </row>
    <row r="144" spans="1:1" s="117" customFormat="1" x14ac:dyDescent="0.2">
      <c r="A144" s="188"/>
    </row>
    <row r="145" spans="1:1" s="117" customFormat="1" x14ac:dyDescent="0.2">
      <c r="A145" s="188"/>
    </row>
    <row r="146" spans="1:1" s="117" customFormat="1" x14ac:dyDescent="0.2">
      <c r="A146" s="188"/>
    </row>
    <row r="147" spans="1:1" s="117" customFormat="1" x14ac:dyDescent="0.2">
      <c r="A147" s="188"/>
    </row>
    <row r="148" spans="1:1" s="117" customFormat="1" x14ac:dyDescent="0.2">
      <c r="A148" s="188"/>
    </row>
    <row r="149" spans="1:1" s="117" customFormat="1" x14ac:dyDescent="0.2">
      <c r="A149" s="188"/>
    </row>
    <row r="150" spans="1:1" s="117" customFormat="1" x14ac:dyDescent="0.2">
      <c r="A150" s="188"/>
    </row>
    <row r="151" spans="1:1" s="117" customFormat="1" x14ac:dyDescent="0.2">
      <c r="A151" s="188"/>
    </row>
    <row r="152" spans="1:1" s="117" customFormat="1" x14ac:dyDescent="0.2">
      <c r="A152" s="188"/>
    </row>
    <row r="153" spans="1:1" s="117" customFormat="1" x14ac:dyDescent="0.2">
      <c r="A153" s="188"/>
    </row>
    <row r="154" spans="1:1" s="117" customFormat="1" x14ac:dyDescent="0.2">
      <c r="A154" s="188"/>
    </row>
    <row r="155" spans="1:1" s="117" customFormat="1" x14ac:dyDescent="0.2">
      <c r="A155" s="188"/>
    </row>
    <row r="156" spans="1:1" s="117" customFormat="1" x14ac:dyDescent="0.2">
      <c r="A156" s="188"/>
    </row>
    <row r="157" spans="1:1" s="117" customFormat="1" x14ac:dyDescent="0.2">
      <c r="A157" s="188"/>
    </row>
    <row r="158" spans="1:1" s="117" customFormat="1" x14ac:dyDescent="0.2">
      <c r="A158" s="188"/>
    </row>
    <row r="159" spans="1:1" s="117" customFormat="1" x14ac:dyDescent="0.2">
      <c r="A159" s="188"/>
    </row>
    <row r="160" spans="1:1" s="117" customFormat="1" x14ac:dyDescent="0.2">
      <c r="A160" s="188"/>
    </row>
    <row r="161" spans="1:1" s="117" customFormat="1" x14ac:dyDescent="0.2">
      <c r="A161" s="188"/>
    </row>
    <row r="162" spans="1:1" s="117" customFormat="1" x14ac:dyDescent="0.2">
      <c r="A162" s="188"/>
    </row>
    <row r="163" spans="1:1" s="117" customFormat="1" x14ac:dyDescent="0.2">
      <c r="A163" s="188"/>
    </row>
    <row r="164" spans="1:1" s="117" customFormat="1" x14ac:dyDescent="0.2">
      <c r="A164" s="188"/>
    </row>
    <row r="165" spans="1:1" s="117" customFormat="1" x14ac:dyDescent="0.2">
      <c r="A165" s="188"/>
    </row>
    <row r="166" spans="1:1" s="117" customFormat="1" x14ac:dyDescent="0.2">
      <c r="A166" s="188"/>
    </row>
    <row r="167" spans="1:1" s="117" customFormat="1" x14ac:dyDescent="0.2">
      <c r="A167" s="189"/>
    </row>
    <row r="168" spans="1:1" s="117" customFormat="1" x14ac:dyDescent="0.2">
      <c r="A168" s="188"/>
    </row>
    <row r="169" spans="1:1" s="117" customFormat="1" x14ac:dyDescent="0.2">
      <c r="A169" s="188"/>
    </row>
    <row r="170" spans="1:1" s="117" customFormat="1" x14ac:dyDescent="0.2">
      <c r="A170" s="188"/>
    </row>
    <row r="171" spans="1:1" s="117" customFormat="1" x14ac:dyDescent="0.2">
      <c r="A171" s="188"/>
    </row>
    <row r="172" spans="1:1" s="117" customFormat="1" x14ac:dyDescent="0.2">
      <c r="A172" s="188"/>
    </row>
    <row r="173" spans="1:1" s="117" customFormat="1" x14ac:dyDescent="0.2">
      <c r="A173" s="188"/>
    </row>
    <row r="174" spans="1:1" s="117" customFormat="1" x14ac:dyDescent="0.2">
      <c r="A174" s="188"/>
    </row>
    <row r="175" spans="1:1" s="117" customFormat="1" x14ac:dyDescent="0.2">
      <c r="A175" s="188"/>
    </row>
    <row r="176" spans="1:1" s="117" customFormat="1" x14ac:dyDescent="0.2">
      <c r="A176" s="188"/>
    </row>
    <row r="177" spans="1:1" s="117" customFormat="1" x14ac:dyDescent="0.2">
      <c r="A177" s="188"/>
    </row>
    <row r="178" spans="1:1" s="117" customFormat="1" x14ac:dyDescent="0.2">
      <c r="A178" s="188"/>
    </row>
    <row r="179" spans="1:1" s="117" customFormat="1" x14ac:dyDescent="0.2">
      <c r="A179" s="188"/>
    </row>
    <row r="180" spans="1:1" s="117" customFormat="1" x14ac:dyDescent="0.2">
      <c r="A180" s="188"/>
    </row>
    <row r="181" spans="1:1" s="117" customFormat="1" x14ac:dyDescent="0.2">
      <c r="A181" s="188"/>
    </row>
    <row r="182" spans="1:1" s="117" customFormat="1" x14ac:dyDescent="0.2">
      <c r="A182" s="188"/>
    </row>
    <row r="183" spans="1:1" s="117" customFormat="1" x14ac:dyDescent="0.2">
      <c r="A183" s="188"/>
    </row>
    <row r="184" spans="1:1" s="117" customFormat="1" x14ac:dyDescent="0.2">
      <c r="A184" s="188"/>
    </row>
    <row r="185" spans="1:1" s="117" customFormat="1" x14ac:dyDescent="0.2">
      <c r="A185" s="188"/>
    </row>
    <row r="186" spans="1:1" s="117" customFormat="1" x14ac:dyDescent="0.2">
      <c r="A186" s="188"/>
    </row>
    <row r="187" spans="1:1" s="117" customFormat="1" x14ac:dyDescent="0.2">
      <c r="A187" s="188"/>
    </row>
    <row r="188" spans="1:1" s="117" customFormat="1" x14ac:dyDescent="0.2">
      <c r="A188" s="188"/>
    </row>
    <row r="189" spans="1:1" s="117" customFormat="1" x14ac:dyDescent="0.2">
      <c r="A189" s="188"/>
    </row>
    <row r="190" spans="1:1" s="117" customFormat="1" x14ac:dyDescent="0.2">
      <c r="A190" s="188"/>
    </row>
    <row r="191" spans="1:1" s="117" customFormat="1" x14ac:dyDescent="0.2">
      <c r="A191" s="188"/>
    </row>
    <row r="192" spans="1:1" s="117" customFormat="1" x14ac:dyDescent="0.2">
      <c r="A192" s="188"/>
    </row>
    <row r="193" spans="1:1" s="117" customFormat="1" x14ac:dyDescent="0.2">
      <c r="A193" s="188"/>
    </row>
    <row r="194" spans="1:1" s="117" customFormat="1" x14ac:dyDescent="0.2">
      <c r="A194" s="188"/>
    </row>
    <row r="195" spans="1:1" s="117" customFormat="1" x14ac:dyDescent="0.2">
      <c r="A195" s="188"/>
    </row>
    <row r="196" spans="1:1" s="117" customFormat="1" x14ac:dyDescent="0.2">
      <c r="A196" s="188"/>
    </row>
    <row r="197" spans="1:1" s="117" customFormat="1" x14ac:dyDescent="0.2">
      <c r="A197" s="188"/>
    </row>
    <row r="198" spans="1:1" s="117" customFormat="1" x14ac:dyDescent="0.2">
      <c r="A198" s="188"/>
    </row>
    <row r="199" spans="1:1" s="117" customFormat="1" x14ac:dyDescent="0.2">
      <c r="A199" s="188"/>
    </row>
    <row r="200" spans="1:1" s="117" customFormat="1" x14ac:dyDescent="0.2">
      <c r="A200" s="188"/>
    </row>
    <row r="201" spans="1:1" s="117" customFormat="1" x14ac:dyDescent="0.2">
      <c r="A201" s="188"/>
    </row>
    <row r="202" spans="1:1" s="117" customFormat="1" x14ac:dyDescent="0.2">
      <c r="A202" s="188"/>
    </row>
    <row r="203" spans="1:1" s="117" customFormat="1" x14ac:dyDescent="0.2">
      <c r="A203" s="188"/>
    </row>
    <row r="204" spans="1:1" s="117" customFormat="1" x14ac:dyDescent="0.2">
      <c r="A204" s="188"/>
    </row>
    <row r="205" spans="1:1" s="117" customFormat="1" x14ac:dyDescent="0.2">
      <c r="A205" s="188"/>
    </row>
    <row r="206" spans="1:1" s="117" customFormat="1" x14ac:dyDescent="0.2">
      <c r="A206" s="188"/>
    </row>
    <row r="207" spans="1:1" s="117" customFormat="1" x14ac:dyDescent="0.2">
      <c r="A207" s="188"/>
    </row>
    <row r="208" spans="1:1" s="117" customFormat="1" x14ac:dyDescent="0.2">
      <c r="A208" s="188"/>
    </row>
    <row r="209" spans="1:1" s="117" customFormat="1" x14ac:dyDescent="0.2">
      <c r="A209" s="188"/>
    </row>
    <row r="210" spans="1:1" s="117" customFormat="1" x14ac:dyDescent="0.2">
      <c r="A210" s="188"/>
    </row>
    <row r="211" spans="1:1" s="117" customFormat="1" x14ac:dyDescent="0.2">
      <c r="A211" s="188"/>
    </row>
    <row r="212" spans="1:1" s="117" customFormat="1" x14ac:dyDescent="0.2">
      <c r="A212" s="188"/>
    </row>
    <row r="213" spans="1:1" s="117" customFormat="1" x14ac:dyDescent="0.2">
      <c r="A213" s="188"/>
    </row>
    <row r="214" spans="1:1" s="117" customFormat="1" x14ac:dyDescent="0.2">
      <c r="A214" s="188"/>
    </row>
    <row r="215" spans="1:1" s="117" customFormat="1" x14ac:dyDescent="0.2">
      <c r="A215" s="188"/>
    </row>
    <row r="216" spans="1:1" s="117" customFormat="1" x14ac:dyDescent="0.2">
      <c r="A216" s="188"/>
    </row>
    <row r="217" spans="1:1" s="117" customFormat="1" x14ac:dyDescent="0.2">
      <c r="A217" s="188"/>
    </row>
    <row r="218" spans="1:1" s="117" customFormat="1" x14ac:dyDescent="0.2">
      <c r="A218" s="188"/>
    </row>
    <row r="219" spans="1:1" s="117" customFormat="1" x14ac:dyDescent="0.2">
      <c r="A219" s="188"/>
    </row>
    <row r="220" spans="1:1" s="117" customFormat="1" x14ac:dyDescent="0.2">
      <c r="A220" s="188"/>
    </row>
    <row r="221" spans="1:1" s="117" customFormat="1" x14ac:dyDescent="0.2">
      <c r="A221" s="188"/>
    </row>
    <row r="222" spans="1:1" s="117" customFormat="1" x14ac:dyDescent="0.2">
      <c r="A222" s="188"/>
    </row>
    <row r="223" spans="1:1" s="117" customFormat="1" x14ac:dyDescent="0.2">
      <c r="A223" s="188"/>
    </row>
    <row r="224" spans="1:1" s="117" customFormat="1" x14ac:dyDescent="0.2">
      <c r="A224" s="188"/>
    </row>
    <row r="225" spans="1:1" s="117" customFormat="1" x14ac:dyDescent="0.2">
      <c r="A225" s="188"/>
    </row>
    <row r="226" spans="1:1" s="117" customFormat="1" x14ac:dyDescent="0.2">
      <c r="A226" s="188"/>
    </row>
    <row r="227" spans="1:1" s="117" customFormat="1" x14ac:dyDescent="0.2">
      <c r="A227" s="188"/>
    </row>
    <row r="228" spans="1:1" s="117" customFormat="1" x14ac:dyDescent="0.2">
      <c r="A228" s="188"/>
    </row>
    <row r="229" spans="1:1" s="117" customFormat="1" x14ac:dyDescent="0.2">
      <c r="A229" s="188"/>
    </row>
    <row r="230" spans="1:1" s="117" customFormat="1" x14ac:dyDescent="0.2">
      <c r="A230" s="188"/>
    </row>
    <row r="231" spans="1:1" s="117" customFormat="1" x14ac:dyDescent="0.2">
      <c r="A231" s="188"/>
    </row>
    <row r="232" spans="1:1" s="117" customFormat="1" x14ac:dyDescent="0.2">
      <c r="A232" s="188"/>
    </row>
    <row r="233" spans="1:1" s="117" customFormat="1" x14ac:dyDescent="0.2">
      <c r="A233" s="188"/>
    </row>
    <row r="234" spans="1:1" s="117" customFormat="1" x14ac:dyDescent="0.2">
      <c r="A234" s="188"/>
    </row>
    <row r="235" spans="1:1" s="117" customFormat="1" x14ac:dyDescent="0.2">
      <c r="A235" s="188"/>
    </row>
    <row r="236" spans="1:1" s="117" customFormat="1" x14ac:dyDescent="0.2">
      <c r="A236" s="188"/>
    </row>
    <row r="237" spans="1:1" s="117" customFormat="1" x14ac:dyDescent="0.2">
      <c r="A237" s="188"/>
    </row>
    <row r="238" spans="1:1" s="117" customFormat="1" x14ac:dyDescent="0.2">
      <c r="A238" s="188"/>
    </row>
    <row r="239" spans="1:1" s="117" customFormat="1" x14ac:dyDescent="0.2">
      <c r="A239" s="188"/>
    </row>
    <row r="240" spans="1:1" s="117" customFormat="1" x14ac:dyDescent="0.2">
      <c r="A240" s="188"/>
    </row>
    <row r="241" spans="1:1" s="117" customFormat="1" x14ac:dyDescent="0.2">
      <c r="A241" s="188"/>
    </row>
    <row r="242" spans="1:1" s="117" customFormat="1" x14ac:dyDescent="0.2">
      <c r="A242" s="188"/>
    </row>
    <row r="243" spans="1:1" s="117" customFormat="1" x14ac:dyDescent="0.2">
      <c r="A243" s="188"/>
    </row>
    <row r="244" spans="1:1" s="117" customFormat="1" x14ac:dyDescent="0.2">
      <c r="A244" s="188"/>
    </row>
    <row r="245" spans="1:1" s="117" customFormat="1" x14ac:dyDescent="0.2">
      <c r="A245" s="188"/>
    </row>
    <row r="246" spans="1:1" s="117" customFormat="1" x14ac:dyDescent="0.2">
      <c r="A246" s="188"/>
    </row>
    <row r="247" spans="1:1" s="117" customFormat="1" x14ac:dyDescent="0.2">
      <c r="A247" s="188"/>
    </row>
    <row r="248" spans="1:1" s="117" customFormat="1" x14ac:dyDescent="0.2">
      <c r="A248" s="188"/>
    </row>
    <row r="249" spans="1:1" s="117" customFormat="1" x14ac:dyDescent="0.2">
      <c r="A249" s="188"/>
    </row>
    <row r="250" spans="1:1" s="117" customFormat="1" x14ac:dyDescent="0.2">
      <c r="A250" s="188"/>
    </row>
    <row r="251" spans="1:1" s="117" customFormat="1" x14ac:dyDescent="0.2">
      <c r="A251" s="188"/>
    </row>
    <row r="252" spans="1:1" s="117" customFormat="1" x14ac:dyDescent="0.2">
      <c r="A252" s="188"/>
    </row>
    <row r="253" spans="1:1" s="117" customFormat="1" x14ac:dyDescent="0.2">
      <c r="A253" s="188"/>
    </row>
    <row r="254" spans="1:1" s="117" customFormat="1" x14ac:dyDescent="0.2">
      <c r="A254" s="188"/>
    </row>
    <row r="255" spans="1:1" s="117" customFormat="1" x14ac:dyDescent="0.2">
      <c r="A255" s="188"/>
    </row>
    <row r="256" spans="1:1" s="117" customFormat="1" x14ac:dyDescent="0.2">
      <c r="A256" s="188"/>
    </row>
    <row r="257" spans="1:1" s="117" customFormat="1" x14ac:dyDescent="0.2">
      <c r="A257" s="188"/>
    </row>
    <row r="258" spans="1:1" s="117" customFormat="1" x14ac:dyDescent="0.2">
      <c r="A258" s="188"/>
    </row>
    <row r="259" spans="1:1" s="117" customFormat="1" x14ac:dyDescent="0.2">
      <c r="A259" s="188"/>
    </row>
    <row r="260" spans="1:1" s="117" customFormat="1" x14ac:dyDescent="0.2">
      <c r="A260" s="188"/>
    </row>
    <row r="261" spans="1:1" s="117" customFormat="1" x14ac:dyDescent="0.2">
      <c r="A261" s="188"/>
    </row>
    <row r="262" spans="1:1" s="117" customFormat="1" x14ac:dyDescent="0.2">
      <c r="A262" s="188"/>
    </row>
    <row r="263" spans="1:1" s="117" customFormat="1" x14ac:dyDescent="0.2">
      <c r="A263" s="188"/>
    </row>
    <row r="264" spans="1:1" s="117" customFormat="1" x14ac:dyDescent="0.2">
      <c r="A264" s="188"/>
    </row>
    <row r="265" spans="1:1" s="117" customFormat="1" x14ac:dyDescent="0.2">
      <c r="A265" s="188"/>
    </row>
    <row r="266" spans="1:1" s="117" customFormat="1" x14ac:dyDescent="0.2">
      <c r="A266" s="188"/>
    </row>
    <row r="267" spans="1:1" s="117" customFormat="1" x14ac:dyDescent="0.2">
      <c r="A267" s="188"/>
    </row>
    <row r="268" spans="1:1" s="117" customFormat="1" x14ac:dyDescent="0.2">
      <c r="A268" s="188"/>
    </row>
    <row r="269" spans="1:1" s="117" customFormat="1" x14ac:dyDescent="0.2">
      <c r="A269" s="188"/>
    </row>
    <row r="270" spans="1:1" s="117" customFormat="1" x14ac:dyDescent="0.2">
      <c r="A270" s="188"/>
    </row>
    <row r="271" spans="1:1" s="117" customFormat="1" x14ac:dyDescent="0.2">
      <c r="A271" s="188"/>
    </row>
    <row r="272" spans="1:1" s="117" customFormat="1" x14ac:dyDescent="0.2">
      <c r="A272" s="188"/>
    </row>
    <row r="273" spans="1:1" s="117" customFormat="1" x14ac:dyDescent="0.2">
      <c r="A273" s="188"/>
    </row>
    <row r="274" spans="1:1" s="117" customFormat="1" x14ac:dyDescent="0.2">
      <c r="A274" s="188"/>
    </row>
    <row r="275" spans="1:1" s="117" customFormat="1" x14ac:dyDescent="0.2">
      <c r="A275" s="188"/>
    </row>
    <row r="276" spans="1:1" s="117" customFormat="1" x14ac:dyDescent="0.2">
      <c r="A276" s="188"/>
    </row>
    <row r="277" spans="1:1" s="117" customFormat="1" x14ac:dyDescent="0.2">
      <c r="A277" s="188"/>
    </row>
    <row r="278" spans="1:1" s="117" customFormat="1" x14ac:dyDescent="0.2">
      <c r="A278" s="188"/>
    </row>
    <row r="279" spans="1:1" s="117" customFormat="1" x14ac:dyDescent="0.2">
      <c r="A279" s="188"/>
    </row>
    <row r="280" spans="1:1" s="117" customFormat="1" x14ac:dyDescent="0.2">
      <c r="A280" s="188"/>
    </row>
    <row r="281" spans="1:1" s="117" customFormat="1" x14ac:dyDescent="0.2">
      <c r="A281" s="188"/>
    </row>
    <row r="282" spans="1:1" s="117" customFormat="1" x14ac:dyDescent="0.2">
      <c r="A282" s="188"/>
    </row>
    <row r="283" spans="1:1" s="117" customFormat="1" x14ac:dyDescent="0.2">
      <c r="A283" s="188"/>
    </row>
    <row r="284" spans="1:1" s="117" customFormat="1" x14ac:dyDescent="0.2">
      <c r="A284" s="188"/>
    </row>
    <row r="285" spans="1:1" s="117" customFormat="1" x14ac:dyDescent="0.2">
      <c r="A285" s="188"/>
    </row>
    <row r="286" spans="1:1" s="117" customFormat="1" x14ac:dyDescent="0.2">
      <c r="A286" s="188"/>
    </row>
    <row r="287" spans="1:1" s="117" customFormat="1" x14ac:dyDescent="0.2">
      <c r="A287" s="188"/>
    </row>
    <row r="288" spans="1:1" s="117" customFormat="1" x14ac:dyDescent="0.2">
      <c r="A288" s="188"/>
    </row>
    <row r="289" spans="1:1" s="117" customFormat="1" x14ac:dyDescent="0.2">
      <c r="A289" s="188"/>
    </row>
    <row r="290" spans="1:1" s="117" customFormat="1" x14ac:dyDescent="0.2">
      <c r="A290" s="188"/>
    </row>
    <row r="291" spans="1:1" s="117" customFormat="1" x14ac:dyDescent="0.2">
      <c r="A291" s="188"/>
    </row>
    <row r="292" spans="1:1" s="117" customFormat="1" x14ac:dyDescent="0.2">
      <c r="A292" s="188"/>
    </row>
    <row r="293" spans="1:1" s="117" customFormat="1" x14ac:dyDescent="0.2">
      <c r="A293" s="188"/>
    </row>
    <row r="294" spans="1:1" s="117" customFormat="1" x14ac:dyDescent="0.2">
      <c r="A294" s="188"/>
    </row>
    <row r="295" spans="1:1" s="117" customFormat="1" x14ac:dyDescent="0.2">
      <c r="A295" s="188"/>
    </row>
    <row r="296" spans="1:1" s="117" customFormat="1" x14ac:dyDescent="0.2">
      <c r="A296" s="188"/>
    </row>
    <row r="297" spans="1:1" s="117" customFormat="1" x14ac:dyDescent="0.2">
      <c r="A297" s="188"/>
    </row>
    <row r="298" spans="1:1" s="117" customFormat="1" x14ac:dyDescent="0.2">
      <c r="A298" s="189"/>
    </row>
    <row r="299" spans="1:1" s="117" customFormat="1" x14ac:dyDescent="0.2">
      <c r="A299" s="188"/>
    </row>
    <row r="300" spans="1:1" s="117" customFormat="1" x14ac:dyDescent="0.2">
      <c r="A300" s="188"/>
    </row>
    <row r="301" spans="1:1" s="117" customFormat="1" x14ac:dyDescent="0.2">
      <c r="A301" s="188"/>
    </row>
    <row r="302" spans="1:1" s="117" customFormat="1" x14ac:dyDescent="0.2">
      <c r="A302" s="188"/>
    </row>
    <row r="303" spans="1:1" s="117" customFormat="1" x14ac:dyDescent="0.2">
      <c r="A303" s="188"/>
    </row>
    <row r="304" spans="1:1" s="117" customFormat="1" x14ac:dyDescent="0.2">
      <c r="A304" s="188"/>
    </row>
    <row r="305" spans="1:1" s="117" customFormat="1" x14ac:dyDescent="0.2">
      <c r="A305" s="188"/>
    </row>
    <row r="306" spans="1:1" s="117" customFormat="1" x14ac:dyDescent="0.2">
      <c r="A306" s="188"/>
    </row>
    <row r="307" spans="1:1" s="117" customFormat="1" x14ac:dyDescent="0.2">
      <c r="A307" s="188"/>
    </row>
    <row r="308" spans="1:1" s="117" customFormat="1" x14ac:dyDescent="0.2">
      <c r="A308" s="188"/>
    </row>
    <row r="309" spans="1:1" s="117" customFormat="1" x14ac:dyDescent="0.2">
      <c r="A309" s="188"/>
    </row>
    <row r="310" spans="1:1" s="117" customFormat="1" x14ac:dyDescent="0.2">
      <c r="A310" s="188"/>
    </row>
    <row r="311" spans="1:1" s="117" customFormat="1" x14ac:dyDescent="0.2">
      <c r="A311" s="188"/>
    </row>
    <row r="312" spans="1:1" s="117" customFormat="1" x14ac:dyDescent="0.2">
      <c r="A312" s="188"/>
    </row>
    <row r="313" spans="1:1" s="117" customFormat="1" x14ac:dyDescent="0.2">
      <c r="A313" s="188"/>
    </row>
    <row r="314" spans="1:1" s="117" customFormat="1" x14ac:dyDescent="0.2">
      <c r="A314" s="188"/>
    </row>
    <row r="315" spans="1:1" s="117" customFormat="1" x14ac:dyDescent="0.2">
      <c r="A315" s="188"/>
    </row>
    <row r="316" spans="1:1" s="117" customFormat="1" x14ac:dyDescent="0.2">
      <c r="A316" s="188"/>
    </row>
    <row r="317" spans="1:1" s="117" customFormat="1" x14ac:dyDescent="0.2">
      <c r="A317" s="188"/>
    </row>
    <row r="318" spans="1:1" s="117" customFormat="1" x14ac:dyDescent="0.2">
      <c r="A318" s="188"/>
    </row>
    <row r="319" spans="1:1" s="117" customFormat="1" x14ac:dyDescent="0.2">
      <c r="A319" s="188"/>
    </row>
    <row r="320" spans="1:1" s="117" customFormat="1" x14ac:dyDescent="0.2">
      <c r="A320" s="188"/>
    </row>
    <row r="321" spans="1:1" s="117" customFormat="1" x14ac:dyDescent="0.2">
      <c r="A321" s="188"/>
    </row>
    <row r="322" spans="1:1" s="117" customFormat="1" x14ac:dyDescent="0.2">
      <c r="A322" s="188"/>
    </row>
    <row r="323" spans="1:1" s="117" customFormat="1" x14ac:dyDescent="0.2">
      <c r="A323" s="188"/>
    </row>
    <row r="324" spans="1:1" s="117" customFormat="1" x14ac:dyDescent="0.2">
      <c r="A324" s="188"/>
    </row>
    <row r="325" spans="1:1" s="117" customFormat="1" x14ac:dyDescent="0.2">
      <c r="A325" s="188"/>
    </row>
    <row r="326" spans="1:1" s="117" customFormat="1" x14ac:dyDescent="0.2">
      <c r="A326" s="188"/>
    </row>
    <row r="327" spans="1:1" s="117" customFormat="1" x14ac:dyDescent="0.2">
      <c r="A327" s="188"/>
    </row>
    <row r="328" spans="1:1" s="117" customFormat="1" x14ac:dyDescent="0.2">
      <c r="A328" s="188"/>
    </row>
    <row r="329" spans="1:1" s="117" customFormat="1" x14ac:dyDescent="0.2">
      <c r="A329" s="188"/>
    </row>
    <row r="330" spans="1:1" s="117" customFormat="1" x14ac:dyDescent="0.2">
      <c r="A330" s="188"/>
    </row>
    <row r="331" spans="1:1" s="117" customFormat="1" x14ac:dyDescent="0.2">
      <c r="A331" s="188"/>
    </row>
    <row r="332" spans="1:1" s="117" customFormat="1" x14ac:dyDescent="0.2">
      <c r="A332" s="188"/>
    </row>
    <row r="333" spans="1:1" s="117" customFormat="1" x14ac:dyDescent="0.2">
      <c r="A333" s="188"/>
    </row>
    <row r="334" spans="1:1" s="117" customFormat="1" x14ac:dyDescent="0.2">
      <c r="A334" s="188"/>
    </row>
    <row r="335" spans="1:1" s="117" customFormat="1" x14ac:dyDescent="0.2">
      <c r="A335" s="188"/>
    </row>
    <row r="336" spans="1:1" s="117" customFormat="1" x14ac:dyDescent="0.2">
      <c r="A336" s="188"/>
    </row>
    <row r="337" spans="1:1" s="117" customFormat="1" x14ac:dyDescent="0.2">
      <c r="A337" s="188"/>
    </row>
    <row r="338" spans="1:1" s="117" customFormat="1" x14ac:dyDescent="0.2">
      <c r="A338" s="188"/>
    </row>
    <row r="339" spans="1:1" s="117" customFormat="1" x14ac:dyDescent="0.2">
      <c r="A339" s="188"/>
    </row>
    <row r="340" spans="1:1" s="117" customFormat="1" x14ac:dyDescent="0.2">
      <c r="A340" s="188"/>
    </row>
    <row r="341" spans="1:1" s="117" customFormat="1" x14ac:dyDescent="0.2">
      <c r="A341" s="188"/>
    </row>
    <row r="342" spans="1:1" s="117" customFormat="1" x14ac:dyDescent="0.2">
      <c r="A342" s="188"/>
    </row>
    <row r="343" spans="1:1" s="117" customFormat="1" x14ac:dyDescent="0.2">
      <c r="A343" s="188"/>
    </row>
    <row r="344" spans="1:1" s="117" customFormat="1" x14ac:dyDescent="0.2">
      <c r="A344" s="188"/>
    </row>
    <row r="345" spans="1:1" s="117" customFormat="1" x14ac:dyDescent="0.2">
      <c r="A345" s="188"/>
    </row>
    <row r="346" spans="1:1" s="117" customFormat="1" x14ac:dyDescent="0.2">
      <c r="A346" s="188"/>
    </row>
    <row r="347" spans="1:1" s="117" customFormat="1" x14ac:dyDescent="0.2">
      <c r="A347" s="188"/>
    </row>
    <row r="348" spans="1:1" s="117" customFormat="1" x14ac:dyDescent="0.2">
      <c r="A348" s="188"/>
    </row>
    <row r="349" spans="1:1" s="117" customFormat="1" x14ac:dyDescent="0.2">
      <c r="A349" s="188"/>
    </row>
    <row r="350" spans="1:1" s="117" customFormat="1" x14ac:dyDescent="0.2">
      <c r="A350" s="188"/>
    </row>
    <row r="351" spans="1:1" s="117" customFormat="1" x14ac:dyDescent="0.2">
      <c r="A351" s="188"/>
    </row>
    <row r="352" spans="1:1" s="117" customFormat="1" x14ac:dyDescent="0.2">
      <c r="A352" s="188"/>
    </row>
    <row r="353" spans="1:1" s="117" customFormat="1" x14ac:dyDescent="0.2">
      <c r="A353" s="188"/>
    </row>
    <row r="354" spans="1:1" s="117" customFormat="1" x14ac:dyDescent="0.2">
      <c r="A354" s="188"/>
    </row>
    <row r="355" spans="1:1" s="117" customFormat="1" x14ac:dyDescent="0.2">
      <c r="A355" s="188"/>
    </row>
    <row r="356" spans="1:1" s="117" customFormat="1" x14ac:dyDescent="0.2">
      <c r="A356" s="188"/>
    </row>
    <row r="357" spans="1:1" s="117" customFormat="1" x14ac:dyDescent="0.2">
      <c r="A357" s="188"/>
    </row>
    <row r="358" spans="1:1" s="117" customFormat="1" x14ac:dyDescent="0.2">
      <c r="A358" s="188"/>
    </row>
    <row r="359" spans="1:1" s="117" customFormat="1" x14ac:dyDescent="0.2">
      <c r="A359" s="188"/>
    </row>
    <row r="360" spans="1:1" s="117" customFormat="1" x14ac:dyDescent="0.2">
      <c r="A360" s="188"/>
    </row>
    <row r="361" spans="1:1" s="117" customFormat="1" x14ac:dyDescent="0.2">
      <c r="A361" s="188"/>
    </row>
    <row r="362" spans="1:1" s="117" customFormat="1" x14ac:dyDescent="0.2">
      <c r="A362" s="188"/>
    </row>
    <row r="363" spans="1:1" s="117" customFormat="1" x14ac:dyDescent="0.2">
      <c r="A363" s="188"/>
    </row>
    <row r="364" spans="1:1" s="117" customFormat="1" x14ac:dyDescent="0.2">
      <c r="A364" s="188"/>
    </row>
    <row r="365" spans="1:1" s="117" customFormat="1" x14ac:dyDescent="0.2">
      <c r="A365" s="188"/>
    </row>
    <row r="366" spans="1:1" s="117" customFormat="1" x14ac:dyDescent="0.2">
      <c r="A366" s="188"/>
    </row>
    <row r="367" spans="1:1" s="117" customFormat="1" x14ac:dyDescent="0.2">
      <c r="A367" s="188"/>
    </row>
    <row r="368" spans="1:1" s="117" customFormat="1" x14ac:dyDescent="0.2">
      <c r="A368" s="188"/>
    </row>
    <row r="369" spans="1:1" s="117" customFormat="1" x14ac:dyDescent="0.2">
      <c r="A369" s="188"/>
    </row>
    <row r="370" spans="1:1" s="117" customFormat="1" x14ac:dyDescent="0.2">
      <c r="A370" s="188"/>
    </row>
    <row r="371" spans="1:1" s="117" customFormat="1" x14ac:dyDescent="0.2">
      <c r="A371" s="188"/>
    </row>
    <row r="372" spans="1:1" s="117" customFormat="1" x14ac:dyDescent="0.2">
      <c r="A372" s="188"/>
    </row>
    <row r="373" spans="1:1" s="117" customFormat="1" x14ac:dyDescent="0.2">
      <c r="A373" s="188"/>
    </row>
    <row r="374" spans="1:1" s="117" customFormat="1" x14ac:dyDescent="0.2">
      <c r="A374" s="188"/>
    </row>
    <row r="375" spans="1:1" s="117" customFormat="1" x14ac:dyDescent="0.2">
      <c r="A375" s="188"/>
    </row>
    <row r="376" spans="1:1" s="117" customFormat="1" x14ac:dyDescent="0.2">
      <c r="A376" s="188"/>
    </row>
    <row r="377" spans="1:1" s="117" customFormat="1" x14ac:dyDescent="0.2">
      <c r="A377" s="188"/>
    </row>
    <row r="378" spans="1:1" s="117" customFormat="1" x14ac:dyDescent="0.2">
      <c r="A378" s="188"/>
    </row>
    <row r="379" spans="1:1" s="117" customFormat="1" x14ac:dyDescent="0.2">
      <c r="A379" s="188"/>
    </row>
    <row r="380" spans="1:1" s="117" customFormat="1" x14ac:dyDescent="0.2">
      <c r="A380" s="188"/>
    </row>
    <row r="381" spans="1:1" s="117" customFormat="1" x14ac:dyDescent="0.2">
      <c r="A381" s="188"/>
    </row>
    <row r="382" spans="1:1" s="117" customFormat="1" x14ac:dyDescent="0.2">
      <c r="A382" s="188"/>
    </row>
    <row r="383" spans="1:1" s="117" customFormat="1" x14ac:dyDescent="0.2">
      <c r="A383" s="188"/>
    </row>
    <row r="384" spans="1:1" s="117" customFormat="1" x14ac:dyDescent="0.2">
      <c r="A384" s="188"/>
    </row>
    <row r="385" spans="1:1" s="117" customFormat="1" x14ac:dyDescent="0.2">
      <c r="A385" s="188"/>
    </row>
    <row r="386" spans="1:1" s="117" customFormat="1" x14ac:dyDescent="0.2">
      <c r="A386" s="188"/>
    </row>
    <row r="387" spans="1:1" s="117" customFormat="1" x14ac:dyDescent="0.2">
      <c r="A387" s="188"/>
    </row>
    <row r="388" spans="1:1" s="117" customFormat="1" x14ac:dyDescent="0.2">
      <c r="A388" s="188"/>
    </row>
    <row r="389" spans="1:1" s="117" customFormat="1" x14ac:dyDescent="0.2">
      <c r="A389" s="188"/>
    </row>
    <row r="390" spans="1:1" s="117" customFormat="1" x14ac:dyDescent="0.2">
      <c r="A390" s="188"/>
    </row>
    <row r="391" spans="1:1" s="117" customFormat="1" x14ac:dyDescent="0.2">
      <c r="A391" s="188"/>
    </row>
    <row r="392" spans="1:1" s="117" customFormat="1" x14ac:dyDescent="0.2">
      <c r="A392" s="188"/>
    </row>
    <row r="393" spans="1:1" s="117" customFormat="1" x14ac:dyDescent="0.2">
      <c r="A393" s="188"/>
    </row>
    <row r="394" spans="1:1" s="117" customFormat="1" x14ac:dyDescent="0.2">
      <c r="A394" s="188"/>
    </row>
    <row r="395" spans="1:1" s="117" customFormat="1" x14ac:dyDescent="0.2">
      <c r="A395" s="188"/>
    </row>
    <row r="396" spans="1:1" s="117" customFormat="1" x14ac:dyDescent="0.2">
      <c r="A396" s="188"/>
    </row>
    <row r="397" spans="1:1" s="117" customFormat="1" x14ac:dyDescent="0.2">
      <c r="A397" s="188"/>
    </row>
    <row r="398" spans="1:1" s="117" customFormat="1" x14ac:dyDescent="0.2">
      <c r="A398" s="188"/>
    </row>
    <row r="399" spans="1:1" s="117" customFormat="1" x14ac:dyDescent="0.2">
      <c r="A399" s="188"/>
    </row>
    <row r="400" spans="1:1" s="117" customFormat="1" x14ac:dyDescent="0.2">
      <c r="A400" s="188"/>
    </row>
    <row r="401" spans="1:1" s="117" customFormat="1" x14ac:dyDescent="0.2">
      <c r="A401" s="188"/>
    </row>
    <row r="402" spans="1:1" s="117" customFormat="1" x14ac:dyDescent="0.2">
      <c r="A402" s="188"/>
    </row>
    <row r="403" spans="1:1" s="117" customFormat="1" x14ac:dyDescent="0.2">
      <c r="A403" s="188"/>
    </row>
    <row r="404" spans="1:1" s="117" customFormat="1" x14ac:dyDescent="0.2">
      <c r="A404" s="188"/>
    </row>
    <row r="405" spans="1:1" s="117" customFormat="1" x14ac:dyDescent="0.2">
      <c r="A405" s="188"/>
    </row>
    <row r="406" spans="1:1" s="117" customFormat="1" x14ac:dyDescent="0.2">
      <c r="A406" s="188"/>
    </row>
    <row r="407" spans="1:1" s="117" customFormat="1" x14ac:dyDescent="0.2">
      <c r="A407" s="188"/>
    </row>
    <row r="408" spans="1:1" s="117" customFormat="1" x14ac:dyDescent="0.2">
      <c r="A408" s="188"/>
    </row>
    <row r="409" spans="1:1" s="117" customFormat="1" x14ac:dyDescent="0.2">
      <c r="A409" s="188"/>
    </row>
    <row r="410" spans="1:1" s="117" customFormat="1" x14ac:dyDescent="0.2">
      <c r="A410" s="188"/>
    </row>
    <row r="411" spans="1:1" s="117" customFormat="1" x14ac:dyDescent="0.2">
      <c r="A411" s="188"/>
    </row>
    <row r="412" spans="1:1" s="117" customFormat="1" x14ac:dyDescent="0.2">
      <c r="A412" s="188"/>
    </row>
    <row r="413" spans="1:1" s="117" customFormat="1" x14ac:dyDescent="0.2">
      <c r="A413" s="188"/>
    </row>
    <row r="414" spans="1:1" s="117" customFormat="1" x14ac:dyDescent="0.2">
      <c r="A414" s="188"/>
    </row>
    <row r="415" spans="1:1" s="117" customFormat="1" x14ac:dyDescent="0.2">
      <c r="A415" s="188"/>
    </row>
    <row r="416" spans="1:1" s="117" customFormat="1" x14ac:dyDescent="0.2">
      <c r="A416" s="188"/>
    </row>
    <row r="417" spans="1:1" s="117" customFormat="1" x14ac:dyDescent="0.2">
      <c r="A417" s="188"/>
    </row>
    <row r="418" spans="1:1" s="117" customFormat="1" x14ac:dyDescent="0.2">
      <c r="A418" s="188"/>
    </row>
    <row r="419" spans="1:1" s="117" customFormat="1" x14ac:dyDescent="0.2">
      <c r="A419" s="188"/>
    </row>
    <row r="420" spans="1:1" s="117" customFormat="1" x14ac:dyDescent="0.2">
      <c r="A420" s="188"/>
    </row>
    <row r="421" spans="1:1" s="117" customFormat="1" x14ac:dyDescent="0.2">
      <c r="A421" s="188"/>
    </row>
    <row r="422" spans="1:1" s="117" customFormat="1" x14ac:dyDescent="0.2">
      <c r="A422" s="188"/>
    </row>
    <row r="423" spans="1:1" s="117" customFormat="1" x14ac:dyDescent="0.2">
      <c r="A423" s="188"/>
    </row>
    <row r="424" spans="1:1" s="117" customFormat="1" x14ac:dyDescent="0.2">
      <c r="A424" s="188"/>
    </row>
    <row r="425" spans="1:1" s="117" customFormat="1" x14ac:dyDescent="0.2">
      <c r="A425" s="188"/>
    </row>
    <row r="426" spans="1:1" s="117" customFormat="1" x14ac:dyDescent="0.2">
      <c r="A426" s="188"/>
    </row>
    <row r="427" spans="1:1" s="117" customFormat="1" x14ac:dyDescent="0.2">
      <c r="A427" s="188"/>
    </row>
    <row r="428" spans="1:1" s="117" customFormat="1" x14ac:dyDescent="0.2">
      <c r="A428" s="188"/>
    </row>
    <row r="429" spans="1:1" s="117" customFormat="1" x14ac:dyDescent="0.2">
      <c r="A429" s="189"/>
    </row>
    <row r="430" spans="1:1" s="117" customFormat="1" x14ac:dyDescent="0.2">
      <c r="A430" s="188"/>
    </row>
    <row r="431" spans="1:1" s="117" customFormat="1" x14ac:dyDescent="0.2">
      <c r="A431" s="188"/>
    </row>
    <row r="432" spans="1:1" s="117" customFormat="1" x14ac:dyDescent="0.2">
      <c r="A432" s="188"/>
    </row>
    <row r="433" spans="1:1" s="117" customFormat="1" x14ac:dyDescent="0.2">
      <c r="A433" s="188"/>
    </row>
    <row r="434" spans="1:1" s="117" customFormat="1" x14ac:dyDescent="0.2">
      <c r="A434" s="188"/>
    </row>
    <row r="435" spans="1:1" s="117" customFormat="1" x14ac:dyDescent="0.2">
      <c r="A435" s="188"/>
    </row>
    <row r="436" spans="1:1" s="117" customFormat="1" x14ac:dyDescent="0.2">
      <c r="A436" s="188"/>
    </row>
    <row r="437" spans="1:1" s="117" customFormat="1" x14ac:dyDescent="0.2">
      <c r="A437" s="188"/>
    </row>
    <row r="438" spans="1:1" s="117" customFormat="1" x14ac:dyDescent="0.2">
      <c r="A438" s="188"/>
    </row>
    <row r="439" spans="1:1" s="117" customFormat="1" x14ac:dyDescent="0.2">
      <c r="A439" s="188"/>
    </row>
    <row r="440" spans="1:1" s="117" customFormat="1" x14ac:dyDescent="0.2">
      <c r="A440" s="188"/>
    </row>
    <row r="441" spans="1:1" s="117" customFormat="1" x14ac:dyDescent="0.2">
      <c r="A441" s="188"/>
    </row>
    <row r="442" spans="1:1" s="117" customFormat="1" x14ac:dyDescent="0.2">
      <c r="A442" s="188"/>
    </row>
    <row r="443" spans="1:1" s="117" customFormat="1" x14ac:dyDescent="0.2">
      <c r="A443" s="188"/>
    </row>
    <row r="444" spans="1:1" s="117" customFormat="1" x14ac:dyDescent="0.2">
      <c r="A444" s="188"/>
    </row>
    <row r="445" spans="1:1" s="117" customFormat="1" x14ac:dyDescent="0.2">
      <c r="A445" s="188"/>
    </row>
    <row r="446" spans="1:1" s="117" customFormat="1" x14ac:dyDescent="0.2">
      <c r="A446" s="188"/>
    </row>
    <row r="447" spans="1:1" s="117" customFormat="1" x14ac:dyDescent="0.2">
      <c r="A447" s="188"/>
    </row>
    <row r="448" spans="1:1" s="117" customFormat="1" x14ac:dyDescent="0.2">
      <c r="A448" s="188"/>
    </row>
    <row r="449" spans="1:1" s="117" customFormat="1" x14ac:dyDescent="0.2">
      <c r="A449" s="188"/>
    </row>
    <row r="450" spans="1:1" s="117" customFormat="1" x14ac:dyDescent="0.2">
      <c r="A450" s="188"/>
    </row>
    <row r="451" spans="1:1" s="117" customFormat="1" x14ac:dyDescent="0.2">
      <c r="A451" s="188"/>
    </row>
    <row r="452" spans="1:1" s="117" customFormat="1" x14ac:dyDescent="0.2">
      <c r="A452" s="188"/>
    </row>
    <row r="453" spans="1:1" s="117" customFormat="1" x14ac:dyDescent="0.2">
      <c r="A453" s="188"/>
    </row>
    <row r="454" spans="1:1" s="117" customFormat="1" x14ac:dyDescent="0.2">
      <c r="A454" s="188"/>
    </row>
    <row r="455" spans="1:1" s="117" customFormat="1" x14ac:dyDescent="0.2">
      <c r="A455" s="188"/>
    </row>
    <row r="456" spans="1:1" s="117" customFormat="1" x14ac:dyDescent="0.2">
      <c r="A456" s="188"/>
    </row>
    <row r="457" spans="1:1" s="117" customFormat="1" x14ac:dyDescent="0.2">
      <c r="A457" s="188"/>
    </row>
    <row r="458" spans="1:1" s="117" customFormat="1" x14ac:dyDescent="0.2">
      <c r="A458" s="188"/>
    </row>
    <row r="459" spans="1:1" s="117" customFormat="1" x14ac:dyDescent="0.2">
      <c r="A459" s="188"/>
    </row>
    <row r="460" spans="1:1" s="117" customFormat="1" x14ac:dyDescent="0.2">
      <c r="A460" s="188"/>
    </row>
    <row r="461" spans="1:1" s="117" customFormat="1" x14ac:dyDescent="0.2">
      <c r="A461" s="188"/>
    </row>
    <row r="462" spans="1:1" s="117" customFormat="1" x14ac:dyDescent="0.2">
      <c r="A462" s="188"/>
    </row>
    <row r="463" spans="1:1" s="117" customFormat="1" x14ac:dyDescent="0.2">
      <c r="A463" s="188"/>
    </row>
    <row r="464" spans="1:1" s="117" customFormat="1" x14ac:dyDescent="0.2">
      <c r="A464" s="188"/>
    </row>
    <row r="465" spans="1:1" s="117" customFormat="1" x14ac:dyDescent="0.2">
      <c r="A465" s="188"/>
    </row>
    <row r="466" spans="1:1" s="117" customFormat="1" x14ac:dyDescent="0.2">
      <c r="A466" s="188"/>
    </row>
    <row r="467" spans="1:1" s="117" customFormat="1" x14ac:dyDescent="0.2">
      <c r="A467" s="188"/>
    </row>
    <row r="468" spans="1:1" s="117" customFormat="1" x14ac:dyDescent="0.2">
      <c r="A468" s="188"/>
    </row>
    <row r="469" spans="1:1" s="117" customFormat="1" x14ac:dyDescent="0.2">
      <c r="A469" s="188"/>
    </row>
    <row r="470" spans="1:1" s="117" customFormat="1" x14ac:dyDescent="0.2">
      <c r="A470" s="188"/>
    </row>
    <row r="471" spans="1:1" s="117" customFormat="1" x14ac:dyDescent="0.2">
      <c r="A471" s="188"/>
    </row>
    <row r="472" spans="1:1" s="117" customFormat="1" x14ac:dyDescent="0.2">
      <c r="A472" s="188"/>
    </row>
    <row r="473" spans="1:1" s="117" customFormat="1" x14ac:dyDescent="0.2">
      <c r="A473" s="188"/>
    </row>
    <row r="474" spans="1:1" s="117" customFormat="1" x14ac:dyDescent="0.2">
      <c r="A474" s="188"/>
    </row>
    <row r="475" spans="1:1" s="117" customFormat="1" x14ac:dyDescent="0.2">
      <c r="A475" s="188"/>
    </row>
    <row r="476" spans="1:1" s="117" customFormat="1" x14ac:dyDescent="0.2">
      <c r="A476" s="188"/>
    </row>
    <row r="477" spans="1:1" s="117" customFormat="1" x14ac:dyDescent="0.2">
      <c r="A477" s="188"/>
    </row>
    <row r="478" spans="1:1" s="117" customFormat="1" x14ac:dyDescent="0.2">
      <c r="A478" s="188"/>
    </row>
    <row r="479" spans="1:1" s="117" customFormat="1" x14ac:dyDescent="0.2">
      <c r="A479" s="188"/>
    </row>
    <row r="480" spans="1:1" s="117" customFormat="1" x14ac:dyDescent="0.2">
      <c r="A480" s="188"/>
    </row>
    <row r="481" spans="1:1" s="117" customFormat="1" x14ac:dyDescent="0.2">
      <c r="A481" s="188"/>
    </row>
    <row r="482" spans="1:1" s="117" customFormat="1" x14ac:dyDescent="0.2">
      <c r="A482" s="188"/>
    </row>
    <row r="483" spans="1:1" s="117" customFormat="1" x14ac:dyDescent="0.2">
      <c r="A483" s="188"/>
    </row>
    <row r="484" spans="1:1" s="117" customFormat="1" x14ac:dyDescent="0.2">
      <c r="A484" s="188"/>
    </row>
    <row r="485" spans="1:1" s="117" customFormat="1" x14ac:dyDescent="0.2">
      <c r="A485" s="188"/>
    </row>
    <row r="486" spans="1:1" s="117" customFormat="1" x14ac:dyDescent="0.2">
      <c r="A486" s="188"/>
    </row>
    <row r="487" spans="1:1" s="117" customFormat="1" x14ac:dyDescent="0.2">
      <c r="A487" s="188"/>
    </row>
    <row r="488" spans="1:1" s="117" customFormat="1" x14ac:dyDescent="0.2">
      <c r="A488" s="188"/>
    </row>
    <row r="489" spans="1:1" s="117" customFormat="1" x14ac:dyDescent="0.2">
      <c r="A489" s="188"/>
    </row>
    <row r="490" spans="1:1" s="117" customFormat="1" x14ac:dyDescent="0.2">
      <c r="A490" s="188"/>
    </row>
    <row r="491" spans="1:1" s="117" customFormat="1" x14ac:dyDescent="0.2">
      <c r="A491" s="188"/>
    </row>
    <row r="492" spans="1:1" s="117" customFormat="1" x14ac:dyDescent="0.2">
      <c r="A492" s="188"/>
    </row>
    <row r="493" spans="1:1" s="117" customFormat="1" x14ac:dyDescent="0.2">
      <c r="A493" s="188"/>
    </row>
    <row r="494" spans="1:1" s="117" customFormat="1" x14ac:dyDescent="0.2">
      <c r="A494" s="188"/>
    </row>
    <row r="495" spans="1:1" s="117" customFormat="1" x14ac:dyDescent="0.2">
      <c r="A495" s="188"/>
    </row>
    <row r="496" spans="1:1" s="117" customFormat="1" x14ac:dyDescent="0.2">
      <c r="A496" s="188"/>
    </row>
    <row r="497" spans="1:1" s="117" customFormat="1" x14ac:dyDescent="0.2">
      <c r="A497" s="188"/>
    </row>
    <row r="498" spans="1:1" s="117" customFormat="1" x14ac:dyDescent="0.2">
      <c r="A498" s="188"/>
    </row>
    <row r="499" spans="1:1" s="117" customFormat="1" x14ac:dyDescent="0.2">
      <c r="A499" s="188"/>
    </row>
    <row r="500" spans="1:1" s="117" customFormat="1" x14ac:dyDescent="0.2">
      <c r="A500" s="188"/>
    </row>
    <row r="501" spans="1:1" s="117" customFormat="1" x14ac:dyDescent="0.2">
      <c r="A501" s="188"/>
    </row>
    <row r="502" spans="1:1" s="117" customFormat="1" x14ac:dyDescent="0.2">
      <c r="A502" s="188"/>
    </row>
    <row r="503" spans="1:1" s="117" customFormat="1" x14ac:dyDescent="0.2">
      <c r="A503" s="188"/>
    </row>
    <row r="504" spans="1:1" s="117" customFormat="1" x14ac:dyDescent="0.2">
      <c r="A504" s="188"/>
    </row>
    <row r="505" spans="1:1" s="117" customFormat="1" x14ac:dyDescent="0.2">
      <c r="A505" s="188"/>
    </row>
    <row r="506" spans="1:1" s="117" customFormat="1" x14ac:dyDescent="0.2">
      <c r="A506" s="188"/>
    </row>
    <row r="507" spans="1:1" s="117" customFormat="1" x14ac:dyDescent="0.2">
      <c r="A507" s="188"/>
    </row>
    <row r="508" spans="1:1" s="117" customFormat="1" x14ac:dyDescent="0.2">
      <c r="A508" s="188"/>
    </row>
    <row r="509" spans="1:1" s="117" customFormat="1" x14ac:dyDescent="0.2">
      <c r="A509" s="188"/>
    </row>
    <row r="510" spans="1:1" s="117" customFormat="1" x14ac:dyDescent="0.2">
      <c r="A510" s="188"/>
    </row>
    <row r="511" spans="1:1" s="117" customFormat="1" x14ac:dyDescent="0.2">
      <c r="A511" s="188"/>
    </row>
    <row r="512" spans="1:1" s="117" customFormat="1" x14ac:dyDescent="0.2">
      <c r="A512" s="188"/>
    </row>
    <row r="513" spans="1:1" s="117" customFormat="1" x14ac:dyDescent="0.2">
      <c r="A513" s="188"/>
    </row>
    <row r="514" spans="1:1" s="117" customFormat="1" x14ac:dyDescent="0.2">
      <c r="A514" s="188"/>
    </row>
    <row r="515" spans="1:1" s="117" customFormat="1" x14ac:dyDescent="0.2">
      <c r="A515" s="188"/>
    </row>
    <row r="516" spans="1:1" s="117" customFormat="1" x14ac:dyDescent="0.2">
      <c r="A516" s="188"/>
    </row>
    <row r="517" spans="1:1" s="117" customFormat="1" x14ac:dyDescent="0.2">
      <c r="A517" s="188"/>
    </row>
    <row r="518" spans="1:1" s="117" customFormat="1" x14ac:dyDescent="0.2">
      <c r="A518" s="188"/>
    </row>
    <row r="519" spans="1:1" s="117" customFormat="1" x14ac:dyDescent="0.2">
      <c r="A519" s="188"/>
    </row>
    <row r="520" spans="1:1" s="117" customFormat="1" x14ac:dyDescent="0.2">
      <c r="A520" s="188"/>
    </row>
    <row r="521" spans="1:1" s="117" customFormat="1" x14ac:dyDescent="0.2">
      <c r="A521" s="188"/>
    </row>
    <row r="522" spans="1:1" s="117" customFormat="1" x14ac:dyDescent="0.2">
      <c r="A522" s="188"/>
    </row>
    <row r="523" spans="1:1" s="117" customFormat="1" x14ac:dyDescent="0.2">
      <c r="A523" s="188"/>
    </row>
    <row r="524" spans="1:1" s="117" customFormat="1" x14ac:dyDescent="0.2">
      <c r="A524" s="188"/>
    </row>
    <row r="525" spans="1:1" s="117" customFormat="1" x14ac:dyDescent="0.2">
      <c r="A525" s="188"/>
    </row>
    <row r="526" spans="1:1" s="117" customFormat="1" x14ac:dyDescent="0.2">
      <c r="A526" s="188"/>
    </row>
    <row r="527" spans="1:1" s="117" customFormat="1" x14ac:dyDescent="0.2">
      <c r="A527" s="188"/>
    </row>
    <row r="528" spans="1:1" s="117" customFormat="1" x14ac:dyDescent="0.2">
      <c r="A528" s="188"/>
    </row>
    <row r="529" spans="1:1" s="117" customFormat="1" x14ac:dyDescent="0.2">
      <c r="A529" s="188"/>
    </row>
    <row r="530" spans="1:1" s="117" customFormat="1" x14ac:dyDescent="0.2">
      <c r="A530" s="188"/>
    </row>
    <row r="531" spans="1:1" s="117" customFormat="1" x14ac:dyDescent="0.2">
      <c r="A531" s="188"/>
    </row>
    <row r="532" spans="1:1" s="117" customFormat="1" x14ac:dyDescent="0.2">
      <c r="A532" s="188"/>
    </row>
    <row r="533" spans="1:1" s="117" customFormat="1" x14ac:dyDescent="0.2">
      <c r="A533" s="188"/>
    </row>
    <row r="534" spans="1:1" s="117" customFormat="1" x14ac:dyDescent="0.2">
      <c r="A534" s="188"/>
    </row>
    <row r="535" spans="1:1" s="117" customFormat="1" x14ac:dyDescent="0.2">
      <c r="A535" s="188"/>
    </row>
    <row r="536" spans="1:1" s="117" customFormat="1" x14ac:dyDescent="0.2">
      <c r="A536" s="188"/>
    </row>
    <row r="537" spans="1:1" s="117" customFormat="1" x14ac:dyDescent="0.2">
      <c r="A537" s="188"/>
    </row>
    <row r="538" spans="1:1" s="117" customFormat="1" x14ac:dyDescent="0.2">
      <c r="A538" s="188"/>
    </row>
    <row r="539" spans="1:1" s="117" customFormat="1" x14ac:dyDescent="0.2">
      <c r="A539" s="188"/>
    </row>
    <row r="540" spans="1:1" s="117" customFormat="1" x14ac:dyDescent="0.2">
      <c r="A540" s="188"/>
    </row>
    <row r="541" spans="1:1" s="117" customFormat="1" x14ac:dyDescent="0.2">
      <c r="A541" s="188"/>
    </row>
    <row r="542" spans="1:1" s="117" customFormat="1" x14ac:dyDescent="0.2">
      <c r="A542" s="188"/>
    </row>
    <row r="543" spans="1:1" s="117" customFormat="1" x14ac:dyDescent="0.2">
      <c r="A543" s="188"/>
    </row>
    <row r="544" spans="1:1" s="117" customFormat="1" x14ac:dyDescent="0.2">
      <c r="A544" s="188"/>
    </row>
    <row r="545" spans="1:1" s="117" customFormat="1" x14ac:dyDescent="0.2">
      <c r="A545" s="188"/>
    </row>
    <row r="546" spans="1:1" s="117" customFormat="1" x14ac:dyDescent="0.2">
      <c r="A546" s="188"/>
    </row>
    <row r="547" spans="1:1" s="117" customFormat="1" x14ac:dyDescent="0.2">
      <c r="A547" s="188"/>
    </row>
    <row r="548" spans="1:1" s="117" customFormat="1" x14ac:dyDescent="0.2">
      <c r="A548" s="188"/>
    </row>
    <row r="549" spans="1:1" s="117" customFormat="1" x14ac:dyDescent="0.2">
      <c r="A549" s="188"/>
    </row>
    <row r="550" spans="1:1" s="117" customFormat="1" x14ac:dyDescent="0.2">
      <c r="A550" s="188"/>
    </row>
    <row r="551" spans="1:1" s="117" customFormat="1" x14ac:dyDescent="0.2">
      <c r="A551" s="188"/>
    </row>
    <row r="552" spans="1:1" s="117" customFormat="1" x14ac:dyDescent="0.2">
      <c r="A552" s="188"/>
    </row>
    <row r="553" spans="1:1" s="117" customFormat="1" x14ac:dyDescent="0.2">
      <c r="A553" s="188"/>
    </row>
    <row r="554" spans="1:1" s="117" customFormat="1" x14ac:dyDescent="0.2">
      <c r="A554" s="188"/>
    </row>
    <row r="555" spans="1:1" s="117" customFormat="1" x14ac:dyDescent="0.2">
      <c r="A555" s="188"/>
    </row>
    <row r="556" spans="1:1" s="117" customFormat="1" x14ac:dyDescent="0.2">
      <c r="A556" s="188"/>
    </row>
    <row r="557" spans="1:1" s="117" customFormat="1" x14ac:dyDescent="0.2">
      <c r="A557" s="188"/>
    </row>
    <row r="558" spans="1:1" s="117" customFormat="1" x14ac:dyDescent="0.2">
      <c r="A558" s="188"/>
    </row>
    <row r="559" spans="1:1" s="117" customFormat="1" x14ac:dyDescent="0.2">
      <c r="A559" s="188"/>
    </row>
    <row r="560" spans="1:1" s="117" customFormat="1" x14ac:dyDescent="0.2">
      <c r="A560" s="189"/>
    </row>
    <row r="561" spans="1:1" s="117" customFormat="1" x14ac:dyDescent="0.2">
      <c r="A561" s="188"/>
    </row>
    <row r="562" spans="1:1" s="117" customFormat="1" x14ac:dyDescent="0.2">
      <c r="A562" s="188"/>
    </row>
    <row r="563" spans="1:1" s="117" customFormat="1" x14ac:dyDescent="0.2">
      <c r="A563" s="188"/>
    </row>
    <row r="564" spans="1:1" s="117" customFormat="1" x14ac:dyDescent="0.2">
      <c r="A564" s="188"/>
    </row>
    <row r="565" spans="1:1" s="117" customFormat="1" x14ac:dyDescent="0.2">
      <c r="A565" s="188"/>
    </row>
    <row r="566" spans="1:1" s="117" customFormat="1" x14ac:dyDescent="0.2">
      <c r="A566" s="188"/>
    </row>
    <row r="567" spans="1:1" s="117" customFormat="1" x14ac:dyDescent="0.2">
      <c r="A567" s="188"/>
    </row>
    <row r="568" spans="1:1" s="117" customFormat="1" x14ac:dyDescent="0.2">
      <c r="A568" s="188"/>
    </row>
    <row r="569" spans="1:1" s="117" customFormat="1" x14ac:dyDescent="0.2">
      <c r="A569" s="188"/>
    </row>
    <row r="570" spans="1:1" s="117" customFormat="1" x14ac:dyDescent="0.2">
      <c r="A570" s="188"/>
    </row>
    <row r="571" spans="1:1" s="117" customFormat="1" x14ac:dyDescent="0.2">
      <c r="A571" s="188"/>
    </row>
    <row r="572" spans="1:1" s="117" customFormat="1" x14ac:dyDescent="0.2">
      <c r="A572" s="188"/>
    </row>
    <row r="573" spans="1:1" s="117" customFormat="1" x14ac:dyDescent="0.2">
      <c r="A573" s="188"/>
    </row>
    <row r="574" spans="1:1" s="117" customFormat="1" x14ac:dyDescent="0.2">
      <c r="A574" s="188"/>
    </row>
    <row r="575" spans="1:1" s="117" customFormat="1" x14ac:dyDescent="0.2">
      <c r="A575" s="188"/>
    </row>
    <row r="576" spans="1:1" s="117" customFormat="1" x14ac:dyDescent="0.2">
      <c r="A576" s="188"/>
    </row>
    <row r="577" spans="1:1" s="117" customFormat="1" x14ac:dyDescent="0.2">
      <c r="A577" s="188"/>
    </row>
    <row r="578" spans="1:1" s="117" customFormat="1" x14ac:dyDescent="0.2">
      <c r="A578" s="188"/>
    </row>
    <row r="579" spans="1:1" s="117" customFormat="1" x14ac:dyDescent="0.2">
      <c r="A579" s="188"/>
    </row>
    <row r="580" spans="1:1" s="117" customFormat="1" x14ac:dyDescent="0.2">
      <c r="A580" s="188"/>
    </row>
    <row r="581" spans="1:1" s="117" customFormat="1" x14ac:dyDescent="0.2">
      <c r="A581" s="188"/>
    </row>
    <row r="582" spans="1:1" s="117" customFormat="1" x14ac:dyDescent="0.2">
      <c r="A582" s="188"/>
    </row>
    <row r="583" spans="1:1" s="117" customFormat="1" x14ac:dyDescent="0.2">
      <c r="A583" s="188"/>
    </row>
    <row r="584" spans="1:1" s="117" customFormat="1" x14ac:dyDescent="0.2">
      <c r="A584" s="188"/>
    </row>
    <row r="585" spans="1:1" s="117" customFormat="1" x14ac:dyDescent="0.2">
      <c r="A585" s="188"/>
    </row>
    <row r="586" spans="1:1" s="117" customFormat="1" x14ac:dyDescent="0.2">
      <c r="A586" s="188"/>
    </row>
    <row r="587" spans="1:1" s="117" customFormat="1" x14ac:dyDescent="0.2">
      <c r="A587" s="188"/>
    </row>
    <row r="588" spans="1:1" s="117" customFormat="1" x14ac:dyDescent="0.2">
      <c r="A588" s="188"/>
    </row>
    <row r="589" spans="1:1" s="117" customFormat="1" x14ac:dyDescent="0.2">
      <c r="A589" s="188"/>
    </row>
    <row r="590" spans="1:1" s="117" customFormat="1" x14ac:dyDescent="0.2">
      <c r="A590" s="188"/>
    </row>
    <row r="591" spans="1:1" s="117" customFormat="1" x14ac:dyDescent="0.2">
      <c r="A591" s="188"/>
    </row>
    <row r="592" spans="1:1" s="117" customFormat="1" x14ac:dyDescent="0.2">
      <c r="A592" s="188"/>
    </row>
    <row r="593" spans="1:1" s="117" customFormat="1" x14ac:dyDescent="0.2">
      <c r="A593" s="188"/>
    </row>
    <row r="594" spans="1:1" s="117" customFormat="1" x14ac:dyDescent="0.2">
      <c r="A594" s="188"/>
    </row>
    <row r="595" spans="1:1" s="117" customFormat="1" x14ac:dyDescent="0.2">
      <c r="A595" s="188"/>
    </row>
    <row r="596" spans="1:1" s="117" customFormat="1" x14ac:dyDescent="0.2">
      <c r="A596" s="188"/>
    </row>
    <row r="597" spans="1:1" s="117" customFormat="1" x14ac:dyDescent="0.2">
      <c r="A597" s="188"/>
    </row>
    <row r="598" spans="1:1" s="117" customFormat="1" x14ac:dyDescent="0.2">
      <c r="A598" s="188"/>
    </row>
    <row r="599" spans="1:1" s="117" customFormat="1" x14ac:dyDescent="0.2">
      <c r="A599" s="188"/>
    </row>
    <row r="600" spans="1:1" s="117" customFormat="1" x14ac:dyDescent="0.2">
      <c r="A600" s="188"/>
    </row>
    <row r="601" spans="1:1" s="117" customFormat="1" x14ac:dyDescent="0.2">
      <c r="A601" s="188"/>
    </row>
    <row r="602" spans="1:1" s="117" customFormat="1" x14ac:dyDescent="0.2">
      <c r="A602" s="188"/>
    </row>
    <row r="603" spans="1:1" s="117" customFormat="1" x14ac:dyDescent="0.2">
      <c r="A603" s="188"/>
    </row>
    <row r="604" spans="1:1" s="117" customFormat="1" x14ac:dyDescent="0.2">
      <c r="A604" s="188"/>
    </row>
    <row r="605" spans="1:1" s="117" customFormat="1" x14ac:dyDescent="0.2">
      <c r="A605" s="188"/>
    </row>
    <row r="606" spans="1:1" s="117" customFormat="1" x14ac:dyDescent="0.2">
      <c r="A606" s="188"/>
    </row>
    <row r="607" spans="1:1" s="117" customFormat="1" x14ac:dyDescent="0.2">
      <c r="A607" s="188"/>
    </row>
    <row r="608" spans="1:1" s="117" customFormat="1" x14ac:dyDescent="0.2">
      <c r="A608" s="188"/>
    </row>
    <row r="609" spans="1:1" s="117" customFormat="1" x14ac:dyDescent="0.2">
      <c r="A609" s="188"/>
    </row>
    <row r="610" spans="1:1" s="117" customFormat="1" x14ac:dyDescent="0.2">
      <c r="A610" s="188"/>
    </row>
    <row r="611" spans="1:1" s="117" customFormat="1" x14ac:dyDescent="0.2">
      <c r="A611" s="188"/>
    </row>
    <row r="612" spans="1:1" s="117" customFormat="1" x14ac:dyDescent="0.2">
      <c r="A612" s="188"/>
    </row>
    <row r="613" spans="1:1" s="117" customFormat="1" x14ac:dyDescent="0.2">
      <c r="A613" s="188"/>
    </row>
    <row r="614" spans="1:1" s="117" customFormat="1" x14ac:dyDescent="0.2">
      <c r="A614" s="188"/>
    </row>
    <row r="615" spans="1:1" s="117" customFormat="1" x14ac:dyDescent="0.2">
      <c r="A615" s="188"/>
    </row>
    <row r="616" spans="1:1" s="117" customFormat="1" x14ac:dyDescent="0.2">
      <c r="A616" s="188"/>
    </row>
    <row r="617" spans="1:1" s="117" customFormat="1" x14ac:dyDescent="0.2">
      <c r="A617" s="188"/>
    </row>
    <row r="618" spans="1:1" s="117" customFormat="1" x14ac:dyDescent="0.2">
      <c r="A618" s="188"/>
    </row>
    <row r="619" spans="1:1" s="117" customFormat="1" x14ac:dyDescent="0.2">
      <c r="A619" s="188"/>
    </row>
    <row r="620" spans="1:1" s="117" customFormat="1" x14ac:dyDescent="0.2">
      <c r="A620" s="188"/>
    </row>
    <row r="621" spans="1:1" s="117" customFormat="1" x14ac:dyDescent="0.2">
      <c r="A621" s="188"/>
    </row>
    <row r="622" spans="1:1" s="117" customFormat="1" x14ac:dyDescent="0.2">
      <c r="A622" s="188"/>
    </row>
    <row r="623" spans="1:1" s="117" customFormat="1" x14ac:dyDescent="0.2">
      <c r="A623" s="188"/>
    </row>
    <row r="624" spans="1:1" s="117" customFormat="1" x14ac:dyDescent="0.2">
      <c r="A624" s="188"/>
    </row>
    <row r="625" spans="1:1" s="117" customFormat="1" x14ac:dyDescent="0.2">
      <c r="A625" s="188"/>
    </row>
    <row r="626" spans="1:1" s="117" customFormat="1" x14ac:dyDescent="0.2">
      <c r="A626" s="188"/>
    </row>
    <row r="627" spans="1:1" s="117" customFormat="1" x14ac:dyDescent="0.2">
      <c r="A627" s="188"/>
    </row>
    <row r="628" spans="1:1" s="117" customFormat="1" x14ac:dyDescent="0.2">
      <c r="A628" s="188"/>
    </row>
    <row r="629" spans="1:1" s="117" customFormat="1" x14ac:dyDescent="0.2">
      <c r="A629" s="188"/>
    </row>
    <row r="630" spans="1:1" s="117" customFormat="1" x14ac:dyDescent="0.2">
      <c r="A630" s="188"/>
    </row>
    <row r="631" spans="1:1" s="117" customFormat="1" x14ac:dyDescent="0.2">
      <c r="A631" s="188"/>
    </row>
    <row r="632" spans="1:1" s="117" customFormat="1" x14ac:dyDescent="0.2">
      <c r="A632" s="188"/>
    </row>
    <row r="633" spans="1:1" s="117" customFormat="1" x14ac:dyDescent="0.2">
      <c r="A633" s="188"/>
    </row>
    <row r="634" spans="1:1" s="117" customFormat="1" x14ac:dyDescent="0.2">
      <c r="A634" s="188"/>
    </row>
    <row r="635" spans="1:1" s="117" customFormat="1" x14ac:dyDescent="0.2">
      <c r="A635" s="188"/>
    </row>
    <row r="636" spans="1:1" s="117" customFormat="1" x14ac:dyDescent="0.2">
      <c r="A636" s="188"/>
    </row>
    <row r="637" spans="1:1" s="117" customFormat="1" x14ac:dyDescent="0.2">
      <c r="A637" s="188"/>
    </row>
    <row r="638" spans="1:1" s="117" customFormat="1" x14ac:dyDescent="0.2">
      <c r="A638" s="188"/>
    </row>
    <row r="639" spans="1:1" s="117" customFormat="1" x14ac:dyDescent="0.2">
      <c r="A639" s="188"/>
    </row>
    <row r="640" spans="1:1" s="117" customFormat="1" x14ac:dyDescent="0.2">
      <c r="A640" s="188"/>
    </row>
    <row r="641" spans="1:1" s="117" customFormat="1" x14ac:dyDescent="0.2">
      <c r="A641" s="188"/>
    </row>
    <row r="642" spans="1:1" s="117" customFormat="1" x14ac:dyDescent="0.2">
      <c r="A642" s="188"/>
    </row>
    <row r="643" spans="1:1" s="117" customFormat="1" x14ac:dyDescent="0.2">
      <c r="A643" s="188"/>
    </row>
    <row r="644" spans="1:1" s="117" customFormat="1" x14ac:dyDescent="0.2">
      <c r="A644" s="188"/>
    </row>
    <row r="645" spans="1:1" s="117" customFormat="1" x14ac:dyDescent="0.2">
      <c r="A645" s="188"/>
    </row>
    <row r="646" spans="1:1" s="117" customFormat="1" x14ac:dyDescent="0.2">
      <c r="A646" s="188"/>
    </row>
    <row r="647" spans="1:1" s="117" customFormat="1" x14ac:dyDescent="0.2">
      <c r="A647" s="188"/>
    </row>
    <row r="648" spans="1:1" s="117" customFormat="1" x14ac:dyDescent="0.2">
      <c r="A648" s="188"/>
    </row>
    <row r="649" spans="1:1" s="117" customFormat="1" x14ac:dyDescent="0.2">
      <c r="A649" s="188"/>
    </row>
    <row r="650" spans="1:1" s="117" customFormat="1" x14ac:dyDescent="0.2">
      <c r="A650" s="188"/>
    </row>
    <row r="651" spans="1:1" s="117" customFormat="1" x14ac:dyDescent="0.2">
      <c r="A651" s="188"/>
    </row>
    <row r="652" spans="1:1" s="117" customFormat="1" x14ac:dyDescent="0.2">
      <c r="A652" s="188"/>
    </row>
    <row r="653" spans="1:1" s="117" customFormat="1" x14ac:dyDescent="0.2">
      <c r="A653" s="188"/>
    </row>
    <row r="654" spans="1:1" s="117" customFormat="1" x14ac:dyDescent="0.2">
      <c r="A654" s="188"/>
    </row>
    <row r="655" spans="1:1" s="117" customFormat="1" x14ac:dyDescent="0.2">
      <c r="A655" s="188"/>
    </row>
    <row r="656" spans="1:1" s="117" customFormat="1" x14ac:dyDescent="0.2">
      <c r="A656" s="188"/>
    </row>
    <row r="657" spans="1:1" s="117" customFormat="1" x14ac:dyDescent="0.2">
      <c r="A657" s="188"/>
    </row>
    <row r="658" spans="1:1" s="117" customFormat="1" x14ac:dyDescent="0.2">
      <c r="A658" s="188"/>
    </row>
    <row r="659" spans="1:1" s="117" customFormat="1" x14ac:dyDescent="0.2">
      <c r="A659" s="188"/>
    </row>
    <row r="660" spans="1:1" s="117" customFormat="1" x14ac:dyDescent="0.2">
      <c r="A660" s="188"/>
    </row>
    <row r="661" spans="1:1" s="117" customFormat="1" x14ac:dyDescent="0.2">
      <c r="A661" s="188"/>
    </row>
    <row r="662" spans="1:1" s="117" customFormat="1" x14ac:dyDescent="0.2">
      <c r="A662" s="188"/>
    </row>
    <row r="663" spans="1:1" s="117" customFormat="1" x14ac:dyDescent="0.2">
      <c r="A663" s="188"/>
    </row>
    <row r="664" spans="1:1" s="117" customFormat="1" x14ac:dyDescent="0.2">
      <c r="A664" s="188"/>
    </row>
    <row r="665" spans="1:1" s="117" customFormat="1" x14ac:dyDescent="0.2">
      <c r="A665" s="188"/>
    </row>
    <row r="666" spans="1:1" s="117" customFormat="1" x14ac:dyDescent="0.2">
      <c r="A666" s="188"/>
    </row>
    <row r="667" spans="1:1" s="117" customFormat="1" x14ac:dyDescent="0.2">
      <c r="A667" s="188"/>
    </row>
    <row r="668" spans="1:1" s="117" customFormat="1" x14ac:dyDescent="0.2">
      <c r="A668" s="188"/>
    </row>
    <row r="669" spans="1:1" s="117" customFormat="1" x14ac:dyDescent="0.2">
      <c r="A669" s="188"/>
    </row>
    <row r="670" spans="1:1" s="117" customFormat="1" x14ac:dyDescent="0.2">
      <c r="A670" s="188"/>
    </row>
    <row r="671" spans="1:1" s="117" customFormat="1" x14ac:dyDescent="0.2">
      <c r="A671" s="188"/>
    </row>
    <row r="672" spans="1:1" s="117" customFormat="1" x14ac:dyDescent="0.2">
      <c r="A672" s="188"/>
    </row>
    <row r="673" spans="1:1" s="117" customFormat="1" x14ac:dyDescent="0.2">
      <c r="A673" s="188"/>
    </row>
    <row r="674" spans="1:1" s="117" customFormat="1" x14ac:dyDescent="0.2">
      <c r="A674" s="188"/>
    </row>
    <row r="675" spans="1:1" s="117" customFormat="1" x14ac:dyDescent="0.2">
      <c r="A675" s="188"/>
    </row>
    <row r="676" spans="1:1" s="117" customFormat="1" x14ac:dyDescent="0.2">
      <c r="A676" s="188"/>
    </row>
    <row r="677" spans="1:1" s="117" customFormat="1" x14ac:dyDescent="0.2">
      <c r="A677" s="188"/>
    </row>
    <row r="678" spans="1:1" s="117" customFormat="1" x14ac:dyDescent="0.2">
      <c r="A678" s="188"/>
    </row>
    <row r="679" spans="1:1" s="117" customFormat="1" x14ac:dyDescent="0.2">
      <c r="A679" s="188"/>
    </row>
    <row r="680" spans="1:1" s="117" customFormat="1" x14ac:dyDescent="0.2">
      <c r="A680" s="188"/>
    </row>
    <row r="681" spans="1:1" s="117" customFormat="1" x14ac:dyDescent="0.2">
      <c r="A681" s="188"/>
    </row>
    <row r="682" spans="1:1" s="117" customFormat="1" x14ac:dyDescent="0.2">
      <c r="A682" s="188"/>
    </row>
    <row r="683" spans="1:1" s="117" customFormat="1" x14ac:dyDescent="0.2">
      <c r="A683" s="188"/>
    </row>
    <row r="684" spans="1:1" s="117" customFormat="1" x14ac:dyDescent="0.2">
      <c r="A684" s="188"/>
    </row>
    <row r="685" spans="1:1" s="117" customFormat="1" x14ac:dyDescent="0.2">
      <c r="A685" s="188"/>
    </row>
    <row r="686" spans="1:1" s="117" customFormat="1" x14ac:dyDescent="0.2">
      <c r="A686" s="188"/>
    </row>
    <row r="687" spans="1:1" s="117" customFormat="1" x14ac:dyDescent="0.2">
      <c r="A687" s="188"/>
    </row>
    <row r="688" spans="1:1" s="117" customFormat="1" x14ac:dyDescent="0.2">
      <c r="A688" s="188"/>
    </row>
    <row r="689" spans="1:1" s="117" customFormat="1" x14ac:dyDescent="0.2">
      <c r="A689" s="188"/>
    </row>
    <row r="690" spans="1:1" s="117" customFormat="1" x14ac:dyDescent="0.2">
      <c r="A690" s="188"/>
    </row>
    <row r="691" spans="1:1" s="117" customFormat="1" x14ac:dyDescent="0.2">
      <c r="A691" s="189"/>
    </row>
    <row r="692" spans="1:1" s="117" customFormat="1" x14ac:dyDescent="0.2">
      <c r="A692" s="188"/>
    </row>
    <row r="693" spans="1:1" s="117" customFormat="1" x14ac:dyDescent="0.2">
      <c r="A693" s="188"/>
    </row>
    <row r="694" spans="1:1" s="117" customFormat="1" x14ac:dyDescent="0.2">
      <c r="A694" s="188"/>
    </row>
    <row r="695" spans="1:1" s="117" customFormat="1" x14ac:dyDescent="0.2">
      <c r="A695" s="188"/>
    </row>
    <row r="696" spans="1:1" s="117" customFormat="1" x14ac:dyDescent="0.2">
      <c r="A696" s="188"/>
    </row>
    <row r="697" spans="1:1" s="117" customFormat="1" x14ac:dyDescent="0.2">
      <c r="A697" s="188"/>
    </row>
    <row r="698" spans="1:1" s="117" customFormat="1" x14ac:dyDescent="0.2">
      <c r="A698" s="188"/>
    </row>
    <row r="699" spans="1:1" s="117" customFormat="1" x14ac:dyDescent="0.2">
      <c r="A699" s="188"/>
    </row>
    <row r="700" spans="1:1" s="117" customFormat="1" x14ac:dyDescent="0.2">
      <c r="A700" s="188"/>
    </row>
    <row r="701" spans="1:1" s="117" customFormat="1" x14ac:dyDescent="0.2">
      <c r="A701" s="188"/>
    </row>
    <row r="702" spans="1:1" s="117" customFormat="1" x14ac:dyDescent="0.2">
      <c r="A702" s="188"/>
    </row>
    <row r="703" spans="1:1" s="117" customFormat="1" x14ac:dyDescent="0.2">
      <c r="A703" s="188"/>
    </row>
    <row r="704" spans="1:1" s="117" customFormat="1" x14ac:dyDescent="0.2">
      <c r="A704" s="188"/>
    </row>
    <row r="705" spans="1:1" s="117" customFormat="1" x14ac:dyDescent="0.2">
      <c r="A705" s="188"/>
    </row>
    <row r="706" spans="1:1" s="117" customFormat="1" x14ac:dyDescent="0.2">
      <c r="A706" s="188"/>
    </row>
    <row r="707" spans="1:1" s="117" customFormat="1" x14ac:dyDescent="0.2">
      <c r="A707" s="188"/>
    </row>
    <row r="708" spans="1:1" s="117" customFormat="1" x14ac:dyDescent="0.2">
      <c r="A708" s="188"/>
    </row>
    <row r="709" spans="1:1" s="117" customFormat="1" x14ac:dyDescent="0.2">
      <c r="A709" s="188"/>
    </row>
    <row r="710" spans="1:1" s="117" customFormat="1" x14ac:dyDescent="0.2">
      <c r="A710" s="188"/>
    </row>
    <row r="711" spans="1:1" s="117" customFormat="1" x14ac:dyDescent="0.2">
      <c r="A711" s="188"/>
    </row>
    <row r="712" spans="1:1" s="117" customFormat="1" x14ac:dyDescent="0.2">
      <c r="A712" s="188"/>
    </row>
    <row r="713" spans="1:1" s="117" customFormat="1" x14ac:dyDescent="0.2">
      <c r="A713" s="188"/>
    </row>
    <row r="714" spans="1:1" s="117" customFormat="1" x14ac:dyDescent="0.2">
      <c r="A714" s="188"/>
    </row>
    <row r="715" spans="1:1" s="117" customFormat="1" x14ac:dyDescent="0.2">
      <c r="A715" s="188"/>
    </row>
    <row r="716" spans="1:1" s="117" customFormat="1" x14ac:dyDescent="0.2">
      <c r="A716" s="188"/>
    </row>
    <row r="717" spans="1:1" s="117" customFormat="1" x14ac:dyDescent="0.2">
      <c r="A717" s="188"/>
    </row>
    <row r="718" spans="1:1" s="117" customFormat="1" x14ac:dyDescent="0.2">
      <c r="A718" s="188"/>
    </row>
    <row r="719" spans="1:1" s="117" customFormat="1" x14ac:dyDescent="0.2">
      <c r="A719" s="188"/>
    </row>
    <row r="720" spans="1:1" s="117" customFormat="1" x14ac:dyDescent="0.2">
      <c r="A720" s="188"/>
    </row>
    <row r="721" spans="1:1" s="117" customFormat="1" x14ac:dyDescent="0.2">
      <c r="A721" s="188"/>
    </row>
    <row r="722" spans="1:1" s="117" customFormat="1" x14ac:dyDescent="0.2">
      <c r="A722" s="188"/>
    </row>
    <row r="723" spans="1:1" s="117" customFormat="1" x14ac:dyDescent="0.2">
      <c r="A723" s="188"/>
    </row>
    <row r="724" spans="1:1" s="117" customFormat="1" x14ac:dyDescent="0.2">
      <c r="A724" s="188"/>
    </row>
    <row r="725" spans="1:1" s="117" customFormat="1" x14ac:dyDescent="0.2">
      <c r="A725" s="188"/>
    </row>
    <row r="726" spans="1:1" s="117" customFormat="1" x14ac:dyDescent="0.2">
      <c r="A726" s="188"/>
    </row>
    <row r="727" spans="1:1" s="117" customFormat="1" x14ac:dyDescent="0.2">
      <c r="A727" s="188"/>
    </row>
    <row r="728" spans="1:1" s="117" customFormat="1" x14ac:dyDescent="0.2">
      <c r="A728" s="188"/>
    </row>
    <row r="729" spans="1:1" s="117" customFormat="1" x14ac:dyDescent="0.2">
      <c r="A729" s="188"/>
    </row>
    <row r="730" spans="1:1" s="117" customFormat="1" x14ac:dyDescent="0.2">
      <c r="A730" s="188"/>
    </row>
    <row r="731" spans="1:1" s="117" customFormat="1" x14ac:dyDescent="0.2">
      <c r="A731" s="188"/>
    </row>
    <row r="732" spans="1:1" s="117" customFormat="1" x14ac:dyDescent="0.2">
      <c r="A732" s="188"/>
    </row>
    <row r="733" spans="1:1" s="117" customFormat="1" x14ac:dyDescent="0.2">
      <c r="A733" s="188"/>
    </row>
    <row r="734" spans="1:1" s="117" customFormat="1" x14ac:dyDescent="0.2">
      <c r="A734" s="188"/>
    </row>
    <row r="735" spans="1:1" s="117" customFormat="1" x14ac:dyDescent="0.2">
      <c r="A735" s="188"/>
    </row>
    <row r="736" spans="1:1" s="117" customFormat="1" x14ac:dyDescent="0.2">
      <c r="A736" s="188"/>
    </row>
    <row r="737" spans="1:1" s="117" customFormat="1" x14ac:dyDescent="0.2">
      <c r="A737" s="188"/>
    </row>
    <row r="738" spans="1:1" s="117" customFormat="1" x14ac:dyDescent="0.2">
      <c r="A738" s="188"/>
    </row>
    <row r="739" spans="1:1" s="117" customFormat="1" x14ac:dyDescent="0.2">
      <c r="A739" s="188"/>
    </row>
    <row r="740" spans="1:1" s="117" customFormat="1" x14ac:dyDescent="0.2">
      <c r="A740" s="188"/>
    </row>
    <row r="741" spans="1:1" s="117" customFormat="1" x14ac:dyDescent="0.2">
      <c r="A741" s="188"/>
    </row>
    <row r="742" spans="1:1" s="117" customFormat="1" x14ac:dyDescent="0.2">
      <c r="A742" s="188"/>
    </row>
    <row r="743" spans="1:1" s="117" customFormat="1" x14ac:dyDescent="0.2">
      <c r="A743" s="188"/>
    </row>
    <row r="744" spans="1:1" s="117" customFormat="1" x14ac:dyDescent="0.2">
      <c r="A744" s="188"/>
    </row>
    <row r="745" spans="1:1" s="117" customFormat="1" x14ac:dyDescent="0.2">
      <c r="A745" s="188"/>
    </row>
    <row r="746" spans="1:1" s="117" customFormat="1" x14ac:dyDescent="0.2">
      <c r="A746" s="188"/>
    </row>
    <row r="747" spans="1:1" s="117" customFormat="1" x14ac:dyDescent="0.2">
      <c r="A747" s="188"/>
    </row>
    <row r="748" spans="1:1" s="117" customFormat="1" x14ac:dyDescent="0.2">
      <c r="A748" s="188"/>
    </row>
    <row r="749" spans="1:1" s="117" customFormat="1" x14ac:dyDescent="0.2">
      <c r="A749" s="188"/>
    </row>
    <row r="750" spans="1:1" s="117" customFormat="1" x14ac:dyDescent="0.2">
      <c r="A750" s="188"/>
    </row>
    <row r="751" spans="1:1" s="117" customFormat="1" x14ac:dyDescent="0.2">
      <c r="A751" s="188"/>
    </row>
    <row r="752" spans="1:1" s="117" customFormat="1" x14ac:dyDescent="0.2">
      <c r="A752" s="188"/>
    </row>
    <row r="753" spans="1:1" s="117" customFormat="1" x14ac:dyDescent="0.2">
      <c r="A753" s="188"/>
    </row>
    <row r="754" spans="1:1" s="117" customFormat="1" x14ac:dyDescent="0.2">
      <c r="A754" s="188"/>
    </row>
    <row r="755" spans="1:1" s="117" customFormat="1" x14ac:dyDescent="0.2">
      <c r="A755" s="188"/>
    </row>
    <row r="756" spans="1:1" s="117" customFormat="1" x14ac:dyDescent="0.2">
      <c r="A756" s="188"/>
    </row>
    <row r="757" spans="1:1" s="117" customFormat="1" x14ac:dyDescent="0.2">
      <c r="A757" s="188"/>
    </row>
    <row r="758" spans="1:1" s="117" customFormat="1" x14ac:dyDescent="0.2">
      <c r="A758" s="188"/>
    </row>
    <row r="759" spans="1:1" s="117" customFormat="1" x14ac:dyDescent="0.2">
      <c r="A759" s="188"/>
    </row>
    <row r="760" spans="1:1" s="117" customFormat="1" x14ac:dyDescent="0.2">
      <c r="A760" s="188"/>
    </row>
    <row r="761" spans="1:1" s="117" customFormat="1" x14ac:dyDescent="0.2">
      <c r="A761" s="188"/>
    </row>
    <row r="762" spans="1:1" s="117" customFormat="1" x14ac:dyDescent="0.2">
      <c r="A762" s="188"/>
    </row>
    <row r="763" spans="1:1" s="117" customFormat="1" x14ac:dyDescent="0.2">
      <c r="A763" s="188"/>
    </row>
    <row r="764" spans="1:1" s="117" customFormat="1" x14ac:dyDescent="0.2">
      <c r="A764" s="188"/>
    </row>
    <row r="765" spans="1:1" s="117" customFormat="1" x14ac:dyDescent="0.2">
      <c r="A765" s="188"/>
    </row>
    <row r="766" spans="1:1" s="117" customFormat="1" x14ac:dyDescent="0.2">
      <c r="A766" s="188"/>
    </row>
    <row r="767" spans="1:1" s="117" customFormat="1" x14ac:dyDescent="0.2">
      <c r="A767" s="188"/>
    </row>
    <row r="768" spans="1:1" s="117" customFormat="1" x14ac:dyDescent="0.2">
      <c r="A768" s="188"/>
    </row>
    <row r="769" spans="1:1" s="117" customFormat="1" x14ac:dyDescent="0.2">
      <c r="A769" s="188"/>
    </row>
    <row r="770" spans="1:1" s="117" customFormat="1" x14ac:dyDescent="0.2">
      <c r="A770" s="188"/>
    </row>
    <row r="771" spans="1:1" s="117" customFormat="1" x14ac:dyDescent="0.2">
      <c r="A771" s="188"/>
    </row>
    <row r="772" spans="1:1" s="117" customFormat="1" x14ac:dyDescent="0.2">
      <c r="A772" s="188"/>
    </row>
    <row r="773" spans="1:1" s="117" customFormat="1" x14ac:dyDescent="0.2">
      <c r="A773" s="188"/>
    </row>
    <row r="774" spans="1:1" s="117" customFormat="1" x14ac:dyDescent="0.2">
      <c r="A774" s="188"/>
    </row>
    <row r="775" spans="1:1" s="117" customFormat="1" x14ac:dyDescent="0.2">
      <c r="A775" s="188"/>
    </row>
    <row r="776" spans="1:1" s="117" customFormat="1" x14ac:dyDescent="0.2">
      <c r="A776" s="188"/>
    </row>
    <row r="777" spans="1:1" s="117" customFormat="1" x14ac:dyDescent="0.2">
      <c r="A777" s="188"/>
    </row>
    <row r="778" spans="1:1" s="117" customFormat="1" x14ac:dyDescent="0.2">
      <c r="A778" s="188"/>
    </row>
    <row r="779" spans="1:1" s="117" customFormat="1" x14ac:dyDescent="0.2">
      <c r="A779" s="188"/>
    </row>
    <row r="780" spans="1:1" s="117" customFormat="1" x14ac:dyDescent="0.2">
      <c r="A780" s="188"/>
    </row>
    <row r="781" spans="1:1" s="117" customFormat="1" x14ac:dyDescent="0.2">
      <c r="A781" s="188"/>
    </row>
    <row r="782" spans="1:1" s="117" customFormat="1" x14ac:dyDescent="0.2">
      <c r="A782" s="188"/>
    </row>
    <row r="783" spans="1:1" s="117" customFormat="1" x14ac:dyDescent="0.2">
      <c r="A783" s="188"/>
    </row>
    <row r="784" spans="1:1" s="117" customFormat="1" x14ac:dyDescent="0.2">
      <c r="A784" s="188"/>
    </row>
    <row r="785" spans="1:1" s="117" customFormat="1" x14ac:dyDescent="0.2">
      <c r="A785" s="188"/>
    </row>
    <row r="786" spans="1:1" s="117" customFormat="1" x14ac:dyDescent="0.2">
      <c r="A786" s="188"/>
    </row>
    <row r="787" spans="1:1" s="117" customFormat="1" x14ac:dyDescent="0.2">
      <c r="A787" s="188"/>
    </row>
    <row r="788" spans="1:1" s="117" customFormat="1" x14ac:dyDescent="0.2">
      <c r="A788" s="188"/>
    </row>
    <row r="789" spans="1:1" s="117" customFormat="1" x14ac:dyDescent="0.2">
      <c r="A789" s="188"/>
    </row>
    <row r="790" spans="1:1" s="117" customFormat="1" x14ac:dyDescent="0.2">
      <c r="A790" s="188"/>
    </row>
    <row r="791" spans="1:1" s="117" customFormat="1" x14ac:dyDescent="0.2">
      <c r="A791" s="188"/>
    </row>
    <row r="792" spans="1:1" s="117" customFormat="1" x14ac:dyDescent="0.2">
      <c r="A792" s="188"/>
    </row>
    <row r="793" spans="1:1" s="117" customFormat="1" x14ac:dyDescent="0.2">
      <c r="A793" s="188"/>
    </row>
    <row r="794" spans="1:1" s="117" customFormat="1" x14ac:dyDescent="0.2">
      <c r="A794" s="188"/>
    </row>
    <row r="795" spans="1:1" s="117" customFormat="1" x14ac:dyDescent="0.2">
      <c r="A795" s="188"/>
    </row>
    <row r="796" spans="1:1" s="117" customFormat="1" x14ac:dyDescent="0.2">
      <c r="A796" s="188"/>
    </row>
    <row r="797" spans="1:1" s="117" customFormat="1" x14ac:dyDescent="0.2">
      <c r="A797" s="188"/>
    </row>
    <row r="798" spans="1:1" s="117" customFormat="1" x14ac:dyDescent="0.2">
      <c r="A798" s="188"/>
    </row>
    <row r="799" spans="1:1" s="117" customFormat="1" x14ac:dyDescent="0.2">
      <c r="A799" s="188"/>
    </row>
    <row r="800" spans="1:1" s="117" customFormat="1" x14ac:dyDescent="0.2">
      <c r="A800" s="188"/>
    </row>
    <row r="801" spans="1:1" s="117" customFormat="1" x14ac:dyDescent="0.2">
      <c r="A801" s="188"/>
    </row>
    <row r="802" spans="1:1" s="117" customFormat="1" x14ac:dyDescent="0.2">
      <c r="A802" s="188"/>
    </row>
    <row r="803" spans="1:1" s="117" customFormat="1" x14ac:dyDescent="0.2">
      <c r="A803" s="188"/>
    </row>
    <row r="804" spans="1:1" s="117" customFormat="1" x14ac:dyDescent="0.2">
      <c r="A804" s="188"/>
    </row>
    <row r="805" spans="1:1" s="117" customFormat="1" x14ac:dyDescent="0.2">
      <c r="A805" s="188"/>
    </row>
    <row r="806" spans="1:1" s="117" customFormat="1" x14ac:dyDescent="0.2">
      <c r="A806" s="188"/>
    </row>
    <row r="807" spans="1:1" s="117" customFormat="1" x14ac:dyDescent="0.2">
      <c r="A807" s="188"/>
    </row>
    <row r="808" spans="1:1" s="117" customFormat="1" x14ac:dyDescent="0.2">
      <c r="A808" s="188"/>
    </row>
    <row r="809" spans="1:1" s="117" customFormat="1" x14ac:dyDescent="0.2">
      <c r="A809" s="188"/>
    </row>
    <row r="810" spans="1:1" s="117" customFormat="1" x14ac:dyDescent="0.2">
      <c r="A810" s="188"/>
    </row>
    <row r="811" spans="1:1" s="117" customFormat="1" x14ac:dyDescent="0.2">
      <c r="A811" s="188"/>
    </row>
    <row r="812" spans="1:1" s="117" customFormat="1" x14ac:dyDescent="0.2">
      <c r="A812" s="188"/>
    </row>
    <row r="813" spans="1:1" s="117" customFormat="1" x14ac:dyDescent="0.2">
      <c r="A813" s="188"/>
    </row>
    <row r="814" spans="1:1" s="117" customFormat="1" x14ac:dyDescent="0.2">
      <c r="A814" s="188"/>
    </row>
    <row r="815" spans="1:1" s="117" customFormat="1" x14ac:dyDescent="0.2">
      <c r="A815" s="188"/>
    </row>
    <row r="816" spans="1:1" s="117" customFormat="1" x14ac:dyDescent="0.2">
      <c r="A816" s="188"/>
    </row>
    <row r="817" spans="1:1" s="117" customFormat="1" x14ac:dyDescent="0.2">
      <c r="A817" s="188"/>
    </row>
    <row r="818" spans="1:1" s="117" customFormat="1" x14ac:dyDescent="0.2">
      <c r="A818" s="188"/>
    </row>
    <row r="819" spans="1:1" s="117" customFormat="1" x14ac:dyDescent="0.2">
      <c r="A819" s="188"/>
    </row>
    <row r="820" spans="1:1" s="117" customFormat="1" x14ac:dyDescent="0.2">
      <c r="A820" s="188"/>
    </row>
    <row r="821" spans="1:1" s="117" customFormat="1" x14ac:dyDescent="0.2">
      <c r="A821" s="188"/>
    </row>
    <row r="822" spans="1:1" s="117" customFormat="1" x14ac:dyDescent="0.2">
      <c r="A822" s="189"/>
    </row>
    <row r="823" spans="1:1" s="117" customFormat="1" x14ac:dyDescent="0.2">
      <c r="A823" s="188"/>
    </row>
    <row r="824" spans="1:1" s="117" customFormat="1" x14ac:dyDescent="0.2">
      <c r="A824" s="188"/>
    </row>
    <row r="825" spans="1:1" s="117" customFormat="1" x14ac:dyDescent="0.2">
      <c r="A825" s="188"/>
    </row>
    <row r="826" spans="1:1" s="117" customFormat="1" x14ac:dyDescent="0.2">
      <c r="A826" s="188"/>
    </row>
    <row r="827" spans="1:1" s="117" customFormat="1" x14ac:dyDescent="0.2">
      <c r="A827" s="188"/>
    </row>
    <row r="828" spans="1:1" s="117" customFormat="1" x14ac:dyDescent="0.2">
      <c r="A828" s="188"/>
    </row>
    <row r="829" spans="1:1" s="117" customFormat="1" x14ac:dyDescent="0.2">
      <c r="A829" s="188"/>
    </row>
    <row r="830" spans="1:1" s="117" customFormat="1" x14ac:dyDescent="0.2">
      <c r="A830" s="188"/>
    </row>
    <row r="831" spans="1:1" s="117" customFormat="1" x14ac:dyDescent="0.2">
      <c r="A831" s="188"/>
    </row>
    <row r="832" spans="1:1" s="117" customFormat="1" x14ac:dyDescent="0.2">
      <c r="A832" s="188"/>
    </row>
    <row r="833" spans="1:1" s="117" customFormat="1" x14ac:dyDescent="0.2">
      <c r="A833" s="188"/>
    </row>
    <row r="834" spans="1:1" s="117" customFormat="1" x14ac:dyDescent="0.2">
      <c r="A834" s="188"/>
    </row>
    <row r="835" spans="1:1" s="117" customFormat="1" x14ac:dyDescent="0.2">
      <c r="A835" s="188"/>
    </row>
    <row r="836" spans="1:1" s="117" customFormat="1" x14ac:dyDescent="0.2">
      <c r="A836" s="188"/>
    </row>
    <row r="837" spans="1:1" s="117" customFormat="1" x14ac:dyDescent="0.2">
      <c r="A837" s="188"/>
    </row>
    <row r="838" spans="1:1" s="117" customFormat="1" x14ac:dyDescent="0.2">
      <c r="A838" s="188"/>
    </row>
    <row r="839" spans="1:1" s="117" customFormat="1" x14ac:dyDescent="0.2">
      <c r="A839" s="188"/>
    </row>
    <row r="840" spans="1:1" s="117" customFormat="1" x14ac:dyDescent="0.2">
      <c r="A840" s="188"/>
    </row>
    <row r="841" spans="1:1" s="117" customFormat="1" x14ac:dyDescent="0.2">
      <c r="A841" s="188"/>
    </row>
    <row r="842" spans="1:1" s="117" customFormat="1" x14ac:dyDescent="0.2">
      <c r="A842" s="188"/>
    </row>
    <row r="843" spans="1:1" s="117" customFormat="1" x14ac:dyDescent="0.2">
      <c r="A843" s="188"/>
    </row>
    <row r="844" spans="1:1" s="117" customFormat="1" x14ac:dyDescent="0.2">
      <c r="A844" s="188"/>
    </row>
    <row r="845" spans="1:1" s="117" customFormat="1" x14ac:dyDescent="0.2">
      <c r="A845" s="188"/>
    </row>
    <row r="846" spans="1:1" s="117" customFormat="1" x14ac:dyDescent="0.2">
      <c r="A846" s="188"/>
    </row>
    <row r="847" spans="1:1" s="117" customFormat="1" x14ac:dyDescent="0.2">
      <c r="A847" s="188"/>
    </row>
    <row r="848" spans="1:1" s="117" customFormat="1" x14ac:dyDescent="0.2">
      <c r="A848" s="188"/>
    </row>
    <row r="849" spans="1:1" s="117" customFormat="1" x14ac:dyDescent="0.2">
      <c r="A849" s="188"/>
    </row>
    <row r="850" spans="1:1" s="117" customFormat="1" x14ac:dyDescent="0.2">
      <c r="A850" s="188"/>
    </row>
    <row r="851" spans="1:1" s="117" customFormat="1" x14ac:dyDescent="0.2">
      <c r="A851" s="188"/>
    </row>
    <row r="852" spans="1:1" s="117" customFormat="1" x14ac:dyDescent="0.2">
      <c r="A852" s="188"/>
    </row>
    <row r="853" spans="1:1" s="117" customFormat="1" x14ac:dyDescent="0.2">
      <c r="A853" s="188"/>
    </row>
    <row r="854" spans="1:1" s="117" customFormat="1" x14ac:dyDescent="0.2">
      <c r="A854" s="188"/>
    </row>
    <row r="855" spans="1:1" s="117" customFormat="1" x14ac:dyDescent="0.2">
      <c r="A855" s="188"/>
    </row>
    <row r="856" spans="1:1" s="117" customFormat="1" x14ac:dyDescent="0.2">
      <c r="A856" s="188"/>
    </row>
    <row r="857" spans="1:1" s="117" customFormat="1" x14ac:dyDescent="0.2">
      <c r="A857" s="188"/>
    </row>
    <row r="858" spans="1:1" s="117" customFormat="1" x14ac:dyDescent="0.2">
      <c r="A858" s="188"/>
    </row>
    <row r="859" spans="1:1" s="117" customFormat="1" x14ac:dyDescent="0.2">
      <c r="A859" s="188"/>
    </row>
    <row r="860" spans="1:1" s="117" customFormat="1" x14ac:dyDescent="0.2">
      <c r="A860" s="188"/>
    </row>
    <row r="861" spans="1:1" s="117" customFormat="1" x14ac:dyDescent="0.2">
      <c r="A861" s="188"/>
    </row>
    <row r="862" spans="1:1" s="117" customFormat="1" x14ac:dyDescent="0.2">
      <c r="A862" s="188"/>
    </row>
    <row r="863" spans="1:1" s="117" customFormat="1" x14ac:dyDescent="0.2">
      <c r="A863" s="188"/>
    </row>
    <row r="864" spans="1:1" s="117" customFormat="1" x14ac:dyDescent="0.2">
      <c r="A864" s="188"/>
    </row>
    <row r="865" spans="1:1" s="117" customFormat="1" x14ac:dyDescent="0.2">
      <c r="A865" s="188"/>
    </row>
    <row r="866" spans="1:1" s="117" customFormat="1" x14ac:dyDescent="0.2">
      <c r="A866" s="188"/>
    </row>
    <row r="867" spans="1:1" s="117" customFormat="1" x14ac:dyDescent="0.2">
      <c r="A867" s="188"/>
    </row>
    <row r="868" spans="1:1" s="117" customFormat="1" x14ac:dyDescent="0.2">
      <c r="A868" s="188"/>
    </row>
    <row r="869" spans="1:1" s="117" customFormat="1" x14ac:dyDescent="0.2">
      <c r="A869" s="188"/>
    </row>
    <row r="870" spans="1:1" s="117" customFormat="1" x14ac:dyDescent="0.2">
      <c r="A870" s="188"/>
    </row>
    <row r="871" spans="1:1" s="117" customFormat="1" x14ac:dyDescent="0.2">
      <c r="A871" s="188"/>
    </row>
    <row r="872" spans="1:1" s="117" customFormat="1" x14ac:dyDescent="0.2">
      <c r="A872" s="188"/>
    </row>
    <row r="873" spans="1:1" s="117" customFormat="1" x14ac:dyDescent="0.2">
      <c r="A873" s="188"/>
    </row>
    <row r="874" spans="1:1" s="117" customFormat="1" x14ac:dyDescent="0.2">
      <c r="A874" s="188"/>
    </row>
    <row r="875" spans="1:1" s="117" customFormat="1" x14ac:dyDescent="0.2">
      <c r="A875" s="188"/>
    </row>
    <row r="876" spans="1:1" s="117" customFormat="1" x14ac:dyDescent="0.2">
      <c r="A876" s="188"/>
    </row>
    <row r="877" spans="1:1" s="117" customFormat="1" x14ac:dyDescent="0.2">
      <c r="A877" s="188"/>
    </row>
    <row r="878" spans="1:1" s="117" customFormat="1" x14ac:dyDescent="0.2">
      <c r="A878" s="188"/>
    </row>
    <row r="879" spans="1:1" s="117" customFormat="1" x14ac:dyDescent="0.2">
      <c r="A879" s="188"/>
    </row>
    <row r="880" spans="1:1" s="117" customFormat="1" x14ac:dyDescent="0.2">
      <c r="A880" s="188"/>
    </row>
    <row r="881" spans="1:1" s="117" customFormat="1" x14ac:dyDescent="0.2">
      <c r="A881" s="188"/>
    </row>
    <row r="882" spans="1:1" s="117" customFormat="1" x14ac:dyDescent="0.2">
      <c r="A882" s="188"/>
    </row>
    <row r="883" spans="1:1" s="117" customFormat="1" x14ac:dyDescent="0.2">
      <c r="A883" s="188"/>
    </row>
    <row r="884" spans="1:1" s="117" customFormat="1" x14ac:dyDescent="0.2">
      <c r="A884" s="188"/>
    </row>
    <row r="885" spans="1:1" s="117" customFormat="1" x14ac:dyDescent="0.2">
      <c r="A885" s="188"/>
    </row>
    <row r="886" spans="1:1" s="117" customFormat="1" x14ac:dyDescent="0.2">
      <c r="A886" s="188"/>
    </row>
    <row r="887" spans="1:1" s="117" customFormat="1" x14ac:dyDescent="0.2">
      <c r="A887" s="188"/>
    </row>
    <row r="888" spans="1:1" s="117" customFormat="1" x14ac:dyDescent="0.2">
      <c r="A888" s="188"/>
    </row>
    <row r="889" spans="1:1" s="117" customFormat="1" x14ac:dyDescent="0.2">
      <c r="A889" s="188"/>
    </row>
    <row r="890" spans="1:1" s="117" customFormat="1" x14ac:dyDescent="0.2">
      <c r="A890" s="188"/>
    </row>
    <row r="891" spans="1:1" s="117" customFormat="1" x14ac:dyDescent="0.2">
      <c r="A891" s="188"/>
    </row>
    <row r="892" spans="1:1" s="117" customFormat="1" x14ac:dyDescent="0.2">
      <c r="A892" s="188"/>
    </row>
    <row r="893" spans="1:1" s="117" customFormat="1" x14ac:dyDescent="0.2">
      <c r="A893" s="188"/>
    </row>
    <row r="894" spans="1:1" s="117" customFormat="1" x14ac:dyDescent="0.2">
      <c r="A894" s="188"/>
    </row>
    <row r="895" spans="1:1" s="117" customFormat="1" x14ac:dyDescent="0.2">
      <c r="A895" s="188"/>
    </row>
    <row r="896" spans="1:1" s="117" customFormat="1" x14ac:dyDescent="0.2">
      <c r="A896" s="188"/>
    </row>
    <row r="897" spans="1:1" s="117" customFormat="1" x14ac:dyDescent="0.2">
      <c r="A897" s="188"/>
    </row>
    <row r="898" spans="1:1" s="117" customFormat="1" x14ac:dyDescent="0.2">
      <c r="A898" s="188"/>
    </row>
    <row r="899" spans="1:1" s="117" customFormat="1" x14ac:dyDescent="0.2">
      <c r="A899" s="188"/>
    </row>
    <row r="900" spans="1:1" s="117" customFormat="1" x14ac:dyDescent="0.2">
      <c r="A900" s="188"/>
    </row>
    <row r="901" spans="1:1" s="117" customFormat="1" x14ac:dyDescent="0.2">
      <c r="A901" s="188"/>
    </row>
    <row r="902" spans="1:1" s="117" customFormat="1" x14ac:dyDescent="0.2">
      <c r="A902" s="188"/>
    </row>
    <row r="903" spans="1:1" s="117" customFormat="1" x14ac:dyDescent="0.2">
      <c r="A903" s="188"/>
    </row>
    <row r="904" spans="1:1" s="117" customFormat="1" x14ac:dyDescent="0.2">
      <c r="A904" s="188"/>
    </row>
    <row r="905" spans="1:1" s="117" customFormat="1" x14ac:dyDescent="0.2">
      <c r="A905" s="188"/>
    </row>
    <row r="906" spans="1:1" s="117" customFormat="1" x14ac:dyDescent="0.2">
      <c r="A906" s="188"/>
    </row>
    <row r="907" spans="1:1" s="117" customFormat="1" x14ac:dyDescent="0.2">
      <c r="A907" s="188"/>
    </row>
    <row r="908" spans="1:1" s="117" customFormat="1" x14ac:dyDescent="0.2">
      <c r="A908" s="188"/>
    </row>
    <row r="909" spans="1:1" s="117" customFormat="1" x14ac:dyDescent="0.2">
      <c r="A909" s="188"/>
    </row>
    <row r="910" spans="1:1" s="117" customFormat="1" x14ac:dyDescent="0.2">
      <c r="A910" s="188"/>
    </row>
    <row r="911" spans="1:1" s="117" customFormat="1" x14ac:dyDescent="0.2">
      <c r="A911" s="188"/>
    </row>
    <row r="912" spans="1:1" s="117" customFormat="1" x14ac:dyDescent="0.2">
      <c r="A912" s="188"/>
    </row>
    <row r="913" spans="1:1" s="117" customFormat="1" x14ac:dyDescent="0.2">
      <c r="A913" s="188"/>
    </row>
    <row r="914" spans="1:1" s="117" customFormat="1" x14ac:dyDescent="0.2">
      <c r="A914" s="188"/>
    </row>
    <row r="915" spans="1:1" s="117" customFormat="1" x14ac:dyDescent="0.2">
      <c r="A915" s="188"/>
    </row>
    <row r="916" spans="1:1" s="117" customFormat="1" x14ac:dyDescent="0.2">
      <c r="A916" s="188"/>
    </row>
    <row r="917" spans="1:1" s="117" customFormat="1" x14ac:dyDescent="0.2">
      <c r="A917" s="188"/>
    </row>
    <row r="918" spans="1:1" s="117" customFormat="1" x14ac:dyDescent="0.2">
      <c r="A918" s="188"/>
    </row>
    <row r="919" spans="1:1" s="117" customFormat="1" x14ac:dyDescent="0.2">
      <c r="A919" s="188"/>
    </row>
    <row r="920" spans="1:1" s="117" customFormat="1" x14ac:dyDescent="0.2">
      <c r="A920" s="188"/>
    </row>
    <row r="921" spans="1:1" s="117" customFormat="1" x14ac:dyDescent="0.2">
      <c r="A921" s="188"/>
    </row>
    <row r="922" spans="1:1" s="117" customFormat="1" x14ac:dyDescent="0.2">
      <c r="A922" s="188"/>
    </row>
    <row r="923" spans="1:1" s="117" customFormat="1" x14ac:dyDescent="0.2">
      <c r="A923" s="188"/>
    </row>
    <row r="924" spans="1:1" s="117" customFormat="1" x14ac:dyDescent="0.2">
      <c r="A924" s="188"/>
    </row>
    <row r="925" spans="1:1" s="117" customFormat="1" x14ac:dyDescent="0.2">
      <c r="A925" s="188"/>
    </row>
    <row r="926" spans="1:1" s="117" customFormat="1" x14ac:dyDescent="0.2">
      <c r="A926" s="188"/>
    </row>
    <row r="927" spans="1:1" s="117" customFormat="1" x14ac:dyDescent="0.2">
      <c r="A927" s="188"/>
    </row>
    <row r="928" spans="1:1" s="117" customFormat="1" x14ac:dyDescent="0.2">
      <c r="A928" s="188"/>
    </row>
    <row r="929" spans="1:1" s="117" customFormat="1" x14ac:dyDescent="0.2">
      <c r="A929" s="188"/>
    </row>
    <row r="930" spans="1:1" s="117" customFormat="1" x14ac:dyDescent="0.2">
      <c r="A930" s="188"/>
    </row>
    <row r="931" spans="1:1" s="117" customFormat="1" x14ac:dyDescent="0.2">
      <c r="A931" s="188"/>
    </row>
    <row r="932" spans="1:1" s="117" customFormat="1" x14ac:dyDescent="0.2">
      <c r="A932" s="188"/>
    </row>
    <row r="933" spans="1:1" s="117" customFormat="1" x14ac:dyDescent="0.2">
      <c r="A933" s="188"/>
    </row>
    <row r="934" spans="1:1" s="117" customFormat="1" x14ac:dyDescent="0.2">
      <c r="A934" s="188"/>
    </row>
    <row r="935" spans="1:1" s="117" customFormat="1" x14ac:dyDescent="0.2">
      <c r="A935" s="188"/>
    </row>
    <row r="936" spans="1:1" s="117" customFormat="1" x14ac:dyDescent="0.2">
      <c r="A936" s="188"/>
    </row>
    <row r="937" spans="1:1" s="117" customFormat="1" x14ac:dyDescent="0.2">
      <c r="A937" s="188"/>
    </row>
    <row r="938" spans="1:1" s="117" customFormat="1" x14ac:dyDescent="0.2">
      <c r="A938" s="188"/>
    </row>
    <row r="939" spans="1:1" s="117" customFormat="1" x14ac:dyDescent="0.2">
      <c r="A939" s="188"/>
    </row>
    <row r="940" spans="1:1" s="117" customFormat="1" x14ac:dyDescent="0.2">
      <c r="A940" s="188"/>
    </row>
    <row r="941" spans="1:1" s="117" customFormat="1" x14ac:dyDescent="0.2">
      <c r="A941" s="188"/>
    </row>
    <row r="942" spans="1:1" s="117" customFormat="1" x14ac:dyDescent="0.2">
      <c r="A942" s="188"/>
    </row>
    <row r="943" spans="1:1" s="117" customFormat="1" x14ac:dyDescent="0.2">
      <c r="A943" s="188"/>
    </row>
    <row r="944" spans="1:1" s="117" customFormat="1" x14ac:dyDescent="0.2">
      <c r="A944" s="188"/>
    </row>
    <row r="945" spans="1:1" s="117" customFormat="1" x14ac:dyDescent="0.2">
      <c r="A945" s="188"/>
    </row>
    <row r="946" spans="1:1" s="117" customFormat="1" x14ac:dyDescent="0.2">
      <c r="A946" s="188"/>
    </row>
    <row r="947" spans="1:1" s="117" customFormat="1" x14ac:dyDescent="0.2">
      <c r="A947" s="188"/>
    </row>
    <row r="948" spans="1:1" s="117" customFormat="1" x14ac:dyDescent="0.2">
      <c r="A948" s="188"/>
    </row>
    <row r="949" spans="1:1" s="117" customFormat="1" x14ac:dyDescent="0.2">
      <c r="A949" s="188"/>
    </row>
    <row r="950" spans="1:1" s="117" customFormat="1" x14ac:dyDescent="0.2">
      <c r="A950" s="188"/>
    </row>
    <row r="951" spans="1:1" s="117" customFormat="1" x14ac:dyDescent="0.2">
      <c r="A951" s="188"/>
    </row>
    <row r="952" spans="1:1" s="117" customFormat="1" x14ac:dyDescent="0.2">
      <c r="A952" s="188"/>
    </row>
    <row r="953" spans="1:1" s="117" customFormat="1" x14ac:dyDescent="0.2">
      <c r="A953" s="189"/>
    </row>
    <row r="954" spans="1:1" s="117" customFormat="1" x14ac:dyDescent="0.2">
      <c r="A954" s="188"/>
    </row>
    <row r="955" spans="1:1" s="117" customFormat="1" x14ac:dyDescent="0.2">
      <c r="A955" s="188"/>
    </row>
    <row r="956" spans="1:1" s="117" customFormat="1" x14ac:dyDescent="0.2">
      <c r="A956" s="188"/>
    </row>
    <row r="957" spans="1:1" s="117" customFormat="1" x14ac:dyDescent="0.2">
      <c r="A957" s="188"/>
    </row>
    <row r="958" spans="1:1" s="117" customFormat="1" x14ac:dyDescent="0.2">
      <c r="A958" s="188"/>
    </row>
    <row r="959" spans="1:1" s="117" customFormat="1" x14ac:dyDescent="0.2">
      <c r="A959" s="188"/>
    </row>
    <row r="960" spans="1:1" s="117" customFormat="1" x14ac:dyDescent="0.2">
      <c r="A960" s="188"/>
    </row>
    <row r="961" spans="1:1" s="117" customFormat="1" x14ac:dyDescent="0.2">
      <c r="A961" s="188"/>
    </row>
    <row r="962" spans="1:1" s="117" customFormat="1" x14ac:dyDescent="0.2">
      <c r="A962" s="188"/>
    </row>
    <row r="963" spans="1:1" s="117" customFormat="1" x14ac:dyDescent="0.2">
      <c r="A963" s="188"/>
    </row>
    <row r="964" spans="1:1" s="117" customFormat="1" x14ac:dyDescent="0.2">
      <c r="A964" s="188"/>
    </row>
    <row r="965" spans="1:1" s="117" customFormat="1" x14ac:dyDescent="0.2">
      <c r="A965" s="188"/>
    </row>
    <row r="966" spans="1:1" s="117" customFormat="1" x14ac:dyDescent="0.2">
      <c r="A966" s="188"/>
    </row>
    <row r="967" spans="1:1" s="117" customFormat="1" x14ac:dyDescent="0.2">
      <c r="A967" s="188"/>
    </row>
    <row r="968" spans="1:1" s="117" customFormat="1" x14ac:dyDescent="0.2">
      <c r="A968" s="188"/>
    </row>
    <row r="969" spans="1:1" s="117" customFormat="1" x14ac:dyDescent="0.2">
      <c r="A969" s="188"/>
    </row>
    <row r="970" spans="1:1" s="117" customFormat="1" x14ac:dyDescent="0.2">
      <c r="A970" s="188"/>
    </row>
    <row r="971" spans="1:1" s="117" customFormat="1" x14ac:dyDescent="0.2">
      <c r="A971" s="188"/>
    </row>
    <row r="972" spans="1:1" s="117" customFormat="1" x14ac:dyDescent="0.2">
      <c r="A972" s="188"/>
    </row>
    <row r="973" spans="1:1" s="117" customFormat="1" x14ac:dyDescent="0.2">
      <c r="A973" s="188"/>
    </row>
    <row r="974" spans="1:1" s="117" customFormat="1" x14ac:dyDescent="0.2">
      <c r="A974" s="188"/>
    </row>
    <row r="975" spans="1:1" s="117" customFormat="1" x14ac:dyDescent="0.2">
      <c r="A975" s="188"/>
    </row>
    <row r="976" spans="1:1" s="117" customFormat="1" x14ac:dyDescent="0.2">
      <c r="A976" s="188"/>
    </row>
    <row r="977" spans="1:1" s="117" customFormat="1" x14ac:dyDescent="0.2">
      <c r="A977" s="188"/>
    </row>
    <row r="978" spans="1:1" s="117" customFormat="1" x14ac:dyDescent="0.2">
      <c r="A978" s="188"/>
    </row>
    <row r="979" spans="1:1" s="117" customFormat="1" x14ac:dyDescent="0.2">
      <c r="A979" s="188"/>
    </row>
    <row r="980" spans="1:1" s="117" customFormat="1" x14ac:dyDescent="0.2">
      <c r="A980" s="188"/>
    </row>
    <row r="981" spans="1:1" s="117" customFormat="1" x14ac:dyDescent="0.2">
      <c r="A981" s="188"/>
    </row>
    <row r="982" spans="1:1" s="117" customFormat="1" x14ac:dyDescent="0.2">
      <c r="A982" s="188"/>
    </row>
    <row r="983" spans="1:1" s="117" customFormat="1" x14ac:dyDescent="0.2">
      <c r="A983" s="188"/>
    </row>
    <row r="984" spans="1:1" s="117" customFormat="1" x14ac:dyDescent="0.2">
      <c r="A984" s="188"/>
    </row>
    <row r="985" spans="1:1" s="117" customFormat="1" x14ac:dyDescent="0.2">
      <c r="A985" s="188"/>
    </row>
    <row r="986" spans="1:1" s="117" customFormat="1" x14ac:dyDescent="0.2">
      <c r="A986" s="188"/>
    </row>
    <row r="987" spans="1:1" s="117" customFormat="1" x14ac:dyDescent="0.2">
      <c r="A987" s="188"/>
    </row>
    <row r="988" spans="1:1" s="117" customFormat="1" x14ac:dyDescent="0.2">
      <c r="A988" s="188"/>
    </row>
    <row r="989" spans="1:1" s="117" customFormat="1" x14ac:dyDescent="0.2">
      <c r="A989" s="188"/>
    </row>
    <row r="990" spans="1:1" s="117" customFormat="1" x14ac:dyDescent="0.2">
      <c r="A990" s="188"/>
    </row>
    <row r="991" spans="1:1" s="117" customFormat="1" x14ac:dyDescent="0.2">
      <c r="A991" s="188"/>
    </row>
    <row r="992" spans="1:1" s="117" customFormat="1" x14ac:dyDescent="0.2">
      <c r="A992" s="188"/>
    </row>
    <row r="993" spans="1:1" s="117" customFormat="1" x14ac:dyDescent="0.2">
      <c r="A993" s="188"/>
    </row>
    <row r="994" spans="1:1" s="117" customFormat="1" x14ac:dyDescent="0.2">
      <c r="A994" s="188"/>
    </row>
    <row r="995" spans="1:1" s="117" customFormat="1" x14ac:dyDescent="0.2">
      <c r="A995" s="188"/>
    </row>
    <row r="996" spans="1:1" s="117" customFormat="1" x14ac:dyDescent="0.2">
      <c r="A996" s="188"/>
    </row>
    <row r="997" spans="1:1" s="117" customFormat="1" x14ac:dyDescent="0.2">
      <c r="A997" s="188"/>
    </row>
    <row r="998" spans="1:1" s="117" customFormat="1" x14ac:dyDescent="0.2">
      <c r="A998" s="188"/>
    </row>
    <row r="999" spans="1:1" s="117" customFormat="1" x14ac:dyDescent="0.2">
      <c r="A999" s="188"/>
    </row>
    <row r="1000" spans="1:1" s="117" customFormat="1" x14ac:dyDescent="0.2">
      <c r="A1000" s="188"/>
    </row>
    <row r="1001" spans="1:1" s="117" customFormat="1" x14ac:dyDescent="0.2">
      <c r="A1001" s="188"/>
    </row>
    <row r="1002" spans="1:1" s="117" customFormat="1" x14ac:dyDescent="0.2">
      <c r="A1002" s="188"/>
    </row>
    <row r="1003" spans="1:1" s="117" customFormat="1" x14ac:dyDescent="0.2">
      <c r="A1003" s="188"/>
    </row>
    <row r="1004" spans="1:1" s="117" customFormat="1" x14ac:dyDescent="0.2">
      <c r="A1004" s="188"/>
    </row>
    <row r="1005" spans="1:1" s="117" customFormat="1" x14ac:dyDescent="0.2">
      <c r="A1005" s="188"/>
    </row>
    <row r="1006" spans="1:1" s="117" customFormat="1" x14ac:dyDescent="0.2">
      <c r="A1006" s="188"/>
    </row>
    <row r="1007" spans="1:1" s="117" customFormat="1" x14ac:dyDescent="0.2">
      <c r="A1007" s="188"/>
    </row>
    <row r="1008" spans="1:1" s="117" customFormat="1" x14ac:dyDescent="0.2">
      <c r="A1008" s="188"/>
    </row>
    <row r="1009" spans="1:1" s="117" customFormat="1" x14ac:dyDescent="0.2">
      <c r="A1009" s="188"/>
    </row>
    <row r="1010" spans="1:1" s="117" customFormat="1" x14ac:dyDescent="0.2">
      <c r="A1010" s="188"/>
    </row>
    <row r="1011" spans="1:1" s="117" customFormat="1" x14ac:dyDescent="0.2">
      <c r="A1011" s="188"/>
    </row>
    <row r="1012" spans="1:1" s="117" customFormat="1" x14ac:dyDescent="0.2">
      <c r="A1012" s="188"/>
    </row>
    <row r="1013" spans="1:1" s="117" customFormat="1" x14ac:dyDescent="0.2">
      <c r="A1013" s="188"/>
    </row>
    <row r="1014" spans="1:1" s="117" customFormat="1" x14ac:dyDescent="0.2">
      <c r="A1014" s="188"/>
    </row>
    <row r="1015" spans="1:1" s="117" customFormat="1" x14ac:dyDescent="0.2">
      <c r="A1015" s="188"/>
    </row>
    <row r="1016" spans="1:1" s="117" customFormat="1" x14ac:dyDescent="0.2">
      <c r="A1016" s="188"/>
    </row>
    <row r="1017" spans="1:1" s="117" customFormat="1" x14ac:dyDescent="0.2">
      <c r="A1017" s="188"/>
    </row>
    <row r="1018" spans="1:1" s="117" customFormat="1" x14ac:dyDescent="0.2">
      <c r="A1018" s="188"/>
    </row>
    <row r="1019" spans="1:1" s="117" customFormat="1" x14ac:dyDescent="0.2">
      <c r="A1019" s="188"/>
    </row>
    <row r="1020" spans="1:1" s="117" customFormat="1" x14ac:dyDescent="0.2">
      <c r="A1020" s="188"/>
    </row>
    <row r="1021" spans="1:1" s="117" customFormat="1" x14ac:dyDescent="0.2">
      <c r="A1021" s="188"/>
    </row>
    <row r="1022" spans="1:1" s="117" customFormat="1" x14ac:dyDescent="0.2">
      <c r="A1022" s="188"/>
    </row>
    <row r="1023" spans="1:1" s="117" customFormat="1" x14ac:dyDescent="0.2">
      <c r="A1023" s="188"/>
    </row>
    <row r="1024" spans="1:1" s="117" customFormat="1" x14ac:dyDescent="0.2">
      <c r="A1024" s="188"/>
    </row>
    <row r="1025" spans="1:1" s="117" customFormat="1" x14ac:dyDescent="0.2">
      <c r="A1025" s="188"/>
    </row>
    <row r="1026" spans="1:1" s="117" customFormat="1" x14ac:dyDescent="0.2">
      <c r="A1026" s="188"/>
    </row>
    <row r="1027" spans="1:1" s="117" customFormat="1" x14ac:dyDescent="0.2">
      <c r="A1027" s="188"/>
    </row>
    <row r="1028" spans="1:1" s="117" customFormat="1" x14ac:dyDescent="0.2">
      <c r="A1028" s="188"/>
    </row>
    <row r="1029" spans="1:1" s="117" customFormat="1" x14ac:dyDescent="0.2">
      <c r="A1029" s="188"/>
    </row>
    <row r="1030" spans="1:1" s="117" customFormat="1" x14ac:dyDescent="0.2">
      <c r="A1030" s="188"/>
    </row>
    <row r="1031" spans="1:1" s="117" customFormat="1" x14ac:dyDescent="0.2">
      <c r="A1031" s="188"/>
    </row>
    <row r="1032" spans="1:1" s="117" customFormat="1" x14ac:dyDescent="0.2">
      <c r="A1032" s="188"/>
    </row>
    <row r="1033" spans="1:1" s="117" customFormat="1" x14ac:dyDescent="0.2">
      <c r="A1033" s="188"/>
    </row>
    <row r="1034" spans="1:1" s="117" customFormat="1" x14ac:dyDescent="0.2">
      <c r="A1034" s="188"/>
    </row>
    <row r="1035" spans="1:1" s="117" customFormat="1" x14ac:dyDescent="0.2">
      <c r="A1035" s="188"/>
    </row>
    <row r="1036" spans="1:1" s="117" customFormat="1" x14ac:dyDescent="0.2">
      <c r="A1036" s="188"/>
    </row>
    <row r="1037" spans="1:1" s="117" customFormat="1" x14ac:dyDescent="0.2">
      <c r="A1037" s="188"/>
    </row>
    <row r="1038" spans="1:1" s="117" customFormat="1" x14ac:dyDescent="0.2">
      <c r="A1038" s="188"/>
    </row>
    <row r="1039" spans="1:1" s="117" customFormat="1" x14ac:dyDescent="0.2">
      <c r="A1039" s="188"/>
    </row>
    <row r="1040" spans="1:1" s="117" customFormat="1" x14ac:dyDescent="0.2">
      <c r="A1040" s="188"/>
    </row>
    <row r="1041" spans="1:1" s="117" customFormat="1" x14ac:dyDescent="0.2">
      <c r="A1041" s="188"/>
    </row>
    <row r="1042" spans="1:1" s="117" customFormat="1" x14ac:dyDescent="0.2">
      <c r="A1042" s="188"/>
    </row>
    <row r="1043" spans="1:1" s="117" customFormat="1" x14ac:dyDescent="0.2">
      <c r="A1043" s="188"/>
    </row>
    <row r="1044" spans="1:1" s="117" customFormat="1" x14ac:dyDescent="0.2">
      <c r="A1044" s="188"/>
    </row>
    <row r="1045" spans="1:1" s="117" customFormat="1" x14ac:dyDescent="0.2">
      <c r="A1045" s="188"/>
    </row>
    <row r="1046" spans="1:1" s="117" customFormat="1" x14ac:dyDescent="0.2">
      <c r="A1046" s="188"/>
    </row>
    <row r="1047" spans="1:1" s="117" customFormat="1" x14ac:dyDescent="0.2">
      <c r="A1047" s="188"/>
    </row>
    <row r="1048" spans="1:1" s="117" customFormat="1" x14ac:dyDescent="0.2">
      <c r="A1048" s="188"/>
    </row>
    <row r="1049" spans="1:1" s="117" customFormat="1" x14ac:dyDescent="0.2">
      <c r="A1049" s="188"/>
    </row>
    <row r="1050" spans="1:1" s="117" customFormat="1" x14ac:dyDescent="0.2">
      <c r="A1050" s="188"/>
    </row>
    <row r="1051" spans="1:1" s="117" customFormat="1" x14ac:dyDescent="0.2">
      <c r="A1051" s="188"/>
    </row>
    <row r="1052" spans="1:1" s="117" customFormat="1" x14ac:dyDescent="0.2">
      <c r="A1052" s="188"/>
    </row>
    <row r="1053" spans="1:1" s="117" customFormat="1" x14ac:dyDescent="0.2">
      <c r="A1053" s="188"/>
    </row>
    <row r="1054" spans="1:1" s="117" customFormat="1" x14ac:dyDescent="0.2">
      <c r="A1054" s="188"/>
    </row>
    <row r="1055" spans="1:1" s="117" customFormat="1" x14ac:dyDescent="0.2">
      <c r="A1055" s="188"/>
    </row>
    <row r="1056" spans="1:1" s="117" customFormat="1" x14ac:dyDescent="0.2">
      <c r="A1056" s="188"/>
    </row>
    <row r="1057" spans="1:1" s="117" customFormat="1" x14ac:dyDescent="0.2">
      <c r="A1057" s="188"/>
    </row>
    <row r="1058" spans="1:1" s="117" customFormat="1" x14ac:dyDescent="0.2">
      <c r="A1058" s="188"/>
    </row>
    <row r="1059" spans="1:1" s="117" customFormat="1" x14ac:dyDescent="0.2">
      <c r="A1059" s="188"/>
    </row>
    <row r="1060" spans="1:1" s="117" customFormat="1" x14ac:dyDescent="0.2">
      <c r="A1060" s="188"/>
    </row>
    <row r="1061" spans="1:1" s="117" customFormat="1" x14ac:dyDescent="0.2">
      <c r="A1061" s="188"/>
    </row>
    <row r="1062" spans="1:1" s="117" customFormat="1" x14ac:dyDescent="0.2">
      <c r="A1062" s="188"/>
    </row>
    <row r="1063" spans="1:1" s="117" customFormat="1" x14ac:dyDescent="0.2">
      <c r="A1063" s="188"/>
    </row>
    <row r="1064" spans="1:1" s="117" customFormat="1" x14ac:dyDescent="0.2">
      <c r="A1064" s="188"/>
    </row>
    <row r="1065" spans="1:1" s="117" customFormat="1" x14ac:dyDescent="0.2">
      <c r="A1065" s="188"/>
    </row>
    <row r="1066" spans="1:1" s="117" customFormat="1" x14ac:dyDescent="0.2">
      <c r="A1066" s="188"/>
    </row>
    <row r="1067" spans="1:1" s="117" customFormat="1" x14ac:dyDescent="0.2">
      <c r="A1067" s="188"/>
    </row>
    <row r="1068" spans="1:1" s="117" customFormat="1" x14ac:dyDescent="0.2">
      <c r="A1068" s="188"/>
    </row>
    <row r="1069" spans="1:1" s="117" customFormat="1" x14ac:dyDescent="0.2">
      <c r="A1069" s="188"/>
    </row>
    <row r="1070" spans="1:1" s="117" customFormat="1" x14ac:dyDescent="0.2">
      <c r="A1070" s="188"/>
    </row>
    <row r="1071" spans="1:1" s="117" customFormat="1" x14ac:dyDescent="0.2">
      <c r="A1071" s="188"/>
    </row>
    <row r="1072" spans="1:1" s="117" customFormat="1" x14ac:dyDescent="0.2">
      <c r="A1072" s="188"/>
    </row>
    <row r="1073" spans="1:1" s="117" customFormat="1" x14ac:dyDescent="0.2">
      <c r="A1073" s="188"/>
    </row>
    <row r="1074" spans="1:1" s="117" customFormat="1" x14ac:dyDescent="0.2">
      <c r="A1074" s="188"/>
    </row>
    <row r="1075" spans="1:1" s="117" customFormat="1" x14ac:dyDescent="0.2">
      <c r="A1075" s="188"/>
    </row>
    <row r="1076" spans="1:1" s="117" customFormat="1" x14ac:dyDescent="0.2">
      <c r="A1076" s="188"/>
    </row>
    <row r="1077" spans="1:1" s="117" customFormat="1" x14ac:dyDescent="0.2">
      <c r="A1077" s="188"/>
    </row>
    <row r="1078" spans="1:1" s="117" customFormat="1" x14ac:dyDescent="0.2">
      <c r="A1078" s="188"/>
    </row>
    <row r="1079" spans="1:1" s="117" customFormat="1" x14ac:dyDescent="0.2">
      <c r="A1079" s="188"/>
    </row>
    <row r="1080" spans="1:1" s="117" customFormat="1" x14ac:dyDescent="0.2">
      <c r="A1080" s="188"/>
    </row>
    <row r="1081" spans="1:1" s="117" customFormat="1" x14ac:dyDescent="0.2">
      <c r="A1081" s="188"/>
    </row>
    <row r="1082" spans="1:1" s="117" customFormat="1" x14ac:dyDescent="0.2">
      <c r="A1082" s="188"/>
    </row>
    <row r="1083" spans="1:1" s="117" customFormat="1" x14ac:dyDescent="0.2">
      <c r="A1083" s="188"/>
    </row>
    <row r="1084" spans="1:1" s="117" customFormat="1" x14ac:dyDescent="0.2">
      <c r="A1084" s="189"/>
    </row>
    <row r="1085" spans="1:1" s="117" customFormat="1" x14ac:dyDescent="0.2">
      <c r="A1085" s="188"/>
    </row>
    <row r="1086" spans="1:1" s="117" customFormat="1" x14ac:dyDescent="0.2">
      <c r="A1086" s="188"/>
    </row>
    <row r="1087" spans="1:1" s="117" customFormat="1" x14ac:dyDescent="0.2">
      <c r="A1087" s="188"/>
    </row>
    <row r="1088" spans="1:1" s="117" customFormat="1" x14ac:dyDescent="0.2">
      <c r="A1088" s="188"/>
    </row>
    <row r="1089" spans="1:1" s="117" customFormat="1" x14ac:dyDescent="0.2">
      <c r="A1089" s="188"/>
    </row>
    <row r="1090" spans="1:1" s="117" customFormat="1" x14ac:dyDescent="0.2">
      <c r="A1090" s="188"/>
    </row>
    <row r="1091" spans="1:1" s="117" customFormat="1" x14ac:dyDescent="0.2">
      <c r="A1091" s="188"/>
    </row>
    <row r="1092" spans="1:1" s="117" customFormat="1" x14ac:dyDescent="0.2">
      <c r="A1092" s="188"/>
    </row>
    <row r="1093" spans="1:1" s="117" customFormat="1" x14ac:dyDescent="0.2">
      <c r="A1093" s="188"/>
    </row>
    <row r="1094" spans="1:1" s="117" customFormat="1" x14ac:dyDescent="0.2">
      <c r="A1094" s="188"/>
    </row>
    <row r="1095" spans="1:1" s="117" customFormat="1" x14ac:dyDescent="0.2">
      <c r="A1095" s="188"/>
    </row>
    <row r="1096" spans="1:1" s="117" customFormat="1" x14ac:dyDescent="0.2">
      <c r="A1096" s="188"/>
    </row>
    <row r="1097" spans="1:1" s="117" customFormat="1" x14ac:dyDescent="0.2">
      <c r="A1097" s="188"/>
    </row>
    <row r="1098" spans="1:1" s="117" customFormat="1" x14ac:dyDescent="0.2">
      <c r="A1098" s="188"/>
    </row>
    <row r="1099" spans="1:1" s="117" customFormat="1" x14ac:dyDescent="0.2">
      <c r="A1099" s="188"/>
    </row>
    <row r="1100" spans="1:1" s="117" customFormat="1" x14ac:dyDescent="0.2">
      <c r="A1100" s="188"/>
    </row>
    <row r="1101" spans="1:1" s="117" customFormat="1" x14ac:dyDescent="0.2">
      <c r="A1101" s="188"/>
    </row>
    <row r="1102" spans="1:1" s="117" customFormat="1" x14ac:dyDescent="0.2">
      <c r="A1102" s="188"/>
    </row>
    <row r="1103" spans="1:1" s="117" customFormat="1" x14ac:dyDescent="0.2">
      <c r="A1103" s="188"/>
    </row>
    <row r="1104" spans="1:1" s="117" customFormat="1" x14ac:dyDescent="0.2">
      <c r="A1104" s="188"/>
    </row>
    <row r="1105" spans="1:1" s="117" customFormat="1" x14ac:dyDescent="0.2">
      <c r="A1105" s="188"/>
    </row>
    <row r="1106" spans="1:1" s="117" customFormat="1" x14ac:dyDescent="0.2">
      <c r="A1106" s="188"/>
    </row>
    <row r="1107" spans="1:1" s="117" customFormat="1" x14ac:dyDescent="0.2">
      <c r="A1107" s="188"/>
    </row>
    <row r="1108" spans="1:1" s="117" customFormat="1" x14ac:dyDescent="0.2">
      <c r="A1108" s="188"/>
    </row>
    <row r="1109" spans="1:1" s="117" customFormat="1" x14ac:dyDescent="0.2">
      <c r="A1109" s="188"/>
    </row>
    <row r="1110" spans="1:1" s="117" customFormat="1" x14ac:dyDescent="0.2">
      <c r="A1110" s="188"/>
    </row>
    <row r="1111" spans="1:1" s="117" customFormat="1" x14ac:dyDescent="0.2">
      <c r="A1111" s="188"/>
    </row>
    <row r="1112" spans="1:1" s="117" customFormat="1" x14ac:dyDescent="0.2">
      <c r="A1112" s="188"/>
    </row>
    <row r="1113" spans="1:1" s="117" customFormat="1" x14ac:dyDescent="0.2">
      <c r="A1113" s="188"/>
    </row>
    <row r="1114" spans="1:1" s="117" customFormat="1" x14ac:dyDescent="0.2">
      <c r="A1114" s="188"/>
    </row>
    <row r="1115" spans="1:1" s="117" customFormat="1" x14ac:dyDescent="0.2">
      <c r="A1115" s="188"/>
    </row>
    <row r="1116" spans="1:1" s="117" customFormat="1" x14ac:dyDescent="0.2">
      <c r="A1116" s="188"/>
    </row>
    <row r="1117" spans="1:1" s="117" customFormat="1" x14ac:dyDescent="0.2">
      <c r="A1117" s="188"/>
    </row>
    <row r="1118" spans="1:1" s="117" customFormat="1" x14ac:dyDescent="0.2">
      <c r="A1118" s="188"/>
    </row>
    <row r="1119" spans="1:1" s="117" customFormat="1" x14ac:dyDescent="0.2">
      <c r="A1119" s="188"/>
    </row>
    <row r="1120" spans="1:1" s="117" customFormat="1" x14ac:dyDescent="0.2">
      <c r="A1120" s="188"/>
    </row>
    <row r="1121" spans="1:1" s="117" customFormat="1" x14ac:dyDescent="0.2">
      <c r="A1121" s="188"/>
    </row>
    <row r="1122" spans="1:1" s="117" customFormat="1" x14ac:dyDescent="0.2">
      <c r="A1122" s="188"/>
    </row>
    <row r="1123" spans="1:1" s="117" customFormat="1" x14ac:dyDescent="0.2">
      <c r="A1123" s="188"/>
    </row>
    <row r="1124" spans="1:1" s="117" customFormat="1" x14ac:dyDescent="0.2">
      <c r="A1124" s="188"/>
    </row>
    <row r="1125" spans="1:1" s="117" customFormat="1" x14ac:dyDescent="0.2">
      <c r="A1125" s="188"/>
    </row>
    <row r="1126" spans="1:1" s="117" customFormat="1" x14ac:dyDescent="0.2">
      <c r="A1126" s="188"/>
    </row>
    <row r="1127" spans="1:1" s="117" customFormat="1" x14ac:dyDescent="0.2">
      <c r="A1127" s="188"/>
    </row>
    <row r="1128" spans="1:1" s="117" customFormat="1" x14ac:dyDescent="0.2">
      <c r="A1128" s="188"/>
    </row>
    <row r="1129" spans="1:1" s="117" customFormat="1" x14ac:dyDescent="0.2">
      <c r="A1129" s="188"/>
    </row>
    <row r="1130" spans="1:1" s="117" customFormat="1" x14ac:dyDescent="0.2">
      <c r="A1130" s="188"/>
    </row>
    <row r="1131" spans="1:1" s="117" customFormat="1" x14ac:dyDescent="0.2">
      <c r="A1131" s="188"/>
    </row>
    <row r="1132" spans="1:1" s="117" customFormat="1" x14ac:dyDescent="0.2">
      <c r="A1132" s="188"/>
    </row>
    <row r="1133" spans="1:1" s="117" customFormat="1" x14ac:dyDescent="0.2">
      <c r="A1133" s="188"/>
    </row>
    <row r="1134" spans="1:1" s="117" customFormat="1" x14ac:dyDescent="0.2">
      <c r="A1134" s="188"/>
    </row>
    <row r="1135" spans="1:1" s="117" customFormat="1" x14ac:dyDescent="0.2">
      <c r="A1135" s="188"/>
    </row>
    <row r="1136" spans="1:1" s="117" customFormat="1" x14ac:dyDescent="0.2">
      <c r="A1136" s="188"/>
    </row>
    <row r="1137" spans="1:1" s="117" customFormat="1" x14ac:dyDescent="0.2">
      <c r="A1137" s="188"/>
    </row>
    <row r="1138" spans="1:1" s="117" customFormat="1" x14ac:dyDescent="0.2">
      <c r="A1138" s="188"/>
    </row>
    <row r="1139" spans="1:1" s="117" customFormat="1" x14ac:dyDescent="0.2">
      <c r="A1139" s="188"/>
    </row>
    <row r="1140" spans="1:1" s="117" customFormat="1" x14ac:dyDescent="0.2">
      <c r="A1140" s="188"/>
    </row>
    <row r="1141" spans="1:1" s="117" customFormat="1" x14ac:dyDescent="0.2">
      <c r="A1141" s="188"/>
    </row>
    <row r="1142" spans="1:1" s="117" customFormat="1" x14ac:dyDescent="0.2">
      <c r="A1142" s="188"/>
    </row>
    <row r="1143" spans="1:1" s="117" customFormat="1" x14ac:dyDescent="0.2">
      <c r="A1143" s="188"/>
    </row>
    <row r="1144" spans="1:1" s="117" customFormat="1" x14ac:dyDescent="0.2">
      <c r="A1144" s="188"/>
    </row>
    <row r="1145" spans="1:1" s="117" customFormat="1" x14ac:dyDescent="0.2">
      <c r="A1145" s="188"/>
    </row>
    <row r="1146" spans="1:1" s="117" customFormat="1" x14ac:dyDescent="0.2">
      <c r="A1146" s="188"/>
    </row>
    <row r="1147" spans="1:1" s="117" customFormat="1" x14ac:dyDescent="0.2">
      <c r="A1147" s="188"/>
    </row>
    <row r="1148" spans="1:1" s="117" customFormat="1" x14ac:dyDescent="0.2">
      <c r="A1148" s="188"/>
    </row>
    <row r="1149" spans="1:1" s="117" customFormat="1" x14ac:dyDescent="0.2">
      <c r="A1149" s="188"/>
    </row>
    <row r="1150" spans="1:1" s="117" customFormat="1" x14ac:dyDescent="0.2">
      <c r="A1150" s="188"/>
    </row>
    <row r="1151" spans="1:1" s="117" customFormat="1" x14ac:dyDescent="0.2">
      <c r="A1151" s="188"/>
    </row>
    <row r="1152" spans="1:1" s="117" customFormat="1" x14ac:dyDescent="0.2">
      <c r="A1152" s="188"/>
    </row>
    <row r="1153" spans="1:1" s="117" customFormat="1" x14ac:dyDescent="0.2">
      <c r="A1153" s="188"/>
    </row>
    <row r="1154" spans="1:1" s="117" customFormat="1" x14ac:dyDescent="0.2">
      <c r="A1154" s="188"/>
    </row>
    <row r="1155" spans="1:1" s="117" customFormat="1" x14ac:dyDescent="0.2">
      <c r="A1155" s="188"/>
    </row>
    <row r="1156" spans="1:1" s="117" customFormat="1" x14ac:dyDescent="0.2">
      <c r="A1156" s="188"/>
    </row>
    <row r="1157" spans="1:1" s="117" customFormat="1" x14ac:dyDescent="0.2">
      <c r="A1157" s="188"/>
    </row>
    <row r="1158" spans="1:1" s="117" customFormat="1" x14ac:dyDescent="0.2">
      <c r="A1158" s="188"/>
    </row>
    <row r="1159" spans="1:1" s="117" customFormat="1" x14ac:dyDescent="0.2">
      <c r="A1159" s="188"/>
    </row>
    <row r="1160" spans="1:1" s="117" customFormat="1" x14ac:dyDescent="0.2">
      <c r="A1160" s="188"/>
    </row>
    <row r="1161" spans="1:1" s="117" customFormat="1" x14ac:dyDescent="0.2">
      <c r="A1161" s="188"/>
    </row>
    <row r="1162" spans="1:1" s="117" customFormat="1" x14ac:dyDescent="0.2">
      <c r="A1162" s="188"/>
    </row>
    <row r="1163" spans="1:1" s="117" customFormat="1" x14ac:dyDescent="0.2">
      <c r="A1163" s="188"/>
    </row>
    <row r="1164" spans="1:1" s="117" customFormat="1" x14ac:dyDescent="0.2">
      <c r="A1164" s="188"/>
    </row>
    <row r="1165" spans="1:1" s="117" customFormat="1" x14ac:dyDescent="0.2">
      <c r="A1165" s="188"/>
    </row>
    <row r="1166" spans="1:1" s="117" customFormat="1" x14ac:dyDescent="0.2">
      <c r="A1166" s="188"/>
    </row>
    <row r="1167" spans="1:1" s="117" customFormat="1" x14ac:dyDescent="0.2">
      <c r="A1167" s="188"/>
    </row>
    <row r="1168" spans="1:1" s="117" customFormat="1" x14ac:dyDescent="0.2">
      <c r="A1168" s="188"/>
    </row>
    <row r="1169" spans="1:1" s="117" customFormat="1" x14ac:dyDescent="0.2">
      <c r="A1169" s="188"/>
    </row>
    <row r="1170" spans="1:1" s="117" customFormat="1" x14ac:dyDescent="0.2">
      <c r="A1170" s="188"/>
    </row>
    <row r="1171" spans="1:1" s="117" customFormat="1" x14ac:dyDescent="0.2">
      <c r="A1171" s="188"/>
    </row>
    <row r="1172" spans="1:1" s="117" customFormat="1" x14ac:dyDescent="0.2">
      <c r="A1172" s="188"/>
    </row>
    <row r="1173" spans="1:1" s="117" customFormat="1" x14ac:dyDescent="0.2">
      <c r="A1173" s="188"/>
    </row>
    <row r="1174" spans="1:1" s="117" customFormat="1" x14ac:dyDescent="0.2">
      <c r="A1174" s="188"/>
    </row>
    <row r="1175" spans="1:1" s="117" customFormat="1" x14ac:dyDescent="0.2">
      <c r="A1175" s="188"/>
    </row>
    <row r="1176" spans="1:1" s="117" customFormat="1" x14ac:dyDescent="0.2">
      <c r="A1176" s="188"/>
    </row>
    <row r="1177" spans="1:1" s="117" customFormat="1" x14ac:dyDescent="0.2">
      <c r="A1177" s="188"/>
    </row>
    <row r="1178" spans="1:1" s="117" customFormat="1" x14ac:dyDescent="0.2">
      <c r="A1178" s="188"/>
    </row>
    <row r="1179" spans="1:1" s="117" customFormat="1" x14ac:dyDescent="0.2">
      <c r="A1179" s="188"/>
    </row>
    <row r="1180" spans="1:1" s="117" customFormat="1" x14ac:dyDescent="0.2">
      <c r="A1180" s="188"/>
    </row>
    <row r="1181" spans="1:1" s="117" customFormat="1" x14ac:dyDescent="0.2">
      <c r="A1181" s="188"/>
    </row>
    <row r="1182" spans="1:1" s="117" customFormat="1" x14ac:dyDescent="0.2">
      <c r="A1182" s="188"/>
    </row>
    <row r="1183" spans="1:1" s="117" customFormat="1" x14ac:dyDescent="0.2">
      <c r="A1183" s="188"/>
    </row>
    <row r="1184" spans="1:1" s="117" customFormat="1" x14ac:dyDescent="0.2">
      <c r="A1184" s="188"/>
    </row>
    <row r="1185" spans="1:1" s="117" customFormat="1" x14ac:dyDescent="0.2">
      <c r="A1185" s="188"/>
    </row>
    <row r="1186" spans="1:1" s="117" customFormat="1" x14ac:dyDescent="0.2">
      <c r="A1186" s="188"/>
    </row>
    <row r="1187" spans="1:1" s="117" customFormat="1" x14ac:dyDescent="0.2">
      <c r="A1187" s="188"/>
    </row>
    <row r="1188" spans="1:1" s="117" customFormat="1" x14ac:dyDescent="0.2">
      <c r="A1188" s="188"/>
    </row>
    <row r="1189" spans="1:1" s="117" customFormat="1" x14ac:dyDescent="0.2">
      <c r="A1189" s="188"/>
    </row>
    <row r="1190" spans="1:1" s="117" customFormat="1" x14ac:dyDescent="0.2">
      <c r="A1190" s="188"/>
    </row>
    <row r="1191" spans="1:1" s="117" customFormat="1" x14ac:dyDescent="0.2">
      <c r="A1191" s="188"/>
    </row>
    <row r="1192" spans="1:1" s="117" customFormat="1" x14ac:dyDescent="0.2">
      <c r="A1192" s="188"/>
    </row>
    <row r="1193" spans="1:1" s="117" customFormat="1" x14ac:dyDescent="0.2">
      <c r="A1193" s="188"/>
    </row>
    <row r="1194" spans="1:1" s="117" customFormat="1" x14ac:dyDescent="0.2">
      <c r="A1194" s="188"/>
    </row>
    <row r="1195" spans="1:1" s="117" customFormat="1" x14ac:dyDescent="0.2">
      <c r="A1195" s="188"/>
    </row>
    <row r="1196" spans="1:1" s="117" customFormat="1" x14ac:dyDescent="0.2">
      <c r="A1196" s="188"/>
    </row>
    <row r="1197" spans="1:1" s="117" customFormat="1" x14ac:dyDescent="0.2">
      <c r="A1197" s="188"/>
    </row>
    <row r="1198" spans="1:1" s="117" customFormat="1" x14ac:dyDescent="0.2">
      <c r="A1198" s="188"/>
    </row>
    <row r="1199" spans="1:1" s="117" customFormat="1" x14ac:dyDescent="0.2">
      <c r="A1199" s="188"/>
    </row>
    <row r="1200" spans="1:1" s="117" customFormat="1" x14ac:dyDescent="0.2">
      <c r="A1200" s="188"/>
    </row>
    <row r="1201" spans="1:1" s="117" customFormat="1" x14ac:dyDescent="0.2">
      <c r="A1201" s="188"/>
    </row>
    <row r="1202" spans="1:1" s="117" customFormat="1" x14ac:dyDescent="0.2">
      <c r="A1202" s="188"/>
    </row>
    <row r="1203" spans="1:1" s="117" customFormat="1" x14ac:dyDescent="0.2">
      <c r="A1203" s="188"/>
    </row>
    <row r="1204" spans="1:1" s="117" customFormat="1" x14ac:dyDescent="0.2">
      <c r="A1204" s="188"/>
    </row>
    <row r="1205" spans="1:1" s="117" customFormat="1" x14ac:dyDescent="0.2">
      <c r="A1205" s="188"/>
    </row>
    <row r="1206" spans="1:1" s="117" customFormat="1" x14ac:dyDescent="0.2">
      <c r="A1206" s="188"/>
    </row>
    <row r="1207" spans="1:1" s="117" customFormat="1" x14ac:dyDescent="0.2">
      <c r="A1207" s="188"/>
    </row>
    <row r="1208" spans="1:1" s="117" customFormat="1" x14ac:dyDescent="0.2">
      <c r="A1208" s="188"/>
    </row>
    <row r="1209" spans="1:1" s="117" customFormat="1" x14ac:dyDescent="0.2">
      <c r="A1209" s="188"/>
    </row>
    <row r="1210" spans="1:1" s="117" customFormat="1" x14ac:dyDescent="0.2">
      <c r="A1210" s="188"/>
    </row>
    <row r="1211" spans="1:1" s="117" customFormat="1" x14ac:dyDescent="0.2">
      <c r="A1211" s="188"/>
    </row>
    <row r="1212" spans="1:1" s="117" customFormat="1" x14ac:dyDescent="0.2">
      <c r="A1212" s="188"/>
    </row>
    <row r="1213" spans="1:1" s="117" customFormat="1" x14ac:dyDescent="0.2">
      <c r="A1213" s="188"/>
    </row>
    <row r="1214" spans="1:1" s="117" customFormat="1" x14ac:dyDescent="0.2">
      <c r="A1214" s="188"/>
    </row>
    <row r="1215" spans="1:1" s="117" customFormat="1" x14ac:dyDescent="0.2">
      <c r="A1215" s="189"/>
    </row>
    <row r="1216" spans="1:1" s="117" customFormat="1" x14ac:dyDescent="0.2">
      <c r="A1216" s="188"/>
    </row>
    <row r="1217" spans="1:1" s="117" customFormat="1" x14ac:dyDescent="0.2">
      <c r="A1217" s="188"/>
    </row>
    <row r="1218" spans="1:1" s="117" customFormat="1" x14ac:dyDescent="0.2">
      <c r="A1218" s="188"/>
    </row>
    <row r="1219" spans="1:1" s="117" customFormat="1" x14ac:dyDescent="0.2">
      <c r="A1219" s="188"/>
    </row>
    <row r="1220" spans="1:1" s="117" customFormat="1" x14ac:dyDescent="0.2">
      <c r="A1220" s="188"/>
    </row>
    <row r="1221" spans="1:1" s="117" customFormat="1" x14ac:dyDescent="0.2">
      <c r="A1221" s="188"/>
    </row>
    <row r="1222" spans="1:1" s="117" customFormat="1" x14ac:dyDescent="0.2">
      <c r="A1222" s="188"/>
    </row>
    <row r="1223" spans="1:1" s="117" customFormat="1" x14ac:dyDescent="0.2">
      <c r="A1223" s="188"/>
    </row>
    <row r="1224" spans="1:1" s="117" customFormat="1" x14ac:dyDescent="0.2">
      <c r="A1224" s="188"/>
    </row>
    <row r="1225" spans="1:1" s="117" customFormat="1" x14ac:dyDescent="0.2">
      <c r="A1225" s="188"/>
    </row>
    <row r="1226" spans="1:1" s="117" customFormat="1" x14ac:dyDescent="0.2">
      <c r="A1226" s="188"/>
    </row>
    <row r="1227" spans="1:1" s="117" customFormat="1" x14ac:dyDescent="0.2">
      <c r="A1227" s="188"/>
    </row>
    <row r="1228" spans="1:1" s="117" customFormat="1" x14ac:dyDescent="0.2">
      <c r="A1228" s="188"/>
    </row>
    <row r="1229" spans="1:1" s="117" customFormat="1" x14ac:dyDescent="0.2">
      <c r="A1229" s="188"/>
    </row>
    <row r="1230" spans="1:1" s="117" customFormat="1" x14ac:dyDescent="0.2">
      <c r="A1230" s="188"/>
    </row>
    <row r="1231" spans="1:1" s="117" customFormat="1" x14ac:dyDescent="0.2">
      <c r="A1231" s="188"/>
    </row>
    <row r="1232" spans="1:1" s="117" customFormat="1" x14ac:dyDescent="0.2">
      <c r="A1232" s="188"/>
    </row>
    <row r="1233" spans="1:1" s="117" customFormat="1" x14ac:dyDescent="0.2">
      <c r="A1233" s="188"/>
    </row>
    <row r="1234" spans="1:1" s="117" customFormat="1" x14ac:dyDescent="0.2">
      <c r="A1234" s="188"/>
    </row>
    <row r="1235" spans="1:1" s="117" customFormat="1" x14ac:dyDescent="0.2">
      <c r="A1235" s="188"/>
    </row>
    <row r="1236" spans="1:1" s="117" customFormat="1" x14ac:dyDescent="0.2">
      <c r="A1236" s="188"/>
    </row>
    <row r="1237" spans="1:1" s="117" customFormat="1" x14ac:dyDescent="0.2">
      <c r="A1237" s="188"/>
    </row>
    <row r="1238" spans="1:1" s="117" customFormat="1" x14ac:dyDescent="0.2">
      <c r="A1238" s="188"/>
    </row>
    <row r="1239" spans="1:1" s="117" customFormat="1" x14ac:dyDescent="0.2">
      <c r="A1239" s="188"/>
    </row>
    <row r="1240" spans="1:1" s="117" customFormat="1" x14ac:dyDescent="0.2">
      <c r="A1240" s="188"/>
    </row>
    <row r="1241" spans="1:1" s="117" customFormat="1" x14ac:dyDescent="0.2">
      <c r="A1241" s="188"/>
    </row>
    <row r="1242" spans="1:1" s="117" customFormat="1" x14ac:dyDescent="0.2">
      <c r="A1242" s="188"/>
    </row>
    <row r="1243" spans="1:1" s="117" customFormat="1" x14ac:dyDescent="0.2">
      <c r="A1243" s="188"/>
    </row>
    <row r="1244" spans="1:1" s="117" customFormat="1" x14ac:dyDescent="0.2">
      <c r="A1244" s="188"/>
    </row>
    <row r="1245" spans="1:1" s="117" customFormat="1" x14ac:dyDescent="0.2">
      <c r="A1245" s="188"/>
    </row>
    <row r="1246" spans="1:1" s="117" customFormat="1" x14ac:dyDescent="0.2">
      <c r="A1246" s="188"/>
    </row>
    <row r="1247" spans="1:1" s="117" customFormat="1" x14ac:dyDescent="0.2">
      <c r="A1247" s="188"/>
    </row>
    <row r="1248" spans="1:1" s="117" customFormat="1" x14ac:dyDescent="0.2">
      <c r="A1248" s="188"/>
    </row>
    <row r="1249" spans="1:1" s="117" customFormat="1" x14ac:dyDescent="0.2">
      <c r="A1249" s="188"/>
    </row>
    <row r="1250" spans="1:1" s="117" customFormat="1" x14ac:dyDescent="0.2">
      <c r="A1250" s="188"/>
    </row>
    <row r="1251" spans="1:1" s="117" customFormat="1" x14ac:dyDescent="0.2">
      <c r="A1251" s="188"/>
    </row>
    <row r="1252" spans="1:1" s="117" customFormat="1" x14ac:dyDescent="0.2">
      <c r="A1252" s="188"/>
    </row>
    <row r="1253" spans="1:1" s="117" customFormat="1" x14ac:dyDescent="0.2">
      <c r="A1253" s="188"/>
    </row>
    <row r="1254" spans="1:1" s="117" customFormat="1" x14ac:dyDescent="0.2">
      <c r="A1254" s="188"/>
    </row>
    <row r="1255" spans="1:1" s="117" customFormat="1" x14ac:dyDescent="0.2">
      <c r="A1255" s="188"/>
    </row>
    <row r="1256" spans="1:1" s="117" customFormat="1" x14ac:dyDescent="0.2">
      <c r="A1256" s="188"/>
    </row>
    <row r="1257" spans="1:1" s="117" customFormat="1" x14ac:dyDescent="0.2">
      <c r="A1257" s="188"/>
    </row>
    <row r="1258" spans="1:1" s="117" customFormat="1" x14ac:dyDescent="0.2">
      <c r="A1258" s="188"/>
    </row>
    <row r="1259" spans="1:1" s="117" customFormat="1" x14ac:dyDescent="0.2">
      <c r="A1259" s="188"/>
    </row>
    <row r="1260" spans="1:1" s="117" customFormat="1" x14ac:dyDescent="0.2">
      <c r="A1260" s="188"/>
    </row>
    <row r="1261" spans="1:1" s="117" customFormat="1" x14ac:dyDescent="0.2">
      <c r="A1261" s="188"/>
    </row>
    <row r="1262" spans="1:1" s="117" customFormat="1" x14ac:dyDescent="0.2">
      <c r="A1262" s="188"/>
    </row>
    <row r="1263" spans="1:1" s="117" customFormat="1" x14ac:dyDescent="0.2">
      <c r="A1263" s="188"/>
    </row>
    <row r="1264" spans="1:1" s="117" customFormat="1" x14ac:dyDescent="0.2">
      <c r="A1264" s="188"/>
    </row>
    <row r="1265" spans="1:1" s="117" customFormat="1" x14ac:dyDescent="0.2">
      <c r="A1265" s="188"/>
    </row>
    <row r="1266" spans="1:1" s="117" customFormat="1" x14ac:dyDescent="0.2">
      <c r="A1266" s="188"/>
    </row>
    <row r="1267" spans="1:1" s="117" customFormat="1" x14ac:dyDescent="0.2">
      <c r="A1267" s="188"/>
    </row>
    <row r="1268" spans="1:1" s="117" customFormat="1" x14ac:dyDescent="0.2">
      <c r="A1268" s="188"/>
    </row>
    <row r="1269" spans="1:1" s="117" customFormat="1" x14ac:dyDescent="0.2">
      <c r="A1269" s="188"/>
    </row>
    <row r="1270" spans="1:1" s="117" customFormat="1" x14ac:dyDescent="0.2">
      <c r="A1270" s="188"/>
    </row>
    <row r="1271" spans="1:1" s="117" customFormat="1" x14ac:dyDescent="0.2">
      <c r="A1271" s="188"/>
    </row>
    <row r="1272" spans="1:1" s="117" customFormat="1" x14ac:dyDescent="0.2">
      <c r="A1272" s="188"/>
    </row>
    <row r="1273" spans="1:1" s="117" customFormat="1" x14ac:dyDescent="0.2">
      <c r="A1273" s="188"/>
    </row>
    <row r="1274" spans="1:1" s="117" customFormat="1" x14ac:dyDescent="0.2">
      <c r="A1274" s="188"/>
    </row>
    <row r="1275" spans="1:1" s="117" customFormat="1" x14ac:dyDescent="0.2">
      <c r="A1275" s="188"/>
    </row>
    <row r="1276" spans="1:1" s="117" customFormat="1" x14ac:dyDescent="0.2">
      <c r="A1276" s="188"/>
    </row>
    <row r="1277" spans="1:1" s="117" customFormat="1" x14ac:dyDescent="0.2">
      <c r="A1277" s="188"/>
    </row>
    <row r="1278" spans="1:1" s="117" customFormat="1" x14ac:dyDescent="0.2">
      <c r="A1278" s="188"/>
    </row>
    <row r="1279" spans="1:1" s="117" customFormat="1" x14ac:dyDescent="0.2">
      <c r="A1279" s="188"/>
    </row>
    <row r="1280" spans="1:1" s="117" customFormat="1" x14ac:dyDescent="0.2">
      <c r="A1280" s="188"/>
    </row>
    <row r="1281" spans="1:1" s="117" customFormat="1" x14ac:dyDescent="0.2">
      <c r="A1281" s="188"/>
    </row>
    <row r="1282" spans="1:1" s="117" customFormat="1" x14ac:dyDescent="0.2">
      <c r="A1282" s="188"/>
    </row>
    <row r="1283" spans="1:1" s="117" customFormat="1" x14ac:dyDescent="0.2">
      <c r="A1283" s="188"/>
    </row>
    <row r="1284" spans="1:1" s="117" customFormat="1" x14ac:dyDescent="0.2">
      <c r="A1284" s="188"/>
    </row>
    <row r="1285" spans="1:1" s="117" customFormat="1" x14ac:dyDescent="0.2">
      <c r="A1285" s="188"/>
    </row>
    <row r="1286" spans="1:1" s="117" customFormat="1" x14ac:dyDescent="0.2">
      <c r="A1286" s="188"/>
    </row>
    <row r="1287" spans="1:1" s="117" customFormat="1" x14ac:dyDescent="0.2">
      <c r="A1287" s="188"/>
    </row>
    <row r="1288" spans="1:1" s="117" customFormat="1" x14ac:dyDescent="0.2">
      <c r="A1288" s="188"/>
    </row>
    <row r="1289" spans="1:1" s="117" customFormat="1" x14ac:dyDescent="0.2">
      <c r="A1289" s="188"/>
    </row>
    <row r="1290" spans="1:1" s="117" customFormat="1" x14ac:dyDescent="0.2">
      <c r="A1290" s="188"/>
    </row>
    <row r="1291" spans="1:1" s="117" customFormat="1" x14ac:dyDescent="0.2">
      <c r="A1291" s="188"/>
    </row>
    <row r="1292" spans="1:1" s="117" customFormat="1" x14ac:dyDescent="0.2">
      <c r="A1292" s="188"/>
    </row>
    <row r="1293" spans="1:1" s="117" customFormat="1" x14ac:dyDescent="0.2">
      <c r="A1293" s="188"/>
    </row>
    <row r="1294" spans="1:1" s="117" customFormat="1" x14ac:dyDescent="0.2">
      <c r="A1294" s="188"/>
    </row>
    <row r="1295" spans="1:1" s="117" customFormat="1" x14ac:dyDescent="0.2">
      <c r="A1295" s="188"/>
    </row>
    <row r="1296" spans="1:1" s="117" customFormat="1" x14ac:dyDescent="0.2">
      <c r="A1296" s="188"/>
    </row>
    <row r="1297" spans="1:1" s="117" customFormat="1" x14ac:dyDescent="0.2">
      <c r="A1297" s="188"/>
    </row>
    <row r="1298" spans="1:1" s="117" customFormat="1" x14ac:dyDescent="0.2">
      <c r="A1298" s="188"/>
    </row>
    <row r="1299" spans="1:1" s="117" customFormat="1" x14ac:dyDescent="0.2">
      <c r="A1299" s="188"/>
    </row>
    <row r="1300" spans="1:1" s="117" customFormat="1" x14ac:dyDescent="0.2">
      <c r="A1300" s="188"/>
    </row>
    <row r="1301" spans="1:1" s="117" customFormat="1" x14ac:dyDescent="0.2">
      <c r="A1301" s="188"/>
    </row>
    <row r="1302" spans="1:1" s="117" customFormat="1" x14ac:dyDescent="0.2">
      <c r="A1302" s="188"/>
    </row>
    <row r="1303" spans="1:1" s="117" customFormat="1" x14ac:dyDescent="0.2">
      <c r="A1303" s="188"/>
    </row>
    <row r="1304" spans="1:1" s="117" customFormat="1" x14ac:dyDescent="0.2">
      <c r="A1304" s="188"/>
    </row>
    <row r="1305" spans="1:1" s="117" customFormat="1" x14ac:dyDescent="0.2">
      <c r="A1305" s="188"/>
    </row>
    <row r="1306" spans="1:1" s="117" customFormat="1" x14ac:dyDescent="0.2">
      <c r="A1306" s="188"/>
    </row>
    <row r="1307" spans="1:1" s="117" customFormat="1" x14ac:dyDescent="0.2">
      <c r="A1307" s="188"/>
    </row>
    <row r="1308" spans="1:1" s="117" customFormat="1" x14ac:dyDescent="0.2">
      <c r="A1308" s="188"/>
    </row>
    <row r="1309" spans="1:1" s="117" customFormat="1" x14ac:dyDescent="0.2">
      <c r="A1309" s="188"/>
    </row>
    <row r="1310" spans="1:1" s="117" customFormat="1" x14ac:dyDescent="0.2">
      <c r="A1310" s="188"/>
    </row>
    <row r="1311" spans="1:1" s="117" customFormat="1" x14ac:dyDescent="0.2">
      <c r="A1311" s="188"/>
    </row>
    <row r="1312" spans="1:1" s="117" customFormat="1" x14ac:dyDescent="0.2">
      <c r="A1312" s="188"/>
    </row>
    <row r="1313" spans="1:1" s="117" customFormat="1" x14ac:dyDescent="0.2">
      <c r="A1313" s="188"/>
    </row>
    <row r="1314" spans="1:1" s="117" customFormat="1" x14ac:dyDescent="0.2">
      <c r="A1314" s="188"/>
    </row>
    <row r="1315" spans="1:1" s="117" customFormat="1" x14ac:dyDescent="0.2">
      <c r="A1315" s="188"/>
    </row>
    <row r="1316" spans="1:1" s="117" customFormat="1" x14ac:dyDescent="0.2">
      <c r="A1316" s="188"/>
    </row>
    <row r="1317" spans="1:1" s="117" customFormat="1" x14ac:dyDescent="0.2">
      <c r="A1317" s="188"/>
    </row>
    <row r="1318" spans="1:1" s="117" customFormat="1" x14ac:dyDescent="0.2">
      <c r="A1318" s="188"/>
    </row>
    <row r="1319" spans="1:1" s="117" customFormat="1" x14ac:dyDescent="0.2">
      <c r="A1319" s="188"/>
    </row>
    <row r="1320" spans="1:1" s="117" customFormat="1" x14ac:dyDescent="0.2">
      <c r="A1320" s="188"/>
    </row>
    <row r="1321" spans="1:1" s="117" customFormat="1" x14ac:dyDescent="0.2">
      <c r="A1321" s="188"/>
    </row>
    <row r="1322" spans="1:1" s="117" customFormat="1" x14ac:dyDescent="0.2">
      <c r="A1322" s="188"/>
    </row>
    <row r="1323" spans="1:1" s="117" customFormat="1" x14ac:dyDescent="0.2">
      <c r="A1323" s="188"/>
    </row>
    <row r="1324" spans="1:1" s="117" customFormat="1" x14ac:dyDescent="0.2">
      <c r="A1324" s="188"/>
    </row>
    <row r="1325" spans="1:1" s="117" customFormat="1" x14ac:dyDescent="0.2">
      <c r="A1325" s="188"/>
    </row>
    <row r="1326" spans="1:1" s="117" customFormat="1" x14ac:dyDescent="0.2">
      <c r="A1326" s="188"/>
    </row>
    <row r="1327" spans="1:1" s="117" customFormat="1" x14ac:dyDescent="0.2">
      <c r="A1327" s="188"/>
    </row>
    <row r="1328" spans="1:1" s="117" customFormat="1" x14ac:dyDescent="0.2">
      <c r="A1328" s="188"/>
    </row>
    <row r="1329" spans="1:1" s="117" customFormat="1" x14ac:dyDescent="0.2">
      <c r="A1329" s="188"/>
    </row>
    <row r="1330" spans="1:1" s="117" customFormat="1" x14ac:dyDescent="0.2">
      <c r="A1330" s="188"/>
    </row>
    <row r="1331" spans="1:1" s="117" customFormat="1" x14ac:dyDescent="0.2">
      <c r="A1331" s="188"/>
    </row>
    <row r="1332" spans="1:1" s="117" customFormat="1" x14ac:dyDescent="0.2">
      <c r="A1332" s="188"/>
    </row>
    <row r="1333" spans="1:1" s="117" customFormat="1" x14ac:dyDescent="0.2">
      <c r="A1333" s="188"/>
    </row>
    <row r="1334" spans="1:1" s="117" customFormat="1" x14ac:dyDescent="0.2">
      <c r="A1334" s="188"/>
    </row>
    <row r="1335" spans="1:1" s="117" customFormat="1" x14ac:dyDescent="0.2">
      <c r="A1335" s="188"/>
    </row>
    <row r="1336" spans="1:1" s="117" customFormat="1" x14ac:dyDescent="0.2">
      <c r="A1336" s="188"/>
    </row>
    <row r="1337" spans="1:1" s="117" customFormat="1" x14ac:dyDescent="0.2">
      <c r="A1337" s="188"/>
    </row>
    <row r="1338" spans="1:1" s="117" customFormat="1" x14ac:dyDescent="0.2">
      <c r="A1338" s="188"/>
    </row>
    <row r="1339" spans="1:1" s="117" customFormat="1" x14ac:dyDescent="0.2">
      <c r="A1339" s="188"/>
    </row>
    <row r="1340" spans="1:1" s="117" customFormat="1" x14ac:dyDescent="0.2">
      <c r="A1340" s="188"/>
    </row>
    <row r="1341" spans="1:1" s="117" customFormat="1" x14ac:dyDescent="0.2">
      <c r="A1341" s="188"/>
    </row>
    <row r="1342" spans="1:1" s="117" customFormat="1" x14ac:dyDescent="0.2">
      <c r="A1342" s="188"/>
    </row>
    <row r="1343" spans="1:1" s="117" customFormat="1" x14ac:dyDescent="0.2">
      <c r="A1343" s="188"/>
    </row>
    <row r="1344" spans="1:1" s="117" customFormat="1" x14ac:dyDescent="0.2">
      <c r="A1344" s="188"/>
    </row>
    <row r="1345" spans="1:1" s="117" customFormat="1" x14ac:dyDescent="0.2">
      <c r="A1345" s="188"/>
    </row>
    <row r="1346" spans="1:1" s="117" customFormat="1" x14ac:dyDescent="0.2">
      <c r="A1346" s="188"/>
    </row>
    <row r="1347" spans="1:1" s="117" customFormat="1" x14ac:dyDescent="0.2">
      <c r="A1347" s="188"/>
    </row>
    <row r="1348" spans="1:1" s="117" customFormat="1" x14ac:dyDescent="0.2">
      <c r="A1348" s="188"/>
    </row>
    <row r="1349" spans="1:1" s="117" customFormat="1" x14ac:dyDescent="0.2">
      <c r="A1349" s="188"/>
    </row>
    <row r="1350" spans="1:1" s="117" customFormat="1" x14ac:dyDescent="0.2">
      <c r="A1350" s="188"/>
    </row>
    <row r="1351" spans="1:1" s="117" customFormat="1" x14ac:dyDescent="0.2">
      <c r="A1351" s="188"/>
    </row>
    <row r="1352" spans="1:1" s="117" customFormat="1" x14ac:dyDescent="0.2">
      <c r="A1352" s="188"/>
    </row>
    <row r="1353" spans="1:1" s="117" customFormat="1" x14ac:dyDescent="0.2">
      <c r="A1353" s="188"/>
    </row>
    <row r="1354" spans="1:1" s="117" customFormat="1" x14ac:dyDescent="0.2">
      <c r="A1354" s="188"/>
    </row>
    <row r="1355" spans="1:1" s="117" customFormat="1" x14ac:dyDescent="0.2">
      <c r="A1355" s="188"/>
    </row>
    <row r="1356" spans="1:1" s="117" customFormat="1" x14ac:dyDescent="0.2">
      <c r="A1356" s="188"/>
    </row>
    <row r="1357" spans="1:1" s="117" customFormat="1" x14ac:dyDescent="0.2">
      <c r="A1357" s="188"/>
    </row>
    <row r="1358" spans="1:1" s="117" customFormat="1" x14ac:dyDescent="0.2">
      <c r="A1358" s="188"/>
    </row>
    <row r="1359" spans="1:1" s="117" customFormat="1" x14ac:dyDescent="0.2">
      <c r="A1359" s="188"/>
    </row>
    <row r="1360" spans="1:1" s="117" customFormat="1" x14ac:dyDescent="0.2">
      <c r="A1360" s="188"/>
    </row>
    <row r="1361" spans="1:1" s="117" customFormat="1" x14ac:dyDescent="0.2">
      <c r="A1361" s="188"/>
    </row>
    <row r="1362" spans="1:1" s="117" customFormat="1" x14ac:dyDescent="0.2">
      <c r="A1362" s="188"/>
    </row>
    <row r="1363" spans="1:1" s="117" customFormat="1" x14ac:dyDescent="0.2">
      <c r="A1363" s="188"/>
    </row>
    <row r="1364" spans="1:1" s="117" customFormat="1" x14ac:dyDescent="0.2">
      <c r="A1364" s="188"/>
    </row>
    <row r="1365" spans="1:1" s="117" customFormat="1" x14ac:dyDescent="0.2">
      <c r="A1365" s="188"/>
    </row>
    <row r="1366" spans="1:1" s="117" customFormat="1" x14ac:dyDescent="0.2">
      <c r="A1366" s="188"/>
    </row>
    <row r="1367" spans="1:1" s="117" customFormat="1" x14ac:dyDescent="0.2">
      <c r="A1367" s="188"/>
    </row>
    <row r="1368" spans="1:1" s="117" customFormat="1" x14ac:dyDescent="0.2">
      <c r="A1368" s="188"/>
    </row>
    <row r="1369" spans="1:1" s="117" customFormat="1" x14ac:dyDescent="0.2">
      <c r="A1369" s="188"/>
    </row>
    <row r="1370" spans="1:1" s="117" customFormat="1" x14ac:dyDescent="0.2">
      <c r="A1370" s="188"/>
    </row>
    <row r="1371" spans="1:1" s="117" customFormat="1" x14ac:dyDescent="0.2">
      <c r="A1371" s="188"/>
    </row>
    <row r="1372" spans="1:1" s="117" customFormat="1" x14ac:dyDescent="0.2">
      <c r="A1372" s="188"/>
    </row>
    <row r="1373" spans="1:1" s="117" customFormat="1" x14ac:dyDescent="0.2">
      <c r="A1373" s="188"/>
    </row>
    <row r="1374" spans="1:1" s="117" customFormat="1" x14ac:dyDescent="0.2">
      <c r="A1374" s="188"/>
    </row>
    <row r="1375" spans="1:1" s="117" customFormat="1" x14ac:dyDescent="0.2">
      <c r="A1375" s="188"/>
    </row>
    <row r="1376" spans="1:1" s="117" customFormat="1" x14ac:dyDescent="0.2">
      <c r="A1376" s="188"/>
    </row>
    <row r="1377" spans="1:1" s="117" customFormat="1" x14ac:dyDescent="0.2">
      <c r="A1377" s="188"/>
    </row>
    <row r="1378" spans="1:1" s="117" customFormat="1" x14ac:dyDescent="0.2">
      <c r="A1378" s="188"/>
    </row>
    <row r="1379" spans="1:1" s="117" customFormat="1" x14ac:dyDescent="0.2">
      <c r="A1379" s="188"/>
    </row>
    <row r="1380" spans="1:1" s="117" customFormat="1" x14ac:dyDescent="0.2">
      <c r="A1380" s="188"/>
    </row>
    <row r="1381" spans="1:1" s="117" customFormat="1" x14ac:dyDescent="0.2">
      <c r="A1381" s="188"/>
    </row>
    <row r="1382" spans="1:1" s="117" customFormat="1" x14ac:dyDescent="0.2">
      <c r="A1382" s="188"/>
    </row>
    <row r="1383" spans="1:1" s="117" customFormat="1" x14ac:dyDescent="0.2">
      <c r="A1383" s="188"/>
    </row>
    <row r="1384" spans="1:1" s="117" customFormat="1" x14ac:dyDescent="0.2">
      <c r="A1384" s="188"/>
    </row>
    <row r="1385" spans="1:1" s="117" customFormat="1" x14ac:dyDescent="0.2">
      <c r="A1385" s="188"/>
    </row>
    <row r="1386" spans="1:1" s="117" customFormat="1" x14ac:dyDescent="0.2">
      <c r="A1386" s="188"/>
    </row>
    <row r="1387" spans="1:1" s="117" customFormat="1" x14ac:dyDescent="0.2">
      <c r="A1387" s="188"/>
    </row>
    <row r="1388" spans="1:1" s="117" customFormat="1" x14ac:dyDescent="0.2">
      <c r="A1388" s="188"/>
    </row>
    <row r="1389" spans="1:1" s="117" customFormat="1" x14ac:dyDescent="0.2">
      <c r="A1389" s="188"/>
    </row>
    <row r="1390" spans="1:1" s="117" customFormat="1" x14ac:dyDescent="0.2">
      <c r="A1390" s="188"/>
    </row>
    <row r="1391" spans="1:1" s="117" customFormat="1" x14ac:dyDescent="0.2">
      <c r="A1391" s="188"/>
    </row>
    <row r="1392" spans="1:1" s="117" customFormat="1" x14ac:dyDescent="0.2">
      <c r="A1392" s="188"/>
    </row>
    <row r="1393" spans="1:1" s="117" customFormat="1" x14ac:dyDescent="0.2">
      <c r="A1393" s="188"/>
    </row>
    <row r="1394" spans="1:1" s="117" customFormat="1" x14ac:dyDescent="0.2">
      <c r="A1394" s="188"/>
    </row>
    <row r="1395" spans="1:1" s="117" customFormat="1" x14ac:dyDescent="0.2">
      <c r="A1395" s="188"/>
    </row>
    <row r="1396" spans="1:1" s="117" customFormat="1" x14ac:dyDescent="0.2">
      <c r="A1396" s="188"/>
    </row>
    <row r="1397" spans="1:1" s="117" customFormat="1" x14ac:dyDescent="0.2">
      <c r="A1397" s="188"/>
    </row>
    <row r="1398" spans="1:1" s="117" customFormat="1" x14ac:dyDescent="0.2">
      <c r="A1398" s="188"/>
    </row>
    <row r="1399" spans="1:1" s="117" customFormat="1" x14ac:dyDescent="0.2">
      <c r="A1399" s="188"/>
    </row>
    <row r="1400" spans="1:1" s="117" customFormat="1" x14ac:dyDescent="0.2">
      <c r="A1400" s="188"/>
    </row>
    <row r="1401" spans="1:1" s="117" customFormat="1" x14ac:dyDescent="0.2">
      <c r="A1401" s="188"/>
    </row>
    <row r="1402" spans="1:1" s="117" customFormat="1" x14ac:dyDescent="0.2">
      <c r="A1402" s="188"/>
    </row>
    <row r="1403" spans="1:1" s="117" customFormat="1" x14ac:dyDescent="0.2">
      <c r="A1403" s="188"/>
    </row>
  </sheetData>
  <hyperlinks>
    <hyperlink ref="A1" location="Мазмуну!A1" display="МАЗМУНУНА  кайтуу"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275"/>
  <sheetViews>
    <sheetView workbookViewId="0">
      <selection activeCell="M7" sqref="M7"/>
    </sheetView>
  </sheetViews>
  <sheetFormatPr defaultColWidth="9.28515625" defaultRowHeight="12.95" customHeight="1" x14ac:dyDescent="0.2"/>
  <cols>
    <col min="1" max="1" width="42.42578125" style="232" customWidth="1"/>
    <col min="2" max="2" width="9.28515625" style="211" hidden="1" customWidth="1"/>
    <col min="3" max="6" width="9.140625" style="211" hidden="1" customWidth="1"/>
    <col min="7" max="8" width="9.140625" style="212" hidden="1" customWidth="1"/>
    <col min="9" max="10" width="9.140625" style="212" customWidth="1"/>
    <col min="11" max="13" width="9.7109375" style="212" customWidth="1"/>
    <col min="14" max="256" width="9.28515625" style="212"/>
    <col min="257" max="257" width="42.42578125" style="212" customWidth="1"/>
    <col min="258" max="262" width="0" style="212" hidden="1" customWidth="1"/>
    <col min="263" max="266" width="9.140625" style="212" customWidth="1"/>
    <col min="267" max="267" width="9.7109375" style="212" customWidth="1"/>
    <col min="268" max="512" width="9.28515625" style="212"/>
    <col min="513" max="513" width="42.42578125" style="212" customWidth="1"/>
    <col min="514" max="518" width="0" style="212" hidden="1" customWidth="1"/>
    <col min="519" max="522" width="9.140625" style="212" customWidth="1"/>
    <col min="523" max="523" width="9.7109375" style="212" customWidth="1"/>
    <col min="524" max="768" width="9.28515625" style="212"/>
    <col min="769" max="769" width="42.42578125" style="212" customWidth="1"/>
    <col min="770" max="774" width="0" style="212" hidden="1" customWidth="1"/>
    <col min="775" max="778" width="9.140625" style="212" customWidth="1"/>
    <col min="779" max="779" width="9.7109375" style="212" customWidth="1"/>
    <col min="780" max="1024" width="9.28515625" style="212"/>
    <col min="1025" max="1025" width="42.42578125" style="212" customWidth="1"/>
    <col min="1026" max="1030" width="0" style="212" hidden="1" customWidth="1"/>
    <col min="1031" max="1034" width="9.140625" style="212" customWidth="1"/>
    <col min="1035" max="1035" width="9.7109375" style="212" customWidth="1"/>
    <col min="1036" max="1280" width="9.28515625" style="212"/>
    <col min="1281" max="1281" width="42.42578125" style="212" customWidth="1"/>
    <col min="1282" max="1286" width="0" style="212" hidden="1" customWidth="1"/>
    <col min="1287" max="1290" width="9.140625" style="212" customWidth="1"/>
    <col min="1291" max="1291" width="9.7109375" style="212" customWidth="1"/>
    <col min="1292" max="1536" width="9.28515625" style="212"/>
    <col min="1537" max="1537" width="42.42578125" style="212" customWidth="1"/>
    <col min="1538" max="1542" width="0" style="212" hidden="1" customWidth="1"/>
    <col min="1543" max="1546" width="9.140625" style="212" customWidth="1"/>
    <col min="1547" max="1547" width="9.7109375" style="212" customWidth="1"/>
    <col min="1548" max="1792" width="9.28515625" style="212"/>
    <col min="1793" max="1793" width="42.42578125" style="212" customWidth="1"/>
    <col min="1794" max="1798" width="0" style="212" hidden="1" customWidth="1"/>
    <col min="1799" max="1802" width="9.140625" style="212" customWidth="1"/>
    <col min="1803" max="1803" width="9.7109375" style="212" customWidth="1"/>
    <col min="1804" max="2048" width="9.28515625" style="212"/>
    <col min="2049" max="2049" width="42.42578125" style="212" customWidth="1"/>
    <col min="2050" max="2054" width="0" style="212" hidden="1" customWidth="1"/>
    <col min="2055" max="2058" width="9.140625" style="212" customWidth="1"/>
    <col min="2059" max="2059" width="9.7109375" style="212" customWidth="1"/>
    <col min="2060" max="2304" width="9.28515625" style="212"/>
    <col min="2305" max="2305" width="42.42578125" style="212" customWidth="1"/>
    <col min="2306" max="2310" width="0" style="212" hidden="1" customWidth="1"/>
    <col min="2311" max="2314" width="9.140625" style="212" customWidth="1"/>
    <col min="2315" max="2315" width="9.7109375" style="212" customWidth="1"/>
    <col min="2316" max="2560" width="9.28515625" style="212"/>
    <col min="2561" max="2561" width="42.42578125" style="212" customWidth="1"/>
    <col min="2562" max="2566" width="0" style="212" hidden="1" customWidth="1"/>
    <col min="2567" max="2570" width="9.140625" style="212" customWidth="1"/>
    <col min="2571" max="2571" width="9.7109375" style="212" customWidth="1"/>
    <col min="2572" max="2816" width="9.28515625" style="212"/>
    <col min="2817" max="2817" width="42.42578125" style="212" customWidth="1"/>
    <col min="2818" max="2822" width="0" style="212" hidden="1" customWidth="1"/>
    <col min="2823" max="2826" width="9.140625" style="212" customWidth="1"/>
    <col min="2827" max="2827" width="9.7109375" style="212" customWidth="1"/>
    <col min="2828" max="3072" width="9.28515625" style="212"/>
    <col min="3073" max="3073" width="42.42578125" style="212" customWidth="1"/>
    <col min="3074" max="3078" width="0" style="212" hidden="1" customWidth="1"/>
    <col min="3079" max="3082" width="9.140625" style="212" customWidth="1"/>
    <col min="3083" max="3083" width="9.7109375" style="212" customWidth="1"/>
    <col min="3084" max="3328" width="9.28515625" style="212"/>
    <col min="3329" max="3329" width="42.42578125" style="212" customWidth="1"/>
    <col min="3330" max="3334" width="0" style="212" hidden="1" customWidth="1"/>
    <col min="3335" max="3338" width="9.140625" style="212" customWidth="1"/>
    <col min="3339" max="3339" width="9.7109375" style="212" customWidth="1"/>
    <col min="3340" max="3584" width="9.28515625" style="212"/>
    <col min="3585" max="3585" width="42.42578125" style="212" customWidth="1"/>
    <col min="3586" max="3590" width="0" style="212" hidden="1" customWidth="1"/>
    <col min="3591" max="3594" width="9.140625" style="212" customWidth="1"/>
    <col min="3595" max="3595" width="9.7109375" style="212" customWidth="1"/>
    <col min="3596" max="3840" width="9.28515625" style="212"/>
    <col min="3841" max="3841" width="42.42578125" style="212" customWidth="1"/>
    <col min="3842" max="3846" width="0" style="212" hidden="1" customWidth="1"/>
    <col min="3847" max="3850" width="9.140625" style="212" customWidth="1"/>
    <col min="3851" max="3851" width="9.7109375" style="212" customWidth="1"/>
    <col min="3852" max="4096" width="9.28515625" style="212"/>
    <col min="4097" max="4097" width="42.42578125" style="212" customWidth="1"/>
    <col min="4098" max="4102" width="0" style="212" hidden="1" customWidth="1"/>
    <col min="4103" max="4106" width="9.140625" style="212" customWidth="1"/>
    <col min="4107" max="4107" width="9.7109375" style="212" customWidth="1"/>
    <col min="4108" max="4352" width="9.28515625" style="212"/>
    <col min="4353" max="4353" width="42.42578125" style="212" customWidth="1"/>
    <col min="4354" max="4358" width="0" style="212" hidden="1" customWidth="1"/>
    <col min="4359" max="4362" width="9.140625" style="212" customWidth="1"/>
    <col min="4363" max="4363" width="9.7109375" style="212" customWidth="1"/>
    <col min="4364" max="4608" width="9.28515625" style="212"/>
    <col min="4609" max="4609" width="42.42578125" style="212" customWidth="1"/>
    <col min="4610" max="4614" width="0" style="212" hidden="1" customWidth="1"/>
    <col min="4615" max="4618" width="9.140625" style="212" customWidth="1"/>
    <col min="4619" max="4619" width="9.7109375" style="212" customWidth="1"/>
    <col min="4620" max="4864" width="9.28515625" style="212"/>
    <col min="4865" max="4865" width="42.42578125" style="212" customWidth="1"/>
    <col min="4866" max="4870" width="0" style="212" hidden="1" customWidth="1"/>
    <col min="4871" max="4874" width="9.140625" style="212" customWidth="1"/>
    <col min="4875" max="4875" width="9.7109375" style="212" customWidth="1"/>
    <col min="4876" max="5120" width="9.28515625" style="212"/>
    <col min="5121" max="5121" width="42.42578125" style="212" customWidth="1"/>
    <col min="5122" max="5126" width="0" style="212" hidden="1" customWidth="1"/>
    <col min="5127" max="5130" width="9.140625" style="212" customWidth="1"/>
    <col min="5131" max="5131" width="9.7109375" style="212" customWidth="1"/>
    <col min="5132" max="5376" width="9.28515625" style="212"/>
    <col min="5377" max="5377" width="42.42578125" style="212" customWidth="1"/>
    <col min="5378" max="5382" width="0" style="212" hidden="1" customWidth="1"/>
    <col min="5383" max="5386" width="9.140625" style="212" customWidth="1"/>
    <col min="5387" max="5387" width="9.7109375" style="212" customWidth="1"/>
    <col min="5388" max="5632" width="9.28515625" style="212"/>
    <col min="5633" max="5633" width="42.42578125" style="212" customWidth="1"/>
    <col min="5634" max="5638" width="0" style="212" hidden="1" customWidth="1"/>
    <col min="5639" max="5642" width="9.140625" style="212" customWidth="1"/>
    <col min="5643" max="5643" width="9.7109375" style="212" customWidth="1"/>
    <col min="5644" max="5888" width="9.28515625" style="212"/>
    <col min="5889" max="5889" width="42.42578125" style="212" customWidth="1"/>
    <col min="5890" max="5894" width="0" style="212" hidden="1" customWidth="1"/>
    <col min="5895" max="5898" width="9.140625" style="212" customWidth="1"/>
    <col min="5899" max="5899" width="9.7109375" style="212" customWidth="1"/>
    <col min="5900" max="6144" width="9.28515625" style="212"/>
    <col min="6145" max="6145" width="42.42578125" style="212" customWidth="1"/>
    <col min="6146" max="6150" width="0" style="212" hidden="1" customWidth="1"/>
    <col min="6151" max="6154" width="9.140625" style="212" customWidth="1"/>
    <col min="6155" max="6155" width="9.7109375" style="212" customWidth="1"/>
    <col min="6156" max="6400" width="9.28515625" style="212"/>
    <col min="6401" max="6401" width="42.42578125" style="212" customWidth="1"/>
    <col min="6402" max="6406" width="0" style="212" hidden="1" customWidth="1"/>
    <col min="6407" max="6410" width="9.140625" style="212" customWidth="1"/>
    <col min="6411" max="6411" width="9.7109375" style="212" customWidth="1"/>
    <col min="6412" max="6656" width="9.28515625" style="212"/>
    <col min="6657" max="6657" width="42.42578125" style="212" customWidth="1"/>
    <col min="6658" max="6662" width="0" style="212" hidden="1" customWidth="1"/>
    <col min="6663" max="6666" width="9.140625" style="212" customWidth="1"/>
    <col min="6667" max="6667" width="9.7109375" style="212" customWidth="1"/>
    <col min="6668" max="6912" width="9.28515625" style="212"/>
    <col min="6913" max="6913" width="42.42578125" style="212" customWidth="1"/>
    <col min="6914" max="6918" width="0" style="212" hidden="1" customWidth="1"/>
    <col min="6919" max="6922" width="9.140625" style="212" customWidth="1"/>
    <col min="6923" max="6923" width="9.7109375" style="212" customWidth="1"/>
    <col min="6924" max="7168" width="9.28515625" style="212"/>
    <col min="7169" max="7169" width="42.42578125" style="212" customWidth="1"/>
    <col min="7170" max="7174" width="0" style="212" hidden="1" customWidth="1"/>
    <col min="7175" max="7178" width="9.140625" style="212" customWidth="1"/>
    <col min="7179" max="7179" width="9.7109375" style="212" customWidth="1"/>
    <col min="7180" max="7424" width="9.28515625" style="212"/>
    <col min="7425" max="7425" width="42.42578125" style="212" customWidth="1"/>
    <col min="7426" max="7430" width="0" style="212" hidden="1" customWidth="1"/>
    <col min="7431" max="7434" width="9.140625" style="212" customWidth="1"/>
    <col min="7435" max="7435" width="9.7109375" style="212" customWidth="1"/>
    <col min="7436" max="7680" width="9.28515625" style="212"/>
    <col min="7681" max="7681" width="42.42578125" style="212" customWidth="1"/>
    <col min="7682" max="7686" width="0" style="212" hidden="1" customWidth="1"/>
    <col min="7687" max="7690" width="9.140625" style="212" customWidth="1"/>
    <col min="7691" max="7691" width="9.7109375" style="212" customWidth="1"/>
    <col min="7692" max="7936" width="9.28515625" style="212"/>
    <col min="7937" max="7937" width="42.42578125" style="212" customWidth="1"/>
    <col min="7938" max="7942" width="0" style="212" hidden="1" customWidth="1"/>
    <col min="7943" max="7946" width="9.140625" style="212" customWidth="1"/>
    <col min="7947" max="7947" width="9.7109375" style="212" customWidth="1"/>
    <col min="7948" max="8192" width="9.28515625" style="212"/>
    <col min="8193" max="8193" width="42.42578125" style="212" customWidth="1"/>
    <col min="8194" max="8198" width="0" style="212" hidden="1" customWidth="1"/>
    <col min="8199" max="8202" width="9.140625" style="212" customWidth="1"/>
    <col min="8203" max="8203" width="9.7109375" style="212" customWidth="1"/>
    <col min="8204" max="8448" width="9.28515625" style="212"/>
    <col min="8449" max="8449" width="42.42578125" style="212" customWidth="1"/>
    <col min="8450" max="8454" width="0" style="212" hidden="1" customWidth="1"/>
    <col min="8455" max="8458" width="9.140625" style="212" customWidth="1"/>
    <col min="8459" max="8459" width="9.7109375" style="212" customWidth="1"/>
    <col min="8460" max="8704" width="9.28515625" style="212"/>
    <col min="8705" max="8705" width="42.42578125" style="212" customWidth="1"/>
    <col min="8706" max="8710" width="0" style="212" hidden="1" customWidth="1"/>
    <col min="8711" max="8714" width="9.140625" style="212" customWidth="1"/>
    <col min="8715" max="8715" width="9.7109375" style="212" customWidth="1"/>
    <col min="8716" max="8960" width="9.28515625" style="212"/>
    <col min="8961" max="8961" width="42.42578125" style="212" customWidth="1"/>
    <col min="8962" max="8966" width="0" style="212" hidden="1" customWidth="1"/>
    <col min="8967" max="8970" width="9.140625" style="212" customWidth="1"/>
    <col min="8971" max="8971" width="9.7109375" style="212" customWidth="1"/>
    <col min="8972" max="9216" width="9.28515625" style="212"/>
    <col min="9217" max="9217" width="42.42578125" style="212" customWidth="1"/>
    <col min="9218" max="9222" width="0" style="212" hidden="1" customWidth="1"/>
    <col min="9223" max="9226" width="9.140625" style="212" customWidth="1"/>
    <col min="9227" max="9227" width="9.7109375" style="212" customWidth="1"/>
    <col min="9228" max="9472" width="9.28515625" style="212"/>
    <col min="9473" max="9473" width="42.42578125" style="212" customWidth="1"/>
    <col min="9474" max="9478" width="0" style="212" hidden="1" customWidth="1"/>
    <col min="9479" max="9482" width="9.140625" style="212" customWidth="1"/>
    <col min="9483" max="9483" width="9.7109375" style="212" customWidth="1"/>
    <col min="9484" max="9728" width="9.28515625" style="212"/>
    <col min="9729" max="9729" width="42.42578125" style="212" customWidth="1"/>
    <col min="9730" max="9734" width="0" style="212" hidden="1" customWidth="1"/>
    <col min="9735" max="9738" width="9.140625" style="212" customWidth="1"/>
    <col min="9739" max="9739" width="9.7109375" style="212" customWidth="1"/>
    <col min="9740" max="9984" width="9.28515625" style="212"/>
    <col min="9985" max="9985" width="42.42578125" style="212" customWidth="1"/>
    <col min="9986" max="9990" width="0" style="212" hidden="1" customWidth="1"/>
    <col min="9991" max="9994" width="9.140625" style="212" customWidth="1"/>
    <col min="9995" max="9995" width="9.7109375" style="212" customWidth="1"/>
    <col min="9996" max="10240" width="9.28515625" style="212"/>
    <col min="10241" max="10241" width="42.42578125" style="212" customWidth="1"/>
    <col min="10242" max="10246" width="0" style="212" hidden="1" customWidth="1"/>
    <col min="10247" max="10250" width="9.140625" style="212" customWidth="1"/>
    <col min="10251" max="10251" width="9.7109375" style="212" customWidth="1"/>
    <col min="10252" max="10496" width="9.28515625" style="212"/>
    <col min="10497" max="10497" width="42.42578125" style="212" customWidth="1"/>
    <col min="10498" max="10502" width="0" style="212" hidden="1" customWidth="1"/>
    <col min="10503" max="10506" width="9.140625" style="212" customWidth="1"/>
    <col min="10507" max="10507" width="9.7109375" style="212" customWidth="1"/>
    <col min="10508" max="10752" width="9.28515625" style="212"/>
    <col min="10753" max="10753" width="42.42578125" style="212" customWidth="1"/>
    <col min="10754" max="10758" width="0" style="212" hidden="1" customWidth="1"/>
    <col min="10759" max="10762" width="9.140625" style="212" customWidth="1"/>
    <col min="10763" max="10763" width="9.7109375" style="212" customWidth="1"/>
    <col min="10764" max="11008" width="9.28515625" style="212"/>
    <col min="11009" max="11009" width="42.42578125" style="212" customWidth="1"/>
    <col min="11010" max="11014" width="0" style="212" hidden="1" customWidth="1"/>
    <col min="11015" max="11018" width="9.140625" style="212" customWidth="1"/>
    <col min="11019" max="11019" width="9.7109375" style="212" customWidth="1"/>
    <col min="11020" max="11264" width="9.28515625" style="212"/>
    <col min="11265" max="11265" width="42.42578125" style="212" customWidth="1"/>
    <col min="11266" max="11270" width="0" style="212" hidden="1" customWidth="1"/>
    <col min="11271" max="11274" width="9.140625" style="212" customWidth="1"/>
    <col min="11275" max="11275" width="9.7109375" style="212" customWidth="1"/>
    <col min="11276" max="11520" width="9.28515625" style="212"/>
    <col min="11521" max="11521" width="42.42578125" style="212" customWidth="1"/>
    <col min="11522" max="11526" width="0" style="212" hidden="1" customWidth="1"/>
    <col min="11527" max="11530" width="9.140625" style="212" customWidth="1"/>
    <col min="11531" max="11531" width="9.7109375" style="212" customWidth="1"/>
    <col min="11532" max="11776" width="9.28515625" style="212"/>
    <col min="11777" max="11777" width="42.42578125" style="212" customWidth="1"/>
    <col min="11778" max="11782" width="0" style="212" hidden="1" customWidth="1"/>
    <col min="11783" max="11786" width="9.140625" style="212" customWidth="1"/>
    <col min="11787" max="11787" width="9.7109375" style="212" customWidth="1"/>
    <col min="11788" max="12032" width="9.28515625" style="212"/>
    <col min="12033" max="12033" width="42.42578125" style="212" customWidth="1"/>
    <col min="12034" max="12038" width="0" style="212" hidden="1" customWidth="1"/>
    <col min="12039" max="12042" width="9.140625" style="212" customWidth="1"/>
    <col min="12043" max="12043" width="9.7109375" style="212" customWidth="1"/>
    <col min="12044" max="12288" width="9.28515625" style="212"/>
    <col min="12289" max="12289" width="42.42578125" style="212" customWidth="1"/>
    <col min="12290" max="12294" width="0" style="212" hidden="1" customWidth="1"/>
    <col min="12295" max="12298" width="9.140625" style="212" customWidth="1"/>
    <col min="12299" max="12299" width="9.7109375" style="212" customWidth="1"/>
    <col min="12300" max="12544" width="9.28515625" style="212"/>
    <col min="12545" max="12545" width="42.42578125" style="212" customWidth="1"/>
    <col min="12546" max="12550" width="0" style="212" hidden="1" customWidth="1"/>
    <col min="12551" max="12554" width="9.140625" style="212" customWidth="1"/>
    <col min="12555" max="12555" width="9.7109375" style="212" customWidth="1"/>
    <col min="12556" max="12800" width="9.28515625" style="212"/>
    <col min="12801" max="12801" width="42.42578125" style="212" customWidth="1"/>
    <col min="12802" max="12806" width="0" style="212" hidden="1" customWidth="1"/>
    <col min="12807" max="12810" width="9.140625" style="212" customWidth="1"/>
    <col min="12811" max="12811" width="9.7109375" style="212" customWidth="1"/>
    <col min="12812" max="13056" width="9.28515625" style="212"/>
    <col min="13057" max="13057" width="42.42578125" style="212" customWidth="1"/>
    <col min="13058" max="13062" width="0" style="212" hidden="1" customWidth="1"/>
    <col min="13063" max="13066" width="9.140625" style="212" customWidth="1"/>
    <col min="13067" max="13067" width="9.7109375" style="212" customWidth="1"/>
    <col min="13068" max="13312" width="9.28515625" style="212"/>
    <col min="13313" max="13313" width="42.42578125" style="212" customWidth="1"/>
    <col min="13314" max="13318" width="0" style="212" hidden="1" customWidth="1"/>
    <col min="13319" max="13322" width="9.140625" style="212" customWidth="1"/>
    <col min="13323" max="13323" width="9.7109375" style="212" customWidth="1"/>
    <col min="13324" max="13568" width="9.28515625" style="212"/>
    <col min="13569" max="13569" width="42.42578125" style="212" customWidth="1"/>
    <col min="13570" max="13574" width="0" style="212" hidden="1" customWidth="1"/>
    <col min="13575" max="13578" width="9.140625" style="212" customWidth="1"/>
    <col min="13579" max="13579" width="9.7109375" style="212" customWidth="1"/>
    <col min="13580" max="13824" width="9.28515625" style="212"/>
    <col min="13825" max="13825" width="42.42578125" style="212" customWidth="1"/>
    <col min="13826" max="13830" width="0" style="212" hidden="1" customWidth="1"/>
    <col min="13831" max="13834" width="9.140625" style="212" customWidth="1"/>
    <col min="13835" max="13835" width="9.7109375" style="212" customWidth="1"/>
    <col min="13836" max="14080" width="9.28515625" style="212"/>
    <col min="14081" max="14081" width="42.42578125" style="212" customWidth="1"/>
    <col min="14082" max="14086" width="0" style="212" hidden="1" customWidth="1"/>
    <col min="14087" max="14090" width="9.140625" style="212" customWidth="1"/>
    <col min="14091" max="14091" width="9.7109375" style="212" customWidth="1"/>
    <col min="14092" max="14336" width="9.28515625" style="212"/>
    <col min="14337" max="14337" width="42.42578125" style="212" customWidth="1"/>
    <col min="14338" max="14342" width="0" style="212" hidden="1" customWidth="1"/>
    <col min="14343" max="14346" width="9.140625" style="212" customWidth="1"/>
    <col min="14347" max="14347" width="9.7109375" style="212" customWidth="1"/>
    <col min="14348" max="14592" width="9.28515625" style="212"/>
    <col min="14593" max="14593" width="42.42578125" style="212" customWidth="1"/>
    <col min="14594" max="14598" width="0" style="212" hidden="1" customWidth="1"/>
    <col min="14599" max="14602" width="9.140625" style="212" customWidth="1"/>
    <col min="14603" max="14603" width="9.7109375" style="212" customWidth="1"/>
    <col min="14604" max="14848" width="9.28515625" style="212"/>
    <col min="14849" max="14849" width="42.42578125" style="212" customWidth="1"/>
    <col min="14850" max="14854" width="0" style="212" hidden="1" customWidth="1"/>
    <col min="14855" max="14858" width="9.140625" style="212" customWidth="1"/>
    <col min="14859" max="14859" width="9.7109375" style="212" customWidth="1"/>
    <col min="14860" max="15104" width="9.28515625" style="212"/>
    <col min="15105" max="15105" width="42.42578125" style="212" customWidth="1"/>
    <col min="15106" max="15110" width="0" style="212" hidden="1" customWidth="1"/>
    <col min="15111" max="15114" width="9.140625" style="212" customWidth="1"/>
    <col min="15115" max="15115" width="9.7109375" style="212" customWidth="1"/>
    <col min="15116" max="15360" width="9.28515625" style="212"/>
    <col min="15361" max="15361" width="42.42578125" style="212" customWidth="1"/>
    <col min="15362" max="15366" width="0" style="212" hidden="1" customWidth="1"/>
    <col min="15367" max="15370" width="9.140625" style="212" customWidth="1"/>
    <col min="15371" max="15371" width="9.7109375" style="212" customWidth="1"/>
    <col min="15372" max="15616" width="9.28515625" style="212"/>
    <col min="15617" max="15617" width="42.42578125" style="212" customWidth="1"/>
    <col min="15618" max="15622" width="0" style="212" hidden="1" customWidth="1"/>
    <col min="15623" max="15626" width="9.140625" style="212" customWidth="1"/>
    <col min="15627" max="15627" width="9.7109375" style="212" customWidth="1"/>
    <col min="15628" max="15872" width="9.28515625" style="212"/>
    <col min="15873" max="15873" width="42.42578125" style="212" customWidth="1"/>
    <col min="15874" max="15878" width="0" style="212" hidden="1" customWidth="1"/>
    <col min="15879" max="15882" width="9.140625" style="212" customWidth="1"/>
    <col min="15883" max="15883" width="9.7109375" style="212" customWidth="1"/>
    <col min="15884" max="16128" width="9.28515625" style="212"/>
    <col min="16129" max="16129" width="42.42578125" style="212" customWidth="1"/>
    <col min="16130" max="16134" width="0" style="212" hidden="1" customWidth="1"/>
    <col min="16135" max="16138" width="9.140625" style="212" customWidth="1"/>
    <col min="16139" max="16139" width="9.7109375" style="212" customWidth="1"/>
    <col min="16140" max="16384" width="9.28515625" style="212"/>
  </cols>
  <sheetData>
    <row r="1" spans="1:13" s="6" customFormat="1" ht="12.95" customHeight="1" x14ac:dyDescent="0.2">
      <c r="A1" s="952" t="s">
        <v>1375</v>
      </c>
    </row>
    <row r="2" spans="1:13" ht="18" customHeight="1" x14ac:dyDescent="0.2">
      <c r="A2" s="210" t="s">
        <v>159</v>
      </c>
    </row>
    <row r="3" spans="1:13" ht="18" customHeight="1" x14ac:dyDescent="0.2">
      <c r="A3" s="210" t="s">
        <v>160</v>
      </c>
      <c r="G3" s="213"/>
      <c r="H3" s="213"/>
      <c r="I3" s="213"/>
      <c r="J3" s="213"/>
      <c r="K3" s="213"/>
      <c r="L3" s="213"/>
      <c r="M3" s="213"/>
    </row>
    <row r="4" spans="1:13" ht="18" customHeight="1" thickBot="1" x14ac:dyDescent="0.25">
      <c r="A4" s="214" t="s">
        <v>161</v>
      </c>
      <c r="B4" s="215"/>
      <c r="C4" s="215"/>
      <c r="D4" s="215"/>
      <c r="E4" s="215"/>
      <c r="F4" s="215"/>
      <c r="G4" s="216"/>
      <c r="H4" s="216"/>
      <c r="I4" s="216"/>
      <c r="J4" s="216"/>
      <c r="K4" s="216"/>
      <c r="L4" s="216"/>
      <c r="M4" s="216"/>
    </row>
    <row r="5" spans="1:13" s="219" customFormat="1" ht="18" customHeight="1" thickBot="1" x14ac:dyDescent="0.25">
      <c r="A5" s="217"/>
      <c r="B5" s="218">
        <v>2014</v>
      </c>
      <c r="C5" s="218">
        <v>2015</v>
      </c>
      <c r="D5" s="218">
        <v>2016</v>
      </c>
      <c r="E5" s="218">
        <v>2017</v>
      </c>
      <c r="F5" s="218">
        <v>2018</v>
      </c>
      <c r="G5" s="218">
        <v>2019</v>
      </c>
      <c r="H5" s="218">
        <v>2020</v>
      </c>
      <c r="I5" s="218">
        <v>2021</v>
      </c>
      <c r="J5" s="218">
        <v>2022</v>
      </c>
      <c r="K5" s="218">
        <v>2023</v>
      </c>
      <c r="L5" s="218">
        <v>2024</v>
      </c>
      <c r="M5" s="218">
        <v>2025</v>
      </c>
    </row>
    <row r="6" spans="1:13" s="221" customFormat="1" ht="12.95" customHeight="1" x14ac:dyDescent="0.2">
      <c r="A6" s="220"/>
    </row>
    <row r="7" spans="1:13" s="224" customFormat="1" ht="26.45" customHeight="1" x14ac:dyDescent="0.2">
      <c r="A7" s="222" t="s">
        <v>130</v>
      </c>
      <c r="B7" s="223">
        <v>290535</v>
      </c>
      <c r="C7" s="223">
        <v>307859.8</v>
      </c>
      <c r="D7" s="223">
        <v>350149.6</v>
      </c>
      <c r="E7" s="223">
        <v>406293.6</v>
      </c>
      <c r="F7" s="223">
        <v>422307</v>
      </c>
      <c r="G7" s="223">
        <v>464322.8</v>
      </c>
      <c r="H7" s="223">
        <v>494598.9</v>
      </c>
      <c r="I7" s="223">
        <v>632638.4</v>
      </c>
      <c r="J7" s="223">
        <v>776885.8</v>
      </c>
      <c r="K7" s="223">
        <v>943261</v>
      </c>
      <c r="L7" s="223">
        <v>1212152.1000000001</v>
      </c>
      <c r="M7" s="223">
        <v>2031278.1</v>
      </c>
    </row>
    <row r="8" spans="1:13" s="224" customFormat="1" ht="12.95" customHeight="1" x14ac:dyDescent="0.2">
      <c r="A8" s="222" t="s">
        <v>0</v>
      </c>
      <c r="B8" s="223">
        <v>-25295.7</v>
      </c>
      <c r="C8" s="223">
        <v>-55250.7</v>
      </c>
      <c r="D8" s="223">
        <v>10509</v>
      </c>
      <c r="E8" s="223">
        <v>-23921.5</v>
      </c>
      <c r="F8" s="223">
        <v>-15287.5</v>
      </c>
      <c r="G8" s="223">
        <v>-8743.7000000000007</v>
      </c>
      <c r="H8" s="223">
        <v>-60494.7</v>
      </c>
      <c r="I8" s="223">
        <v>-18461.599999999999</v>
      </c>
      <c r="J8" s="223">
        <v>8609.1</v>
      </c>
      <c r="K8" s="223">
        <v>-38794.9</v>
      </c>
      <c r="L8" s="223">
        <v>-5956.7</v>
      </c>
      <c r="M8" s="223">
        <v>-32471.200000000001</v>
      </c>
    </row>
    <row r="9" spans="1:13" s="224" customFormat="1" ht="24" x14ac:dyDescent="0.2">
      <c r="A9" s="225" t="s">
        <v>1388</v>
      </c>
      <c r="B9" s="223">
        <v>5380</v>
      </c>
      <c r="C9" s="223">
        <v>-26142.7</v>
      </c>
      <c r="D9" s="223">
        <v>46913.1</v>
      </c>
      <c r="E9" s="223">
        <v>27241.4</v>
      </c>
      <c r="F9" s="223">
        <v>27026.5</v>
      </c>
      <c r="G9" s="223">
        <v>47720.3</v>
      </c>
      <c r="H9" s="223">
        <v>10618.7</v>
      </c>
      <c r="I9" s="223">
        <v>94003.4</v>
      </c>
      <c r="J9" s="223">
        <v>154343.70000000001</v>
      </c>
      <c r="K9" s="223">
        <v>138977.9</v>
      </c>
      <c r="L9" s="223">
        <v>216086.6</v>
      </c>
      <c r="M9" s="223">
        <v>325376.3</v>
      </c>
    </row>
    <row r="10" spans="1:13" s="224" customFormat="1" ht="12.95" customHeight="1" x14ac:dyDescent="0.2">
      <c r="A10" s="226" t="s">
        <v>1</v>
      </c>
      <c r="B10" s="223">
        <v>40382.699999999997</v>
      </c>
      <c r="C10" s="223">
        <v>40973.699999999997</v>
      </c>
      <c r="D10" s="223">
        <v>60207.1</v>
      </c>
      <c r="E10" s="223">
        <v>58773.3</v>
      </c>
      <c r="F10" s="223">
        <v>53285.8</v>
      </c>
      <c r="G10" s="223">
        <v>68187.899999999994</v>
      </c>
      <c r="H10" s="223">
        <v>81434.3</v>
      </c>
      <c r="I10" s="223">
        <v>125239.4</v>
      </c>
      <c r="J10" s="223">
        <v>195288.8</v>
      </c>
      <c r="K10" s="223">
        <v>211873.9</v>
      </c>
      <c r="L10" s="223">
        <v>276935.2</v>
      </c>
      <c r="M10" s="223">
        <v>412956.6</v>
      </c>
    </row>
    <row r="11" spans="1:13" s="224" customFormat="1" ht="12.95" customHeight="1" x14ac:dyDescent="0.2">
      <c r="A11" s="222" t="s">
        <v>2</v>
      </c>
      <c r="B11" s="223">
        <v>35002.699999999997</v>
      </c>
      <c r="C11" s="223">
        <v>67116.399999999994</v>
      </c>
      <c r="D11" s="223">
        <v>13293.9</v>
      </c>
      <c r="E11" s="223">
        <v>31531.9</v>
      </c>
      <c r="F11" s="223">
        <v>26259.200000000001</v>
      </c>
      <c r="G11" s="223">
        <v>20467.599999999999</v>
      </c>
      <c r="H11" s="223">
        <v>70815.600000000006</v>
      </c>
      <c r="I11" s="223">
        <v>31236</v>
      </c>
      <c r="J11" s="223">
        <v>40945.1</v>
      </c>
      <c r="K11" s="223">
        <v>72895.899999999994</v>
      </c>
      <c r="L11" s="223">
        <v>60848.6</v>
      </c>
      <c r="M11" s="223">
        <v>87580.4</v>
      </c>
    </row>
    <row r="12" spans="1:13" s="224" customFormat="1" ht="24" customHeight="1" x14ac:dyDescent="0.2">
      <c r="A12" s="222" t="s">
        <v>59</v>
      </c>
      <c r="B12" s="223">
        <v>259846.2</v>
      </c>
      <c r="C12" s="223">
        <v>278731.40000000002</v>
      </c>
      <c r="D12" s="223">
        <v>313726.90000000002</v>
      </c>
      <c r="E12" s="223">
        <v>355114.5</v>
      </c>
      <c r="F12" s="223">
        <v>379997.6</v>
      </c>
      <c r="G12" s="223">
        <v>407742.3</v>
      </c>
      <c r="H12" s="223">
        <v>423015.4</v>
      </c>
      <c r="I12" s="223">
        <v>520169.8</v>
      </c>
      <c r="J12" s="223">
        <v>631147.9</v>
      </c>
      <c r="K12" s="223">
        <v>765402.8</v>
      </c>
      <c r="L12" s="223">
        <v>990117.2</v>
      </c>
      <c r="M12" s="223">
        <v>1673408.8</v>
      </c>
    </row>
    <row r="13" spans="1:13" s="224" customFormat="1" ht="12.95" customHeight="1" x14ac:dyDescent="0.2">
      <c r="A13" s="222" t="s">
        <v>3</v>
      </c>
      <c r="B13" s="223">
        <v>89136.1</v>
      </c>
      <c r="C13" s="223">
        <v>119582.3</v>
      </c>
      <c r="D13" s="223">
        <v>135357.6</v>
      </c>
      <c r="E13" s="223">
        <v>124450.5</v>
      </c>
      <c r="F13" s="223">
        <v>128903.3</v>
      </c>
      <c r="G13" s="223">
        <v>156124.29999999999</v>
      </c>
      <c r="H13" s="223">
        <v>228167.1</v>
      </c>
      <c r="I13" s="223">
        <v>228162.7</v>
      </c>
      <c r="J13" s="223">
        <v>317280.7</v>
      </c>
      <c r="K13" s="223">
        <v>384714.28810000001</v>
      </c>
      <c r="L13" s="223">
        <v>486711.3</v>
      </c>
      <c r="M13" s="223">
        <v>801441.4</v>
      </c>
    </row>
    <row r="14" spans="1:13" s="224" customFormat="1" ht="12.95" customHeight="1" x14ac:dyDescent="0.2">
      <c r="A14" s="222" t="s">
        <v>4</v>
      </c>
      <c r="B14" s="223">
        <v>32798</v>
      </c>
      <c r="C14" s="223">
        <v>32981.5</v>
      </c>
      <c r="D14" s="223">
        <v>62200.1</v>
      </c>
      <c r="E14" s="223">
        <v>55146.3</v>
      </c>
      <c r="F14" s="223">
        <v>53627.199999999997</v>
      </c>
      <c r="G14" s="223">
        <v>49621.599999999999</v>
      </c>
      <c r="H14" s="223">
        <v>62328.9</v>
      </c>
      <c r="I14" s="223">
        <v>102885.1</v>
      </c>
      <c r="J14" s="223">
        <v>140903.20000000001</v>
      </c>
      <c r="K14" s="223">
        <v>164671.03580000001</v>
      </c>
      <c r="L14" s="223">
        <v>242830.5</v>
      </c>
      <c r="M14" s="223">
        <v>344708.3</v>
      </c>
    </row>
    <row r="15" spans="1:13" s="224" customFormat="1" ht="12.95" customHeight="1" x14ac:dyDescent="0.2">
      <c r="A15" s="149" t="s">
        <v>5</v>
      </c>
      <c r="B15" s="223">
        <v>6085.2</v>
      </c>
      <c r="C15" s="223">
        <v>6362.2</v>
      </c>
      <c r="D15" s="223">
        <v>15722.1</v>
      </c>
      <c r="E15" s="223">
        <v>15654.9</v>
      </c>
      <c r="F15" s="223">
        <v>16543.2</v>
      </c>
      <c r="G15" s="223">
        <v>16522.7</v>
      </c>
      <c r="H15" s="223">
        <v>18838</v>
      </c>
      <c r="I15" s="223">
        <v>24094.6</v>
      </c>
      <c r="J15" s="223">
        <v>32873.9</v>
      </c>
      <c r="K15" s="223">
        <v>44617.077900000004</v>
      </c>
      <c r="L15" s="223">
        <v>60197.5</v>
      </c>
      <c r="M15" s="223">
        <v>76592.3</v>
      </c>
    </row>
    <row r="16" spans="1:13" s="224" customFormat="1" ht="12.95" customHeight="1" x14ac:dyDescent="0.2">
      <c r="A16" s="227" t="s">
        <v>60</v>
      </c>
      <c r="B16" s="223">
        <v>12333.6</v>
      </c>
      <c r="C16" s="223">
        <v>10340.5</v>
      </c>
      <c r="D16" s="223">
        <v>18462</v>
      </c>
      <c r="E16" s="223">
        <v>17378</v>
      </c>
      <c r="F16" s="223">
        <v>20965.5</v>
      </c>
      <c r="G16" s="223">
        <v>20057.400000000001</v>
      </c>
      <c r="H16" s="223">
        <v>23913</v>
      </c>
      <c r="I16" s="223">
        <v>44598.9</v>
      </c>
      <c r="J16" s="223">
        <v>51464.1</v>
      </c>
      <c r="K16" s="223">
        <v>64384.4</v>
      </c>
      <c r="L16" s="223">
        <v>114243.2</v>
      </c>
      <c r="M16" s="223">
        <v>167150.5</v>
      </c>
    </row>
    <row r="17" spans="1:13" s="224" customFormat="1" ht="12.95" customHeight="1" x14ac:dyDescent="0.2">
      <c r="A17" s="149" t="s">
        <v>6</v>
      </c>
      <c r="B17" s="223">
        <v>14079.3</v>
      </c>
      <c r="C17" s="223">
        <v>15702.2</v>
      </c>
      <c r="D17" s="223">
        <v>27907.4</v>
      </c>
      <c r="E17" s="223">
        <v>21888.9</v>
      </c>
      <c r="F17" s="223">
        <v>15628.9</v>
      </c>
      <c r="G17" s="223">
        <v>12951.2</v>
      </c>
      <c r="H17" s="223">
        <v>19392.400000000001</v>
      </c>
      <c r="I17" s="223">
        <v>33791.5</v>
      </c>
      <c r="J17" s="223">
        <v>56360.6</v>
      </c>
      <c r="K17" s="223">
        <v>55370.1</v>
      </c>
      <c r="L17" s="223">
        <v>67981.399999999994</v>
      </c>
      <c r="M17" s="223">
        <v>99545.8</v>
      </c>
    </row>
    <row r="18" spans="1:13" s="224" customFormat="1" ht="12.95" customHeight="1" x14ac:dyDescent="0.2">
      <c r="A18" s="222" t="s">
        <v>7</v>
      </c>
      <c r="B18" s="223">
        <v>245577.8</v>
      </c>
      <c r="C18" s="223">
        <v>343104</v>
      </c>
      <c r="D18" s="223">
        <v>352537.9</v>
      </c>
      <c r="E18" s="223">
        <v>340241.4</v>
      </c>
      <c r="F18" s="223">
        <v>386235.6</v>
      </c>
      <c r="G18" s="223">
        <v>403548.9</v>
      </c>
      <c r="H18" s="223">
        <v>481166.8</v>
      </c>
      <c r="I18" s="223">
        <v>531498.9</v>
      </c>
      <c r="J18" s="223">
        <v>572555.30000000005</v>
      </c>
      <c r="K18" s="223">
        <v>620544.69999999995</v>
      </c>
      <c r="L18" s="223">
        <v>744219.5</v>
      </c>
      <c r="M18" s="223">
        <v>1098192.6000000001</v>
      </c>
    </row>
    <row r="19" spans="1:13" s="224" customFormat="1" ht="12.95" customHeight="1" x14ac:dyDescent="0.2">
      <c r="A19" s="222" t="s">
        <v>8</v>
      </c>
      <c r="B19" s="223">
        <v>119878.5</v>
      </c>
      <c r="C19" s="223">
        <v>134532.20000000001</v>
      </c>
      <c r="D19" s="223">
        <v>146650.9</v>
      </c>
      <c r="E19" s="223">
        <v>159131.4</v>
      </c>
      <c r="F19" s="223">
        <v>178342.6</v>
      </c>
      <c r="G19" s="223">
        <v>209989.7</v>
      </c>
      <c r="H19" s="223">
        <v>216331.2</v>
      </c>
      <c r="I19" s="223">
        <v>251445.4</v>
      </c>
      <c r="J19" s="223">
        <v>307045.90000000002</v>
      </c>
      <c r="K19" s="223">
        <v>502784.3</v>
      </c>
      <c r="L19" s="223">
        <v>507984.3</v>
      </c>
      <c r="M19" s="223">
        <v>673099.6</v>
      </c>
    </row>
    <row r="20" spans="1:13" s="224" customFormat="1" ht="12.95" customHeight="1" x14ac:dyDescent="0.2">
      <c r="A20" s="227" t="s">
        <v>109</v>
      </c>
      <c r="B20" s="223">
        <v>32568.799999999999</v>
      </c>
      <c r="C20" s="223">
        <v>35511.800000000003</v>
      </c>
      <c r="D20" s="223">
        <v>33064</v>
      </c>
      <c r="E20" s="223">
        <v>43439</v>
      </c>
      <c r="F20" s="223">
        <v>45198.5</v>
      </c>
      <c r="G20" s="223">
        <v>51060.1</v>
      </c>
      <c r="H20" s="223">
        <v>52909.599999999999</v>
      </c>
      <c r="I20" s="223">
        <v>60708.3</v>
      </c>
      <c r="J20" s="223">
        <v>81298.8</v>
      </c>
      <c r="K20" s="223">
        <v>89501.7</v>
      </c>
      <c r="L20" s="223">
        <v>110384.3</v>
      </c>
      <c r="M20" s="223">
        <v>159497.4</v>
      </c>
    </row>
    <row r="21" spans="1:13" s="224" customFormat="1" ht="12.95" customHeight="1" x14ac:dyDescent="0.2">
      <c r="A21" s="227" t="s">
        <v>9</v>
      </c>
      <c r="B21" s="223">
        <v>10054.6</v>
      </c>
      <c r="C21" s="223">
        <v>12870.1</v>
      </c>
      <c r="D21" s="223">
        <v>15084.1</v>
      </c>
      <c r="E21" s="223">
        <v>17165.599999999999</v>
      </c>
      <c r="F21" s="223">
        <v>17232.400000000001</v>
      </c>
      <c r="G21" s="223">
        <v>18387</v>
      </c>
      <c r="H21" s="223">
        <v>18834.900000000001</v>
      </c>
      <c r="I21" s="223">
        <v>23747</v>
      </c>
      <c r="J21" s="223">
        <v>33045.599999999999</v>
      </c>
      <c r="K21" s="223">
        <v>28746.5</v>
      </c>
      <c r="L21" s="223">
        <v>38859.9</v>
      </c>
      <c r="M21" s="223">
        <v>47978.400000000001</v>
      </c>
    </row>
    <row r="22" spans="1:13" s="224" customFormat="1" ht="12.95" customHeight="1" x14ac:dyDescent="0.2">
      <c r="A22" s="227" t="s">
        <v>10</v>
      </c>
      <c r="B22" s="223">
        <v>38961.699999999997</v>
      </c>
      <c r="C22" s="223">
        <v>39460.800000000003</v>
      </c>
      <c r="D22" s="223">
        <v>43596.4</v>
      </c>
      <c r="E22" s="223">
        <v>48287.9</v>
      </c>
      <c r="F22" s="223">
        <v>61236.9</v>
      </c>
      <c r="G22" s="223">
        <v>64612.7</v>
      </c>
      <c r="H22" s="223">
        <v>71734.7</v>
      </c>
      <c r="I22" s="223">
        <v>86239.8</v>
      </c>
      <c r="J22" s="223">
        <v>100638.3</v>
      </c>
      <c r="K22" s="223">
        <v>240217</v>
      </c>
      <c r="L22" s="223">
        <v>169190.5</v>
      </c>
      <c r="M22" s="223">
        <v>201439.7</v>
      </c>
    </row>
    <row r="23" spans="1:13" s="224" customFormat="1" ht="12.95" customHeight="1" x14ac:dyDescent="0.2">
      <c r="A23" s="227" t="s">
        <v>61</v>
      </c>
      <c r="B23" s="223">
        <v>27613.1</v>
      </c>
      <c r="C23" s="223">
        <v>34288.5</v>
      </c>
      <c r="D23" s="223">
        <v>40441.800000000003</v>
      </c>
      <c r="E23" s="223">
        <v>35388.800000000003</v>
      </c>
      <c r="F23" s="223">
        <v>39302.800000000003</v>
      </c>
      <c r="G23" s="223">
        <v>58762.1</v>
      </c>
      <c r="H23" s="223">
        <v>54666.6</v>
      </c>
      <c r="I23" s="223">
        <v>59625.8</v>
      </c>
      <c r="J23" s="223">
        <v>66414.899999999994</v>
      </c>
      <c r="K23" s="223">
        <v>112375.8</v>
      </c>
      <c r="L23" s="223">
        <v>153064.79999999999</v>
      </c>
      <c r="M23" s="223">
        <v>219490.1</v>
      </c>
    </row>
    <row r="24" spans="1:13" s="228" customFormat="1" ht="12.95" customHeight="1" x14ac:dyDescent="0.2">
      <c r="A24" s="222" t="s">
        <v>11</v>
      </c>
      <c r="B24" s="223">
        <v>259317.3</v>
      </c>
      <c r="C24" s="223">
        <v>318143.2</v>
      </c>
      <c r="D24" s="223">
        <v>356147.20000000001</v>
      </c>
      <c r="E24" s="223">
        <v>393030.9</v>
      </c>
      <c r="F24" s="223">
        <v>440958</v>
      </c>
      <c r="G24" s="223">
        <v>462305.3</v>
      </c>
      <c r="H24" s="223">
        <v>489668.1</v>
      </c>
      <c r="I24" s="223">
        <v>528412.5</v>
      </c>
      <c r="J24" s="223">
        <v>574268.1</v>
      </c>
      <c r="K24" s="223">
        <v>638828.1</v>
      </c>
      <c r="L24" s="223">
        <v>762575.1</v>
      </c>
      <c r="M24" s="223">
        <v>899458.5</v>
      </c>
    </row>
    <row r="25" spans="1:13" s="229" customFormat="1" ht="12.95" customHeight="1" x14ac:dyDescent="0.2">
      <c r="A25" s="222" t="s">
        <v>12</v>
      </c>
      <c r="B25" s="223">
        <v>105155</v>
      </c>
      <c r="C25" s="223">
        <v>114757.2</v>
      </c>
      <c r="D25" s="223">
        <v>129914.2</v>
      </c>
      <c r="E25" s="223">
        <v>122615.4</v>
      </c>
      <c r="F25" s="223">
        <v>115790.39999999999</v>
      </c>
      <c r="G25" s="223">
        <v>156352.70000000001</v>
      </c>
      <c r="H25" s="223">
        <v>173994.2</v>
      </c>
      <c r="I25" s="223">
        <v>224856.6</v>
      </c>
      <c r="J25" s="223">
        <v>305279.09999999998</v>
      </c>
      <c r="K25" s="223">
        <v>402022.5</v>
      </c>
      <c r="L25" s="223">
        <v>681660.8</v>
      </c>
      <c r="M25" s="223">
        <v>1502477</v>
      </c>
    </row>
    <row r="26" spans="1:13" s="229" customFormat="1" ht="12.95" customHeight="1" x14ac:dyDescent="0.2">
      <c r="A26" s="222" t="s">
        <v>13</v>
      </c>
      <c r="B26" s="223">
        <v>134171</v>
      </c>
      <c r="C26" s="223">
        <v>162168.70000000001</v>
      </c>
      <c r="D26" s="223">
        <v>186282.8</v>
      </c>
      <c r="E26" s="223">
        <v>201326.9</v>
      </c>
      <c r="F26" s="223">
        <v>211567.5</v>
      </c>
      <c r="G26" s="223">
        <v>246009.4</v>
      </c>
      <c r="H26" s="223">
        <v>265101.3</v>
      </c>
      <c r="I26" s="223">
        <v>311589</v>
      </c>
      <c r="J26" s="223">
        <v>399042.9</v>
      </c>
      <c r="K26" s="223">
        <v>536394.1</v>
      </c>
      <c r="L26" s="223">
        <v>790529.9</v>
      </c>
      <c r="M26" s="223">
        <v>1422508.4</v>
      </c>
    </row>
    <row r="27" spans="1:13" ht="12.95" customHeight="1" thickBot="1" x14ac:dyDescent="0.25">
      <c r="A27" s="230"/>
      <c r="B27" s="231"/>
      <c r="C27" s="231"/>
      <c r="D27" s="231"/>
      <c r="E27" s="231"/>
      <c r="F27" s="231"/>
      <c r="G27" s="231"/>
      <c r="H27" s="231"/>
      <c r="I27" s="231"/>
      <c r="J27" s="231"/>
      <c r="K27" s="231"/>
      <c r="L27" s="231"/>
      <c r="M27" s="231"/>
    </row>
    <row r="28" spans="1:13" ht="12.6" customHeight="1" x14ac:dyDescent="0.2">
      <c r="B28" s="212"/>
      <c r="C28" s="212"/>
      <c r="D28" s="212"/>
      <c r="E28" s="212"/>
      <c r="F28" s="212"/>
    </row>
    <row r="29" spans="1:13" ht="12.95" customHeight="1" x14ac:dyDescent="0.2">
      <c r="A29" s="233" t="s">
        <v>14</v>
      </c>
      <c r="B29" s="212"/>
      <c r="C29" s="212"/>
      <c r="D29" s="212"/>
      <c r="E29" s="212"/>
      <c r="F29" s="212"/>
    </row>
    <row r="30" spans="1:13" ht="12.95" customHeight="1" x14ac:dyDescent="0.2">
      <c r="A30" s="222" t="s">
        <v>116</v>
      </c>
      <c r="B30" s="234">
        <v>15222</v>
      </c>
      <c r="C30" s="234">
        <v>15925</v>
      </c>
      <c r="D30" s="234">
        <v>16431</v>
      </c>
      <c r="E30" s="234">
        <v>17188</v>
      </c>
      <c r="F30" s="235">
        <f>18735+8</f>
        <v>18743</v>
      </c>
      <c r="G30" s="235">
        <v>20880</v>
      </c>
      <c r="H30" s="235">
        <v>21708</v>
      </c>
      <c r="I30" s="235">
        <v>21689</v>
      </c>
      <c r="J30" s="234">
        <v>23748</v>
      </c>
      <c r="K30" s="234">
        <v>29096</v>
      </c>
      <c r="L30" s="234">
        <v>32779</v>
      </c>
      <c r="M30" s="234">
        <v>30141</v>
      </c>
    </row>
    <row r="31" spans="1:13" ht="12.95" customHeight="1" x14ac:dyDescent="0.2">
      <c r="A31" s="222" t="s">
        <v>15</v>
      </c>
      <c r="B31" s="234">
        <v>4200</v>
      </c>
      <c r="C31" s="234">
        <v>4664</v>
      </c>
      <c r="D31" s="234">
        <v>4178</v>
      </c>
      <c r="E31" s="234">
        <v>4077</v>
      </c>
      <c r="F31" s="235">
        <v>4257</v>
      </c>
      <c r="G31" s="235">
        <v>4573</v>
      </c>
      <c r="H31" s="235">
        <v>4689</v>
      </c>
      <c r="I31" s="235">
        <v>4157</v>
      </c>
      <c r="J31" s="234">
        <v>4184</v>
      </c>
      <c r="K31" s="234">
        <v>4753</v>
      </c>
      <c r="L31" s="234">
        <v>5593</v>
      </c>
      <c r="M31" s="234">
        <v>6172</v>
      </c>
    </row>
    <row r="32" spans="1:13" ht="12.95" customHeight="1" x14ac:dyDescent="0.2">
      <c r="A32" s="222" t="s">
        <v>110</v>
      </c>
      <c r="B32" s="212"/>
      <c r="C32" s="212"/>
      <c r="D32" s="212"/>
      <c r="E32" s="212"/>
      <c r="F32" s="236"/>
      <c r="G32" s="236"/>
      <c r="H32" s="236"/>
      <c r="I32" s="236"/>
    </row>
    <row r="33" spans="1:13" ht="12.95" customHeight="1" x14ac:dyDescent="0.2">
      <c r="A33" s="222" t="s">
        <v>62</v>
      </c>
      <c r="B33" s="237">
        <v>11.8</v>
      </c>
      <c r="C33" s="237">
        <v>10.5</v>
      </c>
      <c r="D33" s="237">
        <v>11.6</v>
      </c>
      <c r="E33" s="237">
        <v>14.4</v>
      </c>
      <c r="F33" s="238">
        <v>11.1</v>
      </c>
      <c r="G33" s="238">
        <v>13.9</v>
      </c>
      <c r="H33" s="238">
        <v>16.899999999999999</v>
      </c>
      <c r="I33" s="238">
        <v>21.6</v>
      </c>
      <c r="J33" s="237">
        <v>23.1</v>
      </c>
      <c r="K33" s="237">
        <v>23.2</v>
      </c>
      <c r="L33" s="237">
        <v>22.4</v>
      </c>
      <c r="M33" s="237">
        <v>21.4</v>
      </c>
    </row>
    <row r="34" spans="1:13" ht="13.9" customHeight="1" x14ac:dyDescent="0.2">
      <c r="A34" s="222" t="s">
        <v>111</v>
      </c>
      <c r="B34" s="212"/>
      <c r="C34" s="212"/>
      <c r="D34" s="212"/>
      <c r="E34" s="212"/>
      <c r="F34" s="236"/>
      <c r="G34" s="236"/>
      <c r="H34" s="236"/>
      <c r="I34" s="236"/>
    </row>
    <row r="35" spans="1:13" ht="13.9" customHeight="1" x14ac:dyDescent="0.2">
      <c r="A35" s="222" t="s">
        <v>142</v>
      </c>
      <c r="B35" s="212"/>
      <c r="C35" s="212"/>
      <c r="D35" s="212"/>
      <c r="E35" s="212"/>
      <c r="F35" s="236"/>
      <c r="G35" s="236"/>
      <c r="H35" s="236"/>
      <c r="I35" s="236"/>
    </row>
    <row r="36" spans="1:13" ht="12.95" customHeight="1" x14ac:dyDescent="0.2">
      <c r="A36" s="222" t="s">
        <v>140</v>
      </c>
      <c r="B36" s="239">
        <v>2.1</v>
      </c>
      <c r="C36" s="239">
        <v>-8.1999999999999993</v>
      </c>
      <c r="D36" s="239">
        <v>13.2</v>
      </c>
      <c r="E36" s="239">
        <v>6.9</v>
      </c>
      <c r="F36" s="238">
        <v>6.1</v>
      </c>
      <c r="G36" s="238">
        <v>10.3</v>
      </c>
      <c r="H36" s="238">
        <v>2.2000000000000002</v>
      </c>
      <c r="I36" s="238">
        <v>17.8</v>
      </c>
      <c r="J36" s="239">
        <v>26.9</v>
      </c>
      <c r="K36" s="239">
        <v>21.8</v>
      </c>
      <c r="L36" s="239">
        <v>28.3</v>
      </c>
      <c r="M36" s="239">
        <v>36.200000000000003</v>
      </c>
    </row>
    <row r="37" spans="1:13" ht="12.95" customHeight="1" x14ac:dyDescent="0.2">
      <c r="A37" s="222" t="s">
        <v>112</v>
      </c>
      <c r="B37" s="212"/>
      <c r="C37" s="212"/>
      <c r="D37" s="212"/>
      <c r="E37" s="212"/>
      <c r="F37" s="236"/>
      <c r="G37" s="236"/>
      <c r="H37" s="236"/>
      <c r="I37" s="236"/>
    </row>
    <row r="38" spans="1:13" ht="25.7" customHeight="1" x14ac:dyDescent="0.2">
      <c r="A38" s="222" t="s">
        <v>141</v>
      </c>
      <c r="B38" s="239">
        <v>1.9</v>
      </c>
      <c r="C38" s="239">
        <v>-8.5</v>
      </c>
      <c r="D38" s="239">
        <v>13.4</v>
      </c>
      <c r="E38" s="239">
        <v>6.7</v>
      </c>
      <c r="F38" s="238">
        <v>6.4</v>
      </c>
      <c r="G38" s="238">
        <v>10.3</v>
      </c>
      <c r="H38" s="238">
        <v>2.1</v>
      </c>
      <c r="I38" s="238">
        <v>14.9</v>
      </c>
      <c r="J38" s="239">
        <v>19.899999999999999</v>
      </c>
      <c r="K38" s="239">
        <v>14.7</v>
      </c>
      <c r="L38" s="239">
        <v>17.8</v>
      </c>
      <c r="M38" s="239">
        <v>16</v>
      </c>
    </row>
    <row r="39" spans="1:13" ht="12.95" customHeight="1" x14ac:dyDescent="0.2">
      <c r="A39" s="222" t="s">
        <v>105</v>
      </c>
      <c r="B39" s="212"/>
      <c r="C39" s="212"/>
      <c r="D39" s="212"/>
      <c r="E39" s="212"/>
      <c r="F39" s="236"/>
      <c r="G39" s="236"/>
      <c r="H39" s="236"/>
      <c r="I39" s="236"/>
    </row>
    <row r="40" spans="1:13" ht="12.95" customHeight="1" x14ac:dyDescent="0.2">
      <c r="A40" s="222" t="s">
        <v>16</v>
      </c>
      <c r="B40" s="239">
        <v>103.2</v>
      </c>
      <c r="C40" s="239">
        <v>106</v>
      </c>
      <c r="D40" s="239">
        <v>113.7</v>
      </c>
      <c r="E40" s="239">
        <v>116</v>
      </c>
      <c r="F40" s="238">
        <v>103.9</v>
      </c>
      <c r="G40" s="238">
        <v>109.9</v>
      </c>
      <c r="H40" s="238">
        <v>106.5</v>
      </c>
      <c r="I40" s="238">
        <v>127.9</v>
      </c>
      <c r="J40" s="239">
        <v>122.8</v>
      </c>
      <c r="K40" s="239">
        <v>121.4</v>
      </c>
      <c r="L40" s="239">
        <v>128.5</v>
      </c>
      <c r="M40" s="239">
        <v>167.6</v>
      </c>
    </row>
    <row r="41" spans="1:13" ht="12.95" customHeight="1" x14ac:dyDescent="0.2">
      <c r="A41" s="222" t="s">
        <v>106</v>
      </c>
      <c r="B41" s="240">
        <v>0.9</v>
      </c>
      <c r="C41" s="240">
        <v>1</v>
      </c>
      <c r="D41" s="240">
        <v>1.1000000000000001</v>
      </c>
      <c r="E41" s="240">
        <v>1</v>
      </c>
      <c r="F41" s="238">
        <v>0.9</v>
      </c>
      <c r="G41" s="238">
        <v>1.1000000000000001</v>
      </c>
      <c r="H41" s="238">
        <v>1</v>
      </c>
      <c r="I41" s="238">
        <v>1.2</v>
      </c>
      <c r="J41" s="240">
        <v>1</v>
      </c>
      <c r="K41" s="240">
        <v>1</v>
      </c>
      <c r="L41" s="240">
        <v>1.1000000000000001</v>
      </c>
      <c r="M41" s="240">
        <v>1.3</v>
      </c>
    </row>
    <row r="42" spans="1:13" ht="12.95" customHeight="1" x14ac:dyDescent="0.2">
      <c r="A42" s="222" t="s">
        <v>63</v>
      </c>
      <c r="B42" s="212"/>
      <c r="C42" s="212"/>
      <c r="D42" s="212"/>
      <c r="E42" s="212"/>
      <c r="F42" s="236"/>
      <c r="G42" s="236"/>
      <c r="H42" s="236"/>
      <c r="I42" s="236"/>
    </row>
    <row r="43" spans="1:13" ht="12.95" customHeight="1" x14ac:dyDescent="0.2">
      <c r="A43" s="222" t="s">
        <v>17</v>
      </c>
      <c r="B43" s="212"/>
      <c r="C43" s="212"/>
      <c r="D43" s="212"/>
      <c r="E43" s="212"/>
      <c r="F43" s="236"/>
      <c r="G43" s="236"/>
      <c r="H43" s="236"/>
      <c r="I43" s="236"/>
    </row>
    <row r="44" spans="1:13" ht="12.95" customHeight="1" x14ac:dyDescent="0.2">
      <c r="A44" s="222" t="s">
        <v>18</v>
      </c>
      <c r="B44" s="241">
        <v>0.78</v>
      </c>
      <c r="C44" s="241">
        <v>0.71</v>
      </c>
      <c r="D44" s="241">
        <v>0.7</v>
      </c>
      <c r="E44" s="241">
        <v>0.61</v>
      </c>
      <c r="F44" s="242">
        <v>0.55000000000000004</v>
      </c>
      <c r="G44" s="242">
        <v>0.64</v>
      </c>
      <c r="H44" s="242">
        <v>0.66</v>
      </c>
      <c r="I44" s="242">
        <v>0.72</v>
      </c>
      <c r="J44" s="241">
        <v>0.77</v>
      </c>
      <c r="K44" s="241">
        <v>0.75</v>
      </c>
      <c r="L44" s="241">
        <v>0.86</v>
      </c>
      <c r="M44" s="241">
        <v>1.06</v>
      </c>
    </row>
    <row r="46" spans="1:13" ht="15" customHeight="1" x14ac:dyDescent="0.2">
      <c r="A46" s="243" t="s">
        <v>162</v>
      </c>
    </row>
    <row r="47" spans="1:13" ht="12.95" customHeight="1" x14ac:dyDescent="0.2">
      <c r="A47" s="244"/>
    </row>
    <row r="48" spans="1:13" ht="12.95" customHeight="1" x14ac:dyDescent="0.2">
      <c r="A48" s="244"/>
    </row>
    <row r="50" spans="1:13" ht="12.95" customHeight="1" x14ac:dyDescent="0.2">
      <c r="K50" s="213"/>
      <c r="L50" s="213"/>
      <c r="M50" s="213"/>
    </row>
    <row r="56" spans="1:13" ht="12.95" customHeight="1" x14ac:dyDescent="0.2">
      <c r="A56" s="244"/>
    </row>
    <row r="57" spans="1:13" ht="12.95" customHeight="1" x14ac:dyDescent="0.2">
      <c r="A57" s="244"/>
    </row>
    <row r="58" spans="1:13" ht="12.95" customHeight="1" x14ac:dyDescent="0.2">
      <c r="A58" s="244"/>
    </row>
    <row r="59" spans="1:13" ht="12.95" customHeight="1" x14ac:dyDescent="0.2">
      <c r="A59" s="245"/>
    </row>
    <row r="60" spans="1:13" ht="12.95" customHeight="1" x14ac:dyDescent="0.2">
      <c r="A60" s="245"/>
    </row>
    <row r="61" spans="1:13" ht="12.95" customHeight="1" x14ac:dyDescent="0.2">
      <c r="A61" s="245"/>
    </row>
    <row r="62" spans="1:13" ht="12.95" customHeight="1" x14ac:dyDescent="0.2">
      <c r="A62" s="245"/>
    </row>
    <row r="63" spans="1:13" ht="12.95" customHeight="1" x14ac:dyDescent="0.2">
      <c r="A63" s="245"/>
    </row>
    <row r="64" spans="1:13" ht="12.95" customHeight="1" x14ac:dyDescent="0.2">
      <c r="A64" s="245"/>
    </row>
    <row r="65" spans="1:13" ht="12.95" customHeight="1" x14ac:dyDescent="0.2">
      <c r="A65" s="245"/>
    </row>
    <row r="66" spans="1:13" ht="12.95" customHeight="1" x14ac:dyDescent="0.2">
      <c r="A66" s="245"/>
    </row>
    <row r="67" spans="1:13" ht="12.95" customHeight="1" x14ac:dyDescent="0.2">
      <c r="A67" s="245"/>
    </row>
    <row r="68" spans="1:13" ht="12.95" customHeight="1" x14ac:dyDescent="0.2">
      <c r="A68" s="245"/>
    </row>
    <row r="69" spans="1:13" ht="12.95" customHeight="1" x14ac:dyDescent="0.2">
      <c r="A69" s="245"/>
    </row>
    <row r="70" spans="1:13" ht="12.95" customHeight="1" x14ac:dyDescent="0.2">
      <c r="A70" s="245"/>
    </row>
    <row r="71" spans="1:13" ht="12.95" customHeight="1" x14ac:dyDescent="0.2">
      <c r="A71" s="245"/>
    </row>
    <row r="72" spans="1:13" ht="12.95" customHeight="1" x14ac:dyDescent="0.2">
      <c r="A72" s="245"/>
    </row>
    <row r="73" spans="1:13" ht="12.95" customHeight="1" x14ac:dyDescent="0.2">
      <c r="A73" s="245"/>
    </row>
    <row r="74" spans="1:13" s="211" customFormat="1" ht="12.95" customHeight="1" x14ac:dyDescent="0.2">
      <c r="A74" s="245"/>
      <c r="G74" s="212"/>
      <c r="H74" s="212"/>
      <c r="I74" s="212"/>
      <c r="J74" s="212"/>
      <c r="K74" s="212"/>
      <c r="L74" s="212"/>
      <c r="M74" s="212"/>
    </row>
    <row r="75" spans="1:13" s="211" customFormat="1" ht="12.95" customHeight="1" x14ac:dyDescent="0.2">
      <c r="A75" s="245"/>
      <c r="G75" s="212"/>
      <c r="H75" s="212"/>
      <c r="I75" s="212"/>
      <c r="J75" s="212"/>
      <c r="K75" s="212"/>
      <c r="L75" s="212"/>
      <c r="M75" s="212"/>
    </row>
    <row r="76" spans="1:13" s="211" customFormat="1" ht="12.95" customHeight="1" x14ac:dyDescent="0.2">
      <c r="A76" s="245"/>
      <c r="G76" s="212"/>
      <c r="H76" s="212"/>
      <c r="I76" s="212"/>
      <c r="J76" s="212"/>
      <c r="K76" s="212"/>
      <c r="L76" s="212"/>
      <c r="M76" s="212"/>
    </row>
    <row r="77" spans="1:13" s="211" customFormat="1" ht="12.95" customHeight="1" x14ac:dyDescent="0.2">
      <c r="A77" s="245"/>
      <c r="G77" s="212"/>
      <c r="H77" s="212"/>
      <c r="I77" s="212"/>
      <c r="J77" s="212"/>
      <c r="K77" s="212"/>
      <c r="L77" s="212"/>
      <c r="M77" s="212"/>
    </row>
    <row r="78" spans="1:13" s="211" customFormat="1" ht="12.95" customHeight="1" x14ac:dyDescent="0.2">
      <c r="A78" s="245"/>
      <c r="G78" s="212"/>
      <c r="H78" s="212"/>
      <c r="I78" s="212"/>
      <c r="J78" s="212"/>
      <c r="K78" s="212"/>
      <c r="L78" s="212"/>
      <c r="M78" s="212"/>
    </row>
    <row r="79" spans="1:13" s="211" customFormat="1" ht="12.95" customHeight="1" x14ac:dyDescent="0.2">
      <c r="A79" s="245"/>
      <c r="G79" s="212"/>
      <c r="H79" s="212"/>
      <c r="I79" s="212"/>
      <c r="J79" s="212"/>
      <c r="K79" s="212"/>
      <c r="L79" s="212"/>
      <c r="M79" s="212"/>
    </row>
    <row r="80" spans="1:13" s="211" customFormat="1" ht="12.95" customHeight="1" x14ac:dyDescent="0.2">
      <c r="A80" s="245"/>
      <c r="G80" s="212"/>
      <c r="H80" s="212"/>
      <c r="I80" s="212"/>
      <c r="J80" s="212"/>
      <c r="K80" s="212"/>
      <c r="L80" s="212"/>
      <c r="M80" s="212"/>
    </row>
    <row r="81" spans="1:13" s="211" customFormat="1" ht="12.95" customHeight="1" x14ac:dyDescent="0.2">
      <c r="A81" s="245"/>
      <c r="G81" s="212"/>
      <c r="H81" s="212"/>
      <c r="I81" s="212"/>
      <c r="J81" s="212"/>
      <c r="K81" s="212"/>
      <c r="L81" s="212"/>
      <c r="M81" s="212"/>
    </row>
    <row r="82" spans="1:13" s="211" customFormat="1" ht="12.95" customHeight="1" x14ac:dyDescent="0.2">
      <c r="A82" s="245"/>
      <c r="G82" s="212"/>
      <c r="H82" s="212"/>
      <c r="I82" s="212"/>
      <c r="J82" s="212"/>
      <c r="K82" s="212"/>
      <c r="L82" s="212"/>
      <c r="M82" s="212"/>
    </row>
    <row r="83" spans="1:13" s="211" customFormat="1" ht="12.95" customHeight="1" x14ac:dyDescent="0.2">
      <c r="A83" s="245"/>
      <c r="G83" s="212"/>
      <c r="H83" s="212"/>
      <c r="I83" s="212"/>
      <c r="J83" s="212"/>
      <c r="K83" s="212"/>
      <c r="L83" s="212"/>
      <c r="M83" s="212"/>
    </row>
    <row r="84" spans="1:13" s="211" customFormat="1" ht="12.95" customHeight="1" x14ac:dyDescent="0.2">
      <c r="A84" s="245"/>
      <c r="G84" s="212"/>
      <c r="H84" s="212"/>
      <c r="I84" s="212"/>
      <c r="J84" s="212"/>
      <c r="K84" s="212"/>
      <c r="L84" s="212"/>
      <c r="M84" s="212"/>
    </row>
    <row r="85" spans="1:13" s="211" customFormat="1" ht="12.95" customHeight="1" x14ac:dyDescent="0.2">
      <c r="A85" s="245"/>
      <c r="G85" s="212"/>
      <c r="H85" s="212"/>
      <c r="I85" s="212"/>
      <c r="J85" s="212"/>
      <c r="K85" s="212"/>
      <c r="L85" s="212"/>
      <c r="M85" s="212"/>
    </row>
    <row r="86" spans="1:13" s="211" customFormat="1" ht="12.95" customHeight="1" x14ac:dyDescent="0.2">
      <c r="A86" s="245"/>
      <c r="G86" s="212"/>
      <c r="H86" s="212"/>
      <c r="I86" s="212"/>
      <c r="J86" s="212"/>
      <c r="K86" s="212"/>
      <c r="L86" s="212"/>
      <c r="M86" s="212"/>
    </row>
    <row r="87" spans="1:13" s="211" customFormat="1" ht="12.95" customHeight="1" x14ac:dyDescent="0.2">
      <c r="A87" s="245"/>
      <c r="G87" s="212"/>
      <c r="H87" s="212"/>
      <c r="I87" s="212"/>
      <c r="J87" s="212"/>
      <c r="K87" s="212"/>
      <c r="L87" s="212"/>
      <c r="M87" s="212"/>
    </row>
    <row r="88" spans="1:13" s="211" customFormat="1" ht="12.95" customHeight="1" x14ac:dyDescent="0.2">
      <c r="A88" s="245"/>
      <c r="G88" s="212"/>
      <c r="H88" s="212"/>
      <c r="I88" s="212"/>
      <c r="J88" s="212"/>
      <c r="K88" s="212"/>
      <c r="L88" s="212"/>
      <c r="M88" s="212"/>
    </row>
    <row r="89" spans="1:13" s="211" customFormat="1" ht="12.95" customHeight="1" x14ac:dyDescent="0.2">
      <c r="A89" s="245"/>
      <c r="G89" s="212"/>
      <c r="H89" s="212"/>
      <c r="I89" s="212"/>
      <c r="J89" s="212"/>
      <c r="K89" s="212"/>
      <c r="L89" s="212"/>
      <c r="M89" s="212"/>
    </row>
    <row r="90" spans="1:13" s="211" customFormat="1" ht="12.95" customHeight="1" x14ac:dyDescent="0.2">
      <c r="A90" s="245"/>
      <c r="G90" s="212"/>
      <c r="H90" s="212"/>
      <c r="I90" s="212"/>
      <c r="J90" s="212"/>
      <c r="K90" s="212"/>
      <c r="L90" s="212"/>
      <c r="M90" s="212"/>
    </row>
    <row r="91" spans="1:13" s="211" customFormat="1" ht="12.95" customHeight="1" x14ac:dyDescent="0.2">
      <c r="A91" s="245"/>
      <c r="G91" s="212"/>
      <c r="H91" s="212"/>
      <c r="I91" s="212"/>
      <c r="J91" s="212"/>
      <c r="K91" s="212"/>
      <c r="L91" s="212"/>
      <c r="M91" s="212"/>
    </row>
    <row r="92" spans="1:13" s="211" customFormat="1" ht="12.95" customHeight="1" x14ac:dyDescent="0.2">
      <c r="A92" s="245"/>
      <c r="G92" s="212"/>
      <c r="H92" s="212"/>
      <c r="I92" s="212"/>
      <c r="J92" s="212"/>
      <c r="K92" s="212"/>
      <c r="L92" s="212"/>
      <c r="M92" s="212"/>
    </row>
    <row r="93" spans="1:13" s="211" customFormat="1" ht="12.95" customHeight="1" x14ac:dyDescent="0.2">
      <c r="A93" s="245"/>
      <c r="G93" s="212"/>
      <c r="H93" s="212"/>
      <c r="I93" s="212"/>
      <c r="J93" s="212"/>
      <c r="K93" s="212"/>
      <c r="L93" s="212"/>
      <c r="M93" s="212"/>
    </row>
    <row r="94" spans="1:13" s="211" customFormat="1" ht="12.95" customHeight="1" x14ac:dyDescent="0.2">
      <c r="A94" s="245"/>
      <c r="G94" s="212"/>
      <c r="H94" s="212"/>
      <c r="I94" s="212"/>
      <c r="J94" s="212"/>
      <c r="K94" s="212"/>
      <c r="L94" s="212"/>
      <c r="M94" s="212"/>
    </row>
    <row r="95" spans="1:13" s="211" customFormat="1" ht="12.95" customHeight="1" x14ac:dyDescent="0.2">
      <c r="A95" s="245"/>
      <c r="G95" s="212"/>
      <c r="H95" s="212"/>
      <c r="I95" s="212"/>
      <c r="J95" s="212"/>
      <c r="K95" s="212"/>
      <c r="L95" s="212"/>
      <c r="M95" s="212"/>
    </row>
    <row r="96" spans="1:13" s="211" customFormat="1" ht="12.95" customHeight="1" x14ac:dyDescent="0.2">
      <c r="A96" s="245"/>
      <c r="G96" s="212"/>
      <c r="H96" s="212"/>
      <c r="I96" s="212"/>
      <c r="J96" s="212"/>
      <c r="K96" s="212"/>
      <c r="L96" s="212"/>
      <c r="M96" s="212"/>
    </row>
    <row r="97" spans="1:13" s="211" customFormat="1" ht="12.95" customHeight="1" x14ac:dyDescent="0.2">
      <c r="A97" s="245"/>
      <c r="G97" s="212"/>
      <c r="H97" s="212"/>
      <c r="I97" s="212"/>
      <c r="J97" s="212"/>
      <c r="K97" s="212"/>
      <c r="L97" s="212"/>
      <c r="M97" s="212"/>
    </row>
    <row r="98" spans="1:13" s="211" customFormat="1" ht="12.95" customHeight="1" x14ac:dyDescent="0.2">
      <c r="A98" s="245"/>
      <c r="G98" s="212"/>
      <c r="H98" s="212"/>
      <c r="I98" s="212"/>
      <c r="J98" s="212"/>
      <c r="K98" s="212"/>
      <c r="L98" s="212"/>
      <c r="M98" s="212"/>
    </row>
    <row r="99" spans="1:13" s="211" customFormat="1" ht="12.95" customHeight="1" x14ac:dyDescent="0.2">
      <c r="A99" s="245"/>
      <c r="G99" s="212"/>
      <c r="H99" s="212"/>
      <c r="I99" s="212"/>
      <c r="J99" s="212"/>
      <c r="K99" s="212"/>
      <c r="L99" s="212"/>
      <c r="M99" s="212"/>
    </row>
    <row r="100" spans="1:13" s="211" customFormat="1" ht="12.95" customHeight="1" x14ac:dyDescent="0.2">
      <c r="A100" s="245"/>
      <c r="G100" s="212"/>
      <c r="H100" s="212"/>
      <c r="I100" s="212"/>
      <c r="J100" s="212"/>
      <c r="K100" s="212"/>
      <c r="L100" s="212"/>
      <c r="M100" s="212"/>
    </row>
    <row r="101" spans="1:13" s="211" customFormat="1" ht="12.95" customHeight="1" x14ac:dyDescent="0.2">
      <c r="A101" s="245"/>
      <c r="G101" s="212"/>
      <c r="H101" s="212"/>
      <c r="I101" s="212"/>
      <c r="J101" s="212"/>
      <c r="K101" s="212"/>
      <c r="L101" s="212"/>
      <c r="M101" s="212"/>
    </row>
    <row r="102" spans="1:13" s="211" customFormat="1" ht="12.95" customHeight="1" x14ac:dyDescent="0.2">
      <c r="A102" s="245"/>
      <c r="G102" s="212"/>
      <c r="H102" s="212"/>
      <c r="I102" s="212"/>
      <c r="J102" s="212"/>
      <c r="K102" s="212"/>
      <c r="L102" s="212"/>
      <c r="M102" s="212"/>
    </row>
    <row r="103" spans="1:13" s="211" customFormat="1" ht="12.95" customHeight="1" x14ac:dyDescent="0.2">
      <c r="A103" s="245"/>
      <c r="G103" s="212"/>
      <c r="H103" s="212"/>
      <c r="I103" s="212"/>
      <c r="J103" s="212"/>
      <c r="K103" s="212"/>
      <c r="L103" s="212"/>
      <c r="M103" s="212"/>
    </row>
    <row r="104" spans="1:13" s="211" customFormat="1" ht="12.95" customHeight="1" x14ac:dyDescent="0.2">
      <c r="A104" s="245"/>
      <c r="G104" s="212"/>
      <c r="H104" s="212"/>
      <c r="I104" s="212"/>
      <c r="J104" s="212"/>
      <c r="K104" s="212"/>
      <c r="L104" s="212"/>
      <c r="M104" s="212"/>
    </row>
    <row r="105" spans="1:13" s="211" customFormat="1" ht="12.95" customHeight="1" x14ac:dyDescent="0.2">
      <c r="A105" s="245"/>
      <c r="G105" s="212"/>
      <c r="H105" s="212"/>
      <c r="I105" s="212"/>
      <c r="J105" s="212"/>
      <c r="K105" s="212"/>
      <c r="L105" s="212"/>
      <c r="M105" s="212"/>
    </row>
    <row r="106" spans="1:13" s="211" customFormat="1" ht="12.95" customHeight="1" x14ac:dyDescent="0.2">
      <c r="A106" s="245"/>
      <c r="G106" s="212"/>
      <c r="H106" s="212"/>
      <c r="I106" s="212"/>
      <c r="J106" s="212"/>
      <c r="K106" s="212"/>
      <c r="L106" s="212"/>
      <c r="M106" s="212"/>
    </row>
    <row r="107" spans="1:13" s="211" customFormat="1" ht="12.95" customHeight="1" x14ac:dyDescent="0.2">
      <c r="A107" s="245"/>
      <c r="G107" s="212"/>
      <c r="H107" s="212"/>
      <c r="I107" s="212"/>
      <c r="J107" s="212"/>
      <c r="K107" s="212"/>
      <c r="L107" s="212"/>
      <c r="M107" s="212"/>
    </row>
    <row r="108" spans="1:13" s="211" customFormat="1" ht="12.95" customHeight="1" x14ac:dyDescent="0.2">
      <c r="A108" s="245"/>
      <c r="G108" s="212"/>
      <c r="H108" s="212"/>
      <c r="I108" s="212"/>
      <c r="J108" s="212"/>
      <c r="K108" s="212"/>
      <c r="L108" s="212"/>
      <c r="M108" s="212"/>
    </row>
    <row r="109" spans="1:13" s="211" customFormat="1" ht="12.95" customHeight="1" x14ac:dyDescent="0.2">
      <c r="A109" s="245"/>
      <c r="G109" s="212"/>
      <c r="H109" s="212"/>
      <c r="I109" s="212"/>
      <c r="J109" s="212"/>
      <c r="K109" s="212"/>
      <c r="L109" s="212"/>
      <c r="M109" s="212"/>
    </row>
    <row r="110" spans="1:13" s="211" customFormat="1" ht="12.95" customHeight="1" x14ac:dyDescent="0.2">
      <c r="A110" s="245"/>
      <c r="G110" s="212"/>
      <c r="H110" s="212"/>
      <c r="I110" s="212"/>
      <c r="J110" s="212"/>
      <c r="K110" s="212"/>
      <c r="L110" s="212"/>
      <c r="M110" s="212"/>
    </row>
    <row r="111" spans="1:13" s="211" customFormat="1" ht="12.95" customHeight="1" x14ac:dyDescent="0.2">
      <c r="A111" s="245"/>
      <c r="G111" s="212"/>
      <c r="H111" s="212"/>
      <c r="I111" s="212"/>
      <c r="J111" s="212"/>
      <c r="K111" s="212"/>
      <c r="L111" s="212"/>
      <c r="M111" s="212"/>
    </row>
    <row r="112" spans="1:13" s="211" customFormat="1" ht="12.95" customHeight="1" x14ac:dyDescent="0.2">
      <c r="A112" s="245"/>
      <c r="G112" s="212"/>
      <c r="H112" s="212"/>
      <c r="I112" s="212"/>
      <c r="J112" s="212"/>
      <c r="K112" s="212"/>
      <c r="L112" s="212"/>
      <c r="M112" s="212"/>
    </row>
    <row r="113" spans="1:13" s="211" customFormat="1" ht="12.95" customHeight="1" x14ac:dyDescent="0.2">
      <c r="A113" s="245"/>
      <c r="G113" s="212"/>
      <c r="H113" s="212"/>
      <c r="I113" s="212"/>
      <c r="J113" s="212"/>
      <c r="K113" s="212"/>
      <c r="L113" s="212"/>
      <c r="M113" s="212"/>
    </row>
    <row r="114" spans="1:13" s="211" customFormat="1" ht="12.95" customHeight="1" x14ac:dyDescent="0.2">
      <c r="A114" s="245"/>
      <c r="G114" s="212"/>
      <c r="H114" s="212"/>
      <c r="I114" s="212"/>
      <c r="J114" s="212"/>
      <c r="K114" s="212"/>
      <c r="L114" s="212"/>
      <c r="M114" s="212"/>
    </row>
    <row r="115" spans="1:13" s="211" customFormat="1" ht="12.95" customHeight="1" x14ac:dyDescent="0.2">
      <c r="A115" s="245"/>
      <c r="G115" s="212"/>
      <c r="H115" s="212"/>
      <c r="I115" s="212"/>
      <c r="J115" s="212"/>
      <c r="K115" s="212"/>
      <c r="L115" s="212"/>
      <c r="M115" s="212"/>
    </row>
    <row r="116" spans="1:13" s="211" customFormat="1" ht="12.95" customHeight="1" x14ac:dyDescent="0.2">
      <c r="A116" s="245"/>
      <c r="G116" s="212"/>
      <c r="H116" s="212"/>
      <c r="I116" s="212"/>
      <c r="J116" s="212"/>
      <c r="K116" s="212"/>
      <c r="L116" s="212"/>
      <c r="M116" s="212"/>
    </row>
    <row r="117" spans="1:13" s="211" customFormat="1" ht="12.95" customHeight="1" x14ac:dyDescent="0.2">
      <c r="A117" s="245"/>
      <c r="G117" s="212"/>
      <c r="H117" s="212"/>
      <c r="I117" s="212"/>
      <c r="J117" s="212"/>
      <c r="K117" s="212"/>
      <c r="L117" s="212"/>
      <c r="M117" s="212"/>
    </row>
    <row r="118" spans="1:13" s="211" customFormat="1" ht="12.95" customHeight="1" x14ac:dyDescent="0.2">
      <c r="A118" s="245"/>
      <c r="G118" s="212"/>
      <c r="H118" s="212"/>
      <c r="I118" s="212"/>
      <c r="J118" s="212"/>
      <c r="K118" s="212"/>
      <c r="L118" s="212"/>
      <c r="M118" s="212"/>
    </row>
    <row r="119" spans="1:13" s="211" customFormat="1" ht="12.95" customHeight="1" x14ac:dyDescent="0.2">
      <c r="A119" s="245"/>
      <c r="G119" s="212"/>
      <c r="H119" s="212"/>
      <c r="I119" s="212"/>
      <c r="J119" s="212"/>
      <c r="K119" s="212"/>
      <c r="L119" s="212"/>
      <c r="M119" s="212"/>
    </row>
    <row r="120" spans="1:13" s="211" customFormat="1" ht="12.95" customHeight="1" x14ac:dyDescent="0.2">
      <c r="A120" s="245"/>
      <c r="G120" s="212"/>
      <c r="H120" s="212"/>
      <c r="I120" s="212"/>
      <c r="J120" s="212"/>
      <c r="K120" s="212"/>
      <c r="L120" s="212"/>
      <c r="M120" s="212"/>
    </row>
    <row r="121" spans="1:13" s="211" customFormat="1" ht="12.95" customHeight="1" x14ac:dyDescent="0.2">
      <c r="A121" s="245"/>
      <c r="G121" s="212"/>
      <c r="H121" s="212"/>
      <c r="I121" s="212"/>
      <c r="J121" s="212"/>
      <c r="K121" s="212"/>
      <c r="L121" s="212"/>
      <c r="M121" s="212"/>
    </row>
    <row r="122" spans="1:13" s="211" customFormat="1" ht="12.95" customHeight="1" x14ac:dyDescent="0.2">
      <c r="A122" s="245"/>
      <c r="G122" s="212"/>
      <c r="H122" s="212"/>
      <c r="I122" s="212"/>
      <c r="J122" s="212"/>
      <c r="K122" s="212"/>
      <c r="L122" s="212"/>
      <c r="M122" s="212"/>
    </row>
    <row r="123" spans="1:13" s="211" customFormat="1" ht="12.95" customHeight="1" x14ac:dyDescent="0.2">
      <c r="A123" s="245"/>
      <c r="G123" s="212"/>
      <c r="H123" s="212"/>
      <c r="I123" s="212"/>
      <c r="J123" s="212"/>
      <c r="K123" s="212"/>
      <c r="L123" s="212"/>
      <c r="M123" s="212"/>
    </row>
    <row r="124" spans="1:13" s="211" customFormat="1" ht="12.95" customHeight="1" x14ac:dyDescent="0.2">
      <c r="A124" s="245"/>
      <c r="G124" s="212"/>
      <c r="H124" s="212"/>
      <c r="I124" s="212"/>
      <c r="J124" s="212"/>
      <c r="K124" s="212"/>
      <c r="L124" s="212"/>
      <c r="M124" s="212"/>
    </row>
    <row r="125" spans="1:13" s="211" customFormat="1" ht="12.95" customHeight="1" x14ac:dyDescent="0.2">
      <c r="A125" s="245"/>
      <c r="G125" s="212"/>
      <c r="H125" s="212"/>
      <c r="I125" s="212"/>
      <c r="J125" s="212"/>
      <c r="K125" s="212"/>
      <c r="L125" s="212"/>
      <c r="M125" s="212"/>
    </row>
    <row r="126" spans="1:13" s="211" customFormat="1" ht="12.95" customHeight="1" x14ac:dyDescent="0.2">
      <c r="A126" s="245"/>
      <c r="G126" s="212"/>
      <c r="H126" s="212"/>
      <c r="I126" s="212"/>
      <c r="J126" s="212"/>
      <c r="K126" s="212"/>
      <c r="L126" s="212"/>
      <c r="M126" s="212"/>
    </row>
    <row r="127" spans="1:13" s="211" customFormat="1" ht="12.95" customHeight="1" x14ac:dyDescent="0.2">
      <c r="A127" s="245"/>
      <c r="G127" s="212"/>
      <c r="H127" s="212"/>
      <c r="I127" s="212"/>
      <c r="J127" s="212"/>
      <c r="K127" s="212"/>
      <c r="L127" s="212"/>
      <c r="M127" s="212"/>
    </row>
    <row r="128" spans="1:13" s="211" customFormat="1" ht="12.95" customHeight="1" x14ac:dyDescent="0.2">
      <c r="A128" s="245"/>
      <c r="G128" s="212"/>
      <c r="H128" s="212"/>
      <c r="I128" s="212"/>
      <c r="J128" s="212"/>
      <c r="K128" s="212"/>
      <c r="L128" s="212"/>
      <c r="M128" s="212"/>
    </row>
    <row r="129" spans="1:13" s="211" customFormat="1" ht="12.95" customHeight="1" x14ac:dyDescent="0.2">
      <c r="A129" s="245"/>
      <c r="G129" s="212"/>
      <c r="H129" s="212"/>
      <c r="I129" s="212"/>
      <c r="J129" s="212"/>
      <c r="K129" s="212"/>
      <c r="L129" s="212"/>
      <c r="M129" s="212"/>
    </row>
    <row r="130" spans="1:13" s="211" customFormat="1" ht="12.95" customHeight="1" x14ac:dyDescent="0.2">
      <c r="A130" s="245"/>
      <c r="G130" s="212"/>
      <c r="H130" s="212"/>
      <c r="I130" s="212"/>
      <c r="J130" s="212"/>
      <c r="K130" s="212"/>
      <c r="L130" s="212"/>
      <c r="M130" s="212"/>
    </row>
    <row r="131" spans="1:13" s="211" customFormat="1" ht="12.95" customHeight="1" x14ac:dyDescent="0.2">
      <c r="A131" s="245"/>
      <c r="G131" s="212"/>
      <c r="H131" s="212"/>
      <c r="I131" s="212"/>
      <c r="J131" s="212"/>
      <c r="K131" s="212"/>
      <c r="L131" s="212"/>
      <c r="M131" s="212"/>
    </row>
    <row r="132" spans="1:13" s="211" customFormat="1" ht="12.95" customHeight="1" x14ac:dyDescent="0.2">
      <c r="A132" s="245"/>
      <c r="G132" s="212"/>
      <c r="H132" s="212"/>
      <c r="I132" s="212"/>
      <c r="J132" s="212"/>
      <c r="K132" s="212"/>
      <c r="L132" s="212"/>
      <c r="M132" s="212"/>
    </row>
    <row r="133" spans="1:13" s="211" customFormat="1" ht="12.95" customHeight="1" x14ac:dyDescent="0.2">
      <c r="A133" s="245"/>
      <c r="G133" s="212"/>
      <c r="H133" s="212"/>
      <c r="I133" s="212"/>
      <c r="J133" s="212"/>
      <c r="K133" s="212"/>
      <c r="L133" s="212"/>
      <c r="M133" s="212"/>
    </row>
    <row r="134" spans="1:13" s="211" customFormat="1" ht="12.95" customHeight="1" x14ac:dyDescent="0.2">
      <c r="A134" s="245"/>
      <c r="G134" s="212"/>
      <c r="H134" s="212"/>
      <c r="I134" s="212"/>
      <c r="J134" s="212"/>
      <c r="K134" s="212"/>
      <c r="L134" s="212"/>
      <c r="M134" s="212"/>
    </row>
    <row r="135" spans="1:13" s="211" customFormat="1" ht="12.95" customHeight="1" x14ac:dyDescent="0.2">
      <c r="A135" s="245"/>
      <c r="G135" s="212"/>
      <c r="H135" s="212"/>
      <c r="I135" s="212"/>
      <c r="J135" s="212"/>
      <c r="K135" s="212"/>
      <c r="L135" s="212"/>
      <c r="M135" s="212"/>
    </row>
    <row r="136" spans="1:13" s="211" customFormat="1" ht="12.95" customHeight="1" x14ac:dyDescent="0.2">
      <c r="A136" s="245"/>
      <c r="G136" s="212"/>
      <c r="H136" s="212"/>
      <c r="I136" s="212"/>
      <c r="J136" s="212"/>
      <c r="K136" s="212"/>
      <c r="L136" s="212"/>
      <c r="M136" s="212"/>
    </row>
    <row r="137" spans="1:13" s="211" customFormat="1" ht="12.95" customHeight="1" x14ac:dyDescent="0.2">
      <c r="A137" s="245"/>
      <c r="G137" s="212"/>
      <c r="H137" s="212"/>
      <c r="I137" s="212"/>
      <c r="J137" s="212"/>
      <c r="K137" s="212"/>
      <c r="L137" s="212"/>
      <c r="M137" s="212"/>
    </row>
    <row r="138" spans="1:13" s="211" customFormat="1" ht="12.95" customHeight="1" x14ac:dyDescent="0.2">
      <c r="A138" s="245"/>
      <c r="G138" s="212"/>
      <c r="H138" s="212"/>
      <c r="I138" s="212"/>
      <c r="J138" s="212"/>
      <c r="K138" s="212"/>
      <c r="L138" s="212"/>
      <c r="M138" s="212"/>
    </row>
    <row r="139" spans="1:13" s="211" customFormat="1" ht="12.95" customHeight="1" x14ac:dyDescent="0.2">
      <c r="A139" s="245"/>
      <c r="G139" s="212"/>
      <c r="H139" s="212"/>
      <c r="I139" s="212"/>
      <c r="J139" s="212"/>
      <c r="K139" s="212"/>
      <c r="L139" s="212"/>
      <c r="M139" s="212"/>
    </row>
    <row r="140" spans="1:13" s="211" customFormat="1" ht="12.95" customHeight="1" x14ac:dyDescent="0.2">
      <c r="A140" s="245"/>
      <c r="G140" s="212"/>
      <c r="H140" s="212"/>
      <c r="I140" s="212"/>
      <c r="J140" s="212"/>
      <c r="K140" s="212"/>
      <c r="L140" s="212"/>
      <c r="M140" s="212"/>
    </row>
    <row r="141" spans="1:13" s="211" customFormat="1" ht="12.95" customHeight="1" x14ac:dyDescent="0.2">
      <c r="A141" s="245"/>
      <c r="G141" s="212"/>
      <c r="H141" s="212"/>
      <c r="I141" s="212"/>
      <c r="J141" s="212"/>
      <c r="K141" s="212"/>
      <c r="L141" s="212"/>
      <c r="M141" s="212"/>
    </row>
    <row r="142" spans="1:13" s="211" customFormat="1" ht="12.95" customHeight="1" x14ac:dyDescent="0.2">
      <c r="A142" s="245"/>
      <c r="G142" s="212"/>
      <c r="H142" s="212"/>
      <c r="I142" s="212"/>
      <c r="J142" s="212"/>
      <c r="K142" s="212"/>
      <c r="L142" s="212"/>
      <c r="M142" s="212"/>
    </row>
    <row r="143" spans="1:13" s="211" customFormat="1" ht="12.95" customHeight="1" x14ac:dyDescent="0.2">
      <c r="A143" s="245"/>
      <c r="G143" s="212"/>
      <c r="H143" s="212"/>
      <c r="I143" s="212"/>
      <c r="J143" s="212"/>
      <c r="K143" s="212"/>
      <c r="L143" s="212"/>
      <c r="M143" s="212"/>
    </row>
    <row r="144" spans="1:13" s="211" customFormat="1" ht="12.95" customHeight="1" x14ac:dyDescent="0.2">
      <c r="A144" s="245"/>
      <c r="G144" s="212"/>
      <c r="H144" s="212"/>
      <c r="I144" s="212"/>
      <c r="J144" s="212"/>
      <c r="K144" s="212"/>
      <c r="L144" s="212"/>
      <c r="M144" s="212"/>
    </row>
    <row r="145" spans="1:13" s="211" customFormat="1" ht="12.95" customHeight="1" x14ac:dyDescent="0.2">
      <c r="A145" s="245"/>
      <c r="G145" s="212"/>
      <c r="H145" s="212"/>
      <c r="I145" s="212"/>
      <c r="J145" s="212"/>
      <c r="K145" s="212"/>
      <c r="L145" s="212"/>
      <c r="M145" s="212"/>
    </row>
    <row r="146" spans="1:13" s="211" customFormat="1" ht="12.95" customHeight="1" x14ac:dyDescent="0.2">
      <c r="A146" s="245"/>
      <c r="G146" s="212"/>
      <c r="H146" s="212"/>
      <c r="I146" s="212"/>
      <c r="J146" s="212"/>
      <c r="K146" s="212"/>
      <c r="L146" s="212"/>
      <c r="M146" s="212"/>
    </row>
    <row r="147" spans="1:13" s="211" customFormat="1" ht="12.95" customHeight="1" x14ac:dyDescent="0.2">
      <c r="A147" s="245"/>
      <c r="G147" s="212"/>
      <c r="H147" s="212"/>
      <c r="I147" s="212"/>
      <c r="J147" s="212"/>
      <c r="K147" s="212"/>
      <c r="L147" s="212"/>
      <c r="M147" s="212"/>
    </row>
    <row r="148" spans="1:13" s="211" customFormat="1" ht="12.95" customHeight="1" x14ac:dyDescent="0.2">
      <c r="A148" s="245"/>
      <c r="G148" s="212"/>
      <c r="H148" s="212"/>
      <c r="I148" s="212"/>
      <c r="J148" s="212"/>
      <c r="K148" s="212"/>
      <c r="L148" s="212"/>
      <c r="M148" s="212"/>
    </row>
    <row r="149" spans="1:13" s="211" customFormat="1" ht="12.95" customHeight="1" x14ac:dyDescent="0.2">
      <c r="A149" s="245"/>
      <c r="G149" s="212"/>
      <c r="H149" s="212"/>
      <c r="I149" s="212"/>
      <c r="J149" s="212"/>
      <c r="K149" s="212"/>
      <c r="L149" s="212"/>
      <c r="M149" s="212"/>
    </row>
    <row r="150" spans="1:13" s="211" customFormat="1" ht="12.95" customHeight="1" x14ac:dyDescent="0.2">
      <c r="A150" s="245"/>
      <c r="G150" s="212"/>
      <c r="H150" s="212"/>
      <c r="I150" s="212"/>
      <c r="J150" s="212"/>
      <c r="K150" s="212"/>
      <c r="L150" s="212"/>
      <c r="M150" s="212"/>
    </row>
    <row r="151" spans="1:13" s="211" customFormat="1" ht="12.95" customHeight="1" x14ac:dyDescent="0.2">
      <c r="A151" s="245"/>
      <c r="G151" s="212"/>
      <c r="H151" s="212"/>
      <c r="I151" s="212"/>
      <c r="J151" s="212"/>
      <c r="K151" s="212"/>
      <c r="L151" s="212"/>
      <c r="M151" s="212"/>
    </row>
    <row r="152" spans="1:13" s="211" customFormat="1" ht="12.95" customHeight="1" x14ac:dyDescent="0.2">
      <c r="A152" s="245"/>
      <c r="G152" s="212"/>
      <c r="H152" s="212"/>
      <c r="I152" s="212"/>
      <c r="J152" s="212"/>
      <c r="K152" s="212"/>
      <c r="L152" s="212"/>
      <c r="M152" s="212"/>
    </row>
    <row r="153" spans="1:13" s="211" customFormat="1" ht="12.95" customHeight="1" x14ac:dyDescent="0.2">
      <c r="A153" s="245"/>
      <c r="G153" s="212"/>
      <c r="H153" s="212"/>
      <c r="I153" s="212"/>
      <c r="J153" s="212"/>
      <c r="K153" s="212"/>
      <c r="L153" s="212"/>
      <c r="M153" s="212"/>
    </row>
    <row r="154" spans="1:13" s="211" customFormat="1" ht="12.95" customHeight="1" x14ac:dyDescent="0.2">
      <c r="A154" s="245"/>
      <c r="G154" s="212"/>
      <c r="H154" s="212"/>
      <c r="I154" s="212"/>
      <c r="J154" s="212"/>
      <c r="K154" s="212"/>
      <c r="L154" s="212"/>
      <c r="M154" s="212"/>
    </row>
    <row r="155" spans="1:13" s="211" customFormat="1" ht="12.95" customHeight="1" x14ac:dyDescent="0.2">
      <c r="A155" s="245"/>
      <c r="G155" s="212"/>
      <c r="H155" s="212"/>
      <c r="I155" s="212"/>
      <c r="J155" s="212"/>
      <c r="K155" s="212"/>
      <c r="L155" s="212"/>
      <c r="M155" s="212"/>
    </row>
    <row r="156" spans="1:13" s="211" customFormat="1" ht="12.95" customHeight="1" x14ac:dyDescent="0.2">
      <c r="A156" s="245"/>
      <c r="G156" s="212"/>
      <c r="H156" s="212"/>
      <c r="I156" s="212"/>
      <c r="J156" s="212"/>
      <c r="K156" s="212"/>
      <c r="L156" s="212"/>
      <c r="M156" s="212"/>
    </row>
    <row r="157" spans="1:13" s="211" customFormat="1" ht="12.95" customHeight="1" x14ac:dyDescent="0.2">
      <c r="A157" s="245"/>
      <c r="G157" s="212"/>
      <c r="H157" s="212"/>
      <c r="I157" s="212"/>
      <c r="J157" s="212"/>
      <c r="K157" s="212"/>
      <c r="L157" s="212"/>
      <c r="M157" s="212"/>
    </row>
    <row r="158" spans="1:13" s="211" customFormat="1" ht="12.95" customHeight="1" x14ac:dyDescent="0.2">
      <c r="A158" s="245"/>
      <c r="G158" s="212"/>
      <c r="H158" s="212"/>
      <c r="I158" s="212"/>
      <c r="J158" s="212"/>
      <c r="K158" s="212"/>
      <c r="L158" s="212"/>
      <c r="M158" s="212"/>
    </row>
    <row r="159" spans="1:13" s="211" customFormat="1" ht="12.95" customHeight="1" x14ac:dyDescent="0.2">
      <c r="A159" s="245"/>
      <c r="G159" s="212"/>
      <c r="H159" s="212"/>
      <c r="I159" s="212"/>
      <c r="J159" s="212"/>
      <c r="K159" s="212"/>
      <c r="L159" s="212"/>
      <c r="M159" s="212"/>
    </row>
    <row r="160" spans="1:13" s="211" customFormat="1" ht="12.95" customHeight="1" x14ac:dyDescent="0.2">
      <c r="A160" s="245"/>
      <c r="G160" s="212"/>
      <c r="H160" s="212"/>
      <c r="I160" s="212"/>
      <c r="J160" s="212"/>
      <c r="K160" s="212"/>
      <c r="L160" s="212"/>
      <c r="M160" s="212"/>
    </row>
    <row r="161" spans="1:13" s="211" customFormat="1" ht="12.95" customHeight="1" x14ac:dyDescent="0.2">
      <c r="A161" s="245"/>
      <c r="G161" s="212"/>
      <c r="H161" s="212"/>
      <c r="I161" s="212"/>
      <c r="J161" s="212"/>
      <c r="K161" s="212"/>
      <c r="L161" s="212"/>
      <c r="M161" s="212"/>
    </row>
    <row r="162" spans="1:13" s="211" customFormat="1" ht="12.95" customHeight="1" x14ac:dyDescent="0.2">
      <c r="A162" s="245"/>
      <c r="G162" s="212"/>
      <c r="H162" s="212"/>
      <c r="I162" s="212"/>
      <c r="J162" s="212"/>
      <c r="K162" s="212"/>
      <c r="L162" s="212"/>
      <c r="M162" s="212"/>
    </row>
    <row r="163" spans="1:13" s="211" customFormat="1" ht="12.95" customHeight="1" x14ac:dyDescent="0.2">
      <c r="A163" s="245"/>
      <c r="G163" s="212"/>
      <c r="H163" s="212"/>
      <c r="I163" s="212"/>
      <c r="J163" s="212"/>
      <c r="K163" s="212"/>
      <c r="L163" s="212"/>
      <c r="M163" s="212"/>
    </row>
    <row r="164" spans="1:13" s="211" customFormat="1" ht="12.95" customHeight="1" x14ac:dyDescent="0.2">
      <c r="A164" s="245"/>
      <c r="G164" s="212"/>
      <c r="H164" s="212"/>
      <c r="I164" s="212"/>
      <c r="J164" s="212"/>
      <c r="K164" s="212"/>
      <c r="L164" s="212"/>
      <c r="M164" s="212"/>
    </row>
    <row r="165" spans="1:13" s="211" customFormat="1" ht="12.95" customHeight="1" x14ac:dyDescent="0.2">
      <c r="A165" s="245"/>
      <c r="G165" s="212"/>
      <c r="H165" s="212"/>
      <c r="I165" s="212"/>
      <c r="J165" s="212"/>
      <c r="K165" s="212"/>
      <c r="L165" s="212"/>
      <c r="M165" s="212"/>
    </row>
    <row r="166" spans="1:13" s="211" customFormat="1" ht="12.95" customHeight="1" x14ac:dyDescent="0.2">
      <c r="A166" s="245"/>
      <c r="G166" s="212"/>
      <c r="H166" s="212"/>
      <c r="I166" s="212"/>
      <c r="J166" s="212"/>
      <c r="K166" s="212"/>
      <c r="L166" s="212"/>
      <c r="M166" s="212"/>
    </row>
    <row r="167" spans="1:13" s="211" customFormat="1" ht="12.95" customHeight="1" x14ac:dyDescent="0.2">
      <c r="A167" s="245"/>
      <c r="G167" s="212"/>
      <c r="H167" s="212"/>
      <c r="I167" s="212"/>
      <c r="J167" s="212"/>
      <c r="K167" s="212"/>
      <c r="L167" s="212"/>
      <c r="M167" s="212"/>
    </row>
    <row r="168" spans="1:13" s="211" customFormat="1" ht="12.95" customHeight="1" x14ac:dyDescent="0.2">
      <c r="A168" s="245"/>
      <c r="G168" s="212"/>
      <c r="H168" s="212"/>
      <c r="I168" s="212"/>
      <c r="J168" s="212"/>
      <c r="K168" s="212"/>
      <c r="L168" s="212"/>
      <c r="M168" s="212"/>
    </row>
    <row r="169" spans="1:13" s="211" customFormat="1" ht="12.95" customHeight="1" x14ac:dyDescent="0.2">
      <c r="A169" s="245"/>
      <c r="G169" s="212"/>
      <c r="H169" s="212"/>
      <c r="I169" s="212"/>
      <c r="J169" s="212"/>
      <c r="K169" s="212"/>
      <c r="L169" s="212"/>
      <c r="M169" s="212"/>
    </row>
    <row r="170" spans="1:13" s="211" customFormat="1" ht="12.95" customHeight="1" x14ac:dyDescent="0.2">
      <c r="A170" s="245"/>
      <c r="G170" s="212"/>
      <c r="H170" s="212"/>
      <c r="I170" s="212"/>
      <c r="J170" s="212"/>
      <c r="K170" s="212"/>
      <c r="L170" s="212"/>
      <c r="M170" s="212"/>
    </row>
    <row r="171" spans="1:13" s="211" customFormat="1" ht="12.95" customHeight="1" x14ac:dyDescent="0.2">
      <c r="A171" s="245"/>
      <c r="G171" s="212"/>
      <c r="H171" s="212"/>
      <c r="I171" s="212"/>
      <c r="J171" s="212"/>
      <c r="K171" s="212"/>
      <c r="L171" s="212"/>
      <c r="M171" s="212"/>
    </row>
    <row r="172" spans="1:13" s="211" customFormat="1" ht="12.95" customHeight="1" x14ac:dyDescent="0.2">
      <c r="A172" s="245"/>
      <c r="G172" s="212"/>
      <c r="H172" s="212"/>
      <c r="I172" s="212"/>
      <c r="J172" s="212"/>
      <c r="K172" s="212"/>
      <c r="L172" s="212"/>
      <c r="M172" s="212"/>
    </row>
    <row r="173" spans="1:13" s="211" customFormat="1" ht="12.95" customHeight="1" x14ac:dyDescent="0.2">
      <c r="A173" s="245"/>
      <c r="G173" s="212"/>
      <c r="H173" s="212"/>
      <c r="I173" s="212"/>
      <c r="J173" s="212"/>
      <c r="K173" s="212"/>
      <c r="L173" s="212"/>
      <c r="M173" s="212"/>
    </row>
    <row r="174" spans="1:13" s="211" customFormat="1" ht="12.95" customHeight="1" x14ac:dyDescent="0.2">
      <c r="A174" s="245"/>
      <c r="G174" s="212"/>
      <c r="H174" s="212"/>
      <c r="I174" s="212"/>
      <c r="J174" s="212"/>
      <c r="K174" s="212"/>
      <c r="L174" s="212"/>
      <c r="M174" s="212"/>
    </row>
    <row r="175" spans="1:13" s="211" customFormat="1" ht="12.95" customHeight="1" x14ac:dyDescent="0.2">
      <c r="A175" s="245"/>
      <c r="G175" s="212"/>
      <c r="H175" s="212"/>
      <c r="I175" s="212"/>
      <c r="J175" s="212"/>
      <c r="K175" s="212"/>
      <c r="L175" s="212"/>
      <c r="M175" s="212"/>
    </row>
    <row r="176" spans="1:13" s="211" customFormat="1" ht="12.95" customHeight="1" x14ac:dyDescent="0.2">
      <c r="A176" s="245"/>
      <c r="G176" s="212"/>
      <c r="H176" s="212"/>
      <c r="I176" s="212"/>
      <c r="J176" s="212"/>
      <c r="K176" s="212"/>
      <c r="L176" s="212"/>
      <c r="M176" s="212"/>
    </row>
    <row r="177" spans="1:13" s="211" customFormat="1" ht="12.95" customHeight="1" x14ac:dyDescent="0.2">
      <c r="A177" s="245"/>
      <c r="G177" s="212"/>
      <c r="H177" s="212"/>
      <c r="I177" s="212"/>
      <c r="J177" s="212"/>
      <c r="K177" s="212"/>
      <c r="L177" s="212"/>
      <c r="M177" s="212"/>
    </row>
    <row r="178" spans="1:13" s="211" customFormat="1" ht="12.95" customHeight="1" x14ac:dyDescent="0.2">
      <c r="A178" s="245"/>
      <c r="G178" s="212"/>
      <c r="H178" s="212"/>
      <c r="I178" s="212"/>
      <c r="J178" s="212"/>
      <c r="K178" s="212"/>
      <c r="L178" s="212"/>
      <c r="M178" s="212"/>
    </row>
    <row r="179" spans="1:13" s="211" customFormat="1" ht="12.95" customHeight="1" x14ac:dyDescent="0.2">
      <c r="A179" s="245"/>
      <c r="G179" s="212"/>
      <c r="H179" s="212"/>
      <c r="I179" s="212"/>
      <c r="J179" s="212"/>
      <c r="K179" s="212"/>
      <c r="L179" s="212"/>
      <c r="M179" s="212"/>
    </row>
    <row r="180" spans="1:13" s="211" customFormat="1" ht="12.95" customHeight="1" x14ac:dyDescent="0.2">
      <c r="A180" s="245"/>
      <c r="G180" s="212"/>
      <c r="H180" s="212"/>
      <c r="I180" s="212"/>
      <c r="J180" s="212"/>
      <c r="K180" s="212"/>
      <c r="L180" s="212"/>
      <c r="M180" s="212"/>
    </row>
    <row r="181" spans="1:13" s="211" customFormat="1" ht="12.95" customHeight="1" x14ac:dyDescent="0.2">
      <c r="A181" s="245"/>
      <c r="G181" s="212"/>
      <c r="H181" s="212"/>
      <c r="I181" s="212"/>
      <c r="J181" s="212"/>
      <c r="K181" s="212"/>
      <c r="L181" s="212"/>
      <c r="M181" s="212"/>
    </row>
    <row r="182" spans="1:13" s="211" customFormat="1" ht="12.95" customHeight="1" x14ac:dyDescent="0.2">
      <c r="A182" s="245"/>
      <c r="G182" s="212"/>
      <c r="H182" s="212"/>
      <c r="I182" s="212"/>
      <c r="J182" s="212"/>
      <c r="K182" s="212"/>
      <c r="L182" s="212"/>
      <c r="M182" s="212"/>
    </row>
    <row r="183" spans="1:13" s="211" customFormat="1" ht="12.95" customHeight="1" x14ac:dyDescent="0.2">
      <c r="A183" s="245"/>
      <c r="G183" s="212"/>
      <c r="H183" s="212"/>
      <c r="I183" s="212"/>
      <c r="J183" s="212"/>
      <c r="K183" s="212"/>
      <c r="L183" s="212"/>
      <c r="M183" s="212"/>
    </row>
    <row r="184" spans="1:13" s="211" customFormat="1" ht="12.95" customHeight="1" x14ac:dyDescent="0.2">
      <c r="A184" s="245"/>
      <c r="G184" s="212"/>
      <c r="H184" s="212"/>
      <c r="I184" s="212"/>
      <c r="J184" s="212"/>
      <c r="K184" s="212"/>
      <c r="L184" s="212"/>
      <c r="M184" s="212"/>
    </row>
    <row r="185" spans="1:13" s="211" customFormat="1" ht="12.95" customHeight="1" x14ac:dyDescent="0.2">
      <c r="A185" s="245"/>
      <c r="G185" s="212"/>
      <c r="H185" s="212"/>
      <c r="I185" s="212"/>
      <c r="J185" s="212"/>
      <c r="K185" s="212"/>
      <c r="L185" s="212"/>
      <c r="M185" s="212"/>
    </row>
    <row r="186" spans="1:13" s="211" customFormat="1" ht="12.95" customHeight="1" x14ac:dyDescent="0.2">
      <c r="A186" s="245"/>
      <c r="G186" s="212"/>
      <c r="H186" s="212"/>
      <c r="I186" s="212"/>
      <c r="J186" s="212"/>
      <c r="K186" s="212"/>
      <c r="L186" s="212"/>
      <c r="M186" s="212"/>
    </row>
    <row r="187" spans="1:13" s="211" customFormat="1" ht="12.95" customHeight="1" x14ac:dyDescent="0.2">
      <c r="A187" s="245"/>
      <c r="G187" s="212"/>
      <c r="H187" s="212"/>
      <c r="I187" s="212"/>
      <c r="J187" s="212"/>
      <c r="K187" s="212"/>
      <c r="L187" s="212"/>
      <c r="M187" s="212"/>
    </row>
    <row r="188" spans="1:13" s="211" customFormat="1" ht="12.95" customHeight="1" x14ac:dyDescent="0.2">
      <c r="A188" s="245"/>
      <c r="G188" s="212"/>
      <c r="H188" s="212"/>
      <c r="I188" s="212"/>
      <c r="J188" s="212"/>
      <c r="K188" s="212"/>
      <c r="L188" s="212"/>
      <c r="M188" s="212"/>
    </row>
    <row r="189" spans="1:13" s="211" customFormat="1" ht="12.95" customHeight="1" x14ac:dyDescent="0.2">
      <c r="A189" s="245"/>
      <c r="G189" s="212"/>
      <c r="H189" s="212"/>
      <c r="I189" s="212"/>
      <c r="J189" s="212"/>
      <c r="K189" s="212"/>
      <c r="L189" s="212"/>
      <c r="M189" s="212"/>
    </row>
    <row r="190" spans="1:13" s="211" customFormat="1" ht="12.95" customHeight="1" x14ac:dyDescent="0.2">
      <c r="A190" s="245"/>
      <c r="G190" s="212"/>
      <c r="H190" s="212"/>
      <c r="I190" s="212"/>
      <c r="J190" s="212"/>
      <c r="K190" s="212"/>
      <c r="L190" s="212"/>
      <c r="M190" s="212"/>
    </row>
    <row r="191" spans="1:13" s="211" customFormat="1" ht="12.95" customHeight="1" x14ac:dyDescent="0.2">
      <c r="A191" s="245"/>
      <c r="G191" s="212"/>
      <c r="H191" s="212"/>
      <c r="I191" s="212"/>
      <c r="J191" s="212"/>
      <c r="K191" s="212"/>
      <c r="L191" s="212"/>
      <c r="M191" s="212"/>
    </row>
    <row r="192" spans="1:13" s="211" customFormat="1" ht="12.95" customHeight="1" x14ac:dyDescent="0.2">
      <c r="A192" s="245"/>
      <c r="G192" s="212"/>
      <c r="H192" s="212"/>
      <c r="I192" s="212"/>
      <c r="J192" s="212"/>
      <c r="K192" s="212"/>
      <c r="L192" s="212"/>
      <c r="M192" s="212"/>
    </row>
    <row r="193" spans="1:13" s="211" customFormat="1" ht="12.95" customHeight="1" x14ac:dyDescent="0.2">
      <c r="A193" s="245"/>
      <c r="G193" s="212"/>
      <c r="H193" s="212"/>
      <c r="I193" s="212"/>
      <c r="J193" s="212"/>
      <c r="K193" s="212"/>
      <c r="L193" s="212"/>
      <c r="M193" s="212"/>
    </row>
    <row r="194" spans="1:13" s="211" customFormat="1" ht="12.95" customHeight="1" x14ac:dyDescent="0.2">
      <c r="A194" s="245"/>
      <c r="G194" s="212"/>
      <c r="H194" s="212"/>
      <c r="I194" s="212"/>
      <c r="J194" s="212"/>
      <c r="K194" s="212"/>
      <c r="L194" s="212"/>
      <c r="M194" s="212"/>
    </row>
    <row r="195" spans="1:13" s="211" customFormat="1" ht="12.95" customHeight="1" x14ac:dyDescent="0.2">
      <c r="A195" s="245"/>
      <c r="G195" s="212"/>
      <c r="H195" s="212"/>
      <c r="I195" s="212"/>
      <c r="J195" s="212"/>
      <c r="K195" s="212"/>
      <c r="L195" s="212"/>
      <c r="M195" s="212"/>
    </row>
    <row r="196" spans="1:13" s="211" customFormat="1" ht="12.95" customHeight="1" x14ac:dyDescent="0.2">
      <c r="A196" s="245"/>
      <c r="G196" s="212"/>
      <c r="H196" s="212"/>
      <c r="I196" s="212"/>
      <c r="J196" s="212"/>
      <c r="K196" s="212"/>
      <c r="L196" s="212"/>
      <c r="M196" s="212"/>
    </row>
    <row r="197" spans="1:13" s="211" customFormat="1" ht="12.95" customHeight="1" x14ac:dyDescent="0.2">
      <c r="A197" s="245"/>
      <c r="G197" s="212"/>
      <c r="H197" s="212"/>
      <c r="I197" s="212"/>
      <c r="J197" s="212"/>
      <c r="K197" s="212"/>
      <c r="L197" s="212"/>
      <c r="M197" s="212"/>
    </row>
    <row r="198" spans="1:13" s="211" customFormat="1" ht="12.95" customHeight="1" x14ac:dyDescent="0.2">
      <c r="A198" s="245"/>
      <c r="G198" s="212"/>
      <c r="H198" s="212"/>
      <c r="I198" s="212"/>
      <c r="J198" s="212"/>
      <c r="K198" s="212"/>
      <c r="L198" s="212"/>
      <c r="M198" s="212"/>
    </row>
    <row r="199" spans="1:13" s="211" customFormat="1" ht="12.95" customHeight="1" x14ac:dyDescent="0.2">
      <c r="A199" s="245"/>
      <c r="G199" s="212"/>
      <c r="H199" s="212"/>
      <c r="I199" s="212"/>
      <c r="J199" s="212"/>
      <c r="K199" s="212"/>
      <c r="L199" s="212"/>
      <c r="M199" s="212"/>
    </row>
    <row r="200" spans="1:13" s="211" customFormat="1" ht="12.95" customHeight="1" x14ac:dyDescent="0.2">
      <c r="A200" s="245"/>
      <c r="G200" s="212"/>
      <c r="H200" s="212"/>
      <c r="I200" s="212"/>
      <c r="J200" s="212"/>
      <c r="K200" s="212"/>
      <c r="L200" s="212"/>
      <c r="M200" s="212"/>
    </row>
    <row r="201" spans="1:13" s="211" customFormat="1" ht="12.95" customHeight="1" x14ac:dyDescent="0.2">
      <c r="A201" s="245"/>
      <c r="G201" s="212"/>
      <c r="H201" s="212"/>
      <c r="I201" s="212"/>
      <c r="J201" s="212"/>
      <c r="K201" s="212"/>
      <c r="L201" s="212"/>
      <c r="M201" s="212"/>
    </row>
    <row r="202" spans="1:13" s="211" customFormat="1" ht="12.95" customHeight="1" x14ac:dyDescent="0.2">
      <c r="A202" s="245"/>
      <c r="G202" s="212"/>
      <c r="H202" s="212"/>
      <c r="I202" s="212"/>
      <c r="J202" s="212"/>
      <c r="K202" s="212"/>
      <c r="L202" s="212"/>
      <c r="M202" s="212"/>
    </row>
    <row r="203" spans="1:13" s="211" customFormat="1" ht="12.95" customHeight="1" x14ac:dyDescent="0.2">
      <c r="A203" s="245"/>
      <c r="G203" s="212"/>
      <c r="H203" s="212"/>
      <c r="I203" s="212"/>
      <c r="J203" s="212"/>
      <c r="K203" s="212"/>
      <c r="L203" s="212"/>
      <c r="M203" s="212"/>
    </row>
    <row r="204" spans="1:13" s="211" customFormat="1" ht="12.95" customHeight="1" x14ac:dyDescent="0.2">
      <c r="A204" s="245"/>
      <c r="G204" s="212"/>
      <c r="H204" s="212"/>
      <c r="I204" s="212"/>
      <c r="J204" s="212"/>
      <c r="K204" s="212"/>
      <c r="L204" s="212"/>
      <c r="M204" s="212"/>
    </row>
    <row r="205" spans="1:13" s="211" customFormat="1" ht="12.95" customHeight="1" x14ac:dyDescent="0.2">
      <c r="A205" s="245"/>
      <c r="G205" s="212"/>
      <c r="H205" s="212"/>
      <c r="I205" s="212"/>
      <c r="J205" s="212"/>
      <c r="K205" s="212"/>
      <c r="L205" s="212"/>
      <c r="M205" s="212"/>
    </row>
    <row r="206" spans="1:13" s="211" customFormat="1" ht="12.95" customHeight="1" x14ac:dyDescent="0.2">
      <c r="A206" s="245"/>
      <c r="G206" s="212"/>
      <c r="H206" s="212"/>
      <c r="I206" s="212"/>
      <c r="J206" s="212"/>
      <c r="K206" s="212"/>
      <c r="L206" s="212"/>
      <c r="M206" s="212"/>
    </row>
    <row r="207" spans="1:13" s="211" customFormat="1" ht="12.95" customHeight="1" x14ac:dyDescent="0.2">
      <c r="A207" s="245"/>
      <c r="G207" s="212"/>
      <c r="H207" s="212"/>
      <c r="I207" s="212"/>
      <c r="J207" s="212"/>
      <c r="K207" s="212"/>
      <c r="L207" s="212"/>
      <c r="M207" s="212"/>
    </row>
    <row r="208" spans="1:13" s="211" customFormat="1" ht="12.95" customHeight="1" x14ac:dyDescent="0.2">
      <c r="A208" s="245"/>
      <c r="G208" s="212"/>
      <c r="H208" s="212"/>
      <c r="I208" s="212"/>
      <c r="J208" s="212"/>
      <c r="K208" s="212"/>
      <c r="L208" s="212"/>
      <c r="M208" s="212"/>
    </row>
    <row r="209" spans="1:13" s="211" customFormat="1" ht="12.95" customHeight="1" x14ac:dyDescent="0.2">
      <c r="A209" s="245"/>
      <c r="G209" s="212"/>
      <c r="H209" s="212"/>
      <c r="I209" s="212"/>
      <c r="J209" s="212"/>
      <c r="K209" s="212"/>
      <c r="L209" s="212"/>
      <c r="M209" s="212"/>
    </row>
    <row r="210" spans="1:13" s="211" customFormat="1" ht="12.95" customHeight="1" x14ac:dyDescent="0.2">
      <c r="A210" s="245"/>
      <c r="G210" s="212"/>
      <c r="H210" s="212"/>
      <c r="I210" s="212"/>
      <c r="J210" s="212"/>
      <c r="K210" s="212"/>
      <c r="L210" s="212"/>
      <c r="M210" s="212"/>
    </row>
    <row r="211" spans="1:13" s="211" customFormat="1" ht="12.95" customHeight="1" x14ac:dyDescent="0.2">
      <c r="A211" s="245"/>
      <c r="G211" s="212"/>
      <c r="H211" s="212"/>
      <c r="I211" s="212"/>
      <c r="J211" s="212"/>
      <c r="K211" s="212"/>
      <c r="L211" s="212"/>
      <c r="M211" s="212"/>
    </row>
    <row r="212" spans="1:13" s="211" customFormat="1" ht="12.95" customHeight="1" x14ac:dyDescent="0.2">
      <c r="A212" s="245"/>
      <c r="G212" s="212"/>
      <c r="H212" s="212"/>
      <c r="I212" s="212"/>
      <c r="J212" s="212"/>
      <c r="K212" s="212"/>
      <c r="L212" s="212"/>
      <c r="M212" s="212"/>
    </row>
    <row r="213" spans="1:13" s="211" customFormat="1" ht="12.95" customHeight="1" x14ac:dyDescent="0.2">
      <c r="A213" s="245"/>
      <c r="G213" s="212"/>
      <c r="H213" s="212"/>
      <c r="I213" s="212"/>
      <c r="J213" s="212"/>
      <c r="K213" s="212"/>
      <c r="L213" s="212"/>
      <c r="M213" s="212"/>
    </row>
    <row r="214" spans="1:13" s="211" customFormat="1" ht="12.95" customHeight="1" x14ac:dyDescent="0.2">
      <c r="A214" s="245"/>
      <c r="G214" s="212"/>
      <c r="H214" s="212"/>
      <c r="I214" s="212"/>
      <c r="J214" s="212"/>
      <c r="K214" s="212"/>
      <c r="L214" s="212"/>
      <c r="M214" s="212"/>
    </row>
    <row r="215" spans="1:13" s="211" customFormat="1" ht="12.95" customHeight="1" x14ac:dyDescent="0.2">
      <c r="A215" s="245"/>
      <c r="G215" s="212"/>
      <c r="H215" s="212"/>
      <c r="I215" s="212"/>
      <c r="J215" s="212"/>
      <c r="K215" s="212"/>
      <c r="L215" s="212"/>
      <c r="M215" s="212"/>
    </row>
    <row r="216" spans="1:13" s="211" customFormat="1" ht="12.95" customHeight="1" x14ac:dyDescent="0.2">
      <c r="A216" s="245"/>
      <c r="G216" s="212"/>
      <c r="H216" s="212"/>
      <c r="I216" s="212"/>
      <c r="J216" s="212"/>
      <c r="K216" s="212"/>
      <c r="L216" s="212"/>
      <c r="M216" s="212"/>
    </row>
    <row r="217" spans="1:13" s="211" customFormat="1" ht="12.95" customHeight="1" x14ac:dyDescent="0.2">
      <c r="A217" s="245"/>
      <c r="G217" s="212"/>
      <c r="H217" s="212"/>
      <c r="I217" s="212"/>
      <c r="J217" s="212"/>
      <c r="K217" s="212"/>
      <c r="L217" s="212"/>
      <c r="M217" s="212"/>
    </row>
    <row r="218" spans="1:13" s="211" customFormat="1" ht="12.95" customHeight="1" x14ac:dyDescent="0.2">
      <c r="A218" s="245"/>
      <c r="G218" s="212"/>
      <c r="H218" s="212"/>
      <c r="I218" s="212"/>
      <c r="J218" s="212"/>
      <c r="K218" s="212"/>
      <c r="L218" s="212"/>
      <c r="M218" s="212"/>
    </row>
    <row r="219" spans="1:13" s="211" customFormat="1" ht="12.95" customHeight="1" x14ac:dyDescent="0.2">
      <c r="A219" s="245"/>
      <c r="G219" s="212"/>
      <c r="H219" s="212"/>
      <c r="I219" s="212"/>
      <c r="J219" s="212"/>
      <c r="K219" s="212"/>
      <c r="L219" s="212"/>
      <c r="M219" s="212"/>
    </row>
    <row r="220" spans="1:13" s="211" customFormat="1" ht="12.95" customHeight="1" x14ac:dyDescent="0.2">
      <c r="A220" s="245"/>
      <c r="G220" s="212"/>
      <c r="H220" s="212"/>
      <c r="I220" s="212"/>
      <c r="J220" s="212"/>
      <c r="K220" s="212"/>
      <c r="L220" s="212"/>
      <c r="M220" s="212"/>
    </row>
    <row r="221" spans="1:13" s="211" customFormat="1" ht="12.95" customHeight="1" x14ac:dyDescent="0.2">
      <c r="A221" s="245"/>
      <c r="G221" s="212"/>
      <c r="H221" s="212"/>
      <c r="I221" s="212"/>
      <c r="J221" s="212"/>
      <c r="K221" s="212"/>
      <c r="L221" s="212"/>
      <c r="M221" s="212"/>
    </row>
    <row r="222" spans="1:13" s="211" customFormat="1" ht="12.95" customHeight="1" x14ac:dyDescent="0.2">
      <c r="A222" s="245"/>
      <c r="G222" s="212"/>
      <c r="H222" s="212"/>
      <c r="I222" s="212"/>
      <c r="J222" s="212"/>
      <c r="K222" s="212"/>
      <c r="L222" s="212"/>
      <c r="M222" s="212"/>
    </row>
    <row r="223" spans="1:13" s="211" customFormat="1" ht="12.95" customHeight="1" x14ac:dyDescent="0.2">
      <c r="A223" s="245"/>
      <c r="G223" s="212"/>
      <c r="H223" s="212"/>
      <c r="I223" s="212"/>
      <c r="J223" s="212"/>
      <c r="K223" s="212"/>
      <c r="L223" s="212"/>
      <c r="M223" s="212"/>
    </row>
    <row r="224" spans="1:13" s="211" customFormat="1" ht="12.95" customHeight="1" x14ac:dyDescent="0.2">
      <c r="A224" s="245"/>
      <c r="G224" s="212"/>
      <c r="H224" s="212"/>
      <c r="I224" s="212"/>
      <c r="J224" s="212"/>
      <c r="K224" s="212"/>
      <c r="L224" s="212"/>
      <c r="M224" s="212"/>
    </row>
    <row r="225" spans="1:13" s="211" customFormat="1" ht="12.95" customHeight="1" x14ac:dyDescent="0.2">
      <c r="A225" s="245"/>
      <c r="G225" s="212"/>
      <c r="H225" s="212"/>
      <c r="I225" s="212"/>
      <c r="J225" s="212"/>
      <c r="K225" s="212"/>
      <c r="L225" s="212"/>
      <c r="M225" s="212"/>
    </row>
    <row r="226" spans="1:13" s="211" customFormat="1" ht="12.95" customHeight="1" x14ac:dyDescent="0.2">
      <c r="A226" s="245"/>
      <c r="G226" s="212"/>
      <c r="H226" s="212"/>
      <c r="I226" s="212"/>
      <c r="J226" s="212"/>
      <c r="K226" s="212"/>
      <c r="L226" s="212"/>
      <c r="M226" s="212"/>
    </row>
    <row r="227" spans="1:13" s="211" customFormat="1" ht="12.95" customHeight="1" x14ac:dyDescent="0.2">
      <c r="A227" s="245"/>
      <c r="G227" s="212"/>
      <c r="H227" s="212"/>
      <c r="I227" s="212"/>
      <c r="J227" s="212"/>
      <c r="K227" s="212"/>
      <c r="L227" s="212"/>
      <c r="M227" s="212"/>
    </row>
    <row r="228" spans="1:13" s="211" customFormat="1" ht="12.95" customHeight="1" x14ac:dyDescent="0.2">
      <c r="A228" s="245"/>
      <c r="G228" s="212"/>
      <c r="H228" s="212"/>
      <c r="I228" s="212"/>
      <c r="J228" s="212"/>
      <c r="K228" s="212"/>
      <c r="L228" s="212"/>
      <c r="M228" s="212"/>
    </row>
    <row r="229" spans="1:13" s="211" customFormat="1" ht="12.95" customHeight="1" x14ac:dyDescent="0.2">
      <c r="A229" s="245"/>
      <c r="G229" s="212"/>
      <c r="H229" s="212"/>
      <c r="I229" s="212"/>
      <c r="J229" s="212"/>
      <c r="K229" s="212"/>
      <c r="L229" s="212"/>
      <c r="M229" s="212"/>
    </row>
    <row r="230" spans="1:13" s="211" customFormat="1" ht="12.95" customHeight="1" x14ac:dyDescent="0.2">
      <c r="A230" s="245"/>
      <c r="G230" s="212"/>
      <c r="H230" s="212"/>
      <c r="I230" s="212"/>
      <c r="J230" s="212"/>
      <c r="K230" s="212"/>
      <c r="L230" s="212"/>
      <c r="M230" s="212"/>
    </row>
    <row r="231" spans="1:13" s="211" customFormat="1" ht="12.95" customHeight="1" x14ac:dyDescent="0.2">
      <c r="A231" s="245"/>
      <c r="G231" s="212"/>
      <c r="H231" s="212"/>
      <c r="I231" s="212"/>
      <c r="J231" s="212"/>
      <c r="K231" s="212"/>
      <c r="L231" s="212"/>
      <c r="M231" s="212"/>
    </row>
    <row r="232" spans="1:13" s="211" customFormat="1" ht="12.95" customHeight="1" x14ac:dyDescent="0.2">
      <c r="A232" s="245"/>
      <c r="G232" s="212"/>
      <c r="H232" s="212"/>
      <c r="I232" s="212"/>
      <c r="J232" s="212"/>
      <c r="K232" s="212"/>
      <c r="L232" s="212"/>
      <c r="M232" s="212"/>
    </row>
    <row r="233" spans="1:13" s="211" customFormat="1" ht="12.95" customHeight="1" x14ac:dyDescent="0.2">
      <c r="A233" s="245"/>
      <c r="G233" s="212"/>
      <c r="H233" s="212"/>
      <c r="I233" s="212"/>
      <c r="J233" s="212"/>
      <c r="K233" s="212"/>
      <c r="L233" s="212"/>
      <c r="M233" s="212"/>
    </row>
    <row r="234" spans="1:13" s="211" customFormat="1" ht="12.95" customHeight="1" x14ac:dyDescent="0.2">
      <c r="A234" s="245"/>
      <c r="G234" s="212"/>
      <c r="H234" s="212"/>
      <c r="I234" s="212"/>
      <c r="J234" s="212"/>
      <c r="K234" s="212"/>
      <c r="L234" s="212"/>
      <c r="M234" s="212"/>
    </row>
    <row r="235" spans="1:13" s="211" customFormat="1" ht="12.95" customHeight="1" x14ac:dyDescent="0.2">
      <c r="A235" s="245"/>
      <c r="G235" s="212"/>
      <c r="H235" s="212"/>
      <c r="I235" s="212"/>
      <c r="J235" s="212"/>
      <c r="K235" s="212"/>
      <c r="L235" s="212"/>
      <c r="M235" s="212"/>
    </row>
    <row r="236" spans="1:13" s="211" customFormat="1" ht="12.95" customHeight="1" x14ac:dyDescent="0.2">
      <c r="A236" s="245"/>
      <c r="G236" s="212"/>
      <c r="H236" s="212"/>
      <c r="I236" s="212"/>
      <c r="J236" s="212"/>
      <c r="K236" s="212"/>
      <c r="L236" s="212"/>
      <c r="M236" s="212"/>
    </row>
    <row r="237" spans="1:13" s="211" customFormat="1" ht="12.95" customHeight="1" x14ac:dyDescent="0.2">
      <c r="A237" s="245"/>
      <c r="G237" s="212"/>
      <c r="H237" s="212"/>
      <c r="I237" s="212"/>
      <c r="J237" s="212"/>
      <c r="K237" s="212"/>
      <c r="L237" s="212"/>
      <c r="M237" s="212"/>
    </row>
    <row r="238" spans="1:13" s="211" customFormat="1" ht="12.95" customHeight="1" x14ac:dyDescent="0.2">
      <c r="A238" s="245"/>
      <c r="G238" s="212"/>
      <c r="H238" s="212"/>
      <c r="I238" s="212"/>
      <c r="J238" s="212"/>
      <c r="K238" s="212"/>
      <c r="L238" s="212"/>
      <c r="M238" s="212"/>
    </row>
    <row r="239" spans="1:13" s="211" customFormat="1" ht="12.95" customHeight="1" x14ac:dyDescent="0.2">
      <c r="A239" s="245"/>
      <c r="G239" s="212"/>
      <c r="H239" s="212"/>
      <c r="I239" s="212"/>
      <c r="J239" s="212"/>
      <c r="K239" s="212"/>
      <c r="L239" s="212"/>
      <c r="M239" s="212"/>
    </row>
    <row r="240" spans="1:13" s="211" customFormat="1" ht="12.95" customHeight="1" x14ac:dyDescent="0.2">
      <c r="A240" s="245"/>
      <c r="G240" s="212"/>
      <c r="H240" s="212"/>
      <c r="I240" s="212"/>
      <c r="J240" s="212"/>
      <c r="K240" s="212"/>
      <c r="L240" s="212"/>
      <c r="M240" s="212"/>
    </row>
    <row r="241" spans="1:13" s="211" customFormat="1" ht="12.95" customHeight="1" x14ac:dyDescent="0.2">
      <c r="A241" s="245"/>
      <c r="G241" s="212"/>
      <c r="H241" s="212"/>
      <c r="I241" s="212"/>
      <c r="J241" s="212"/>
      <c r="K241" s="212"/>
      <c r="L241" s="212"/>
      <c r="M241" s="212"/>
    </row>
    <row r="242" spans="1:13" s="211" customFormat="1" ht="12.95" customHeight="1" x14ac:dyDescent="0.2">
      <c r="A242" s="245"/>
      <c r="G242" s="212"/>
      <c r="H242" s="212"/>
      <c r="I242" s="212"/>
      <c r="J242" s="212"/>
      <c r="K242" s="212"/>
      <c r="L242" s="212"/>
      <c r="M242" s="212"/>
    </row>
    <row r="243" spans="1:13" s="211" customFormat="1" ht="12.95" customHeight="1" x14ac:dyDescent="0.2">
      <c r="A243" s="245"/>
      <c r="G243" s="212"/>
      <c r="H243" s="212"/>
      <c r="I243" s="212"/>
      <c r="J243" s="212"/>
      <c r="K243" s="212"/>
      <c r="L243" s="212"/>
      <c r="M243" s="212"/>
    </row>
    <row r="244" spans="1:13" s="211" customFormat="1" ht="12.95" customHeight="1" x14ac:dyDescent="0.2">
      <c r="A244" s="245"/>
      <c r="G244" s="212"/>
      <c r="H244" s="212"/>
      <c r="I244" s="212"/>
      <c r="J244" s="212"/>
      <c r="K244" s="212"/>
      <c r="L244" s="212"/>
      <c r="M244" s="212"/>
    </row>
    <row r="245" spans="1:13" s="211" customFormat="1" ht="12.95" customHeight="1" x14ac:dyDescent="0.2">
      <c r="A245" s="245"/>
      <c r="G245" s="212"/>
      <c r="H245" s="212"/>
      <c r="I245" s="212"/>
      <c r="J245" s="212"/>
      <c r="K245" s="212"/>
      <c r="L245" s="212"/>
      <c r="M245" s="212"/>
    </row>
    <row r="246" spans="1:13" s="211" customFormat="1" ht="12.95" customHeight="1" x14ac:dyDescent="0.2">
      <c r="A246" s="245"/>
      <c r="G246" s="212"/>
      <c r="H246" s="212"/>
      <c r="I246" s="212"/>
      <c r="J246" s="212"/>
      <c r="K246" s="212"/>
      <c r="L246" s="212"/>
      <c r="M246" s="212"/>
    </row>
    <row r="247" spans="1:13" s="211" customFormat="1" ht="12.95" customHeight="1" x14ac:dyDescent="0.2">
      <c r="A247" s="245"/>
      <c r="G247" s="212"/>
      <c r="H247" s="212"/>
      <c r="I247" s="212"/>
      <c r="J247" s="212"/>
      <c r="K247" s="212"/>
      <c r="L247" s="212"/>
      <c r="M247" s="212"/>
    </row>
    <row r="248" spans="1:13" s="211" customFormat="1" ht="12.95" customHeight="1" x14ac:dyDescent="0.2">
      <c r="A248" s="245"/>
      <c r="G248" s="212"/>
      <c r="H248" s="212"/>
      <c r="I248" s="212"/>
      <c r="J248" s="212"/>
      <c r="K248" s="212"/>
      <c r="L248" s="212"/>
      <c r="M248" s="212"/>
    </row>
    <row r="249" spans="1:13" s="211" customFormat="1" ht="12.95" customHeight="1" x14ac:dyDescent="0.2">
      <c r="A249" s="245"/>
      <c r="G249" s="212"/>
      <c r="H249" s="212"/>
      <c r="I249" s="212"/>
      <c r="J249" s="212"/>
      <c r="K249" s="212"/>
      <c r="L249" s="212"/>
      <c r="M249" s="212"/>
    </row>
    <row r="250" spans="1:13" s="211" customFormat="1" ht="12.95" customHeight="1" x14ac:dyDescent="0.2">
      <c r="A250" s="245"/>
      <c r="G250" s="212"/>
      <c r="H250" s="212"/>
      <c r="I250" s="212"/>
      <c r="J250" s="212"/>
      <c r="K250" s="212"/>
      <c r="L250" s="212"/>
      <c r="M250" s="212"/>
    </row>
    <row r="251" spans="1:13" s="211" customFormat="1" ht="12.95" customHeight="1" x14ac:dyDescent="0.2">
      <c r="A251" s="245"/>
      <c r="G251" s="212"/>
      <c r="H251" s="212"/>
      <c r="I251" s="212"/>
      <c r="J251" s="212"/>
      <c r="K251" s="212"/>
      <c r="L251" s="212"/>
      <c r="M251" s="212"/>
    </row>
    <row r="252" spans="1:13" s="211" customFormat="1" ht="12.95" customHeight="1" x14ac:dyDescent="0.2">
      <c r="A252" s="245"/>
      <c r="G252" s="212"/>
      <c r="H252" s="212"/>
      <c r="I252" s="212"/>
      <c r="J252" s="212"/>
      <c r="K252" s="212"/>
      <c r="L252" s="212"/>
      <c r="M252" s="212"/>
    </row>
    <row r="253" spans="1:13" s="211" customFormat="1" ht="12.95" customHeight="1" x14ac:dyDescent="0.2">
      <c r="A253" s="245"/>
      <c r="G253" s="212"/>
      <c r="H253" s="212"/>
      <c r="I253" s="212"/>
      <c r="J253" s="212"/>
      <c r="K253" s="212"/>
      <c r="L253" s="212"/>
      <c r="M253" s="212"/>
    </row>
    <row r="254" spans="1:13" s="211" customFormat="1" ht="12.95" customHeight="1" x14ac:dyDescent="0.2">
      <c r="A254" s="245"/>
      <c r="G254" s="212"/>
      <c r="H254" s="212"/>
      <c r="I254" s="212"/>
      <c r="J254" s="212"/>
      <c r="K254" s="212"/>
      <c r="L254" s="212"/>
      <c r="M254" s="212"/>
    </row>
    <row r="255" spans="1:13" s="211" customFormat="1" ht="12.95" customHeight="1" x14ac:dyDescent="0.2">
      <c r="A255" s="245"/>
      <c r="G255" s="212"/>
      <c r="H255" s="212"/>
      <c r="I255" s="212"/>
      <c r="J255" s="212"/>
      <c r="K255" s="212"/>
      <c r="L255" s="212"/>
      <c r="M255" s="212"/>
    </row>
    <row r="256" spans="1:13" s="211" customFormat="1" ht="12.95" customHeight="1" x14ac:dyDescent="0.2">
      <c r="A256" s="245"/>
      <c r="G256" s="212"/>
      <c r="H256" s="212"/>
      <c r="I256" s="212"/>
      <c r="J256" s="212"/>
      <c r="K256" s="212"/>
      <c r="L256" s="212"/>
      <c r="M256" s="212"/>
    </row>
    <row r="257" spans="1:13" s="211" customFormat="1" ht="12.95" customHeight="1" x14ac:dyDescent="0.2">
      <c r="A257" s="245"/>
      <c r="G257" s="212"/>
      <c r="H257" s="212"/>
      <c r="I257" s="212"/>
      <c r="J257" s="212"/>
      <c r="K257" s="212"/>
      <c r="L257" s="212"/>
      <c r="M257" s="212"/>
    </row>
    <row r="258" spans="1:13" s="211" customFormat="1" ht="12.95" customHeight="1" x14ac:dyDescent="0.2">
      <c r="A258" s="245"/>
      <c r="G258" s="212"/>
      <c r="H258" s="212"/>
      <c r="I258" s="212"/>
      <c r="J258" s="212"/>
      <c r="K258" s="212"/>
      <c r="L258" s="212"/>
      <c r="M258" s="212"/>
    </row>
    <row r="259" spans="1:13" s="211" customFormat="1" ht="12.95" customHeight="1" x14ac:dyDescent="0.2">
      <c r="A259" s="245"/>
      <c r="G259" s="212"/>
      <c r="H259" s="212"/>
      <c r="I259" s="212"/>
      <c r="J259" s="212"/>
      <c r="K259" s="212"/>
      <c r="L259" s="212"/>
      <c r="M259" s="212"/>
    </row>
    <row r="260" spans="1:13" s="211" customFormat="1" ht="12.95" customHeight="1" x14ac:dyDescent="0.2">
      <c r="A260" s="245"/>
      <c r="G260" s="212"/>
      <c r="H260" s="212"/>
      <c r="I260" s="212"/>
      <c r="J260" s="212"/>
      <c r="K260" s="212"/>
      <c r="L260" s="212"/>
      <c r="M260" s="212"/>
    </row>
    <row r="261" spans="1:13" s="211" customFormat="1" ht="12.95" customHeight="1" x14ac:dyDescent="0.2">
      <c r="A261" s="245"/>
      <c r="G261" s="212"/>
      <c r="H261" s="212"/>
      <c r="I261" s="212"/>
      <c r="J261" s="212"/>
      <c r="K261" s="212"/>
      <c r="L261" s="212"/>
      <c r="M261" s="212"/>
    </row>
    <row r="262" spans="1:13" s="211" customFormat="1" ht="12.95" customHeight="1" x14ac:dyDescent="0.2">
      <c r="A262" s="245"/>
      <c r="G262" s="212"/>
      <c r="H262" s="212"/>
      <c r="I262" s="212"/>
      <c r="J262" s="212"/>
      <c r="K262" s="212"/>
      <c r="L262" s="212"/>
      <c r="M262" s="212"/>
    </row>
    <row r="263" spans="1:13" s="211" customFormat="1" ht="12.95" customHeight="1" x14ac:dyDescent="0.2">
      <c r="A263" s="245"/>
      <c r="G263" s="212"/>
      <c r="H263" s="212"/>
      <c r="I263" s="212"/>
      <c r="J263" s="212"/>
      <c r="K263" s="212"/>
      <c r="L263" s="212"/>
      <c r="M263" s="212"/>
    </row>
    <row r="264" spans="1:13" s="211" customFormat="1" ht="12.95" customHeight="1" x14ac:dyDescent="0.2">
      <c r="A264" s="245"/>
      <c r="G264" s="212"/>
      <c r="H264" s="212"/>
      <c r="I264" s="212"/>
      <c r="J264" s="212"/>
      <c r="K264" s="212"/>
      <c r="L264" s="212"/>
      <c r="M264" s="212"/>
    </row>
    <row r="265" spans="1:13" s="211" customFormat="1" ht="12.95" customHeight="1" x14ac:dyDescent="0.2">
      <c r="A265" s="245"/>
      <c r="G265" s="212"/>
      <c r="H265" s="212"/>
      <c r="I265" s="212"/>
      <c r="J265" s="212"/>
      <c r="K265" s="212"/>
      <c r="L265" s="212"/>
      <c r="M265" s="212"/>
    </row>
    <row r="266" spans="1:13" s="211" customFormat="1" ht="12.95" customHeight="1" x14ac:dyDescent="0.2">
      <c r="A266" s="245"/>
      <c r="G266" s="212"/>
      <c r="H266" s="212"/>
      <c r="I266" s="212"/>
      <c r="J266" s="212"/>
      <c r="K266" s="212"/>
      <c r="L266" s="212"/>
      <c r="M266" s="212"/>
    </row>
    <row r="267" spans="1:13" s="211" customFormat="1" ht="12.95" customHeight="1" x14ac:dyDescent="0.2">
      <c r="A267" s="245"/>
      <c r="G267" s="212"/>
      <c r="H267" s="212"/>
      <c r="I267" s="212"/>
      <c r="J267" s="212"/>
      <c r="K267" s="212"/>
      <c r="L267" s="212"/>
      <c r="M267" s="212"/>
    </row>
    <row r="268" spans="1:13" s="211" customFormat="1" ht="12.95" customHeight="1" x14ac:dyDescent="0.2">
      <c r="A268" s="245"/>
      <c r="G268" s="212"/>
      <c r="H268" s="212"/>
      <c r="I268" s="212"/>
      <c r="J268" s="212"/>
      <c r="K268" s="212"/>
      <c r="L268" s="212"/>
      <c r="M268" s="212"/>
    </row>
    <row r="269" spans="1:13" s="211" customFormat="1" ht="12.95" customHeight="1" x14ac:dyDescent="0.2">
      <c r="A269" s="245"/>
      <c r="G269" s="212"/>
      <c r="H269" s="212"/>
      <c r="I269" s="212"/>
      <c r="J269" s="212"/>
      <c r="K269" s="212"/>
      <c r="L269" s="212"/>
      <c r="M269" s="212"/>
    </row>
    <row r="270" spans="1:13" s="211" customFormat="1" ht="12.95" customHeight="1" x14ac:dyDescent="0.2">
      <c r="A270" s="245"/>
      <c r="G270" s="212"/>
      <c r="H270" s="212"/>
      <c r="I270" s="212"/>
      <c r="J270" s="212"/>
      <c r="K270" s="212"/>
      <c r="L270" s="212"/>
      <c r="M270" s="212"/>
    </row>
    <row r="271" spans="1:13" s="211" customFormat="1" ht="12.95" customHeight="1" x14ac:dyDescent="0.2">
      <c r="A271" s="245"/>
      <c r="G271" s="212"/>
      <c r="H271" s="212"/>
      <c r="I271" s="212"/>
      <c r="J271" s="212"/>
      <c r="K271" s="212"/>
      <c r="L271" s="212"/>
      <c r="M271" s="212"/>
    </row>
    <row r="272" spans="1:13" s="211" customFormat="1" ht="12.95" customHeight="1" x14ac:dyDescent="0.2">
      <c r="A272" s="245"/>
      <c r="G272" s="212"/>
      <c r="H272" s="212"/>
      <c r="I272" s="212"/>
      <c r="J272" s="212"/>
      <c r="K272" s="212"/>
      <c r="L272" s="212"/>
      <c r="M272" s="212"/>
    </row>
    <row r="273" spans="1:13" s="211" customFormat="1" ht="12.95" customHeight="1" x14ac:dyDescent="0.2">
      <c r="A273" s="245"/>
      <c r="G273" s="212"/>
      <c r="H273" s="212"/>
      <c r="I273" s="212"/>
      <c r="J273" s="212"/>
      <c r="K273" s="212"/>
      <c r="L273" s="212"/>
      <c r="M273" s="212"/>
    </row>
    <row r="274" spans="1:13" s="211" customFormat="1" ht="12.95" customHeight="1" x14ac:dyDescent="0.2">
      <c r="A274" s="245"/>
      <c r="G274" s="212"/>
      <c r="H274" s="212"/>
      <c r="I274" s="212"/>
      <c r="J274" s="212"/>
      <c r="K274" s="212"/>
      <c r="L274" s="212"/>
      <c r="M274" s="212"/>
    </row>
    <row r="275" spans="1:13" s="211" customFormat="1" ht="12.95" customHeight="1" x14ac:dyDescent="0.2">
      <c r="A275" s="245"/>
      <c r="G275" s="212"/>
      <c r="H275" s="212"/>
      <c r="I275" s="212"/>
      <c r="J275" s="212"/>
      <c r="K275" s="212"/>
      <c r="L275" s="212"/>
      <c r="M275" s="212"/>
    </row>
  </sheetData>
  <hyperlinks>
    <hyperlink ref="A1" location="Мазмуну!A1" display="МАЗМУНУНА  кайтуу" xr:uid="{00000000-0004-0000-1300-000000000000}"/>
  </hyperlinks>
  <pageMargins left="0.98425196850393704" right="0.78740157480314965" top="0.98425196850393704" bottom="0.98425196850393704" header="0.51181102362204722" footer="0.51181102362204722"/>
  <pageSetup paperSize="9" orientation="portrait" horizontalDpi="120" verticalDpi="144"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71"/>
  <sheetViews>
    <sheetView workbookViewId="0">
      <selection activeCell="M7" sqref="M7"/>
    </sheetView>
  </sheetViews>
  <sheetFormatPr defaultRowHeight="12.75" x14ac:dyDescent="0.2"/>
  <cols>
    <col min="1" max="1" width="40.140625" style="250" customWidth="1"/>
    <col min="2" max="6" width="0" style="246" hidden="1" customWidth="1"/>
    <col min="7" max="8" width="9.7109375" style="212" hidden="1" customWidth="1"/>
    <col min="9" max="13" width="9.7109375" style="212" customWidth="1"/>
    <col min="14" max="256" width="9.140625" style="246"/>
    <col min="257" max="257" width="40.140625" style="246" customWidth="1"/>
    <col min="258" max="262" width="0" style="246" hidden="1" customWidth="1"/>
    <col min="263" max="267" width="9.7109375" style="246" customWidth="1"/>
    <col min="268" max="512" width="9.140625" style="246"/>
    <col min="513" max="513" width="40.140625" style="246" customWidth="1"/>
    <col min="514" max="518" width="0" style="246" hidden="1" customWidth="1"/>
    <col min="519" max="523" width="9.7109375" style="246" customWidth="1"/>
    <col min="524" max="768" width="9.140625" style="246"/>
    <col min="769" max="769" width="40.140625" style="246" customWidth="1"/>
    <col min="770" max="774" width="0" style="246" hidden="1" customWidth="1"/>
    <col min="775" max="779" width="9.7109375" style="246" customWidth="1"/>
    <col min="780" max="1024" width="9.140625" style="246"/>
    <col min="1025" max="1025" width="40.140625" style="246" customWidth="1"/>
    <col min="1026" max="1030" width="0" style="246" hidden="1" customWidth="1"/>
    <col min="1031" max="1035" width="9.7109375" style="246" customWidth="1"/>
    <col min="1036" max="1280" width="9.140625" style="246"/>
    <col min="1281" max="1281" width="40.140625" style="246" customWidth="1"/>
    <col min="1282" max="1286" width="0" style="246" hidden="1" customWidth="1"/>
    <col min="1287" max="1291" width="9.7109375" style="246" customWidth="1"/>
    <col min="1292" max="1536" width="9.140625" style="246"/>
    <col min="1537" max="1537" width="40.140625" style="246" customWidth="1"/>
    <col min="1538" max="1542" width="0" style="246" hidden="1" customWidth="1"/>
    <col min="1543" max="1547" width="9.7109375" style="246" customWidth="1"/>
    <col min="1548" max="1792" width="9.140625" style="246"/>
    <col min="1793" max="1793" width="40.140625" style="246" customWidth="1"/>
    <col min="1794" max="1798" width="0" style="246" hidden="1" customWidth="1"/>
    <col min="1799" max="1803" width="9.7109375" style="246" customWidth="1"/>
    <col min="1804" max="2048" width="9.140625" style="246"/>
    <col min="2049" max="2049" width="40.140625" style="246" customWidth="1"/>
    <col min="2050" max="2054" width="0" style="246" hidden="1" customWidth="1"/>
    <col min="2055" max="2059" width="9.7109375" style="246" customWidth="1"/>
    <col min="2060" max="2304" width="9.140625" style="246"/>
    <col min="2305" max="2305" width="40.140625" style="246" customWidth="1"/>
    <col min="2306" max="2310" width="0" style="246" hidden="1" customWidth="1"/>
    <col min="2311" max="2315" width="9.7109375" style="246" customWidth="1"/>
    <col min="2316" max="2560" width="9.140625" style="246"/>
    <col min="2561" max="2561" width="40.140625" style="246" customWidth="1"/>
    <col min="2562" max="2566" width="0" style="246" hidden="1" customWidth="1"/>
    <col min="2567" max="2571" width="9.7109375" style="246" customWidth="1"/>
    <col min="2572" max="2816" width="9.140625" style="246"/>
    <col min="2817" max="2817" width="40.140625" style="246" customWidth="1"/>
    <col min="2818" max="2822" width="0" style="246" hidden="1" customWidth="1"/>
    <col min="2823" max="2827" width="9.7109375" style="246" customWidth="1"/>
    <col min="2828" max="3072" width="9.140625" style="246"/>
    <col min="3073" max="3073" width="40.140625" style="246" customWidth="1"/>
    <col min="3074" max="3078" width="0" style="246" hidden="1" customWidth="1"/>
    <col min="3079" max="3083" width="9.7109375" style="246" customWidth="1"/>
    <col min="3084" max="3328" width="9.140625" style="246"/>
    <col min="3329" max="3329" width="40.140625" style="246" customWidth="1"/>
    <col min="3330" max="3334" width="0" style="246" hidden="1" customWidth="1"/>
    <col min="3335" max="3339" width="9.7109375" style="246" customWidth="1"/>
    <col min="3340" max="3584" width="9.140625" style="246"/>
    <col min="3585" max="3585" width="40.140625" style="246" customWidth="1"/>
    <col min="3586" max="3590" width="0" style="246" hidden="1" customWidth="1"/>
    <col min="3591" max="3595" width="9.7109375" style="246" customWidth="1"/>
    <col min="3596" max="3840" width="9.140625" style="246"/>
    <col min="3841" max="3841" width="40.140625" style="246" customWidth="1"/>
    <col min="3842" max="3846" width="0" style="246" hidden="1" customWidth="1"/>
    <col min="3847" max="3851" width="9.7109375" style="246" customWidth="1"/>
    <col min="3852" max="4096" width="9.140625" style="246"/>
    <col min="4097" max="4097" width="40.140625" style="246" customWidth="1"/>
    <col min="4098" max="4102" width="0" style="246" hidden="1" customWidth="1"/>
    <col min="4103" max="4107" width="9.7109375" style="246" customWidth="1"/>
    <col min="4108" max="4352" width="9.140625" style="246"/>
    <col min="4353" max="4353" width="40.140625" style="246" customWidth="1"/>
    <col min="4354" max="4358" width="0" style="246" hidden="1" customWidth="1"/>
    <col min="4359" max="4363" width="9.7109375" style="246" customWidth="1"/>
    <col min="4364" max="4608" width="9.140625" style="246"/>
    <col min="4609" max="4609" width="40.140625" style="246" customWidth="1"/>
    <col min="4610" max="4614" width="0" style="246" hidden="1" customWidth="1"/>
    <col min="4615" max="4619" width="9.7109375" style="246" customWidth="1"/>
    <col min="4620" max="4864" width="9.140625" style="246"/>
    <col min="4865" max="4865" width="40.140625" style="246" customWidth="1"/>
    <col min="4866" max="4870" width="0" style="246" hidden="1" customWidth="1"/>
    <col min="4871" max="4875" width="9.7109375" style="246" customWidth="1"/>
    <col min="4876" max="5120" width="9.140625" style="246"/>
    <col min="5121" max="5121" width="40.140625" style="246" customWidth="1"/>
    <col min="5122" max="5126" width="0" style="246" hidden="1" customWidth="1"/>
    <col min="5127" max="5131" width="9.7109375" style="246" customWidth="1"/>
    <col min="5132" max="5376" width="9.140625" style="246"/>
    <col min="5377" max="5377" width="40.140625" style="246" customWidth="1"/>
    <col min="5378" max="5382" width="0" style="246" hidden="1" customWidth="1"/>
    <col min="5383" max="5387" width="9.7109375" style="246" customWidth="1"/>
    <col min="5388" max="5632" width="9.140625" style="246"/>
    <col min="5633" max="5633" width="40.140625" style="246" customWidth="1"/>
    <col min="5634" max="5638" width="0" style="246" hidden="1" customWidth="1"/>
    <col min="5639" max="5643" width="9.7109375" style="246" customWidth="1"/>
    <col min="5644" max="5888" width="9.140625" style="246"/>
    <col min="5889" max="5889" width="40.140625" style="246" customWidth="1"/>
    <col min="5890" max="5894" width="0" style="246" hidden="1" customWidth="1"/>
    <col min="5895" max="5899" width="9.7109375" style="246" customWidth="1"/>
    <col min="5900" max="6144" width="9.140625" style="246"/>
    <col min="6145" max="6145" width="40.140625" style="246" customWidth="1"/>
    <col min="6146" max="6150" width="0" style="246" hidden="1" customWidth="1"/>
    <col min="6151" max="6155" width="9.7109375" style="246" customWidth="1"/>
    <col min="6156" max="6400" width="9.140625" style="246"/>
    <col min="6401" max="6401" width="40.140625" style="246" customWidth="1"/>
    <col min="6402" max="6406" width="0" style="246" hidden="1" customWidth="1"/>
    <col min="6407" max="6411" width="9.7109375" style="246" customWidth="1"/>
    <col min="6412" max="6656" width="9.140625" style="246"/>
    <col min="6657" max="6657" width="40.140625" style="246" customWidth="1"/>
    <col min="6658" max="6662" width="0" style="246" hidden="1" customWidth="1"/>
    <col min="6663" max="6667" width="9.7109375" style="246" customWidth="1"/>
    <col min="6668" max="6912" width="9.140625" style="246"/>
    <col min="6913" max="6913" width="40.140625" style="246" customWidth="1"/>
    <col min="6914" max="6918" width="0" style="246" hidden="1" customWidth="1"/>
    <col min="6919" max="6923" width="9.7109375" style="246" customWidth="1"/>
    <col min="6924" max="7168" width="9.140625" style="246"/>
    <col min="7169" max="7169" width="40.140625" style="246" customWidth="1"/>
    <col min="7170" max="7174" width="0" style="246" hidden="1" customWidth="1"/>
    <col min="7175" max="7179" width="9.7109375" style="246" customWidth="1"/>
    <col min="7180" max="7424" width="9.140625" style="246"/>
    <col min="7425" max="7425" width="40.140625" style="246" customWidth="1"/>
    <col min="7426" max="7430" width="0" style="246" hidden="1" customWidth="1"/>
    <col min="7431" max="7435" width="9.7109375" style="246" customWidth="1"/>
    <col min="7436" max="7680" width="9.140625" style="246"/>
    <col min="7681" max="7681" width="40.140625" style="246" customWidth="1"/>
    <col min="7682" max="7686" width="0" style="246" hidden="1" customWidth="1"/>
    <col min="7687" max="7691" width="9.7109375" style="246" customWidth="1"/>
    <col min="7692" max="7936" width="9.140625" style="246"/>
    <col min="7937" max="7937" width="40.140625" style="246" customWidth="1"/>
    <col min="7938" max="7942" width="0" style="246" hidden="1" customWidth="1"/>
    <col min="7943" max="7947" width="9.7109375" style="246" customWidth="1"/>
    <col min="7948" max="8192" width="9.140625" style="246"/>
    <col min="8193" max="8193" width="40.140625" style="246" customWidth="1"/>
    <col min="8194" max="8198" width="0" style="246" hidden="1" customWidth="1"/>
    <col min="8199" max="8203" width="9.7109375" style="246" customWidth="1"/>
    <col min="8204" max="8448" width="9.140625" style="246"/>
    <col min="8449" max="8449" width="40.140625" style="246" customWidth="1"/>
    <col min="8450" max="8454" width="0" style="246" hidden="1" customWidth="1"/>
    <col min="8455" max="8459" width="9.7109375" style="246" customWidth="1"/>
    <col min="8460" max="8704" width="9.140625" style="246"/>
    <col min="8705" max="8705" width="40.140625" style="246" customWidth="1"/>
    <col min="8706" max="8710" width="0" style="246" hidden="1" customWidth="1"/>
    <col min="8711" max="8715" width="9.7109375" style="246" customWidth="1"/>
    <col min="8716" max="8960" width="9.140625" style="246"/>
    <col min="8961" max="8961" width="40.140625" style="246" customWidth="1"/>
    <col min="8962" max="8966" width="0" style="246" hidden="1" customWidth="1"/>
    <col min="8967" max="8971" width="9.7109375" style="246" customWidth="1"/>
    <col min="8972" max="9216" width="9.140625" style="246"/>
    <col min="9217" max="9217" width="40.140625" style="246" customWidth="1"/>
    <col min="9218" max="9222" width="0" style="246" hidden="1" customWidth="1"/>
    <col min="9223" max="9227" width="9.7109375" style="246" customWidth="1"/>
    <col min="9228" max="9472" width="9.140625" style="246"/>
    <col min="9473" max="9473" width="40.140625" style="246" customWidth="1"/>
    <col min="9474" max="9478" width="0" style="246" hidden="1" customWidth="1"/>
    <col min="9479" max="9483" width="9.7109375" style="246" customWidth="1"/>
    <col min="9484" max="9728" width="9.140625" style="246"/>
    <col min="9729" max="9729" width="40.140625" style="246" customWidth="1"/>
    <col min="9730" max="9734" width="0" style="246" hidden="1" customWidth="1"/>
    <col min="9735" max="9739" width="9.7109375" style="246" customWidth="1"/>
    <col min="9740" max="9984" width="9.140625" style="246"/>
    <col min="9985" max="9985" width="40.140625" style="246" customWidth="1"/>
    <col min="9986" max="9990" width="0" style="246" hidden="1" customWidth="1"/>
    <col min="9991" max="9995" width="9.7109375" style="246" customWidth="1"/>
    <col min="9996" max="10240" width="9.140625" style="246"/>
    <col min="10241" max="10241" width="40.140625" style="246" customWidth="1"/>
    <col min="10242" max="10246" width="0" style="246" hidden="1" customWidth="1"/>
    <col min="10247" max="10251" width="9.7109375" style="246" customWidth="1"/>
    <col min="10252" max="10496" width="9.140625" style="246"/>
    <col min="10497" max="10497" width="40.140625" style="246" customWidth="1"/>
    <col min="10498" max="10502" width="0" style="246" hidden="1" customWidth="1"/>
    <col min="10503" max="10507" width="9.7109375" style="246" customWidth="1"/>
    <col min="10508" max="10752" width="9.140625" style="246"/>
    <col min="10753" max="10753" width="40.140625" style="246" customWidth="1"/>
    <col min="10754" max="10758" width="0" style="246" hidden="1" customWidth="1"/>
    <col min="10759" max="10763" width="9.7109375" style="246" customWidth="1"/>
    <col min="10764" max="11008" width="9.140625" style="246"/>
    <col min="11009" max="11009" width="40.140625" style="246" customWidth="1"/>
    <col min="11010" max="11014" width="0" style="246" hidden="1" customWidth="1"/>
    <col min="11015" max="11019" width="9.7109375" style="246" customWidth="1"/>
    <col min="11020" max="11264" width="9.140625" style="246"/>
    <col min="11265" max="11265" width="40.140625" style="246" customWidth="1"/>
    <col min="11266" max="11270" width="0" style="246" hidden="1" customWidth="1"/>
    <col min="11271" max="11275" width="9.7109375" style="246" customWidth="1"/>
    <col min="11276" max="11520" width="9.140625" style="246"/>
    <col min="11521" max="11521" width="40.140625" style="246" customWidth="1"/>
    <col min="11522" max="11526" width="0" style="246" hidden="1" customWidth="1"/>
    <col min="11527" max="11531" width="9.7109375" style="246" customWidth="1"/>
    <col min="11532" max="11776" width="9.140625" style="246"/>
    <col min="11777" max="11777" width="40.140625" style="246" customWidth="1"/>
    <col min="11778" max="11782" width="0" style="246" hidden="1" customWidth="1"/>
    <col min="11783" max="11787" width="9.7109375" style="246" customWidth="1"/>
    <col min="11788" max="12032" width="9.140625" style="246"/>
    <col min="12033" max="12033" width="40.140625" style="246" customWidth="1"/>
    <col min="12034" max="12038" width="0" style="246" hidden="1" customWidth="1"/>
    <col min="12039" max="12043" width="9.7109375" style="246" customWidth="1"/>
    <col min="12044" max="12288" width="9.140625" style="246"/>
    <col min="12289" max="12289" width="40.140625" style="246" customWidth="1"/>
    <col min="12290" max="12294" width="0" style="246" hidden="1" customWidth="1"/>
    <col min="12295" max="12299" width="9.7109375" style="246" customWidth="1"/>
    <col min="12300" max="12544" width="9.140625" style="246"/>
    <col min="12545" max="12545" width="40.140625" style="246" customWidth="1"/>
    <col min="12546" max="12550" width="0" style="246" hidden="1" customWidth="1"/>
    <col min="12551" max="12555" width="9.7109375" style="246" customWidth="1"/>
    <col min="12556" max="12800" width="9.140625" style="246"/>
    <col min="12801" max="12801" width="40.140625" style="246" customWidth="1"/>
    <col min="12802" max="12806" width="0" style="246" hidden="1" customWidth="1"/>
    <col min="12807" max="12811" width="9.7109375" style="246" customWidth="1"/>
    <col min="12812" max="13056" width="9.140625" style="246"/>
    <col min="13057" max="13057" width="40.140625" style="246" customWidth="1"/>
    <col min="13058" max="13062" width="0" style="246" hidden="1" customWidth="1"/>
    <col min="13063" max="13067" width="9.7109375" style="246" customWidth="1"/>
    <col min="13068" max="13312" width="9.140625" style="246"/>
    <col min="13313" max="13313" width="40.140625" style="246" customWidth="1"/>
    <col min="13314" max="13318" width="0" style="246" hidden="1" customWidth="1"/>
    <col min="13319" max="13323" width="9.7109375" style="246" customWidth="1"/>
    <col min="13324" max="13568" width="9.140625" style="246"/>
    <col min="13569" max="13569" width="40.140625" style="246" customWidth="1"/>
    <col min="13570" max="13574" width="0" style="246" hidden="1" customWidth="1"/>
    <col min="13575" max="13579" width="9.7109375" style="246" customWidth="1"/>
    <col min="13580" max="13824" width="9.140625" style="246"/>
    <col min="13825" max="13825" width="40.140625" style="246" customWidth="1"/>
    <col min="13826" max="13830" width="0" style="246" hidden="1" customWidth="1"/>
    <col min="13831" max="13835" width="9.7109375" style="246" customWidth="1"/>
    <col min="13836" max="14080" width="9.140625" style="246"/>
    <col min="14081" max="14081" width="40.140625" style="246" customWidth="1"/>
    <col min="14082" max="14086" width="0" style="246" hidden="1" customWidth="1"/>
    <col min="14087" max="14091" width="9.7109375" style="246" customWidth="1"/>
    <col min="14092" max="14336" width="9.140625" style="246"/>
    <col min="14337" max="14337" width="40.140625" style="246" customWidth="1"/>
    <col min="14338" max="14342" width="0" style="246" hidden="1" customWidth="1"/>
    <col min="14343" max="14347" width="9.7109375" style="246" customWidth="1"/>
    <col min="14348" max="14592" width="9.140625" style="246"/>
    <col min="14593" max="14593" width="40.140625" style="246" customWidth="1"/>
    <col min="14594" max="14598" width="0" style="246" hidden="1" customWidth="1"/>
    <col min="14599" max="14603" width="9.7109375" style="246" customWidth="1"/>
    <col min="14604" max="14848" width="9.140625" style="246"/>
    <col min="14849" max="14849" width="40.140625" style="246" customWidth="1"/>
    <col min="14850" max="14854" width="0" style="246" hidden="1" customWidth="1"/>
    <col min="14855" max="14859" width="9.7109375" style="246" customWidth="1"/>
    <col min="14860" max="15104" width="9.140625" style="246"/>
    <col min="15105" max="15105" width="40.140625" style="246" customWidth="1"/>
    <col min="15106" max="15110" width="0" style="246" hidden="1" customWidth="1"/>
    <col min="15111" max="15115" width="9.7109375" style="246" customWidth="1"/>
    <col min="15116" max="15360" width="9.140625" style="246"/>
    <col min="15361" max="15361" width="40.140625" style="246" customWidth="1"/>
    <col min="15362" max="15366" width="0" style="246" hidden="1" customWidth="1"/>
    <col min="15367" max="15371" width="9.7109375" style="246" customWidth="1"/>
    <col min="15372" max="15616" width="9.140625" style="246"/>
    <col min="15617" max="15617" width="40.140625" style="246" customWidth="1"/>
    <col min="15618" max="15622" width="0" style="246" hidden="1" customWidth="1"/>
    <col min="15623" max="15627" width="9.7109375" style="246" customWidth="1"/>
    <col min="15628" max="15872" width="9.140625" style="246"/>
    <col min="15873" max="15873" width="40.140625" style="246" customWidth="1"/>
    <col min="15874" max="15878" width="0" style="246" hidden="1" customWidth="1"/>
    <col min="15879" max="15883" width="9.7109375" style="246" customWidth="1"/>
    <col min="15884" max="16128" width="9.140625" style="246"/>
    <col min="16129" max="16129" width="40.140625" style="246" customWidth="1"/>
    <col min="16130" max="16134" width="0" style="246" hidden="1" customWidth="1"/>
    <col min="16135" max="16139" width="9.7109375" style="246" customWidth="1"/>
    <col min="16140" max="16384" width="9.140625" style="246"/>
  </cols>
  <sheetData>
    <row r="1" spans="1:13" s="6" customFormat="1" ht="12.95" customHeight="1" x14ac:dyDescent="0.2">
      <c r="A1" s="952" t="s">
        <v>1375</v>
      </c>
    </row>
    <row r="2" spans="1:13" ht="18" customHeight="1" x14ac:dyDescent="0.2">
      <c r="A2" s="154" t="s">
        <v>163</v>
      </c>
    </row>
    <row r="3" spans="1:13" ht="18.75" customHeight="1" x14ac:dyDescent="0.2">
      <c r="A3" s="154" t="s">
        <v>164</v>
      </c>
      <c r="G3" s="213"/>
      <c r="H3" s="213"/>
      <c r="I3" s="213"/>
      <c r="J3" s="213"/>
      <c r="K3" s="213"/>
      <c r="L3" s="213"/>
      <c r="M3" s="213"/>
    </row>
    <row r="4" spans="1:13" ht="18" customHeight="1" thickBot="1" x14ac:dyDescent="0.25">
      <c r="A4" s="247" t="s">
        <v>152</v>
      </c>
      <c r="G4" s="216"/>
      <c r="H4" s="216"/>
      <c r="I4" s="216"/>
      <c r="J4" s="216"/>
      <c r="K4" s="216"/>
      <c r="L4" s="216"/>
      <c r="M4" s="216"/>
    </row>
    <row r="5" spans="1:13" s="27" customFormat="1" ht="18" customHeight="1" thickBot="1" x14ac:dyDescent="0.25">
      <c r="A5" s="140"/>
      <c r="B5" s="248">
        <v>2014</v>
      </c>
      <c r="C5" s="248">
        <v>2015</v>
      </c>
      <c r="D5" s="248">
        <v>2016</v>
      </c>
      <c r="E5" s="248">
        <v>2017</v>
      </c>
      <c r="F5" s="248">
        <v>2018</v>
      </c>
      <c r="G5" s="218">
        <v>2019</v>
      </c>
      <c r="H5" s="248">
        <v>2020</v>
      </c>
      <c r="I5" s="218">
        <v>2021</v>
      </c>
      <c r="J5" s="248">
        <v>2022</v>
      </c>
      <c r="K5" s="218">
        <v>2023</v>
      </c>
      <c r="L5" s="248">
        <v>2024</v>
      </c>
      <c r="M5" s="218">
        <v>2025</v>
      </c>
    </row>
    <row r="6" spans="1:13" s="27" customFormat="1" ht="12.75" customHeight="1" x14ac:dyDescent="0.2">
      <c r="A6" s="141"/>
      <c r="B6" s="249"/>
      <c r="C6" s="249"/>
      <c r="D6" s="249"/>
      <c r="E6" s="249"/>
      <c r="F6" s="249"/>
      <c r="G6" s="221"/>
      <c r="H6" s="221"/>
      <c r="I6" s="221"/>
      <c r="J6" s="221"/>
      <c r="K6" s="221"/>
      <c r="L6" s="221"/>
      <c r="M6" s="221"/>
    </row>
    <row r="7" spans="1:13" ht="24" customHeight="1" x14ac:dyDescent="0.2">
      <c r="A7" s="222" t="s">
        <v>130</v>
      </c>
      <c r="B7" s="108">
        <v>3576.1</v>
      </c>
      <c r="C7" s="108">
        <v>3354.6</v>
      </c>
      <c r="D7" s="108">
        <v>2950</v>
      </c>
      <c r="E7" s="108">
        <v>3372.2</v>
      </c>
      <c r="F7" s="108">
        <v>3371.6</v>
      </c>
      <c r="G7" s="223">
        <v>3303</v>
      </c>
      <c r="H7" s="223">
        <v>3780.5</v>
      </c>
      <c r="I7" s="223">
        <v>5756.4</v>
      </c>
      <c r="J7" s="223">
        <v>8166.4</v>
      </c>
      <c r="K7" s="223">
        <v>9964.7000000000007</v>
      </c>
      <c r="L7" s="223">
        <v>12098.8</v>
      </c>
      <c r="M7" s="223">
        <v>17564.099999999999</v>
      </c>
    </row>
    <row r="8" spans="1:13" ht="12.95" customHeight="1" x14ac:dyDescent="0.2">
      <c r="A8" s="222" t="s">
        <v>0</v>
      </c>
      <c r="B8" s="108">
        <v>-145.69999999999999</v>
      </c>
      <c r="C8" s="108">
        <v>-502.6</v>
      </c>
      <c r="D8" s="108">
        <v>-19.5</v>
      </c>
      <c r="E8" s="108">
        <v>-83.6</v>
      </c>
      <c r="F8" s="108">
        <v>-53.4</v>
      </c>
      <c r="G8" s="223">
        <v>-24.6</v>
      </c>
      <c r="H8" s="223">
        <v>-140.30000000000001</v>
      </c>
      <c r="I8" s="223">
        <v>26.9</v>
      </c>
      <c r="J8" s="223">
        <v>53.7</v>
      </c>
      <c r="K8" s="223">
        <v>-24.2</v>
      </c>
      <c r="L8" s="223">
        <v>-362.5</v>
      </c>
      <c r="M8" s="223">
        <v>-262.60000000000002</v>
      </c>
    </row>
    <row r="9" spans="1:13" ht="24" x14ac:dyDescent="0.2">
      <c r="A9" s="225" t="s">
        <v>1388</v>
      </c>
      <c r="B9" s="108">
        <v>191.8</v>
      </c>
      <c r="C9" s="108">
        <v>-195.2</v>
      </c>
      <c r="D9" s="108">
        <v>359.3</v>
      </c>
      <c r="E9" s="108">
        <v>526.79999999999995</v>
      </c>
      <c r="F9" s="108">
        <v>211.6</v>
      </c>
      <c r="G9" s="223">
        <v>253.5</v>
      </c>
      <c r="H9" s="223">
        <v>408.9</v>
      </c>
      <c r="I9" s="223">
        <v>806.8</v>
      </c>
      <c r="J9" s="223">
        <v>1017.2</v>
      </c>
      <c r="K9" s="223">
        <v>1300.5</v>
      </c>
      <c r="L9" s="223">
        <v>650.6</v>
      </c>
      <c r="M9" s="223">
        <v>714</v>
      </c>
    </row>
    <row r="10" spans="1:13" ht="12.95" customHeight="1" x14ac:dyDescent="0.2">
      <c r="A10" s="226" t="s">
        <v>1</v>
      </c>
      <c r="B10" s="108">
        <v>430.9</v>
      </c>
      <c r="C10" s="108">
        <v>290.60000000000002</v>
      </c>
      <c r="D10" s="108">
        <v>502</v>
      </c>
      <c r="E10" s="108">
        <v>708.8</v>
      </c>
      <c r="F10" s="108">
        <v>422.3</v>
      </c>
      <c r="G10" s="223">
        <v>406.2</v>
      </c>
      <c r="H10" s="223">
        <v>599.4</v>
      </c>
      <c r="I10" s="223">
        <v>1021.3</v>
      </c>
      <c r="J10" s="223">
        <v>1184.8</v>
      </c>
      <c r="K10" s="223">
        <v>1634.6</v>
      </c>
      <c r="L10" s="223">
        <v>1394</v>
      </c>
      <c r="M10" s="223">
        <v>1476.6</v>
      </c>
    </row>
    <row r="11" spans="1:13" ht="12.95" customHeight="1" x14ac:dyDescent="0.2">
      <c r="A11" s="222" t="s">
        <v>2</v>
      </c>
      <c r="B11" s="108">
        <v>239.2</v>
      </c>
      <c r="C11" s="108">
        <v>485.8</v>
      </c>
      <c r="D11" s="108">
        <v>142.6</v>
      </c>
      <c r="E11" s="108">
        <v>182</v>
      </c>
      <c r="F11" s="108">
        <v>210.8</v>
      </c>
      <c r="G11" s="223">
        <v>152.69999999999999</v>
      </c>
      <c r="H11" s="223">
        <v>190.5</v>
      </c>
      <c r="I11" s="223">
        <v>214.5</v>
      </c>
      <c r="J11" s="223">
        <v>167.6</v>
      </c>
      <c r="K11" s="223">
        <v>334.1</v>
      </c>
      <c r="L11" s="223">
        <v>743.4</v>
      </c>
      <c r="M11" s="223">
        <v>762.6</v>
      </c>
    </row>
    <row r="12" spans="1:13" ht="26.25" customHeight="1" x14ac:dyDescent="0.2">
      <c r="A12" s="222" t="s">
        <v>59</v>
      </c>
      <c r="B12" s="108">
        <v>3238</v>
      </c>
      <c r="C12" s="108">
        <v>3047.1</v>
      </c>
      <c r="D12" s="108">
        <v>2571.1999999999998</v>
      </c>
      <c r="E12" s="108">
        <v>2761.8</v>
      </c>
      <c r="F12" s="108">
        <v>3116.2</v>
      </c>
      <c r="G12" s="223">
        <v>3024.9</v>
      </c>
      <c r="H12" s="223">
        <v>3231.4</v>
      </c>
      <c r="I12" s="223">
        <v>4976.5</v>
      </c>
      <c r="J12" s="223">
        <v>7202.8</v>
      </c>
      <c r="K12" s="223">
        <v>8639.9</v>
      </c>
      <c r="L12" s="223">
        <v>11085.7</v>
      </c>
      <c r="M12" s="223">
        <v>16587.5</v>
      </c>
    </row>
    <row r="13" spans="1:13" ht="12.95" customHeight="1" x14ac:dyDescent="0.2">
      <c r="A13" s="222" t="s">
        <v>3</v>
      </c>
      <c r="B13" s="108">
        <v>321.89999999999998</v>
      </c>
      <c r="C13" s="108">
        <v>138.30000000000001</v>
      </c>
      <c r="D13" s="108">
        <v>219.2</v>
      </c>
      <c r="E13" s="108">
        <v>314</v>
      </c>
      <c r="F13" s="108">
        <v>428.8</v>
      </c>
      <c r="G13" s="223">
        <v>336.5</v>
      </c>
      <c r="H13" s="223">
        <v>499.5</v>
      </c>
      <c r="I13" s="223">
        <v>1095.5999999999999</v>
      </c>
      <c r="J13" s="223">
        <v>872.6</v>
      </c>
      <c r="K13" s="223">
        <v>1159.8</v>
      </c>
      <c r="L13" s="223">
        <v>2995.4</v>
      </c>
      <c r="M13" s="223">
        <v>3909.6</v>
      </c>
    </row>
    <row r="14" spans="1:13" ht="12.95" customHeight="1" x14ac:dyDescent="0.2">
      <c r="A14" s="222" t="s">
        <v>4</v>
      </c>
      <c r="B14" s="108">
        <v>274.89999999999998</v>
      </c>
      <c r="C14" s="108">
        <v>94.6</v>
      </c>
      <c r="D14" s="108">
        <v>155.9</v>
      </c>
      <c r="E14" s="108">
        <v>294.89999999999998</v>
      </c>
      <c r="F14" s="108">
        <v>408.5</v>
      </c>
      <c r="G14" s="223">
        <v>322.39999999999998</v>
      </c>
      <c r="H14" s="223">
        <v>418.2</v>
      </c>
      <c r="I14" s="223">
        <v>951.2</v>
      </c>
      <c r="J14" s="223">
        <v>668.2</v>
      </c>
      <c r="K14" s="223">
        <v>936.6</v>
      </c>
      <c r="L14" s="223">
        <v>1563</v>
      </c>
      <c r="M14" s="223">
        <v>1835.7</v>
      </c>
    </row>
    <row r="15" spans="1:13" ht="12.95" customHeight="1" x14ac:dyDescent="0.2">
      <c r="A15" s="149" t="s">
        <v>5</v>
      </c>
      <c r="B15" s="108">
        <v>102.6</v>
      </c>
      <c r="C15" s="108">
        <v>66.599999999999994</v>
      </c>
      <c r="D15" s="108">
        <v>79</v>
      </c>
      <c r="E15" s="108">
        <v>243.9</v>
      </c>
      <c r="F15" s="108">
        <v>330.5</v>
      </c>
      <c r="G15" s="223">
        <v>244.3</v>
      </c>
      <c r="H15" s="223">
        <v>300.3</v>
      </c>
      <c r="I15" s="223">
        <v>565.1</v>
      </c>
      <c r="J15" s="223">
        <v>342.1</v>
      </c>
      <c r="K15" s="223">
        <v>368.9</v>
      </c>
      <c r="L15" s="223">
        <v>467.6</v>
      </c>
      <c r="M15" s="223">
        <v>1034.3</v>
      </c>
    </row>
    <row r="16" spans="1:13" ht="12.95" customHeight="1" x14ac:dyDescent="0.2">
      <c r="A16" s="227" t="s">
        <v>60</v>
      </c>
      <c r="B16" s="108">
        <v>75.099999999999994</v>
      </c>
      <c r="C16" s="108">
        <v>27.5</v>
      </c>
      <c r="D16" s="108">
        <v>61.6</v>
      </c>
      <c r="E16" s="108">
        <v>44.2</v>
      </c>
      <c r="F16" s="108">
        <v>74.099999999999994</v>
      </c>
      <c r="G16" s="223">
        <v>67.099999999999994</v>
      </c>
      <c r="H16" s="223">
        <v>89.6</v>
      </c>
      <c r="I16" s="223">
        <v>98.1</v>
      </c>
      <c r="J16" s="223">
        <v>250.2</v>
      </c>
      <c r="K16" s="223">
        <v>266.8</v>
      </c>
      <c r="L16" s="223">
        <v>700.5</v>
      </c>
      <c r="M16" s="223">
        <v>741.9</v>
      </c>
    </row>
    <row r="17" spans="1:13" ht="12.95" customHeight="1" x14ac:dyDescent="0.2">
      <c r="A17" s="149" t="s">
        <v>6</v>
      </c>
      <c r="B17" s="108">
        <v>3.8</v>
      </c>
      <c r="C17" s="108">
        <v>0</v>
      </c>
      <c r="D17" s="108">
        <v>15.3</v>
      </c>
      <c r="E17" s="108">
        <v>4.0999999999999996</v>
      </c>
      <c r="F17" s="108">
        <v>3.9</v>
      </c>
      <c r="G17" s="223">
        <v>10.9</v>
      </c>
      <c r="H17" s="223">
        <v>22.3</v>
      </c>
      <c r="I17" s="223">
        <v>218.2</v>
      </c>
      <c r="J17" s="223">
        <v>75.400000000000006</v>
      </c>
      <c r="K17" s="223">
        <v>299.7</v>
      </c>
      <c r="L17" s="223">
        <v>394.9</v>
      </c>
      <c r="M17" s="223">
        <v>59.5</v>
      </c>
    </row>
    <row r="18" spans="1:13" ht="12.95" customHeight="1" x14ac:dyDescent="0.2">
      <c r="A18" s="222" t="s">
        <v>7</v>
      </c>
      <c r="B18" s="108">
        <v>1566</v>
      </c>
      <c r="C18" s="108">
        <v>1760.8</v>
      </c>
      <c r="D18" s="108">
        <v>1979.7</v>
      </c>
      <c r="E18" s="108">
        <v>2036.3</v>
      </c>
      <c r="F18" s="108">
        <v>1856.2</v>
      </c>
      <c r="G18" s="223">
        <v>1797.6</v>
      </c>
      <c r="H18" s="223">
        <v>1908.5</v>
      </c>
      <c r="I18" s="223">
        <v>2989.9</v>
      </c>
      <c r="J18" s="223">
        <v>3670.8</v>
      </c>
      <c r="K18" s="223">
        <v>3904.4</v>
      </c>
      <c r="L18" s="223">
        <v>5653.6</v>
      </c>
      <c r="M18" s="223">
        <v>7354.9</v>
      </c>
    </row>
    <row r="19" spans="1:13" ht="12.95" customHeight="1" x14ac:dyDescent="0.2">
      <c r="A19" s="222" t="s">
        <v>8</v>
      </c>
      <c r="B19" s="108">
        <v>1074.4000000000001</v>
      </c>
      <c r="C19" s="108">
        <v>1206.5999999999999</v>
      </c>
      <c r="D19" s="108">
        <v>1011.2</v>
      </c>
      <c r="E19" s="108">
        <v>1059.9000000000001</v>
      </c>
      <c r="F19" s="108">
        <v>1164.9000000000001</v>
      </c>
      <c r="G19" s="223">
        <v>1258.4000000000001</v>
      </c>
      <c r="H19" s="223">
        <v>1168.5999999999999</v>
      </c>
      <c r="I19" s="223">
        <v>2009.6</v>
      </c>
      <c r="J19" s="223">
        <v>2558.6999999999998</v>
      </c>
      <c r="K19" s="223">
        <v>3896.7</v>
      </c>
      <c r="L19" s="223">
        <v>3953.3</v>
      </c>
      <c r="M19" s="223">
        <v>4897.8999999999996</v>
      </c>
    </row>
    <row r="20" spans="1:13" ht="12.95" customHeight="1" x14ac:dyDescent="0.2">
      <c r="A20" s="227" t="s">
        <v>109</v>
      </c>
      <c r="B20" s="108">
        <v>498.4</v>
      </c>
      <c r="C20" s="108">
        <v>589.4</v>
      </c>
      <c r="D20" s="108">
        <v>464.4</v>
      </c>
      <c r="E20" s="108">
        <v>528.70000000000005</v>
      </c>
      <c r="F20" s="108">
        <v>545.4</v>
      </c>
      <c r="G20" s="223">
        <v>580.79999999999995</v>
      </c>
      <c r="H20" s="223">
        <v>557.5</v>
      </c>
      <c r="I20" s="223">
        <v>886.6</v>
      </c>
      <c r="J20" s="223">
        <v>1248.7</v>
      </c>
      <c r="K20" s="223">
        <v>1286.2</v>
      </c>
      <c r="L20" s="223">
        <v>1618.1</v>
      </c>
      <c r="M20" s="223">
        <v>2069.6999999999998</v>
      </c>
    </row>
    <row r="21" spans="1:13" ht="12.95" customHeight="1" x14ac:dyDescent="0.2">
      <c r="A21" s="227" t="s">
        <v>9</v>
      </c>
      <c r="B21" s="108">
        <v>192.4</v>
      </c>
      <c r="C21" s="108">
        <v>305.3</v>
      </c>
      <c r="D21" s="108">
        <v>245.4</v>
      </c>
      <c r="E21" s="108">
        <v>231.2</v>
      </c>
      <c r="F21" s="108">
        <v>345.6</v>
      </c>
      <c r="G21" s="223">
        <v>286.3</v>
      </c>
      <c r="H21" s="223">
        <v>255.1</v>
      </c>
      <c r="I21" s="223">
        <v>529.6</v>
      </c>
      <c r="J21" s="223">
        <v>619.1</v>
      </c>
      <c r="K21" s="223">
        <v>618.6</v>
      </c>
      <c r="L21" s="223">
        <v>962.1</v>
      </c>
      <c r="M21" s="223">
        <v>745.2</v>
      </c>
    </row>
    <row r="22" spans="1:13" ht="12.95" customHeight="1" x14ac:dyDescent="0.2">
      <c r="A22" s="227" t="s">
        <v>10</v>
      </c>
      <c r="B22" s="108">
        <v>76.2</v>
      </c>
      <c r="C22" s="108">
        <v>42.4</v>
      </c>
      <c r="D22" s="108">
        <v>50.8</v>
      </c>
      <c r="E22" s="108">
        <v>55.9</v>
      </c>
      <c r="F22" s="108">
        <v>48.9</v>
      </c>
      <c r="G22" s="223">
        <v>28.4</v>
      </c>
      <c r="H22" s="223">
        <v>35.1</v>
      </c>
      <c r="I22" s="223">
        <v>44.3</v>
      </c>
      <c r="J22" s="223">
        <v>43.4</v>
      </c>
      <c r="K22" s="223">
        <v>610.79999999999995</v>
      </c>
      <c r="L22" s="223">
        <v>43.8</v>
      </c>
      <c r="M22" s="223">
        <v>85.2</v>
      </c>
    </row>
    <row r="23" spans="1:13" ht="12.95" customHeight="1" x14ac:dyDescent="0.2">
      <c r="A23" s="227" t="s">
        <v>61</v>
      </c>
      <c r="B23" s="108">
        <v>171.7</v>
      </c>
      <c r="C23" s="108">
        <v>147.9</v>
      </c>
      <c r="D23" s="108">
        <v>118.5</v>
      </c>
      <c r="E23" s="108">
        <v>133.4</v>
      </c>
      <c r="F23" s="108">
        <v>108.6</v>
      </c>
      <c r="G23" s="223">
        <v>185.7</v>
      </c>
      <c r="H23" s="223">
        <v>140.30000000000001</v>
      </c>
      <c r="I23" s="223">
        <v>248.9</v>
      </c>
      <c r="J23" s="223">
        <v>339.1</v>
      </c>
      <c r="K23" s="223">
        <v>923.5</v>
      </c>
      <c r="L23" s="223">
        <v>820.6</v>
      </c>
      <c r="M23" s="223">
        <v>1356.5</v>
      </c>
    </row>
    <row r="24" spans="1:13" ht="12.95" customHeight="1" x14ac:dyDescent="0.2">
      <c r="A24" s="222" t="s">
        <v>11</v>
      </c>
      <c r="B24" s="108">
        <v>3448.6</v>
      </c>
      <c r="C24" s="108">
        <v>3518.8</v>
      </c>
      <c r="D24" s="108">
        <v>3815.5</v>
      </c>
      <c r="E24" s="108">
        <v>4708.7</v>
      </c>
      <c r="F24" s="108">
        <v>5453.9</v>
      </c>
      <c r="G24" s="223">
        <v>5355.8</v>
      </c>
      <c r="H24" s="223">
        <v>5431.6</v>
      </c>
      <c r="I24" s="223">
        <v>6214.4</v>
      </c>
      <c r="J24" s="223">
        <v>7333.5</v>
      </c>
      <c r="K24" s="223">
        <v>7772.7</v>
      </c>
      <c r="L24" s="223">
        <v>10436.200000000001</v>
      </c>
      <c r="M24" s="223">
        <v>14523.3</v>
      </c>
    </row>
    <row r="25" spans="1:13" ht="12.95" customHeight="1" x14ac:dyDescent="0.2">
      <c r="A25" s="222" t="s">
        <v>12</v>
      </c>
      <c r="B25" s="108">
        <v>426.4</v>
      </c>
      <c r="C25" s="108">
        <v>517</v>
      </c>
      <c r="D25" s="108">
        <v>771.9</v>
      </c>
      <c r="E25" s="108">
        <v>500.3</v>
      </c>
      <c r="F25" s="108">
        <v>585.5</v>
      </c>
      <c r="G25" s="223">
        <v>580.29999999999995</v>
      </c>
      <c r="H25" s="223">
        <v>479.5</v>
      </c>
      <c r="I25" s="223">
        <v>1098.5999999999999</v>
      </c>
      <c r="J25" s="223">
        <v>1391.4</v>
      </c>
      <c r="K25" s="223">
        <v>1687.9</v>
      </c>
      <c r="L25" s="223">
        <v>1362.5</v>
      </c>
      <c r="M25" s="223">
        <v>1999.6</v>
      </c>
    </row>
    <row r="26" spans="1:13" ht="12.95" customHeight="1" x14ac:dyDescent="0.2">
      <c r="A26" s="222" t="s">
        <v>13</v>
      </c>
      <c r="B26" s="108">
        <v>939.8</v>
      </c>
      <c r="C26" s="108">
        <v>1038.5</v>
      </c>
      <c r="D26" s="108">
        <v>1084.9000000000001</v>
      </c>
      <c r="E26" s="108">
        <v>892.7</v>
      </c>
      <c r="F26" s="108">
        <v>793.6</v>
      </c>
      <c r="G26" s="223">
        <v>875.1</v>
      </c>
      <c r="H26" s="223">
        <v>949</v>
      </c>
      <c r="I26" s="223">
        <v>1025.5</v>
      </c>
      <c r="J26" s="223">
        <v>1229</v>
      </c>
      <c r="K26" s="223">
        <v>2104.1999999999998</v>
      </c>
      <c r="L26" s="223">
        <v>2373.4</v>
      </c>
      <c r="M26" s="223">
        <v>3425.9</v>
      </c>
    </row>
    <row r="27" spans="1:13" ht="12.95" customHeight="1" thickBot="1" x14ac:dyDescent="0.25">
      <c r="A27" s="151"/>
      <c r="B27" s="26"/>
      <c r="C27" s="26"/>
      <c r="D27" s="26"/>
      <c r="E27" s="26"/>
      <c r="F27" s="26"/>
      <c r="G27" s="231"/>
      <c r="H27" s="231"/>
      <c r="I27" s="231"/>
      <c r="J27" s="231"/>
      <c r="K27" s="231"/>
      <c r="L27" s="231"/>
      <c r="M27" s="231"/>
    </row>
    <row r="28" spans="1:13" ht="12.95" customHeight="1" x14ac:dyDescent="0.2">
      <c r="A28" s="152"/>
      <c r="B28" s="24"/>
      <c r="C28" s="24"/>
      <c r="D28" s="24"/>
      <c r="E28" s="24"/>
      <c r="F28" s="24"/>
    </row>
    <row r="29" spans="1:13" s="212" customFormat="1" ht="12.95" customHeight="1" x14ac:dyDescent="0.2">
      <c r="A29" s="233" t="s">
        <v>14</v>
      </c>
    </row>
    <row r="30" spans="1:13" s="212" customFormat="1" ht="12.95" customHeight="1" x14ac:dyDescent="0.2">
      <c r="A30" s="222" t="s">
        <v>116</v>
      </c>
      <c r="B30" s="234">
        <v>547</v>
      </c>
      <c r="C30" s="234">
        <v>533</v>
      </c>
      <c r="D30" s="234">
        <v>542</v>
      </c>
      <c r="E30" s="234">
        <v>527</v>
      </c>
      <c r="F30" s="235">
        <v>585</v>
      </c>
      <c r="G30" s="235">
        <v>635</v>
      </c>
      <c r="H30" s="235">
        <v>611</v>
      </c>
      <c r="I30" s="235">
        <v>650</v>
      </c>
      <c r="J30" s="234">
        <v>752</v>
      </c>
      <c r="K30" s="234">
        <v>847</v>
      </c>
      <c r="L30" s="234">
        <v>944</v>
      </c>
      <c r="M30" s="234">
        <v>974</v>
      </c>
    </row>
    <row r="31" spans="1:13" s="212" customFormat="1" ht="12.95" customHeight="1" x14ac:dyDescent="0.2">
      <c r="A31" s="222" t="s">
        <v>15</v>
      </c>
      <c r="B31" s="234">
        <v>124</v>
      </c>
      <c r="C31" s="234">
        <v>126</v>
      </c>
      <c r="D31" s="234">
        <v>123</v>
      </c>
      <c r="E31" s="234">
        <v>100</v>
      </c>
      <c r="F31" s="235">
        <v>126</v>
      </c>
      <c r="G31" s="235">
        <v>121</v>
      </c>
      <c r="H31" s="235">
        <v>96</v>
      </c>
      <c r="I31" s="235">
        <v>113</v>
      </c>
      <c r="J31" s="234">
        <v>107</v>
      </c>
      <c r="K31" s="234">
        <v>142</v>
      </c>
      <c r="L31" s="234">
        <v>139</v>
      </c>
      <c r="M31" s="234">
        <v>194</v>
      </c>
    </row>
    <row r="32" spans="1:13" s="212" customFormat="1" ht="12.95" customHeight="1" x14ac:dyDescent="0.2">
      <c r="A32" s="222" t="s">
        <v>165</v>
      </c>
      <c r="F32" s="236"/>
      <c r="G32" s="236"/>
      <c r="H32" s="236"/>
      <c r="I32" s="236"/>
    </row>
    <row r="33" spans="1:13" s="212" customFormat="1" ht="12.95" customHeight="1" x14ac:dyDescent="0.2">
      <c r="A33" s="222" t="s">
        <v>62</v>
      </c>
      <c r="B33" s="237">
        <v>10.4</v>
      </c>
      <c r="C33" s="237">
        <v>10.1</v>
      </c>
      <c r="D33" s="237">
        <v>14.7</v>
      </c>
      <c r="E33" s="237">
        <v>22.1</v>
      </c>
      <c r="F33" s="238">
        <v>8.1999999999999993</v>
      </c>
      <c r="G33" s="238">
        <v>9.1999999999999993</v>
      </c>
      <c r="H33" s="238">
        <v>17</v>
      </c>
      <c r="I33" s="238">
        <v>15.7</v>
      </c>
      <c r="J33" s="237">
        <v>13.4</v>
      </c>
      <c r="K33" s="237">
        <v>15.3</v>
      </c>
      <c r="L33" s="237">
        <v>9.1</v>
      </c>
      <c r="M33" s="237">
        <v>5.9</v>
      </c>
    </row>
    <row r="34" spans="1:13" s="212" customFormat="1" ht="13.9" customHeight="1" x14ac:dyDescent="0.2">
      <c r="A34" s="222" t="s">
        <v>111</v>
      </c>
      <c r="F34" s="236"/>
      <c r="G34" s="236"/>
      <c r="H34" s="236"/>
      <c r="I34" s="236"/>
    </row>
    <row r="35" spans="1:13" s="212" customFormat="1" ht="13.9" customHeight="1" x14ac:dyDescent="0.2">
      <c r="A35" s="222" t="s">
        <v>142</v>
      </c>
      <c r="F35" s="236"/>
      <c r="G35" s="236"/>
      <c r="H35" s="236"/>
      <c r="I35" s="236"/>
    </row>
    <row r="36" spans="1:13" s="212" customFormat="1" ht="12.95" customHeight="1" x14ac:dyDescent="0.2">
      <c r="A36" s="222" t="s">
        <v>140</v>
      </c>
      <c r="B36" s="239">
        <v>5.6</v>
      </c>
      <c r="C36" s="239">
        <v>-5.5</v>
      </c>
      <c r="D36" s="239">
        <v>9.4</v>
      </c>
      <c r="E36" s="239">
        <v>11.2</v>
      </c>
      <c r="F36" s="238">
        <v>3.9</v>
      </c>
      <c r="G36" s="238">
        <v>4.7</v>
      </c>
      <c r="H36" s="238">
        <v>7.5</v>
      </c>
      <c r="I36" s="238">
        <v>13</v>
      </c>
      <c r="J36" s="239">
        <v>13.9</v>
      </c>
      <c r="K36" s="239">
        <v>16.7</v>
      </c>
      <c r="L36" s="239">
        <v>6.2</v>
      </c>
      <c r="M36" s="239">
        <v>4.9000000000000004</v>
      </c>
    </row>
    <row r="37" spans="1:13" s="212" customFormat="1" ht="12.95" customHeight="1" x14ac:dyDescent="0.2">
      <c r="A37" s="222" t="s">
        <v>112</v>
      </c>
      <c r="F37" s="236"/>
      <c r="G37" s="236"/>
      <c r="H37" s="236"/>
      <c r="I37" s="236"/>
    </row>
    <row r="38" spans="1:13" s="212" customFormat="1" ht="25.7" customHeight="1" x14ac:dyDescent="0.2">
      <c r="A38" s="222" t="s">
        <v>141</v>
      </c>
      <c r="B38" s="239">
        <v>5.4</v>
      </c>
      <c r="C38" s="239">
        <v>-5.8</v>
      </c>
      <c r="D38" s="239">
        <v>12.2</v>
      </c>
      <c r="E38" s="239">
        <v>15.6</v>
      </c>
      <c r="F38" s="238">
        <v>6.3</v>
      </c>
      <c r="G38" s="238">
        <v>7.7</v>
      </c>
      <c r="H38" s="238">
        <v>10.8</v>
      </c>
      <c r="I38" s="238">
        <v>14</v>
      </c>
      <c r="J38" s="239">
        <v>12.5</v>
      </c>
      <c r="K38" s="239">
        <v>13.1</v>
      </c>
      <c r="L38" s="239">
        <v>5.4</v>
      </c>
      <c r="M38" s="239">
        <v>4.0999999999999996</v>
      </c>
    </row>
    <row r="39" spans="1:13" s="212" customFormat="1" ht="12.95" customHeight="1" x14ac:dyDescent="0.2">
      <c r="A39" s="222" t="s">
        <v>105</v>
      </c>
      <c r="F39" s="236"/>
      <c r="G39" s="236"/>
      <c r="H39" s="236"/>
      <c r="I39" s="236"/>
    </row>
    <row r="40" spans="1:13" s="212" customFormat="1" ht="12.95" customHeight="1" x14ac:dyDescent="0.2">
      <c r="A40" s="222" t="s">
        <v>16</v>
      </c>
      <c r="B40" s="239">
        <v>99.1</v>
      </c>
      <c r="C40" s="239">
        <v>93.8</v>
      </c>
      <c r="D40" s="239">
        <v>87.9</v>
      </c>
      <c r="E40" s="239">
        <v>114.3</v>
      </c>
      <c r="F40" s="238">
        <v>100</v>
      </c>
      <c r="G40" s="238">
        <v>98</v>
      </c>
      <c r="H40" s="238">
        <v>114.5</v>
      </c>
      <c r="I40" s="238">
        <v>152.30000000000001</v>
      </c>
      <c r="J40" s="239">
        <v>141.9</v>
      </c>
      <c r="K40" s="239">
        <v>122</v>
      </c>
      <c r="L40" s="239">
        <v>121.4</v>
      </c>
      <c r="M40" s="239">
        <v>145.19999999999999</v>
      </c>
    </row>
    <row r="41" spans="1:13" s="212" customFormat="1" ht="12.95" customHeight="1" x14ac:dyDescent="0.2">
      <c r="A41" s="222" t="s">
        <v>106</v>
      </c>
      <c r="B41" s="240">
        <v>0.8</v>
      </c>
      <c r="C41" s="240">
        <v>0.9</v>
      </c>
      <c r="D41" s="240">
        <v>0.9</v>
      </c>
      <c r="E41" s="240">
        <v>1.3</v>
      </c>
      <c r="F41" s="238">
        <v>0.9</v>
      </c>
      <c r="G41" s="238">
        <v>1</v>
      </c>
      <c r="H41" s="238">
        <v>1.2</v>
      </c>
      <c r="I41" s="238">
        <v>1.3</v>
      </c>
      <c r="J41" s="240">
        <v>0.9</v>
      </c>
      <c r="K41" s="240">
        <v>0.9</v>
      </c>
      <c r="L41" s="240">
        <v>1</v>
      </c>
      <c r="M41" s="240">
        <v>1.2</v>
      </c>
    </row>
    <row r="42" spans="1:13" s="212" customFormat="1" ht="12.95" customHeight="1" x14ac:dyDescent="0.2">
      <c r="A42" s="222" t="s">
        <v>63</v>
      </c>
      <c r="F42" s="236"/>
      <c r="G42" s="236"/>
      <c r="H42" s="236"/>
      <c r="I42" s="236"/>
    </row>
    <row r="43" spans="1:13" s="212" customFormat="1" ht="12.95" customHeight="1" x14ac:dyDescent="0.2">
      <c r="A43" s="222" t="s">
        <v>17</v>
      </c>
      <c r="F43" s="236"/>
      <c r="G43" s="236"/>
      <c r="H43" s="236"/>
      <c r="I43" s="236"/>
    </row>
    <row r="44" spans="1:13" s="212" customFormat="1" ht="12.95" customHeight="1" x14ac:dyDescent="0.2">
      <c r="A44" s="222" t="s">
        <v>18</v>
      </c>
      <c r="B44" s="241">
        <v>0.45</v>
      </c>
      <c r="C44" s="241">
        <v>0.5</v>
      </c>
      <c r="D44" s="241">
        <v>0.71</v>
      </c>
      <c r="E44" s="241">
        <v>0.56000000000000005</v>
      </c>
      <c r="F44" s="242">
        <v>0.74</v>
      </c>
      <c r="G44" s="242">
        <v>0.66</v>
      </c>
      <c r="H44" s="242">
        <v>0.51</v>
      </c>
      <c r="I44" s="242">
        <v>1.07</v>
      </c>
      <c r="J44" s="241">
        <v>1.1299999999999999</v>
      </c>
      <c r="K44" s="241">
        <v>0.8</v>
      </c>
      <c r="L44" s="241">
        <v>0.56999999999999995</v>
      </c>
      <c r="M44" s="241">
        <v>0.57999999999999996</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4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71"/>
  <sheetViews>
    <sheetView workbookViewId="0">
      <selection activeCell="M7" sqref="M7"/>
    </sheetView>
  </sheetViews>
  <sheetFormatPr defaultRowHeight="12.75" x14ac:dyDescent="0.2"/>
  <cols>
    <col min="1" max="1" width="41.85546875" style="250" customWidth="1"/>
    <col min="2" max="5" width="0" style="246" hidden="1" customWidth="1"/>
    <col min="6" max="6" width="9.140625" style="246" hidden="1" customWidth="1"/>
    <col min="7" max="8" width="9.7109375" style="212" hidden="1" customWidth="1"/>
    <col min="9" max="13" width="9.7109375" style="212" customWidth="1"/>
    <col min="14" max="256" width="9.140625" style="246"/>
    <col min="257" max="257" width="41.85546875" style="246" customWidth="1"/>
    <col min="258" max="262" width="0" style="246" hidden="1" customWidth="1"/>
    <col min="263" max="267" width="9.7109375" style="246" customWidth="1"/>
    <col min="268" max="512" width="9.140625" style="246"/>
    <col min="513" max="513" width="41.85546875" style="246" customWidth="1"/>
    <col min="514" max="518" width="0" style="246" hidden="1" customWidth="1"/>
    <col min="519" max="523" width="9.7109375" style="246" customWidth="1"/>
    <col min="524" max="768" width="9.140625" style="246"/>
    <col min="769" max="769" width="41.85546875" style="246" customWidth="1"/>
    <col min="770" max="774" width="0" style="246" hidden="1" customWidth="1"/>
    <col min="775" max="779" width="9.7109375" style="246" customWidth="1"/>
    <col min="780" max="1024" width="9.140625" style="246"/>
    <col min="1025" max="1025" width="41.85546875" style="246" customWidth="1"/>
    <col min="1026" max="1030" width="0" style="246" hidden="1" customWidth="1"/>
    <col min="1031" max="1035" width="9.7109375" style="246" customWidth="1"/>
    <col min="1036" max="1280" width="9.140625" style="246"/>
    <col min="1281" max="1281" width="41.85546875" style="246" customWidth="1"/>
    <col min="1282" max="1286" width="0" style="246" hidden="1" customWidth="1"/>
    <col min="1287" max="1291" width="9.7109375" style="246" customWidth="1"/>
    <col min="1292" max="1536" width="9.140625" style="246"/>
    <col min="1537" max="1537" width="41.85546875" style="246" customWidth="1"/>
    <col min="1538" max="1542" width="0" style="246" hidden="1" customWidth="1"/>
    <col min="1543" max="1547" width="9.7109375" style="246" customWidth="1"/>
    <col min="1548" max="1792" width="9.140625" style="246"/>
    <col min="1793" max="1793" width="41.85546875" style="246" customWidth="1"/>
    <col min="1794" max="1798" width="0" style="246" hidden="1" customWidth="1"/>
    <col min="1799" max="1803" width="9.7109375" style="246" customWidth="1"/>
    <col min="1804" max="2048" width="9.140625" style="246"/>
    <col min="2049" max="2049" width="41.85546875" style="246" customWidth="1"/>
    <col min="2050" max="2054" width="0" style="246" hidden="1" customWidth="1"/>
    <col min="2055" max="2059" width="9.7109375" style="246" customWidth="1"/>
    <col min="2060" max="2304" width="9.140625" style="246"/>
    <col min="2305" max="2305" width="41.85546875" style="246" customWidth="1"/>
    <col min="2306" max="2310" width="0" style="246" hidden="1" customWidth="1"/>
    <col min="2311" max="2315" width="9.7109375" style="246" customWidth="1"/>
    <col min="2316" max="2560" width="9.140625" style="246"/>
    <col min="2561" max="2561" width="41.85546875" style="246" customWidth="1"/>
    <col min="2562" max="2566" width="0" style="246" hidden="1" customWidth="1"/>
    <col min="2567" max="2571" width="9.7109375" style="246" customWidth="1"/>
    <col min="2572" max="2816" width="9.140625" style="246"/>
    <col min="2817" max="2817" width="41.85546875" style="246" customWidth="1"/>
    <col min="2818" max="2822" width="0" style="246" hidden="1" customWidth="1"/>
    <col min="2823" max="2827" width="9.7109375" style="246" customWidth="1"/>
    <col min="2828" max="3072" width="9.140625" style="246"/>
    <col min="3073" max="3073" width="41.85546875" style="246" customWidth="1"/>
    <col min="3074" max="3078" width="0" style="246" hidden="1" customWidth="1"/>
    <col min="3079" max="3083" width="9.7109375" style="246" customWidth="1"/>
    <col min="3084" max="3328" width="9.140625" style="246"/>
    <col min="3329" max="3329" width="41.85546875" style="246" customWidth="1"/>
    <col min="3330" max="3334" width="0" style="246" hidden="1" customWidth="1"/>
    <col min="3335" max="3339" width="9.7109375" style="246" customWidth="1"/>
    <col min="3340" max="3584" width="9.140625" style="246"/>
    <col min="3585" max="3585" width="41.85546875" style="246" customWidth="1"/>
    <col min="3586" max="3590" width="0" style="246" hidden="1" customWidth="1"/>
    <col min="3591" max="3595" width="9.7109375" style="246" customWidth="1"/>
    <col min="3596" max="3840" width="9.140625" style="246"/>
    <col min="3841" max="3841" width="41.85546875" style="246" customWidth="1"/>
    <col min="3842" max="3846" width="0" style="246" hidden="1" customWidth="1"/>
    <col min="3847" max="3851" width="9.7109375" style="246" customWidth="1"/>
    <col min="3852" max="4096" width="9.140625" style="246"/>
    <col min="4097" max="4097" width="41.85546875" style="246" customWidth="1"/>
    <col min="4098" max="4102" width="0" style="246" hidden="1" customWidth="1"/>
    <col min="4103" max="4107" width="9.7109375" style="246" customWidth="1"/>
    <col min="4108" max="4352" width="9.140625" style="246"/>
    <col min="4353" max="4353" width="41.85546875" style="246" customWidth="1"/>
    <col min="4354" max="4358" width="0" style="246" hidden="1" customWidth="1"/>
    <col min="4359" max="4363" width="9.7109375" style="246" customWidth="1"/>
    <col min="4364" max="4608" width="9.140625" style="246"/>
    <col min="4609" max="4609" width="41.85546875" style="246" customWidth="1"/>
    <col min="4610" max="4614" width="0" style="246" hidden="1" customWidth="1"/>
    <col min="4615" max="4619" width="9.7109375" style="246" customWidth="1"/>
    <col min="4620" max="4864" width="9.140625" style="246"/>
    <col min="4865" max="4865" width="41.85546875" style="246" customWidth="1"/>
    <col min="4866" max="4870" width="0" style="246" hidden="1" customWidth="1"/>
    <col min="4871" max="4875" width="9.7109375" style="246" customWidth="1"/>
    <col min="4876" max="5120" width="9.140625" style="246"/>
    <col min="5121" max="5121" width="41.85546875" style="246" customWidth="1"/>
    <col min="5122" max="5126" width="0" style="246" hidden="1" customWidth="1"/>
    <col min="5127" max="5131" width="9.7109375" style="246" customWidth="1"/>
    <col min="5132" max="5376" width="9.140625" style="246"/>
    <col min="5377" max="5377" width="41.85546875" style="246" customWidth="1"/>
    <col min="5378" max="5382" width="0" style="246" hidden="1" customWidth="1"/>
    <col min="5383" max="5387" width="9.7109375" style="246" customWidth="1"/>
    <col min="5388" max="5632" width="9.140625" style="246"/>
    <col min="5633" max="5633" width="41.85546875" style="246" customWidth="1"/>
    <col min="5634" max="5638" width="0" style="246" hidden="1" customWidth="1"/>
    <col min="5639" max="5643" width="9.7109375" style="246" customWidth="1"/>
    <col min="5644" max="5888" width="9.140625" style="246"/>
    <col min="5889" max="5889" width="41.85546875" style="246" customWidth="1"/>
    <col min="5890" max="5894" width="0" style="246" hidden="1" customWidth="1"/>
    <col min="5895" max="5899" width="9.7109375" style="246" customWidth="1"/>
    <col min="5900" max="6144" width="9.140625" style="246"/>
    <col min="6145" max="6145" width="41.85546875" style="246" customWidth="1"/>
    <col min="6146" max="6150" width="0" style="246" hidden="1" customWidth="1"/>
    <col min="6151" max="6155" width="9.7109375" style="246" customWidth="1"/>
    <col min="6156" max="6400" width="9.140625" style="246"/>
    <col min="6401" max="6401" width="41.85546875" style="246" customWidth="1"/>
    <col min="6402" max="6406" width="0" style="246" hidden="1" customWidth="1"/>
    <col min="6407" max="6411" width="9.7109375" style="246" customWidth="1"/>
    <col min="6412" max="6656" width="9.140625" style="246"/>
    <col min="6657" max="6657" width="41.85546875" style="246" customWidth="1"/>
    <col min="6658" max="6662" width="0" style="246" hidden="1" customWidth="1"/>
    <col min="6663" max="6667" width="9.7109375" style="246" customWidth="1"/>
    <col min="6668" max="6912" width="9.140625" style="246"/>
    <col min="6913" max="6913" width="41.85546875" style="246" customWidth="1"/>
    <col min="6914" max="6918" width="0" style="246" hidden="1" customWidth="1"/>
    <col min="6919" max="6923" width="9.7109375" style="246" customWidth="1"/>
    <col min="6924" max="7168" width="9.140625" style="246"/>
    <col min="7169" max="7169" width="41.85546875" style="246" customWidth="1"/>
    <col min="7170" max="7174" width="0" style="246" hidden="1" customWidth="1"/>
    <col min="7175" max="7179" width="9.7109375" style="246" customWidth="1"/>
    <col min="7180" max="7424" width="9.140625" style="246"/>
    <col min="7425" max="7425" width="41.85546875" style="246" customWidth="1"/>
    <col min="7426" max="7430" width="0" style="246" hidden="1" customWidth="1"/>
    <col min="7431" max="7435" width="9.7109375" style="246" customWidth="1"/>
    <col min="7436" max="7680" width="9.140625" style="246"/>
    <col min="7681" max="7681" width="41.85546875" style="246" customWidth="1"/>
    <col min="7682" max="7686" width="0" style="246" hidden="1" customWidth="1"/>
    <col min="7687" max="7691" width="9.7109375" style="246" customWidth="1"/>
    <col min="7692" max="7936" width="9.140625" style="246"/>
    <col min="7937" max="7937" width="41.85546875" style="246" customWidth="1"/>
    <col min="7938" max="7942" width="0" style="246" hidden="1" customWidth="1"/>
    <col min="7943" max="7947" width="9.7109375" style="246" customWidth="1"/>
    <col min="7948" max="8192" width="9.140625" style="246"/>
    <col min="8193" max="8193" width="41.85546875" style="246" customWidth="1"/>
    <col min="8194" max="8198" width="0" style="246" hidden="1" customWidth="1"/>
    <col min="8199" max="8203" width="9.7109375" style="246" customWidth="1"/>
    <col min="8204" max="8448" width="9.140625" style="246"/>
    <col min="8449" max="8449" width="41.85546875" style="246" customWidth="1"/>
    <col min="8450" max="8454" width="0" style="246" hidden="1" customWidth="1"/>
    <col min="8455" max="8459" width="9.7109375" style="246" customWidth="1"/>
    <col min="8460" max="8704" width="9.140625" style="246"/>
    <col min="8705" max="8705" width="41.85546875" style="246" customWidth="1"/>
    <col min="8706" max="8710" width="0" style="246" hidden="1" customWidth="1"/>
    <col min="8711" max="8715" width="9.7109375" style="246" customWidth="1"/>
    <col min="8716" max="8960" width="9.140625" style="246"/>
    <col min="8961" max="8961" width="41.85546875" style="246" customWidth="1"/>
    <col min="8962" max="8966" width="0" style="246" hidden="1" customWidth="1"/>
    <col min="8967" max="8971" width="9.7109375" style="246" customWidth="1"/>
    <col min="8972" max="9216" width="9.140625" style="246"/>
    <col min="9217" max="9217" width="41.85546875" style="246" customWidth="1"/>
    <col min="9218" max="9222" width="0" style="246" hidden="1" customWidth="1"/>
    <col min="9223" max="9227" width="9.7109375" style="246" customWidth="1"/>
    <col min="9228" max="9472" width="9.140625" style="246"/>
    <col min="9473" max="9473" width="41.85546875" style="246" customWidth="1"/>
    <col min="9474" max="9478" width="0" style="246" hidden="1" customWidth="1"/>
    <col min="9479" max="9483" width="9.7109375" style="246" customWidth="1"/>
    <col min="9484" max="9728" width="9.140625" style="246"/>
    <col min="9729" max="9729" width="41.85546875" style="246" customWidth="1"/>
    <col min="9730" max="9734" width="0" style="246" hidden="1" customWidth="1"/>
    <col min="9735" max="9739" width="9.7109375" style="246" customWidth="1"/>
    <col min="9740" max="9984" width="9.140625" style="246"/>
    <col min="9985" max="9985" width="41.85546875" style="246" customWidth="1"/>
    <col min="9986" max="9990" width="0" style="246" hidden="1" customWidth="1"/>
    <col min="9991" max="9995" width="9.7109375" style="246" customWidth="1"/>
    <col min="9996" max="10240" width="9.140625" style="246"/>
    <col min="10241" max="10241" width="41.85546875" style="246" customWidth="1"/>
    <col min="10242" max="10246" width="0" style="246" hidden="1" customWidth="1"/>
    <col min="10247" max="10251" width="9.7109375" style="246" customWidth="1"/>
    <col min="10252" max="10496" width="9.140625" style="246"/>
    <col min="10497" max="10497" width="41.85546875" style="246" customWidth="1"/>
    <col min="10498" max="10502" width="0" style="246" hidden="1" customWidth="1"/>
    <col min="10503" max="10507" width="9.7109375" style="246" customWidth="1"/>
    <col min="10508" max="10752" width="9.140625" style="246"/>
    <col min="10753" max="10753" width="41.85546875" style="246" customWidth="1"/>
    <col min="10754" max="10758" width="0" style="246" hidden="1" customWidth="1"/>
    <col min="10759" max="10763" width="9.7109375" style="246" customWidth="1"/>
    <col min="10764" max="11008" width="9.140625" style="246"/>
    <col min="11009" max="11009" width="41.85546875" style="246" customWidth="1"/>
    <col min="11010" max="11014" width="0" style="246" hidden="1" customWidth="1"/>
    <col min="11015" max="11019" width="9.7109375" style="246" customWidth="1"/>
    <col min="11020" max="11264" width="9.140625" style="246"/>
    <col min="11265" max="11265" width="41.85546875" style="246" customWidth="1"/>
    <col min="11266" max="11270" width="0" style="246" hidden="1" customWidth="1"/>
    <col min="11271" max="11275" width="9.7109375" style="246" customWidth="1"/>
    <col min="11276" max="11520" width="9.140625" style="246"/>
    <col min="11521" max="11521" width="41.85546875" style="246" customWidth="1"/>
    <col min="11522" max="11526" width="0" style="246" hidden="1" customWidth="1"/>
    <col min="11527" max="11531" width="9.7109375" style="246" customWidth="1"/>
    <col min="11532" max="11776" width="9.140625" style="246"/>
    <col min="11777" max="11777" width="41.85546875" style="246" customWidth="1"/>
    <col min="11778" max="11782" width="0" style="246" hidden="1" customWidth="1"/>
    <col min="11783" max="11787" width="9.7109375" style="246" customWidth="1"/>
    <col min="11788" max="12032" width="9.140625" style="246"/>
    <col min="12033" max="12033" width="41.85546875" style="246" customWidth="1"/>
    <col min="12034" max="12038" width="0" style="246" hidden="1" customWidth="1"/>
    <col min="12039" max="12043" width="9.7109375" style="246" customWidth="1"/>
    <col min="12044" max="12288" width="9.140625" style="246"/>
    <col min="12289" max="12289" width="41.85546875" style="246" customWidth="1"/>
    <col min="12290" max="12294" width="0" style="246" hidden="1" customWidth="1"/>
    <col min="12295" max="12299" width="9.7109375" style="246" customWidth="1"/>
    <col min="12300" max="12544" width="9.140625" style="246"/>
    <col min="12545" max="12545" width="41.85546875" style="246" customWidth="1"/>
    <col min="12546" max="12550" width="0" style="246" hidden="1" customWidth="1"/>
    <col min="12551" max="12555" width="9.7109375" style="246" customWidth="1"/>
    <col min="12556" max="12800" width="9.140625" style="246"/>
    <col min="12801" max="12801" width="41.85546875" style="246" customWidth="1"/>
    <col min="12802" max="12806" width="0" style="246" hidden="1" customWidth="1"/>
    <col min="12807" max="12811" width="9.7109375" style="246" customWidth="1"/>
    <col min="12812" max="13056" width="9.140625" style="246"/>
    <col min="13057" max="13057" width="41.85546875" style="246" customWidth="1"/>
    <col min="13058" max="13062" width="0" style="246" hidden="1" customWidth="1"/>
    <col min="13063" max="13067" width="9.7109375" style="246" customWidth="1"/>
    <col min="13068" max="13312" width="9.140625" style="246"/>
    <col min="13313" max="13313" width="41.85546875" style="246" customWidth="1"/>
    <col min="13314" max="13318" width="0" style="246" hidden="1" customWidth="1"/>
    <col min="13319" max="13323" width="9.7109375" style="246" customWidth="1"/>
    <col min="13324" max="13568" width="9.140625" style="246"/>
    <col min="13569" max="13569" width="41.85546875" style="246" customWidth="1"/>
    <col min="13570" max="13574" width="0" style="246" hidden="1" customWidth="1"/>
    <col min="13575" max="13579" width="9.7109375" style="246" customWidth="1"/>
    <col min="13580" max="13824" width="9.140625" style="246"/>
    <col min="13825" max="13825" width="41.85546875" style="246" customWidth="1"/>
    <col min="13826" max="13830" width="0" style="246" hidden="1" customWidth="1"/>
    <col min="13831" max="13835" width="9.7109375" style="246" customWidth="1"/>
    <col min="13836" max="14080" width="9.140625" style="246"/>
    <col min="14081" max="14081" width="41.85546875" style="246" customWidth="1"/>
    <col min="14082" max="14086" width="0" style="246" hidden="1" customWidth="1"/>
    <col min="14087" max="14091" width="9.7109375" style="246" customWidth="1"/>
    <col min="14092" max="14336" width="9.140625" style="246"/>
    <col min="14337" max="14337" width="41.85546875" style="246" customWidth="1"/>
    <col min="14338" max="14342" width="0" style="246" hidden="1" customWidth="1"/>
    <col min="14343" max="14347" width="9.7109375" style="246" customWidth="1"/>
    <col min="14348" max="14592" width="9.140625" style="246"/>
    <col min="14593" max="14593" width="41.85546875" style="246" customWidth="1"/>
    <col min="14594" max="14598" width="0" style="246" hidden="1" customWidth="1"/>
    <col min="14599" max="14603" width="9.7109375" style="246" customWidth="1"/>
    <col min="14604" max="14848" width="9.140625" style="246"/>
    <col min="14849" max="14849" width="41.85546875" style="246" customWidth="1"/>
    <col min="14850" max="14854" width="0" style="246" hidden="1" customWidth="1"/>
    <col min="14855" max="14859" width="9.7109375" style="246" customWidth="1"/>
    <col min="14860" max="15104" width="9.140625" style="246"/>
    <col min="15105" max="15105" width="41.85546875" style="246" customWidth="1"/>
    <col min="15106" max="15110" width="0" style="246" hidden="1" customWidth="1"/>
    <col min="15111" max="15115" width="9.7109375" style="246" customWidth="1"/>
    <col min="15116" max="15360" width="9.140625" style="246"/>
    <col min="15361" max="15361" width="41.85546875" style="246" customWidth="1"/>
    <col min="15362" max="15366" width="0" style="246" hidden="1" customWidth="1"/>
    <col min="15367" max="15371" width="9.7109375" style="246" customWidth="1"/>
    <col min="15372" max="15616" width="9.140625" style="246"/>
    <col min="15617" max="15617" width="41.85546875" style="246" customWidth="1"/>
    <col min="15618" max="15622" width="0" style="246" hidden="1" customWidth="1"/>
    <col min="15623" max="15627" width="9.7109375" style="246" customWidth="1"/>
    <col min="15628" max="15872" width="9.140625" style="246"/>
    <col min="15873" max="15873" width="41.85546875" style="246" customWidth="1"/>
    <col min="15874" max="15878" width="0" style="246" hidden="1" customWidth="1"/>
    <col min="15879" max="15883" width="9.7109375" style="246" customWidth="1"/>
    <col min="15884" max="16128" width="9.140625" style="246"/>
    <col min="16129" max="16129" width="41.85546875" style="246" customWidth="1"/>
    <col min="16130" max="16134" width="0" style="246" hidden="1" customWidth="1"/>
    <col min="16135" max="16139" width="9.7109375" style="246" customWidth="1"/>
    <col min="16140" max="16384" width="9.140625" style="246"/>
  </cols>
  <sheetData>
    <row r="1" spans="1:13" s="6" customFormat="1" ht="12.95" customHeight="1" x14ac:dyDescent="0.2">
      <c r="A1" s="952" t="s">
        <v>1375</v>
      </c>
    </row>
    <row r="2" spans="1:13" ht="18" customHeight="1" x14ac:dyDescent="0.2">
      <c r="A2" s="154" t="s">
        <v>166</v>
      </c>
    </row>
    <row r="3" spans="1:13" ht="18" customHeight="1" x14ac:dyDescent="0.2">
      <c r="A3" s="154" t="s">
        <v>167</v>
      </c>
      <c r="G3" s="213"/>
      <c r="H3" s="213"/>
      <c r="I3" s="213"/>
      <c r="J3" s="213"/>
      <c r="K3" s="213"/>
      <c r="L3" s="213"/>
      <c r="M3" s="213"/>
    </row>
    <row r="4" spans="1:13" ht="18" customHeight="1" thickBot="1" x14ac:dyDescent="0.25">
      <c r="A4" s="247" t="s">
        <v>152</v>
      </c>
      <c r="G4" s="216"/>
      <c r="H4" s="216"/>
      <c r="I4" s="216"/>
      <c r="J4" s="216"/>
      <c r="K4" s="216"/>
      <c r="L4" s="216"/>
      <c r="M4" s="216"/>
    </row>
    <row r="5" spans="1:13" s="27" customFormat="1" ht="18" customHeight="1" thickBot="1" x14ac:dyDescent="0.25">
      <c r="A5" s="140"/>
      <c r="B5" s="248">
        <v>2014</v>
      </c>
      <c r="C5" s="248">
        <v>2015</v>
      </c>
      <c r="D5" s="248">
        <v>2016</v>
      </c>
      <c r="E5" s="248">
        <v>2017</v>
      </c>
      <c r="F5" s="248">
        <v>2018</v>
      </c>
      <c r="G5" s="218">
        <v>2019</v>
      </c>
      <c r="H5" s="248">
        <v>2020</v>
      </c>
      <c r="I5" s="218">
        <v>2021</v>
      </c>
      <c r="J5" s="248">
        <v>2022</v>
      </c>
      <c r="K5" s="218">
        <v>2023</v>
      </c>
      <c r="L5" s="248">
        <v>2024</v>
      </c>
      <c r="M5" s="218">
        <v>2025</v>
      </c>
    </row>
    <row r="6" spans="1:13" s="27" customFormat="1" ht="12.75" customHeight="1" x14ac:dyDescent="0.2">
      <c r="A6" s="141"/>
      <c r="B6" s="249"/>
      <c r="C6" s="249"/>
      <c r="D6" s="249"/>
      <c r="E6" s="249"/>
      <c r="G6" s="221"/>
      <c r="H6" s="221"/>
      <c r="I6" s="221"/>
      <c r="J6" s="221"/>
      <c r="K6" s="221"/>
      <c r="L6" s="221"/>
      <c r="M6" s="221"/>
    </row>
    <row r="7" spans="1:13" ht="24" customHeight="1" x14ac:dyDescent="0.2">
      <c r="A7" s="222" t="s">
        <v>130</v>
      </c>
      <c r="B7" s="108">
        <v>5985.6</v>
      </c>
      <c r="C7" s="108">
        <v>7973.7</v>
      </c>
      <c r="D7" s="108">
        <v>15749.7</v>
      </c>
      <c r="E7" s="108">
        <v>22743.7</v>
      </c>
      <c r="F7" s="108">
        <v>29225.7</v>
      </c>
      <c r="G7" s="223">
        <v>25957</v>
      </c>
      <c r="H7" s="223">
        <v>24410.2</v>
      </c>
      <c r="I7" s="223">
        <v>34183.1</v>
      </c>
      <c r="J7" s="223">
        <v>39912.6</v>
      </c>
      <c r="K7" s="223">
        <v>57512</v>
      </c>
      <c r="L7" s="223">
        <v>67113.5</v>
      </c>
      <c r="M7" s="223">
        <v>94531.9</v>
      </c>
    </row>
    <row r="8" spans="1:13" ht="12.95" customHeight="1" x14ac:dyDescent="0.2">
      <c r="A8" s="222" t="s">
        <v>0</v>
      </c>
      <c r="B8" s="108">
        <v>-1649.3</v>
      </c>
      <c r="C8" s="108">
        <v>-7844</v>
      </c>
      <c r="D8" s="108">
        <v>1606.5</v>
      </c>
      <c r="E8" s="108">
        <v>-1753.3</v>
      </c>
      <c r="F8" s="108">
        <v>-2426.8000000000002</v>
      </c>
      <c r="G8" s="223">
        <v>-942.6</v>
      </c>
      <c r="H8" s="223">
        <v>-9915</v>
      </c>
      <c r="I8" s="223">
        <v>-2927.1</v>
      </c>
      <c r="J8" s="223">
        <v>-1300.7</v>
      </c>
      <c r="K8" s="223">
        <v>-4509.3999999999996</v>
      </c>
      <c r="L8" s="223">
        <v>-1544.1</v>
      </c>
      <c r="M8" s="223">
        <v>-2725.4</v>
      </c>
    </row>
    <row r="9" spans="1:13" ht="24" x14ac:dyDescent="0.2">
      <c r="A9" s="225" t="s">
        <v>1388</v>
      </c>
      <c r="B9" s="108">
        <v>-1864.1</v>
      </c>
      <c r="C9" s="108">
        <v>-8200.2999999999993</v>
      </c>
      <c r="D9" s="108">
        <v>2462.9</v>
      </c>
      <c r="E9" s="108">
        <v>2728.4</v>
      </c>
      <c r="F9" s="108">
        <v>3027.1</v>
      </c>
      <c r="G9" s="223">
        <v>3902.2</v>
      </c>
      <c r="H9" s="223">
        <v>-5815.8</v>
      </c>
      <c r="I9" s="223">
        <v>5958.2</v>
      </c>
      <c r="J9" s="223">
        <v>2975.6</v>
      </c>
      <c r="K9" s="223">
        <v>3789.4</v>
      </c>
      <c r="L9" s="223">
        <v>8432.5</v>
      </c>
      <c r="M9" s="223">
        <v>21843</v>
      </c>
    </row>
    <row r="10" spans="1:13" ht="12.95" customHeight="1" x14ac:dyDescent="0.2">
      <c r="A10" s="226" t="s">
        <v>1</v>
      </c>
      <c r="B10" s="108">
        <v>860.3</v>
      </c>
      <c r="C10" s="108">
        <v>750.2</v>
      </c>
      <c r="D10" s="108">
        <v>4358</v>
      </c>
      <c r="E10" s="108">
        <v>4319</v>
      </c>
      <c r="F10" s="108">
        <v>4551.5</v>
      </c>
      <c r="G10" s="223">
        <v>5162.8</v>
      </c>
      <c r="H10" s="223">
        <v>5232.8</v>
      </c>
      <c r="I10" s="223">
        <v>10328</v>
      </c>
      <c r="J10" s="223">
        <v>7226.3</v>
      </c>
      <c r="K10" s="223">
        <v>10369.700000000001</v>
      </c>
      <c r="L10" s="223">
        <v>11598.4</v>
      </c>
      <c r="M10" s="223">
        <v>26021</v>
      </c>
    </row>
    <row r="11" spans="1:13" ht="12.95" customHeight="1" x14ac:dyDescent="0.2">
      <c r="A11" s="222" t="s">
        <v>2</v>
      </c>
      <c r="B11" s="108">
        <v>2724.4</v>
      </c>
      <c r="C11" s="108">
        <v>8950.5</v>
      </c>
      <c r="D11" s="108">
        <v>1895.1</v>
      </c>
      <c r="E11" s="108">
        <v>1590.7</v>
      </c>
      <c r="F11" s="108">
        <v>1524.4</v>
      </c>
      <c r="G11" s="223">
        <v>1260.5999999999999</v>
      </c>
      <c r="H11" s="223">
        <v>11048.5</v>
      </c>
      <c r="I11" s="223">
        <v>4369.7</v>
      </c>
      <c r="J11" s="223">
        <v>4250.7</v>
      </c>
      <c r="K11" s="223">
        <v>6580.3</v>
      </c>
      <c r="L11" s="223">
        <v>3165.9</v>
      </c>
      <c r="M11" s="223">
        <v>4178.1000000000004</v>
      </c>
    </row>
    <row r="12" spans="1:13" ht="24" x14ac:dyDescent="0.2">
      <c r="A12" s="222" t="s">
        <v>59</v>
      </c>
      <c r="B12" s="108">
        <v>6200.4</v>
      </c>
      <c r="C12" s="108">
        <v>8326.6</v>
      </c>
      <c r="D12" s="108">
        <v>14893.3</v>
      </c>
      <c r="E12" s="108">
        <v>18262</v>
      </c>
      <c r="F12" s="108">
        <v>23771.8</v>
      </c>
      <c r="G12" s="223">
        <v>21112.2</v>
      </c>
      <c r="H12" s="223">
        <v>19934.3</v>
      </c>
      <c r="I12" s="223">
        <v>25297.7</v>
      </c>
      <c r="J12" s="223">
        <v>35636.400000000001</v>
      </c>
      <c r="K12" s="223">
        <v>49213.1</v>
      </c>
      <c r="L12" s="223">
        <v>57136.9</v>
      </c>
      <c r="M12" s="223">
        <v>69963.600000000006</v>
      </c>
    </row>
    <row r="13" spans="1:13" ht="12.95" customHeight="1" x14ac:dyDescent="0.2">
      <c r="A13" s="222" t="s">
        <v>3</v>
      </c>
      <c r="B13" s="108">
        <v>1838.5</v>
      </c>
      <c r="C13" s="108">
        <v>1409.7</v>
      </c>
      <c r="D13" s="108">
        <v>2621.1999999999998</v>
      </c>
      <c r="E13" s="108">
        <v>3764.7</v>
      </c>
      <c r="F13" s="108">
        <v>4875.3</v>
      </c>
      <c r="G13" s="223">
        <v>6999.9</v>
      </c>
      <c r="H13" s="223">
        <v>3947.8</v>
      </c>
      <c r="I13" s="223">
        <v>8198.7000000000007</v>
      </c>
      <c r="J13" s="223">
        <v>9998.6</v>
      </c>
      <c r="K13" s="223">
        <v>9673.2000000000007</v>
      </c>
      <c r="L13" s="223">
        <v>14172.9</v>
      </c>
      <c r="M13" s="223">
        <v>35885.1</v>
      </c>
    </row>
    <row r="14" spans="1:13" ht="12.75" customHeight="1" x14ac:dyDescent="0.2">
      <c r="A14" s="222" t="s">
        <v>4</v>
      </c>
      <c r="B14" s="108">
        <v>302.60000000000002</v>
      </c>
      <c r="C14" s="108">
        <v>510.5</v>
      </c>
      <c r="D14" s="108">
        <v>1615.1</v>
      </c>
      <c r="E14" s="108">
        <v>2232.6</v>
      </c>
      <c r="F14" s="108">
        <v>3063.4</v>
      </c>
      <c r="G14" s="223">
        <v>4970.5</v>
      </c>
      <c r="H14" s="223">
        <v>2199.4</v>
      </c>
      <c r="I14" s="223">
        <v>5668.6</v>
      </c>
      <c r="J14" s="223">
        <v>4729.7</v>
      </c>
      <c r="K14" s="223">
        <v>4940.5</v>
      </c>
      <c r="L14" s="223">
        <v>5125.5</v>
      </c>
      <c r="M14" s="223">
        <v>5694</v>
      </c>
    </row>
    <row r="15" spans="1:13" ht="12.95" customHeight="1" x14ac:dyDescent="0.2">
      <c r="A15" s="149" t="s">
        <v>5</v>
      </c>
      <c r="B15" s="108">
        <v>78.400000000000006</v>
      </c>
      <c r="C15" s="108">
        <v>242.3</v>
      </c>
      <c r="D15" s="108">
        <v>509.5</v>
      </c>
      <c r="E15" s="108">
        <v>714.8</v>
      </c>
      <c r="F15" s="108">
        <v>157</v>
      </c>
      <c r="G15" s="223">
        <v>247.1</v>
      </c>
      <c r="H15" s="223">
        <v>250</v>
      </c>
      <c r="I15" s="223">
        <v>404.5</v>
      </c>
      <c r="J15" s="223">
        <v>453.2</v>
      </c>
      <c r="K15" s="223">
        <v>580.79999999999995</v>
      </c>
      <c r="L15" s="223">
        <v>888.5</v>
      </c>
      <c r="M15" s="223">
        <v>627.20000000000005</v>
      </c>
    </row>
    <row r="16" spans="1:13" ht="12.95" customHeight="1" x14ac:dyDescent="0.2">
      <c r="A16" s="227" t="s">
        <v>60</v>
      </c>
      <c r="B16" s="108">
        <v>145.80000000000001</v>
      </c>
      <c r="C16" s="108">
        <v>152.5</v>
      </c>
      <c r="D16" s="108">
        <v>472.4</v>
      </c>
      <c r="E16" s="108">
        <v>1327.1</v>
      </c>
      <c r="F16" s="108">
        <v>2716</v>
      </c>
      <c r="G16" s="223">
        <v>1441.7</v>
      </c>
      <c r="H16" s="223">
        <v>1059.8</v>
      </c>
      <c r="I16" s="223">
        <v>2104.6</v>
      </c>
      <c r="J16" s="223">
        <v>3405</v>
      </c>
      <c r="K16" s="223">
        <v>3025.2</v>
      </c>
      <c r="L16" s="223">
        <v>2306.1999999999998</v>
      </c>
      <c r="M16" s="223">
        <v>1938</v>
      </c>
    </row>
    <row r="17" spans="1:13" ht="12.95" customHeight="1" x14ac:dyDescent="0.2">
      <c r="A17" s="149" t="s">
        <v>6</v>
      </c>
      <c r="B17" s="108">
        <v>78.3</v>
      </c>
      <c r="C17" s="251">
        <v>115.6</v>
      </c>
      <c r="D17" s="251">
        <v>633.1</v>
      </c>
      <c r="E17" s="251">
        <v>190.7</v>
      </c>
      <c r="F17" s="251">
        <v>190.2</v>
      </c>
      <c r="G17" s="223">
        <v>3281.7</v>
      </c>
      <c r="H17" s="223">
        <v>889.6</v>
      </c>
      <c r="I17" s="223">
        <v>3159.6</v>
      </c>
      <c r="J17" s="223">
        <v>871.5</v>
      </c>
      <c r="K17" s="223">
        <v>1334.5</v>
      </c>
      <c r="L17" s="223">
        <v>1929.6</v>
      </c>
      <c r="M17" s="223">
        <v>3120.3</v>
      </c>
    </row>
    <row r="18" spans="1:13" ht="12.95" customHeight="1" x14ac:dyDescent="0.2">
      <c r="A18" s="222" t="s">
        <v>7</v>
      </c>
      <c r="B18" s="108">
        <v>11904</v>
      </c>
      <c r="C18" s="251">
        <v>29399.7</v>
      </c>
      <c r="D18" s="251">
        <v>48712.4</v>
      </c>
      <c r="E18" s="251">
        <v>41067.5</v>
      </c>
      <c r="F18" s="251">
        <v>40935.4</v>
      </c>
      <c r="G18" s="223">
        <v>45666.5</v>
      </c>
      <c r="H18" s="223">
        <v>55618.5</v>
      </c>
      <c r="I18" s="223">
        <v>75851.899999999994</v>
      </c>
      <c r="J18" s="223">
        <v>87788.2</v>
      </c>
      <c r="K18" s="223">
        <v>97494.7</v>
      </c>
      <c r="L18" s="223">
        <v>92968.8</v>
      </c>
      <c r="M18" s="223">
        <v>87206.2</v>
      </c>
    </row>
    <row r="19" spans="1:13" ht="12.95" customHeight="1" x14ac:dyDescent="0.2">
      <c r="A19" s="222" t="s">
        <v>8</v>
      </c>
      <c r="B19" s="108">
        <v>4504.8</v>
      </c>
      <c r="C19" s="251">
        <v>8803</v>
      </c>
      <c r="D19" s="251">
        <v>10798.2</v>
      </c>
      <c r="E19" s="251">
        <v>12022.4</v>
      </c>
      <c r="F19" s="251">
        <v>12059.2</v>
      </c>
      <c r="G19" s="223">
        <v>12476.1</v>
      </c>
      <c r="H19" s="223">
        <v>12950.4</v>
      </c>
      <c r="I19" s="223">
        <v>18127</v>
      </c>
      <c r="J19" s="223">
        <v>20677.900000000001</v>
      </c>
      <c r="K19" s="223">
        <v>21334.9</v>
      </c>
      <c r="L19" s="223">
        <v>20023.599999999999</v>
      </c>
      <c r="M19" s="223">
        <v>25071.5</v>
      </c>
    </row>
    <row r="20" spans="1:13" ht="12.95" customHeight="1" x14ac:dyDescent="0.2">
      <c r="A20" s="227" t="s">
        <v>109</v>
      </c>
      <c r="B20" s="108">
        <v>2261.1999999999998</v>
      </c>
      <c r="C20" s="251">
        <v>3862.7</v>
      </c>
      <c r="D20" s="251">
        <v>3631.7</v>
      </c>
      <c r="E20" s="251">
        <v>5012.1000000000004</v>
      </c>
      <c r="F20" s="251">
        <v>5959.5</v>
      </c>
      <c r="G20" s="223">
        <v>5111.3999999999996</v>
      </c>
      <c r="H20" s="223">
        <v>5113.3</v>
      </c>
      <c r="I20" s="223">
        <v>6987.3</v>
      </c>
      <c r="J20" s="223">
        <v>8271.7999999999993</v>
      </c>
      <c r="K20" s="223">
        <v>7331.6</v>
      </c>
      <c r="L20" s="223">
        <v>7693.7</v>
      </c>
      <c r="M20" s="223">
        <v>8275.7000000000007</v>
      </c>
    </row>
    <row r="21" spans="1:13" ht="12.95" customHeight="1" x14ac:dyDescent="0.2">
      <c r="A21" s="227" t="s">
        <v>9</v>
      </c>
      <c r="B21" s="108">
        <v>680</v>
      </c>
      <c r="C21" s="251">
        <v>1460.5</v>
      </c>
      <c r="D21" s="251">
        <v>2204.9</v>
      </c>
      <c r="E21" s="251">
        <v>1911.8</v>
      </c>
      <c r="F21" s="251">
        <v>2060.1</v>
      </c>
      <c r="G21" s="223">
        <v>3023.8</v>
      </c>
      <c r="H21" s="223">
        <v>3396</v>
      </c>
      <c r="I21" s="223">
        <v>4087.2</v>
      </c>
      <c r="J21" s="223">
        <v>5159.7</v>
      </c>
      <c r="K21" s="223">
        <v>5114.1000000000004</v>
      </c>
      <c r="L21" s="223">
        <v>4091</v>
      </c>
      <c r="M21" s="223">
        <v>6396.2</v>
      </c>
    </row>
    <row r="22" spans="1:13" ht="12.95" customHeight="1" x14ac:dyDescent="0.2">
      <c r="A22" s="227" t="s">
        <v>10</v>
      </c>
      <c r="B22" s="108">
        <v>83.6</v>
      </c>
      <c r="C22" s="251">
        <v>291.39999999999998</v>
      </c>
      <c r="D22" s="251">
        <v>217.9</v>
      </c>
      <c r="E22" s="251">
        <v>89</v>
      </c>
      <c r="F22" s="251">
        <v>116.7</v>
      </c>
      <c r="G22" s="223">
        <v>134.6</v>
      </c>
      <c r="H22" s="223">
        <v>210.4</v>
      </c>
      <c r="I22" s="223">
        <v>162.4</v>
      </c>
      <c r="J22" s="223">
        <v>189.2</v>
      </c>
      <c r="K22" s="223">
        <v>242.4</v>
      </c>
      <c r="L22" s="223">
        <v>529.1</v>
      </c>
      <c r="M22" s="223">
        <v>895.6</v>
      </c>
    </row>
    <row r="23" spans="1:13" ht="12.95" customHeight="1" x14ac:dyDescent="0.2">
      <c r="A23" s="227" t="s">
        <v>61</v>
      </c>
      <c r="B23" s="108">
        <v>367.7</v>
      </c>
      <c r="C23" s="251">
        <v>1310.5</v>
      </c>
      <c r="D23" s="251">
        <v>2201.3000000000002</v>
      </c>
      <c r="E23" s="251">
        <v>2519.8000000000002</v>
      </c>
      <c r="F23" s="251">
        <v>2084.9</v>
      </c>
      <c r="G23" s="223">
        <v>1938.4</v>
      </c>
      <c r="H23" s="223">
        <v>1868.2</v>
      </c>
      <c r="I23" s="223">
        <v>3945.6</v>
      </c>
      <c r="J23" s="223">
        <v>3176.8</v>
      </c>
      <c r="K23" s="223">
        <v>2791.6</v>
      </c>
      <c r="L23" s="223">
        <v>2319.1999999999998</v>
      </c>
      <c r="M23" s="223">
        <v>3926.3</v>
      </c>
    </row>
    <row r="24" spans="1:13" ht="12.95" customHeight="1" x14ac:dyDescent="0.2">
      <c r="A24" s="222" t="s">
        <v>11</v>
      </c>
      <c r="B24" s="108">
        <v>8948.7999999999993</v>
      </c>
      <c r="C24" s="251">
        <v>26160.6</v>
      </c>
      <c r="D24" s="251">
        <v>49969.2</v>
      </c>
      <c r="E24" s="251">
        <v>53611.5</v>
      </c>
      <c r="F24" s="251">
        <v>56215.4</v>
      </c>
      <c r="G24" s="223">
        <v>51110.1</v>
      </c>
      <c r="H24" s="223">
        <v>56628.2</v>
      </c>
      <c r="I24" s="223">
        <v>65620.2</v>
      </c>
      <c r="J24" s="223">
        <v>82076</v>
      </c>
      <c r="K24" s="223">
        <v>90154.3</v>
      </c>
      <c r="L24" s="223">
        <v>99313</v>
      </c>
      <c r="M24" s="223">
        <v>98809</v>
      </c>
    </row>
    <row r="25" spans="1:13" ht="12.95" customHeight="1" x14ac:dyDescent="0.2">
      <c r="A25" s="222" t="s">
        <v>12</v>
      </c>
      <c r="B25" s="108">
        <v>1487.1</v>
      </c>
      <c r="C25" s="251">
        <v>4698.8999999999996</v>
      </c>
      <c r="D25" s="251">
        <v>6466.1</v>
      </c>
      <c r="E25" s="251">
        <v>7758.6</v>
      </c>
      <c r="F25" s="251">
        <v>7105.9</v>
      </c>
      <c r="G25" s="223">
        <v>11276.2</v>
      </c>
      <c r="H25" s="223">
        <v>15001.8</v>
      </c>
      <c r="I25" s="223">
        <v>22873.1</v>
      </c>
      <c r="J25" s="223">
        <v>22296.400000000001</v>
      </c>
      <c r="K25" s="223">
        <v>28778</v>
      </c>
      <c r="L25" s="223">
        <v>21666.1</v>
      </c>
      <c r="M25" s="223">
        <v>29677.4</v>
      </c>
    </row>
    <row r="26" spans="1:13" ht="12.95" customHeight="1" x14ac:dyDescent="0.2">
      <c r="A26" s="222" t="s">
        <v>13</v>
      </c>
      <c r="B26" s="108">
        <v>4465.2</v>
      </c>
      <c r="C26" s="251">
        <v>12139.7</v>
      </c>
      <c r="D26" s="251">
        <v>23944.799999999999</v>
      </c>
      <c r="E26" s="251">
        <v>28401.8</v>
      </c>
      <c r="F26" s="251">
        <v>27743.7</v>
      </c>
      <c r="G26" s="223">
        <v>23454.3</v>
      </c>
      <c r="H26" s="223">
        <v>22850.2</v>
      </c>
      <c r="I26" s="223">
        <v>24613</v>
      </c>
      <c r="J26" s="223">
        <v>27185.4</v>
      </c>
      <c r="K26" s="223">
        <v>32690.6</v>
      </c>
      <c r="L26" s="223">
        <v>31737.599999999999</v>
      </c>
      <c r="M26" s="223">
        <v>40685.699999999997</v>
      </c>
    </row>
    <row r="27" spans="1:13" ht="12.95" customHeight="1" thickBot="1" x14ac:dyDescent="0.25">
      <c r="A27" s="151"/>
      <c r="B27" s="26"/>
      <c r="C27" s="252"/>
      <c r="D27" s="252"/>
      <c r="E27" s="252"/>
      <c r="F27" s="252"/>
      <c r="G27" s="231"/>
      <c r="H27" s="231"/>
      <c r="I27" s="231"/>
      <c r="J27" s="231"/>
      <c r="K27" s="231"/>
      <c r="L27" s="231"/>
      <c r="M27" s="231"/>
    </row>
    <row r="28" spans="1:13" ht="12.95" customHeight="1" x14ac:dyDescent="0.2">
      <c r="A28" s="152"/>
      <c r="B28" s="24"/>
      <c r="C28" s="24"/>
      <c r="D28" s="24"/>
      <c r="E28" s="24"/>
      <c r="F28" s="24"/>
    </row>
    <row r="29" spans="1:13" s="212" customFormat="1" ht="12.95" customHeight="1" x14ac:dyDescent="0.2">
      <c r="A29" s="233" t="s">
        <v>14</v>
      </c>
    </row>
    <row r="30" spans="1:13" s="212" customFormat="1" ht="12.95" customHeight="1" x14ac:dyDescent="0.2">
      <c r="A30" s="222" t="s">
        <v>116</v>
      </c>
      <c r="B30" s="234">
        <v>295</v>
      </c>
      <c r="C30" s="234">
        <v>389</v>
      </c>
      <c r="D30" s="234">
        <v>282</v>
      </c>
      <c r="E30" s="234">
        <v>258</v>
      </c>
      <c r="F30" s="235">
        <v>282</v>
      </c>
      <c r="G30" s="235">
        <v>372</v>
      </c>
      <c r="H30" s="235">
        <v>412</v>
      </c>
      <c r="I30" s="235">
        <v>425</v>
      </c>
      <c r="J30" s="234">
        <v>373</v>
      </c>
      <c r="K30" s="234">
        <v>437</v>
      </c>
      <c r="L30" s="234">
        <v>533</v>
      </c>
      <c r="M30" s="234">
        <v>612</v>
      </c>
    </row>
    <row r="31" spans="1:13" s="212" customFormat="1" ht="12.95" customHeight="1" x14ac:dyDescent="0.2">
      <c r="A31" s="222" t="s">
        <v>15</v>
      </c>
      <c r="B31" s="234">
        <v>76</v>
      </c>
      <c r="C31" s="234">
        <v>112</v>
      </c>
      <c r="D31" s="234">
        <v>78</v>
      </c>
      <c r="E31" s="234">
        <v>63</v>
      </c>
      <c r="F31" s="235">
        <v>68</v>
      </c>
      <c r="G31" s="235">
        <v>80</v>
      </c>
      <c r="H31" s="235">
        <v>78</v>
      </c>
      <c r="I31" s="235">
        <v>75</v>
      </c>
      <c r="J31" s="234">
        <v>76</v>
      </c>
      <c r="K31" s="234">
        <v>75</v>
      </c>
      <c r="L31" s="234">
        <v>78</v>
      </c>
      <c r="M31" s="234">
        <v>104</v>
      </c>
    </row>
    <row r="32" spans="1:13" s="212" customFormat="1" ht="12.95" customHeight="1" x14ac:dyDescent="0.2">
      <c r="A32" s="222" t="s">
        <v>165</v>
      </c>
      <c r="F32" s="236"/>
      <c r="G32" s="236"/>
      <c r="H32" s="236"/>
      <c r="I32" s="236"/>
    </row>
    <row r="33" spans="1:13" s="212" customFormat="1" ht="12.95" customHeight="1" x14ac:dyDescent="0.2">
      <c r="A33" s="222" t="s">
        <v>62</v>
      </c>
      <c r="B33" s="237">
        <v>-3.5</v>
      </c>
      <c r="C33" s="237">
        <v>-4.2</v>
      </c>
      <c r="D33" s="237">
        <v>5.8</v>
      </c>
      <c r="E33" s="237">
        <v>24.5</v>
      </c>
      <c r="F33" s="238">
        <v>22.9</v>
      </c>
      <c r="G33" s="238">
        <v>22.9</v>
      </c>
      <c r="H33" s="238">
        <v>22.5</v>
      </c>
      <c r="I33" s="238">
        <v>35.1</v>
      </c>
      <c r="J33" s="237">
        <v>12</v>
      </c>
      <c r="K33" s="237">
        <v>16.899999999999999</v>
      </c>
      <c r="L33" s="237">
        <v>17.5</v>
      </c>
      <c r="M33" s="237">
        <v>35.1</v>
      </c>
    </row>
    <row r="34" spans="1:13" s="212" customFormat="1" ht="13.9" customHeight="1" x14ac:dyDescent="0.2">
      <c r="A34" s="222" t="s">
        <v>111</v>
      </c>
      <c r="F34" s="236"/>
      <c r="G34" s="236"/>
      <c r="H34" s="236"/>
      <c r="I34" s="236"/>
    </row>
    <row r="35" spans="1:13" s="212" customFormat="1" ht="13.9" customHeight="1" x14ac:dyDescent="0.2">
      <c r="A35" s="222" t="s">
        <v>142</v>
      </c>
      <c r="F35" s="236"/>
      <c r="G35" s="236"/>
      <c r="H35" s="236"/>
      <c r="I35" s="236"/>
    </row>
    <row r="36" spans="1:13" s="212" customFormat="1" ht="12.95" customHeight="1" x14ac:dyDescent="0.2">
      <c r="A36" s="222" t="s">
        <v>140</v>
      </c>
      <c r="B36" s="239">
        <v>-20.8</v>
      </c>
      <c r="C36" s="239">
        <v>-31.3</v>
      </c>
      <c r="D36" s="239">
        <v>4.9000000000000004</v>
      </c>
      <c r="E36" s="239">
        <v>5.0999999999999996</v>
      </c>
      <c r="F36" s="238">
        <v>5.4</v>
      </c>
      <c r="G36" s="238">
        <v>7.6</v>
      </c>
      <c r="H36" s="238">
        <v>-10.3</v>
      </c>
      <c r="I36" s="238">
        <v>9.1</v>
      </c>
      <c r="J36" s="239">
        <v>3.6</v>
      </c>
      <c r="K36" s="239">
        <v>4.2</v>
      </c>
      <c r="L36" s="239">
        <v>8.5</v>
      </c>
      <c r="M36" s="239">
        <v>22.1</v>
      </c>
    </row>
    <row r="37" spans="1:13" s="212" customFormat="1" ht="12.95" customHeight="1" x14ac:dyDescent="0.2">
      <c r="A37" s="222" t="s">
        <v>112</v>
      </c>
      <c r="F37" s="236"/>
      <c r="G37" s="236"/>
      <c r="H37" s="236"/>
      <c r="I37" s="236"/>
    </row>
    <row r="38" spans="1:13" s="212" customFormat="1" ht="25.7" customHeight="1" x14ac:dyDescent="0.2">
      <c r="A38" s="222" t="s">
        <v>141</v>
      </c>
      <c r="B38" s="239">
        <v>-31.1</v>
      </c>
      <c r="C38" s="239">
        <v>-102.8</v>
      </c>
      <c r="D38" s="239">
        <v>15.6</v>
      </c>
      <c r="E38" s="239">
        <v>12</v>
      </c>
      <c r="F38" s="238">
        <v>10.4</v>
      </c>
      <c r="G38" s="238">
        <v>15</v>
      </c>
      <c r="H38" s="238">
        <v>-23.8</v>
      </c>
      <c r="I38" s="238">
        <v>17.399999999999999</v>
      </c>
      <c r="J38" s="239">
        <v>7.5</v>
      </c>
      <c r="K38" s="239">
        <v>6.6</v>
      </c>
      <c r="L38" s="239">
        <v>12.6</v>
      </c>
      <c r="M38" s="239">
        <v>23.1</v>
      </c>
    </row>
    <row r="39" spans="1:13" s="212" customFormat="1" ht="12.95" customHeight="1" x14ac:dyDescent="0.2">
      <c r="A39" s="222" t="s">
        <v>105</v>
      </c>
      <c r="F39" s="236"/>
      <c r="G39" s="236"/>
      <c r="H39" s="236"/>
      <c r="I39" s="236"/>
    </row>
    <row r="40" spans="1:13" s="212" customFormat="1" ht="12.95" customHeight="1" x14ac:dyDescent="0.2">
      <c r="A40" s="222" t="s">
        <v>16</v>
      </c>
      <c r="B40" s="239">
        <v>121</v>
      </c>
      <c r="C40" s="239">
        <v>133.19999999999999</v>
      </c>
      <c r="D40" s="239">
        <v>197.5</v>
      </c>
      <c r="E40" s="239">
        <v>144.4</v>
      </c>
      <c r="F40" s="238">
        <v>128.5</v>
      </c>
      <c r="G40" s="238">
        <v>88.8</v>
      </c>
      <c r="H40" s="238">
        <v>94</v>
      </c>
      <c r="I40" s="238">
        <v>140</v>
      </c>
      <c r="J40" s="239">
        <v>116.8</v>
      </c>
      <c r="K40" s="239">
        <v>144.1</v>
      </c>
      <c r="L40" s="239">
        <v>116.7</v>
      </c>
      <c r="M40" s="239">
        <v>140.9</v>
      </c>
    </row>
    <row r="41" spans="1:13" s="212" customFormat="1" ht="12.95" customHeight="1" x14ac:dyDescent="0.2">
      <c r="A41" s="222" t="s">
        <v>106</v>
      </c>
      <c r="B41" s="240">
        <v>1.5</v>
      </c>
      <c r="C41" s="240">
        <v>1.1000000000000001</v>
      </c>
      <c r="D41" s="240">
        <v>1.5</v>
      </c>
      <c r="E41" s="240">
        <v>0.7</v>
      </c>
      <c r="F41" s="238">
        <v>0.9</v>
      </c>
      <c r="G41" s="238">
        <v>0.7</v>
      </c>
      <c r="H41" s="238">
        <v>1.1000000000000001</v>
      </c>
      <c r="I41" s="238">
        <v>1.5</v>
      </c>
      <c r="J41" s="240">
        <v>0.8</v>
      </c>
      <c r="K41" s="240">
        <v>1.2</v>
      </c>
      <c r="L41" s="240">
        <v>0.8</v>
      </c>
      <c r="M41" s="240">
        <v>1.2</v>
      </c>
    </row>
    <row r="42" spans="1:13" s="212" customFormat="1" ht="12.95" customHeight="1" x14ac:dyDescent="0.2">
      <c r="A42" s="222" t="s">
        <v>63</v>
      </c>
      <c r="F42" s="236"/>
      <c r="G42" s="236"/>
      <c r="H42" s="236"/>
      <c r="I42" s="236"/>
    </row>
    <row r="43" spans="1:13" s="212" customFormat="1" ht="12.95" customHeight="1" x14ac:dyDescent="0.2">
      <c r="A43" s="222" t="s">
        <v>17</v>
      </c>
      <c r="F43" s="236"/>
      <c r="G43" s="236"/>
      <c r="H43" s="236"/>
      <c r="I43" s="236"/>
    </row>
    <row r="44" spans="1:13" s="212" customFormat="1" ht="12.95" customHeight="1" x14ac:dyDescent="0.2">
      <c r="A44" s="222" t="s">
        <v>18</v>
      </c>
      <c r="B44" s="241">
        <v>0.33</v>
      </c>
      <c r="C44" s="241">
        <v>0.39</v>
      </c>
      <c r="D44" s="241">
        <v>0.27</v>
      </c>
      <c r="E44" s="241">
        <v>0.27</v>
      </c>
      <c r="F44" s="242">
        <v>0.26</v>
      </c>
      <c r="G44" s="242">
        <v>0.48</v>
      </c>
      <c r="H44" s="242">
        <v>0.66</v>
      </c>
      <c r="I44" s="242">
        <v>0.93</v>
      </c>
      <c r="J44" s="241">
        <v>0.82</v>
      </c>
      <c r="K44" s="241">
        <v>0.88</v>
      </c>
      <c r="L44" s="241">
        <v>0.68</v>
      </c>
      <c r="M44" s="241">
        <v>0.73</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5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70"/>
  <sheetViews>
    <sheetView workbookViewId="0">
      <selection activeCell="M6" sqref="M6"/>
    </sheetView>
  </sheetViews>
  <sheetFormatPr defaultRowHeight="12.75" x14ac:dyDescent="0.2"/>
  <cols>
    <col min="1" max="1" width="42.140625" style="250" customWidth="1"/>
    <col min="2" max="8" width="0" style="246" hidden="1" customWidth="1"/>
    <col min="9" max="12" width="9.140625" style="246"/>
    <col min="13" max="13" width="8.85546875" style="246"/>
    <col min="14" max="256" width="9.140625" style="246"/>
    <col min="257" max="257" width="42.140625" style="246" customWidth="1"/>
    <col min="258" max="262" width="0" style="246" hidden="1" customWidth="1"/>
    <col min="263" max="512" width="9.140625" style="246"/>
    <col min="513" max="513" width="42.140625" style="246" customWidth="1"/>
    <col min="514" max="518" width="0" style="246" hidden="1" customWidth="1"/>
    <col min="519" max="768" width="9.140625" style="246"/>
    <col min="769" max="769" width="42.140625" style="246" customWidth="1"/>
    <col min="770" max="774" width="0" style="246" hidden="1" customWidth="1"/>
    <col min="775" max="1024" width="9.140625" style="246"/>
    <col min="1025" max="1025" width="42.140625" style="246" customWidth="1"/>
    <col min="1026" max="1030" width="0" style="246" hidden="1" customWidth="1"/>
    <col min="1031" max="1280" width="9.140625" style="246"/>
    <col min="1281" max="1281" width="42.140625" style="246" customWidth="1"/>
    <col min="1282" max="1286" width="0" style="246" hidden="1" customWidth="1"/>
    <col min="1287" max="1536" width="9.140625" style="246"/>
    <col min="1537" max="1537" width="42.140625" style="246" customWidth="1"/>
    <col min="1538" max="1542" width="0" style="246" hidden="1" customWidth="1"/>
    <col min="1543" max="1792" width="9.140625" style="246"/>
    <col min="1793" max="1793" width="42.140625" style="246" customWidth="1"/>
    <col min="1794" max="1798" width="0" style="246" hidden="1" customWidth="1"/>
    <col min="1799" max="2048" width="9.140625" style="246"/>
    <col min="2049" max="2049" width="42.140625" style="246" customWidth="1"/>
    <col min="2050" max="2054" width="0" style="246" hidden="1" customWidth="1"/>
    <col min="2055" max="2304" width="9.140625" style="246"/>
    <col min="2305" max="2305" width="42.140625" style="246" customWidth="1"/>
    <col min="2306" max="2310" width="0" style="246" hidden="1" customWidth="1"/>
    <col min="2311" max="2560" width="9.140625" style="246"/>
    <col min="2561" max="2561" width="42.140625" style="246" customWidth="1"/>
    <col min="2562" max="2566" width="0" style="246" hidden="1" customWidth="1"/>
    <col min="2567" max="2816" width="9.140625" style="246"/>
    <col min="2817" max="2817" width="42.140625" style="246" customWidth="1"/>
    <col min="2818" max="2822" width="0" style="246" hidden="1" customWidth="1"/>
    <col min="2823" max="3072" width="9.140625" style="246"/>
    <col min="3073" max="3073" width="42.140625" style="246" customWidth="1"/>
    <col min="3074" max="3078" width="0" style="246" hidden="1" customWidth="1"/>
    <col min="3079" max="3328" width="9.140625" style="246"/>
    <col min="3329" max="3329" width="42.140625" style="246" customWidth="1"/>
    <col min="3330" max="3334" width="0" style="246" hidden="1" customWidth="1"/>
    <col min="3335" max="3584" width="9.140625" style="246"/>
    <col min="3585" max="3585" width="42.140625" style="246" customWidth="1"/>
    <col min="3586" max="3590" width="0" style="246" hidden="1" customWidth="1"/>
    <col min="3591" max="3840" width="9.140625" style="246"/>
    <col min="3841" max="3841" width="42.140625" style="246" customWidth="1"/>
    <col min="3842" max="3846" width="0" style="246" hidden="1" customWidth="1"/>
    <col min="3847" max="4096" width="9.140625" style="246"/>
    <col min="4097" max="4097" width="42.140625" style="246" customWidth="1"/>
    <col min="4098" max="4102" width="0" style="246" hidden="1" customWidth="1"/>
    <col min="4103" max="4352" width="9.140625" style="246"/>
    <col min="4353" max="4353" width="42.140625" style="246" customWidth="1"/>
    <col min="4354" max="4358" width="0" style="246" hidden="1" customWidth="1"/>
    <col min="4359" max="4608" width="9.140625" style="246"/>
    <col min="4609" max="4609" width="42.140625" style="246" customWidth="1"/>
    <col min="4610" max="4614" width="0" style="246" hidden="1" customWidth="1"/>
    <col min="4615" max="4864" width="9.140625" style="246"/>
    <col min="4865" max="4865" width="42.140625" style="246" customWidth="1"/>
    <col min="4866" max="4870" width="0" style="246" hidden="1" customWidth="1"/>
    <col min="4871" max="5120" width="9.140625" style="246"/>
    <col min="5121" max="5121" width="42.140625" style="246" customWidth="1"/>
    <col min="5122" max="5126" width="0" style="246" hidden="1" customWidth="1"/>
    <col min="5127" max="5376" width="9.140625" style="246"/>
    <col min="5377" max="5377" width="42.140625" style="246" customWidth="1"/>
    <col min="5378" max="5382" width="0" style="246" hidden="1" customWidth="1"/>
    <col min="5383" max="5632" width="9.140625" style="246"/>
    <col min="5633" max="5633" width="42.140625" style="246" customWidth="1"/>
    <col min="5634" max="5638" width="0" style="246" hidden="1" customWidth="1"/>
    <col min="5639" max="5888" width="9.140625" style="246"/>
    <col min="5889" max="5889" width="42.140625" style="246" customWidth="1"/>
    <col min="5890" max="5894" width="0" style="246" hidden="1" customWidth="1"/>
    <col min="5895" max="6144" width="9.140625" style="246"/>
    <col min="6145" max="6145" width="42.140625" style="246" customWidth="1"/>
    <col min="6146" max="6150" width="0" style="246" hidden="1" customWidth="1"/>
    <col min="6151" max="6400" width="9.140625" style="246"/>
    <col min="6401" max="6401" width="42.140625" style="246" customWidth="1"/>
    <col min="6402" max="6406" width="0" style="246" hidden="1" customWidth="1"/>
    <col min="6407" max="6656" width="9.140625" style="246"/>
    <col min="6657" max="6657" width="42.140625" style="246" customWidth="1"/>
    <col min="6658" max="6662" width="0" style="246" hidden="1" customWidth="1"/>
    <col min="6663" max="6912" width="9.140625" style="246"/>
    <col min="6913" max="6913" width="42.140625" style="246" customWidth="1"/>
    <col min="6914" max="6918" width="0" style="246" hidden="1" customWidth="1"/>
    <col min="6919" max="7168" width="9.140625" style="246"/>
    <col min="7169" max="7169" width="42.140625" style="246" customWidth="1"/>
    <col min="7170" max="7174" width="0" style="246" hidden="1" customWidth="1"/>
    <col min="7175" max="7424" width="9.140625" style="246"/>
    <col min="7425" max="7425" width="42.140625" style="246" customWidth="1"/>
    <col min="7426" max="7430" width="0" style="246" hidden="1" customWidth="1"/>
    <col min="7431" max="7680" width="9.140625" style="246"/>
    <col min="7681" max="7681" width="42.140625" style="246" customWidth="1"/>
    <col min="7682" max="7686" width="0" style="246" hidden="1" customWidth="1"/>
    <col min="7687" max="7936" width="9.140625" style="246"/>
    <col min="7937" max="7937" width="42.140625" style="246" customWidth="1"/>
    <col min="7938" max="7942" width="0" style="246" hidden="1" customWidth="1"/>
    <col min="7943" max="8192" width="9.140625" style="246"/>
    <col min="8193" max="8193" width="42.140625" style="246" customWidth="1"/>
    <col min="8194" max="8198" width="0" style="246" hidden="1" customWidth="1"/>
    <col min="8199" max="8448" width="9.140625" style="246"/>
    <col min="8449" max="8449" width="42.140625" style="246" customWidth="1"/>
    <col min="8450" max="8454" width="0" style="246" hidden="1" customWidth="1"/>
    <col min="8455" max="8704" width="9.140625" style="246"/>
    <col min="8705" max="8705" width="42.140625" style="246" customWidth="1"/>
    <col min="8706" max="8710" width="0" style="246" hidden="1" customWidth="1"/>
    <col min="8711" max="8960" width="9.140625" style="246"/>
    <col min="8961" max="8961" width="42.140625" style="246" customWidth="1"/>
    <col min="8962" max="8966" width="0" style="246" hidden="1" customWidth="1"/>
    <col min="8967" max="9216" width="9.140625" style="246"/>
    <col min="9217" max="9217" width="42.140625" style="246" customWidth="1"/>
    <col min="9218" max="9222" width="0" style="246" hidden="1" customWidth="1"/>
    <col min="9223" max="9472" width="9.140625" style="246"/>
    <col min="9473" max="9473" width="42.140625" style="246" customWidth="1"/>
    <col min="9474" max="9478" width="0" style="246" hidden="1" customWidth="1"/>
    <col min="9479" max="9728" width="9.140625" style="246"/>
    <col min="9729" max="9729" width="42.140625" style="246" customWidth="1"/>
    <col min="9730" max="9734" width="0" style="246" hidden="1" customWidth="1"/>
    <col min="9735" max="9984" width="9.140625" style="246"/>
    <col min="9985" max="9985" width="42.140625" style="246" customWidth="1"/>
    <col min="9986" max="9990" width="0" style="246" hidden="1" customWidth="1"/>
    <col min="9991" max="10240" width="9.140625" style="246"/>
    <col min="10241" max="10241" width="42.140625" style="246" customWidth="1"/>
    <col min="10242" max="10246" width="0" style="246" hidden="1" customWidth="1"/>
    <col min="10247" max="10496" width="9.140625" style="246"/>
    <col min="10497" max="10497" width="42.140625" style="246" customWidth="1"/>
    <col min="10498" max="10502" width="0" style="246" hidden="1" customWidth="1"/>
    <col min="10503" max="10752" width="9.140625" style="246"/>
    <col min="10753" max="10753" width="42.140625" style="246" customWidth="1"/>
    <col min="10754" max="10758" width="0" style="246" hidden="1" customWidth="1"/>
    <col min="10759" max="11008" width="9.140625" style="246"/>
    <col min="11009" max="11009" width="42.140625" style="246" customWidth="1"/>
    <col min="11010" max="11014" width="0" style="246" hidden="1" customWidth="1"/>
    <col min="11015" max="11264" width="9.140625" style="246"/>
    <col min="11265" max="11265" width="42.140625" style="246" customWidth="1"/>
    <col min="11266" max="11270" width="0" style="246" hidden="1" customWidth="1"/>
    <col min="11271" max="11520" width="9.140625" style="246"/>
    <col min="11521" max="11521" width="42.140625" style="246" customWidth="1"/>
    <col min="11522" max="11526" width="0" style="246" hidden="1" customWidth="1"/>
    <col min="11527" max="11776" width="9.140625" style="246"/>
    <col min="11777" max="11777" width="42.140625" style="246" customWidth="1"/>
    <col min="11778" max="11782" width="0" style="246" hidden="1" customWidth="1"/>
    <col min="11783" max="12032" width="9.140625" style="246"/>
    <col min="12033" max="12033" width="42.140625" style="246" customWidth="1"/>
    <col min="12034" max="12038" width="0" style="246" hidden="1" customWidth="1"/>
    <col min="12039" max="12288" width="9.140625" style="246"/>
    <col min="12289" max="12289" width="42.140625" style="246" customWidth="1"/>
    <col min="12290" max="12294" width="0" style="246" hidden="1" customWidth="1"/>
    <col min="12295" max="12544" width="9.140625" style="246"/>
    <col min="12545" max="12545" width="42.140625" style="246" customWidth="1"/>
    <col min="12546" max="12550" width="0" style="246" hidden="1" customWidth="1"/>
    <col min="12551" max="12800" width="9.140625" style="246"/>
    <col min="12801" max="12801" width="42.140625" style="246" customWidth="1"/>
    <col min="12802" max="12806" width="0" style="246" hidden="1" customWidth="1"/>
    <col min="12807" max="13056" width="9.140625" style="246"/>
    <col min="13057" max="13057" width="42.140625" style="246" customWidth="1"/>
    <col min="13058" max="13062" width="0" style="246" hidden="1" customWidth="1"/>
    <col min="13063" max="13312" width="9.140625" style="246"/>
    <col min="13313" max="13313" width="42.140625" style="246" customWidth="1"/>
    <col min="13314" max="13318" width="0" style="246" hidden="1" customWidth="1"/>
    <col min="13319" max="13568" width="9.140625" style="246"/>
    <col min="13569" max="13569" width="42.140625" style="246" customWidth="1"/>
    <col min="13570" max="13574" width="0" style="246" hidden="1" customWidth="1"/>
    <col min="13575" max="13824" width="9.140625" style="246"/>
    <col min="13825" max="13825" width="42.140625" style="246" customWidth="1"/>
    <col min="13826" max="13830" width="0" style="246" hidden="1" customWidth="1"/>
    <col min="13831" max="14080" width="9.140625" style="246"/>
    <col min="14081" max="14081" width="42.140625" style="246" customWidth="1"/>
    <col min="14082" max="14086" width="0" style="246" hidden="1" customWidth="1"/>
    <col min="14087" max="14336" width="9.140625" style="246"/>
    <col min="14337" max="14337" width="42.140625" style="246" customWidth="1"/>
    <col min="14338" max="14342" width="0" style="246" hidden="1" customWidth="1"/>
    <col min="14343" max="14592" width="9.140625" style="246"/>
    <col min="14593" max="14593" width="42.140625" style="246" customWidth="1"/>
    <col min="14594" max="14598" width="0" style="246" hidden="1" customWidth="1"/>
    <col min="14599" max="14848" width="9.140625" style="246"/>
    <col min="14849" max="14849" width="42.140625" style="246" customWidth="1"/>
    <col min="14850" max="14854" width="0" style="246" hidden="1" customWidth="1"/>
    <col min="14855" max="15104" width="9.140625" style="246"/>
    <col min="15105" max="15105" width="42.140625" style="246" customWidth="1"/>
    <col min="15106" max="15110" width="0" style="246" hidden="1" customWidth="1"/>
    <col min="15111" max="15360" width="9.140625" style="246"/>
    <col min="15361" max="15361" width="42.140625" style="246" customWidth="1"/>
    <col min="15362" max="15366" width="0" style="246" hidden="1" customWidth="1"/>
    <col min="15367" max="15616" width="9.140625" style="246"/>
    <col min="15617" max="15617" width="42.140625" style="246" customWidth="1"/>
    <col min="15618" max="15622" width="0" style="246" hidden="1" customWidth="1"/>
    <col min="15623" max="15872" width="9.140625" style="246"/>
    <col min="15873" max="15873" width="42.140625" style="246" customWidth="1"/>
    <col min="15874" max="15878" width="0" style="246" hidden="1" customWidth="1"/>
    <col min="15879" max="16128" width="9.140625" style="246"/>
    <col min="16129" max="16129" width="42.1406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168</v>
      </c>
    </row>
    <row r="3" spans="1:13" ht="18" customHeight="1" thickBot="1" x14ac:dyDescent="0.25">
      <c r="A3" s="247" t="s">
        <v>169</v>
      </c>
    </row>
    <row r="4" spans="1:13" s="27" customFormat="1" ht="18" customHeight="1" thickBot="1" x14ac:dyDescent="0.25">
      <c r="A4" s="140"/>
      <c r="B4" s="248">
        <v>2014</v>
      </c>
      <c r="C4" s="248">
        <v>2015</v>
      </c>
      <c r="D4" s="248">
        <v>2016</v>
      </c>
      <c r="E4" s="248">
        <v>2017</v>
      </c>
      <c r="F4" s="248">
        <v>2018</v>
      </c>
      <c r="G4" s="248">
        <v>2019</v>
      </c>
      <c r="H4" s="248">
        <v>2020</v>
      </c>
      <c r="I4" s="248">
        <v>2021</v>
      </c>
      <c r="J4" s="248">
        <v>2022</v>
      </c>
      <c r="K4" s="253">
        <v>2023</v>
      </c>
      <c r="L4" s="248">
        <v>2024</v>
      </c>
      <c r="M4" s="248">
        <v>2025</v>
      </c>
    </row>
    <row r="5" spans="1:13" s="27" customFormat="1" ht="12.75" customHeight="1" x14ac:dyDescent="0.2">
      <c r="A5" s="141"/>
      <c r="K5" s="221"/>
      <c r="L5" s="221"/>
      <c r="M5" s="221"/>
    </row>
    <row r="6" spans="1:13" ht="24" customHeight="1" x14ac:dyDescent="0.2">
      <c r="A6" s="222" t="s">
        <v>130</v>
      </c>
      <c r="B6" s="108">
        <v>138400.70000000001</v>
      </c>
      <c r="C6" s="108">
        <v>137273.4</v>
      </c>
      <c r="D6" s="108">
        <v>158215.4</v>
      </c>
      <c r="E6" s="108">
        <v>175393.8</v>
      </c>
      <c r="F6" s="108">
        <v>184634</v>
      </c>
      <c r="G6" s="223">
        <v>219905.2</v>
      </c>
      <c r="H6" s="223">
        <v>265422.2</v>
      </c>
      <c r="I6" s="223">
        <v>310444.3</v>
      </c>
      <c r="J6" s="223">
        <v>373340.5</v>
      </c>
      <c r="K6" s="223">
        <v>402158.1</v>
      </c>
      <c r="L6" s="223">
        <v>496495.1</v>
      </c>
      <c r="M6" s="223">
        <v>686843.6</v>
      </c>
    </row>
    <row r="7" spans="1:13" ht="12.95" customHeight="1" x14ac:dyDescent="0.2">
      <c r="A7" s="222" t="s">
        <v>0</v>
      </c>
      <c r="B7" s="108">
        <v>-5586.3</v>
      </c>
      <c r="C7" s="108">
        <v>-13059.5</v>
      </c>
      <c r="D7" s="108">
        <v>3131.7</v>
      </c>
      <c r="E7" s="108">
        <v>-6648.4</v>
      </c>
      <c r="F7" s="108">
        <v>-4468.5</v>
      </c>
      <c r="G7" s="223">
        <v>-6241.4</v>
      </c>
      <c r="H7" s="223">
        <v>-16807.5</v>
      </c>
      <c r="I7" s="223">
        <v>-8874.5</v>
      </c>
      <c r="J7" s="223">
        <v>27070.799999999999</v>
      </c>
      <c r="K7" s="223">
        <v>89.3</v>
      </c>
      <c r="L7" s="223">
        <v>14807.1</v>
      </c>
      <c r="M7" s="223">
        <v>13560.9</v>
      </c>
    </row>
    <row r="8" spans="1:13" ht="24" x14ac:dyDescent="0.2">
      <c r="A8" s="225" t="s">
        <v>1388</v>
      </c>
      <c r="B8" s="108">
        <v>6905.1</v>
      </c>
      <c r="C8" s="108">
        <v>572.9</v>
      </c>
      <c r="D8" s="108">
        <v>19660.099999999999</v>
      </c>
      <c r="E8" s="108">
        <v>17694.8</v>
      </c>
      <c r="F8" s="108">
        <v>14983.8</v>
      </c>
      <c r="G8" s="223">
        <v>20607.099999999999</v>
      </c>
      <c r="H8" s="223">
        <v>28456.3</v>
      </c>
      <c r="I8" s="223">
        <v>46125.2</v>
      </c>
      <c r="J8" s="223">
        <v>104117</v>
      </c>
      <c r="K8" s="223">
        <v>68272</v>
      </c>
      <c r="L8" s="223">
        <v>95369.8</v>
      </c>
      <c r="M8" s="223">
        <v>147935.9</v>
      </c>
    </row>
    <row r="9" spans="1:13" ht="12.95" customHeight="1" x14ac:dyDescent="0.2">
      <c r="A9" s="226" t="s">
        <v>1</v>
      </c>
      <c r="B9" s="108">
        <v>13601.9</v>
      </c>
      <c r="C9" s="108">
        <v>14339.8</v>
      </c>
      <c r="D9" s="108">
        <v>21545.4</v>
      </c>
      <c r="E9" s="108">
        <v>21476.9</v>
      </c>
      <c r="F9" s="108">
        <v>20228.900000000001</v>
      </c>
      <c r="G9" s="223">
        <v>27794.1</v>
      </c>
      <c r="H9" s="223">
        <v>44360.7</v>
      </c>
      <c r="I9" s="223">
        <v>53371</v>
      </c>
      <c r="J9" s="223">
        <v>110082.4</v>
      </c>
      <c r="K9" s="223">
        <v>76021.899999999994</v>
      </c>
      <c r="L9" s="223">
        <v>99985.600000000006</v>
      </c>
      <c r="M9" s="223">
        <v>158132.1</v>
      </c>
    </row>
    <row r="10" spans="1:13" ht="12.95" customHeight="1" x14ac:dyDescent="0.2">
      <c r="A10" s="222" t="s">
        <v>2</v>
      </c>
      <c r="B10" s="108">
        <v>6696.8</v>
      </c>
      <c r="C10" s="108">
        <v>13766.9</v>
      </c>
      <c r="D10" s="108">
        <v>1885.3</v>
      </c>
      <c r="E10" s="108">
        <v>3782</v>
      </c>
      <c r="F10" s="108">
        <v>5245.1</v>
      </c>
      <c r="G10" s="223">
        <v>7187</v>
      </c>
      <c r="H10" s="223">
        <v>15904.4</v>
      </c>
      <c r="I10" s="223">
        <v>7245.8</v>
      </c>
      <c r="J10" s="223">
        <v>5965.5</v>
      </c>
      <c r="K10" s="223">
        <v>7750</v>
      </c>
      <c r="L10" s="223">
        <v>4615.8</v>
      </c>
      <c r="M10" s="223">
        <v>10196.200000000001</v>
      </c>
    </row>
    <row r="11" spans="1:13" ht="24" x14ac:dyDescent="0.2">
      <c r="A11" s="222" t="s">
        <v>59</v>
      </c>
      <c r="B11" s="108">
        <v>125901.4</v>
      </c>
      <c r="C11" s="108">
        <v>123630.8</v>
      </c>
      <c r="D11" s="108">
        <v>141669.9</v>
      </c>
      <c r="E11" s="108">
        <v>151050.5</v>
      </c>
      <c r="F11" s="108">
        <v>165181.70000000001</v>
      </c>
      <c r="G11" s="223">
        <v>193034</v>
      </c>
      <c r="H11" s="223">
        <v>220158.4</v>
      </c>
      <c r="I11" s="223">
        <v>255442.6</v>
      </c>
      <c r="J11" s="223">
        <v>296294.40000000002</v>
      </c>
      <c r="K11" s="223">
        <v>333975.5</v>
      </c>
      <c r="L11" s="223">
        <v>415941</v>
      </c>
      <c r="M11" s="223">
        <v>552478.6</v>
      </c>
    </row>
    <row r="12" spans="1:13" ht="12.95" customHeight="1" x14ac:dyDescent="0.2">
      <c r="A12" s="222" t="s">
        <v>3</v>
      </c>
      <c r="B12" s="108">
        <v>36037.599999999999</v>
      </c>
      <c r="C12" s="108">
        <v>57927.4</v>
      </c>
      <c r="D12" s="108">
        <v>68325.7</v>
      </c>
      <c r="E12" s="108">
        <v>56463.6</v>
      </c>
      <c r="F12" s="108">
        <v>53162.400000000001</v>
      </c>
      <c r="G12" s="223">
        <v>76939.8</v>
      </c>
      <c r="H12" s="223">
        <v>128656.2</v>
      </c>
      <c r="I12" s="223">
        <v>102881</v>
      </c>
      <c r="J12" s="223">
        <v>132568.4</v>
      </c>
      <c r="K12" s="223">
        <v>146173.29999999999</v>
      </c>
      <c r="L12" s="223">
        <v>184712</v>
      </c>
      <c r="M12" s="223">
        <v>233101.7</v>
      </c>
    </row>
    <row r="13" spans="1:13" ht="12.95" customHeight="1" x14ac:dyDescent="0.2">
      <c r="A13" s="222" t="s">
        <v>4</v>
      </c>
      <c r="B13" s="108">
        <v>6402.5</v>
      </c>
      <c r="C13" s="108">
        <v>9889.1</v>
      </c>
      <c r="D13" s="108">
        <v>26767.200000000001</v>
      </c>
      <c r="E13" s="108">
        <v>14890.9</v>
      </c>
      <c r="F13" s="108">
        <v>8335.7000000000007</v>
      </c>
      <c r="G13" s="223">
        <v>7947.1</v>
      </c>
      <c r="H13" s="223">
        <v>10860.4</v>
      </c>
      <c r="I13" s="223">
        <v>36279.599999999999</v>
      </c>
      <c r="J13" s="223">
        <v>31188.3</v>
      </c>
      <c r="K13" s="223">
        <v>28805.7</v>
      </c>
      <c r="L13" s="223">
        <v>65358.7</v>
      </c>
      <c r="M13" s="223">
        <v>76719.5</v>
      </c>
    </row>
    <row r="14" spans="1:13" ht="12.95" customHeight="1" x14ac:dyDescent="0.2">
      <c r="A14" s="149" t="s">
        <v>5</v>
      </c>
      <c r="B14" s="108">
        <v>1085.5</v>
      </c>
      <c r="C14" s="108">
        <v>816.8</v>
      </c>
      <c r="D14" s="108">
        <v>1895.8</v>
      </c>
      <c r="E14" s="108">
        <v>1280.7</v>
      </c>
      <c r="F14" s="108">
        <v>1920.1</v>
      </c>
      <c r="G14" s="223">
        <v>1651.2</v>
      </c>
      <c r="H14" s="223">
        <v>1528.1</v>
      </c>
      <c r="I14" s="223">
        <v>1859.3</v>
      </c>
      <c r="J14" s="223">
        <v>3062.1</v>
      </c>
      <c r="K14" s="223">
        <v>4787.3</v>
      </c>
      <c r="L14" s="223">
        <v>5524.7</v>
      </c>
      <c r="M14" s="223">
        <v>7668.9</v>
      </c>
    </row>
    <row r="15" spans="1:13" ht="12.95" customHeight="1" x14ac:dyDescent="0.2">
      <c r="A15" s="227" t="s">
        <v>60</v>
      </c>
      <c r="B15" s="108">
        <v>2956.8</v>
      </c>
      <c r="C15" s="108">
        <v>3461.3</v>
      </c>
      <c r="D15" s="108">
        <v>4866.8</v>
      </c>
      <c r="E15" s="108">
        <v>3684.5</v>
      </c>
      <c r="F15" s="108">
        <v>2284.4</v>
      </c>
      <c r="G15" s="223">
        <v>3378</v>
      </c>
      <c r="H15" s="223">
        <v>4228</v>
      </c>
      <c r="I15" s="223">
        <v>22667.200000000001</v>
      </c>
      <c r="J15" s="223">
        <v>14054.1</v>
      </c>
      <c r="K15" s="223">
        <v>15609.6</v>
      </c>
      <c r="L15" s="223">
        <v>42371.199999999997</v>
      </c>
      <c r="M15" s="223">
        <v>50082.1</v>
      </c>
    </row>
    <row r="16" spans="1:13" ht="12.95" customHeight="1" x14ac:dyDescent="0.2">
      <c r="A16" s="149" t="s">
        <v>6</v>
      </c>
      <c r="B16" s="108">
        <v>2324.5</v>
      </c>
      <c r="C16" s="108">
        <v>5565</v>
      </c>
      <c r="D16" s="108">
        <v>20004.599999999999</v>
      </c>
      <c r="E16" s="108">
        <v>9923.7999999999993</v>
      </c>
      <c r="F16" s="108">
        <v>4125.3</v>
      </c>
      <c r="G16" s="223">
        <v>2843.8</v>
      </c>
      <c r="H16" s="223">
        <v>5101.7</v>
      </c>
      <c r="I16" s="223">
        <v>11722.6</v>
      </c>
      <c r="J16" s="223">
        <v>13976.9</v>
      </c>
      <c r="K16" s="223">
        <v>8349.2000000000007</v>
      </c>
      <c r="L16" s="223">
        <v>17229.400000000001</v>
      </c>
      <c r="M16" s="223">
        <v>18845.400000000001</v>
      </c>
    </row>
    <row r="17" spans="1:13" ht="12.95" customHeight="1" x14ac:dyDescent="0.2">
      <c r="A17" s="222" t="s">
        <v>7</v>
      </c>
      <c r="B17" s="108">
        <v>28390.799999999999</v>
      </c>
      <c r="C17" s="108">
        <v>61207.199999999997</v>
      </c>
      <c r="D17" s="108">
        <v>59011.199999999997</v>
      </c>
      <c r="E17" s="108">
        <v>68954</v>
      </c>
      <c r="F17" s="108">
        <v>67520.899999999994</v>
      </c>
      <c r="G17" s="223">
        <v>83045.5</v>
      </c>
      <c r="H17" s="223">
        <v>89755</v>
      </c>
      <c r="I17" s="223">
        <v>112792.7</v>
      </c>
      <c r="J17" s="223">
        <v>117269.8</v>
      </c>
      <c r="K17" s="223">
        <v>121437.4</v>
      </c>
      <c r="L17" s="223">
        <v>144235.6</v>
      </c>
      <c r="M17" s="223">
        <v>147299.5</v>
      </c>
    </row>
    <row r="18" spans="1:13" ht="12.95" customHeight="1" x14ac:dyDescent="0.2">
      <c r="A18" s="222" t="s">
        <v>8</v>
      </c>
      <c r="B18" s="108">
        <v>49451</v>
      </c>
      <c r="C18" s="108">
        <v>51123.3</v>
      </c>
      <c r="D18" s="108">
        <v>53154.2</v>
      </c>
      <c r="E18" s="108">
        <v>52909.2</v>
      </c>
      <c r="F18" s="108">
        <v>55488</v>
      </c>
      <c r="G18" s="223">
        <v>68666</v>
      </c>
      <c r="H18" s="223">
        <v>63300</v>
      </c>
      <c r="I18" s="223">
        <v>66928.600000000006</v>
      </c>
      <c r="J18" s="223">
        <v>85809</v>
      </c>
      <c r="K18" s="223">
        <v>111424.9</v>
      </c>
      <c r="L18" s="223">
        <v>126174.1</v>
      </c>
      <c r="M18" s="223">
        <v>152071.20000000001</v>
      </c>
    </row>
    <row r="19" spans="1:13" ht="12.95" customHeight="1" x14ac:dyDescent="0.2">
      <c r="A19" s="227" t="s">
        <v>109</v>
      </c>
      <c r="B19" s="108">
        <v>19602.099999999999</v>
      </c>
      <c r="C19" s="108">
        <v>20071.8</v>
      </c>
      <c r="D19" s="108">
        <v>17212.5</v>
      </c>
      <c r="E19" s="108">
        <v>22572.799999999999</v>
      </c>
      <c r="F19" s="108">
        <v>21576.799999999999</v>
      </c>
      <c r="G19" s="223">
        <v>22924.7</v>
      </c>
      <c r="H19" s="223">
        <v>27002.2</v>
      </c>
      <c r="I19" s="223">
        <v>29801.1</v>
      </c>
      <c r="J19" s="223">
        <v>42932.2</v>
      </c>
      <c r="K19" s="223">
        <v>45325.9</v>
      </c>
      <c r="L19" s="223">
        <v>47312.7</v>
      </c>
      <c r="M19" s="223">
        <v>57265.1</v>
      </c>
    </row>
    <row r="20" spans="1:13" ht="12.95" customHeight="1" x14ac:dyDescent="0.2">
      <c r="A20" s="227" t="s">
        <v>9</v>
      </c>
      <c r="B20" s="108">
        <v>6337.3</v>
      </c>
      <c r="C20" s="108">
        <v>6366.4</v>
      </c>
      <c r="D20" s="108">
        <v>6864.8</v>
      </c>
      <c r="E20" s="108">
        <v>7633.4</v>
      </c>
      <c r="F20" s="108">
        <v>7452.5</v>
      </c>
      <c r="G20" s="223">
        <v>7206.4</v>
      </c>
      <c r="H20" s="223">
        <v>6886.6</v>
      </c>
      <c r="I20" s="223">
        <v>7060</v>
      </c>
      <c r="J20" s="223">
        <v>11716.8</v>
      </c>
      <c r="K20" s="223">
        <v>12470.5</v>
      </c>
      <c r="L20" s="223">
        <v>18787.7</v>
      </c>
      <c r="M20" s="223">
        <v>26025.4</v>
      </c>
    </row>
    <row r="21" spans="1:13" ht="12.95" customHeight="1" x14ac:dyDescent="0.2">
      <c r="A21" s="227" t="s">
        <v>10</v>
      </c>
      <c r="B21" s="108">
        <v>1778.7</v>
      </c>
      <c r="C21" s="108">
        <v>1610.3</v>
      </c>
      <c r="D21" s="108">
        <v>1325.9</v>
      </c>
      <c r="E21" s="108">
        <v>1644</v>
      </c>
      <c r="F21" s="108">
        <v>1652.5</v>
      </c>
      <c r="G21" s="223">
        <v>1668.8</v>
      </c>
      <c r="H21" s="223">
        <v>2320.6999999999998</v>
      </c>
      <c r="I21" s="223">
        <v>2931</v>
      </c>
      <c r="J21" s="223">
        <v>3171.7</v>
      </c>
      <c r="K21" s="223">
        <v>3492.3</v>
      </c>
      <c r="L21" s="223">
        <v>3831.6</v>
      </c>
      <c r="M21" s="223">
        <v>4652.6000000000004</v>
      </c>
    </row>
    <row r="22" spans="1:13" ht="12.95" customHeight="1" x14ac:dyDescent="0.2">
      <c r="A22" s="227" t="s">
        <v>61</v>
      </c>
      <c r="B22" s="108">
        <v>18372.900000000001</v>
      </c>
      <c r="C22" s="108">
        <v>19624.5</v>
      </c>
      <c r="D22" s="108">
        <v>23729.3</v>
      </c>
      <c r="E22" s="108">
        <v>17112.099999999999</v>
      </c>
      <c r="F22" s="108">
        <v>20265.099999999999</v>
      </c>
      <c r="G22" s="223">
        <v>31837.1</v>
      </c>
      <c r="H22" s="223">
        <v>21748</v>
      </c>
      <c r="I22" s="223">
        <v>20375.3</v>
      </c>
      <c r="J22" s="223">
        <v>20165.8</v>
      </c>
      <c r="K22" s="223">
        <v>39515.800000000003</v>
      </c>
      <c r="L22" s="223">
        <v>45548.7</v>
      </c>
      <c r="M22" s="223">
        <v>51792.800000000003</v>
      </c>
    </row>
    <row r="23" spans="1:13" ht="12.95" customHeight="1" x14ac:dyDescent="0.2">
      <c r="A23" s="222" t="s">
        <v>11</v>
      </c>
      <c r="B23" s="108">
        <v>66866.2</v>
      </c>
      <c r="C23" s="108">
        <v>79237</v>
      </c>
      <c r="D23" s="108">
        <v>83989.7</v>
      </c>
      <c r="E23" s="108">
        <v>88859.5</v>
      </c>
      <c r="F23" s="108">
        <v>99570.3</v>
      </c>
      <c r="G23" s="223">
        <v>121462.8</v>
      </c>
      <c r="H23" s="223">
        <v>129390.5</v>
      </c>
      <c r="I23" s="223">
        <v>154004</v>
      </c>
      <c r="J23" s="223">
        <v>163905.4</v>
      </c>
      <c r="K23" s="223">
        <v>171488.3</v>
      </c>
      <c r="L23" s="223">
        <v>187382.5</v>
      </c>
      <c r="M23" s="223">
        <v>213436</v>
      </c>
    </row>
    <row r="24" spans="1:13" ht="12.95" customHeight="1" x14ac:dyDescent="0.2">
      <c r="A24" s="222" t="s">
        <v>12</v>
      </c>
      <c r="B24" s="108">
        <v>30064.1</v>
      </c>
      <c r="C24" s="108">
        <v>25940.5</v>
      </c>
      <c r="D24" s="108">
        <v>21069.5</v>
      </c>
      <c r="E24" s="108">
        <v>22500.9</v>
      </c>
      <c r="F24" s="108">
        <v>20949.8</v>
      </c>
      <c r="G24" s="223">
        <v>24545.5</v>
      </c>
      <c r="H24" s="223">
        <v>28517.5</v>
      </c>
      <c r="I24" s="223">
        <v>38790.9</v>
      </c>
      <c r="J24" s="223">
        <v>62261.4</v>
      </c>
      <c r="K24" s="223">
        <v>67353.600000000006</v>
      </c>
      <c r="L24" s="223">
        <v>80761.5</v>
      </c>
      <c r="M24" s="223">
        <v>120055.8</v>
      </c>
    </row>
    <row r="25" spans="1:13" ht="12.95" customHeight="1" x14ac:dyDescent="0.2">
      <c r="A25" s="222" t="s">
        <v>13</v>
      </c>
      <c r="B25" s="108">
        <v>26130.400000000001</v>
      </c>
      <c r="C25" s="108">
        <v>31735.200000000001</v>
      </c>
      <c r="D25" s="108">
        <v>31010.799999999999</v>
      </c>
      <c r="E25" s="108">
        <v>31147.4</v>
      </c>
      <c r="F25" s="108">
        <v>34573.800000000003</v>
      </c>
      <c r="G25" s="223">
        <v>43311.8</v>
      </c>
      <c r="H25" s="223">
        <v>50052.2</v>
      </c>
      <c r="I25" s="223">
        <v>62625.599999999999</v>
      </c>
      <c r="J25" s="223">
        <v>62389.9</v>
      </c>
      <c r="K25" s="223">
        <v>75672.3</v>
      </c>
      <c r="L25" s="223">
        <v>99740.6</v>
      </c>
      <c r="M25" s="223">
        <v>155396.4</v>
      </c>
    </row>
    <row r="26" spans="1:13" ht="12.95" customHeight="1" thickBot="1" x14ac:dyDescent="0.25">
      <c r="A26" s="151"/>
      <c r="B26" s="26"/>
      <c r="C26" s="26"/>
      <c r="D26" s="26"/>
      <c r="E26" s="26"/>
      <c r="F26" s="26"/>
      <c r="G26" s="231"/>
      <c r="H26" s="231"/>
      <c r="I26" s="231"/>
      <c r="J26" s="231"/>
      <c r="K26" s="231"/>
      <c r="L26" s="231"/>
      <c r="M26" s="231"/>
    </row>
    <row r="27" spans="1:13" ht="12.95" customHeight="1" x14ac:dyDescent="0.2">
      <c r="A27" s="152"/>
      <c r="B27" s="24"/>
      <c r="C27" s="24"/>
      <c r="D27" s="24"/>
      <c r="E27" s="24"/>
      <c r="F27" s="24"/>
      <c r="G27" s="212"/>
      <c r="H27" s="212"/>
      <c r="I27" s="212"/>
      <c r="J27" s="212"/>
      <c r="K27" s="212"/>
      <c r="L27" s="212"/>
      <c r="M27" s="212"/>
    </row>
    <row r="28" spans="1:13" s="212" customFormat="1" ht="12.95" customHeight="1" x14ac:dyDescent="0.2">
      <c r="A28" s="233" t="s">
        <v>14</v>
      </c>
    </row>
    <row r="29" spans="1:13" s="212" customFormat="1" ht="12.95" customHeight="1" x14ac:dyDescent="0.2">
      <c r="A29" s="222" t="s">
        <v>116</v>
      </c>
      <c r="B29" s="234">
        <v>1851</v>
      </c>
      <c r="C29" s="234">
        <v>1871</v>
      </c>
      <c r="D29" s="234">
        <v>1856</v>
      </c>
      <c r="E29" s="234">
        <v>1913</v>
      </c>
      <c r="F29" s="235">
        <v>1996</v>
      </c>
      <c r="G29" s="235">
        <v>2116</v>
      </c>
      <c r="H29" s="235">
        <v>2131</v>
      </c>
      <c r="I29" s="235">
        <v>2042</v>
      </c>
      <c r="J29" s="234">
        <v>2149</v>
      </c>
      <c r="K29" s="234">
        <v>2484</v>
      </c>
      <c r="L29" s="234">
        <v>2761</v>
      </c>
      <c r="M29" s="234">
        <v>2661</v>
      </c>
    </row>
    <row r="30" spans="1:13" s="212" customFormat="1" ht="12.95" customHeight="1" x14ac:dyDescent="0.2">
      <c r="A30" s="222" t="s">
        <v>15</v>
      </c>
      <c r="B30" s="234">
        <v>530</v>
      </c>
      <c r="C30" s="234">
        <v>621</v>
      </c>
      <c r="D30" s="234">
        <v>547</v>
      </c>
      <c r="E30" s="234">
        <v>519</v>
      </c>
      <c r="F30" s="235">
        <v>523</v>
      </c>
      <c r="G30" s="235">
        <v>547</v>
      </c>
      <c r="H30" s="235">
        <v>542</v>
      </c>
      <c r="I30" s="235">
        <v>465</v>
      </c>
      <c r="J30" s="234">
        <v>385</v>
      </c>
      <c r="K30" s="234">
        <v>431</v>
      </c>
      <c r="L30" s="234">
        <v>437</v>
      </c>
      <c r="M30" s="234">
        <v>508</v>
      </c>
    </row>
    <row r="31" spans="1:13" s="212" customFormat="1" ht="12.95" customHeight="1" x14ac:dyDescent="0.2">
      <c r="A31" s="222" t="s">
        <v>165</v>
      </c>
      <c r="F31" s="236"/>
      <c r="G31" s="236"/>
      <c r="H31" s="236"/>
      <c r="I31" s="236"/>
    </row>
    <row r="32" spans="1:13" s="212" customFormat="1" ht="12.95" customHeight="1" x14ac:dyDescent="0.2">
      <c r="A32" s="222" t="s">
        <v>62</v>
      </c>
      <c r="B32" s="237">
        <v>9.9</v>
      </c>
      <c r="C32" s="237">
        <v>11</v>
      </c>
      <c r="D32" s="237">
        <v>11.7</v>
      </c>
      <c r="E32" s="237">
        <v>16.100000000000001</v>
      </c>
      <c r="F32" s="238">
        <v>11.8</v>
      </c>
      <c r="G32" s="238">
        <v>13.9</v>
      </c>
      <c r="H32" s="238">
        <v>20.6</v>
      </c>
      <c r="I32" s="238">
        <v>21.5</v>
      </c>
      <c r="J32" s="237">
        <v>26</v>
      </c>
      <c r="K32" s="237">
        <v>20.399999999999999</v>
      </c>
      <c r="L32" s="237">
        <v>19.399999999999999</v>
      </c>
      <c r="M32" s="237">
        <v>24.3</v>
      </c>
    </row>
    <row r="33" spans="1:13" s="212" customFormat="1" ht="13.9" customHeight="1" x14ac:dyDescent="0.2">
      <c r="A33" s="222" t="s">
        <v>111</v>
      </c>
      <c r="F33" s="236"/>
      <c r="G33" s="236"/>
      <c r="H33" s="236"/>
      <c r="I33" s="236"/>
    </row>
    <row r="34" spans="1:13" s="212" customFormat="1" ht="13.9" customHeight="1" x14ac:dyDescent="0.2">
      <c r="A34" s="222" t="s">
        <v>142</v>
      </c>
      <c r="F34" s="236"/>
      <c r="G34" s="236"/>
      <c r="H34" s="236"/>
      <c r="I34" s="236"/>
    </row>
    <row r="35" spans="1:13" s="212" customFormat="1" ht="12.95" customHeight="1" x14ac:dyDescent="0.2">
      <c r="A35" s="222" t="s">
        <v>140</v>
      </c>
      <c r="B35" s="239">
        <v>10.3</v>
      </c>
      <c r="C35" s="239">
        <v>0.7</v>
      </c>
      <c r="D35" s="239">
        <v>23.4</v>
      </c>
      <c r="E35" s="239">
        <v>19.899999999999999</v>
      </c>
      <c r="F35" s="238">
        <v>15</v>
      </c>
      <c r="G35" s="238">
        <v>17</v>
      </c>
      <c r="H35" s="238">
        <v>22</v>
      </c>
      <c r="I35" s="238">
        <v>30</v>
      </c>
      <c r="J35" s="239">
        <v>63.5</v>
      </c>
      <c r="K35" s="239">
        <v>39.799999999999997</v>
      </c>
      <c r="L35" s="239">
        <v>50.9</v>
      </c>
      <c r="M35" s="239">
        <v>69.3</v>
      </c>
    </row>
    <row r="36" spans="1:13" s="212" customFormat="1" ht="12.95" customHeight="1" x14ac:dyDescent="0.2">
      <c r="A36" s="222" t="s">
        <v>112</v>
      </c>
      <c r="F36" s="236"/>
      <c r="G36" s="236"/>
      <c r="H36" s="236"/>
      <c r="I36" s="236"/>
    </row>
    <row r="37" spans="1:13" s="212" customFormat="1" ht="25.7" customHeight="1" x14ac:dyDescent="0.2">
      <c r="A37" s="222" t="s">
        <v>141</v>
      </c>
      <c r="B37" s="239">
        <v>5</v>
      </c>
      <c r="C37" s="239">
        <v>0.4</v>
      </c>
      <c r="D37" s="239">
        <v>12.4</v>
      </c>
      <c r="E37" s="239">
        <v>10.1</v>
      </c>
      <c r="F37" s="238">
        <v>8.1</v>
      </c>
      <c r="G37" s="238">
        <v>9.4</v>
      </c>
      <c r="H37" s="238">
        <v>10.7</v>
      </c>
      <c r="I37" s="238">
        <v>14.9</v>
      </c>
      <c r="J37" s="239">
        <v>27.9</v>
      </c>
      <c r="K37" s="239">
        <v>17</v>
      </c>
      <c r="L37" s="239">
        <v>19.2</v>
      </c>
      <c r="M37" s="239">
        <v>21.5</v>
      </c>
    </row>
    <row r="38" spans="1:13" s="212" customFormat="1" ht="12.95" customHeight="1" x14ac:dyDescent="0.2">
      <c r="A38" s="222" t="s">
        <v>105</v>
      </c>
      <c r="F38" s="236"/>
      <c r="G38" s="236"/>
      <c r="H38" s="236"/>
      <c r="I38" s="236"/>
    </row>
    <row r="39" spans="1:13" s="212" customFormat="1" ht="12.95" customHeight="1" x14ac:dyDescent="0.2">
      <c r="A39" s="222" t="s">
        <v>16</v>
      </c>
      <c r="B39" s="239">
        <v>102.1</v>
      </c>
      <c r="C39" s="239">
        <v>99.2</v>
      </c>
      <c r="D39" s="239">
        <v>115.3</v>
      </c>
      <c r="E39" s="239">
        <v>110.9</v>
      </c>
      <c r="F39" s="238">
        <v>105.3</v>
      </c>
      <c r="G39" s="238">
        <v>119.1</v>
      </c>
      <c r="H39" s="238">
        <v>120.7</v>
      </c>
      <c r="I39" s="238">
        <v>117</v>
      </c>
      <c r="J39" s="239">
        <v>120.3</v>
      </c>
      <c r="K39" s="239">
        <v>107.7</v>
      </c>
      <c r="L39" s="239">
        <v>123.5</v>
      </c>
      <c r="M39" s="239">
        <v>138.30000000000001</v>
      </c>
    </row>
    <row r="40" spans="1:13" s="212" customFormat="1" ht="12.95" customHeight="1" x14ac:dyDescent="0.2">
      <c r="A40" s="222" t="s">
        <v>106</v>
      </c>
      <c r="B40" s="240">
        <v>0.8</v>
      </c>
      <c r="C40" s="240">
        <v>1</v>
      </c>
      <c r="D40" s="240">
        <v>1.2</v>
      </c>
      <c r="E40" s="240">
        <v>1</v>
      </c>
      <c r="F40" s="238">
        <v>0.9</v>
      </c>
      <c r="G40" s="238">
        <v>1.1000000000000001</v>
      </c>
      <c r="H40" s="238">
        <v>1</v>
      </c>
      <c r="I40" s="238">
        <v>1</v>
      </c>
      <c r="J40" s="240">
        <v>1</v>
      </c>
      <c r="K40" s="240">
        <v>0.9</v>
      </c>
      <c r="L40" s="240">
        <v>1.1000000000000001</v>
      </c>
      <c r="M40" s="240">
        <v>1.1000000000000001</v>
      </c>
    </row>
    <row r="41" spans="1:13" s="212" customFormat="1" ht="12.95" customHeight="1" x14ac:dyDescent="0.2">
      <c r="A41" s="222" t="s">
        <v>63</v>
      </c>
      <c r="F41" s="236"/>
      <c r="G41" s="236"/>
      <c r="H41" s="236"/>
      <c r="I41" s="236"/>
    </row>
    <row r="42" spans="1:13" s="212" customFormat="1" ht="12.95" customHeight="1" x14ac:dyDescent="0.2">
      <c r="A42" s="222" t="s">
        <v>17</v>
      </c>
      <c r="F42" s="236"/>
      <c r="G42" s="236"/>
      <c r="H42" s="236"/>
      <c r="I42" s="236"/>
    </row>
    <row r="43" spans="1:13" s="212" customFormat="1" ht="12.95" customHeight="1" x14ac:dyDescent="0.2">
      <c r="A43" s="222" t="s">
        <v>18</v>
      </c>
      <c r="B43" s="241">
        <v>1.1499999999999999</v>
      </c>
      <c r="C43" s="241">
        <v>0.82</v>
      </c>
      <c r="D43" s="241">
        <v>0.68</v>
      </c>
      <c r="E43" s="241">
        <v>0.72</v>
      </c>
      <c r="F43" s="242">
        <v>0.61</v>
      </c>
      <c r="G43" s="242">
        <v>0.56999999999999995</v>
      </c>
      <c r="H43" s="242">
        <v>0.56999999999999995</v>
      </c>
      <c r="I43" s="242">
        <v>0.62</v>
      </c>
      <c r="J43" s="241">
        <v>1</v>
      </c>
      <c r="K43" s="241">
        <v>0.89</v>
      </c>
      <c r="L43" s="241">
        <v>0.81</v>
      </c>
      <c r="M43" s="241">
        <v>0.77</v>
      </c>
    </row>
    <row r="44" spans="1:13" x14ac:dyDescent="0.2">
      <c r="A44" s="152"/>
      <c r="G44" s="212"/>
      <c r="H44" s="212"/>
      <c r="I44" s="212"/>
      <c r="J44" s="212"/>
      <c r="K44" s="212"/>
      <c r="L44" s="212"/>
      <c r="M44" s="212"/>
    </row>
    <row r="45" spans="1:13" x14ac:dyDescent="0.2">
      <c r="A45" s="152"/>
      <c r="G45" s="212"/>
      <c r="H45" s="212"/>
      <c r="I45" s="212"/>
      <c r="J45" s="212"/>
      <c r="K45" s="212"/>
      <c r="L45" s="212"/>
      <c r="M45" s="212"/>
    </row>
    <row r="46" spans="1:13" ht="15" customHeight="1" x14ac:dyDescent="0.2">
      <c r="A46" s="152"/>
      <c r="G46" s="212"/>
      <c r="H46" s="212"/>
      <c r="I46" s="212"/>
      <c r="J46" s="212"/>
      <c r="K46" s="212"/>
      <c r="L46" s="212"/>
      <c r="M46" s="212"/>
    </row>
    <row r="47" spans="1:13" x14ac:dyDescent="0.2">
      <c r="A47" s="152"/>
      <c r="G47" s="212"/>
      <c r="H47" s="212"/>
      <c r="I47" s="212"/>
      <c r="J47" s="212"/>
      <c r="K47" s="212"/>
      <c r="L47" s="212"/>
      <c r="M47" s="212"/>
    </row>
    <row r="48" spans="1:13" x14ac:dyDescent="0.2">
      <c r="A48" s="152"/>
      <c r="G48" s="212"/>
      <c r="H48" s="212"/>
      <c r="I48" s="212"/>
      <c r="J48" s="212"/>
      <c r="K48" s="212"/>
      <c r="L48" s="212"/>
      <c r="M48" s="212"/>
    </row>
    <row r="49" spans="1:13" x14ac:dyDescent="0.2">
      <c r="A49" s="152"/>
      <c r="G49" s="212"/>
      <c r="H49" s="212"/>
      <c r="I49" s="212"/>
      <c r="J49" s="212"/>
      <c r="K49" s="212"/>
      <c r="L49" s="212"/>
      <c r="M49" s="212"/>
    </row>
    <row r="50" spans="1:13" x14ac:dyDescent="0.2">
      <c r="A50" s="152"/>
      <c r="G50" s="212"/>
      <c r="H50" s="212"/>
      <c r="I50" s="212"/>
      <c r="J50" s="212"/>
      <c r="K50" s="212"/>
      <c r="L50" s="212"/>
      <c r="M50" s="212"/>
    </row>
    <row r="51" spans="1:13" x14ac:dyDescent="0.2">
      <c r="A51" s="152"/>
      <c r="G51" s="212"/>
      <c r="H51" s="212"/>
      <c r="I51" s="212"/>
      <c r="J51" s="212"/>
      <c r="K51" s="212"/>
      <c r="L51" s="212"/>
      <c r="M51" s="212"/>
    </row>
    <row r="52" spans="1:13" x14ac:dyDescent="0.2">
      <c r="A52" s="152"/>
      <c r="G52" s="212"/>
      <c r="H52" s="212"/>
      <c r="I52" s="212"/>
      <c r="J52" s="212"/>
      <c r="K52" s="212"/>
      <c r="L52" s="212"/>
      <c r="M52" s="212"/>
    </row>
    <row r="53" spans="1:13" x14ac:dyDescent="0.2">
      <c r="A53" s="152"/>
      <c r="G53" s="212"/>
      <c r="H53" s="212"/>
      <c r="I53" s="212"/>
      <c r="J53" s="212"/>
      <c r="K53" s="212"/>
      <c r="L53" s="212"/>
      <c r="M53" s="212"/>
    </row>
    <row r="54" spans="1:13" x14ac:dyDescent="0.2">
      <c r="A54" s="152"/>
    </row>
    <row r="55" spans="1:13" x14ac:dyDescent="0.2">
      <c r="A55" s="152"/>
    </row>
    <row r="56" spans="1:13" x14ac:dyDescent="0.2">
      <c r="A56" s="152"/>
    </row>
    <row r="57" spans="1:13" x14ac:dyDescent="0.2">
      <c r="A57" s="152"/>
    </row>
    <row r="58" spans="1:13" x14ac:dyDescent="0.2">
      <c r="A58" s="152"/>
    </row>
    <row r="59" spans="1:13" x14ac:dyDescent="0.2">
      <c r="A59" s="152"/>
    </row>
    <row r="60" spans="1:13" x14ac:dyDescent="0.2">
      <c r="A60" s="152"/>
    </row>
    <row r="61" spans="1:13" x14ac:dyDescent="0.2">
      <c r="A61" s="152"/>
    </row>
    <row r="62" spans="1:13" x14ac:dyDescent="0.2">
      <c r="A62" s="152"/>
    </row>
    <row r="63" spans="1:13" x14ac:dyDescent="0.2">
      <c r="A63" s="152"/>
    </row>
    <row r="64" spans="1:13"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sheetData>
  <hyperlinks>
    <hyperlink ref="A1" location="Мазмуну!A1" display="МАЗМУНУНА  кайтуу" xr:uid="{00000000-0004-0000-1600-000000000000}"/>
  </hyperlinks>
  <pageMargins left="0.75" right="0.75" top="1" bottom="1" header="0.5" footer="0.5"/>
  <pageSetup paperSize="9" orientation="portrait" horizont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71"/>
  <sheetViews>
    <sheetView workbookViewId="0">
      <selection activeCell="M7" sqref="M7"/>
    </sheetView>
  </sheetViews>
  <sheetFormatPr defaultRowHeight="12.75" x14ac:dyDescent="0.2"/>
  <cols>
    <col min="1" max="1" width="40.5703125" style="250" customWidth="1"/>
    <col min="2" max="8" width="0" style="246" hidden="1" customWidth="1"/>
    <col min="9" max="10" width="9.140625" style="246"/>
    <col min="11" max="13" width="9.7109375" style="212" customWidth="1"/>
    <col min="14" max="256" width="9.140625" style="246"/>
    <col min="257" max="257" width="40.5703125" style="246" customWidth="1"/>
    <col min="258" max="262" width="0" style="246" hidden="1" customWidth="1"/>
    <col min="263" max="266" width="9.140625" style="246"/>
    <col min="267" max="267" width="9.7109375" style="246" customWidth="1"/>
    <col min="268" max="512" width="9.140625" style="246"/>
    <col min="513" max="513" width="40.5703125" style="246" customWidth="1"/>
    <col min="514" max="518" width="0" style="246" hidden="1" customWidth="1"/>
    <col min="519" max="522" width="9.140625" style="246"/>
    <col min="523" max="523" width="9.7109375" style="246" customWidth="1"/>
    <col min="524" max="768" width="9.140625" style="246"/>
    <col min="769" max="769" width="40.5703125" style="246" customWidth="1"/>
    <col min="770" max="774" width="0" style="246" hidden="1" customWidth="1"/>
    <col min="775" max="778" width="9.140625" style="246"/>
    <col min="779" max="779" width="9.7109375" style="246" customWidth="1"/>
    <col min="780" max="1024" width="9.140625" style="246"/>
    <col min="1025" max="1025" width="40.5703125" style="246" customWidth="1"/>
    <col min="1026" max="1030" width="0" style="246" hidden="1" customWidth="1"/>
    <col min="1031" max="1034" width="9.140625" style="246"/>
    <col min="1035" max="1035" width="9.7109375" style="246" customWidth="1"/>
    <col min="1036" max="1280" width="9.140625" style="246"/>
    <col min="1281" max="1281" width="40.5703125" style="246" customWidth="1"/>
    <col min="1282" max="1286" width="0" style="246" hidden="1" customWidth="1"/>
    <col min="1287" max="1290" width="9.140625" style="246"/>
    <col min="1291" max="1291" width="9.7109375" style="246" customWidth="1"/>
    <col min="1292" max="1536" width="9.140625" style="246"/>
    <col min="1537" max="1537" width="40.5703125" style="246" customWidth="1"/>
    <col min="1538" max="1542" width="0" style="246" hidden="1" customWidth="1"/>
    <col min="1543" max="1546" width="9.140625" style="246"/>
    <col min="1547" max="1547" width="9.7109375" style="246" customWidth="1"/>
    <col min="1548" max="1792" width="9.140625" style="246"/>
    <col min="1793" max="1793" width="40.5703125" style="246" customWidth="1"/>
    <col min="1794" max="1798" width="0" style="246" hidden="1" customWidth="1"/>
    <col min="1799" max="1802" width="9.140625" style="246"/>
    <col min="1803" max="1803" width="9.7109375" style="246" customWidth="1"/>
    <col min="1804" max="2048" width="9.140625" style="246"/>
    <col min="2049" max="2049" width="40.5703125" style="246" customWidth="1"/>
    <col min="2050" max="2054" width="0" style="246" hidden="1" customWidth="1"/>
    <col min="2055" max="2058" width="9.140625" style="246"/>
    <col min="2059" max="2059" width="9.7109375" style="246" customWidth="1"/>
    <col min="2060" max="2304" width="9.140625" style="246"/>
    <col min="2305" max="2305" width="40.5703125" style="246" customWidth="1"/>
    <col min="2306" max="2310" width="0" style="246" hidden="1" customWidth="1"/>
    <col min="2311" max="2314" width="9.140625" style="246"/>
    <col min="2315" max="2315" width="9.7109375" style="246" customWidth="1"/>
    <col min="2316" max="2560" width="9.140625" style="246"/>
    <col min="2561" max="2561" width="40.5703125" style="246" customWidth="1"/>
    <col min="2562" max="2566" width="0" style="246" hidden="1" customWidth="1"/>
    <col min="2567" max="2570" width="9.140625" style="246"/>
    <col min="2571" max="2571" width="9.7109375" style="246" customWidth="1"/>
    <col min="2572" max="2816" width="9.140625" style="246"/>
    <col min="2817" max="2817" width="40.5703125" style="246" customWidth="1"/>
    <col min="2818" max="2822" width="0" style="246" hidden="1" customWidth="1"/>
    <col min="2823" max="2826" width="9.140625" style="246"/>
    <col min="2827" max="2827" width="9.7109375" style="246" customWidth="1"/>
    <col min="2828" max="3072" width="9.140625" style="246"/>
    <col min="3073" max="3073" width="40.5703125" style="246" customWidth="1"/>
    <col min="3074" max="3078" width="0" style="246" hidden="1" customWidth="1"/>
    <col min="3079" max="3082" width="9.140625" style="246"/>
    <col min="3083" max="3083" width="9.7109375" style="246" customWidth="1"/>
    <col min="3084" max="3328" width="9.140625" style="246"/>
    <col min="3329" max="3329" width="40.5703125" style="246" customWidth="1"/>
    <col min="3330" max="3334" width="0" style="246" hidden="1" customWidth="1"/>
    <col min="3335" max="3338" width="9.140625" style="246"/>
    <col min="3339" max="3339" width="9.7109375" style="246" customWidth="1"/>
    <col min="3340" max="3584" width="9.140625" style="246"/>
    <col min="3585" max="3585" width="40.5703125" style="246" customWidth="1"/>
    <col min="3586" max="3590" width="0" style="246" hidden="1" customWidth="1"/>
    <col min="3591" max="3594" width="9.140625" style="246"/>
    <col min="3595" max="3595" width="9.7109375" style="246" customWidth="1"/>
    <col min="3596" max="3840" width="9.140625" style="246"/>
    <col min="3841" max="3841" width="40.5703125" style="246" customWidth="1"/>
    <col min="3842" max="3846" width="0" style="246" hidden="1" customWidth="1"/>
    <col min="3847" max="3850" width="9.140625" style="246"/>
    <col min="3851" max="3851" width="9.7109375" style="246" customWidth="1"/>
    <col min="3852" max="4096" width="9.140625" style="246"/>
    <col min="4097" max="4097" width="40.5703125" style="246" customWidth="1"/>
    <col min="4098" max="4102" width="0" style="246" hidden="1" customWidth="1"/>
    <col min="4103" max="4106" width="9.140625" style="246"/>
    <col min="4107" max="4107" width="9.7109375" style="246" customWidth="1"/>
    <col min="4108" max="4352" width="9.140625" style="246"/>
    <col min="4353" max="4353" width="40.5703125" style="246" customWidth="1"/>
    <col min="4354" max="4358" width="0" style="246" hidden="1" customWidth="1"/>
    <col min="4359" max="4362" width="9.140625" style="246"/>
    <col min="4363" max="4363" width="9.7109375" style="246" customWidth="1"/>
    <col min="4364" max="4608" width="9.140625" style="246"/>
    <col min="4609" max="4609" width="40.5703125" style="246" customWidth="1"/>
    <col min="4610" max="4614" width="0" style="246" hidden="1" customWidth="1"/>
    <col min="4615" max="4618" width="9.140625" style="246"/>
    <col min="4619" max="4619" width="9.7109375" style="246" customWidth="1"/>
    <col min="4620" max="4864" width="9.140625" style="246"/>
    <col min="4865" max="4865" width="40.5703125" style="246" customWidth="1"/>
    <col min="4866" max="4870" width="0" style="246" hidden="1" customWidth="1"/>
    <col min="4871" max="4874" width="9.140625" style="246"/>
    <col min="4875" max="4875" width="9.7109375" style="246" customWidth="1"/>
    <col min="4876" max="5120" width="9.140625" style="246"/>
    <col min="5121" max="5121" width="40.5703125" style="246" customWidth="1"/>
    <col min="5122" max="5126" width="0" style="246" hidden="1" customWidth="1"/>
    <col min="5127" max="5130" width="9.140625" style="246"/>
    <col min="5131" max="5131" width="9.7109375" style="246" customWidth="1"/>
    <col min="5132" max="5376" width="9.140625" style="246"/>
    <col min="5377" max="5377" width="40.5703125" style="246" customWidth="1"/>
    <col min="5378" max="5382" width="0" style="246" hidden="1" customWidth="1"/>
    <col min="5383" max="5386" width="9.140625" style="246"/>
    <col min="5387" max="5387" width="9.7109375" style="246" customWidth="1"/>
    <col min="5388" max="5632" width="9.140625" style="246"/>
    <col min="5633" max="5633" width="40.5703125" style="246" customWidth="1"/>
    <col min="5634" max="5638" width="0" style="246" hidden="1" customWidth="1"/>
    <col min="5639" max="5642" width="9.140625" style="246"/>
    <col min="5643" max="5643" width="9.7109375" style="246" customWidth="1"/>
    <col min="5644" max="5888" width="9.140625" style="246"/>
    <col min="5889" max="5889" width="40.5703125" style="246" customWidth="1"/>
    <col min="5890" max="5894" width="0" style="246" hidden="1" customWidth="1"/>
    <col min="5895" max="5898" width="9.140625" style="246"/>
    <col min="5899" max="5899" width="9.7109375" style="246" customWidth="1"/>
    <col min="5900" max="6144" width="9.140625" style="246"/>
    <col min="6145" max="6145" width="40.5703125" style="246" customWidth="1"/>
    <col min="6146" max="6150" width="0" style="246" hidden="1" customWidth="1"/>
    <col min="6151" max="6154" width="9.140625" style="246"/>
    <col min="6155" max="6155" width="9.7109375" style="246" customWidth="1"/>
    <col min="6156" max="6400" width="9.140625" style="246"/>
    <col min="6401" max="6401" width="40.5703125" style="246" customWidth="1"/>
    <col min="6402" max="6406" width="0" style="246" hidden="1" customWidth="1"/>
    <col min="6407" max="6410" width="9.140625" style="246"/>
    <col min="6411" max="6411" width="9.7109375" style="246" customWidth="1"/>
    <col min="6412" max="6656" width="9.140625" style="246"/>
    <col min="6657" max="6657" width="40.5703125" style="246" customWidth="1"/>
    <col min="6658" max="6662" width="0" style="246" hidden="1" customWidth="1"/>
    <col min="6663" max="6666" width="9.140625" style="246"/>
    <col min="6667" max="6667" width="9.7109375" style="246" customWidth="1"/>
    <col min="6668" max="6912" width="9.140625" style="246"/>
    <col min="6913" max="6913" width="40.5703125" style="246" customWidth="1"/>
    <col min="6914" max="6918" width="0" style="246" hidden="1" customWidth="1"/>
    <col min="6919" max="6922" width="9.140625" style="246"/>
    <col min="6923" max="6923" width="9.7109375" style="246" customWidth="1"/>
    <col min="6924" max="7168" width="9.140625" style="246"/>
    <col min="7169" max="7169" width="40.5703125" style="246" customWidth="1"/>
    <col min="7170" max="7174" width="0" style="246" hidden="1" customWidth="1"/>
    <col min="7175" max="7178" width="9.140625" style="246"/>
    <col min="7179" max="7179" width="9.7109375" style="246" customWidth="1"/>
    <col min="7180" max="7424" width="9.140625" style="246"/>
    <col min="7425" max="7425" width="40.5703125" style="246" customWidth="1"/>
    <col min="7426" max="7430" width="0" style="246" hidden="1" customWidth="1"/>
    <col min="7431" max="7434" width="9.140625" style="246"/>
    <col min="7435" max="7435" width="9.7109375" style="246" customWidth="1"/>
    <col min="7436" max="7680" width="9.140625" style="246"/>
    <col min="7681" max="7681" width="40.5703125" style="246" customWidth="1"/>
    <col min="7682" max="7686" width="0" style="246" hidden="1" customWidth="1"/>
    <col min="7687" max="7690" width="9.140625" style="246"/>
    <col min="7691" max="7691" width="9.7109375" style="246" customWidth="1"/>
    <col min="7692" max="7936" width="9.140625" style="246"/>
    <col min="7937" max="7937" width="40.5703125" style="246" customWidth="1"/>
    <col min="7938" max="7942" width="0" style="246" hidden="1" customWidth="1"/>
    <col min="7943" max="7946" width="9.140625" style="246"/>
    <col min="7947" max="7947" width="9.7109375" style="246" customWidth="1"/>
    <col min="7948" max="8192" width="9.140625" style="246"/>
    <col min="8193" max="8193" width="40.5703125" style="246" customWidth="1"/>
    <col min="8194" max="8198" width="0" style="246" hidden="1" customWidth="1"/>
    <col min="8199" max="8202" width="9.140625" style="246"/>
    <col min="8203" max="8203" width="9.7109375" style="246" customWidth="1"/>
    <col min="8204" max="8448" width="9.140625" style="246"/>
    <col min="8449" max="8449" width="40.5703125" style="246" customWidth="1"/>
    <col min="8450" max="8454" width="0" style="246" hidden="1" customWidth="1"/>
    <col min="8455" max="8458" width="9.140625" style="246"/>
    <col min="8459" max="8459" width="9.7109375" style="246" customWidth="1"/>
    <col min="8460" max="8704" width="9.140625" style="246"/>
    <col min="8705" max="8705" width="40.5703125" style="246" customWidth="1"/>
    <col min="8706" max="8710" width="0" style="246" hidden="1" customWidth="1"/>
    <col min="8711" max="8714" width="9.140625" style="246"/>
    <col min="8715" max="8715" width="9.7109375" style="246" customWidth="1"/>
    <col min="8716" max="8960" width="9.140625" style="246"/>
    <col min="8961" max="8961" width="40.5703125" style="246" customWidth="1"/>
    <col min="8962" max="8966" width="0" style="246" hidden="1" customWidth="1"/>
    <col min="8967" max="8970" width="9.140625" style="246"/>
    <col min="8971" max="8971" width="9.7109375" style="246" customWidth="1"/>
    <col min="8972" max="9216" width="9.140625" style="246"/>
    <col min="9217" max="9217" width="40.5703125" style="246" customWidth="1"/>
    <col min="9218" max="9222" width="0" style="246" hidden="1" customWidth="1"/>
    <col min="9223" max="9226" width="9.140625" style="246"/>
    <col min="9227" max="9227" width="9.7109375" style="246" customWidth="1"/>
    <col min="9228" max="9472" width="9.140625" style="246"/>
    <col min="9473" max="9473" width="40.5703125" style="246" customWidth="1"/>
    <col min="9474" max="9478" width="0" style="246" hidden="1" customWidth="1"/>
    <col min="9479" max="9482" width="9.140625" style="246"/>
    <col min="9483" max="9483" width="9.7109375" style="246" customWidth="1"/>
    <col min="9484" max="9728" width="9.140625" style="246"/>
    <col min="9729" max="9729" width="40.5703125" style="246" customWidth="1"/>
    <col min="9730" max="9734" width="0" style="246" hidden="1" customWidth="1"/>
    <col min="9735" max="9738" width="9.140625" style="246"/>
    <col min="9739" max="9739" width="9.7109375" style="246" customWidth="1"/>
    <col min="9740" max="9984" width="9.140625" style="246"/>
    <col min="9985" max="9985" width="40.5703125" style="246" customWidth="1"/>
    <col min="9986" max="9990" width="0" style="246" hidden="1" customWidth="1"/>
    <col min="9991" max="9994" width="9.140625" style="246"/>
    <col min="9995" max="9995" width="9.7109375" style="246" customWidth="1"/>
    <col min="9996" max="10240" width="9.140625" style="246"/>
    <col min="10241" max="10241" width="40.5703125" style="246" customWidth="1"/>
    <col min="10242" max="10246" width="0" style="246" hidden="1" customWidth="1"/>
    <col min="10247" max="10250" width="9.140625" style="246"/>
    <col min="10251" max="10251" width="9.7109375" style="246" customWidth="1"/>
    <col min="10252" max="10496" width="9.140625" style="246"/>
    <col min="10497" max="10497" width="40.5703125" style="246" customWidth="1"/>
    <col min="10498" max="10502" width="0" style="246" hidden="1" customWidth="1"/>
    <col min="10503" max="10506" width="9.140625" style="246"/>
    <col min="10507" max="10507" width="9.7109375" style="246" customWidth="1"/>
    <col min="10508" max="10752" width="9.140625" style="246"/>
    <col min="10753" max="10753" width="40.5703125" style="246" customWidth="1"/>
    <col min="10754" max="10758" width="0" style="246" hidden="1" customWidth="1"/>
    <col min="10759" max="10762" width="9.140625" style="246"/>
    <col min="10763" max="10763" width="9.7109375" style="246" customWidth="1"/>
    <col min="10764" max="11008" width="9.140625" style="246"/>
    <col min="11009" max="11009" width="40.5703125" style="246" customWidth="1"/>
    <col min="11010" max="11014" width="0" style="246" hidden="1" customWidth="1"/>
    <col min="11015" max="11018" width="9.140625" style="246"/>
    <col min="11019" max="11019" width="9.7109375" style="246" customWidth="1"/>
    <col min="11020" max="11264" width="9.140625" style="246"/>
    <col min="11265" max="11265" width="40.5703125" style="246" customWidth="1"/>
    <col min="11266" max="11270" width="0" style="246" hidden="1" customWidth="1"/>
    <col min="11271" max="11274" width="9.140625" style="246"/>
    <col min="11275" max="11275" width="9.7109375" style="246" customWidth="1"/>
    <col min="11276" max="11520" width="9.140625" style="246"/>
    <col min="11521" max="11521" width="40.5703125" style="246" customWidth="1"/>
    <col min="11522" max="11526" width="0" style="246" hidden="1" customWidth="1"/>
    <col min="11527" max="11530" width="9.140625" style="246"/>
    <col min="11531" max="11531" width="9.7109375" style="246" customWidth="1"/>
    <col min="11532" max="11776" width="9.140625" style="246"/>
    <col min="11777" max="11777" width="40.5703125" style="246" customWidth="1"/>
    <col min="11778" max="11782" width="0" style="246" hidden="1" customWidth="1"/>
    <col min="11783" max="11786" width="9.140625" style="246"/>
    <col min="11787" max="11787" width="9.7109375" style="246" customWidth="1"/>
    <col min="11788" max="12032" width="9.140625" style="246"/>
    <col min="12033" max="12033" width="40.5703125" style="246" customWidth="1"/>
    <col min="12034" max="12038" width="0" style="246" hidden="1" customWidth="1"/>
    <col min="12039" max="12042" width="9.140625" style="246"/>
    <col min="12043" max="12043" width="9.7109375" style="246" customWidth="1"/>
    <col min="12044" max="12288" width="9.140625" style="246"/>
    <col min="12289" max="12289" width="40.5703125" style="246" customWidth="1"/>
    <col min="12290" max="12294" width="0" style="246" hidden="1" customWidth="1"/>
    <col min="12295" max="12298" width="9.140625" style="246"/>
    <col min="12299" max="12299" width="9.7109375" style="246" customWidth="1"/>
    <col min="12300" max="12544" width="9.140625" style="246"/>
    <col min="12545" max="12545" width="40.5703125" style="246" customWidth="1"/>
    <col min="12546" max="12550" width="0" style="246" hidden="1" customWidth="1"/>
    <col min="12551" max="12554" width="9.140625" style="246"/>
    <col min="12555" max="12555" width="9.7109375" style="246" customWidth="1"/>
    <col min="12556" max="12800" width="9.140625" style="246"/>
    <col min="12801" max="12801" width="40.5703125" style="246" customWidth="1"/>
    <col min="12802" max="12806" width="0" style="246" hidden="1" customWidth="1"/>
    <col min="12807" max="12810" width="9.140625" style="246"/>
    <col min="12811" max="12811" width="9.7109375" style="246" customWidth="1"/>
    <col min="12812" max="13056" width="9.140625" style="246"/>
    <col min="13057" max="13057" width="40.5703125" style="246" customWidth="1"/>
    <col min="13058" max="13062" width="0" style="246" hidden="1" customWidth="1"/>
    <col min="13063" max="13066" width="9.140625" style="246"/>
    <col min="13067" max="13067" width="9.7109375" style="246" customWidth="1"/>
    <col min="13068" max="13312" width="9.140625" style="246"/>
    <col min="13313" max="13313" width="40.5703125" style="246" customWidth="1"/>
    <col min="13314" max="13318" width="0" style="246" hidden="1" customWidth="1"/>
    <col min="13319" max="13322" width="9.140625" style="246"/>
    <col min="13323" max="13323" width="9.7109375" style="246" customWidth="1"/>
    <col min="13324" max="13568" width="9.140625" style="246"/>
    <col min="13569" max="13569" width="40.5703125" style="246" customWidth="1"/>
    <col min="13570" max="13574" width="0" style="246" hidden="1" customWidth="1"/>
    <col min="13575" max="13578" width="9.140625" style="246"/>
    <col min="13579" max="13579" width="9.7109375" style="246" customWidth="1"/>
    <col min="13580" max="13824" width="9.140625" style="246"/>
    <col min="13825" max="13825" width="40.5703125" style="246" customWidth="1"/>
    <col min="13826" max="13830" width="0" style="246" hidden="1" customWidth="1"/>
    <col min="13831" max="13834" width="9.140625" style="246"/>
    <col min="13835" max="13835" width="9.7109375" style="246" customWidth="1"/>
    <col min="13836" max="14080" width="9.140625" style="246"/>
    <col min="14081" max="14081" width="40.5703125" style="246" customWidth="1"/>
    <col min="14082" max="14086" width="0" style="246" hidden="1" customWidth="1"/>
    <col min="14087" max="14090" width="9.140625" style="246"/>
    <col min="14091" max="14091" width="9.7109375" style="246" customWidth="1"/>
    <col min="14092" max="14336" width="9.140625" style="246"/>
    <col min="14337" max="14337" width="40.5703125" style="246" customWidth="1"/>
    <col min="14338" max="14342" width="0" style="246" hidden="1" customWidth="1"/>
    <col min="14343" max="14346" width="9.140625" style="246"/>
    <col min="14347" max="14347" width="9.7109375" style="246" customWidth="1"/>
    <col min="14348" max="14592" width="9.140625" style="246"/>
    <col min="14593" max="14593" width="40.5703125" style="246" customWidth="1"/>
    <col min="14594" max="14598" width="0" style="246" hidden="1" customWidth="1"/>
    <col min="14599" max="14602" width="9.140625" style="246"/>
    <col min="14603" max="14603" width="9.7109375" style="246" customWidth="1"/>
    <col min="14604" max="14848" width="9.140625" style="246"/>
    <col min="14849" max="14849" width="40.5703125" style="246" customWidth="1"/>
    <col min="14850" max="14854" width="0" style="246" hidden="1" customWidth="1"/>
    <col min="14855" max="14858" width="9.140625" style="246"/>
    <col min="14859" max="14859" width="9.7109375" style="246" customWidth="1"/>
    <col min="14860" max="15104" width="9.140625" style="246"/>
    <col min="15105" max="15105" width="40.5703125" style="246" customWidth="1"/>
    <col min="15106" max="15110" width="0" style="246" hidden="1" customWidth="1"/>
    <col min="15111" max="15114" width="9.140625" style="246"/>
    <col min="15115" max="15115" width="9.7109375" style="246" customWidth="1"/>
    <col min="15116" max="15360" width="9.140625" style="246"/>
    <col min="15361" max="15361" width="40.5703125" style="246" customWidth="1"/>
    <col min="15362" max="15366" width="0" style="246" hidden="1" customWidth="1"/>
    <col min="15367" max="15370" width="9.140625" style="246"/>
    <col min="15371" max="15371" width="9.7109375" style="246" customWidth="1"/>
    <col min="15372" max="15616" width="9.140625" style="246"/>
    <col min="15617" max="15617" width="40.5703125" style="246" customWidth="1"/>
    <col min="15618" max="15622" width="0" style="246" hidden="1" customWidth="1"/>
    <col min="15623" max="15626" width="9.140625" style="246"/>
    <col min="15627" max="15627" width="9.7109375" style="246" customWidth="1"/>
    <col min="15628" max="15872" width="9.140625" style="246"/>
    <col min="15873" max="15873" width="40.5703125" style="246" customWidth="1"/>
    <col min="15874" max="15878" width="0" style="246" hidden="1" customWidth="1"/>
    <col min="15879" max="15882" width="9.140625" style="246"/>
    <col min="15883" max="15883" width="9.7109375" style="246" customWidth="1"/>
    <col min="15884" max="16128" width="9.140625" style="246"/>
    <col min="16129" max="16129" width="40.5703125" style="246" customWidth="1"/>
    <col min="16130" max="16134" width="0" style="246" hidden="1" customWidth="1"/>
    <col min="16135" max="16138" width="9.140625" style="246"/>
    <col min="16139" max="16139" width="9.7109375" style="246" customWidth="1"/>
    <col min="16140" max="16384" width="9.140625" style="246"/>
  </cols>
  <sheetData>
    <row r="1" spans="1:13" s="6" customFormat="1" ht="12.95" customHeight="1" x14ac:dyDescent="0.2">
      <c r="A1" s="952" t="s">
        <v>1375</v>
      </c>
    </row>
    <row r="2" spans="1:13" ht="18" customHeight="1" x14ac:dyDescent="0.2">
      <c r="A2" s="154" t="s">
        <v>170</v>
      </c>
    </row>
    <row r="3" spans="1:13" ht="18" customHeight="1" x14ac:dyDescent="0.2">
      <c r="A3" s="154" t="s">
        <v>164</v>
      </c>
      <c r="K3" s="213"/>
      <c r="L3" s="213"/>
      <c r="M3" s="213"/>
    </row>
    <row r="4" spans="1:13" ht="18" customHeight="1" thickBot="1" x14ac:dyDescent="0.25">
      <c r="A4" s="247" t="s">
        <v>171</v>
      </c>
      <c r="K4" s="216"/>
      <c r="L4" s="216"/>
      <c r="M4" s="216"/>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18">
        <v>2023</v>
      </c>
      <c r="L5" s="248">
        <v>2024</v>
      </c>
      <c r="M5" s="218">
        <v>2025</v>
      </c>
    </row>
    <row r="6" spans="1:13" s="27" customFormat="1" ht="12" customHeight="1" x14ac:dyDescent="0.2">
      <c r="A6" s="141"/>
      <c r="B6" s="249"/>
      <c r="C6" s="249"/>
      <c r="D6" s="249"/>
      <c r="E6" s="249"/>
      <c r="K6" s="221"/>
      <c r="L6" s="221"/>
      <c r="M6" s="221"/>
    </row>
    <row r="7" spans="1:13" ht="24" customHeight="1" x14ac:dyDescent="0.2">
      <c r="A7" s="222" t="s">
        <v>130</v>
      </c>
      <c r="B7" s="108">
        <v>20662.2</v>
      </c>
      <c r="C7" s="108">
        <v>19499.7</v>
      </c>
      <c r="D7" s="108">
        <v>22960</v>
      </c>
      <c r="E7" s="108">
        <v>26844.6</v>
      </c>
      <c r="F7" s="108">
        <v>28925.8</v>
      </c>
      <c r="G7" s="108">
        <v>30632.6</v>
      </c>
      <c r="H7" s="223">
        <v>32861.199999999997</v>
      </c>
      <c r="I7" s="223">
        <v>46446.5</v>
      </c>
      <c r="J7" s="223">
        <v>63448.5</v>
      </c>
      <c r="K7" s="223">
        <v>74368.899999999994</v>
      </c>
      <c r="L7" s="223">
        <v>91959.9</v>
      </c>
      <c r="M7" s="223">
        <v>117694.8</v>
      </c>
    </row>
    <row r="8" spans="1:13" ht="12.95" customHeight="1" x14ac:dyDescent="0.2">
      <c r="A8" s="222" t="s">
        <v>0</v>
      </c>
      <c r="B8" s="108">
        <v>-218.1</v>
      </c>
      <c r="C8" s="108">
        <v>-2099.3000000000002</v>
      </c>
      <c r="D8" s="108">
        <v>-67.7</v>
      </c>
      <c r="E8" s="108">
        <v>-470.5</v>
      </c>
      <c r="F8" s="108">
        <v>-509.7</v>
      </c>
      <c r="G8" s="108">
        <v>-785.8</v>
      </c>
      <c r="H8" s="223">
        <v>-1234</v>
      </c>
      <c r="I8" s="223">
        <v>-469.9</v>
      </c>
      <c r="J8" s="223">
        <v>-631.79999999999995</v>
      </c>
      <c r="K8" s="223">
        <v>-399.3</v>
      </c>
      <c r="L8" s="223">
        <v>-888.5</v>
      </c>
      <c r="M8" s="223">
        <v>-1355.4</v>
      </c>
    </row>
    <row r="9" spans="1:13" ht="24" x14ac:dyDescent="0.2">
      <c r="A9" s="225" t="s">
        <v>1388</v>
      </c>
      <c r="B9" s="108">
        <v>1327.7</v>
      </c>
      <c r="C9" s="108">
        <v>-330.3</v>
      </c>
      <c r="D9" s="108">
        <v>1612.5</v>
      </c>
      <c r="E9" s="108">
        <v>1635.9</v>
      </c>
      <c r="F9" s="108">
        <v>2477.5</v>
      </c>
      <c r="G9" s="108">
        <v>1962.7</v>
      </c>
      <c r="H9" s="223">
        <v>2159.1</v>
      </c>
      <c r="I9" s="223">
        <v>5475.7</v>
      </c>
      <c r="J9" s="223">
        <v>6857.9</v>
      </c>
      <c r="K9" s="223">
        <v>10160.299999999999</v>
      </c>
      <c r="L9" s="223">
        <v>12111.8</v>
      </c>
      <c r="M9" s="223">
        <v>11571.5</v>
      </c>
    </row>
    <row r="10" spans="1:13" ht="12.95" customHeight="1" x14ac:dyDescent="0.2">
      <c r="A10" s="226" t="s">
        <v>1</v>
      </c>
      <c r="B10" s="108">
        <v>2115.5</v>
      </c>
      <c r="C10" s="108">
        <v>1469.2</v>
      </c>
      <c r="D10" s="108">
        <v>1991</v>
      </c>
      <c r="E10" s="108">
        <v>2165.8000000000002</v>
      </c>
      <c r="F10" s="108">
        <v>3087.8</v>
      </c>
      <c r="G10" s="108">
        <v>2646.4</v>
      </c>
      <c r="H10" s="223">
        <v>3160.7</v>
      </c>
      <c r="I10" s="223">
        <v>5960.4</v>
      </c>
      <c r="J10" s="223">
        <v>7271</v>
      </c>
      <c r="K10" s="223">
        <v>10572.6</v>
      </c>
      <c r="L10" s="223">
        <v>13124.2</v>
      </c>
      <c r="M10" s="223">
        <v>14818.4</v>
      </c>
    </row>
    <row r="11" spans="1:13" ht="12.95" customHeight="1" x14ac:dyDescent="0.2">
      <c r="A11" s="222" t="s">
        <v>2</v>
      </c>
      <c r="B11" s="108">
        <v>787.7</v>
      </c>
      <c r="C11" s="108">
        <v>1799.5</v>
      </c>
      <c r="D11" s="108">
        <v>378.4</v>
      </c>
      <c r="E11" s="108">
        <v>529.9</v>
      </c>
      <c r="F11" s="108">
        <v>610.29999999999995</v>
      </c>
      <c r="G11" s="108">
        <v>683.7</v>
      </c>
      <c r="H11" s="223">
        <v>1001.7</v>
      </c>
      <c r="I11" s="223">
        <v>484.7</v>
      </c>
      <c r="J11" s="223">
        <v>413.1</v>
      </c>
      <c r="K11" s="223">
        <v>412.4</v>
      </c>
      <c r="L11" s="223">
        <v>1012.5</v>
      </c>
      <c r="M11" s="223">
        <v>3246.9</v>
      </c>
    </row>
    <row r="12" spans="1:13" ht="24" x14ac:dyDescent="0.2">
      <c r="A12" s="222" t="s">
        <v>59</v>
      </c>
      <c r="B12" s="108">
        <v>19116.400000000001</v>
      </c>
      <c r="C12" s="108">
        <v>17730.7</v>
      </c>
      <c r="D12" s="108">
        <v>21279.8</v>
      </c>
      <c r="E12" s="108">
        <v>24738.2</v>
      </c>
      <c r="F12" s="108">
        <v>25938.6</v>
      </c>
      <c r="G12" s="108">
        <v>27883.1</v>
      </c>
      <c r="H12" s="223">
        <v>29468.1</v>
      </c>
      <c r="I12" s="223">
        <v>40501.4</v>
      </c>
      <c r="J12" s="223">
        <v>55958.8</v>
      </c>
      <c r="K12" s="223">
        <v>63809.3</v>
      </c>
      <c r="L12" s="223">
        <v>78959.600000000006</v>
      </c>
      <c r="M12" s="223">
        <v>104767.8</v>
      </c>
    </row>
    <row r="13" spans="1:13" ht="12.95" customHeight="1" x14ac:dyDescent="0.2">
      <c r="A13" s="222" t="s">
        <v>3</v>
      </c>
      <c r="B13" s="108">
        <v>3755.2</v>
      </c>
      <c r="C13" s="108">
        <v>3993.8</v>
      </c>
      <c r="D13" s="108">
        <v>4768.8999999999996</v>
      </c>
      <c r="E13" s="108">
        <v>6188.4</v>
      </c>
      <c r="F13" s="108">
        <v>5849.2</v>
      </c>
      <c r="G13" s="108">
        <v>6348.5</v>
      </c>
      <c r="H13" s="223">
        <v>6674.3</v>
      </c>
      <c r="I13" s="223">
        <v>5627.8</v>
      </c>
      <c r="J13" s="223">
        <v>7104.3</v>
      </c>
      <c r="K13" s="223">
        <v>7912.2</v>
      </c>
      <c r="L13" s="223">
        <v>11332.9</v>
      </c>
      <c r="M13" s="223">
        <v>12446.3</v>
      </c>
    </row>
    <row r="14" spans="1:13" ht="12.95" customHeight="1" x14ac:dyDescent="0.2">
      <c r="A14" s="222" t="s">
        <v>4</v>
      </c>
      <c r="B14" s="108">
        <v>841.1</v>
      </c>
      <c r="C14" s="108">
        <v>1018.8</v>
      </c>
      <c r="D14" s="108">
        <v>1723.5</v>
      </c>
      <c r="E14" s="108">
        <v>2488.1</v>
      </c>
      <c r="F14" s="108">
        <v>1949.8</v>
      </c>
      <c r="G14" s="108">
        <v>2212.8000000000002</v>
      </c>
      <c r="H14" s="223">
        <v>2234.6</v>
      </c>
      <c r="I14" s="223">
        <v>2803.5</v>
      </c>
      <c r="J14" s="223">
        <v>4571.7</v>
      </c>
      <c r="K14" s="223">
        <v>5068.7</v>
      </c>
      <c r="L14" s="223">
        <v>7454.7</v>
      </c>
      <c r="M14" s="223">
        <v>9029</v>
      </c>
    </row>
    <row r="15" spans="1:13" ht="12.95" customHeight="1" x14ac:dyDescent="0.2">
      <c r="A15" s="149" t="s">
        <v>5</v>
      </c>
      <c r="B15" s="108">
        <v>342.4</v>
      </c>
      <c r="C15" s="108">
        <v>178.3</v>
      </c>
      <c r="D15" s="108">
        <v>301.7</v>
      </c>
      <c r="E15" s="108">
        <v>245.9</v>
      </c>
      <c r="F15" s="108">
        <v>420.8</v>
      </c>
      <c r="G15" s="108">
        <v>347.4</v>
      </c>
      <c r="H15" s="223">
        <v>241.5</v>
      </c>
      <c r="I15" s="223">
        <v>389.5</v>
      </c>
      <c r="J15" s="223">
        <v>633.70000000000005</v>
      </c>
      <c r="K15" s="223">
        <v>1308.5999999999999</v>
      </c>
      <c r="L15" s="223">
        <v>1188.8</v>
      </c>
      <c r="M15" s="223">
        <v>1473.6</v>
      </c>
    </row>
    <row r="16" spans="1:13" ht="12.95" customHeight="1" x14ac:dyDescent="0.2">
      <c r="A16" s="227" t="s">
        <v>60</v>
      </c>
      <c r="B16" s="108">
        <v>349.7</v>
      </c>
      <c r="C16" s="108">
        <v>488.7</v>
      </c>
      <c r="D16" s="108">
        <v>722.1</v>
      </c>
      <c r="E16" s="108">
        <v>1396.8</v>
      </c>
      <c r="F16" s="108">
        <v>728.7</v>
      </c>
      <c r="G16" s="108">
        <v>870.2</v>
      </c>
      <c r="H16" s="223">
        <v>1041.9000000000001</v>
      </c>
      <c r="I16" s="223">
        <v>1814.1</v>
      </c>
      <c r="J16" s="223">
        <v>2476.5</v>
      </c>
      <c r="K16" s="223">
        <v>2648.3</v>
      </c>
      <c r="L16" s="223">
        <v>4444.5</v>
      </c>
      <c r="M16" s="223">
        <v>5698.5</v>
      </c>
    </row>
    <row r="17" spans="1:13" ht="12.95" customHeight="1" x14ac:dyDescent="0.2">
      <c r="A17" s="149" t="s">
        <v>6</v>
      </c>
      <c r="B17" s="108">
        <v>113.4</v>
      </c>
      <c r="C17" s="108">
        <v>315.8</v>
      </c>
      <c r="D17" s="108">
        <v>699.7</v>
      </c>
      <c r="E17" s="108">
        <v>843.9</v>
      </c>
      <c r="F17" s="108">
        <v>798.2</v>
      </c>
      <c r="G17" s="108">
        <v>921.7</v>
      </c>
      <c r="H17" s="223">
        <v>948.9</v>
      </c>
      <c r="I17" s="223">
        <v>583.4</v>
      </c>
      <c r="J17" s="223">
        <v>1370.3</v>
      </c>
      <c r="K17" s="223">
        <v>1055.2</v>
      </c>
      <c r="L17" s="223">
        <v>1774.4</v>
      </c>
      <c r="M17" s="223">
        <v>1853.9</v>
      </c>
    </row>
    <row r="18" spans="1:13" ht="12.95" customHeight="1" x14ac:dyDescent="0.2">
      <c r="A18" s="222" t="s">
        <v>7</v>
      </c>
      <c r="B18" s="108">
        <v>12771.9</v>
      </c>
      <c r="C18" s="108">
        <v>14597.3</v>
      </c>
      <c r="D18" s="108">
        <v>13263.2</v>
      </c>
      <c r="E18" s="108">
        <v>15900.6</v>
      </c>
      <c r="F18" s="108">
        <v>15818.2</v>
      </c>
      <c r="G18" s="108">
        <v>15658.4</v>
      </c>
      <c r="H18" s="223">
        <v>16489.599999999999</v>
      </c>
      <c r="I18" s="223">
        <v>15502.8</v>
      </c>
      <c r="J18" s="223">
        <v>14324.6</v>
      </c>
      <c r="K18" s="223">
        <v>15844.4</v>
      </c>
      <c r="L18" s="223">
        <v>19015.099999999999</v>
      </c>
      <c r="M18" s="223">
        <v>17158.5</v>
      </c>
    </row>
    <row r="19" spans="1:13" ht="12.95" customHeight="1" x14ac:dyDescent="0.2">
      <c r="A19" s="222" t="s">
        <v>8</v>
      </c>
      <c r="B19" s="108">
        <v>5928.3</v>
      </c>
      <c r="C19" s="108">
        <v>5804</v>
      </c>
      <c r="D19" s="108">
        <v>7121.2</v>
      </c>
      <c r="E19" s="108">
        <v>7973.1</v>
      </c>
      <c r="F19" s="108">
        <v>7847</v>
      </c>
      <c r="G19" s="108">
        <v>8432.7999999999993</v>
      </c>
      <c r="H19" s="223">
        <v>9153.2999999999993</v>
      </c>
      <c r="I19" s="223">
        <v>10579.4</v>
      </c>
      <c r="J19" s="223">
        <v>16628.400000000001</v>
      </c>
      <c r="K19" s="223">
        <v>18673.2</v>
      </c>
      <c r="L19" s="223">
        <v>23547.599999999999</v>
      </c>
      <c r="M19" s="223">
        <v>21307.5</v>
      </c>
    </row>
    <row r="20" spans="1:13" ht="12.95" customHeight="1" x14ac:dyDescent="0.2">
      <c r="A20" s="227" t="s">
        <v>109</v>
      </c>
      <c r="B20" s="108">
        <v>3124.9</v>
      </c>
      <c r="C20" s="108">
        <v>3086.4</v>
      </c>
      <c r="D20" s="108">
        <v>3296.4</v>
      </c>
      <c r="E20" s="108">
        <v>3612</v>
      </c>
      <c r="F20" s="108">
        <v>3601.5</v>
      </c>
      <c r="G20" s="108">
        <v>4026.7</v>
      </c>
      <c r="H20" s="223">
        <v>4478</v>
      </c>
      <c r="I20" s="223">
        <v>5239.2</v>
      </c>
      <c r="J20" s="223">
        <v>7863</v>
      </c>
      <c r="K20" s="223">
        <v>9752.5</v>
      </c>
      <c r="L20" s="223">
        <v>11641.1</v>
      </c>
      <c r="M20" s="223">
        <v>10571.6</v>
      </c>
    </row>
    <row r="21" spans="1:13" ht="12.95" customHeight="1" x14ac:dyDescent="0.2">
      <c r="A21" s="227" t="s">
        <v>9</v>
      </c>
      <c r="B21" s="108">
        <v>1444.8</v>
      </c>
      <c r="C21" s="108">
        <v>1313.7</v>
      </c>
      <c r="D21" s="108">
        <v>2264.4</v>
      </c>
      <c r="E21" s="108">
        <v>2869.1</v>
      </c>
      <c r="F21" s="108">
        <v>2545.8000000000002</v>
      </c>
      <c r="G21" s="108">
        <v>2409.6999999999998</v>
      </c>
      <c r="H21" s="223">
        <v>2741.9</v>
      </c>
      <c r="I21" s="223">
        <v>2657.9</v>
      </c>
      <c r="J21" s="223">
        <v>5702.2</v>
      </c>
      <c r="K21" s="223">
        <v>5292.6</v>
      </c>
      <c r="L21" s="223">
        <v>7189.6</v>
      </c>
      <c r="M21" s="223">
        <v>6112.6</v>
      </c>
    </row>
    <row r="22" spans="1:13" ht="12.95" customHeight="1" x14ac:dyDescent="0.2">
      <c r="A22" s="227" t="s">
        <v>10</v>
      </c>
      <c r="B22" s="108">
        <v>505.6</v>
      </c>
      <c r="C22" s="108">
        <v>394</v>
      </c>
      <c r="D22" s="108">
        <v>346</v>
      </c>
      <c r="E22" s="108">
        <v>332.4</v>
      </c>
      <c r="F22" s="108">
        <v>234</v>
      </c>
      <c r="G22" s="108">
        <v>459.4</v>
      </c>
      <c r="H22" s="223">
        <v>577.1</v>
      </c>
      <c r="I22" s="223">
        <v>1044.2</v>
      </c>
      <c r="J22" s="223">
        <v>1237.5</v>
      </c>
      <c r="K22" s="223">
        <v>1084.4000000000001</v>
      </c>
      <c r="L22" s="223">
        <v>1386.8</v>
      </c>
      <c r="M22" s="223">
        <v>1367.1</v>
      </c>
    </row>
    <row r="23" spans="1:13" ht="12.95" customHeight="1" x14ac:dyDescent="0.2">
      <c r="A23" s="227" t="s">
        <v>61</v>
      </c>
      <c r="B23" s="108">
        <v>182.4</v>
      </c>
      <c r="C23" s="108">
        <v>255.1</v>
      </c>
      <c r="D23" s="108">
        <v>360.6</v>
      </c>
      <c r="E23" s="108">
        <v>459.2</v>
      </c>
      <c r="F23" s="108">
        <v>718.8</v>
      </c>
      <c r="G23" s="108">
        <v>804.4</v>
      </c>
      <c r="H23" s="223">
        <v>652.20000000000005</v>
      </c>
      <c r="I23" s="223">
        <v>692.5</v>
      </c>
      <c r="J23" s="223">
        <v>840.5</v>
      </c>
      <c r="K23" s="223">
        <v>1093.5</v>
      </c>
      <c r="L23" s="223">
        <v>1333.5</v>
      </c>
      <c r="M23" s="223">
        <v>1260.7</v>
      </c>
    </row>
    <row r="24" spans="1:13" ht="12.95" customHeight="1" x14ac:dyDescent="0.2">
      <c r="A24" s="222" t="s">
        <v>11</v>
      </c>
      <c r="B24" s="108">
        <v>11953</v>
      </c>
      <c r="C24" s="108">
        <v>13080</v>
      </c>
      <c r="D24" s="108">
        <v>12764.5</v>
      </c>
      <c r="E24" s="108">
        <v>14018.5</v>
      </c>
      <c r="F24" s="108">
        <v>15777.6</v>
      </c>
      <c r="G24" s="108">
        <v>17096.5</v>
      </c>
      <c r="H24" s="223">
        <v>17515.3</v>
      </c>
      <c r="I24" s="223">
        <v>18743</v>
      </c>
      <c r="J24" s="223">
        <v>20681.599999999999</v>
      </c>
      <c r="K24" s="223">
        <v>22955.7</v>
      </c>
      <c r="L24" s="223">
        <v>26361.9</v>
      </c>
      <c r="M24" s="223">
        <v>27322.9</v>
      </c>
    </row>
    <row r="25" spans="1:13" ht="12.95" customHeight="1" x14ac:dyDescent="0.2">
      <c r="A25" s="222" t="s">
        <v>12</v>
      </c>
      <c r="B25" s="108">
        <v>4154.1000000000004</v>
      </c>
      <c r="C25" s="108">
        <v>4112.1000000000004</v>
      </c>
      <c r="D25" s="108">
        <v>4767</v>
      </c>
      <c r="E25" s="108">
        <v>4906.3999999999996</v>
      </c>
      <c r="F25" s="108">
        <v>5784</v>
      </c>
      <c r="G25" s="108">
        <v>6425.9</v>
      </c>
      <c r="H25" s="223">
        <v>8248.1</v>
      </c>
      <c r="I25" s="223">
        <v>10079.5</v>
      </c>
      <c r="J25" s="223">
        <v>13241.2</v>
      </c>
      <c r="K25" s="223">
        <v>13842</v>
      </c>
      <c r="L25" s="223">
        <v>16355.3</v>
      </c>
      <c r="M25" s="223">
        <v>22657.4</v>
      </c>
    </row>
    <row r="26" spans="1:13" ht="12.95" customHeight="1" x14ac:dyDescent="0.2">
      <c r="A26" s="222" t="s">
        <v>13</v>
      </c>
      <c r="B26" s="108">
        <v>3786.5</v>
      </c>
      <c r="C26" s="108">
        <v>3113.6</v>
      </c>
      <c r="D26" s="108">
        <v>4424.8999999999996</v>
      </c>
      <c r="E26" s="108">
        <v>4801.8999999999996</v>
      </c>
      <c r="F26" s="108">
        <v>5072.3999999999996</v>
      </c>
      <c r="G26" s="108">
        <v>6660.6</v>
      </c>
      <c r="H26" s="223">
        <v>7964</v>
      </c>
      <c r="I26" s="223">
        <v>8514.4</v>
      </c>
      <c r="J26" s="223">
        <v>12815.5</v>
      </c>
      <c r="K26" s="223">
        <v>13453.2</v>
      </c>
      <c r="L26" s="223">
        <v>16747.599999999999</v>
      </c>
      <c r="M26" s="223">
        <v>18034.900000000001</v>
      </c>
    </row>
    <row r="27" spans="1:13" ht="12.95" customHeight="1" thickBot="1" x14ac:dyDescent="0.25">
      <c r="A27" s="151"/>
      <c r="B27" s="26"/>
      <c r="C27" s="26"/>
      <c r="D27" s="26"/>
      <c r="E27" s="26"/>
      <c r="F27" s="26"/>
      <c r="G27" s="26"/>
      <c r="H27" s="231"/>
      <c r="I27" s="231"/>
      <c r="J27" s="231"/>
      <c r="K27" s="231"/>
      <c r="L27" s="231"/>
      <c r="M27" s="231"/>
    </row>
    <row r="28" spans="1:13" ht="12.95" customHeight="1" x14ac:dyDescent="0.2">
      <c r="A28" s="152"/>
      <c r="B28" s="24"/>
      <c r="C28" s="24"/>
      <c r="D28" s="24"/>
      <c r="E28" s="24"/>
      <c r="F28" s="24"/>
      <c r="G28" s="24"/>
      <c r="H28" s="212"/>
      <c r="I28" s="212"/>
      <c r="J28" s="212"/>
    </row>
    <row r="29" spans="1:13" s="212" customFormat="1" ht="12.95" customHeight="1" x14ac:dyDescent="0.2">
      <c r="A29" s="233" t="s">
        <v>14</v>
      </c>
    </row>
    <row r="30" spans="1:13" s="212" customFormat="1" ht="12.95" customHeight="1" x14ac:dyDescent="0.2">
      <c r="A30" s="222" t="s">
        <v>116</v>
      </c>
      <c r="B30" s="234">
        <v>424</v>
      </c>
      <c r="C30" s="234">
        <v>435</v>
      </c>
      <c r="D30" s="234">
        <v>442</v>
      </c>
      <c r="E30" s="234">
        <v>453</v>
      </c>
      <c r="F30" s="235">
        <v>475</v>
      </c>
      <c r="G30" s="235">
        <v>503</v>
      </c>
      <c r="H30" s="235">
        <v>498</v>
      </c>
      <c r="I30" s="235">
        <v>489</v>
      </c>
      <c r="J30" s="234">
        <v>501</v>
      </c>
      <c r="K30" s="234">
        <v>554</v>
      </c>
      <c r="L30" s="234">
        <v>574</v>
      </c>
      <c r="M30" s="234">
        <v>537</v>
      </c>
    </row>
    <row r="31" spans="1:13" s="212" customFormat="1" ht="12.95" customHeight="1" x14ac:dyDescent="0.2">
      <c r="A31" s="222" t="s">
        <v>15</v>
      </c>
      <c r="B31" s="234">
        <v>126</v>
      </c>
      <c r="C31" s="234">
        <v>132</v>
      </c>
      <c r="D31" s="234">
        <v>115</v>
      </c>
      <c r="E31" s="234">
        <v>115</v>
      </c>
      <c r="F31" s="235">
        <v>110</v>
      </c>
      <c r="G31" s="235">
        <v>121</v>
      </c>
      <c r="H31" s="235">
        <v>122</v>
      </c>
      <c r="I31" s="235">
        <v>94</v>
      </c>
      <c r="J31" s="234">
        <v>80</v>
      </c>
      <c r="K31" s="234">
        <v>92</v>
      </c>
      <c r="L31" s="234">
        <v>87</v>
      </c>
      <c r="M31" s="234">
        <v>84</v>
      </c>
    </row>
    <row r="32" spans="1:13" s="212" customFormat="1" ht="12.95" customHeight="1" x14ac:dyDescent="0.2">
      <c r="A32" s="222" t="s">
        <v>165</v>
      </c>
      <c r="F32" s="236"/>
      <c r="G32" s="236"/>
      <c r="H32" s="236"/>
      <c r="I32" s="236"/>
    </row>
    <row r="33" spans="1:13" s="212" customFormat="1" ht="12.95" customHeight="1" x14ac:dyDescent="0.2">
      <c r="A33" s="222" t="s">
        <v>62</v>
      </c>
      <c r="B33" s="237">
        <v>8.1</v>
      </c>
      <c r="C33" s="237">
        <v>10</v>
      </c>
      <c r="D33" s="237">
        <v>7.9</v>
      </c>
      <c r="E33" s="237">
        <v>8.5</v>
      </c>
      <c r="F33" s="238">
        <v>11.5</v>
      </c>
      <c r="G33" s="238">
        <v>9.9</v>
      </c>
      <c r="H33" s="238">
        <v>11.5</v>
      </c>
      <c r="I33" s="238">
        <v>14.7</v>
      </c>
      <c r="J33" s="237">
        <v>13.4</v>
      </c>
      <c r="K33" s="237">
        <v>16.5</v>
      </c>
      <c r="L33" s="237">
        <v>16.5</v>
      </c>
      <c r="M33" s="237">
        <v>12.3</v>
      </c>
    </row>
    <row r="34" spans="1:13" s="212" customFormat="1" ht="13.9" customHeight="1" x14ac:dyDescent="0.2">
      <c r="A34" s="222" t="s">
        <v>111</v>
      </c>
      <c r="F34" s="236"/>
      <c r="G34" s="236"/>
      <c r="H34" s="236"/>
      <c r="I34" s="236"/>
    </row>
    <row r="35" spans="1:13" s="212" customFormat="1" ht="13.9" customHeight="1" x14ac:dyDescent="0.2">
      <c r="A35" s="222" t="s">
        <v>142</v>
      </c>
      <c r="F35" s="236"/>
      <c r="G35" s="236"/>
      <c r="H35" s="236"/>
      <c r="I35" s="236"/>
    </row>
    <row r="36" spans="1:13" s="212" customFormat="1" ht="12.95" customHeight="1" x14ac:dyDescent="0.2">
      <c r="A36" s="222" t="s">
        <v>140</v>
      </c>
      <c r="B36" s="239">
        <v>11.1</v>
      </c>
      <c r="C36" s="239">
        <v>-2.5</v>
      </c>
      <c r="D36" s="239">
        <v>12.6</v>
      </c>
      <c r="E36" s="239">
        <v>11.7</v>
      </c>
      <c r="F36" s="238">
        <v>15.7</v>
      </c>
      <c r="G36" s="238">
        <v>11.5</v>
      </c>
      <c r="H36" s="238">
        <v>12.3</v>
      </c>
      <c r="I36" s="238">
        <v>29.2</v>
      </c>
      <c r="J36" s="239">
        <v>33.200000000000003</v>
      </c>
      <c r="K36" s="239">
        <v>44.3</v>
      </c>
      <c r="L36" s="239">
        <v>45.9</v>
      </c>
      <c r="M36" s="239">
        <v>42.4</v>
      </c>
    </row>
    <row r="37" spans="1:13" s="212" customFormat="1" ht="12.95" customHeight="1" x14ac:dyDescent="0.2">
      <c r="A37" s="222" t="s">
        <v>112</v>
      </c>
      <c r="F37" s="236"/>
      <c r="G37" s="236"/>
      <c r="H37" s="236"/>
      <c r="I37" s="236"/>
    </row>
    <row r="38" spans="1:13" s="212" customFormat="1" ht="25.7" customHeight="1" x14ac:dyDescent="0.2">
      <c r="A38" s="222" t="s">
        <v>141</v>
      </c>
      <c r="B38" s="239">
        <v>6.4</v>
      </c>
      <c r="C38" s="239">
        <v>-1.7</v>
      </c>
      <c r="D38" s="239">
        <v>7</v>
      </c>
      <c r="E38" s="239">
        <v>6.1</v>
      </c>
      <c r="F38" s="238">
        <v>8.6</v>
      </c>
      <c r="G38" s="238">
        <v>6.4</v>
      </c>
      <c r="H38" s="238">
        <v>6.6</v>
      </c>
      <c r="I38" s="238">
        <v>11.8</v>
      </c>
      <c r="J38" s="239">
        <v>10.8</v>
      </c>
      <c r="K38" s="239">
        <v>13.7</v>
      </c>
      <c r="L38" s="239">
        <v>13.2</v>
      </c>
      <c r="M38" s="239">
        <v>9.8000000000000007</v>
      </c>
    </row>
    <row r="39" spans="1:13" s="212" customFormat="1" ht="12.95" customHeight="1" x14ac:dyDescent="0.2">
      <c r="A39" s="222" t="s">
        <v>105</v>
      </c>
      <c r="F39" s="236"/>
      <c r="G39" s="236"/>
      <c r="H39" s="236"/>
      <c r="I39" s="236"/>
    </row>
    <row r="40" spans="1:13" s="212" customFormat="1" ht="12.95" customHeight="1" x14ac:dyDescent="0.2">
      <c r="A40" s="222" t="s">
        <v>16</v>
      </c>
      <c r="B40" s="239">
        <v>113</v>
      </c>
      <c r="C40" s="239">
        <v>94.4</v>
      </c>
      <c r="D40" s="239">
        <v>117.7</v>
      </c>
      <c r="E40" s="239">
        <v>116.9</v>
      </c>
      <c r="F40" s="238">
        <v>107.8</v>
      </c>
      <c r="G40" s="238">
        <v>105.9</v>
      </c>
      <c r="H40" s="238">
        <v>107.3</v>
      </c>
      <c r="I40" s="238">
        <v>141.30000000000001</v>
      </c>
      <c r="J40" s="239">
        <v>136.6</v>
      </c>
      <c r="K40" s="239">
        <v>117.2</v>
      </c>
      <c r="L40" s="239">
        <v>123.7</v>
      </c>
      <c r="M40" s="239">
        <v>128</v>
      </c>
    </row>
    <row r="41" spans="1:13" s="212" customFormat="1" ht="12.95" customHeight="1" x14ac:dyDescent="0.2">
      <c r="A41" s="222" t="s">
        <v>106</v>
      </c>
      <c r="B41" s="240">
        <v>1</v>
      </c>
      <c r="C41" s="240">
        <v>0.8</v>
      </c>
      <c r="D41" s="240">
        <v>1.2</v>
      </c>
      <c r="E41" s="240">
        <v>1</v>
      </c>
      <c r="F41" s="238">
        <v>0.9</v>
      </c>
      <c r="G41" s="238">
        <v>1</v>
      </c>
      <c r="H41" s="238">
        <v>1</v>
      </c>
      <c r="I41" s="238">
        <v>1.3</v>
      </c>
      <c r="J41" s="240">
        <v>1</v>
      </c>
      <c r="K41" s="240">
        <v>0.9</v>
      </c>
      <c r="L41" s="240">
        <v>1.1000000000000001</v>
      </c>
      <c r="M41" s="240">
        <v>1</v>
      </c>
    </row>
    <row r="42" spans="1:13" s="212" customFormat="1" ht="12.95" customHeight="1" x14ac:dyDescent="0.2">
      <c r="A42" s="222" t="s">
        <v>63</v>
      </c>
      <c r="F42" s="236"/>
      <c r="G42" s="236"/>
      <c r="H42" s="236"/>
      <c r="I42" s="236"/>
    </row>
    <row r="43" spans="1:13" s="212" customFormat="1" ht="12.95" customHeight="1" x14ac:dyDescent="0.2">
      <c r="A43" s="222" t="s">
        <v>17</v>
      </c>
      <c r="F43" s="236"/>
      <c r="G43" s="236"/>
      <c r="H43" s="236"/>
      <c r="I43" s="236"/>
    </row>
    <row r="44" spans="1:13" s="212" customFormat="1" ht="12.95" customHeight="1" x14ac:dyDescent="0.2">
      <c r="A44" s="222" t="s">
        <v>172</v>
      </c>
      <c r="B44" s="241">
        <v>1.1000000000000001</v>
      </c>
      <c r="C44" s="241">
        <v>1.32</v>
      </c>
      <c r="D44" s="241">
        <v>1.08</v>
      </c>
      <c r="E44" s="241">
        <v>1.02</v>
      </c>
      <c r="F44" s="242">
        <v>1.1399999999999999</v>
      </c>
      <c r="G44" s="242">
        <v>0.96</v>
      </c>
      <c r="H44" s="242">
        <v>1.04</v>
      </c>
      <c r="I44" s="242">
        <v>1.18</v>
      </c>
      <c r="J44" s="241">
        <v>1.03</v>
      </c>
      <c r="K44" s="241">
        <v>1.03</v>
      </c>
      <c r="L44" s="241">
        <v>0.98</v>
      </c>
      <c r="M44" s="241">
        <v>1.26</v>
      </c>
    </row>
    <row r="45" spans="1:13" x14ac:dyDescent="0.2">
      <c r="A45" s="152"/>
      <c r="H45" s="212"/>
      <c r="I45" s="212"/>
      <c r="J45" s="212"/>
    </row>
    <row r="46" spans="1:13" ht="15" customHeight="1" x14ac:dyDescent="0.2">
      <c r="A46" s="152"/>
      <c r="H46" s="212"/>
      <c r="I46" s="212"/>
      <c r="J46" s="212"/>
    </row>
    <row r="47" spans="1:13" x14ac:dyDescent="0.2">
      <c r="A47" s="152"/>
      <c r="H47" s="212"/>
      <c r="I47" s="212"/>
      <c r="J47" s="21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7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70"/>
  <sheetViews>
    <sheetView workbookViewId="0">
      <selection activeCell="M6" sqref="M6"/>
    </sheetView>
  </sheetViews>
  <sheetFormatPr defaultRowHeight="12.75" x14ac:dyDescent="0.2"/>
  <cols>
    <col min="1" max="1" width="40.5703125" style="250" customWidth="1"/>
    <col min="2" max="8" width="0" style="246" hidden="1" customWidth="1"/>
    <col min="9" max="12" width="9.140625" style="246"/>
    <col min="13" max="13" width="8.85546875" style="246"/>
    <col min="14" max="256" width="9.140625" style="246"/>
    <col min="257" max="257" width="40.5703125" style="246" customWidth="1"/>
    <col min="258" max="262" width="0" style="246" hidden="1" customWidth="1"/>
    <col min="263" max="512" width="9.140625" style="246"/>
    <col min="513" max="513" width="40.5703125" style="246" customWidth="1"/>
    <col min="514" max="518" width="0" style="246" hidden="1" customWidth="1"/>
    <col min="519" max="768" width="9.140625" style="246"/>
    <col min="769" max="769" width="40.5703125" style="246" customWidth="1"/>
    <col min="770" max="774" width="0" style="246" hidden="1" customWidth="1"/>
    <col min="775" max="1024" width="9.140625" style="246"/>
    <col min="1025" max="1025" width="40.5703125" style="246" customWidth="1"/>
    <col min="1026" max="1030" width="0" style="246" hidden="1" customWidth="1"/>
    <col min="1031" max="1280" width="9.140625" style="246"/>
    <col min="1281" max="1281" width="40.5703125" style="246" customWidth="1"/>
    <col min="1282" max="1286" width="0" style="246" hidden="1" customWidth="1"/>
    <col min="1287" max="1536" width="9.140625" style="246"/>
    <col min="1537" max="1537" width="40.5703125" style="246" customWidth="1"/>
    <col min="1538" max="1542" width="0" style="246" hidden="1" customWidth="1"/>
    <col min="1543" max="1792" width="9.140625" style="246"/>
    <col min="1793" max="1793" width="40.5703125" style="246" customWidth="1"/>
    <col min="1794" max="1798" width="0" style="246" hidden="1" customWidth="1"/>
    <col min="1799" max="2048" width="9.140625" style="246"/>
    <col min="2049" max="2049" width="40.5703125" style="246" customWidth="1"/>
    <col min="2050" max="2054" width="0" style="246" hidden="1" customWidth="1"/>
    <col min="2055" max="2304" width="9.140625" style="246"/>
    <col min="2305" max="2305" width="40.5703125" style="246" customWidth="1"/>
    <col min="2306" max="2310" width="0" style="246" hidden="1" customWidth="1"/>
    <col min="2311" max="2560" width="9.140625" style="246"/>
    <col min="2561" max="2561" width="40.5703125" style="246" customWidth="1"/>
    <col min="2562" max="2566" width="0" style="246" hidden="1" customWidth="1"/>
    <col min="2567" max="2816" width="9.140625" style="246"/>
    <col min="2817" max="2817" width="40.5703125" style="246" customWidth="1"/>
    <col min="2818" max="2822" width="0" style="246" hidden="1" customWidth="1"/>
    <col min="2823" max="3072" width="9.140625" style="246"/>
    <col min="3073" max="3073" width="40.5703125" style="246" customWidth="1"/>
    <col min="3074" max="3078" width="0" style="246" hidden="1" customWidth="1"/>
    <col min="3079" max="3328" width="9.140625" style="246"/>
    <col min="3329" max="3329" width="40.5703125" style="246" customWidth="1"/>
    <col min="3330" max="3334" width="0" style="246" hidden="1" customWidth="1"/>
    <col min="3335" max="3584" width="9.140625" style="246"/>
    <col min="3585" max="3585" width="40.5703125" style="246" customWidth="1"/>
    <col min="3586" max="3590" width="0" style="246" hidden="1" customWidth="1"/>
    <col min="3591" max="3840" width="9.140625" style="246"/>
    <col min="3841" max="3841" width="40.5703125" style="246" customWidth="1"/>
    <col min="3842" max="3846" width="0" style="246" hidden="1" customWidth="1"/>
    <col min="3847" max="4096" width="9.140625" style="246"/>
    <col min="4097" max="4097" width="40.5703125" style="246" customWidth="1"/>
    <col min="4098" max="4102" width="0" style="246" hidden="1" customWidth="1"/>
    <col min="4103" max="4352" width="9.140625" style="246"/>
    <col min="4353" max="4353" width="40.5703125" style="246" customWidth="1"/>
    <col min="4354" max="4358" width="0" style="246" hidden="1" customWidth="1"/>
    <col min="4359" max="4608" width="9.140625" style="246"/>
    <col min="4609" max="4609" width="40.5703125" style="246" customWidth="1"/>
    <col min="4610" max="4614" width="0" style="246" hidden="1" customWidth="1"/>
    <col min="4615" max="4864" width="9.140625" style="246"/>
    <col min="4865" max="4865" width="40.5703125" style="246" customWidth="1"/>
    <col min="4866" max="4870" width="0" style="246" hidden="1" customWidth="1"/>
    <col min="4871" max="5120" width="9.140625" style="246"/>
    <col min="5121" max="5121" width="40.5703125" style="246" customWidth="1"/>
    <col min="5122" max="5126" width="0" style="246" hidden="1" customWidth="1"/>
    <col min="5127" max="5376" width="9.140625" style="246"/>
    <col min="5377" max="5377" width="40.5703125" style="246" customWidth="1"/>
    <col min="5378" max="5382" width="0" style="246" hidden="1" customWidth="1"/>
    <col min="5383" max="5632" width="9.140625" style="246"/>
    <col min="5633" max="5633" width="40.5703125" style="246" customWidth="1"/>
    <col min="5634" max="5638" width="0" style="246" hidden="1" customWidth="1"/>
    <col min="5639" max="5888" width="9.140625" style="246"/>
    <col min="5889" max="5889" width="40.5703125" style="246" customWidth="1"/>
    <col min="5890" max="5894" width="0" style="246" hidden="1" customWidth="1"/>
    <col min="5895" max="6144" width="9.140625" style="246"/>
    <col min="6145" max="6145" width="40.5703125" style="246" customWidth="1"/>
    <col min="6146" max="6150" width="0" style="246" hidden="1" customWidth="1"/>
    <col min="6151" max="6400" width="9.140625" style="246"/>
    <col min="6401" max="6401" width="40.5703125" style="246" customWidth="1"/>
    <col min="6402" max="6406" width="0" style="246" hidden="1" customWidth="1"/>
    <col min="6407" max="6656" width="9.140625" style="246"/>
    <col min="6657" max="6657" width="40.5703125" style="246" customWidth="1"/>
    <col min="6658" max="6662" width="0" style="246" hidden="1" customWidth="1"/>
    <col min="6663" max="6912" width="9.140625" style="246"/>
    <col min="6913" max="6913" width="40.5703125" style="246" customWidth="1"/>
    <col min="6914" max="6918" width="0" style="246" hidden="1" customWidth="1"/>
    <col min="6919" max="7168" width="9.140625" style="246"/>
    <col min="7169" max="7169" width="40.5703125" style="246" customWidth="1"/>
    <col min="7170" max="7174" width="0" style="246" hidden="1" customWidth="1"/>
    <col min="7175" max="7424" width="9.140625" style="246"/>
    <col min="7425" max="7425" width="40.5703125" style="246" customWidth="1"/>
    <col min="7426" max="7430" width="0" style="246" hidden="1" customWidth="1"/>
    <col min="7431" max="7680" width="9.140625" style="246"/>
    <col min="7681" max="7681" width="40.5703125" style="246" customWidth="1"/>
    <col min="7682" max="7686" width="0" style="246" hidden="1" customWidth="1"/>
    <col min="7687" max="7936" width="9.140625" style="246"/>
    <col min="7937" max="7937" width="40.5703125" style="246" customWidth="1"/>
    <col min="7938" max="7942" width="0" style="246" hidden="1" customWidth="1"/>
    <col min="7943" max="8192" width="9.140625" style="246"/>
    <col min="8193" max="8193" width="40.5703125" style="246" customWidth="1"/>
    <col min="8194" max="8198" width="0" style="246" hidden="1" customWidth="1"/>
    <col min="8199" max="8448" width="9.140625" style="246"/>
    <col min="8449" max="8449" width="40.5703125" style="246" customWidth="1"/>
    <col min="8450" max="8454" width="0" style="246" hidden="1" customWidth="1"/>
    <col min="8455" max="8704" width="9.140625" style="246"/>
    <col min="8705" max="8705" width="40.5703125" style="246" customWidth="1"/>
    <col min="8706" max="8710" width="0" style="246" hidden="1" customWidth="1"/>
    <col min="8711" max="8960" width="9.140625" style="246"/>
    <col min="8961" max="8961" width="40.5703125" style="246" customWidth="1"/>
    <col min="8962" max="8966" width="0" style="246" hidden="1" customWidth="1"/>
    <col min="8967" max="9216" width="9.140625" style="246"/>
    <col min="9217" max="9217" width="40.5703125" style="246" customWidth="1"/>
    <col min="9218" max="9222" width="0" style="246" hidden="1" customWidth="1"/>
    <col min="9223" max="9472" width="9.140625" style="246"/>
    <col min="9473" max="9473" width="40.5703125" style="246" customWidth="1"/>
    <col min="9474" max="9478" width="0" style="246" hidden="1" customWidth="1"/>
    <col min="9479" max="9728" width="9.140625" style="246"/>
    <col min="9729" max="9729" width="40.5703125" style="246" customWidth="1"/>
    <col min="9730" max="9734" width="0" style="246" hidden="1" customWidth="1"/>
    <col min="9735" max="9984" width="9.140625" style="246"/>
    <col min="9985" max="9985" width="40.5703125" style="246" customWidth="1"/>
    <col min="9986" max="9990" width="0" style="246" hidden="1" customWidth="1"/>
    <col min="9991" max="10240" width="9.140625" style="246"/>
    <col min="10241" max="10241" width="40.5703125" style="246" customWidth="1"/>
    <col min="10242" max="10246" width="0" style="246" hidden="1" customWidth="1"/>
    <col min="10247" max="10496" width="9.140625" style="246"/>
    <col min="10497" max="10497" width="40.5703125" style="246" customWidth="1"/>
    <col min="10498" max="10502" width="0" style="246" hidden="1" customWidth="1"/>
    <col min="10503" max="10752" width="9.140625" style="246"/>
    <col min="10753" max="10753" width="40.5703125" style="246" customWidth="1"/>
    <col min="10754" max="10758" width="0" style="246" hidden="1" customWidth="1"/>
    <col min="10759" max="11008" width="9.140625" style="246"/>
    <col min="11009" max="11009" width="40.5703125" style="246" customWidth="1"/>
    <col min="11010" max="11014" width="0" style="246" hidden="1" customWidth="1"/>
    <col min="11015" max="11264" width="9.140625" style="246"/>
    <col min="11265" max="11265" width="40.5703125" style="246" customWidth="1"/>
    <col min="11266" max="11270" width="0" style="246" hidden="1" customWidth="1"/>
    <col min="11271" max="11520" width="9.140625" style="246"/>
    <col min="11521" max="11521" width="40.5703125" style="246" customWidth="1"/>
    <col min="11522" max="11526" width="0" style="246" hidden="1" customWidth="1"/>
    <col min="11527" max="11776" width="9.140625" style="246"/>
    <col min="11777" max="11777" width="40.5703125" style="246" customWidth="1"/>
    <col min="11778" max="11782" width="0" style="246" hidden="1" customWidth="1"/>
    <col min="11783" max="12032" width="9.140625" style="246"/>
    <col min="12033" max="12033" width="40.5703125" style="246" customWidth="1"/>
    <col min="12034" max="12038" width="0" style="246" hidden="1" customWidth="1"/>
    <col min="12039" max="12288" width="9.140625" style="246"/>
    <col min="12289" max="12289" width="40.5703125" style="246" customWidth="1"/>
    <col min="12290" max="12294" width="0" style="246" hidden="1" customWidth="1"/>
    <col min="12295" max="12544" width="9.140625" style="246"/>
    <col min="12545" max="12545" width="40.5703125" style="246" customWidth="1"/>
    <col min="12546" max="12550" width="0" style="246" hidden="1" customWidth="1"/>
    <col min="12551" max="12800" width="9.140625" style="246"/>
    <col min="12801" max="12801" width="40.5703125" style="246" customWidth="1"/>
    <col min="12802" max="12806" width="0" style="246" hidden="1" customWidth="1"/>
    <col min="12807" max="13056" width="9.140625" style="246"/>
    <col min="13057" max="13057" width="40.5703125" style="246" customWidth="1"/>
    <col min="13058" max="13062" width="0" style="246" hidden="1" customWidth="1"/>
    <col min="13063" max="13312" width="9.140625" style="246"/>
    <col min="13313" max="13313" width="40.5703125" style="246" customWidth="1"/>
    <col min="13314" max="13318" width="0" style="246" hidden="1" customWidth="1"/>
    <col min="13319" max="13568" width="9.140625" style="246"/>
    <col min="13569" max="13569" width="40.5703125" style="246" customWidth="1"/>
    <col min="13570" max="13574" width="0" style="246" hidden="1" customWidth="1"/>
    <col min="13575" max="13824" width="9.140625" style="246"/>
    <col min="13825" max="13825" width="40.5703125" style="246" customWidth="1"/>
    <col min="13826" max="13830" width="0" style="246" hidden="1" customWidth="1"/>
    <col min="13831" max="14080" width="9.140625" style="246"/>
    <col min="14081" max="14081" width="40.5703125" style="246" customWidth="1"/>
    <col min="14082" max="14086" width="0" style="246" hidden="1" customWidth="1"/>
    <col min="14087" max="14336" width="9.140625" style="246"/>
    <col min="14337" max="14337" width="40.5703125" style="246" customWidth="1"/>
    <col min="14338" max="14342" width="0" style="246" hidden="1" customWidth="1"/>
    <col min="14343" max="14592" width="9.140625" style="246"/>
    <col min="14593" max="14593" width="40.5703125" style="246" customWidth="1"/>
    <col min="14594" max="14598" width="0" style="246" hidden="1" customWidth="1"/>
    <col min="14599" max="14848" width="9.140625" style="246"/>
    <col min="14849" max="14849" width="40.5703125" style="246" customWidth="1"/>
    <col min="14850" max="14854" width="0" style="246" hidden="1" customWidth="1"/>
    <col min="14855" max="15104" width="9.140625" style="246"/>
    <col min="15105" max="15105" width="40.5703125" style="246" customWidth="1"/>
    <col min="15106" max="15110" width="0" style="246" hidden="1" customWidth="1"/>
    <col min="15111" max="15360" width="9.140625" style="246"/>
    <col min="15361" max="15361" width="40.5703125" style="246" customWidth="1"/>
    <col min="15362" max="15366" width="0" style="246" hidden="1" customWidth="1"/>
    <col min="15367" max="15616" width="9.140625" style="246"/>
    <col min="15617" max="15617" width="40.5703125" style="246" customWidth="1"/>
    <col min="15618" max="15622" width="0" style="246" hidden="1" customWidth="1"/>
    <col min="15623" max="15872" width="9.140625" style="246"/>
    <col min="15873" max="15873" width="40.5703125" style="246" customWidth="1"/>
    <col min="15874" max="15878" width="0" style="246" hidden="1" customWidth="1"/>
    <col min="15879" max="16128" width="9.140625" style="246"/>
    <col min="16129" max="16129" width="40.57031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173</v>
      </c>
    </row>
    <row r="3" spans="1:13" ht="18" customHeight="1" thickBot="1" x14ac:dyDescent="0.25">
      <c r="A3" s="247" t="s">
        <v>171</v>
      </c>
    </row>
    <row r="4" spans="1:13" s="27" customFormat="1" ht="18" customHeight="1" thickBot="1" x14ac:dyDescent="0.25">
      <c r="A4" s="140"/>
      <c r="B4" s="248">
        <v>2014</v>
      </c>
      <c r="C4" s="248">
        <v>2015</v>
      </c>
      <c r="D4" s="248">
        <v>2016</v>
      </c>
      <c r="E4" s="248">
        <v>2017</v>
      </c>
      <c r="F4" s="248">
        <v>2018</v>
      </c>
      <c r="G4" s="248">
        <v>2019</v>
      </c>
      <c r="H4" s="248">
        <v>2020</v>
      </c>
      <c r="I4" s="248">
        <v>2021</v>
      </c>
      <c r="J4" s="248">
        <v>2022</v>
      </c>
      <c r="K4" s="253">
        <v>2023</v>
      </c>
      <c r="L4" s="248">
        <v>2024</v>
      </c>
      <c r="M4" s="253">
        <v>2025</v>
      </c>
    </row>
    <row r="5" spans="1:13" s="27" customFormat="1" ht="13.5" customHeight="1" x14ac:dyDescent="0.2">
      <c r="A5" s="141"/>
      <c r="K5" s="221"/>
      <c r="L5" s="221"/>
      <c r="M5" s="221"/>
    </row>
    <row r="6" spans="1:13" ht="24" customHeight="1" x14ac:dyDescent="0.2">
      <c r="A6" s="222" t="s">
        <v>130</v>
      </c>
      <c r="B6" s="108">
        <v>651.29999999999995</v>
      </c>
      <c r="C6" s="108">
        <v>58.6</v>
      </c>
      <c r="D6" s="108">
        <v>19.2</v>
      </c>
      <c r="E6" s="108">
        <v>4.7</v>
      </c>
      <c r="F6" s="108">
        <v>37</v>
      </c>
      <c r="G6" s="108">
        <v>47.2</v>
      </c>
      <c r="H6" s="223">
        <v>62.4</v>
      </c>
      <c r="I6" s="223">
        <v>28.9</v>
      </c>
      <c r="J6" s="223">
        <v>45.1</v>
      </c>
      <c r="K6" s="223">
        <v>22.3</v>
      </c>
      <c r="L6" s="223">
        <v>25.7</v>
      </c>
      <c r="M6" s="223">
        <v>50.3</v>
      </c>
    </row>
    <row r="7" spans="1:13" ht="12.95" customHeight="1" x14ac:dyDescent="0.2">
      <c r="A7" s="222" t="s">
        <v>0</v>
      </c>
      <c r="B7" s="108">
        <v>11.9</v>
      </c>
      <c r="C7" s="108">
        <v>315.60000000000002</v>
      </c>
      <c r="D7" s="108">
        <v>-94.4</v>
      </c>
      <c r="E7" s="108">
        <v>-9.5</v>
      </c>
      <c r="F7" s="108">
        <v>-5.3</v>
      </c>
      <c r="G7" s="108">
        <v>-1.7</v>
      </c>
      <c r="H7" s="223">
        <v>241.5</v>
      </c>
      <c r="I7" s="223">
        <v>33</v>
      </c>
      <c r="J7" s="223">
        <v>120.5</v>
      </c>
      <c r="K7" s="223">
        <v>37.1</v>
      </c>
      <c r="L7" s="223">
        <v>-21.2</v>
      </c>
      <c r="M7" s="223">
        <v>4.0999999999999996</v>
      </c>
    </row>
    <row r="8" spans="1:13" ht="24" x14ac:dyDescent="0.2">
      <c r="A8" s="225" t="s">
        <v>1388</v>
      </c>
      <c r="B8" s="108">
        <v>-100.3</v>
      </c>
      <c r="C8" s="108">
        <v>260.2</v>
      </c>
      <c r="D8" s="108">
        <v>-126.8</v>
      </c>
      <c r="E8" s="108">
        <v>-47.5</v>
      </c>
      <c r="F8" s="108">
        <v>-18.100000000000001</v>
      </c>
      <c r="G8" s="108">
        <v>-29.7</v>
      </c>
      <c r="H8" s="223">
        <v>132.1</v>
      </c>
      <c r="I8" s="223">
        <v>-9.4</v>
      </c>
      <c r="J8" s="223">
        <v>105.6</v>
      </c>
      <c r="K8" s="223">
        <v>29.2</v>
      </c>
      <c r="L8" s="223">
        <v>-27.5</v>
      </c>
      <c r="M8" s="223">
        <v>0.7</v>
      </c>
    </row>
    <row r="9" spans="1:13" ht="12.95" customHeight="1" x14ac:dyDescent="0.2">
      <c r="A9" s="226" t="s">
        <v>1</v>
      </c>
      <c r="B9" s="108">
        <v>22.4</v>
      </c>
      <c r="C9" s="108">
        <v>260.2</v>
      </c>
      <c r="D9" s="108">
        <v>0.1</v>
      </c>
      <c r="E9" s="108">
        <v>1.6</v>
      </c>
      <c r="F9" s="108">
        <v>0.3</v>
      </c>
      <c r="G9" s="108">
        <v>1.8</v>
      </c>
      <c r="H9" s="223">
        <v>133.4</v>
      </c>
      <c r="I9" s="223">
        <v>1.8</v>
      </c>
      <c r="J9" s="223">
        <v>110.2</v>
      </c>
      <c r="K9" s="223">
        <v>31.7</v>
      </c>
      <c r="L9" s="223">
        <v>0.1</v>
      </c>
      <c r="M9" s="223">
        <v>2.7</v>
      </c>
    </row>
    <row r="10" spans="1:13" ht="12.95" customHeight="1" x14ac:dyDescent="0.2">
      <c r="A10" s="222" t="s">
        <v>2</v>
      </c>
      <c r="B10" s="108">
        <v>122.7</v>
      </c>
      <c r="C10" s="108" t="s">
        <v>33</v>
      </c>
      <c r="D10" s="108">
        <v>126.9</v>
      </c>
      <c r="E10" s="108">
        <v>49.1</v>
      </c>
      <c r="F10" s="108">
        <v>18.399999999999999</v>
      </c>
      <c r="G10" s="108">
        <v>31.4</v>
      </c>
      <c r="H10" s="223">
        <v>1.4</v>
      </c>
      <c r="I10" s="223">
        <v>11.2</v>
      </c>
      <c r="J10" s="223">
        <v>4.5999999999999996</v>
      </c>
      <c r="K10" s="223">
        <v>2.4</v>
      </c>
      <c r="L10" s="223">
        <v>27.6</v>
      </c>
      <c r="M10" s="223">
        <v>2</v>
      </c>
    </row>
    <row r="11" spans="1:13" ht="24" x14ac:dyDescent="0.2">
      <c r="A11" s="222" t="s">
        <v>59</v>
      </c>
      <c r="B11" s="108">
        <v>763.5</v>
      </c>
      <c r="C11" s="108">
        <v>114</v>
      </c>
      <c r="D11" s="108">
        <v>51.6</v>
      </c>
      <c r="E11" s="108">
        <v>42.7</v>
      </c>
      <c r="F11" s="108">
        <v>49.8</v>
      </c>
      <c r="G11" s="108">
        <v>75.2</v>
      </c>
      <c r="H11" s="223">
        <v>171.8</v>
      </c>
      <c r="I11" s="223">
        <v>71.400000000000006</v>
      </c>
      <c r="J11" s="223">
        <v>60</v>
      </c>
      <c r="K11" s="223">
        <v>30.2</v>
      </c>
      <c r="L11" s="223">
        <v>31.9</v>
      </c>
      <c r="M11" s="223">
        <v>53.7</v>
      </c>
    </row>
    <row r="12" spans="1:13" ht="12.95" customHeight="1" x14ac:dyDescent="0.2">
      <c r="A12" s="222" t="s">
        <v>3</v>
      </c>
      <c r="B12" s="108">
        <v>834.8</v>
      </c>
      <c r="C12" s="108">
        <v>851</v>
      </c>
      <c r="D12" s="108">
        <v>692.7</v>
      </c>
      <c r="E12" s="108">
        <v>635.79999999999995</v>
      </c>
      <c r="F12" s="108">
        <v>628.4</v>
      </c>
      <c r="G12" s="108">
        <v>609</v>
      </c>
      <c r="H12" s="223">
        <v>755.9</v>
      </c>
      <c r="I12" s="223">
        <v>725.6</v>
      </c>
      <c r="J12" s="223">
        <v>991.2</v>
      </c>
      <c r="K12" s="223">
        <v>913.2</v>
      </c>
      <c r="L12" s="223">
        <v>858.1</v>
      </c>
      <c r="M12" s="223">
        <v>856</v>
      </c>
    </row>
    <row r="13" spans="1:13" ht="12.95" customHeight="1" x14ac:dyDescent="0.2">
      <c r="A13" s="222" t="s">
        <v>4</v>
      </c>
      <c r="B13" s="108">
        <v>834.8</v>
      </c>
      <c r="C13" s="108">
        <v>850.9</v>
      </c>
      <c r="D13" s="108">
        <v>692.7</v>
      </c>
      <c r="E13" s="108">
        <v>635.79999999999995</v>
      </c>
      <c r="F13" s="108">
        <v>628.4</v>
      </c>
      <c r="G13" s="108">
        <v>609</v>
      </c>
      <c r="H13" s="223">
        <v>755.9</v>
      </c>
      <c r="I13" s="223">
        <v>725.6</v>
      </c>
      <c r="J13" s="223">
        <v>991.2</v>
      </c>
      <c r="K13" s="223">
        <v>913.2</v>
      </c>
      <c r="L13" s="223">
        <v>858.1</v>
      </c>
      <c r="M13" s="223">
        <v>856</v>
      </c>
    </row>
    <row r="14" spans="1:13" ht="12.95" customHeight="1" x14ac:dyDescent="0.2">
      <c r="A14" s="149" t="s">
        <v>5</v>
      </c>
      <c r="B14" s="108">
        <v>0.7</v>
      </c>
      <c r="C14" s="108">
        <v>0</v>
      </c>
      <c r="D14" s="108">
        <v>0</v>
      </c>
      <c r="E14" s="108">
        <v>0.1</v>
      </c>
      <c r="F14" s="108">
        <v>0.1</v>
      </c>
      <c r="G14" s="108">
        <v>0.5</v>
      </c>
      <c r="H14" s="223" t="s">
        <v>33</v>
      </c>
      <c r="I14" s="223" t="s">
        <v>33</v>
      </c>
      <c r="J14" s="223">
        <v>0</v>
      </c>
      <c r="K14" s="223">
        <v>0</v>
      </c>
      <c r="L14" s="223">
        <v>0</v>
      </c>
      <c r="M14" s="223">
        <v>0</v>
      </c>
    </row>
    <row r="15" spans="1:13" ht="12.95" customHeight="1" x14ac:dyDescent="0.2">
      <c r="A15" s="227" t="s">
        <v>60</v>
      </c>
      <c r="B15" s="108">
        <v>834.2</v>
      </c>
      <c r="C15" s="108">
        <v>850.9</v>
      </c>
      <c r="D15" s="108">
        <v>692.7</v>
      </c>
      <c r="E15" s="108">
        <v>2.9</v>
      </c>
      <c r="F15" s="108">
        <v>0.2</v>
      </c>
      <c r="G15" s="108">
        <v>1.2</v>
      </c>
      <c r="H15" s="223">
        <v>0.2</v>
      </c>
      <c r="I15" s="223">
        <v>0.1</v>
      </c>
      <c r="J15" s="223">
        <v>2.2999999999999998</v>
      </c>
      <c r="K15" s="223">
        <v>1.3</v>
      </c>
      <c r="L15" s="223">
        <v>0.3</v>
      </c>
      <c r="M15" s="223">
        <v>0.7</v>
      </c>
    </row>
    <row r="16" spans="1:13" ht="12.95" customHeight="1" x14ac:dyDescent="0.2">
      <c r="A16" s="149" t="s">
        <v>6</v>
      </c>
      <c r="B16" s="108" t="s">
        <v>33</v>
      </c>
      <c r="C16" s="108" t="s">
        <v>33</v>
      </c>
      <c r="D16" s="108" t="s">
        <v>33</v>
      </c>
      <c r="E16" s="108">
        <v>632.9</v>
      </c>
      <c r="F16" s="108">
        <v>628.20000000000005</v>
      </c>
      <c r="G16" s="108">
        <v>607.29999999999995</v>
      </c>
      <c r="H16" s="223">
        <v>755.7</v>
      </c>
      <c r="I16" s="223">
        <v>725.4</v>
      </c>
      <c r="J16" s="223">
        <v>988.9</v>
      </c>
      <c r="K16" s="223">
        <v>911.9</v>
      </c>
      <c r="L16" s="223">
        <v>857.8</v>
      </c>
      <c r="M16" s="223">
        <v>855.3</v>
      </c>
    </row>
    <row r="17" spans="1:13" ht="12.95" customHeight="1" x14ac:dyDescent="0.2">
      <c r="A17" s="222" t="s">
        <v>7</v>
      </c>
      <c r="B17" s="108">
        <v>395</v>
      </c>
      <c r="C17" s="108">
        <v>23.9</v>
      </c>
      <c r="D17" s="108">
        <v>13.8</v>
      </c>
      <c r="E17" s="108">
        <v>25.6</v>
      </c>
      <c r="F17" s="108">
        <v>45.6</v>
      </c>
      <c r="G17" s="108">
        <v>60.8</v>
      </c>
      <c r="H17" s="223">
        <v>84.6</v>
      </c>
      <c r="I17" s="223">
        <v>84.5</v>
      </c>
      <c r="J17" s="223">
        <v>69.099999999999994</v>
      </c>
      <c r="K17" s="223">
        <v>73.400000000000006</v>
      </c>
      <c r="L17" s="223">
        <v>49.3</v>
      </c>
      <c r="M17" s="223">
        <v>90</v>
      </c>
    </row>
    <row r="18" spans="1:13" ht="12.95" customHeight="1" x14ac:dyDescent="0.2">
      <c r="A18" s="222" t="s">
        <v>8</v>
      </c>
      <c r="B18" s="108">
        <v>91.7</v>
      </c>
      <c r="C18" s="108">
        <v>35.5</v>
      </c>
      <c r="D18" s="108">
        <v>235.9</v>
      </c>
      <c r="E18" s="108">
        <v>226.1</v>
      </c>
      <c r="F18" s="108">
        <v>236.4</v>
      </c>
      <c r="G18" s="108">
        <v>229.8</v>
      </c>
      <c r="H18" s="223">
        <v>207.3</v>
      </c>
      <c r="I18" s="223">
        <v>186.1</v>
      </c>
      <c r="J18" s="223">
        <v>33.1</v>
      </c>
      <c r="K18" s="223">
        <v>40.9</v>
      </c>
      <c r="L18" s="223">
        <v>38.4</v>
      </c>
      <c r="M18" s="223">
        <v>41.8</v>
      </c>
    </row>
    <row r="19" spans="1:13" ht="12.95" customHeight="1" x14ac:dyDescent="0.2">
      <c r="A19" s="227" t="s">
        <v>109</v>
      </c>
      <c r="B19" s="108">
        <v>21.6</v>
      </c>
      <c r="C19" s="108">
        <v>24.5</v>
      </c>
      <c r="D19" s="108">
        <v>13.5</v>
      </c>
      <c r="E19" s="108">
        <v>5.8</v>
      </c>
      <c r="F19" s="108">
        <v>28.3</v>
      </c>
      <c r="G19" s="108">
        <v>19.600000000000001</v>
      </c>
      <c r="H19" s="223">
        <v>23.6</v>
      </c>
      <c r="I19" s="223">
        <v>16.8</v>
      </c>
      <c r="J19" s="223">
        <v>19.600000000000001</v>
      </c>
      <c r="K19" s="223">
        <v>27</v>
      </c>
      <c r="L19" s="223">
        <v>25.2</v>
      </c>
      <c r="M19" s="223">
        <v>30.3</v>
      </c>
    </row>
    <row r="20" spans="1:13" ht="12.95" customHeight="1" x14ac:dyDescent="0.2">
      <c r="A20" s="227" t="s">
        <v>9</v>
      </c>
      <c r="B20" s="108">
        <v>3.4</v>
      </c>
      <c r="C20" s="108">
        <v>1.7</v>
      </c>
      <c r="D20" s="108">
        <v>3.4</v>
      </c>
      <c r="E20" s="108">
        <v>3.4</v>
      </c>
      <c r="F20" s="108">
        <v>3.4</v>
      </c>
      <c r="G20" s="108">
        <v>17.7</v>
      </c>
      <c r="H20" s="223">
        <v>0.3</v>
      </c>
      <c r="I20" s="223">
        <v>1.7</v>
      </c>
      <c r="J20" s="223">
        <v>1.4</v>
      </c>
      <c r="K20" s="223">
        <v>1.5</v>
      </c>
      <c r="L20" s="223">
        <v>2.7</v>
      </c>
      <c r="M20" s="223">
        <v>1.3</v>
      </c>
    </row>
    <row r="21" spans="1:13" ht="12.95" customHeight="1" x14ac:dyDescent="0.2">
      <c r="A21" s="227" t="s">
        <v>10</v>
      </c>
      <c r="B21" s="108" t="s">
        <v>33</v>
      </c>
      <c r="C21" s="108" t="s">
        <v>33</v>
      </c>
      <c r="D21" s="108">
        <v>215.7</v>
      </c>
      <c r="E21" s="108">
        <v>201.4</v>
      </c>
      <c r="F21" s="108">
        <v>190</v>
      </c>
      <c r="G21" s="108">
        <v>179.2</v>
      </c>
      <c r="H21" s="223">
        <v>164.8</v>
      </c>
      <c r="I21" s="223">
        <v>155</v>
      </c>
      <c r="J21" s="223" t="s">
        <v>33</v>
      </c>
      <c r="K21" s="223" t="s">
        <v>33</v>
      </c>
      <c r="L21" s="223" t="s">
        <v>33</v>
      </c>
      <c r="M21" s="223" t="s">
        <v>33</v>
      </c>
    </row>
    <row r="22" spans="1:13" ht="12.95" customHeight="1" x14ac:dyDescent="0.2">
      <c r="A22" s="227" t="s">
        <v>61</v>
      </c>
      <c r="B22" s="108">
        <v>0</v>
      </c>
      <c r="C22" s="108" t="s">
        <v>33</v>
      </c>
      <c r="D22" s="108" t="s">
        <v>33</v>
      </c>
      <c r="E22" s="108" t="s">
        <v>33</v>
      </c>
      <c r="F22" s="108" t="s">
        <v>33</v>
      </c>
      <c r="G22" s="108" t="s">
        <v>33</v>
      </c>
      <c r="H22" s="223">
        <v>7.2</v>
      </c>
      <c r="I22" s="223">
        <v>6.8</v>
      </c>
      <c r="J22" s="223">
        <v>7.6</v>
      </c>
      <c r="K22" s="223">
        <v>7.8</v>
      </c>
      <c r="L22" s="223">
        <v>6.2</v>
      </c>
      <c r="M22" s="223">
        <v>6.2</v>
      </c>
    </row>
    <row r="23" spans="1:13" ht="12.95" customHeight="1" x14ac:dyDescent="0.2">
      <c r="A23" s="222" t="s">
        <v>11</v>
      </c>
      <c r="B23" s="108">
        <v>480</v>
      </c>
      <c r="C23" s="108">
        <v>390.9</v>
      </c>
      <c r="D23" s="108">
        <v>160.69999999999999</v>
      </c>
      <c r="E23" s="108">
        <v>46</v>
      </c>
      <c r="F23" s="108">
        <v>44.9</v>
      </c>
      <c r="G23" s="108">
        <v>46.6</v>
      </c>
      <c r="H23" s="223">
        <v>48.1</v>
      </c>
      <c r="I23" s="223">
        <v>45.2</v>
      </c>
      <c r="J23" s="223">
        <v>42.4</v>
      </c>
      <c r="K23" s="223">
        <v>42.3</v>
      </c>
      <c r="L23" s="223">
        <v>42.4</v>
      </c>
      <c r="M23" s="223">
        <v>41.3</v>
      </c>
    </row>
    <row r="24" spans="1:13" ht="12.95" customHeight="1" x14ac:dyDescent="0.2">
      <c r="A24" s="222" t="s">
        <v>12</v>
      </c>
      <c r="B24" s="108">
        <v>56.1</v>
      </c>
      <c r="C24" s="108">
        <v>30.3</v>
      </c>
      <c r="D24" s="108">
        <v>8.4</v>
      </c>
      <c r="E24" s="108">
        <v>5.4</v>
      </c>
      <c r="F24" s="108">
        <v>8.6</v>
      </c>
      <c r="G24" s="108">
        <v>11</v>
      </c>
      <c r="H24" s="223">
        <v>54.6</v>
      </c>
      <c r="I24" s="223">
        <v>45.4</v>
      </c>
      <c r="J24" s="223">
        <v>44.9</v>
      </c>
      <c r="K24" s="223">
        <v>34</v>
      </c>
      <c r="L24" s="223">
        <v>18.899999999999999</v>
      </c>
      <c r="M24" s="223">
        <v>30.8</v>
      </c>
    </row>
    <row r="25" spans="1:13" ht="12.95" customHeight="1" x14ac:dyDescent="0.2">
      <c r="A25" s="222" t="s">
        <v>13</v>
      </c>
      <c r="B25" s="108">
        <v>113.8</v>
      </c>
      <c r="C25" s="108">
        <v>24.5</v>
      </c>
      <c r="D25" s="108">
        <v>16.8</v>
      </c>
      <c r="E25" s="108">
        <v>6.7</v>
      </c>
      <c r="F25" s="108">
        <v>10.8</v>
      </c>
      <c r="G25" s="108">
        <v>10.9</v>
      </c>
      <c r="H25" s="223">
        <v>18.5</v>
      </c>
      <c r="I25" s="223">
        <v>19</v>
      </c>
      <c r="J25" s="223">
        <v>23.8</v>
      </c>
      <c r="K25" s="223">
        <v>12.7</v>
      </c>
      <c r="L25" s="223">
        <v>16.7</v>
      </c>
      <c r="M25" s="223">
        <v>4.8</v>
      </c>
    </row>
    <row r="26" spans="1:13" ht="12.95" customHeight="1" thickBot="1" x14ac:dyDescent="0.25">
      <c r="A26" s="151"/>
      <c r="B26" s="26"/>
      <c r="C26" s="26"/>
      <c r="D26" s="26"/>
      <c r="E26" s="254"/>
      <c r="F26" s="26"/>
      <c r="G26" s="26"/>
      <c r="H26" s="231"/>
      <c r="I26" s="231"/>
      <c r="J26" s="231"/>
      <c r="K26" s="231"/>
      <c r="L26" s="231"/>
      <c r="M26" s="231"/>
    </row>
    <row r="27" spans="1:13" ht="12.95" customHeight="1" x14ac:dyDescent="0.2">
      <c r="A27" s="152"/>
      <c r="B27" s="24"/>
      <c r="C27" s="24"/>
      <c r="D27" s="24"/>
      <c r="F27" s="24"/>
      <c r="G27" s="24"/>
      <c r="H27" s="212"/>
      <c r="I27" s="212"/>
      <c r="J27" s="212"/>
      <c r="K27" s="212"/>
      <c r="L27" s="212"/>
      <c r="M27" s="212"/>
    </row>
    <row r="28" spans="1:13" s="212" customFormat="1" ht="12.95" customHeight="1" x14ac:dyDescent="0.2">
      <c r="A28" s="233" t="s">
        <v>14</v>
      </c>
    </row>
    <row r="29" spans="1:13" s="212" customFormat="1" ht="12.95" customHeight="1" x14ac:dyDescent="0.2">
      <c r="A29" s="222" t="s">
        <v>116</v>
      </c>
      <c r="B29" s="234">
        <v>7</v>
      </c>
      <c r="C29" s="234">
        <v>7</v>
      </c>
      <c r="D29" s="234">
        <v>7</v>
      </c>
      <c r="E29" s="234">
        <v>5</v>
      </c>
      <c r="F29" s="235">
        <v>6</v>
      </c>
      <c r="G29" s="235">
        <v>11</v>
      </c>
      <c r="H29" s="235">
        <v>10</v>
      </c>
      <c r="I29" s="235">
        <v>7</v>
      </c>
      <c r="J29" s="234">
        <v>8</v>
      </c>
      <c r="K29" s="234">
        <v>8</v>
      </c>
      <c r="L29" s="234">
        <v>8</v>
      </c>
      <c r="M29" s="234">
        <v>6</v>
      </c>
    </row>
    <row r="30" spans="1:13" s="212" customFormat="1" ht="12.95" customHeight="1" x14ac:dyDescent="0.2">
      <c r="A30" s="222" t="s">
        <v>15</v>
      </c>
      <c r="B30" s="234">
        <v>2</v>
      </c>
      <c r="C30" s="234" t="s">
        <v>33</v>
      </c>
      <c r="D30" s="234">
        <v>3</v>
      </c>
      <c r="E30" s="234">
        <v>2</v>
      </c>
      <c r="F30" s="235">
        <v>3</v>
      </c>
      <c r="G30" s="235">
        <v>5</v>
      </c>
      <c r="H30" s="235">
        <v>3</v>
      </c>
      <c r="I30" s="235">
        <v>6</v>
      </c>
      <c r="J30" s="234">
        <v>4</v>
      </c>
      <c r="K30" s="234">
        <v>3</v>
      </c>
      <c r="L30" s="234">
        <v>3</v>
      </c>
      <c r="M30" s="234">
        <v>1</v>
      </c>
    </row>
    <row r="31" spans="1:13" s="212" customFormat="1" ht="12.95" customHeight="1" x14ac:dyDescent="0.2">
      <c r="A31" s="222" t="s">
        <v>165</v>
      </c>
      <c r="F31" s="236"/>
      <c r="G31" s="236"/>
      <c r="H31" s="236"/>
      <c r="I31" s="236"/>
    </row>
    <row r="32" spans="1:13" s="212" customFormat="1" ht="12.95" customHeight="1" x14ac:dyDescent="0.2">
      <c r="A32" s="222" t="s">
        <v>62</v>
      </c>
      <c r="B32" s="237">
        <v>-14.7</v>
      </c>
      <c r="C32" s="237">
        <v>-48.6</v>
      </c>
      <c r="D32" s="237">
        <v>-62.8</v>
      </c>
      <c r="E32" s="237">
        <v>-89.1</v>
      </c>
      <c r="F32" s="238">
        <v>-25.8</v>
      </c>
      <c r="G32" s="238">
        <v>-37.200000000000003</v>
      </c>
      <c r="H32" s="238">
        <v>-63.7</v>
      </c>
      <c r="I32" s="238">
        <v>-59.5</v>
      </c>
      <c r="J32" s="237">
        <v>-24.8</v>
      </c>
      <c r="K32" s="237">
        <v>-26</v>
      </c>
      <c r="L32" s="237">
        <v>-19.600000000000001</v>
      </c>
      <c r="M32" s="237">
        <v>-6.3</v>
      </c>
    </row>
    <row r="33" spans="1:13" s="212" customFormat="1" ht="13.9" customHeight="1" x14ac:dyDescent="0.2">
      <c r="A33" s="222" t="s">
        <v>111</v>
      </c>
      <c r="F33" s="236"/>
      <c r="G33" s="236"/>
      <c r="H33" s="236"/>
      <c r="I33" s="236"/>
    </row>
    <row r="34" spans="1:13" s="212" customFormat="1" ht="13.9" customHeight="1" x14ac:dyDescent="0.2">
      <c r="A34" s="222" t="s">
        <v>142</v>
      </c>
      <c r="F34" s="236"/>
      <c r="G34" s="236"/>
      <c r="H34" s="236"/>
      <c r="I34" s="236"/>
    </row>
    <row r="35" spans="1:13" s="212" customFormat="1" ht="12.95" customHeight="1" x14ac:dyDescent="0.2">
      <c r="A35" s="222" t="s">
        <v>140</v>
      </c>
      <c r="B35" s="239">
        <v>-20.9</v>
      </c>
      <c r="C35" s="239">
        <v>66.599999999999994</v>
      </c>
      <c r="D35" s="239">
        <v>-78.900000000000006</v>
      </c>
      <c r="E35" s="239">
        <v>-103.2</v>
      </c>
      <c r="F35" s="238">
        <v>-40.4</v>
      </c>
      <c r="G35" s="238">
        <v>-63.6</v>
      </c>
      <c r="H35" s="238">
        <v>274.8</v>
      </c>
      <c r="I35" s="238">
        <v>-20.8</v>
      </c>
      <c r="J35" s="239">
        <v>248.9</v>
      </c>
      <c r="K35" s="239">
        <v>69.2</v>
      </c>
      <c r="L35" s="239">
        <v>-64.8</v>
      </c>
      <c r="M35" s="239">
        <v>1.7</v>
      </c>
    </row>
    <row r="36" spans="1:13" s="212" customFormat="1" ht="12.95" customHeight="1" x14ac:dyDescent="0.2">
      <c r="A36" s="222" t="s">
        <v>112</v>
      </c>
      <c r="F36" s="236"/>
      <c r="G36" s="236"/>
      <c r="H36" s="236"/>
      <c r="I36" s="236"/>
    </row>
    <row r="37" spans="1:13" s="212" customFormat="1" ht="25.7" customHeight="1" x14ac:dyDescent="0.2">
      <c r="A37" s="222" t="s">
        <v>141</v>
      </c>
      <c r="B37" s="239">
        <v>-15.4</v>
      </c>
      <c r="C37" s="239">
        <v>444.2</v>
      </c>
      <c r="D37" s="239">
        <v>-660.9</v>
      </c>
      <c r="E37" s="239">
        <v>-1017.1</v>
      </c>
      <c r="F37" s="238">
        <v>-49</v>
      </c>
      <c r="G37" s="238">
        <v>-62.8</v>
      </c>
      <c r="H37" s="238">
        <v>211.6</v>
      </c>
      <c r="I37" s="238">
        <v>-32.4</v>
      </c>
      <c r="J37" s="239">
        <v>234.3</v>
      </c>
      <c r="K37" s="239">
        <v>130.9</v>
      </c>
      <c r="L37" s="239">
        <v>-107.1</v>
      </c>
      <c r="M37" s="239">
        <v>1.4</v>
      </c>
    </row>
    <row r="38" spans="1:13" s="212" customFormat="1" ht="12.95" customHeight="1" x14ac:dyDescent="0.2">
      <c r="A38" s="222" t="s">
        <v>105</v>
      </c>
      <c r="F38" s="236"/>
      <c r="G38" s="236"/>
      <c r="H38" s="236"/>
      <c r="I38" s="236"/>
    </row>
    <row r="39" spans="1:13" s="212" customFormat="1" ht="12.95" customHeight="1" x14ac:dyDescent="0.2">
      <c r="A39" s="222" t="s">
        <v>16</v>
      </c>
      <c r="B39" s="239">
        <v>131.1</v>
      </c>
      <c r="C39" s="239">
        <v>9</v>
      </c>
      <c r="D39" s="239">
        <v>32.799999999999997</v>
      </c>
      <c r="E39" s="239">
        <v>24.3</v>
      </c>
      <c r="F39" s="238" t="s">
        <v>174</v>
      </c>
      <c r="G39" s="238">
        <v>127.6</v>
      </c>
      <c r="H39" s="238">
        <v>132.19999999999999</v>
      </c>
      <c r="I39" s="238">
        <v>46.4</v>
      </c>
      <c r="J39" s="239">
        <v>155.80000000000001</v>
      </c>
      <c r="K39" s="239">
        <v>49.5</v>
      </c>
      <c r="L39" s="239">
        <v>114.9</v>
      </c>
      <c r="M39" s="239">
        <v>196.1</v>
      </c>
    </row>
    <row r="40" spans="1:13" s="212" customFormat="1" ht="12.95" customHeight="1" x14ac:dyDescent="0.2">
      <c r="A40" s="222" t="s">
        <v>106</v>
      </c>
      <c r="B40" s="240">
        <v>2</v>
      </c>
      <c r="C40" s="240">
        <v>0.1</v>
      </c>
      <c r="D40" s="240">
        <v>3.6</v>
      </c>
      <c r="E40" s="240">
        <v>0.7</v>
      </c>
      <c r="F40" s="238">
        <v>32.6</v>
      </c>
      <c r="G40" s="238">
        <v>33.6</v>
      </c>
      <c r="H40" s="238">
        <v>34.6</v>
      </c>
      <c r="I40" s="238">
        <v>0.4</v>
      </c>
      <c r="J40" s="240">
        <v>3.4</v>
      </c>
      <c r="K40" s="240">
        <v>37.6</v>
      </c>
      <c r="L40" s="240">
        <v>38.6</v>
      </c>
      <c r="M40" s="240">
        <v>1.7</v>
      </c>
    </row>
    <row r="41" spans="1:13" s="212" customFormat="1" ht="12.95" customHeight="1" x14ac:dyDescent="0.2">
      <c r="A41" s="222" t="s">
        <v>63</v>
      </c>
      <c r="F41" s="236"/>
      <c r="G41" s="236"/>
      <c r="H41" s="236"/>
      <c r="I41" s="236"/>
    </row>
    <row r="42" spans="1:13" s="212" customFormat="1" ht="12.95" customHeight="1" x14ac:dyDescent="0.2">
      <c r="A42" s="222" t="s">
        <v>17</v>
      </c>
      <c r="F42" s="236"/>
      <c r="G42" s="236"/>
      <c r="H42" s="236"/>
      <c r="I42" s="236"/>
    </row>
    <row r="43" spans="1:13" s="212" customFormat="1" ht="12.95" customHeight="1" x14ac:dyDescent="0.2">
      <c r="A43" s="222" t="s">
        <v>18</v>
      </c>
      <c r="B43" s="241">
        <v>0.49</v>
      </c>
      <c r="C43" s="241">
        <v>1.24</v>
      </c>
      <c r="D43" s="241">
        <v>0.5</v>
      </c>
      <c r="E43" s="241">
        <v>0.8</v>
      </c>
      <c r="F43" s="242">
        <v>0.8</v>
      </c>
      <c r="G43" s="242">
        <v>1.01</v>
      </c>
      <c r="H43" s="242">
        <v>2.95</v>
      </c>
      <c r="I43" s="242">
        <v>2.39</v>
      </c>
      <c r="J43" s="241">
        <v>1.89</v>
      </c>
      <c r="K43" s="241">
        <v>2.68</v>
      </c>
      <c r="L43" s="241">
        <v>1.1299999999999999</v>
      </c>
      <c r="M43" s="241">
        <v>6.35</v>
      </c>
    </row>
    <row r="44" spans="1:13" x14ac:dyDescent="0.2">
      <c r="A44" s="152"/>
      <c r="H44" s="212"/>
      <c r="I44" s="212"/>
      <c r="J44" s="212"/>
      <c r="K44" s="212"/>
      <c r="L44" s="212"/>
      <c r="M44" s="212"/>
    </row>
    <row r="45" spans="1:13" x14ac:dyDescent="0.2">
      <c r="A45" s="152"/>
      <c r="H45" s="212"/>
      <c r="I45" s="212"/>
      <c r="J45" s="212"/>
      <c r="K45" s="212"/>
      <c r="L45" s="212"/>
      <c r="M45" s="212"/>
    </row>
    <row r="46" spans="1:13" ht="15" customHeight="1" x14ac:dyDescent="0.2">
      <c r="A46" s="152"/>
      <c r="H46" s="212"/>
      <c r="I46" s="212"/>
      <c r="J46" s="212"/>
      <c r="K46" s="212"/>
      <c r="L46" s="212"/>
      <c r="M46" s="212"/>
    </row>
    <row r="47" spans="1:13" x14ac:dyDescent="0.2">
      <c r="A47" s="152"/>
      <c r="K47" s="212"/>
      <c r="L47" s="212"/>
      <c r="M47" s="212"/>
    </row>
    <row r="48" spans="1:13" x14ac:dyDescent="0.2">
      <c r="A48" s="152"/>
      <c r="K48" s="212"/>
      <c r="L48" s="212"/>
      <c r="M48" s="212"/>
    </row>
    <row r="49" spans="1:13" x14ac:dyDescent="0.2">
      <c r="A49" s="152"/>
      <c r="K49" s="212"/>
      <c r="L49" s="212"/>
      <c r="M49" s="212"/>
    </row>
    <row r="50" spans="1:13" x14ac:dyDescent="0.2">
      <c r="A50" s="152"/>
      <c r="K50" s="212"/>
      <c r="L50" s="212"/>
      <c r="M50" s="212"/>
    </row>
    <row r="51" spans="1:13" x14ac:dyDescent="0.2">
      <c r="A51" s="152"/>
      <c r="K51" s="212"/>
      <c r="L51" s="212"/>
      <c r="M51" s="212"/>
    </row>
    <row r="52" spans="1:13" x14ac:dyDescent="0.2">
      <c r="A52" s="152"/>
    </row>
    <row r="53" spans="1:13" x14ac:dyDescent="0.2">
      <c r="A53" s="152"/>
    </row>
    <row r="54" spans="1:13" x14ac:dyDescent="0.2">
      <c r="A54" s="152"/>
    </row>
    <row r="55" spans="1:13" x14ac:dyDescent="0.2">
      <c r="A55" s="152"/>
    </row>
    <row r="56" spans="1:13" x14ac:dyDescent="0.2">
      <c r="A56" s="152"/>
    </row>
    <row r="57" spans="1:13" x14ac:dyDescent="0.2">
      <c r="A57" s="152"/>
    </row>
    <row r="58" spans="1:13" x14ac:dyDescent="0.2">
      <c r="A58" s="152"/>
    </row>
    <row r="59" spans="1:13" x14ac:dyDescent="0.2">
      <c r="A59" s="152"/>
    </row>
    <row r="60" spans="1:13" x14ac:dyDescent="0.2">
      <c r="A60" s="152"/>
    </row>
    <row r="61" spans="1:13" x14ac:dyDescent="0.2">
      <c r="A61" s="152"/>
    </row>
    <row r="62" spans="1:13" x14ac:dyDescent="0.2">
      <c r="A62" s="152"/>
    </row>
    <row r="63" spans="1:13" x14ac:dyDescent="0.2">
      <c r="A63" s="152"/>
    </row>
    <row r="64" spans="1:13"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sheetData>
  <hyperlinks>
    <hyperlink ref="A1" location="Мазмуну!A1" display="МАЗМУНУНА  кайтуу" xr:uid="{00000000-0004-0000-18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72"/>
  <sheetViews>
    <sheetView workbookViewId="0">
      <selection activeCell="M8" sqref="M8"/>
    </sheetView>
  </sheetViews>
  <sheetFormatPr defaultRowHeight="12.75" x14ac:dyDescent="0.2"/>
  <cols>
    <col min="1" max="1" width="40.5703125" style="250" customWidth="1"/>
    <col min="2" max="6" width="0" style="246" hidden="1" customWidth="1"/>
    <col min="7" max="8" width="9.5703125" style="246" hidden="1" customWidth="1"/>
    <col min="9" max="13" width="9.5703125" style="246" customWidth="1"/>
    <col min="14" max="256" width="9.140625" style="246"/>
    <col min="257" max="257" width="40.5703125" style="246" customWidth="1"/>
    <col min="258" max="262" width="0" style="246" hidden="1" customWidth="1"/>
    <col min="263" max="267" width="9.5703125" style="246" customWidth="1"/>
    <col min="268" max="512" width="9.140625" style="246"/>
    <col min="513" max="513" width="40.5703125" style="246" customWidth="1"/>
    <col min="514" max="518" width="0" style="246" hidden="1" customWidth="1"/>
    <col min="519" max="523" width="9.5703125" style="246" customWidth="1"/>
    <col min="524" max="768" width="9.140625" style="246"/>
    <col min="769" max="769" width="40.5703125" style="246" customWidth="1"/>
    <col min="770" max="774" width="0" style="246" hidden="1" customWidth="1"/>
    <col min="775" max="779" width="9.5703125" style="246" customWidth="1"/>
    <col min="780" max="1024" width="9.140625" style="246"/>
    <col min="1025" max="1025" width="40.5703125" style="246" customWidth="1"/>
    <col min="1026" max="1030" width="0" style="246" hidden="1" customWidth="1"/>
    <col min="1031" max="1035" width="9.5703125" style="246" customWidth="1"/>
    <col min="1036" max="1280" width="9.140625" style="246"/>
    <col min="1281" max="1281" width="40.5703125" style="246" customWidth="1"/>
    <col min="1282" max="1286" width="0" style="246" hidden="1" customWidth="1"/>
    <col min="1287" max="1291" width="9.5703125" style="246" customWidth="1"/>
    <col min="1292" max="1536" width="9.140625" style="246"/>
    <col min="1537" max="1537" width="40.5703125" style="246" customWidth="1"/>
    <col min="1538" max="1542" width="0" style="246" hidden="1" customWidth="1"/>
    <col min="1543" max="1547" width="9.5703125" style="246" customWidth="1"/>
    <col min="1548" max="1792" width="9.140625" style="246"/>
    <col min="1793" max="1793" width="40.5703125" style="246" customWidth="1"/>
    <col min="1794" max="1798" width="0" style="246" hidden="1" customWidth="1"/>
    <col min="1799" max="1803" width="9.5703125" style="246" customWidth="1"/>
    <col min="1804" max="2048" width="9.140625" style="246"/>
    <col min="2049" max="2049" width="40.5703125" style="246" customWidth="1"/>
    <col min="2050" max="2054" width="0" style="246" hidden="1" customWidth="1"/>
    <col min="2055" max="2059" width="9.5703125" style="246" customWidth="1"/>
    <col min="2060" max="2304" width="9.140625" style="246"/>
    <col min="2305" max="2305" width="40.5703125" style="246" customWidth="1"/>
    <col min="2306" max="2310" width="0" style="246" hidden="1" customWidth="1"/>
    <col min="2311" max="2315" width="9.5703125" style="246" customWidth="1"/>
    <col min="2316" max="2560" width="9.140625" style="246"/>
    <col min="2561" max="2561" width="40.5703125" style="246" customWidth="1"/>
    <col min="2562" max="2566" width="0" style="246" hidden="1" customWidth="1"/>
    <col min="2567" max="2571" width="9.5703125" style="246" customWidth="1"/>
    <col min="2572" max="2816" width="9.140625" style="246"/>
    <col min="2817" max="2817" width="40.5703125" style="246" customWidth="1"/>
    <col min="2818" max="2822" width="0" style="246" hidden="1" customWidth="1"/>
    <col min="2823" max="2827" width="9.5703125" style="246" customWidth="1"/>
    <col min="2828" max="3072" width="9.140625" style="246"/>
    <col min="3073" max="3073" width="40.5703125" style="246" customWidth="1"/>
    <col min="3074" max="3078" width="0" style="246" hidden="1" customWidth="1"/>
    <col min="3079" max="3083" width="9.5703125" style="246" customWidth="1"/>
    <col min="3084" max="3328" width="9.140625" style="246"/>
    <col min="3329" max="3329" width="40.5703125" style="246" customWidth="1"/>
    <col min="3330" max="3334" width="0" style="246" hidden="1" customWidth="1"/>
    <col min="3335" max="3339" width="9.5703125" style="246" customWidth="1"/>
    <col min="3340" max="3584" width="9.140625" style="246"/>
    <col min="3585" max="3585" width="40.5703125" style="246" customWidth="1"/>
    <col min="3586" max="3590" width="0" style="246" hidden="1" customWidth="1"/>
    <col min="3591" max="3595" width="9.5703125" style="246" customWidth="1"/>
    <col min="3596" max="3840" width="9.140625" style="246"/>
    <col min="3841" max="3841" width="40.5703125" style="246" customWidth="1"/>
    <col min="3842" max="3846" width="0" style="246" hidden="1" customWidth="1"/>
    <col min="3847" max="3851" width="9.5703125" style="246" customWidth="1"/>
    <col min="3852" max="4096" width="9.140625" style="246"/>
    <col min="4097" max="4097" width="40.5703125" style="246" customWidth="1"/>
    <col min="4098" max="4102" width="0" style="246" hidden="1" customWidth="1"/>
    <col min="4103" max="4107" width="9.5703125" style="246" customWidth="1"/>
    <col min="4108" max="4352" width="9.140625" style="246"/>
    <col min="4353" max="4353" width="40.5703125" style="246" customWidth="1"/>
    <col min="4354" max="4358" width="0" style="246" hidden="1" customWidth="1"/>
    <col min="4359" max="4363" width="9.5703125" style="246" customWidth="1"/>
    <col min="4364" max="4608" width="9.140625" style="246"/>
    <col min="4609" max="4609" width="40.5703125" style="246" customWidth="1"/>
    <col min="4610" max="4614" width="0" style="246" hidden="1" customWidth="1"/>
    <col min="4615" max="4619" width="9.5703125" style="246" customWidth="1"/>
    <col min="4620" max="4864" width="9.140625" style="246"/>
    <col min="4865" max="4865" width="40.5703125" style="246" customWidth="1"/>
    <col min="4866" max="4870" width="0" style="246" hidden="1" customWidth="1"/>
    <col min="4871" max="4875" width="9.5703125" style="246" customWidth="1"/>
    <col min="4876" max="5120" width="9.140625" style="246"/>
    <col min="5121" max="5121" width="40.5703125" style="246" customWidth="1"/>
    <col min="5122" max="5126" width="0" style="246" hidden="1" customWidth="1"/>
    <col min="5127" max="5131" width="9.5703125" style="246" customWidth="1"/>
    <col min="5132" max="5376" width="9.140625" style="246"/>
    <col min="5377" max="5377" width="40.5703125" style="246" customWidth="1"/>
    <col min="5378" max="5382" width="0" style="246" hidden="1" customWidth="1"/>
    <col min="5383" max="5387" width="9.5703125" style="246" customWidth="1"/>
    <col min="5388" max="5632" width="9.140625" style="246"/>
    <col min="5633" max="5633" width="40.5703125" style="246" customWidth="1"/>
    <col min="5634" max="5638" width="0" style="246" hidden="1" customWidth="1"/>
    <col min="5639" max="5643" width="9.5703125" style="246" customWidth="1"/>
    <col min="5644" max="5888" width="9.140625" style="246"/>
    <col min="5889" max="5889" width="40.5703125" style="246" customWidth="1"/>
    <col min="5890" max="5894" width="0" style="246" hidden="1" customWidth="1"/>
    <col min="5895" max="5899" width="9.5703125" style="246" customWidth="1"/>
    <col min="5900" max="6144" width="9.140625" style="246"/>
    <col min="6145" max="6145" width="40.5703125" style="246" customWidth="1"/>
    <col min="6146" max="6150" width="0" style="246" hidden="1" customWidth="1"/>
    <col min="6151" max="6155" width="9.5703125" style="246" customWidth="1"/>
    <col min="6156" max="6400" width="9.140625" style="246"/>
    <col min="6401" max="6401" width="40.5703125" style="246" customWidth="1"/>
    <col min="6402" max="6406" width="0" style="246" hidden="1" customWidth="1"/>
    <col min="6407" max="6411" width="9.5703125" style="246" customWidth="1"/>
    <col min="6412" max="6656" width="9.140625" style="246"/>
    <col min="6657" max="6657" width="40.5703125" style="246" customWidth="1"/>
    <col min="6658" max="6662" width="0" style="246" hidden="1" customWidth="1"/>
    <col min="6663" max="6667" width="9.5703125" style="246" customWidth="1"/>
    <col min="6668" max="6912" width="9.140625" style="246"/>
    <col min="6913" max="6913" width="40.5703125" style="246" customWidth="1"/>
    <col min="6914" max="6918" width="0" style="246" hidden="1" customWidth="1"/>
    <col min="6919" max="6923" width="9.5703125" style="246" customWidth="1"/>
    <col min="6924" max="7168" width="9.140625" style="246"/>
    <col min="7169" max="7169" width="40.5703125" style="246" customWidth="1"/>
    <col min="7170" max="7174" width="0" style="246" hidden="1" customWidth="1"/>
    <col min="7175" max="7179" width="9.5703125" style="246" customWidth="1"/>
    <col min="7180" max="7424" width="9.140625" style="246"/>
    <col min="7425" max="7425" width="40.5703125" style="246" customWidth="1"/>
    <col min="7426" max="7430" width="0" style="246" hidden="1" customWidth="1"/>
    <col min="7431" max="7435" width="9.5703125" style="246" customWidth="1"/>
    <col min="7436" max="7680" width="9.140625" style="246"/>
    <col min="7681" max="7681" width="40.5703125" style="246" customWidth="1"/>
    <col min="7682" max="7686" width="0" style="246" hidden="1" customWidth="1"/>
    <col min="7687" max="7691" width="9.5703125" style="246" customWidth="1"/>
    <col min="7692" max="7936" width="9.140625" style="246"/>
    <col min="7937" max="7937" width="40.5703125" style="246" customWidth="1"/>
    <col min="7938" max="7942" width="0" style="246" hidden="1" customWidth="1"/>
    <col min="7943" max="7947" width="9.5703125" style="246" customWidth="1"/>
    <col min="7948" max="8192" width="9.140625" style="246"/>
    <col min="8193" max="8193" width="40.5703125" style="246" customWidth="1"/>
    <col min="8194" max="8198" width="0" style="246" hidden="1" customWidth="1"/>
    <col min="8199" max="8203" width="9.5703125" style="246" customWidth="1"/>
    <col min="8204" max="8448" width="9.140625" style="246"/>
    <col min="8449" max="8449" width="40.5703125" style="246" customWidth="1"/>
    <col min="8450" max="8454" width="0" style="246" hidden="1" customWidth="1"/>
    <col min="8455" max="8459" width="9.5703125" style="246" customWidth="1"/>
    <col min="8460" max="8704" width="9.140625" style="246"/>
    <col min="8705" max="8705" width="40.5703125" style="246" customWidth="1"/>
    <col min="8706" max="8710" width="0" style="246" hidden="1" customWidth="1"/>
    <col min="8711" max="8715" width="9.5703125" style="246" customWidth="1"/>
    <col min="8716" max="8960" width="9.140625" style="246"/>
    <col min="8961" max="8961" width="40.5703125" style="246" customWidth="1"/>
    <col min="8962" max="8966" width="0" style="246" hidden="1" customWidth="1"/>
    <col min="8967" max="8971" width="9.5703125" style="246" customWidth="1"/>
    <col min="8972" max="9216" width="9.140625" style="246"/>
    <col min="9217" max="9217" width="40.5703125" style="246" customWidth="1"/>
    <col min="9218" max="9222" width="0" style="246" hidden="1" customWidth="1"/>
    <col min="9223" max="9227" width="9.5703125" style="246" customWidth="1"/>
    <col min="9228" max="9472" width="9.140625" style="246"/>
    <col min="9473" max="9473" width="40.5703125" style="246" customWidth="1"/>
    <col min="9474" max="9478" width="0" style="246" hidden="1" customWidth="1"/>
    <col min="9479" max="9483" width="9.5703125" style="246" customWidth="1"/>
    <col min="9484" max="9728" width="9.140625" style="246"/>
    <col min="9729" max="9729" width="40.5703125" style="246" customWidth="1"/>
    <col min="9730" max="9734" width="0" style="246" hidden="1" customWidth="1"/>
    <col min="9735" max="9739" width="9.5703125" style="246" customWidth="1"/>
    <col min="9740" max="9984" width="9.140625" style="246"/>
    <col min="9985" max="9985" width="40.5703125" style="246" customWidth="1"/>
    <col min="9986" max="9990" width="0" style="246" hidden="1" customWidth="1"/>
    <col min="9991" max="9995" width="9.5703125" style="246" customWidth="1"/>
    <col min="9996" max="10240" width="9.140625" style="246"/>
    <col min="10241" max="10241" width="40.5703125" style="246" customWidth="1"/>
    <col min="10242" max="10246" width="0" style="246" hidden="1" customWidth="1"/>
    <col min="10247" max="10251" width="9.5703125" style="246" customWidth="1"/>
    <col min="10252" max="10496" width="9.140625" style="246"/>
    <col min="10497" max="10497" width="40.5703125" style="246" customWidth="1"/>
    <col min="10498" max="10502" width="0" style="246" hidden="1" customWidth="1"/>
    <col min="10503" max="10507" width="9.5703125" style="246" customWidth="1"/>
    <col min="10508" max="10752" width="9.140625" style="246"/>
    <col min="10753" max="10753" width="40.5703125" style="246" customWidth="1"/>
    <col min="10754" max="10758" width="0" style="246" hidden="1" customWidth="1"/>
    <col min="10759" max="10763" width="9.5703125" style="246" customWidth="1"/>
    <col min="10764" max="11008" width="9.140625" style="246"/>
    <col min="11009" max="11009" width="40.5703125" style="246" customWidth="1"/>
    <col min="11010" max="11014" width="0" style="246" hidden="1" customWidth="1"/>
    <col min="11015" max="11019" width="9.5703125" style="246" customWidth="1"/>
    <col min="11020" max="11264" width="9.140625" style="246"/>
    <col min="11265" max="11265" width="40.5703125" style="246" customWidth="1"/>
    <col min="11266" max="11270" width="0" style="246" hidden="1" customWidth="1"/>
    <col min="11271" max="11275" width="9.5703125" style="246" customWidth="1"/>
    <col min="11276" max="11520" width="9.140625" style="246"/>
    <col min="11521" max="11521" width="40.5703125" style="246" customWidth="1"/>
    <col min="11522" max="11526" width="0" style="246" hidden="1" customWidth="1"/>
    <col min="11527" max="11531" width="9.5703125" style="246" customWidth="1"/>
    <col min="11532" max="11776" width="9.140625" style="246"/>
    <col min="11777" max="11777" width="40.5703125" style="246" customWidth="1"/>
    <col min="11778" max="11782" width="0" style="246" hidden="1" customWidth="1"/>
    <col min="11783" max="11787" width="9.5703125" style="246" customWidth="1"/>
    <col min="11788" max="12032" width="9.140625" style="246"/>
    <col min="12033" max="12033" width="40.5703125" style="246" customWidth="1"/>
    <col min="12034" max="12038" width="0" style="246" hidden="1" customWidth="1"/>
    <col min="12039" max="12043" width="9.5703125" style="246" customWidth="1"/>
    <col min="12044" max="12288" width="9.140625" style="246"/>
    <col min="12289" max="12289" width="40.5703125" style="246" customWidth="1"/>
    <col min="12290" max="12294" width="0" style="246" hidden="1" customWidth="1"/>
    <col min="12295" max="12299" width="9.5703125" style="246" customWidth="1"/>
    <col min="12300" max="12544" width="9.140625" style="246"/>
    <col min="12545" max="12545" width="40.5703125" style="246" customWidth="1"/>
    <col min="12546" max="12550" width="0" style="246" hidden="1" customWidth="1"/>
    <col min="12551" max="12555" width="9.5703125" style="246" customWidth="1"/>
    <col min="12556" max="12800" width="9.140625" style="246"/>
    <col min="12801" max="12801" width="40.5703125" style="246" customWidth="1"/>
    <col min="12802" max="12806" width="0" style="246" hidden="1" customWidth="1"/>
    <col min="12807" max="12811" width="9.5703125" style="246" customWidth="1"/>
    <col min="12812" max="13056" width="9.140625" style="246"/>
    <col min="13057" max="13057" width="40.5703125" style="246" customWidth="1"/>
    <col min="13058" max="13062" width="0" style="246" hidden="1" customWidth="1"/>
    <col min="13063" max="13067" width="9.5703125" style="246" customWidth="1"/>
    <col min="13068" max="13312" width="9.140625" style="246"/>
    <col min="13313" max="13313" width="40.5703125" style="246" customWidth="1"/>
    <col min="13314" max="13318" width="0" style="246" hidden="1" customWidth="1"/>
    <col min="13319" max="13323" width="9.5703125" style="246" customWidth="1"/>
    <col min="13324" max="13568" width="9.140625" style="246"/>
    <col min="13569" max="13569" width="40.5703125" style="246" customWidth="1"/>
    <col min="13570" max="13574" width="0" style="246" hidden="1" customWidth="1"/>
    <col min="13575" max="13579" width="9.5703125" style="246" customWidth="1"/>
    <col min="13580" max="13824" width="9.140625" style="246"/>
    <col min="13825" max="13825" width="40.5703125" style="246" customWidth="1"/>
    <col min="13826" max="13830" width="0" style="246" hidden="1" customWidth="1"/>
    <col min="13831" max="13835" width="9.5703125" style="246" customWidth="1"/>
    <col min="13836" max="14080" width="9.140625" style="246"/>
    <col min="14081" max="14081" width="40.5703125" style="246" customWidth="1"/>
    <col min="14082" max="14086" width="0" style="246" hidden="1" customWidth="1"/>
    <col min="14087" max="14091" width="9.5703125" style="246" customWidth="1"/>
    <col min="14092" max="14336" width="9.140625" style="246"/>
    <col min="14337" max="14337" width="40.5703125" style="246" customWidth="1"/>
    <col min="14338" max="14342" width="0" style="246" hidden="1" customWidth="1"/>
    <col min="14343" max="14347" width="9.5703125" style="246" customWidth="1"/>
    <col min="14348" max="14592" width="9.140625" style="246"/>
    <col min="14593" max="14593" width="40.5703125" style="246" customWidth="1"/>
    <col min="14594" max="14598" width="0" style="246" hidden="1" customWidth="1"/>
    <col min="14599" max="14603" width="9.5703125" style="246" customWidth="1"/>
    <col min="14604" max="14848" width="9.140625" style="246"/>
    <col min="14849" max="14849" width="40.5703125" style="246" customWidth="1"/>
    <col min="14850" max="14854" width="0" style="246" hidden="1" customWidth="1"/>
    <col min="14855" max="14859" width="9.5703125" style="246" customWidth="1"/>
    <col min="14860" max="15104" width="9.140625" style="246"/>
    <col min="15105" max="15105" width="40.5703125" style="246" customWidth="1"/>
    <col min="15106" max="15110" width="0" style="246" hidden="1" customWidth="1"/>
    <col min="15111" max="15115" width="9.5703125" style="246" customWidth="1"/>
    <col min="15116" max="15360" width="9.140625" style="246"/>
    <col min="15361" max="15361" width="40.5703125" style="246" customWidth="1"/>
    <col min="15362" max="15366" width="0" style="246" hidden="1" customWidth="1"/>
    <col min="15367" max="15371" width="9.5703125" style="246" customWidth="1"/>
    <col min="15372" max="15616" width="9.140625" style="246"/>
    <col min="15617" max="15617" width="40.5703125" style="246" customWidth="1"/>
    <col min="15618" max="15622" width="0" style="246" hidden="1" customWidth="1"/>
    <col min="15623" max="15627" width="9.5703125" style="246" customWidth="1"/>
    <col min="15628" max="15872" width="9.140625" style="246"/>
    <col min="15873" max="15873" width="40.5703125" style="246" customWidth="1"/>
    <col min="15874" max="15878" width="0" style="246" hidden="1" customWidth="1"/>
    <col min="15879" max="15883" width="9.5703125" style="246" customWidth="1"/>
    <col min="15884" max="16128" width="9.140625" style="246"/>
    <col min="16129" max="16129" width="40.5703125" style="246" customWidth="1"/>
    <col min="16130" max="16134" width="0" style="246" hidden="1" customWidth="1"/>
    <col min="16135" max="16139" width="9.5703125" style="246" customWidth="1"/>
    <col min="16140" max="16384" width="9.140625" style="246"/>
  </cols>
  <sheetData>
    <row r="1" spans="1:13" s="6" customFormat="1" ht="12.95" customHeight="1" x14ac:dyDescent="0.2">
      <c r="A1" s="952" t="s">
        <v>1375</v>
      </c>
    </row>
    <row r="2" spans="1:13" ht="18" customHeight="1" x14ac:dyDescent="0.2">
      <c r="A2" s="154" t="s">
        <v>175</v>
      </c>
    </row>
    <row r="3" spans="1:13" ht="18" customHeight="1" x14ac:dyDescent="0.2">
      <c r="A3" s="154" t="s">
        <v>176</v>
      </c>
    </row>
    <row r="4" spans="1:13" ht="18" customHeight="1" x14ac:dyDescent="0.2">
      <c r="A4" s="154" t="s">
        <v>177</v>
      </c>
    </row>
    <row r="5" spans="1:13" ht="18" customHeight="1" thickBot="1" x14ac:dyDescent="0.25">
      <c r="A5" s="247" t="s">
        <v>152</v>
      </c>
    </row>
    <row r="6" spans="1:13" s="27" customFormat="1" ht="18" customHeight="1" thickBot="1" x14ac:dyDescent="0.25">
      <c r="A6" s="140"/>
      <c r="B6" s="248">
        <v>2014</v>
      </c>
      <c r="C6" s="248">
        <v>2015</v>
      </c>
      <c r="D6" s="248">
        <v>2016</v>
      </c>
      <c r="E6" s="248">
        <v>2017</v>
      </c>
      <c r="F6" s="248">
        <v>2018</v>
      </c>
      <c r="G6" s="248">
        <v>2019</v>
      </c>
      <c r="H6" s="248">
        <v>2020</v>
      </c>
      <c r="I6" s="248">
        <v>2021</v>
      </c>
      <c r="J6" s="248">
        <v>2022</v>
      </c>
      <c r="K6" s="248">
        <v>2023</v>
      </c>
      <c r="L6" s="248">
        <v>2024</v>
      </c>
      <c r="M6" s="248">
        <v>2025</v>
      </c>
    </row>
    <row r="7" spans="1:13" s="27" customFormat="1" ht="14.25" customHeight="1" x14ac:dyDescent="0.2">
      <c r="A7" s="141"/>
      <c r="K7" s="221"/>
      <c r="L7" s="221"/>
      <c r="M7" s="221"/>
    </row>
    <row r="8" spans="1:13" ht="24" customHeight="1" x14ac:dyDescent="0.2">
      <c r="A8" s="222" t="s">
        <v>130</v>
      </c>
      <c r="B8" s="108">
        <v>3934.9</v>
      </c>
      <c r="C8" s="108">
        <v>2681.2</v>
      </c>
      <c r="D8" s="108">
        <v>2480.9</v>
      </c>
      <c r="E8" s="108">
        <v>2217.1999999999998</v>
      </c>
      <c r="F8" s="108">
        <v>2377</v>
      </c>
      <c r="G8" s="108">
        <v>3532.1</v>
      </c>
      <c r="H8" s="223">
        <v>4050.3</v>
      </c>
      <c r="I8" s="223">
        <v>5548</v>
      </c>
      <c r="J8" s="223">
        <v>6699.9</v>
      </c>
      <c r="K8" s="223">
        <v>8638.7999999999993</v>
      </c>
      <c r="L8" s="223">
        <v>8795.2999999999993</v>
      </c>
      <c r="M8" s="223">
        <v>14114.8</v>
      </c>
    </row>
    <row r="9" spans="1:13" ht="12.95" customHeight="1" x14ac:dyDescent="0.2">
      <c r="A9" s="222" t="s">
        <v>0</v>
      </c>
      <c r="B9" s="108">
        <v>-140.6</v>
      </c>
      <c r="C9" s="108">
        <v>-235.8</v>
      </c>
      <c r="D9" s="108">
        <v>-69.2</v>
      </c>
      <c r="E9" s="108">
        <v>32.799999999999997</v>
      </c>
      <c r="F9" s="108">
        <v>-53.2</v>
      </c>
      <c r="G9" s="108">
        <v>-31.5</v>
      </c>
      <c r="H9" s="223">
        <v>-179.6</v>
      </c>
      <c r="I9" s="223">
        <v>31.2</v>
      </c>
      <c r="J9" s="223">
        <v>13.1</v>
      </c>
      <c r="K9" s="223">
        <v>-172.9</v>
      </c>
      <c r="L9" s="223">
        <v>-240</v>
      </c>
      <c r="M9" s="223">
        <v>34</v>
      </c>
    </row>
    <row r="10" spans="1:13" ht="24" x14ac:dyDescent="0.2">
      <c r="A10" s="225" t="s">
        <v>1388</v>
      </c>
      <c r="B10" s="108">
        <v>-64.400000000000006</v>
      </c>
      <c r="C10" s="108">
        <v>-110.6</v>
      </c>
      <c r="D10" s="108">
        <v>117.7</v>
      </c>
      <c r="E10" s="108">
        <v>215.6</v>
      </c>
      <c r="F10" s="108">
        <v>68.900000000000006</v>
      </c>
      <c r="G10" s="108">
        <v>109.3</v>
      </c>
      <c r="H10" s="223">
        <v>-84.4</v>
      </c>
      <c r="I10" s="223">
        <v>-66.8</v>
      </c>
      <c r="J10" s="223">
        <v>237.4</v>
      </c>
      <c r="K10" s="223">
        <v>848.3</v>
      </c>
      <c r="L10" s="223">
        <v>562.79999999999995</v>
      </c>
      <c r="M10" s="223">
        <v>1846.8</v>
      </c>
    </row>
    <row r="11" spans="1:13" ht="12.95" customHeight="1" x14ac:dyDescent="0.2">
      <c r="A11" s="226" t="s">
        <v>1</v>
      </c>
      <c r="B11" s="108">
        <v>180.7</v>
      </c>
      <c r="C11" s="108">
        <v>100.1</v>
      </c>
      <c r="D11" s="108">
        <v>228.3</v>
      </c>
      <c r="E11" s="108">
        <v>248.8</v>
      </c>
      <c r="F11" s="108">
        <v>110.7</v>
      </c>
      <c r="G11" s="108">
        <v>213.6</v>
      </c>
      <c r="H11" s="223">
        <v>176.8</v>
      </c>
      <c r="I11" s="223">
        <v>309.39999999999998</v>
      </c>
      <c r="J11" s="223">
        <v>452.1</v>
      </c>
      <c r="K11" s="223">
        <v>1060.5</v>
      </c>
      <c r="L11" s="223">
        <v>1053.7</v>
      </c>
      <c r="M11" s="223">
        <v>2244.3000000000002</v>
      </c>
    </row>
    <row r="12" spans="1:13" ht="12.95" customHeight="1" x14ac:dyDescent="0.2">
      <c r="A12" s="222" t="s">
        <v>2</v>
      </c>
      <c r="B12" s="108">
        <v>245.2</v>
      </c>
      <c r="C12" s="108">
        <v>210.7</v>
      </c>
      <c r="D12" s="108">
        <v>110.6</v>
      </c>
      <c r="E12" s="108">
        <v>33.200000000000003</v>
      </c>
      <c r="F12" s="108">
        <v>41.8</v>
      </c>
      <c r="G12" s="108">
        <v>104.2</v>
      </c>
      <c r="H12" s="223">
        <v>261.10000000000002</v>
      </c>
      <c r="I12" s="223">
        <v>376.1</v>
      </c>
      <c r="J12" s="223">
        <v>214.6</v>
      </c>
      <c r="K12" s="223">
        <v>212.2</v>
      </c>
      <c r="L12" s="223">
        <v>490.9</v>
      </c>
      <c r="M12" s="223">
        <v>397.5</v>
      </c>
    </row>
    <row r="13" spans="1:13" ht="24" x14ac:dyDescent="0.2">
      <c r="A13" s="222" t="s">
        <v>59</v>
      </c>
      <c r="B13" s="108">
        <v>3858.7</v>
      </c>
      <c r="C13" s="108">
        <v>2556</v>
      </c>
      <c r="D13" s="108">
        <v>2294</v>
      </c>
      <c r="E13" s="108">
        <v>2034.5</v>
      </c>
      <c r="F13" s="108">
        <v>2254.8000000000002</v>
      </c>
      <c r="G13" s="108">
        <v>3391.2</v>
      </c>
      <c r="H13" s="223">
        <v>3955.1</v>
      </c>
      <c r="I13" s="223">
        <v>5645.9</v>
      </c>
      <c r="J13" s="223">
        <v>6475.6</v>
      </c>
      <c r="K13" s="223">
        <v>7617.7</v>
      </c>
      <c r="L13" s="223">
        <v>7992.5</v>
      </c>
      <c r="M13" s="223">
        <v>12295</v>
      </c>
    </row>
    <row r="14" spans="1:13" ht="12.95" customHeight="1" x14ac:dyDescent="0.2">
      <c r="A14" s="222" t="s">
        <v>3</v>
      </c>
      <c r="B14" s="108">
        <v>209.5</v>
      </c>
      <c r="C14" s="108">
        <v>109.6</v>
      </c>
      <c r="D14" s="108">
        <v>233</v>
      </c>
      <c r="E14" s="108">
        <v>242.4</v>
      </c>
      <c r="F14" s="108">
        <v>326</v>
      </c>
      <c r="G14" s="108">
        <v>508.3</v>
      </c>
      <c r="H14" s="223">
        <v>980.4</v>
      </c>
      <c r="I14" s="223">
        <v>1038.9000000000001</v>
      </c>
      <c r="J14" s="223">
        <v>1367.1</v>
      </c>
      <c r="K14" s="223">
        <v>1940.3</v>
      </c>
      <c r="L14" s="223">
        <v>2350.8000000000002</v>
      </c>
      <c r="M14" s="223">
        <v>3141</v>
      </c>
    </row>
    <row r="15" spans="1:13" ht="12.95" customHeight="1" x14ac:dyDescent="0.2">
      <c r="A15" s="222" t="s">
        <v>4</v>
      </c>
      <c r="B15" s="108">
        <v>152.80000000000001</v>
      </c>
      <c r="C15" s="108">
        <v>100.2</v>
      </c>
      <c r="D15" s="108">
        <v>208.2</v>
      </c>
      <c r="E15" s="108">
        <v>198.2</v>
      </c>
      <c r="F15" s="108">
        <v>290.2</v>
      </c>
      <c r="G15" s="108">
        <v>471.3</v>
      </c>
      <c r="H15" s="223">
        <v>310.3</v>
      </c>
      <c r="I15" s="223">
        <v>400.3</v>
      </c>
      <c r="J15" s="223">
        <v>533.70000000000005</v>
      </c>
      <c r="K15" s="223">
        <v>548.29999999999995</v>
      </c>
      <c r="L15" s="223">
        <v>904.4</v>
      </c>
      <c r="M15" s="223">
        <v>1597.1</v>
      </c>
    </row>
    <row r="16" spans="1:13" ht="12.95" customHeight="1" x14ac:dyDescent="0.2">
      <c r="A16" s="149" t="s">
        <v>5</v>
      </c>
      <c r="B16" s="108">
        <v>128.80000000000001</v>
      </c>
      <c r="C16" s="108">
        <v>74.2</v>
      </c>
      <c r="D16" s="108">
        <v>126.9</v>
      </c>
      <c r="E16" s="108">
        <v>106.9</v>
      </c>
      <c r="F16" s="108">
        <v>191.2</v>
      </c>
      <c r="G16" s="108">
        <v>367</v>
      </c>
      <c r="H16" s="223">
        <v>148.6</v>
      </c>
      <c r="I16" s="223">
        <v>106.9</v>
      </c>
      <c r="J16" s="223">
        <v>141.80000000000001</v>
      </c>
      <c r="K16" s="223">
        <v>316.3</v>
      </c>
      <c r="L16" s="223">
        <v>431.9</v>
      </c>
      <c r="M16" s="223">
        <v>749</v>
      </c>
    </row>
    <row r="17" spans="1:13" ht="12.95" customHeight="1" x14ac:dyDescent="0.2">
      <c r="A17" s="227" t="s">
        <v>60</v>
      </c>
      <c r="B17" s="108">
        <v>19</v>
      </c>
      <c r="C17" s="108">
        <v>16.899999999999999</v>
      </c>
      <c r="D17" s="108">
        <v>50.9</v>
      </c>
      <c r="E17" s="108">
        <v>81</v>
      </c>
      <c r="F17" s="108">
        <v>96.6</v>
      </c>
      <c r="G17" s="108">
        <v>97.9</v>
      </c>
      <c r="H17" s="223">
        <v>130.9</v>
      </c>
      <c r="I17" s="223">
        <v>93.8</v>
      </c>
      <c r="J17" s="223">
        <v>137.80000000000001</v>
      </c>
      <c r="K17" s="223">
        <v>178.8</v>
      </c>
      <c r="L17" s="223">
        <v>219.5</v>
      </c>
      <c r="M17" s="223">
        <v>713.8</v>
      </c>
    </row>
    <row r="18" spans="1:13" ht="12.95" customHeight="1" x14ac:dyDescent="0.2">
      <c r="A18" s="149" t="s">
        <v>6</v>
      </c>
      <c r="B18" s="108">
        <v>5</v>
      </c>
      <c r="C18" s="108">
        <v>9.1</v>
      </c>
      <c r="D18" s="108">
        <v>30.5</v>
      </c>
      <c r="E18" s="108">
        <v>9.9</v>
      </c>
      <c r="F18" s="108">
        <v>2.4</v>
      </c>
      <c r="G18" s="108">
        <v>6.4</v>
      </c>
      <c r="H18" s="223">
        <v>30.8</v>
      </c>
      <c r="I18" s="223">
        <v>185.8</v>
      </c>
      <c r="J18" s="223">
        <v>254.1</v>
      </c>
      <c r="K18" s="223">
        <v>53.2</v>
      </c>
      <c r="L18" s="223">
        <v>153.1</v>
      </c>
      <c r="M18" s="223">
        <v>134.30000000000001</v>
      </c>
    </row>
    <row r="19" spans="1:13" ht="12.95" customHeight="1" x14ac:dyDescent="0.2">
      <c r="A19" s="222" t="s">
        <v>7</v>
      </c>
      <c r="B19" s="108">
        <v>4319.8999999999996</v>
      </c>
      <c r="C19" s="108">
        <v>4242</v>
      </c>
      <c r="D19" s="108">
        <v>2030.9</v>
      </c>
      <c r="E19" s="108">
        <v>2784.2</v>
      </c>
      <c r="F19" s="108">
        <v>1787.7</v>
      </c>
      <c r="G19" s="108">
        <v>1854</v>
      </c>
      <c r="H19" s="223">
        <v>3089.4</v>
      </c>
      <c r="I19" s="223">
        <v>3739</v>
      </c>
      <c r="J19" s="223">
        <v>5394.2</v>
      </c>
      <c r="K19" s="223">
        <v>4966.8999999999996</v>
      </c>
      <c r="L19" s="223">
        <v>5746.5</v>
      </c>
      <c r="M19" s="223">
        <v>4622.3</v>
      </c>
    </row>
    <row r="20" spans="1:13" ht="12.95" customHeight="1" x14ac:dyDescent="0.2">
      <c r="A20" s="222" t="s">
        <v>8</v>
      </c>
      <c r="B20" s="108">
        <v>912.2</v>
      </c>
      <c r="C20" s="108">
        <v>1059.8</v>
      </c>
      <c r="D20" s="108">
        <v>655.4</v>
      </c>
      <c r="E20" s="108">
        <v>949.4</v>
      </c>
      <c r="F20" s="108">
        <v>1200.5999999999999</v>
      </c>
      <c r="G20" s="108">
        <v>1400.8</v>
      </c>
      <c r="H20" s="223">
        <v>1374.4</v>
      </c>
      <c r="I20" s="223">
        <v>2241.3000000000002</v>
      </c>
      <c r="J20" s="223">
        <v>2893.3</v>
      </c>
      <c r="K20" s="223">
        <v>2891.4</v>
      </c>
      <c r="L20" s="223">
        <v>3485.5</v>
      </c>
      <c r="M20" s="223">
        <v>4990.3999999999996</v>
      </c>
    </row>
    <row r="21" spans="1:13" ht="12.95" customHeight="1" x14ac:dyDescent="0.2">
      <c r="A21" s="227" t="s">
        <v>109</v>
      </c>
      <c r="B21" s="108">
        <v>379</v>
      </c>
      <c r="C21" s="108">
        <v>203.1</v>
      </c>
      <c r="D21" s="108">
        <v>290.39999999999998</v>
      </c>
      <c r="E21" s="108">
        <v>561.4</v>
      </c>
      <c r="F21" s="108">
        <v>676.4</v>
      </c>
      <c r="G21" s="108">
        <v>762</v>
      </c>
      <c r="H21" s="223">
        <v>873.1</v>
      </c>
      <c r="I21" s="223">
        <v>1245.8</v>
      </c>
      <c r="J21" s="223">
        <v>1737</v>
      </c>
      <c r="K21" s="223">
        <v>1619.1</v>
      </c>
      <c r="L21" s="223">
        <v>2027.1</v>
      </c>
      <c r="M21" s="223">
        <v>2596.5</v>
      </c>
    </row>
    <row r="22" spans="1:13" ht="12.95" customHeight="1" x14ac:dyDescent="0.2">
      <c r="A22" s="227" t="s">
        <v>9</v>
      </c>
      <c r="B22" s="108">
        <v>152.80000000000001</v>
      </c>
      <c r="C22" s="108">
        <v>262.5</v>
      </c>
      <c r="D22" s="108">
        <v>261.39999999999998</v>
      </c>
      <c r="E22" s="108">
        <v>286.39999999999998</v>
      </c>
      <c r="F22" s="108">
        <v>338.1</v>
      </c>
      <c r="G22" s="108">
        <v>285.60000000000002</v>
      </c>
      <c r="H22" s="223">
        <v>184</v>
      </c>
      <c r="I22" s="223">
        <v>318.60000000000002</v>
      </c>
      <c r="J22" s="223">
        <v>491.1</v>
      </c>
      <c r="K22" s="223">
        <v>484.7</v>
      </c>
      <c r="L22" s="223">
        <v>569.9</v>
      </c>
      <c r="M22" s="223">
        <v>1109.3</v>
      </c>
    </row>
    <row r="23" spans="1:13" ht="12.95" customHeight="1" x14ac:dyDescent="0.2">
      <c r="A23" s="227" t="s">
        <v>10</v>
      </c>
      <c r="B23" s="108">
        <v>246.3</v>
      </c>
      <c r="C23" s="108">
        <v>461.3</v>
      </c>
      <c r="D23" s="108">
        <v>19.3</v>
      </c>
      <c r="E23" s="108">
        <v>24.6</v>
      </c>
      <c r="F23" s="108">
        <v>26.9</v>
      </c>
      <c r="G23" s="108">
        <v>185.7</v>
      </c>
      <c r="H23" s="223">
        <v>192.9</v>
      </c>
      <c r="I23" s="223">
        <v>98.9</v>
      </c>
      <c r="J23" s="223">
        <v>67.5</v>
      </c>
      <c r="K23" s="223">
        <v>128.69999999999999</v>
      </c>
      <c r="L23" s="223">
        <v>124.7</v>
      </c>
      <c r="M23" s="223">
        <v>450.2</v>
      </c>
    </row>
    <row r="24" spans="1:13" ht="12.95" customHeight="1" x14ac:dyDescent="0.2">
      <c r="A24" s="227" t="s">
        <v>61</v>
      </c>
      <c r="B24" s="108">
        <v>64.8</v>
      </c>
      <c r="C24" s="108">
        <v>69.2</v>
      </c>
      <c r="D24" s="108">
        <v>33.700000000000003</v>
      </c>
      <c r="E24" s="108">
        <v>19.8</v>
      </c>
      <c r="F24" s="108">
        <v>46.9</v>
      </c>
      <c r="G24" s="108">
        <v>38.6</v>
      </c>
      <c r="H24" s="223">
        <v>47.4</v>
      </c>
      <c r="I24" s="223">
        <v>22.3</v>
      </c>
      <c r="J24" s="223">
        <v>53.9</v>
      </c>
      <c r="K24" s="223">
        <v>195.6</v>
      </c>
      <c r="L24" s="223">
        <v>532.5</v>
      </c>
      <c r="M24" s="223">
        <v>519.4</v>
      </c>
    </row>
    <row r="25" spans="1:13" ht="12.95" customHeight="1" x14ac:dyDescent="0.2">
      <c r="A25" s="222" t="s">
        <v>11</v>
      </c>
      <c r="B25" s="108">
        <v>1635.1</v>
      </c>
      <c r="C25" s="108">
        <v>1645.3</v>
      </c>
      <c r="D25" s="108">
        <v>2131.6999999999998</v>
      </c>
      <c r="E25" s="108">
        <v>2245.5</v>
      </c>
      <c r="F25" s="108">
        <v>2198</v>
      </c>
      <c r="G25" s="108">
        <v>2444.3000000000002</v>
      </c>
      <c r="H25" s="223">
        <v>2996.5</v>
      </c>
      <c r="I25" s="223">
        <v>3615.4</v>
      </c>
      <c r="J25" s="223">
        <v>4221.8999999999996</v>
      </c>
      <c r="K25" s="223">
        <v>6154.8</v>
      </c>
      <c r="L25" s="223">
        <v>6541</v>
      </c>
      <c r="M25" s="223">
        <v>7161.2</v>
      </c>
    </row>
    <row r="26" spans="1:13" ht="12.95" customHeight="1" x14ac:dyDescent="0.2">
      <c r="A26" s="222" t="s">
        <v>12</v>
      </c>
      <c r="B26" s="108">
        <v>3832.1</v>
      </c>
      <c r="C26" s="108">
        <v>3556.9</v>
      </c>
      <c r="D26" s="108">
        <v>596.9</v>
      </c>
      <c r="E26" s="108">
        <v>647.70000000000005</v>
      </c>
      <c r="F26" s="108">
        <v>653</v>
      </c>
      <c r="G26" s="108">
        <v>891.2</v>
      </c>
      <c r="H26" s="223">
        <v>1258.3</v>
      </c>
      <c r="I26" s="223">
        <v>1820.8</v>
      </c>
      <c r="J26" s="223">
        <v>2397</v>
      </c>
      <c r="K26" s="223">
        <v>2645</v>
      </c>
      <c r="L26" s="223">
        <v>2478.8000000000002</v>
      </c>
      <c r="M26" s="223">
        <v>3271</v>
      </c>
    </row>
    <row r="27" spans="1:13" ht="12.95" customHeight="1" x14ac:dyDescent="0.2">
      <c r="A27" s="222" t="s">
        <v>13</v>
      </c>
      <c r="B27" s="108">
        <v>840.7</v>
      </c>
      <c r="C27" s="108">
        <v>1366</v>
      </c>
      <c r="D27" s="108">
        <v>1618.1</v>
      </c>
      <c r="E27" s="108">
        <v>919.3</v>
      </c>
      <c r="F27" s="108">
        <v>1511.6</v>
      </c>
      <c r="G27" s="108">
        <v>1553.5</v>
      </c>
      <c r="H27" s="223">
        <v>2073.1999999999998</v>
      </c>
      <c r="I27" s="223">
        <v>2545.8000000000002</v>
      </c>
      <c r="J27" s="223">
        <v>2783.7</v>
      </c>
      <c r="K27" s="223">
        <v>3156.4</v>
      </c>
      <c r="L27" s="223">
        <v>4487</v>
      </c>
      <c r="M27" s="223">
        <v>6074.9</v>
      </c>
    </row>
    <row r="28" spans="1:13" ht="12.95" customHeight="1" thickBot="1" x14ac:dyDescent="0.25">
      <c r="A28" s="151"/>
      <c r="B28" s="26"/>
      <c r="C28" s="26"/>
      <c r="D28" s="26"/>
      <c r="E28" s="26"/>
      <c r="F28" s="26"/>
      <c r="G28" s="26"/>
      <c r="H28" s="231"/>
      <c r="I28" s="231"/>
      <c r="J28" s="231"/>
      <c r="K28" s="231"/>
      <c r="L28" s="231"/>
      <c r="M28" s="231"/>
    </row>
    <row r="29" spans="1:13" ht="12.95" customHeight="1" x14ac:dyDescent="0.2">
      <c r="A29" s="152"/>
      <c r="B29" s="24"/>
      <c r="C29" s="24"/>
      <c r="D29" s="24"/>
      <c r="E29" s="24"/>
      <c r="F29" s="24"/>
      <c r="G29" s="24"/>
      <c r="H29" s="212"/>
      <c r="I29" s="212"/>
      <c r="J29" s="212"/>
      <c r="K29" s="212"/>
      <c r="L29" s="212"/>
      <c r="M29" s="212"/>
    </row>
    <row r="30" spans="1:13" s="212" customFormat="1" ht="12.95" customHeight="1" x14ac:dyDescent="0.2">
      <c r="A30" s="233" t="s">
        <v>14</v>
      </c>
    </row>
    <row r="31" spans="1:13" s="212" customFormat="1" ht="12.95" customHeight="1" x14ac:dyDescent="0.2">
      <c r="A31" s="222" t="s">
        <v>116</v>
      </c>
      <c r="B31" s="234">
        <v>193</v>
      </c>
      <c r="C31" s="234">
        <v>205</v>
      </c>
      <c r="D31" s="234">
        <v>201</v>
      </c>
      <c r="E31" s="234">
        <v>209</v>
      </c>
      <c r="F31" s="235">
        <v>217</v>
      </c>
      <c r="G31" s="235">
        <v>224</v>
      </c>
      <c r="H31" s="235">
        <v>235</v>
      </c>
      <c r="I31" s="235">
        <v>237</v>
      </c>
      <c r="J31" s="234">
        <v>282</v>
      </c>
      <c r="K31" s="234">
        <v>399</v>
      </c>
      <c r="L31" s="234">
        <v>524</v>
      </c>
      <c r="M31" s="234">
        <v>499</v>
      </c>
    </row>
    <row r="32" spans="1:13" s="212" customFormat="1" ht="12.95" customHeight="1" x14ac:dyDescent="0.2">
      <c r="A32" s="222" t="s">
        <v>15</v>
      </c>
      <c r="B32" s="234">
        <v>49</v>
      </c>
      <c r="C32" s="234">
        <v>64</v>
      </c>
      <c r="D32" s="234">
        <v>40</v>
      </c>
      <c r="E32" s="234">
        <v>46</v>
      </c>
      <c r="F32" s="235">
        <v>43</v>
      </c>
      <c r="G32" s="235">
        <v>42</v>
      </c>
      <c r="H32" s="235">
        <v>46</v>
      </c>
      <c r="I32" s="235">
        <v>40</v>
      </c>
      <c r="J32" s="234">
        <v>40</v>
      </c>
      <c r="K32" s="234">
        <v>65</v>
      </c>
      <c r="L32" s="234">
        <v>89</v>
      </c>
      <c r="M32" s="234">
        <v>101</v>
      </c>
    </row>
    <row r="33" spans="1:13" s="212" customFormat="1" ht="12.95" customHeight="1" x14ac:dyDescent="0.2">
      <c r="A33" s="222" t="s">
        <v>165</v>
      </c>
      <c r="F33" s="236"/>
      <c r="G33" s="236"/>
      <c r="H33" s="236"/>
      <c r="I33" s="236"/>
    </row>
    <row r="34" spans="1:13" s="212" customFormat="1" ht="12.95" customHeight="1" x14ac:dyDescent="0.2">
      <c r="A34" s="222" t="s">
        <v>62</v>
      </c>
      <c r="B34" s="237">
        <v>2</v>
      </c>
      <c r="C34" s="237">
        <v>4.9000000000000004</v>
      </c>
      <c r="D34" s="237">
        <v>8.1</v>
      </c>
      <c r="E34" s="237">
        <v>9</v>
      </c>
      <c r="F34" s="238">
        <v>5.4</v>
      </c>
      <c r="G34" s="238">
        <v>4.2</v>
      </c>
      <c r="H34" s="238">
        <v>2.4</v>
      </c>
      <c r="I34" s="238">
        <v>-1.7</v>
      </c>
      <c r="J34" s="237">
        <v>3.5</v>
      </c>
      <c r="K34" s="237">
        <v>13.4</v>
      </c>
      <c r="L34" s="237">
        <v>10</v>
      </c>
      <c r="M34" s="237">
        <v>14.8</v>
      </c>
    </row>
    <row r="35" spans="1:13" s="212" customFormat="1" ht="13.9" customHeight="1" x14ac:dyDescent="0.2">
      <c r="A35" s="222" t="s">
        <v>111</v>
      </c>
      <c r="F35" s="236"/>
      <c r="G35" s="236"/>
      <c r="H35" s="236"/>
      <c r="I35" s="236"/>
    </row>
    <row r="36" spans="1:13" s="212" customFormat="1" ht="13.9" customHeight="1" x14ac:dyDescent="0.2">
      <c r="A36" s="222" t="s">
        <v>142</v>
      </c>
      <c r="F36" s="236"/>
      <c r="G36" s="236"/>
      <c r="H36" s="236"/>
      <c r="I36" s="236"/>
    </row>
    <row r="37" spans="1:13" s="212" customFormat="1" ht="12.95" customHeight="1" x14ac:dyDescent="0.2">
      <c r="A37" s="222" t="s">
        <v>140</v>
      </c>
      <c r="B37" s="239">
        <v>-3.9</v>
      </c>
      <c r="C37" s="239">
        <v>-6.7</v>
      </c>
      <c r="D37" s="239">
        <v>5.5</v>
      </c>
      <c r="E37" s="239">
        <v>9.6</v>
      </c>
      <c r="F37" s="238">
        <v>3.1</v>
      </c>
      <c r="G37" s="238">
        <v>4.5</v>
      </c>
      <c r="H37" s="238">
        <v>-2.8</v>
      </c>
      <c r="I37" s="238">
        <v>-1.8</v>
      </c>
      <c r="J37" s="239">
        <v>5.6</v>
      </c>
      <c r="K37" s="239">
        <v>13.8</v>
      </c>
      <c r="L37" s="239">
        <v>8.6</v>
      </c>
      <c r="M37" s="239">
        <v>25.8</v>
      </c>
    </row>
    <row r="38" spans="1:13" s="212" customFormat="1" ht="12.95" customHeight="1" x14ac:dyDescent="0.2">
      <c r="A38" s="222" t="s">
        <v>112</v>
      </c>
      <c r="F38" s="236"/>
      <c r="G38" s="236"/>
      <c r="H38" s="236"/>
      <c r="I38" s="236"/>
    </row>
    <row r="39" spans="1:13" s="212" customFormat="1" ht="25.7" customHeight="1" x14ac:dyDescent="0.2">
      <c r="A39" s="222" t="s">
        <v>141</v>
      </c>
      <c r="B39" s="239">
        <v>-1.6</v>
      </c>
      <c r="C39" s="239">
        <v>-4.0999999999999996</v>
      </c>
      <c r="D39" s="239">
        <v>4.7</v>
      </c>
      <c r="E39" s="239">
        <v>9.6999999999999993</v>
      </c>
      <c r="F39" s="238">
        <v>2.9</v>
      </c>
      <c r="G39" s="238">
        <v>3.1</v>
      </c>
      <c r="H39" s="238">
        <v>-2.1</v>
      </c>
      <c r="I39" s="238">
        <v>-1.2</v>
      </c>
      <c r="J39" s="239">
        <v>3.5</v>
      </c>
      <c r="K39" s="239">
        <v>9.8000000000000007</v>
      </c>
      <c r="L39" s="239">
        <v>6.4</v>
      </c>
      <c r="M39" s="239">
        <v>13.1</v>
      </c>
    </row>
    <row r="40" spans="1:13" s="212" customFormat="1" ht="12.95" customHeight="1" x14ac:dyDescent="0.2">
      <c r="A40" s="222" t="s">
        <v>105</v>
      </c>
      <c r="F40" s="236"/>
      <c r="G40" s="236"/>
      <c r="H40" s="236"/>
      <c r="I40" s="236"/>
    </row>
    <row r="41" spans="1:13" s="212" customFormat="1" ht="12.95" customHeight="1" x14ac:dyDescent="0.2">
      <c r="A41" s="222" t="s">
        <v>16</v>
      </c>
      <c r="B41" s="239">
        <v>93.7</v>
      </c>
      <c r="C41" s="239">
        <v>68.099999999999994</v>
      </c>
      <c r="D41" s="239">
        <v>92.5</v>
      </c>
      <c r="E41" s="239">
        <v>89.4</v>
      </c>
      <c r="F41" s="238">
        <v>107.2</v>
      </c>
      <c r="G41" s="238">
        <v>148.6</v>
      </c>
      <c r="H41" s="238">
        <v>114.7</v>
      </c>
      <c r="I41" s="238">
        <v>137</v>
      </c>
      <c r="J41" s="239">
        <v>120.8</v>
      </c>
      <c r="K41" s="239">
        <v>128.9</v>
      </c>
      <c r="L41" s="239">
        <v>101.8</v>
      </c>
      <c r="M41" s="239">
        <v>160.5</v>
      </c>
    </row>
    <row r="42" spans="1:13" s="212" customFormat="1" ht="12.95" customHeight="1" x14ac:dyDescent="0.2">
      <c r="A42" s="222" t="s">
        <v>106</v>
      </c>
      <c r="B42" s="240">
        <v>1.2</v>
      </c>
      <c r="C42" s="240">
        <v>0.7</v>
      </c>
      <c r="D42" s="240">
        <v>1.4</v>
      </c>
      <c r="E42" s="240">
        <v>1</v>
      </c>
      <c r="F42" s="238">
        <v>1.2</v>
      </c>
      <c r="G42" s="238">
        <v>1.4</v>
      </c>
      <c r="H42" s="238">
        <v>0.8</v>
      </c>
      <c r="I42" s="238">
        <v>1.2</v>
      </c>
      <c r="J42" s="240">
        <v>0.9</v>
      </c>
      <c r="K42" s="240">
        <v>1.1000000000000001</v>
      </c>
      <c r="L42" s="240">
        <v>0.8</v>
      </c>
      <c r="M42" s="240">
        <v>1.6</v>
      </c>
    </row>
    <row r="43" spans="1:13" s="212" customFormat="1" ht="12.95" customHeight="1" x14ac:dyDescent="0.2">
      <c r="A43" s="222" t="s">
        <v>63</v>
      </c>
      <c r="F43" s="236"/>
      <c r="G43" s="236"/>
      <c r="H43" s="236"/>
      <c r="I43" s="236"/>
    </row>
    <row r="44" spans="1:13" s="212" customFormat="1" ht="12.95" customHeight="1" x14ac:dyDescent="0.2">
      <c r="A44" s="222" t="s">
        <v>17</v>
      </c>
      <c r="F44" s="236"/>
      <c r="G44" s="236"/>
      <c r="H44" s="236"/>
      <c r="I44" s="236"/>
    </row>
    <row r="45" spans="1:13" s="212" customFormat="1" ht="12.95" customHeight="1" x14ac:dyDescent="0.2">
      <c r="A45" s="222" t="s">
        <v>18</v>
      </c>
      <c r="B45" s="241">
        <v>4.5599999999999996</v>
      </c>
      <c r="C45" s="241">
        <v>2.6</v>
      </c>
      <c r="D45" s="241">
        <v>0.37</v>
      </c>
      <c r="E45" s="241">
        <v>0.7</v>
      </c>
      <c r="F45" s="242">
        <v>0.43</v>
      </c>
      <c r="G45" s="242">
        <v>0.56999999999999995</v>
      </c>
      <c r="H45" s="242">
        <v>0.61</v>
      </c>
      <c r="I45" s="242">
        <v>0.72</v>
      </c>
      <c r="J45" s="241">
        <v>0.86</v>
      </c>
      <c r="K45" s="241">
        <v>0.84</v>
      </c>
      <c r="L45" s="241">
        <v>0.55000000000000004</v>
      </c>
      <c r="M45" s="241">
        <v>0.54</v>
      </c>
    </row>
    <row r="46" spans="1:13" ht="15" customHeight="1" x14ac:dyDescent="0.2">
      <c r="A46" s="152"/>
      <c r="H46" s="212"/>
      <c r="I46" s="212"/>
      <c r="J46" s="212"/>
      <c r="K46" s="212"/>
      <c r="L46" s="212"/>
      <c r="M46" s="212"/>
    </row>
    <row r="47" spans="1:13" x14ac:dyDescent="0.2">
      <c r="A47" s="152"/>
      <c r="K47" s="212"/>
      <c r="L47" s="212"/>
      <c r="M47" s="212"/>
    </row>
    <row r="48" spans="1:13" x14ac:dyDescent="0.2">
      <c r="A48" s="152"/>
      <c r="K48" s="212"/>
      <c r="L48" s="212"/>
      <c r="M48" s="212"/>
    </row>
    <row r="49" spans="1:13" x14ac:dyDescent="0.2">
      <c r="A49" s="152"/>
      <c r="K49" s="212"/>
      <c r="L49" s="212"/>
      <c r="M49" s="212"/>
    </row>
    <row r="50" spans="1:13" x14ac:dyDescent="0.2">
      <c r="A50" s="152"/>
      <c r="K50" s="212"/>
      <c r="L50" s="212"/>
      <c r="M50" s="212"/>
    </row>
    <row r="51" spans="1:13" x14ac:dyDescent="0.2">
      <c r="A51" s="152"/>
    </row>
    <row r="52" spans="1:13" x14ac:dyDescent="0.2">
      <c r="A52" s="152"/>
    </row>
    <row r="53" spans="1:13" x14ac:dyDescent="0.2">
      <c r="A53" s="152"/>
    </row>
    <row r="54" spans="1:13" x14ac:dyDescent="0.2">
      <c r="A54" s="152"/>
    </row>
    <row r="55" spans="1:13" x14ac:dyDescent="0.2">
      <c r="A55" s="152"/>
    </row>
    <row r="56" spans="1:13" x14ac:dyDescent="0.2">
      <c r="A56" s="152"/>
    </row>
    <row r="57" spans="1:13" x14ac:dyDescent="0.2">
      <c r="A57" s="152"/>
    </row>
    <row r="58" spans="1:13" x14ac:dyDescent="0.2">
      <c r="A58" s="152"/>
    </row>
    <row r="59" spans="1:13" x14ac:dyDescent="0.2">
      <c r="A59" s="152"/>
    </row>
    <row r="60" spans="1:13" x14ac:dyDescent="0.2">
      <c r="A60" s="152"/>
    </row>
    <row r="61" spans="1:13" x14ac:dyDescent="0.2">
      <c r="A61" s="152"/>
    </row>
    <row r="62" spans="1:13" x14ac:dyDescent="0.2">
      <c r="A62" s="152"/>
    </row>
    <row r="63" spans="1:13" x14ac:dyDescent="0.2">
      <c r="A63" s="152"/>
    </row>
    <row r="64" spans="1:13"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row r="72" spans="1:1" x14ac:dyDescent="0.2">
      <c r="A72" s="152"/>
    </row>
  </sheetData>
  <hyperlinks>
    <hyperlink ref="A1" location="Мазмуну!A1" display="МАЗМУНУНА  кайтуу" xr:uid="{00000000-0004-0000-19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71"/>
  <sheetViews>
    <sheetView workbookViewId="0">
      <selection activeCell="M7" sqref="M7"/>
    </sheetView>
  </sheetViews>
  <sheetFormatPr defaultRowHeight="12.75" x14ac:dyDescent="0.2"/>
  <cols>
    <col min="1" max="1" width="41.28515625" style="250" customWidth="1"/>
    <col min="2" max="2" width="8.7109375" style="246" hidden="1" customWidth="1"/>
    <col min="3" max="3" width="0" style="246" hidden="1" customWidth="1"/>
    <col min="4" max="6" width="8.7109375" style="246" hidden="1" customWidth="1"/>
    <col min="7" max="8" width="9.28515625" style="246" hidden="1" customWidth="1"/>
    <col min="9" max="10" width="9.28515625" style="246" customWidth="1"/>
    <col min="11" max="13" width="9.5703125" style="246" customWidth="1"/>
    <col min="14" max="256" width="9.140625" style="246"/>
    <col min="257" max="257" width="41.28515625" style="246" customWidth="1"/>
    <col min="258" max="262" width="0" style="246" hidden="1" customWidth="1"/>
    <col min="263" max="266" width="9.28515625" style="246" customWidth="1"/>
    <col min="267" max="267" width="9.5703125" style="246" customWidth="1"/>
    <col min="268" max="512" width="9.140625" style="246"/>
    <col min="513" max="513" width="41.28515625" style="246" customWidth="1"/>
    <col min="514" max="518" width="0" style="246" hidden="1" customWidth="1"/>
    <col min="519" max="522" width="9.28515625" style="246" customWidth="1"/>
    <col min="523" max="523" width="9.5703125" style="246" customWidth="1"/>
    <col min="524" max="768" width="9.140625" style="246"/>
    <col min="769" max="769" width="41.28515625" style="246" customWidth="1"/>
    <col min="770" max="774" width="0" style="246" hidden="1" customWidth="1"/>
    <col min="775" max="778" width="9.28515625" style="246" customWidth="1"/>
    <col min="779" max="779" width="9.5703125" style="246" customWidth="1"/>
    <col min="780" max="1024" width="9.140625" style="246"/>
    <col min="1025" max="1025" width="41.28515625" style="246" customWidth="1"/>
    <col min="1026" max="1030" width="0" style="246" hidden="1" customWidth="1"/>
    <col min="1031" max="1034" width="9.28515625" style="246" customWidth="1"/>
    <col min="1035" max="1035" width="9.5703125" style="246" customWidth="1"/>
    <col min="1036" max="1280" width="9.140625" style="246"/>
    <col min="1281" max="1281" width="41.28515625" style="246" customWidth="1"/>
    <col min="1282" max="1286" width="0" style="246" hidden="1" customWidth="1"/>
    <col min="1287" max="1290" width="9.28515625" style="246" customWidth="1"/>
    <col min="1291" max="1291" width="9.5703125" style="246" customWidth="1"/>
    <col min="1292" max="1536" width="9.140625" style="246"/>
    <col min="1537" max="1537" width="41.28515625" style="246" customWidth="1"/>
    <col min="1538" max="1542" width="0" style="246" hidden="1" customWidth="1"/>
    <col min="1543" max="1546" width="9.28515625" style="246" customWidth="1"/>
    <col min="1547" max="1547" width="9.5703125" style="246" customWidth="1"/>
    <col min="1548" max="1792" width="9.140625" style="246"/>
    <col min="1793" max="1793" width="41.28515625" style="246" customWidth="1"/>
    <col min="1794" max="1798" width="0" style="246" hidden="1" customWidth="1"/>
    <col min="1799" max="1802" width="9.28515625" style="246" customWidth="1"/>
    <col min="1803" max="1803" width="9.5703125" style="246" customWidth="1"/>
    <col min="1804" max="2048" width="9.140625" style="246"/>
    <col min="2049" max="2049" width="41.28515625" style="246" customWidth="1"/>
    <col min="2050" max="2054" width="0" style="246" hidden="1" customWidth="1"/>
    <col min="2055" max="2058" width="9.28515625" style="246" customWidth="1"/>
    <col min="2059" max="2059" width="9.5703125" style="246" customWidth="1"/>
    <col min="2060" max="2304" width="9.140625" style="246"/>
    <col min="2305" max="2305" width="41.28515625" style="246" customWidth="1"/>
    <col min="2306" max="2310" width="0" style="246" hidden="1" customWidth="1"/>
    <col min="2311" max="2314" width="9.28515625" style="246" customWidth="1"/>
    <col min="2315" max="2315" width="9.5703125" style="246" customWidth="1"/>
    <col min="2316" max="2560" width="9.140625" style="246"/>
    <col min="2561" max="2561" width="41.28515625" style="246" customWidth="1"/>
    <col min="2562" max="2566" width="0" style="246" hidden="1" customWidth="1"/>
    <col min="2567" max="2570" width="9.28515625" style="246" customWidth="1"/>
    <col min="2571" max="2571" width="9.5703125" style="246" customWidth="1"/>
    <col min="2572" max="2816" width="9.140625" style="246"/>
    <col min="2817" max="2817" width="41.28515625" style="246" customWidth="1"/>
    <col min="2818" max="2822" width="0" style="246" hidden="1" customWidth="1"/>
    <col min="2823" max="2826" width="9.28515625" style="246" customWidth="1"/>
    <col min="2827" max="2827" width="9.5703125" style="246" customWidth="1"/>
    <col min="2828" max="3072" width="9.140625" style="246"/>
    <col min="3073" max="3073" width="41.28515625" style="246" customWidth="1"/>
    <col min="3074" max="3078" width="0" style="246" hidden="1" customWidth="1"/>
    <col min="3079" max="3082" width="9.28515625" style="246" customWidth="1"/>
    <col min="3083" max="3083" width="9.5703125" style="246" customWidth="1"/>
    <col min="3084" max="3328" width="9.140625" style="246"/>
    <col min="3329" max="3329" width="41.28515625" style="246" customWidth="1"/>
    <col min="3330" max="3334" width="0" style="246" hidden="1" customWidth="1"/>
    <col min="3335" max="3338" width="9.28515625" style="246" customWidth="1"/>
    <col min="3339" max="3339" width="9.5703125" style="246" customWidth="1"/>
    <col min="3340" max="3584" width="9.140625" style="246"/>
    <col min="3585" max="3585" width="41.28515625" style="246" customWidth="1"/>
    <col min="3586" max="3590" width="0" style="246" hidden="1" customWidth="1"/>
    <col min="3591" max="3594" width="9.28515625" style="246" customWidth="1"/>
    <col min="3595" max="3595" width="9.5703125" style="246" customWidth="1"/>
    <col min="3596" max="3840" width="9.140625" style="246"/>
    <col min="3841" max="3841" width="41.28515625" style="246" customWidth="1"/>
    <col min="3842" max="3846" width="0" style="246" hidden="1" customWidth="1"/>
    <col min="3847" max="3850" width="9.28515625" style="246" customWidth="1"/>
    <col min="3851" max="3851" width="9.5703125" style="246" customWidth="1"/>
    <col min="3852" max="4096" width="9.140625" style="246"/>
    <col min="4097" max="4097" width="41.28515625" style="246" customWidth="1"/>
    <col min="4098" max="4102" width="0" style="246" hidden="1" customWidth="1"/>
    <col min="4103" max="4106" width="9.28515625" style="246" customWidth="1"/>
    <col min="4107" max="4107" width="9.5703125" style="246" customWidth="1"/>
    <col min="4108" max="4352" width="9.140625" style="246"/>
    <col min="4353" max="4353" width="41.28515625" style="246" customWidth="1"/>
    <col min="4354" max="4358" width="0" style="246" hidden="1" customWidth="1"/>
    <col min="4359" max="4362" width="9.28515625" style="246" customWidth="1"/>
    <col min="4363" max="4363" width="9.5703125" style="246" customWidth="1"/>
    <col min="4364" max="4608" width="9.140625" style="246"/>
    <col min="4609" max="4609" width="41.28515625" style="246" customWidth="1"/>
    <col min="4610" max="4614" width="0" style="246" hidden="1" customWidth="1"/>
    <col min="4615" max="4618" width="9.28515625" style="246" customWidth="1"/>
    <col min="4619" max="4619" width="9.5703125" style="246" customWidth="1"/>
    <col min="4620" max="4864" width="9.140625" style="246"/>
    <col min="4865" max="4865" width="41.28515625" style="246" customWidth="1"/>
    <col min="4866" max="4870" width="0" style="246" hidden="1" customWidth="1"/>
    <col min="4871" max="4874" width="9.28515625" style="246" customWidth="1"/>
    <col min="4875" max="4875" width="9.5703125" style="246" customWidth="1"/>
    <col min="4876" max="5120" width="9.140625" style="246"/>
    <col min="5121" max="5121" width="41.28515625" style="246" customWidth="1"/>
    <col min="5122" max="5126" width="0" style="246" hidden="1" customWidth="1"/>
    <col min="5127" max="5130" width="9.28515625" style="246" customWidth="1"/>
    <col min="5131" max="5131" width="9.5703125" style="246" customWidth="1"/>
    <col min="5132" max="5376" width="9.140625" style="246"/>
    <col min="5377" max="5377" width="41.28515625" style="246" customWidth="1"/>
    <col min="5378" max="5382" width="0" style="246" hidden="1" customWidth="1"/>
    <col min="5383" max="5386" width="9.28515625" style="246" customWidth="1"/>
    <col min="5387" max="5387" width="9.5703125" style="246" customWidth="1"/>
    <col min="5388" max="5632" width="9.140625" style="246"/>
    <col min="5633" max="5633" width="41.28515625" style="246" customWidth="1"/>
    <col min="5634" max="5638" width="0" style="246" hidden="1" customWidth="1"/>
    <col min="5639" max="5642" width="9.28515625" style="246" customWidth="1"/>
    <col min="5643" max="5643" width="9.5703125" style="246" customWidth="1"/>
    <col min="5644" max="5888" width="9.140625" style="246"/>
    <col min="5889" max="5889" width="41.28515625" style="246" customWidth="1"/>
    <col min="5890" max="5894" width="0" style="246" hidden="1" customWidth="1"/>
    <col min="5895" max="5898" width="9.28515625" style="246" customWidth="1"/>
    <col min="5899" max="5899" width="9.5703125" style="246" customWidth="1"/>
    <col min="5900" max="6144" width="9.140625" style="246"/>
    <col min="6145" max="6145" width="41.28515625" style="246" customWidth="1"/>
    <col min="6146" max="6150" width="0" style="246" hidden="1" customWidth="1"/>
    <col min="6151" max="6154" width="9.28515625" style="246" customWidth="1"/>
    <col min="6155" max="6155" width="9.5703125" style="246" customWidth="1"/>
    <col min="6156" max="6400" width="9.140625" style="246"/>
    <col min="6401" max="6401" width="41.28515625" style="246" customWidth="1"/>
    <col min="6402" max="6406" width="0" style="246" hidden="1" customWidth="1"/>
    <col min="6407" max="6410" width="9.28515625" style="246" customWidth="1"/>
    <col min="6411" max="6411" width="9.5703125" style="246" customWidth="1"/>
    <col min="6412" max="6656" width="9.140625" style="246"/>
    <col min="6657" max="6657" width="41.28515625" style="246" customWidth="1"/>
    <col min="6658" max="6662" width="0" style="246" hidden="1" customWidth="1"/>
    <col min="6663" max="6666" width="9.28515625" style="246" customWidth="1"/>
    <col min="6667" max="6667" width="9.5703125" style="246" customWidth="1"/>
    <col min="6668" max="6912" width="9.140625" style="246"/>
    <col min="6913" max="6913" width="41.28515625" style="246" customWidth="1"/>
    <col min="6914" max="6918" width="0" style="246" hidden="1" customWidth="1"/>
    <col min="6919" max="6922" width="9.28515625" style="246" customWidth="1"/>
    <col min="6923" max="6923" width="9.5703125" style="246" customWidth="1"/>
    <col min="6924" max="7168" width="9.140625" style="246"/>
    <col min="7169" max="7169" width="41.28515625" style="246" customWidth="1"/>
    <col min="7170" max="7174" width="0" style="246" hidden="1" customWidth="1"/>
    <col min="7175" max="7178" width="9.28515625" style="246" customWidth="1"/>
    <col min="7179" max="7179" width="9.5703125" style="246" customWidth="1"/>
    <col min="7180" max="7424" width="9.140625" style="246"/>
    <col min="7425" max="7425" width="41.28515625" style="246" customWidth="1"/>
    <col min="7426" max="7430" width="0" style="246" hidden="1" customWidth="1"/>
    <col min="7431" max="7434" width="9.28515625" style="246" customWidth="1"/>
    <col min="7435" max="7435" width="9.5703125" style="246" customWidth="1"/>
    <col min="7436" max="7680" width="9.140625" style="246"/>
    <col min="7681" max="7681" width="41.28515625" style="246" customWidth="1"/>
    <col min="7682" max="7686" width="0" style="246" hidden="1" customWidth="1"/>
    <col min="7687" max="7690" width="9.28515625" style="246" customWidth="1"/>
    <col min="7691" max="7691" width="9.5703125" style="246" customWidth="1"/>
    <col min="7692" max="7936" width="9.140625" style="246"/>
    <col min="7937" max="7937" width="41.28515625" style="246" customWidth="1"/>
    <col min="7938" max="7942" width="0" style="246" hidden="1" customWidth="1"/>
    <col min="7943" max="7946" width="9.28515625" style="246" customWidth="1"/>
    <col min="7947" max="7947" width="9.5703125" style="246" customWidth="1"/>
    <col min="7948" max="8192" width="9.140625" style="246"/>
    <col min="8193" max="8193" width="41.28515625" style="246" customWidth="1"/>
    <col min="8194" max="8198" width="0" style="246" hidden="1" customWidth="1"/>
    <col min="8199" max="8202" width="9.28515625" style="246" customWidth="1"/>
    <col min="8203" max="8203" width="9.5703125" style="246" customWidth="1"/>
    <col min="8204" max="8448" width="9.140625" style="246"/>
    <col min="8449" max="8449" width="41.28515625" style="246" customWidth="1"/>
    <col min="8450" max="8454" width="0" style="246" hidden="1" customWidth="1"/>
    <col min="8455" max="8458" width="9.28515625" style="246" customWidth="1"/>
    <col min="8459" max="8459" width="9.5703125" style="246" customWidth="1"/>
    <col min="8460" max="8704" width="9.140625" style="246"/>
    <col min="8705" max="8705" width="41.28515625" style="246" customWidth="1"/>
    <col min="8706" max="8710" width="0" style="246" hidden="1" customWidth="1"/>
    <col min="8711" max="8714" width="9.28515625" style="246" customWidth="1"/>
    <col min="8715" max="8715" width="9.5703125" style="246" customWidth="1"/>
    <col min="8716" max="8960" width="9.140625" style="246"/>
    <col min="8961" max="8961" width="41.28515625" style="246" customWidth="1"/>
    <col min="8962" max="8966" width="0" style="246" hidden="1" customWidth="1"/>
    <col min="8967" max="8970" width="9.28515625" style="246" customWidth="1"/>
    <col min="8971" max="8971" width="9.5703125" style="246" customWidth="1"/>
    <col min="8972" max="9216" width="9.140625" style="246"/>
    <col min="9217" max="9217" width="41.28515625" style="246" customWidth="1"/>
    <col min="9218" max="9222" width="0" style="246" hidden="1" customWidth="1"/>
    <col min="9223" max="9226" width="9.28515625" style="246" customWidth="1"/>
    <col min="9227" max="9227" width="9.5703125" style="246" customWidth="1"/>
    <col min="9228" max="9472" width="9.140625" style="246"/>
    <col min="9473" max="9473" width="41.28515625" style="246" customWidth="1"/>
    <col min="9474" max="9478" width="0" style="246" hidden="1" customWidth="1"/>
    <col min="9479" max="9482" width="9.28515625" style="246" customWidth="1"/>
    <col min="9483" max="9483" width="9.5703125" style="246" customWidth="1"/>
    <col min="9484" max="9728" width="9.140625" style="246"/>
    <col min="9729" max="9729" width="41.28515625" style="246" customWidth="1"/>
    <col min="9730" max="9734" width="0" style="246" hidden="1" customWidth="1"/>
    <col min="9735" max="9738" width="9.28515625" style="246" customWidth="1"/>
    <col min="9739" max="9739" width="9.5703125" style="246" customWidth="1"/>
    <col min="9740" max="9984" width="9.140625" style="246"/>
    <col min="9985" max="9985" width="41.28515625" style="246" customWidth="1"/>
    <col min="9986" max="9990" width="0" style="246" hidden="1" customWidth="1"/>
    <col min="9991" max="9994" width="9.28515625" style="246" customWidth="1"/>
    <col min="9995" max="9995" width="9.5703125" style="246" customWidth="1"/>
    <col min="9996" max="10240" width="9.140625" style="246"/>
    <col min="10241" max="10241" width="41.28515625" style="246" customWidth="1"/>
    <col min="10242" max="10246" width="0" style="246" hidden="1" customWidth="1"/>
    <col min="10247" max="10250" width="9.28515625" style="246" customWidth="1"/>
    <col min="10251" max="10251" width="9.5703125" style="246" customWidth="1"/>
    <col min="10252" max="10496" width="9.140625" style="246"/>
    <col min="10497" max="10497" width="41.28515625" style="246" customWidth="1"/>
    <col min="10498" max="10502" width="0" style="246" hidden="1" customWidth="1"/>
    <col min="10503" max="10506" width="9.28515625" style="246" customWidth="1"/>
    <col min="10507" max="10507" width="9.5703125" style="246" customWidth="1"/>
    <col min="10508" max="10752" width="9.140625" style="246"/>
    <col min="10753" max="10753" width="41.28515625" style="246" customWidth="1"/>
    <col min="10754" max="10758" width="0" style="246" hidden="1" customWidth="1"/>
    <col min="10759" max="10762" width="9.28515625" style="246" customWidth="1"/>
    <col min="10763" max="10763" width="9.5703125" style="246" customWidth="1"/>
    <col min="10764" max="11008" width="9.140625" style="246"/>
    <col min="11009" max="11009" width="41.28515625" style="246" customWidth="1"/>
    <col min="11010" max="11014" width="0" style="246" hidden="1" customWidth="1"/>
    <col min="11015" max="11018" width="9.28515625" style="246" customWidth="1"/>
    <col min="11019" max="11019" width="9.5703125" style="246" customWidth="1"/>
    <col min="11020" max="11264" width="9.140625" style="246"/>
    <col min="11265" max="11265" width="41.28515625" style="246" customWidth="1"/>
    <col min="11266" max="11270" width="0" style="246" hidden="1" customWidth="1"/>
    <col min="11271" max="11274" width="9.28515625" style="246" customWidth="1"/>
    <col min="11275" max="11275" width="9.5703125" style="246" customWidth="1"/>
    <col min="11276" max="11520" width="9.140625" style="246"/>
    <col min="11521" max="11521" width="41.28515625" style="246" customWidth="1"/>
    <col min="11522" max="11526" width="0" style="246" hidden="1" customWidth="1"/>
    <col min="11527" max="11530" width="9.28515625" style="246" customWidth="1"/>
    <col min="11531" max="11531" width="9.5703125" style="246" customWidth="1"/>
    <col min="11532" max="11776" width="9.140625" style="246"/>
    <col min="11777" max="11777" width="41.28515625" style="246" customWidth="1"/>
    <col min="11778" max="11782" width="0" style="246" hidden="1" customWidth="1"/>
    <col min="11783" max="11786" width="9.28515625" style="246" customWidth="1"/>
    <col min="11787" max="11787" width="9.5703125" style="246" customWidth="1"/>
    <col min="11788" max="12032" width="9.140625" style="246"/>
    <col min="12033" max="12033" width="41.28515625" style="246" customWidth="1"/>
    <col min="12034" max="12038" width="0" style="246" hidden="1" customWidth="1"/>
    <col min="12039" max="12042" width="9.28515625" style="246" customWidth="1"/>
    <col min="12043" max="12043" width="9.5703125" style="246" customWidth="1"/>
    <col min="12044" max="12288" width="9.140625" style="246"/>
    <col min="12289" max="12289" width="41.28515625" style="246" customWidth="1"/>
    <col min="12290" max="12294" width="0" style="246" hidden="1" customWidth="1"/>
    <col min="12295" max="12298" width="9.28515625" style="246" customWidth="1"/>
    <col min="12299" max="12299" width="9.5703125" style="246" customWidth="1"/>
    <col min="12300" max="12544" width="9.140625" style="246"/>
    <col min="12545" max="12545" width="41.28515625" style="246" customWidth="1"/>
    <col min="12546" max="12550" width="0" style="246" hidden="1" customWidth="1"/>
    <col min="12551" max="12554" width="9.28515625" style="246" customWidth="1"/>
    <col min="12555" max="12555" width="9.5703125" style="246" customWidth="1"/>
    <col min="12556" max="12800" width="9.140625" style="246"/>
    <col min="12801" max="12801" width="41.28515625" style="246" customWidth="1"/>
    <col min="12802" max="12806" width="0" style="246" hidden="1" customWidth="1"/>
    <col min="12807" max="12810" width="9.28515625" style="246" customWidth="1"/>
    <col min="12811" max="12811" width="9.5703125" style="246" customWidth="1"/>
    <col min="12812" max="13056" width="9.140625" style="246"/>
    <col min="13057" max="13057" width="41.28515625" style="246" customWidth="1"/>
    <col min="13058" max="13062" width="0" style="246" hidden="1" customWidth="1"/>
    <col min="13063" max="13066" width="9.28515625" style="246" customWidth="1"/>
    <col min="13067" max="13067" width="9.5703125" style="246" customWidth="1"/>
    <col min="13068" max="13312" width="9.140625" style="246"/>
    <col min="13313" max="13313" width="41.28515625" style="246" customWidth="1"/>
    <col min="13314" max="13318" width="0" style="246" hidden="1" customWidth="1"/>
    <col min="13319" max="13322" width="9.28515625" style="246" customWidth="1"/>
    <col min="13323" max="13323" width="9.5703125" style="246" customWidth="1"/>
    <col min="13324" max="13568" width="9.140625" style="246"/>
    <col min="13569" max="13569" width="41.28515625" style="246" customWidth="1"/>
    <col min="13570" max="13574" width="0" style="246" hidden="1" customWidth="1"/>
    <col min="13575" max="13578" width="9.28515625" style="246" customWidth="1"/>
    <col min="13579" max="13579" width="9.5703125" style="246" customWidth="1"/>
    <col min="13580" max="13824" width="9.140625" style="246"/>
    <col min="13825" max="13825" width="41.28515625" style="246" customWidth="1"/>
    <col min="13826" max="13830" width="0" style="246" hidden="1" customWidth="1"/>
    <col min="13831" max="13834" width="9.28515625" style="246" customWidth="1"/>
    <col min="13835" max="13835" width="9.5703125" style="246" customWidth="1"/>
    <col min="13836" max="14080" width="9.140625" style="246"/>
    <col min="14081" max="14081" width="41.28515625" style="246" customWidth="1"/>
    <col min="14082" max="14086" width="0" style="246" hidden="1" customWidth="1"/>
    <col min="14087" max="14090" width="9.28515625" style="246" customWidth="1"/>
    <col min="14091" max="14091" width="9.5703125" style="246" customWidth="1"/>
    <col min="14092" max="14336" width="9.140625" style="246"/>
    <col min="14337" max="14337" width="41.28515625" style="246" customWidth="1"/>
    <col min="14338" max="14342" width="0" style="246" hidden="1" customWidth="1"/>
    <col min="14343" max="14346" width="9.28515625" style="246" customWidth="1"/>
    <col min="14347" max="14347" width="9.5703125" style="246" customWidth="1"/>
    <col min="14348" max="14592" width="9.140625" style="246"/>
    <col min="14593" max="14593" width="41.28515625" style="246" customWidth="1"/>
    <col min="14594" max="14598" width="0" style="246" hidden="1" customWidth="1"/>
    <col min="14599" max="14602" width="9.28515625" style="246" customWidth="1"/>
    <col min="14603" max="14603" width="9.5703125" style="246" customWidth="1"/>
    <col min="14604" max="14848" width="9.140625" style="246"/>
    <col min="14849" max="14849" width="41.28515625" style="246" customWidth="1"/>
    <col min="14850" max="14854" width="0" style="246" hidden="1" customWidth="1"/>
    <col min="14855" max="14858" width="9.28515625" style="246" customWidth="1"/>
    <col min="14859" max="14859" width="9.5703125" style="246" customWidth="1"/>
    <col min="14860" max="15104" width="9.140625" style="246"/>
    <col min="15105" max="15105" width="41.28515625" style="246" customWidth="1"/>
    <col min="15106" max="15110" width="0" style="246" hidden="1" customWidth="1"/>
    <col min="15111" max="15114" width="9.28515625" style="246" customWidth="1"/>
    <col min="15115" max="15115" width="9.5703125" style="246" customWidth="1"/>
    <col min="15116" max="15360" width="9.140625" style="246"/>
    <col min="15361" max="15361" width="41.28515625" style="246" customWidth="1"/>
    <col min="15362" max="15366" width="0" style="246" hidden="1" customWidth="1"/>
    <col min="15367" max="15370" width="9.28515625" style="246" customWidth="1"/>
    <col min="15371" max="15371" width="9.5703125" style="246" customWidth="1"/>
    <col min="15372" max="15616" width="9.140625" style="246"/>
    <col min="15617" max="15617" width="41.28515625" style="246" customWidth="1"/>
    <col min="15618" max="15622" width="0" style="246" hidden="1" customWidth="1"/>
    <col min="15623" max="15626" width="9.28515625" style="246" customWidth="1"/>
    <col min="15627" max="15627" width="9.5703125" style="246" customWidth="1"/>
    <col min="15628" max="15872" width="9.140625" style="246"/>
    <col min="15873" max="15873" width="41.28515625" style="246" customWidth="1"/>
    <col min="15874" max="15878" width="0" style="246" hidden="1" customWidth="1"/>
    <col min="15879" max="15882" width="9.28515625" style="246" customWidth="1"/>
    <col min="15883" max="15883" width="9.5703125" style="246" customWidth="1"/>
    <col min="15884" max="16128" width="9.140625" style="246"/>
    <col min="16129" max="16129" width="41.28515625" style="246" customWidth="1"/>
    <col min="16130" max="16134" width="0" style="246" hidden="1" customWidth="1"/>
    <col min="16135" max="16138" width="9.28515625" style="246" customWidth="1"/>
    <col min="16139" max="16139" width="9.5703125" style="246" customWidth="1"/>
    <col min="16140" max="16384" width="9.140625" style="246"/>
  </cols>
  <sheetData>
    <row r="1" spans="1:13" s="6" customFormat="1" ht="12.95" customHeight="1" x14ac:dyDescent="0.2">
      <c r="A1" s="952" t="s">
        <v>1375</v>
      </c>
    </row>
    <row r="2" spans="1:13" ht="18" customHeight="1" x14ac:dyDescent="0.2">
      <c r="A2" s="154" t="s">
        <v>178</v>
      </c>
    </row>
    <row r="3" spans="1:13" ht="18" customHeight="1" x14ac:dyDescent="0.2">
      <c r="A3" s="154" t="s">
        <v>179</v>
      </c>
    </row>
    <row r="4" spans="1:13" ht="18" customHeight="1" thickBot="1" x14ac:dyDescent="0.25">
      <c r="A4" s="247" t="s">
        <v>171</v>
      </c>
    </row>
    <row r="5" spans="1:13" s="27" customFormat="1" ht="18.75"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75" customHeight="1" x14ac:dyDescent="0.2">
      <c r="A6" s="141"/>
      <c r="B6" s="249"/>
      <c r="C6" s="249"/>
      <c r="D6" s="249"/>
      <c r="E6" s="249"/>
      <c r="F6" s="249"/>
      <c r="G6" s="249"/>
      <c r="H6" s="249"/>
      <c r="I6" s="249"/>
      <c r="J6" s="249"/>
      <c r="K6" s="249"/>
      <c r="L6" s="249"/>
      <c r="M6" s="249"/>
    </row>
    <row r="7" spans="1:13" ht="24" customHeight="1" x14ac:dyDescent="0.2">
      <c r="A7" s="222" t="s">
        <v>130</v>
      </c>
      <c r="B7" s="108">
        <v>1757.2</v>
      </c>
      <c r="C7" s="108">
        <v>1958.6</v>
      </c>
      <c r="D7" s="108">
        <v>1924</v>
      </c>
      <c r="E7" s="108">
        <v>1763</v>
      </c>
      <c r="F7" s="108">
        <v>2033.1</v>
      </c>
      <c r="G7" s="108">
        <v>2021.7</v>
      </c>
      <c r="H7" s="108">
        <v>1989.8</v>
      </c>
      <c r="I7" s="108">
        <v>2652.9</v>
      </c>
      <c r="J7" s="108">
        <v>3534.1</v>
      </c>
      <c r="K7" s="108">
        <v>4806.1000000000004</v>
      </c>
      <c r="L7" s="108">
        <v>6310.5</v>
      </c>
      <c r="M7" s="108">
        <v>8778</v>
      </c>
    </row>
    <row r="8" spans="1:13" ht="12.95" customHeight="1" x14ac:dyDescent="0.2">
      <c r="A8" s="222" t="s">
        <v>0</v>
      </c>
      <c r="B8" s="108">
        <v>-67.2</v>
      </c>
      <c r="C8" s="108">
        <v>-191.2</v>
      </c>
      <c r="D8" s="108">
        <v>-87.8</v>
      </c>
      <c r="E8" s="108">
        <v>-148.69999999999999</v>
      </c>
      <c r="F8" s="108">
        <v>-74.599999999999994</v>
      </c>
      <c r="G8" s="108">
        <v>-110.9</v>
      </c>
      <c r="H8" s="108">
        <v>-118.7</v>
      </c>
      <c r="I8" s="108">
        <v>-88.4</v>
      </c>
      <c r="J8" s="108">
        <v>-60.1</v>
      </c>
      <c r="K8" s="108">
        <v>-145.1</v>
      </c>
      <c r="L8" s="108">
        <v>501.1</v>
      </c>
      <c r="M8" s="108">
        <v>142.30000000000001</v>
      </c>
    </row>
    <row r="9" spans="1:13" ht="24" x14ac:dyDescent="0.2">
      <c r="A9" s="225" t="s">
        <v>1388</v>
      </c>
      <c r="B9" s="108">
        <v>102.7</v>
      </c>
      <c r="C9" s="108">
        <v>-26.8</v>
      </c>
      <c r="D9" s="108">
        <v>27.5</v>
      </c>
      <c r="E9" s="108">
        <v>-50.7</v>
      </c>
      <c r="F9" s="108">
        <v>-13</v>
      </c>
      <c r="G9" s="108">
        <v>60.2</v>
      </c>
      <c r="H9" s="108">
        <v>12.2</v>
      </c>
      <c r="I9" s="108">
        <v>165.8</v>
      </c>
      <c r="J9" s="108">
        <v>333.5</v>
      </c>
      <c r="K9" s="108">
        <v>564.9</v>
      </c>
      <c r="L9" s="108">
        <v>1435.6</v>
      </c>
      <c r="M9" s="108">
        <v>1248.9000000000001</v>
      </c>
    </row>
    <row r="10" spans="1:13" ht="12.95" customHeight="1" x14ac:dyDescent="0.2">
      <c r="A10" s="226" t="s">
        <v>1</v>
      </c>
      <c r="B10" s="108">
        <v>161.6</v>
      </c>
      <c r="C10" s="108">
        <v>104.5</v>
      </c>
      <c r="D10" s="108">
        <v>127.6</v>
      </c>
      <c r="E10" s="108">
        <v>101.8</v>
      </c>
      <c r="F10" s="108">
        <v>106.1</v>
      </c>
      <c r="G10" s="108">
        <v>157.30000000000001</v>
      </c>
      <c r="H10" s="108">
        <v>192.9</v>
      </c>
      <c r="I10" s="108">
        <v>291.89999999999998</v>
      </c>
      <c r="J10" s="108">
        <v>385.8</v>
      </c>
      <c r="K10" s="108">
        <v>634.6</v>
      </c>
      <c r="L10" s="108">
        <v>1513.9</v>
      </c>
      <c r="M10" s="108">
        <v>1574.6</v>
      </c>
    </row>
    <row r="11" spans="1:13" ht="12.95" customHeight="1" x14ac:dyDescent="0.2">
      <c r="A11" s="222" t="s">
        <v>2</v>
      </c>
      <c r="B11" s="108">
        <v>58.9</v>
      </c>
      <c r="C11" s="108">
        <v>131.30000000000001</v>
      </c>
      <c r="D11" s="108">
        <v>100.1</v>
      </c>
      <c r="E11" s="108">
        <v>152.5</v>
      </c>
      <c r="F11" s="108">
        <v>119.1</v>
      </c>
      <c r="G11" s="108">
        <v>97.1</v>
      </c>
      <c r="H11" s="108">
        <v>180.8</v>
      </c>
      <c r="I11" s="108">
        <v>126.1</v>
      </c>
      <c r="J11" s="108">
        <v>52.3</v>
      </c>
      <c r="K11" s="108">
        <v>69.7</v>
      </c>
      <c r="L11" s="108">
        <v>78.3</v>
      </c>
      <c r="M11" s="108">
        <v>325.7</v>
      </c>
    </row>
    <row r="12" spans="1:13" ht="24.75" customHeight="1" x14ac:dyDescent="0.2">
      <c r="A12" s="222" t="s">
        <v>59</v>
      </c>
      <c r="B12" s="108">
        <v>1586.9</v>
      </c>
      <c r="C12" s="108">
        <v>1794.2</v>
      </c>
      <c r="D12" s="108">
        <v>1791.6</v>
      </c>
      <c r="E12" s="108">
        <v>1665</v>
      </c>
      <c r="F12" s="108">
        <v>1971.5</v>
      </c>
      <c r="G12" s="108">
        <v>1850</v>
      </c>
      <c r="H12" s="108">
        <v>1858.9</v>
      </c>
      <c r="I12" s="108">
        <v>2398.6999999999998</v>
      </c>
      <c r="J12" s="108">
        <v>3140.5</v>
      </c>
      <c r="K12" s="108">
        <v>4096.1000000000004</v>
      </c>
      <c r="L12" s="108">
        <v>5375.9</v>
      </c>
      <c r="M12" s="108">
        <v>7671.5</v>
      </c>
    </row>
    <row r="13" spans="1:13" ht="12.95" customHeight="1" x14ac:dyDescent="0.2">
      <c r="A13" s="222" t="s">
        <v>3</v>
      </c>
      <c r="B13" s="108">
        <v>240.7</v>
      </c>
      <c r="C13" s="108">
        <v>294.8</v>
      </c>
      <c r="D13" s="108">
        <v>398.7</v>
      </c>
      <c r="E13" s="108">
        <v>305.7</v>
      </c>
      <c r="F13" s="108">
        <v>385.7</v>
      </c>
      <c r="G13" s="108">
        <v>285.60000000000002</v>
      </c>
      <c r="H13" s="108">
        <v>267.60000000000002</v>
      </c>
      <c r="I13" s="108">
        <v>357</v>
      </c>
      <c r="J13" s="108">
        <v>522.9</v>
      </c>
      <c r="K13" s="108">
        <v>903.5</v>
      </c>
      <c r="L13" s="108">
        <v>988.9</v>
      </c>
      <c r="M13" s="108">
        <v>1263.2</v>
      </c>
    </row>
    <row r="14" spans="1:13" ht="12.95" customHeight="1" x14ac:dyDescent="0.2">
      <c r="A14" s="222" t="s">
        <v>4</v>
      </c>
      <c r="B14" s="108">
        <v>129.1</v>
      </c>
      <c r="C14" s="108">
        <v>218.5</v>
      </c>
      <c r="D14" s="108">
        <v>318.60000000000002</v>
      </c>
      <c r="E14" s="108">
        <v>232.1</v>
      </c>
      <c r="F14" s="108">
        <v>315.60000000000002</v>
      </c>
      <c r="G14" s="108">
        <v>219.6</v>
      </c>
      <c r="H14" s="108">
        <v>196.6</v>
      </c>
      <c r="I14" s="108">
        <v>284.7</v>
      </c>
      <c r="J14" s="108">
        <v>433.8</v>
      </c>
      <c r="K14" s="108">
        <v>822.7</v>
      </c>
      <c r="L14" s="108">
        <v>920.7</v>
      </c>
      <c r="M14" s="108">
        <v>1138.5999999999999</v>
      </c>
    </row>
    <row r="15" spans="1:13" ht="12.95" customHeight="1" x14ac:dyDescent="0.2">
      <c r="A15" s="149" t="s">
        <v>5</v>
      </c>
      <c r="B15" s="108">
        <v>35.9</v>
      </c>
      <c r="C15" s="108">
        <v>145.19999999999999</v>
      </c>
      <c r="D15" s="108">
        <v>212.2</v>
      </c>
      <c r="E15" s="108">
        <v>165</v>
      </c>
      <c r="F15" s="108">
        <v>247.1</v>
      </c>
      <c r="G15" s="108">
        <v>139.9</v>
      </c>
      <c r="H15" s="108">
        <v>95.9</v>
      </c>
      <c r="I15" s="108">
        <v>109</v>
      </c>
      <c r="J15" s="108">
        <v>106.6</v>
      </c>
      <c r="K15" s="108">
        <v>129.6</v>
      </c>
      <c r="L15" s="108">
        <v>254.4</v>
      </c>
      <c r="M15" s="108">
        <v>245.5</v>
      </c>
    </row>
    <row r="16" spans="1:13" ht="12.95" customHeight="1" x14ac:dyDescent="0.2">
      <c r="A16" s="227" t="s">
        <v>60</v>
      </c>
      <c r="B16" s="108">
        <v>71</v>
      </c>
      <c r="C16" s="108">
        <v>39.6</v>
      </c>
      <c r="D16" s="108">
        <v>56.3</v>
      </c>
      <c r="E16" s="108">
        <v>64.8</v>
      </c>
      <c r="F16" s="108">
        <v>64.5</v>
      </c>
      <c r="G16" s="108">
        <v>76.2</v>
      </c>
      <c r="H16" s="108">
        <v>77.099999999999994</v>
      </c>
      <c r="I16" s="108">
        <v>107.9</v>
      </c>
      <c r="J16" s="108">
        <v>217</v>
      </c>
      <c r="K16" s="108">
        <v>528.79999999999995</v>
      </c>
      <c r="L16" s="108">
        <v>521.1</v>
      </c>
      <c r="M16" s="108">
        <v>655.29999999999995</v>
      </c>
    </row>
    <row r="17" spans="1:13" ht="12.95" customHeight="1" x14ac:dyDescent="0.2">
      <c r="A17" s="149" t="s">
        <v>6</v>
      </c>
      <c r="B17" s="108">
        <v>22.2</v>
      </c>
      <c r="C17" s="108">
        <v>23.8</v>
      </c>
      <c r="D17" s="108">
        <v>50.1</v>
      </c>
      <c r="E17" s="108">
        <v>2.2000000000000002</v>
      </c>
      <c r="F17" s="108">
        <v>4</v>
      </c>
      <c r="G17" s="108">
        <v>3.5</v>
      </c>
      <c r="H17" s="108">
        <v>23.4</v>
      </c>
      <c r="I17" s="108">
        <v>67.7</v>
      </c>
      <c r="J17" s="108">
        <v>110.2</v>
      </c>
      <c r="K17" s="108">
        <v>164.3</v>
      </c>
      <c r="L17" s="108">
        <v>145.19999999999999</v>
      </c>
      <c r="M17" s="108">
        <v>237.2</v>
      </c>
    </row>
    <row r="18" spans="1:13" ht="12.95" customHeight="1" x14ac:dyDescent="0.2">
      <c r="A18" s="222" t="s">
        <v>7</v>
      </c>
      <c r="B18" s="108">
        <v>882.5</v>
      </c>
      <c r="C18" s="108">
        <v>917.4</v>
      </c>
      <c r="D18" s="108">
        <v>1193.4000000000001</v>
      </c>
      <c r="E18" s="108">
        <v>1233</v>
      </c>
      <c r="F18" s="108">
        <v>1360.5</v>
      </c>
      <c r="G18" s="108">
        <v>1217.3</v>
      </c>
      <c r="H18" s="108">
        <v>1210.2</v>
      </c>
      <c r="I18" s="108">
        <v>1298.5</v>
      </c>
      <c r="J18" s="108">
        <v>1262.5</v>
      </c>
      <c r="K18" s="108">
        <v>1831.9</v>
      </c>
      <c r="L18" s="108">
        <v>1617.9</v>
      </c>
      <c r="M18" s="108">
        <v>1102</v>
      </c>
    </row>
    <row r="19" spans="1:13" ht="12.95" customHeight="1" x14ac:dyDescent="0.2">
      <c r="A19" s="222" t="s">
        <v>8</v>
      </c>
      <c r="B19" s="108">
        <v>567.79999999999995</v>
      </c>
      <c r="C19" s="108">
        <v>569.29999999999995</v>
      </c>
      <c r="D19" s="108">
        <v>555.20000000000005</v>
      </c>
      <c r="E19" s="108">
        <v>658.4</v>
      </c>
      <c r="F19" s="108">
        <v>516.5</v>
      </c>
      <c r="G19" s="108">
        <v>485.6</v>
      </c>
      <c r="H19" s="108">
        <v>772.9</v>
      </c>
      <c r="I19" s="108">
        <v>637.1</v>
      </c>
      <c r="J19" s="108">
        <v>731.9</v>
      </c>
      <c r="K19" s="108">
        <v>1225.7</v>
      </c>
      <c r="L19" s="108">
        <v>1243</v>
      </c>
      <c r="M19" s="108">
        <v>2041.6</v>
      </c>
    </row>
    <row r="20" spans="1:13" ht="12.95" customHeight="1" x14ac:dyDescent="0.2">
      <c r="A20" s="227" t="s">
        <v>109</v>
      </c>
      <c r="B20" s="108">
        <v>435.3</v>
      </c>
      <c r="C20" s="108">
        <v>416.5</v>
      </c>
      <c r="D20" s="108">
        <v>416.7</v>
      </c>
      <c r="E20" s="108">
        <v>518.70000000000005</v>
      </c>
      <c r="F20" s="108">
        <v>350.8</v>
      </c>
      <c r="G20" s="108">
        <v>324.2</v>
      </c>
      <c r="H20" s="108">
        <v>541.9</v>
      </c>
      <c r="I20" s="108">
        <v>442</v>
      </c>
      <c r="J20" s="108">
        <v>495.6</v>
      </c>
      <c r="K20" s="108">
        <v>619.1</v>
      </c>
      <c r="L20" s="108">
        <v>894.8</v>
      </c>
      <c r="M20" s="108">
        <v>1320.3</v>
      </c>
    </row>
    <row r="21" spans="1:13" ht="12.95" customHeight="1" x14ac:dyDescent="0.2">
      <c r="A21" s="227" t="s">
        <v>9</v>
      </c>
      <c r="B21" s="108">
        <v>26.3</v>
      </c>
      <c r="C21" s="108">
        <v>60.6</v>
      </c>
      <c r="D21" s="108">
        <v>61.1</v>
      </c>
      <c r="E21" s="108">
        <v>53.4</v>
      </c>
      <c r="F21" s="108">
        <v>63.9</v>
      </c>
      <c r="G21" s="108">
        <v>60.7</v>
      </c>
      <c r="H21" s="108">
        <v>48.8</v>
      </c>
      <c r="I21" s="108">
        <v>47.5</v>
      </c>
      <c r="J21" s="108">
        <v>91.7</v>
      </c>
      <c r="K21" s="108">
        <v>146.1</v>
      </c>
      <c r="L21" s="108">
        <v>147.4</v>
      </c>
      <c r="M21" s="108">
        <v>446.7</v>
      </c>
    </row>
    <row r="22" spans="1:13" ht="12.95" customHeight="1" x14ac:dyDescent="0.2">
      <c r="A22" s="227" t="s">
        <v>10</v>
      </c>
      <c r="B22" s="108">
        <v>32.5</v>
      </c>
      <c r="C22" s="108">
        <v>44.7</v>
      </c>
      <c r="D22" s="108">
        <v>31.3</v>
      </c>
      <c r="E22" s="108">
        <v>41.9</v>
      </c>
      <c r="F22" s="108">
        <v>42.2</v>
      </c>
      <c r="G22" s="108">
        <v>29.3</v>
      </c>
      <c r="H22" s="108">
        <v>107.9</v>
      </c>
      <c r="I22" s="108">
        <v>64.099999999999994</v>
      </c>
      <c r="J22" s="108">
        <v>44</v>
      </c>
      <c r="K22" s="108">
        <v>308.8</v>
      </c>
      <c r="L22" s="108">
        <v>59.7</v>
      </c>
      <c r="M22" s="108">
        <v>82.7</v>
      </c>
    </row>
    <row r="23" spans="1:13" ht="12.95" customHeight="1" x14ac:dyDescent="0.2">
      <c r="A23" s="227" t="s">
        <v>61</v>
      </c>
      <c r="B23" s="108">
        <v>33.9</v>
      </c>
      <c r="C23" s="108">
        <v>3.7</v>
      </c>
      <c r="D23" s="108">
        <v>7.4</v>
      </c>
      <c r="E23" s="108">
        <v>3</v>
      </c>
      <c r="F23" s="108">
        <v>9</v>
      </c>
      <c r="G23" s="108">
        <v>24.7</v>
      </c>
      <c r="H23" s="108">
        <v>10.5</v>
      </c>
      <c r="I23" s="108">
        <v>12.9</v>
      </c>
      <c r="J23" s="108">
        <v>23.5</v>
      </c>
      <c r="K23" s="108">
        <v>61.6</v>
      </c>
      <c r="L23" s="108">
        <v>19</v>
      </c>
      <c r="M23" s="108">
        <v>15</v>
      </c>
    </row>
    <row r="24" spans="1:13" ht="12.95" customHeight="1" x14ac:dyDescent="0.2">
      <c r="A24" s="222" t="s">
        <v>11</v>
      </c>
      <c r="B24" s="108">
        <v>1484.8</v>
      </c>
      <c r="C24" s="108">
        <v>848.5</v>
      </c>
      <c r="D24" s="108">
        <v>892.6</v>
      </c>
      <c r="E24" s="108">
        <v>913.6</v>
      </c>
      <c r="F24" s="108">
        <v>887.5</v>
      </c>
      <c r="G24" s="108">
        <v>837.1</v>
      </c>
      <c r="H24" s="108">
        <v>801.7</v>
      </c>
      <c r="I24" s="108">
        <v>794.7</v>
      </c>
      <c r="J24" s="108">
        <v>959.4</v>
      </c>
      <c r="K24" s="108">
        <v>1541</v>
      </c>
      <c r="L24" s="108">
        <v>2299.1</v>
      </c>
      <c r="M24" s="108">
        <v>4067.2</v>
      </c>
    </row>
    <row r="25" spans="1:13" ht="12.95" customHeight="1" x14ac:dyDescent="0.2">
      <c r="A25" s="222" t="s">
        <v>12</v>
      </c>
      <c r="B25" s="108">
        <v>602.9</v>
      </c>
      <c r="C25" s="108">
        <v>485.4</v>
      </c>
      <c r="D25" s="108">
        <v>558.4</v>
      </c>
      <c r="E25" s="108">
        <v>533.20000000000005</v>
      </c>
      <c r="F25" s="108">
        <v>477.3</v>
      </c>
      <c r="G25" s="108">
        <v>552.70000000000005</v>
      </c>
      <c r="H25" s="108">
        <v>880.3</v>
      </c>
      <c r="I25" s="108">
        <v>1053.0999999999999</v>
      </c>
      <c r="J25" s="108">
        <v>1086</v>
      </c>
      <c r="K25" s="108">
        <v>1214.9000000000001</v>
      </c>
      <c r="L25" s="108">
        <v>1851.6</v>
      </c>
      <c r="M25" s="108">
        <v>2076.8000000000002</v>
      </c>
    </row>
    <row r="26" spans="1:13" ht="12.95" customHeight="1" x14ac:dyDescent="0.2">
      <c r="A26" s="222" t="s">
        <v>13</v>
      </c>
      <c r="B26" s="108">
        <v>664.4</v>
      </c>
      <c r="C26" s="108">
        <v>588.9</v>
      </c>
      <c r="D26" s="108">
        <v>549.9</v>
      </c>
      <c r="E26" s="108">
        <v>563.5</v>
      </c>
      <c r="F26" s="108">
        <v>536.70000000000005</v>
      </c>
      <c r="G26" s="108">
        <v>517.70000000000005</v>
      </c>
      <c r="H26" s="108">
        <v>688.5</v>
      </c>
      <c r="I26" s="108">
        <v>756.4</v>
      </c>
      <c r="J26" s="108">
        <v>892.7</v>
      </c>
      <c r="K26" s="108">
        <v>1339</v>
      </c>
      <c r="L26" s="108">
        <v>1512.2</v>
      </c>
      <c r="M26" s="108">
        <v>2916.7</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217</v>
      </c>
      <c r="C30" s="234">
        <v>219</v>
      </c>
      <c r="D30" s="234">
        <v>207</v>
      </c>
      <c r="E30" s="234">
        <v>223</v>
      </c>
      <c r="F30" s="235">
        <v>229</v>
      </c>
      <c r="G30" s="235">
        <v>229</v>
      </c>
      <c r="H30" s="235">
        <v>229</v>
      </c>
      <c r="I30" s="235">
        <v>194</v>
      </c>
      <c r="J30" s="255">
        <v>193</v>
      </c>
      <c r="K30" s="255">
        <v>201</v>
      </c>
      <c r="L30" s="255">
        <v>202</v>
      </c>
      <c r="M30" s="255">
        <v>190</v>
      </c>
    </row>
    <row r="31" spans="1:13" s="212" customFormat="1" ht="12.95" customHeight="1" x14ac:dyDescent="0.2">
      <c r="A31" s="222" t="s">
        <v>15</v>
      </c>
      <c r="B31" s="234">
        <v>66</v>
      </c>
      <c r="C31" s="234">
        <v>69</v>
      </c>
      <c r="D31" s="234">
        <v>68</v>
      </c>
      <c r="E31" s="234">
        <v>63</v>
      </c>
      <c r="F31" s="235">
        <v>66</v>
      </c>
      <c r="G31" s="235">
        <v>61</v>
      </c>
      <c r="H31" s="235">
        <v>63</v>
      </c>
      <c r="I31" s="235">
        <v>46</v>
      </c>
      <c r="J31" s="255">
        <v>40</v>
      </c>
      <c r="K31" s="255">
        <v>37</v>
      </c>
      <c r="L31" s="255">
        <v>23</v>
      </c>
      <c r="M31" s="255">
        <v>40</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10.7</v>
      </c>
      <c r="C33" s="237">
        <v>9.1999999999999993</v>
      </c>
      <c r="D33" s="237">
        <v>7.4</v>
      </c>
      <c r="E33" s="237">
        <v>5.9</v>
      </c>
      <c r="F33" s="238">
        <v>3.1</v>
      </c>
      <c r="G33" s="238">
        <v>9.3000000000000007</v>
      </c>
      <c r="H33" s="238">
        <v>7</v>
      </c>
      <c r="I33" s="238">
        <v>10.6</v>
      </c>
      <c r="J33" s="257">
        <v>12.5</v>
      </c>
      <c r="K33" s="257">
        <v>17.3</v>
      </c>
      <c r="L33" s="257">
        <v>17.399999999999999</v>
      </c>
      <c r="M33" s="257">
        <v>14.4</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6.9</v>
      </c>
      <c r="C36" s="239">
        <v>-3.2</v>
      </c>
      <c r="D36" s="239">
        <v>3.1</v>
      </c>
      <c r="E36" s="239">
        <v>-5.6</v>
      </c>
      <c r="F36" s="238">
        <v>-1.5</v>
      </c>
      <c r="G36" s="238">
        <v>7.2</v>
      </c>
      <c r="H36" s="238">
        <v>1.5</v>
      </c>
      <c r="I36" s="238">
        <v>20.9</v>
      </c>
      <c r="J36" s="257">
        <v>34.799999999999997</v>
      </c>
      <c r="K36" s="257">
        <v>36.700000000000003</v>
      </c>
      <c r="L36" s="257">
        <v>62.4</v>
      </c>
      <c r="M36" s="257">
        <v>30.7</v>
      </c>
    </row>
    <row r="37" spans="1:13" s="212" customFormat="1" ht="15.75" customHeight="1" x14ac:dyDescent="0.2">
      <c r="A37" s="222" t="s">
        <v>112</v>
      </c>
      <c r="F37" s="236"/>
      <c r="G37" s="236"/>
      <c r="H37" s="236"/>
      <c r="I37" s="236"/>
      <c r="J37" s="257"/>
      <c r="K37" s="257"/>
      <c r="L37" s="257"/>
      <c r="M37" s="257"/>
    </row>
    <row r="38" spans="1:13" s="212" customFormat="1" ht="25.7" customHeight="1" x14ac:dyDescent="0.2">
      <c r="A38" s="222" t="s">
        <v>141</v>
      </c>
      <c r="B38" s="239">
        <v>5.8</v>
      </c>
      <c r="C38" s="239">
        <v>-1.4</v>
      </c>
      <c r="D38" s="239">
        <v>1.4</v>
      </c>
      <c r="E38" s="239">
        <v>-2.9</v>
      </c>
      <c r="F38" s="238">
        <v>-0.6</v>
      </c>
      <c r="G38" s="238">
        <v>3</v>
      </c>
      <c r="H38" s="238">
        <v>0.6</v>
      </c>
      <c r="I38" s="238">
        <v>6.2</v>
      </c>
      <c r="J38" s="257">
        <v>9.4</v>
      </c>
      <c r="K38" s="257">
        <v>11.8</v>
      </c>
      <c r="L38" s="257">
        <v>22.7</v>
      </c>
      <c r="M38" s="257">
        <v>14.2</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98.4</v>
      </c>
      <c r="C40" s="239">
        <v>111.5</v>
      </c>
      <c r="D40" s="239">
        <v>98.2</v>
      </c>
      <c r="E40" s="239">
        <v>91.6</v>
      </c>
      <c r="F40" s="238">
        <v>115.3</v>
      </c>
      <c r="G40" s="238">
        <v>99.4</v>
      </c>
      <c r="H40" s="238">
        <v>98.4</v>
      </c>
      <c r="I40" s="238">
        <v>133.30000000000001</v>
      </c>
      <c r="J40" s="258">
        <v>133.19999999999999</v>
      </c>
      <c r="K40" s="258">
        <v>136</v>
      </c>
      <c r="L40" s="258">
        <v>131.30000000000001</v>
      </c>
      <c r="M40" s="258">
        <v>139.1</v>
      </c>
    </row>
    <row r="41" spans="1:13" s="212" customFormat="1" ht="12.95" customHeight="1" x14ac:dyDescent="0.2">
      <c r="A41" s="222" t="s">
        <v>106</v>
      </c>
      <c r="B41" s="240">
        <v>1</v>
      </c>
      <c r="C41" s="240">
        <v>1.1000000000000001</v>
      </c>
      <c r="D41" s="240">
        <v>0.9</v>
      </c>
      <c r="E41" s="240">
        <v>0.9</v>
      </c>
      <c r="F41" s="238">
        <v>1.3</v>
      </c>
      <c r="G41" s="238">
        <v>0.9</v>
      </c>
      <c r="H41" s="238">
        <v>1</v>
      </c>
      <c r="I41" s="238">
        <v>1.4</v>
      </c>
      <c r="J41" s="258">
        <v>1</v>
      </c>
      <c r="K41" s="258">
        <v>1</v>
      </c>
      <c r="L41" s="258">
        <v>1</v>
      </c>
      <c r="M41" s="258">
        <v>1.1000000000000001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0.91</v>
      </c>
      <c r="C44" s="241">
        <v>0.82</v>
      </c>
      <c r="D44" s="241">
        <v>1.02</v>
      </c>
      <c r="E44" s="241">
        <v>0.95</v>
      </c>
      <c r="F44" s="242">
        <v>0.89</v>
      </c>
      <c r="G44" s="242">
        <v>1.07</v>
      </c>
      <c r="H44" s="242">
        <v>1.28</v>
      </c>
      <c r="I44" s="242">
        <v>1.39</v>
      </c>
      <c r="J44" s="259">
        <v>1.22</v>
      </c>
      <c r="K44" s="259">
        <v>0.91</v>
      </c>
      <c r="L44" s="259">
        <v>1.22</v>
      </c>
      <c r="M44" s="259">
        <v>0.71</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A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71"/>
  <sheetViews>
    <sheetView workbookViewId="0">
      <selection activeCell="M7" sqref="M7"/>
    </sheetView>
  </sheetViews>
  <sheetFormatPr defaultRowHeight="12.75" x14ac:dyDescent="0.2"/>
  <cols>
    <col min="1" max="1" width="40.140625" style="250" customWidth="1"/>
    <col min="2" max="2" width="8.7109375" style="246" hidden="1" customWidth="1"/>
    <col min="3" max="8" width="0" style="246" hidden="1" customWidth="1"/>
    <col min="9" max="12" width="9.140625" style="246"/>
    <col min="13" max="13" width="8.85546875" style="246"/>
    <col min="14" max="256" width="9.140625" style="246"/>
    <col min="257" max="257" width="40.140625" style="246" customWidth="1"/>
    <col min="258" max="262" width="0" style="246" hidden="1" customWidth="1"/>
    <col min="263" max="512" width="9.140625" style="246"/>
    <col min="513" max="513" width="40.140625" style="246" customWidth="1"/>
    <col min="514" max="518" width="0" style="246" hidden="1" customWidth="1"/>
    <col min="519" max="768" width="9.140625" style="246"/>
    <col min="769" max="769" width="40.140625" style="246" customWidth="1"/>
    <col min="770" max="774" width="0" style="246" hidden="1" customWidth="1"/>
    <col min="775" max="1024" width="9.140625" style="246"/>
    <col min="1025" max="1025" width="40.140625" style="246" customWidth="1"/>
    <col min="1026" max="1030" width="0" style="246" hidden="1" customWidth="1"/>
    <col min="1031" max="1280" width="9.140625" style="246"/>
    <col min="1281" max="1281" width="40.140625" style="246" customWidth="1"/>
    <col min="1282" max="1286" width="0" style="246" hidden="1" customWidth="1"/>
    <col min="1287" max="1536" width="9.140625" style="246"/>
    <col min="1537" max="1537" width="40.140625" style="246" customWidth="1"/>
    <col min="1538" max="1542" width="0" style="246" hidden="1" customWidth="1"/>
    <col min="1543" max="1792" width="9.140625" style="246"/>
    <col min="1793" max="1793" width="40.140625" style="246" customWidth="1"/>
    <col min="1794" max="1798" width="0" style="246" hidden="1" customWidth="1"/>
    <col min="1799" max="2048" width="9.140625" style="246"/>
    <col min="2049" max="2049" width="40.140625" style="246" customWidth="1"/>
    <col min="2050" max="2054" width="0" style="246" hidden="1" customWidth="1"/>
    <col min="2055" max="2304" width="9.140625" style="246"/>
    <col min="2305" max="2305" width="40.140625" style="246" customWidth="1"/>
    <col min="2306" max="2310" width="0" style="246" hidden="1" customWidth="1"/>
    <col min="2311" max="2560" width="9.140625" style="246"/>
    <col min="2561" max="2561" width="40.140625" style="246" customWidth="1"/>
    <col min="2562" max="2566" width="0" style="246" hidden="1" customWidth="1"/>
    <col min="2567" max="2816" width="9.140625" style="246"/>
    <col min="2817" max="2817" width="40.140625" style="246" customWidth="1"/>
    <col min="2818" max="2822" width="0" style="246" hidden="1" customWidth="1"/>
    <col min="2823" max="3072" width="9.140625" style="246"/>
    <col min="3073" max="3073" width="40.140625" style="246" customWidth="1"/>
    <col min="3074" max="3078" width="0" style="246" hidden="1" customWidth="1"/>
    <col min="3079" max="3328" width="9.140625" style="246"/>
    <col min="3329" max="3329" width="40.140625" style="246" customWidth="1"/>
    <col min="3330" max="3334" width="0" style="246" hidden="1" customWidth="1"/>
    <col min="3335" max="3584" width="9.140625" style="246"/>
    <col min="3585" max="3585" width="40.140625" style="246" customWidth="1"/>
    <col min="3586" max="3590" width="0" style="246" hidden="1" customWidth="1"/>
    <col min="3591" max="3840" width="9.140625" style="246"/>
    <col min="3841" max="3841" width="40.140625" style="246" customWidth="1"/>
    <col min="3842" max="3846" width="0" style="246" hidden="1" customWidth="1"/>
    <col min="3847" max="4096" width="9.140625" style="246"/>
    <col min="4097" max="4097" width="40.140625" style="246" customWidth="1"/>
    <col min="4098" max="4102" width="0" style="246" hidden="1" customWidth="1"/>
    <col min="4103" max="4352" width="9.140625" style="246"/>
    <col min="4353" max="4353" width="40.140625" style="246" customWidth="1"/>
    <col min="4354" max="4358" width="0" style="246" hidden="1" customWidth="1"/>
    <col min="4359" max="4608" width="9.140625" style="246"/>
    <col min="4609" max="4609" width="40.140625" style="246" customWidth="1"/>
    <col min="4610" max="4614" width="0" style="246" hidden="1" customWidth="1"/>
    <col min="4615" max="4864" width="9.140625" style="246"/>
    <col min="4865" max="4865" width="40.140625" style="246" customWidth="1"/>
    <col min="4866" max="4870" width="0" style="246" hidden="1" customWidth="1"/>
    <col min="4871" max="5120" width="9.140625" style="246"/>
    <col min="5121" max="5121" width="40.140625" style="246" customWidth="1"/>
    <col min="5122" max="5126" width="0" style="246" hidden="1" customWidth="1"/>
    <col min="5127" max="5376" width="9.140625" style="246"/>
    <col min="5377" max="5377" width="40.140625" style="246" customWidth="1"/>
    <col min="5378" max="5382" width="0" style="246" hidden="1" customWidth="1"/>
    <col min="5383" max="5632" width="9.140625" style="246"/>
    <col min="5633" max="5633" width="40.140625" style="246" customWidth="1"/>
    <col min="5634" max="5638" width="0" style="246" hidden="1" customWidth="1"/>
    <col min="5639" max="5888" width="9.140625" style="246"/>
    <col min="5889" max="5889" width="40.140625" style="246" customWidth="1"/>
    <col min="5890" max="5894" width="0" style="246" hidden="1" customWidth="1"/>
    <col min="5895" max="6144" width="9.140625" style="246"/>
    <col min="6145" max="6145" width="40.140625" style="246" customWidth="1"/>
    <col min="6146" max="6150" width="0" style="246" hidden="1" customWidth="1"/>
    <col min="6151" max="6400" width="9.140625" style="246"/>
    <col min="6401" max="6401" width="40.140625" style="246" customWidth="1"/>
    <col min="6402" max="6406" width="0" style="246" hidden="1" customWidth="1"/>
    <col min="6407" max="6656" width="9.140625" style="246"/>
    <col min="6657" max="6657" width="40.140625" style="246" customWidth="1"/>
    <col min="6658" max="6662" width="0" style="246" hidden="1" customWidth="1"/>
    <col min="6663" max="6912" width="9.140625" style="246"/>
    <col min="6913" max="6913" width="40.140625" style="246" customWidth="1"/>
    <col min="6914" max="6918" width="0" style="246" hidden="1" customWidth="1"/>
    <col min="6919" max="7168" width="9.140625" style="246"/>
    <col min="7169" max="7169" width="40.140625" style="246" customWidth="1"/>
    <col min="7170" max="7174" width="0" style="246" hidden="1" customWidth="1"/>
    <col min="7175" max="7424" width="9.140625" style="246"/>
    <col min="7425" max="7425" width="40.140625" style="246" customWidth="1"/>
    <col min="7426" max="7430" width="0" style="246" hidden="1" customWidth="1"/>
    <col min="7431" max="7680" width="9.140625" style="246"/>
    <col min="7681" max="7681" width="40.140625" style="246" customWidth="1"/>
    <col min="7682" max="7686" width="0" style="246" hidden="1" customWidth="1"/>
    <col min="7687" max="7936" width="9.140625" style="246"/>
    <col min="7937" max="7937" width="40.140625" style="246" customWidth="1"/>
    <col min="7938" max="7942" width="0" style="246" hidden="1" customWidth="1"/>
    <col min="7943" max="8192" width="9.140625" style="246"/>
    <col min="8193" max="8193" width="40.140625" style="246" customWidth="1"/>
    <col min="8194" max="8198" width="0" style="246" hidden="1" customWidth="1"/>
    <col min="8199" max="8448" width="9.140625" style="246"/>
    <col min="8449" max="8449" width="40.140625" style="246" customWidth="1"/>
    <col min="8450" max="8454" width="0" style="246" hidden="1" customWidth="1"/>
    <col min="8455" max="8704" width="9.140625" style="246"/>
    <col min="8705" max="8705" width="40.140625" style="246" customWidth="1"/>
    <col min="8706" max="8710" width="0" style="246" hidden="1" customWidth="1"/>
    <col min="8711" max="8960" width="9.140625" style="246"/>
    <col min="8961" max="8961" width="40.140625" style="246" customWidth="1"/>
    <col min="8962" max="8966" width="0" style="246" hidden="1" customWidth="1"/>
    <col min="8967" max="9216" width="9.140625" style="246"/>
    <col min="9217" max="9217" width="40.140625" style="246" customWidth="1"/>
    <col min="9218" max="9222" width="0" style="246" hidden="1" customWidth="1"/>
    <col min="9223" max="9472" width="9.140625" style="246"/>
    <col min="9473" max="9473" width="40.140625" style="246" customWidth="1"/>
    <col min="9474" max="9478" width="0" style="246" hidden="1" customWidth="1"/>
    <col min="9479" max="9728" width="9.140625" style="246"/>
    <col min="9729" max="9729" width="40.140625" style="246" customWidth="1"/>
    <col min="9730" max="9734" width="0" style="246" hidden="1" customWidth="1"/>
    <col min="9735" max="9984" width="9.140625" style="246"/>
    <col min="9985" max="9985" width="40.140625" style="246" customWidth="1"/>
    <col min="9986" max="9990" width="0" style="246" hidden="1" customWidth="1"/>
    <col min="9991" max="10240" width="9.140625" style="246"/>
    <col min="10241" max="10241" width="40.140625" style="246" customWidth="1"/>
    <col min="10242" max="10246" width="0" style="246" hidden="1" customWidth="1"/>
    <col min="10247" max="10496" width="9.140625" style="246"/>
    <col min="10497" max="10497" width="40.140625" style="246" customWidth="1"/>
    <col min="10498" max="10502" width="0" style="246" hidden="1" customWidth="1"/>
    <col min="10503" max="10752" width="9.140625" style="246"/>
    <col min="10753" max="10753" width="40.140625" style="246" customWidth="1"/>
    <col min="10754" max="10758" width="0" style="246" hidden="1" customWidth="1"/>
    <col min="10759" max="11008" width="9.140625" style="246"/>
    <col min="11009" max="11009" width="40.140625" style="246" customWidth="1"/>
    <col min="11010" max="11014" width="0" style="246" hidden="1" customWidth="1"/>
    <col min="11015" max="11264" width="9.140625" style="246"/>
    <col min="11265" max="11265" width="40.140625" style="246" customWidth="1"/>
    <col min="11266" max="11270" width="0" style="246" hidden="1" customWidth="1"/>
    <col min="11271" max="11520" width="9.140625" style="246"/>
    <col min="11521" max="11521" width="40.140625" style="246" customWidth="1"/>
    <col min="11522" max="11526" width="0" style="246" hidden="1" customWidth="1"/>
    <col min="11527" max="11776" width="9.140625" style="246"/>
    <col min="11777" max="11777" width="40.140625" style="246" customWidth="1"/>
    <col min="11778" max="11782" width="0" style="246" hidden="1" customWidth="1"/>
    <col min="11783" max="12032" width="9.140625" style="246"/>
    <col min="12033" max="12033" width="40.140625" style="246" customWidth="1"/>
    <col min="12034" max="12038" width="0" style="246" hidden="1" customWidth="1"/>
    <col min="12039" max="12288" width="9.140625" style="246"/>
    <col min="12289" max="12289" width="40.140625" style="246" customWidth="1"/>
    <col min="12290" max="12294" width="0" style="246" hidden="1" customWidth="1"/>
    <col min="12295" max="12544" width="9.140625" style="246"/>
    <col min="12545" max="12545" width="40.140625" style="246" customWidth="1"/>
    <col min="12546" max="12550" width="0" style="246" hidden="1" customWidth="1"/>
    <col min="12551" max="12800" width="9.140625" style="246"/>
    <col min="12801" max="12801" width="40.140625" style="246" customWidth="1"/>
    <col min="12802" max="12806" width="0" style="246" hidden="1" customWidth="1"/>
    <col min="12807" max="13056" width="9.140625" style="246"/>
    <col min="13057" max="13057" width="40.140625" style="246" customWidth="1"/>
    <col min="13058" max="13062" width="0" style="246" hidden="1" customWidth="1"/>
    <col min="13063" max="13312" width="9.140625" style="246"/>
    <col min="13313" max="13313" width="40.140625" style="246" customWidth="1"/>
    <col min="13314" max="13318" width="0" style="246" hidden="1" customWidth="1"/>
    <col min="13319" max="13568" width="9.140625" style="246"/>
    <col min="13569" max="13569" width="40.140625" style="246" customWidth="1"/>
    <col min="13570" max="13574" width="0" style="246" hidden="1" customWidth="1"/>
    <col min="13575" max="13824" width="9.140625" style="246"/>
    <col min="13825" max="13825" width="40.140625" style="246" customWidth="1"/>
    <col min="13826" max="13830" width="0" style="246" hidden="1" customWidth="1"/>
    <col min="13831" max="14080" width="9.140625" style="246"/>
    <col min="14081" max="14081" width="40.140625" style="246" customWidth="1"/>
    <col min="14082" max="14086" width="0" style="246" hidden="1" customWidth="1"/>
    <col min="14087" max="14336" width="9.140625" style="246"/>
    <col min="14337" max="14337" width="40.140625" style="246" customWidth="1"/>
    <col min="14338" max="14342" width="0" style="246" hidden="1" customWidth="1"/>
    <col min="14343" max="14592" width="9.140625" style="246"/>
    <col min="14593" max="14593" width="40.140625" style="246" customWidth="1"/>
    <col min="14594" max="14598" width="0" style="246" hidden="1" customWidth="1"/>
    <col min="14599" max="14848" width="9.140625" style="246"/>
    <col min="14849" max="14849" width="40.140625" style="246" customWidth="1"/>
    <col min="14850" max="14854" width="0" style="246" hidden="1" customWidth="1"/>
    <col min="14855" max="15104" width="9.140625" style="246"/>
    <col min="15105" max="15105" width="40.140625" style="246" customWidth="1"/>
    <col min="15106" max="15110" width="0" style="246" hidden="1" customWidth="1"/>
    <col min="15111" max="15360" width="9.140625" style="246"/>
    <col min="15361" max="15361" width="40.140625" style="246" customWidth="1"/>
    <col min="15362" max="15366" width="0" style="246" hidden="1" customWidth="1"/>
    <col min="15367" max="15616" width="9.140625" style="246"/>
    <col min="15617" max="15617" width="40.140625" style="246" customWidth="1"/>
    <col min="15618" max="15622" width="0" style="246" hidden="1" customWidth="1"/>
    <col min="15623" max="15872" width="9.140625" style="246"/>
    <col min="15873" max="15873" width="40.140625" style="246" customWidth="1"/>
    <col min="15874" max="15878" width="0" style="246" hidden="1" customWidth="1"/>
    <col min="15879" max="16128" width="9.140625" style="246"/>
    <col min="16129" max="16129" width="40.1406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180</v>
      </c>
    </row>
    <row r="3" spans="1:13" ht="18" customHeight="1" x14ac:dyDescent="0.2">
      <c r="A3" s="154" t="s">
        <v>164</v>
      </c>
    </row>
    <row r="4" spans="1:13" ht="18" customHeight="1" thickBot="1" x14ac:dyDescent="0.25">
      <c r="A4" s="247" t="s">
        <v>181</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75" customHeight="1" x14ac:dyDescent="0.2">
      <c r="A6" s="141"/>
      <c r="B6" s="249"/>
      <c r="C6" s="249"/>
      <c r="D6" s="249"/>
      <c r="E6" s="249"/>
      <c r="F6" s="249"/>
      <c r="G6" s="249"/>
      <c r="H6" s="249"/>
      <c r="I6" s="249"/>
      <c r="J6" s="249"/>
      <c r="K6" s="249"/>
      <c r="L6" s="249"/>
      <c r="M6" s="249"/>
    </row>
    <row r="7" spans="1:13" ht="24" customHeight="1" x14ac:dyDescent="0.2">
      <c r="A7" s="222" t="s">
        <v>130</v>
      </c>
      <c r="B7" s="108">
        <v>3589.2</v>
      </c>
      <c r="C7" s="108">
        <v>5265.2</v>
      </c>
      <c r="D7" s="108">
        <v>8142</v>
      </c>
      <c r="E7" s="108">
        <v>12868.4</v>
      </c>
      <c r="F7" s="108">
        <v>13652.7</v>
      </c>
      <c r="G7" s="108">
        <v>6179.6</v>
      </c>
      <c r="H7" s="108">
        <v>1301.4000000000001</v>
      </c>
      <c r="I7" s="108">
        <v>3695.9</v>
      </c>
      <c r="J7" s="108">
        <v>7628.6</v>
      </c>
      <c r="K7" s="108">
        <v>7136.3</v>
      </c>
      <c r="L7" s="108">
        <v>15024.1</v>
      </c>
      <c r="M7" s="108">
        <v>20590.7</v>
      </c>
    </row>
    <row r="8" spans="1:13" ht="12.95" customHeight="1" x14ac:dyDescent="0.2">
      <c r="A8" s="222" t="s">
        <v>0</v>
      </c>
      <c r="B8" s="108">
        <v>-4013.4</v>
      </c>
      <c r="C8" s="108">
        <v>-6393.3</v>
      </c>
      <c r="D8" s="108">
        <v>1603.4</v>
      </c>
      <c r="E8" s="108">
        <v>-1459.6</v>
      </c>
      <c r="F8" s="108">
        <v>-1942.8</v>
      </c>
      <c r="G8" s="108">
        <v>-1794.3</v>
      </c>
      <c r="H8" s="108">
        <v>-10123</v>
      </c>
      <c r="I8" s="108">
        <v>-2695.7</v>
      </c>
      <c r="J8" s="108">
        <v>-3217.1</v>
      </c>
      <c r="K8" s="108">
        <v>-4815.8</v>
      </c>
      <c r="L8" s="108">
        <v>-1104.7</v>
      </c>
      <c r="M8" s="108">
        <v>-2635.6</v>
      </c>
    </row>
    <row r="9" spans="1:13" ht="24" x14ac:dyDescent="0.2">
      <c r="A9" s="225" t="s">
        <v>1388</v>
      </c>
      <c r="B9" s="108">
        <v>-4149.2</v>
      </c>
      <c r="C9" s="108">
        <v>-7322</v>
      </c>
      <c r="D9" s="108">
        <v>934.8</v>
      </c>
      <c r="E9" s="108">
        <v>-2031.9</v>
      </c>
      <c r="F9" s="108">
        <v>-3300.1</v>
      </c>
      <c r="G9" s="108">
        <v>-5007.1000000000004</v>
      </c>
      <c r="H9" s="108">
        <v>-11920.6</v>
      </c>
      <c r="I9" s="108">
        <v>-4754</v>
      </c>
      <c r="J9" s="108">
        <v>-3886.3</v>
      </c>
      <c r="K9" s="108">
        <v>-5372.8</v>
      </c>
      <c r="L9" s="108">
        <v>-1014.9</v>
      </c>
      <c r="M9" s="108">
        <v>-2512.9</v>
      </c>
    </row>
    <row r="10" spans="1:13" ht="12.95" customHeight="1" x14ac:dyDescent="0.2">
      <c r="A10" s="226" t="s">
        <v>1</v>
      </c>
      <c r="B10" s="108">
        <v>156</v>
      </c>
      <c r="C10" s="108">
        <v>96.1</v>
      </c>
      <c r="D10" s="108">
        <v>990.1</v>
      </c>
      <c r="E10" s="108" t="s">
        <v>33</v>
      </c>
      <c r="F10" s="108">
        <v>55.6</v>
      </c>
      <c r="G10" s="108">
        <v>42.4</v>
      </c>
      <c r="H10" s="108">
        <v>0.1</v>
      </c>
      <c r="I10" s="108">
        <v>207.4</v>
      </c>
      <c r="J10" s="108">
        <v>376.2</v>
      </c>
      <c r="K10" s="108">
        <v>715.8</v>
      </c>
      <c r="L10" s="108">
        <v>838.6</v>
      </c>
      <c r="M10" s="108">
        <v>1361.2</v>
      </c>
    </row>
    <row r="11" spans="1:13" ht="12.95" customHeight="1" x14ac:dyDescent="0.2">
      <c r="A11" s="222" t="s">
        <v>2</v>
      </c>
      <c r="B11" s="108">
        <v>4305.2</v>
      </c>
      <c r="C11" s="108">
        <v>7418.2</v>
      </c>
      <c r="D11" s="108">
        <v>55.3</v>
      </c>
      <c r="E11" s="108">
        <v>2031.9</v>
      </c>
      <c r="F11" s="108">
        <v>3355.8</v>
      </c>
      <c r="G11" s="108">
        <v>5049.5</v>
      </c>
      <c r="H11" s="108">
        <v>11920.7</v>
      </c>
      <c r="I11" s="108">
        <v>4961.3999999999996</v>
      </c>
      <c r="J11" s="108">
        <v>4262.5</v>
      </c>
      <c r="K11" s="108">
        <v>6088.6</v>
      </c>
      <c r="L11" s="108">
        <v>1853.5</v>
      </c>
      <c r="M11" s="108">
        <v>3874.1</v>
      </c>
    </row>
    <row r="12" spans="1:13" ht="27.75" customHeight="1" x14ac:dyDescent="0.2">
      <c r="A12" s="222" t="s">
        <v>59</v>
      </c>
      <c r="B12" s="108">
        <v>3725</v>
      </c>
      <c r="C12" s="108">
        <v>6193.9</v>
      </c>
      <c r="D12" s="108">
        <v>8810.6</v>
      </c>
      <c r="E12" s="108">
        <v>13440.7</v>
      </c>
      <c r="F12" s="108">
        <v>15010.1</v>
      </c>
      <c r="G12" s="108">
        <v>9392.5</v>
      </c>
      <c r="H12" s="108">
        <v>3099</v>
      </c>
      <c r="I12" s="108">
        <v>5754.1</v>
      </c>
      <c r="J12" s="108">
        <v>8297.9</v>
      </c>
      <c r="K12" s="108">
        <v>7693.3</v>
      </c>
      <c r="L12" s="108">
        <v>14934.3</v>
      </c>
      <c r="M12" s="108">
        <v>20468</v>
      </c>
    </row>
    <row r="13" spans="1:13" ht="12.95" customHeight="1" x14ac:dyDescent="0.2">
      <c r="A13" s="222" t="s">
        <v>3</v>
      </c>
      <c r="B13" s="108">
        <v>1430.4</v>
      </c>
      <c r="C13" s="108">
        <v>682.4</v>
      </c>
      <c r="D13" s="108">
        <v>413.5</v>
      </c>
      <c r="E13" s="108">
        <v>1195.8</v>
      </c>
      <c r="F13" s="108">
        <v>629.1</v>
      </c>
      <c r="G13" s="108">
        <v>553.20000000000005</v>
      </c>
      <c r="H13" s="108">
        <v>513.5</v>
      </c>
      <c r="I13" s="108">
        <v>691.9</v>
      </c>
      <c r="J13" s="108">
        <v>852.8</v>
      </c>
      <c r="K13" s="108">
        <v>1381</v>
      </c>
      <c r="L13" s="108">
        <v>3311.7</v>
      </c>
      <c r="M13" s="108">
        <v>1552.2</v>
      </c>
    </row>
    <row r="14" spans="1:13" ht="12.95" customHeight="1" x14ac:dyDescent="0.2">
      <c r="A14" s="222" t="s">
        <v>4</v>
      </c>
      <c r="B14" s="108">
        <v>1430.4</v>
      </c>
      <c r="C14" s="108">
        <v>682.4</v>
      </c>
      <c r="D14" s="108">
        <v>393.5</v>
      </c>
      <c r="E14" s="108">
        <v>1195.8</v>
      </c>
      <c r="F14" s="108">
        <v>343.2</v>
      </c>
      <c r="G14" s="108">
        <v>236.6</v>
      </c>
      <c r="H14" s="108">
        <v>204.2</v>
      </c>
      <c r="I14" s="108">
        <v>377.3</v>
      </c>
      <c r="J14" s="108">
        <v>535.79999999999995</v>
      </c>
      <c r="K14" s="108">
        <v>1053.8</v>
      </c>
      <c r="L14" s="108">
        <v>2994.7</v>
      </c>
      <c r="M14" s="108">
        <v>1200.7</v>
      </c>
    </row>
    <row r="15" spans="1:13" ht="12.95" customHeight="1" x14ac:dyDescent="0.2">
      <c r="A15" s="149" t="s">
        <v>5</v>
      </c>
      <c r="B15" s="108">
        <v>103.2</v>
      </c>
      <c r="C15" s="108">
        <v>9</v>
      </c>
      <c r="D15" s="108">
        <v>7.2</v>
      </c>
      <c r="E15" s="108">
        <v>2.2999999999999998</v>
      </c>
      <c r="F15" s="108">
        <v>23.5</v>
      </c>
      <c r="G15" s="108">
        <v>10.3</v>
      </c>
      <c r="H15" s="108">
        <v>6.1</v>
      </c>
      <c r="I15" s="108">
        <v>80.400000000000006</v>
      </c>
      <c r="J15" s="108">
        <v>68.400000000000006</v>
      </c>
      <c r="K15" s="108">
        <v>176.7</v>
      </c>
      <c r="L15" s="108">
        <v>91.8</v>
      </c>
      <c r="M15" s="108">
        <v>145.30000000000001</v>
      </c>
    </row>
    <row r="16" spans="1:13" ht="12.95" customHeight="1" x14ac:dyDescent="0.2">
      <c r="A16" s="227" t="s">
        <v>60</v>
      </c>
      <c r="B16" s="108">
        <v>1036</v>
      </c>
      <c r="C16" s="108">
        <v>16.600000000000001</v>
      </c>
      <c r="D16" s="108">
        <v>81.099999999999994</v>
      </c>
      <c r="E16" s="108">
        <v>279</v>
      </c>
      <c r="F16" s="108">
        <v>309.8</v>
      </c>
      <c r="G16" s="108">
        <v>216.6</v>
      </c>
      <c r="H16" s="108">
        <v>32.4</v>
      </c>
      <c r="I16" s="108">
        <v>241.2</v>
      </c>
      <c r="J16" s="108">
        <v>294</v>
      </c>
      <c r="K16" s="108">
        <v>660.5</v>
      </c>
      <c r="L16" s="108">
        <v>1535.1</v>
      </c>
      <c r="M16" s="108">
        <v>851</v>
      </c>
    </row>
    <row r="17" spans="1:13" ht="12.95" customHeight="1" x14ac:dyDescent="0.2">
      <c r="A17" s="149" t="s">
        <v>6</v>
      </c>
      <c r="B17" s="108">
        <v>291.2</v>
      </c>
      <c r="C17" s="108">
        <v>656.8</v>
      </c>
      <c r="D17" s="108">
        <v>305.10000000000002</v>
      </c>
      <c r="E17" s="108">
        <v>914.5</v>
      </c>
      <c r="F17" s="108">
        <v>9.9</v>
      </c>
      <c r="G17" s="108">
        <v>9.6999999999999993</v>
      </c>
      <c r="H17" s="108">
        <v>165.7</v>
      </c>
      <c r="I17" s="108">
        <v>55.7</v>
      </c>
      <c r="J17" s="108">
        <v>173.4</v>
      </c>
      <c r="K17" s="108">
        <v>216.6</v>
      </c>
      <c r="L17" s="108">
        <v>1367.9</v>
      </c>
      <c r="M17" s="108">
        <v>204.4</v>
      </c>
    </row>
    <row r="18" spans="1:13" ht="12.95" customHeight="1" x14ac:dyDescent="0.2">
      <c r="A18" s="222" t="s">
        <v>7</v>
      </c>
      <c r="B18" s="108">
        <v>432.7</v>
      </c>
      <c r="C18" s="108">
        <v>29318.400000000001</v>
      </c>
      <c r="D18" s="108">
        <v>31344.1</v>
      </c>
      <c r="E18" s="108">
        <v>36299.300000000003</v>
      </c>
      <c r="F18" s="108">
        <v>34854.5</v>
      </c>
      <c r="G18" s="108">
        <v>36472.5</v>
      </c>
      <c r="H18" s="108">
        <v>45034.1</v>
      </c>
      <c r="I18" s="108">
        <v>44813.8</v>
      </c>
      <c r="J18" s="108">
        <v>45401.2</v>
      </c>
      <c r="K18" s="108">
        <v>47421.3</v>
      </c>
      <c r="L18" s="108">
        <v>48714.1</v>
      </c>
      <c r="M18" s="108">
        <v>48908.1</v>
      </c>
    </row>
    <row r="19" spans="1:13" ht="12.95" customHeight="1" x14ac:dyDescent="0.2">
      <c r="A19" s="222" t="s">
        <v>8</v>
      </c>
      <c r="B19" s="108">
        <v>4553.6000000000004</v>
      </c>
      <c r="C19" s="108">
        <v>5040</v>
      </c>
      <c r="D19" s="108">
        <v>3598.9</v>
      </c>
      <c r="E19" s="108">
        <v>4623.8</v>
      </c>
      <c r="F19" s="108">
        <v>4029.2</v>
      </c>
      <c r="G19" s="108">
        <v>3399.5</v>
      </c>
      <c r="H19" s="108">
        <v>4505.8</v>
      </c>
      <c r="I19" s="108">
        <v>5074.1000000000004</v>
      </c>
      <c r="J19" s="108">
        <v>4622.3999999999996</v>
      </c>
      <c r="K19" s="108">
        <v>4830.5</v>
      </c>
      <c r="L19" s="108">
        <v>7350.1</v>
      </c>
      <c r="M19" s="108">
        <v>10102.200000000001</v>
      </c>
    </row>
    <row r="20" spans="1:13" ht="12.95" customHeight="1" x14ac:dyDescent="0.2">
      <c r="A20" s="227" t="s">
        <v>109</v>
      </c>
      <c r="B20" s="108">
        <v>2125.1999999999998</v>
      </c>
      <c r="C20" s="108">
        <v>803.3</v>
      </c>
      <c r="D20" s="108">
        <v>1099.0999999999999</v>
      </c>
      <c r="E20" s="108">
        <v>2592</v>
      </c>
      <c r="F20" s="108">
        <v>1790.1</v>
      </c>
      <c r="G20" s="108">
        <v>1605.2</v>
      </c>
      <c r="H20" s="108">
        <v>2728.1</v>
      </c>
      <c r="I20" s="108">
        <v>2726.4</v>
      </c>
      <c r="J20" s="108">
        <v>2508.5</v>
      </c>
      <c r="K20" s="108">
        <v>2701.7</v>
      </c>
      <c r="L20" s="108">
        <v>2082.5</v>
      </c>
      <c r="M20" s="108">
        <v>5042.7</v>
      </c>
    </row>
    <row r="21" spans="1:13" ht="12.95" customHeight="1" x14ac:dyDescent="0.2">
      <c r="A21" s="227" t="s">
        <v>9</v>
      </c>
      <c r="B21" s="108">
        <v>294.8</v>
      </c>
      <c r="C21" s="108">
        <v>1717.4</v>
      </c>
      <c r="D21" s="108">
        <v>864.2</v>
      </c>
      <c r="E21" s="108">
        <v>889.7</v>
      </c>
      <c r="F21" s="108">
        <v>651.9</v>
      </c>
      <c r="G21" s="108">
        <v>216.7</v>
      </c>
      <c r="H21" s="108">
        <v>169.2</v>
      </c>
      <c r="I21" s="108">
        <v>721.9</v>
      </c>
      <c r="J21" s="108">
        <v>583.79999999999995</v>
      </c>
      <c r="K21" s="108">
        <v>468.1</v>
      </c>
      <c r="L21" s="108">
        <v>3144.1</v>
      </c>
      <c r="M21" s="108">
        <v>2623.8</v>
      </c>
    </row>
    <row r="22" spans="1:13" ht="12.95" customHeight="1" x14ac:dyDescent="0.2">
      <c r="A22" s="227" t="s">
        <v>10</v>
      </c>
      <c r="B22" s="108">
        <v>24.6</v>
      </c>
      <c r="C22" s="108">
        <v>29</v>
      </c>
      <c r="D22" s="108">
        <v>18.899999999999999</v>
      </c>
      <c r="E22" s="108">
        <v>13.9</v>
      </c>
      <c r="F22" s="108">
        <v>27.8</v>
      </c>
      <c r="G22" s="108">
        <v>53.5</v>
      </c>
      <c r="H22" s="108">
        <v>4.9000000000000004</v>
      </c>
      <c r="I22" s="108">
        <v>75.099999999999994</v>
      </c>
      <c r="J22" s="108">
        <v>77.7</v>
      </c>
      <c r="K22" s="108">
        <v>31.9</v>
      </c>
      <c r="L22" s="108">
        <v>114.7</v>
      </c>
      <c r="M22" s="108">
        <v>78.8</v>
      </c>
    </row>
    <row r="23" spans="1:13" ht="12.95" customHeight="1" x14ac:dyDescent="0.2">
      <c r="A23" s="227" t="s">
        <v>61</v>
      </c>
      <c r="B23" s="108">
        <v>1553.9</v>
      </c>
      <c r="C23" s="108">
        <v>1990.1</v>
      </c>
      <c r="D23" s="108">
        <v>628.70000000000005</v>
      </c>
      <c r="E23" s="108">
        <v>1.2</v>
      </c>
      <c r="F23" s="108">
        <v>117.8</v>
      </c>
      <c r="G23" s="108">
        <v>88.3</v>
      </c>
      <c r="H23" s="108">
        <v>153.80000000000001</v>
      </c>
      <c r="I23" s="108">
        <v>126.2</v>
      </c>
      <c r="J23" s="108">
        <v>51.5</v>
      </c>
      <c r="K23" s="108">
        <v>51.5</v>
      </c>
      <c r="L23" s="108">
        <v>51.8</v>
      </c>
      <c r="M23" s="108">
        <v>54.2</v>
      </c>
    </row>
    <row r="24" spans="1:13" ht="12.95" customHeight="1" x14ac:dyDescent="0.2">
      <c r="A24" s="222" t="s">
        <v>11</v>
      </c>
      <c r="B24" s="108">
        <v>10303</v>
      </c>
      <c r="C24" s="108">
        <v>12205.8</v>
      </c>
      <c r="D24" s="108">
        <v>13041.7</v>
      </c>
      <c r="E24" s="108">
        <v>13567.1</v>
      </c>
      <c r="F24" s="108">
        <v>14148.6</v>
      </c>
      <c r="G24" s="108">
        <v>14289.2</v>
      </c>
      <c r="H24" s="108">
        <v>13565.6</v>
      </c>
      <c r="I24" s="108">
        <v>12580.9</v>
      </c>
      <c r="J24" s="108">
        <v>11536.4</v>
      </c>
      <c r="K24" s="108">
        <v>10780.7</v>
      </c>
      <c r="L24" s="108">
        <v>10229.299999999999</v>
      </c>
      <c r="M24" s="108">
        <v>10411.799999999999</v>
      </c>
    </row>
    <row r="25" spans="1:13" ht="12.95" customHeight="1" x14ac:dyDescent="0.2">
      <c r="A25" s="222" t="s">
        <v>12</v>
      </c>
      <c r="B25" s="108">
        <v>3310.3</v>
      </c>
      <c r="C25" s="108">
        <v>5654.2</v>
      </c>
      <c r="D25" s="108">
        <v>5875</v>
      </c>
      <c r="E25" s="108">
        <v>5623.9</v>
      </c>
      <c r="F25" s="108">
        <v>3610.7</v>
      </c>
      <c r="G25" s="108">
        <v>3478.4</v>
      </c>
      <c r="H25" s="108">
        <v>3369.6</v>
      </c>
      <c r="I25" s="108">
        <v>3317.2</v>
      </c>
      <c r="J25" s="108">
        <v>3755.6</v>
      </c>
      <c r="K25" s="108">
        <v>3285.4</v>
      </c>
      <c r="L25" s="108">
        <v>6973.2</v>
      </c>
      <c r="M25" s="108">
        <v>9601.2000000000007</v>
      </c>
    </row>
    <row r="26" spans="1:13" ht="12.95" customHeight="1" x14ac:dyDescent="0.2">
      <c r="A26" s="222" t="s">
        <v>13</v>
      </c>
      <c r="B26" s="108">
        <v>4679.8999999999996</v>
      </c>
      <c r="C26" s="108">
        <v>5390.8</v>
      </c>
      <c r="D26" s="108">
        <v>3679.8</v>
      </c>
      <c r="E26" s="108">
        <v>2869</v>
      </c>
      <c r="F26" s="108">
        <v>4638.8999999999996</v>
      </c>
      <c r="G26" s="108">
        <v>5764.7</v>
      </c>
      <c r="H26" s="108">
        <v>8692.7999999999993</v>
      </c>
      <c r="I26" s="108">
        <v>11867.3</v>
      </c>
      <c r="J26" s="108">
        <v>14079.5</v>
      </c>
      <c r="K26" s="108">
        <v>17286.3</v>
      </c>
      <c r="L26" s="108">
        <v>23928</v>
      </c>
      <c r="M26" s="108">
        <v>30864.799999999999</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17</v>
      </c>
      <c r="C30" s="234">
        <v>16</v>
      </c>
      <c r="D30" s="234">
        <v>13</v>
      </c>
      <c r="E30" s="234">
        <v>12</v>
      </c>
      <c r="F30" s="235">
        <v>14</v>
      </c>
      <c r="G30" s="235">
        <v>16</v>
      </c>
      <c r="H30" s="235">
        <v>15</v>
      </c>
      <c r="I30" s="235">
        <v>18</v>
      </c>
      <c r="J30" s="255">
        <v>18</v>
      </c>
      <c r="K30" s="255">
        <v>21</v>
      </c>
      <c r="L30" s="255">
        <v>24</v>
      </c>
      <c r="M30" s="255">
        <v>24</v>
      </c>
    </row>
    <row r="31" spans="1:13" s="212" customFormat="1" ht="12.95" customHeight="1" x14ac:dyDescent="0.2">
      <c r="A31" s="222" t="s">
        <v>15</v>
      </c>
      <c r="B31" s="234">
        <v>10</v>
      </c>
      <c r="C31" s="234">
        <v>11</v>
      </c>
      <c r="D31" s="234">
        <v>5</v>
      </c>
      <c r="E31" s="234">
        <v>9</v>
      </c>
      <c r="F31" s="235">
        <v>7</v>
      </c>
      <c r="G31" s="235">
        <v>9</v>
      </c>
      <c r="H31" s="235">
        <v>9</v>
      </c>
      <c r="I31" s="235">
        <v>10</v>
      </c>
      <c r="J31" s="255">
        <v>6</v>
      </c>
      <c r="K31" s="255">
        <v>8</v>
      </c>
      <c r="L31" s="255">
        <v>7</v>
      </c>
      <c r="M31" s="255">
        <v>4</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-3.6</v>
      </c>
      <c r="C33" s="237">
        <v>-15</v>
      </c>
      <c r="D33" s="237">
        <v>-7.6</v>
      </c>
      <c r="E33" s="237">
        <v>-4.3</v>
      </c>
      <c r="F33" s="238">
        <v>-9</v>
      </c>
      <c r="G33" s="238">
        <v>-34.200000000000003</v>
      </c>
      <c r="H33" s="238">
        <v>-58</v>
      </c>
      <c r="I33" s="238">
        <v>-35.799999999999997</v>
      </c>
      <c r="J33" s="257">
        <v>-8.1</v>
      </c>
      <c r="K33" s="257">
        <v>-7.2</v>
      </c>
      <c r="L33" s="257">
        <v>0.6</v>
      </c>
      <c r="M33" s="257">
        <v>0.6</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-40.299999999999997</v>
      </c>
      <c r="C36" s="239">
        <v>-60</v>
      </c>
      <c r="D36" s="239">
        <v>7.2</v>
      </c>
      <c r="E36" s="239">
        <v>-15</v>
      </c>
      <c r="F36" s="238">
        <v>-23.3</v>
      </c>
      <c r="G36" s="238">
        <v>-35</v>
      </c>
      <c r="H36" s="238">
        <v>-87.9</v>
      </c>
      <c r="I36" s="238">
        <v>-37.799999999999997</v>
      </c>
      <c r="J36" s="257">
        <v>-33.700000000000003</v>
      </c>
      <c r="K36" s="257">
        <v>-49.8</v>
      </c>
      <c r="L36" s="257">
        <v>-9.9</v>
      </c>
      <c r="M36" s="257">
        <v>-24.1</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-115.6</v>
      </c>
      <c r="C38" s="239">
        <v>-139.1</v>
      </c>
      <c r="D38" s="239">
        <v>11.5</v>
      </c>
      <c r="E38" s="239">
        <v>-15.8</v>
      </c>
      <c r="F38" s="238">
        <v>-24.2</v>
      </c>
      <c r="G38" s="238">
        <v>-81</v>
      </c>
      <c r="H38" s="238">
        <v>-916</v>
      </c>
      <c r="I38" s="238">
        <v>-128.6</v>
      </c>
      <c r="J38" s="257">
        <v>-50.9</v>
      </c>
      <c r="K38" s="257">
        <v>-75.3</v>
      </c>
      <c r="L38" s="257">
        <v>-6.8</v>
      </c>
      <c r="M38" s="257">
        <v>-12.2</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356.1</v>
      </c>
      <c r="C40" s="239">
        <v>146.69999999999999</v>
      </c>
      <c r="D40" s="239">
        <v>154.6</v>
      </c>
      <c r="E40" s="239">
        <v>158</v>
      </c>
      <c r="F40" s="238">
        <v>106.1</v>
      </c>
      <c r="G40" s="238">
        <v>45.3</v>
      </c>
      <c r="H40" s="238">
        <v>21.1</v>
      </c>
      <c r="I40" s="238">
        <v>284</v>
      </c>
      <c r="J40" s="258">
        <v>206.4</v>
      </c>
      <c r="K40" s="258">
        <v>93.5</v>
      </c>
      <c r="L40" s="258">
        <v>210.5</v>
      </c>
      <c r="M40" s="258">
        <v>137.1</v>
      </c>
    </row>
    <row r="41" spans="1:13" s="212" customFormat="1" ht="12.95" customHeight="1" x14ac:dyDescent="0.2">
      <c r="A41" s="222" t="s">
        <v>106</v>
      </c>
      <c r="B41" s="240">
        <v>3.8</v>
      </c>
      <c r="C41" s="240">
        <v>0.4</v>
      </c>
      <c r="D41" s="240">
        <v>1.1000000000000001</v>
      </c>
      <c r="E41" s="240">
        <v>1</v>
      </c>
      <c r="F41" s="238">
        <v>0.7</v>
      </c>
      <c r="G41" s="238">
        <v>0.4</v>
      </c>
      <c r="H41" s="238">
        <v>0.5</v>
      </c>
      <c r="I41" s="238">
        <v>13.5</v>
      </c>
      <c r="J41" s="258">
        <v>0.7</v>
      </c>
      <c r="K41" s="258">
        <v>0.5</v>
      </c>
      <c r="L41" s="258">
        <v>2.2999999999999998</v>
      </c>
      <c r="M41" s="258">
        <v>0.7</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0.71</v>
      </c>
      <c r="C44" s="241">
        <v>1.05</v>
      </c>
      <c r="D44" s="241">
        <v>1.6</v>
      </c>
      <c r="E44" s="241">
        <v>1.96</v>
      </c>
      <c r="F44" s="242">
        <v>0.78</v>
      </c>
      <c r="G44" s="242">
        <v>0.6</v>
      </c>
      <c r="H44" s="242">
        <v>0.39</v>
      </c>
      <c r="I44" s="242">
        <v>0.28000000000000003</v>
      </c>
      <c r="J44" s="259">
        <v>0.27</v>
      </c>
      <c r="K44" s="259">
        <v>0.19</v>
      </c>
      <c r="L44" s="259">
        <v>0.28999999999999998</v>
      </c>
      <c r="M44" s="259">
        <v>0.31</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B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71"/>
  <sheetViews>
    <sheetView workbookViewId="0">
      <selection activeCell="M7" sqref="M7"/>
    </sheetView>
  </sheetViews>
  <sheetFormatPr defaultRowHeight="12.75" x14ac:dyDescent="0.2"/>
  <cols>
    <col min="1" max="1" width="40.5703125" style="250" customWidth="1"/>
    <col min="2" max="6" width="0" style="246" hidden="1" customWidth="1"/>
    <col min="7" max="8" width="9.5703125" style="246" hidden="1" customWidth="1"/>
    <col min="9" max="13" width="9.5703125" style="246" customWidth="1"/>
    <col min="14" max="256" width="9.140625" style="246"/>
    <col min="257" max="257" width="40.5703125" style="246" customWidth="1"/>
    <col min="258" max="262" width="0" style="246" hidden="1" customWidth="1"/>
    <col min="263" max="267" width="9.5703125" style="246" customWidth="1"/>
    <col min="268" max="512" width="9.140625" style="246"/>
    <col min="513" max="513" width="40.5703125" style="246" customWidth="1"/>
    <col min="514" max="518" width="0" style="246" hidden="1" customWidth="1"/>
    <col min="519" max="523" width="9.5703125" style="246" customWidth="1"/>
    <col min="524" max="768" width="9.140625" style="246"/>
    <col min="769" max="769" width="40.5703125" style="246" customWidth="1"/>
    <col min="770" max="774" width="0" style="246" hidden="1" customWidth="1"/>
    <col min="775" max="779" width="9.5703125" style="246" customWidth="1"/>
    <col min="780" max="1024" width="9.140625" style="246"/>
    <col min="1025" max="1025" width="40.5703125" style="246" customWidth="1"/>
    <col min="1026" max="1030" width="0" style="246" hidden="1" customWidth="1"/>
    <col min="1031" max="1035" width="9.5703125" style="246" customWidth="1"/>
    <col min="1036" max="1280" width="9.140625" style="246"/>
    <col min="1281" max="1281" width="40.5703125" style="246" customWidth="1"/>
    <col min="1282" max="1286" width="0" style="246" hidden="1" customWidth="1"/>
    <col min="1287" max="1291" width="9.5703125" style="246" customWidth="1"/>
    <col min="1292" max="1536" width="9.140625" style="246"/>
    <col min="1537" max="1537" width="40.5703125" style="246" customWidth="1"/>
    <col min="1538" max="1542" width="0" style="246" hidden="1" customWidth="1"/>
    <col min="1543" max="1547" width="9.5703125" style="246" customWidth="1"/>
    <col min="1548" max="1792" width="9.140625" style="246"/>
    <col min="1793" max="1793" width="40.5703125" style="246" customWidth="1"/>
    <col min="1794" max="1798" width="0" style="246" hidden="1" customWidth="1"/>
    <col min="1799" max="1803" width="9.5703125" style="246" customWidth="1"/>
    <col min="1804" max="2048" width="9.140625" style="246"/>
    <col min="2049" max="2049" width="40.5703125" style="246" customWidth="1"/>
    <col min="2050" max="2054" width="0" style="246" hidden="1" customWidth="1"/>
    <col min="2055" max="2059" width="9.5703125" style="246" customWidth="1"/>
    <col min="2060" max="2304" width="9.140625" style="246"/>
    <col min="2305" max="2305" width="40.5703125" style="246" customWidth="1"/>
    <col min="2306" max="2310" width="0" style="246" hidden="1" customWidth="1"/>
    <col min="2311" max="2315" width="9.5703125" style="246" customWidth="1"/>
    <col min="2316" max="2560" width="9.140625" style="246"/>
    <col min="2561" max="2561" width="40.5703125" style="246" customWidth="1"/>
    <col min="2562" max="2566" width="0" style="246" hidden="1" customWidth="1"/>
    <col min="2567" max="2571" width="9.5703125" style="246" customWidth="1"/>
    <col min="2572" max="2816" width="9.140625" style="246"/>
    <col min="2817" max="2817" width="40.5703125" style="246" customWidth="1"/>
    <col min="2818" max="2822" width="0" style="246" hidden="1" customWidth="1"/>
    <col min="2823" max="2827" width="9.5703125" style="246" customWidth="1"/>
    <col min="2828" max="3072" width="9.140625" style="246"/>
    <col min="3073" max="3073" width="40.5703125" style="246" customWidth="1"/>
    <col min="3074" max="3078" width="0" style="246" hidden="1" customWidth="1"/>
    <col min="3079" max="3083" width="9.5703125" style="246" customWidth="1"/>
    <col min="3084" max="3328" width="9.140625" style="246"/>
    <col min="3329" max="3329" width="40.5703125" style="246" customWidth="1"/>
    <col min="3330" max="3334" width="0" style="246" hidden="1" customWidth="1"/>
    <col min="3335" max="3339" width="9.5703125" style="246" customWidth="1"/>
    <col min="3340" max="3584" width="9.140625" style="246"/>
    <col min="3585" max="3585" width="40.5703125" style="246" customWidth="1"/>
    <col min="3586" max="3590" width="0" style="246" hidden="1" customWidth="1"/>
    <col min="3591" max="3595" width="9.5703125" style="246" customWidth="1"/>
    <col min="3596" max="3840" width="9.140625" style="246"/>
    <col min="3841" max="3841" width="40.5703125" style="246" customWidth="1"/>
    <col min="3842" max="3846" width="0" style="246" hidden="1" customWidth="1"/>
    <col min="3847" max="3851" width="9.5703125" style="246" customWidth="1"/>
    <col min="3852" max="4096" width="9.140625" style="246"/>
    <col min="4097" max="4097" width="40.5703125" style="246" customWidth="1"/>
    <col min="4098" max="4102" width="0" style="246" hidden="1" customWidth="1"/>
    <col min="4103" max="4107" width="9.5703125" style="246" customWidth="1"/>
    <col min="4108" max="4352" width="9.140625" style="246"/>
    <col min="4353" max="4353" width="40.5703125" style="246" customWidth="1"/>
    <col min="4354" max="4358" width="0" style="246" hidden="1" customWidth="1"/>
    <col min="4359" max="4363" width="9.5703125" style="246" customWidth="1"/>
    <col min="4364" max="4608" width="9.140625" style="246"/>
    <col min="4609" max="4609" width="40.5703125" style="246" customWidth="1"/>
    <col min="4610" max="4614" width="0" style="246" hidden="1" customWidth="1"/>
    <col min="4615" max="4619" width="9.5703125" style="246" customWidth="1"/>
    <col min="4620" max="4864" width="9.140625" style="246"/>
    <col min="4865" max="4865" width="40.5703125" style="246" customWidth="1"/>
    <col min="4866" max="4870" width="0" style="246" hidden="1" customWidth="1"/>
    <col min="4871" max="4875" width="9.5703125" style="246" customWidth="1"/>
    <col min="4876" max="5120" width="9.140625" style="246"/>
    <col min="5121" max="5121" width="40.5703125" style="246" customWidth="1"/>
    <col min="5122" max="5126" width="0" style="246" hidden="1" customWidth="1"/>
    <col min="5127" max="5131" width="9.5703125" style="246" customWidth="1"/>
    <col min="5132" max="5376" width="9.140625" style="246"/>
    <col min="5377" max="5377" width="40.5703125" style="246" customWidth="1"/>
    <col min="5378" max="5382" width="0" style="246" hidden="1" customWidth="1"/>
    <col min="5383" max="5387" width="9.5703125" style="246" customWidth="1"/>
    <col min="5388" max="5632" width="9.140625" style="246"/>
    <col min="5633" max="5633" width="40.5703125" style="246" customWidth="1"/>
    <col min="5634" max="5638" width="0" style="246" hidden="1" customWidth="1"/>
    <col min="5639" max="5643" width="9.5703125" style="246" customWidth="1"/>
    <col min="5644" max="5888" width="9.140625" style="246"/>
    <col min="5889" max="5889" width="40.5703125" style="246" customWidth="1"/>
    <col min="5890" max="5894" width="0" style="246" hidden="1" customWidth="1"/>
    <col min="5895" max="5899" width="9.5703125" style="246" customWidth="1"/>
    <col min="5900" max="6144" width="9.140625" style="246"/>
    <col min="6145" max="6145" width="40.5703125" style="246" customWidth="1"/>
    <col min="6146" max="6150" width="0" style="246" hidden="1" customWidth="1"/>
    <col min="6151" max="6155" width="9.5703125" style="246" customWidth="1"/>
    <col min="6156" max="6400" width="9.140625" style="246"/>
    <col min="6401" max="6401" width="40.5703125" style="246" customWidth="1"/>
    <col min="6402" max="6406" width="0" style="246" hidden="1" customWidth="1"/>
    <col min="6407" max="6411" width="9.5703125" style="246" customWidth="1"/>
    <col min="6412" max="6656" width="9.140625" style="246"/>
    <col min="6657" max="6657" width="40.5703125" style="246" customWidth="1"/>
    <col min="6658" max="6662" width="0" style="246" hidden="1" customWidth="1"/>
    <col min="6663" max="6667" width="9.5703125" style="246" customWidth="1"/>
    <col min="6668" max="6912" width="9.140625" style="246"/>
    <col min="6913" max="6913" width="40.5703125" style="246" customWidth="1"/>
    <col min="6914" max="6918" width="0" style="246" hidden="1" customWidth="1"/>
    <col min="6919" max="6923" width="9.5703125" style="246" customWidth="1"/>
    <col min="6924" max="7168" width="9.140625" style="246"/>
    <col min="7169" max="7169" width="40.5703125" style="246" customWidth="1"/>
    <col min="7170" max="7174" width="0" style="246" hidden="1" customWidth="1"/>
    <col min="7175" max="7179" width="9.5703125" style="246" customWidth="1"/>
    <col min="7180" max="7424" width="9.140625" style="246"/>
    <col min="7425" max="7425" width="40.5703125" style="246" customWidth="1"/>
    <col min="7426" max="7430" width="0" style="246" hidden="1" customWidth="1"/>
    <col min="7431" max="7435" width="9.5703125" style="246" customWidth="1"/>
    <col min="7436" max="7680" width="9.140625" style="246"/>
    <col min="7681" max="7681" width="40.5703125" style="246" customWidth="1"/>
    <col min="7682" max="7686" width="0" style="246" hidden="1" customWidth="1"/>
    <col min="7687" max="7691" width="9.5703125" style="246" customWidth="1"/>
    <col min="7692" max="7936" width="9.140625" style="246"/>
    <col min="7937" max="7937" width="40.5703125" style="246" customWidth="1"/>
    <col min="7938" max="7942" width="0" style="246" hidden="1" customWidth="1"/>
    <col min="7943" max="7947" width="9.5703125" style="246" customWidth="1"/>
    <col min="7948" max="8192" width="9.140625" style="246"/>
    <col min="8193" max="8193" width="40.5703125" style="246" customWidth="1"/>
    <col min="8194" max="8198" width="0" style="246" hidden="1" customWidth="1"/>
    <col min="8199" max="8203" width="9.5703125" style="246" customWidth="1"/>
    <col min="8204" max="8448" width="9.140625" style="246"/>
    <col min="8449" max="8449" width="40.5703125" style="246" customWidth="1"/>
    <col min="8450" max="8454" width="0" style="246" hidden="1" customWidth="1"/>
    <col min="8455" max="8459" width="9.5703125" style="246" customWidth="1"/>
    <col min="8460" max="8704" width="9.140625" style="246"/>
    <col min="8705" max="8705" width="40.5703125" style="246" customWidth="1"/>
    <col min="8706" max="8710" width="0" style="246" hidden="1" customWidth="1"/>
    <col min="8711" max="8715" width="9.5703125" style="246" customWidth="1"/>
    <col min="8716" max="8960" width="9.140625" style="246"/>
    <col min="8961" max="8961" width="40.5703125" style="246" customWidth="1"/>
    <col min="8962" max="8966" width="0" style="246" hidden="1" customWidth="1"/>
    <col min="8967" max="8971" width="9.5703125" style="246" customWidth="1"/>
    <col min="8972" max="9216" width="9.140625" style="246"/>
    <col min="9217" max="9217" width="40.5703125" style="246" customWidth="1"/>
    <col min="9218" max="9222" width="0" style="246" hidden="1" customWidth="1"/>
    <col min="9223" max="9227" width="9.5703125" style="246" customWidth="1"/>
    <col min="9228" max="9472" width="9.140625" style="246"/>
    <col min="9473" max="9473" width="40.5703125" style="246" customWidth="1"/>
    <col min="9474" max="9478" width="0" style="246" hidden="1" customWidth="1"/>
    <col min="9479" max="9483" width="9.5703125" style="246" customWidth="1"/>
    <col min="9484" max="9728" width="9.140625" style="246"/>
    <col min="9729" max="9729" width="40.5703125" style="246" customWidth="1"/>
    <col min="9730" max="9734" width="0" style="246" hidden="1" customWidth="1"/>
    <col min="9735" max="9739" width="9.5703125" style="246" customWidth="1"/>
    <col min="9740" max="9984" width="9.140625" style="246"/>
    <col min="9985" max="9985" width="40.5703125" style="246" customWidth="1"/>
    <col min="9986" max="9990" width="0" style="246" hidden="1" customWidth="1"/>
    <col min="9991" max="9995" width="9.5703125" style="246" customWidth="1"/>
    <col min="9996" max="10240" width="9.140625" style="246"/>
    <col min="10241" max="10241" width="40.5703125" style="246" customWidth="1"/>
    <col min="10242" max="10246" width="0" style="246" hidden="1" customWidth="1"/>
    <col min="10247" max="10251" width="9.5703125" style="246" customWidth="1"/>
    <col min="10252" max="10496" width="9.140625" style="246"/>
    <col min="10497" max="10497" width="40.5703125" style="246" customWidth="1"/>
    <col min="10498" max="10502" width="0" style="246" hidden="1" customWidth="1"/>
    <col min="10503" max="10507" width="9.5703125" style="246" customWidth="1"/>
    <col min="10508" max="10752" width="9.140625" style="246"/>
    <col min="10753" max="10753" width="40.5703125" style="246" customWidth="1"/>
    <col min="10754" max="10758" width="0" style="246" hidden="1" customWidth="1"/>
    <col min="10759" max="10763" width="9.5703125" style="246" customWidth="1"/>
    <col min="10764" max="11008" width="9.140625" style="246"/>
    <col min="11009" max="11009" width="40.5703125" style="246" customWidth="1"/>
    <col min="11010" max="11014" width="0" style="246" hidden="1" customWidth="1"/>
    <col min="11015" max="11019" width="9.5703125" style="246" customWidth="1"/>
    <col min="11020" max="11264" width="9.140625" style="246"/>
    <col min="11265" max="11265" width="40.5703125" style="246" customWidth="1"/>
    <col min="11266" max="11270" width="0" style="246" hidden="1" customWidth="1"/>
    <col min="11271" max="11275" width="9.5703125" style="246" customWidth="1"/>
    <col min="11276" max="11520" width="9.140625" style="246"/>
    <col min="11521" max="11521" width="40.5703125" style="246" customWidth="1"/>
    <col min="11522" max="11526" width="0" style="246" hidden="1" customWidth="1"/>
    <col min="11527" max="11531" width="9.5703125" style="246" customWidth="1"/>
    <col min="11532" max="11776" width="9.140625" style="246"/>
    <col min="11777" max="11777" width="40.5703125" style="246" customWidth="1"/>
    <col min="11778" max="11782" width="0" style="246" hidden="1" customWidth="1"/>
    <col min="11783" max="11787" width="9.5703125" style="246" customWidth="1"/>
    <col min="11788" max="12032" width="9.140625" style="246"/>
    <col min="12033" max="12033" width="40.5703125" style="246" customWidth="1"/>
    <col min="12034" max="12038" width="0" style="246" hidden="1" customWidth="1"/>
    <col min="12039" max="12043" width="9.5703125" style="246" customWidth="1"/>
    <col min="12044" max="12288" width="9.140625" style="246"/>
    <col min="12289" max="12289" width="40.5703125" style="246" customWidth="1"/>
    <col min="12290" max="12294" width="0" style="246" hidden="1" customWidth="1"/>
    <col min="12295" max="12299" width="9.5703125" style="246" customWidth="1"/>
    <col min="12300" max="12544" width="9.140625" style="246"/>
    <col min="12545" max="12545" width="40.5703125" style="246" customWidth="1"/>
    <col min="12546" max="12550" width="0" style="246" hidden="1" customWidth="1"/>
    <col min="12551" max="12555" width="9.5703125" style="246" customWidth="1"/>
    <col min="12556" max="12800" width="9.140625" style="246"/>
    <col min="12801" max="12801" width="40.5703125" style="246" customWidth="1"/>
    <col min="12802" max="12806" width="0" style="246" hidden="1" customWidth="1"/>
    <col min="12807" max="12811" width="9.5703125" style="246" customWidth="1"/>
    <col min="12812" max="13056" width="9.140625" style="246"/>
    <col min="13057" max="13057" width="40.5703125" style="246" customWidth="1"/>
    <col min="13058" max="13062" width="0" style="246" hidden="1" customWidth="1"/>
    <col min="13063" max="13067" width="9.5703125" style="246" customWidth="1"/>
    <col min="13068" max="13312" width="9.140625" style="246"/>
    <col min="13313" max="13313" width="40.5703125" style="246" customWidth="1"/>
    <col min="13314" max="13318" width="0" style="246" hidden="1" customWidth="1"/>
    <col min="13319" max="13323" width="9.5703125" style="246" customWidth="1"/>
    <col min="13324" max="13568" width="9.140625" style="246"/>
    <col min="13569" max="13569" width="40.5703125" style="246" customWidth="1"/>
    <col min="13570" max="13574" width="0" style="246" hidden="1" customWidth="1"/>
    <col min="13575" max="13579" width="9.5703125" style="246" customWidth="1"/>
    <col min="13580" max="13824" width="9.140625" style="246"/>
    <col min="13825" max="13825" width="40.5703125" style="246" customWidth="1"/>
    <col min="13826" max="13830" width="0" style="246" hidden="1" customWidth="1"/>
    <col min="13831" max="13835" width="9.5703125" style="246" customWidth="1"/>
    <col min="13836" max="14080" width="9.140625" style="246"/>
    <col min="14081" max="14081" width="40.5703125" style="246" customWidth="1"/>
    <col min="14082" max="14086" width="0" style="246" hidden="1" customWidth="1"/>
    <col min="14087" max="14091" width="9.5703125" style="246" customWidth="1"/>
    <col min="14092" max="14336" width="9.140625" style="246"/>
    <col min="14337" max="14337" width="40.5703125" style="246" customWidth="1"/>
    <col min="14338" max="14342" width="0" style="246" hidden="1" customWidth="1"/>
    <col min="14343" max="14347" width="9.5703125" style="246" customWidth="1"/>
    <col min="14348" max="14592" width="9.140625" style="246"/>
    <col min="14593" max="14593" width="40.5703125" style="246" customWidth="1"/>
    <col min="14594" max="14598" width="0" style="246" hidden="1" customWidth="1"/>
    <col min="14599" max="14603" width="9.5703125" style="246" customWidth="1"/>
    <col min="14604" max="14848" width="9.140625" style="246"/>
    <col min="14849" max="14849" width="40.5703125" style="246" customWidth="1"/>
    <col min="14850" max="14854" width="0" style="246" hidden="1" customWidth="1"/>
    <col min="14855" max="14859" width="9.5703125" style="246" customWidth="1"/>
    <col min="14860" max="15104" width="9.140625" style="246"/>
    <col min="15105" max="15105" width="40.5703125" style="246" customWidth="1"/>
    <col min="15106" max="15110" width="0" style="246" hidden="1" customWidth="1"/>
    <col min="15111" max="15115" width="9.5703125" style="246" customWidth="1"/>
    <col min="15116" max="15360" width="9.140625" style="246"/>
    <col min="15361" max="15361" width="40.5703125" style="246" customWidth="1"/>
    <col min="15362" max="15366" width="0" style="246" hidden="1" customWidth="1"/>
    <col min="15367" max="15371" width="9.5703125" style="246" customWidth="1"/>
    <col min="15372" max="15616" width="9.140625" style="246"/>
    <col min="15617" max="15617" width="40.5703125" style="246" customWidth="1"/>
    <col min="15618" max="15622" width="0" style="246" hidden="1" customWidth="1"/>
    <col min="15623" max="15627" width="9.5703125" style="246" customWidth="1"/>
    <col min="15628" max="15872" width="9.140625" style="246"/>
    <col min="15873" max="15873" width="40.5703125" style="246" customWidth="1"/>
    <col min="15874" max="15878" width="0" style="246" hidden="1" customWidth="1"/>
    <col min="15879" max="15883" width="9.5703125" style="246" customWidth="1"/>
    <col min="15884" max="16128" width="9.140625" style="246"/>
    <col min="16129" max="16129" width="40.5703125" style="246" customWidth="1"/>
    <col min="16130" max="16134" width="0" style="246" hidden="1" customWidth="1"/>
    <col min="16135" max="16139" width="9.5703125" style="246" customWidth="1"/>
    <col min="16140" max="16384" width="9.140625" style="246"/>
  </cols>
  <sheetData>
    <row r="1" spans="1:13" s="6" customFormat="1" ht="12.95" customHeight="1" x14ac:dyDescent="0.2">
      <c r="A1" s="952" t="s">
        <v>1375</v>
      </c>
    </row>
    <row r="2" spans="1:13" ht="18" customHeight="1" x14ac:dyDescent="0.25">
      <c r="A2" s="154" t="s">
        <v>182</v>
      </c>
      <c r="D2" s="260"/>
      <c r="E2" s="260"/>
    </row>
    <row r="3" spans="1:13" ht="18" customHeight="1" x14ac:dyDescent="0.2">
      <c r="A3" s="154" t="s">
        <v>183</v>
      </c>
    </row>
    <row r="4" spans="1:13" ht="18" customHeight="1" thickBot="1" x14ac:dyDescent="0.25">
      <c r="A4" s="247" t="s">
        <v>184</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3.5" customHeight="1" x14ac:dyDescent="0.2">
      <c r="A6" s="141"/>
      <c r="G6" s="249"/>
      <c r="H6" s="249"/>
      <c r="I6" s="249"/>
      <c r="J6" s="249"/>
      <c r="K6" s="249"/>
      <c r="L6" s="249"/>
      <c r="M6" s="249"/>
    </row>
    <row r="7" spans="1:13" ht="24" customHeight="1" x14ac:dyDescent="0.2">
      <c r="A7" s="222" t="s">
        <v>130</v>
      </c>
      <c r="B7" s="108">
        <v>1109.0999999999999</v>
      </c>
      <c r="C7" s="108">
        <v>873.7</v>
      </c>
      <c r="D7" s="108">
        <v>718.5</v>
      </c>
      <c r="E7" s="108">
        <v>865</v>
      </c>
      <c r="F7" s="108">
        <v>922.4</v>
      </c>
      <c r="G7" s="108">
        <v>785.6</v>
      </c>
      <c r="H7" s="108">
        <v>836</v>
      </c>
      <c r="I7" s="108">
        <v>911.6</v>
      </c>
      <c r="J7" s="108">
        <v>1454.3</v>
      </c>
      <c r="K7" s="108">
        <v>2214.5</v>
      </c>
      <c r="L7" s="108">
        <v>2711</v>
      </c>
      <c r="M7" s="108">
        <v>3973.2</v>
      </c>
    </row>
    <row r="8" spans="1:13" ht="12.95" customHeight="1" x14ac:dyDescent="0.2">
      <c r="A8" s="222" t="s">
        <v>0</v>
      </c>
      <c r="B8" s="108">
        <v>-67.900000000000006</v>
      </c>
      <c r="C8" s="108">
        <v>-201.9</v>
      </c>
      <c r="D8" s="108">
        <v>-143.30000000000001</v>
      </c>
      <c r="E8" s="108">
        <v>194.2</v>
      </c>
      <c r="F8" s="108">
        <v>-53.7</v>
      </c>
      <c r="G8" s="108">
        <v>-100.6</v>
      </c>
      <c r="H8" s="108">
        <v>-219.8</v>
      </c>
      <c r="I8" s="108">
        <v>-153.1</v>
      </c>
      <c r="J8" s="108">
        <v>-95.1</v>
      </c>
      <c r="K8" s="108">
        <v>-102.8</v>
      </c>
      <c r="L8" s="108">
        <v>-48</v>
      </c>
      <c r="M8" s="108">
        <v>-36</v>
      </c>
    </row>
    <row r="9" spans="1:13" ht="24" x14ac:dyDescent="0.2">
      <c r="A9" s="225" t="s">
        <v>1388</v>
      </c>
      <c r="B9" s="108">
        <v>75.400000000000006</v>
      </c>
      <c r="C9" s="108">
        <v>-324.5</v>
      </c>
      <c r="D9" s="108">
        <v>-146</v>
      </c>
      <c r="E9" s="108">
        <v>174.6</v>
      </c>
      <c r="F9" s="108">
        <v>-144.30000000000001</v>
      </c>
      <c r="G9" s="108">
        <v>-230.2</v>
      </c>
      <c r="H9" s="108">
        <v>-257.10000000000002</v>
      </c>
      <c r="I9" s="108">
        <v>-236</v>
      </c>
      <c r="J9" s="108">
        <v>-104.8</v>
      </c>
      <c r="K9" s="108">
        <v>143.30000000000001</v>
      </c>
      <c r="L9" s="108">
        <v>274.39999999999998</v>
      </c>
      <c r="M9" s="108">
        <v>365.5</v>
      </c>
    </row>
    <row r="10" spans="1:13" ht="12.95" customHeight="1" x14ac:dyDescent="0.2">
      <c r="A10" s="226" t="s">
        <v>1</v>
      </c>
      <c r="B10" s="108">
        <v>198.8</v>
      </c>
      <c r="C10" s="108">
        <v>132.19999999999999</v>
      </c>
      <c r="D10" s="108">
        <v>93.5</v>
      </c>
      <c r="E10" s="108">
        <v>267.8</v>
      </c>
      <c r="F10" s="108">
        <v>42.1</v>
      </c>
      <c r="G10" s="108">
        <v>28.6</v>
      </c>
      <c r="H10" s="108">
        <v>76.5</v>
      </c>
      <c r="I10" s="108">
        <v>65.400000000000006</v>
      </c>
      <c r="J10" s="108">
        <v>73.8</v>
      </c>
      <c r="K10" s="108">
        <v>261.7</v>
      </c>
      <c r="L10" s="108">
        <v>313.7</v>
      </c>
      <c r="M10" s="108">
        <v>562.70000000000005</v>
      </c>
    </row>
    <row r="11" spans="1:13" ht="12.95" customHeight="1" x14ac:dyDescent="0.2">
      <c r="A11" s="222" t="s">
        <v>2</v>
      </c>
      <c r="B11" s="108">
        <v>123.3</v>
      </c>
      <c r="C11" s="108">
        <v>456.7</v>
      </c>
      <c r="D11" s="108">
        <v>239.5</v>
      </c>
      <c r="E11" s="108">
        <v>93.2</v>
      </c>
      <c r="F11" s="108">
        <v>186.5</v>
      </c>
      <c r="G11" s="108">
        <v>258.8</v>
      </c>
      <c r="H11" s="108">
        <v>333.6</v>
      </c>
      <c r="I11" s="108">
        <v>301.5</v>
      </c>
      <c r="J11" s="108">
        <v>178.6</v>
      </c>
      <c r="K11" s="108">
        <v>118.4</v>
      </c>
      <c r="L11" s="108">
        <v>39.299999999999997</v>
      </c>
      <c r="M11" s="108">
        <v>197.2</v>
      </c>
    </row>
    <row r="12" spans="1:13" ht="24" x14ac:dyDescent="0.2">
      <c r="A12" s="222" t="s">
        <v>59</v>
      </c>
      <c r="B12" s="108">
        <v>965.8</v>
      </c>
      <c r="C12" s="108">
        <v>996.3</v>
      </c>
      <c r="D12" s="108">
        <v>721.2</v>
      </c>
      <c r="E12" s="108">
        <v>884.7</v>
      </c>
      <c r="F12" s="108">
        <v>1013</v>
      </c>
      <c r="G12" s="108">
        <v>915.1</v>
      </c>
      <c r="H12" s="108">
        <v>873.3</v>
      </c>
      <c r="I12" s="108">
        <v>994.5</v>
      </c>
      <c r="J12" s="108">
        <v>1464</v>
      </c>
      <c r="K12" s="108">
        <v>1968.4</v>
      </c>
      <c r="L12" s="108">
        <v>2388.6</v>
      </c>
      <c r="M12" s="108">
        <v>3571.7</v>
      </c>
    </row>
    <row r="13" spans="1:13" ht="12.95" customHeight="1" x14ac:dyDescent="0.2">
      <c r="A13" s="222" t="s">
        <v>3</v>
      </c>
      <c r="B13" s="108">
        <v>96</v>
      </c>
      <c r="C13" s="108">
        <v>138.6</v>
      </c>
      <c r="D13" s="108">
        <v>150</v>
      </c>
      <c r="E13" s="108">
        <v>201</v>
      </c>
      <c r="F13" s="108">
        <v>313.10000000000002</v>
      </c>
      <c r="G13" s="108">
        <v>259</v>
      </c>
      <c r="H13" s="108">
        <v>409.2</v>
      </c>
      <c r="I13" s="108">
        <v>335.5</v>
      </c>
      <c r="J13" s="108">
        <v>262.2</v>
      </c>
      <c r="K13" s="108">
        <v>245.2</v>
      </c>
      <c r="L13" s="108">
        <v>326</v>
      </c>
      <c r="M13" s="108">
        <v>382.2</v>
      </c>
    </row>
    <row r="14" spans="1:13" ht="12.95" customHeight="1" x14ac:dyDescent="0.2">
      <c r="A14" s="222" t="s">
        <v>4</v>
      </c>
      <c r="B14" s="108">
        <v>57.2</v>
      </c>
      <c r="C14" s="108">
        <v>87.7</v>
      </c>
      <c r="D14" s="108">
        <v>43.2</v>
      </c>
      <c r="E14" s="108">
        <v>83.8</v>
      </c>
      <c r="F14" s="108">
        <v>78.2</v>
      </c>
      <c r="G14" s="108">
        <v>49.2</v>
      </c>
      <c r="H14" s="108">
        <v>115.7</v>
      </c>
      <c r="I14" s="108">
        <v>105.6</v>
      </c>
      <c r="J14" s="108">
        <v>161</v>
      </c>
      <c r="K14" s="108">
        <v>189.3</v>
      </c>
      <c r="L14" s="108">
        <v>288.8</v>
      </c>
      <c r="M14" s="108">
        <v>345.5</v>
      </c>
    </row>
    <row r="15" spans="1:13" ht="12.95" customHeight="1" x14ac:dyDescent="0.2">
      <c r="A15" s="149" t="s">
        <v>5</v>
      </c>
      <c r="B15" s="108">
        <v>17.600000000000001</v>
      </c>
      <c r="C15" s="108">
        <v>11.4</v>
      </c>
      <c r="D15" s="108">
        <v>28.1</v>
      </c>
      <c r="E15" s="108">
        <v>22.6</v>
      </c>
      <c r="F15" s="108">
        <v>27.7</v>
      </c>
      <c r="G15" s="108">
        <v>12.1</v>
      </c>
      <c r="H15" s="108">
        <v>30.2</v>
      </c>
      <c r="I15" s="108">
        <v>11.8</v>
      </c>
      <c r="J15" s="108">
        <v>17.899999999999999</v>
      </c>
      <c r="K15" s="108">
        <v>78.599999999999994</v>
      </c>
      <c r="L15" s="108">
        <v>101.7</v>
      </c>
      <c r="M15" s="108">
        <v>82.7</v>
      </c>
    </row>
    <row r="16" spans="1:13" ht="12.95" customHeight="1" x14ac:dyDescent="0.2">
      <c r="A16" s="227" t="s">
        <v>60</v>
      </c>
      <c r="B16" s="108">
        <v>34.1</v>
      </c>
      <c r="C16" s="108">
        <v>65.8</v>
      </c>
      <c r="D16" s="108">
        <v>14.5</v>
      </c>
      <c r="E16" s="108">
        <v>45.5</v>
      </c>
      <c r="F16" s="108">
        <v>19.3</v>
      </c>
      <c r="G16" s="108">
        <v>30.1</v>
      </c>
      <c r="H16" s="108">
        <v>43.8</v>
      </c>
      <c r="I16" s="108">
        <v>43.1</v>
      </c>
      <c r="J16" s="108">
        <v>67.599999999999994</v>
      </c>
      <c r="K16" s="108">
        <v>84.3</v>
      </c>
      <c r="L16" s="108">
        <v>103.3</v>
      </c>
      <c r="M16" s="108">
        <v>161.19999999999999</v>
      </c>
    </row>
    <row r="17" spans="1:13" ht="12.95" customHeight="1" x14ac:dyDescent="0.2">
      <c r="A17" s="149" t="s">
        <v>6</v>
      </c>
      <c r="B17" s="108">
        <v>5.5</v>
      </c>
      <c r="C17" s="108">
        <v>10.5</v>
      </c>
      <c r="D17" s="108">
        <v>0.6</v>
      </c>
      <c r="E17" s="108">
        <v>15.7</v>
      </c>
      <c r="F17" s="108">
        <v>31.2</v>
      </c>
      <c r="G17" s="108">
        <v>7</v>
      </c>
      <c r="H17" s="108">
        <v>41.7</v>
      </c>
      <c r="I17" s="108">
        <v>50.7</v>
      </c>
      <c r="J17" s="108">
        <v>75.5</v>
      </c>
      <c r="K17" s="108">
        <v>25.8</v>
      </c>
      <c r="L17" s="108">
        <v>83.8</v>
      </c>
      <c r="M17" s="108">
        <v>101.6</v>
      </c>
    </row>
    <row r="18" spans="1:13" ht="12.95" customHeight="1" x14ac:dyDescent="0.2">
      <c r="A18" s="222" t="s">
        <v>7</v>
      </c>
      <c r="B18" s="108">
        <v>555.4</v>
      </c>
      <c r="C18" s="108">
        <v>631.1</v>
      </c>
      <c r="D18" s="108">
        <v>750.9</v>
      </c>
      <c r="E18" s="108">
        <v>804.2</v>
      </c>
      <c r="F18" s="108">
        <v>929.3</v>
      </c>
      <c r="G18" s="108">
        <v>1254.2</v>
      </c>
      <c r="H18" s="108">
        <v>1501.2</v>
      </c>
      <c r="I18" s="108">
        <v>1635.3</v>
      </c>
      <c r="J18" s="108">
        <v>1605.4</v>
      </c>
      <c r="K18" s="108">
        <v>831.5</v>
      </c>
      <c r="L18" s="108">
        <v>794</v>
      </c>
      <c r="M18" s="108">
        <v>1156.4000000000001</v>
      </c>
    </row>
    <row r="19" spans="1:13" ht="12.95" customHeight="1" x14ac:dyDescent="0.2">
      <c r="A19" s="222" t="s">
        <v>8</v>
      </c>
      <c r="B19" s="108">
        <v>589</v>
      </c>
      <c r="C19" s="108">
        <v>606.5</v>
      </c>
      <c r="D19" s="108">
        <v>470.8</v>
      </c>
      <c r="E19" s="108">
        <v>563.1</v>
      </c>
      <c r="F19" s="108">
        <v>455.6</v>
      </c>
      <c r="G19" s="108">
        <v>566.5</v>
      </c>
      <c r="H19" s="108">
        <v>592.1</v>
      </c>
      <c r="I19" s="108">
        <v>763.3</v>
      </c>
      <c r="J19" s="108">
        <v>745.2</v>
      </c>
      <c r="K19" s="108">
        <v>840.1</v>
      </c>
      <c r="L19" s="108">
        <v>826.2</v>
      </c>
      <c r="M19" s="108">
        <v>1031.7</v>
      </c>
    </row>
    <row r="20" spans="1:13" ht="12.95" customHeight="1" x14ac:dyDescent="0.2">
      <c r="A20" s="227" t="s">
        <v>109</v>
      </c>
      <c r="B20" s="108">
        <v>294.5</v>
      </c>
      <c r="C20" s="108">
        <v>307.3</v>
      </c>
      <c r="D20" s="108">
        <v>184.7</v>
      </c>
      <c r="E20" s="108">
        <v>343.7</v>
      </c>
      <c r="F20" s="108">
        <v>274.5</v>
      </c>
      <c r="G20" s="108">
        <v>356.6</v>
      </c>
      <c r="H20" s="108">
        <v>355.1</v>
      </c>
      <c r="I20" s="108">
        <v>466.3</v>
      </c>
      <c r="J20" s="108">
        <v>469.7</v>
      </c>
      <c r="K20" s="108">
        <v>543.70000000000005</v>
      </c>
      <c r="L20" s="108">
        <v>611.4</v>
      </c>
      <c r="M20" s="108">
        <v>736.2</v>
      </c>
    </row>
    <row r="21" spans="1:13" ht="12.95" customHeight="1" x14ac:dyDescent="0.2">
      <c r="A21" s="227" t="s">
        <v>9</v>
      </c>
      <c r="B21" s="108">
        <v>178</v>
      </c>
      <c r="C21" s="108">
        <v>179.9</v>
      </c>
      <c r="D21" s="108">
        <v>111.6</v>
      </c>
      <c r="E21" s="108">
        <v>64.7</v>
      </c>
      <c r="F21" s="108">
        <v>59</v>
      </c>
      <c r="G21" s="108">
        <v>109.7</v>
      </c>
      <c r="H21" s="108">
        <v>104.4</v>
      </c>
      <c r="I21" s="108">
        <v>154.30000000000001</v>
      </c>
      <c r="J21" s="108">
        <v>144.5</v>
      </c>
      <c r="K21" s="108">
        <v>140.4</v>
      </c>
      <c r="L21" s="108">
        <v>119.7</v>
      </c>
      <c r="M21" s="108">
        <v>162.9</v>
      </c>
    </row>
    <row r="22" spans="1:13" ht="12.95" customHeight="1" x14ac:dyDescent="0.2">
      <c r="A22" s="227" t="s">
        <v>10</v>
      </c>
      <c r="B22" s="108">
        <v>37.1</v>
      </c>
      <c r="C22" s="108">
        <v>40.200000000000003</v>
      </c>
      <c r="D22" s="108">
        <v>29.6</v>
      </c>
      <c r="E22" s="108">
        <v>34.200000000000003</v>
      </c>
      <c r="F22" s="108">
        <v>32.9</v>
      </c>
      <c r="G22" s="108">
        <v>21.7</v>
      </c>
      <c r="H22" s="108">
        <v>19.7</v>
      </c>
      <c r="I22" s="108">
        <v>29.3</v>
      </c>
      <c r="J22" s="108">
        <v>17.399999999999999</v>
      </c>
      <c r="K22" s="108">
        <v>18.8</v>
      </c>
      <c r="L22" s="108">
        <v>22</v>
      </c>
      <c r="M22" s="108">
        <v>21.8</v>
      </c>
    </row>
    <row r="23" spans="1:13" ht="12.95" customHeight="1" x14ac:dyDescent="0.2">
      <c r="A23" s="227" t="s">
        <v>61</v>
      </c>
      <c r="B23" s="108">
        <v>20.6</v>
      </c>
      <c r="C23" s="108">
        <v>18.399999999999999</v>
      </c>
      <c r="D23" s="108">
        <v>119.2</v>
      </c>
      <c r="E23" s="108">
        <v>93</v>
      </c>
      <c r="F23" s="108">
        <v>34.1</v>
      </c>
      <c r="G23" s="108">
        <v>33.799999999999997</v>
      </c>
      <c r="H23" s="108">
        <v>33.700000000000003</v>
      </c>
      <c r="I23" s="108">
        <v>33.799999999999997</v>
      </c>
      <c r="J23" s="108">
        <v>32.6</v>
      </c>
      <c r="K23" s="108">
        <v>41.3</v>
      </c>
      <c r="L23" s="108">
        <v>12.7</v>
      </c>
      <c r="M23" s="108">
        <v>10.8</v>
      </c>
    </row>
    <row r="24" spans="1:13" ht="14.45" customHeight="1" x14ac:dyDescent="0.2">
      <c r="A24" s="222" t="s">
        <v>11</v>
      </c>
      <c r="B24" s="108">
        <v>548.5</v>
      </c>
      <c r="C24" s="108">
        <v>493.4</v>
      </c>
      <c r="D24" s="108">
        <v>436.2</v>
      </c>
      <c r="E24" s="108">
        <v>556.4</v>
      </c>
      <c r="F24" s="108">
        <v>783.3</v>
      </c>
      <c r="G24" s="108">
        <v>962.6</v>
      </c>
      <c r="H24" s="108">
        <v>869</v>
      </c>
      <c r="I24" s="108">
        <v>802.6</v>
      </c>
      <c r="J24" s="108">
        <v>872.3</v>
      </c>
      <c r="K24" s="108">
        <v>686.5</v>
      </c>
      <c r="L24" s="108">
        <v>1416.5</v>
      </c>
      <c r="M24" s="108">
        <v>2170.1999999999998</v>
      </c>
    </row>
    <row r="25" spans="1:13" ht="12.95" customHeight="1" x14ac:dyDescent="0.2">
      <c r="A25" s="222" t="s">
        <v>12</v>
      </c>
      <c r="B25" s="108">
        <v>808.9</v>
      </c>
      <c r="C25" s="108">
        <v>985.8</v>
      </c>
      <c r="D25" s="108">
        <v>544.70000000000005</v>
      </c>
      <c r="E25" s="108">
        <v>485.4</v>
      </c>
      <c r="F25" s="108">
        <v>618.20000000000005</v>
      </c>
      <c r="G25" s="108">
        <v>600.20000000000005</v>
      </c>
      <c r="H25" s="108">
        <v>727.8</v>
      </c>
      <c r="I25" s="108">
        <v>576.4</v>
      </c>
      <c r="J25" s="108">
        <v>579.6</v>
      </c>
      <c r="K25" s="108">
        <v>715.1</v>
      </c>
      <c r="L25" s="108">
        <v>668.2</v>
      </c>
      <c r="M25" s="108">
        <v>748.7</v>
      </c>
    </row>
    <row r="26" spans="1:13" ht="12.95" customHeight="1" x14ac:dyDescent="0.2">
      <c r="A26" s="222" t="s">
        <v>13</v>
      </c>
      <c r="B26" s="108">
        <v>646.79999999999995</v>
      </c>
      <c r="C26" s="108">
        <v>768.2</v>
      </c>
      <c r="D26" s="108">
        <v>534.5</v>
      </c>
      <c r="E26" s="108">
        <v>505.9</v>
      </c>
      <c r="F26" s="108">
        <v>559.29999999999995</v>
      </c>
      <c r="G26" s="108">
        <v>691.9</v>
      </c>
      <c r="H26" s="108">
        <v>903.8</v>
      </c>
      <c r="I26" s="108">
        <v>1276.2</v>
      </c>
      <c r="J26" s="108">
        <v>1399.8</v>
      </c>
      <c r="K26" s="108">
        <v>892.3</v>
      </c>
      <c r="L26" s="108">
        <v>606.79999999999995</v>
      </c>
      <c r="M26" s="108">
        <v>712.5</v>
      </c>
    </row>
    <row r="27" spans="1:13" ht="12.95" customHeight="1" thickBot="1" x14ac:dyDescent="0.25">
      <c r="A27" s="151"/>
      <c r="B27" s="254"/>
      <c r="C27" s="254"/>
      <c r="D27" s="254"/>
      <c r="E27" s="254"/>
      <c r="F27" s="254"/>
      <c r="G27" s="26"/>
      <c r="H27" s="26"/>
      <c r="I27" s="26"/>
      <c r="J27" s="26"/>
      <c r="K27" s="26"/>
      <c r="L27" s="26"/>
      <c r="M27" s="26"/>
    </row>
    <row r="28" spans="1:13" ht="12.95" customHeight="1" x14ac:dyDescent="0.2">
      <c r="A28" s="152"/>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50</v>
      </c>
      <c r="C30" s="234">
        <v>49</v>
      </c>
      <c r="D30" s="234">
        <v>50</v>
      </c>
      <c r="E30" s="234">
        <v>56</v>
      </c>
      <c r="F30" s="235">
        <v>59</v>
      </c>
      <c r="G30" s="235">
        <v>67</v>
      </c>
      <c r="H30" s="235">
        <v>67</v>
      </c>
      <c r="I30" s="235">
        <v>68</v>
      </c>
      <c r="J30" s="255">
        <v>83</v>
      </c>
      <c r="K30" s="255">
        <v>106</v>
      </c>
      <c r="L30" s="255">
        <v>110</v>
      </c>
      <c r="M30" s="255">
        <v>110</v>
      </c>
    </row>
    <row r="31" spans="1:13" s="212" customFormat="1" ht="12.95" customHeight="1" x14ac:dyDescent="0.2">
      <c r="A31" s="222" t="s">
        <v>15</v>
      </c>
      <c r="B31" s="234">
        <v>16</v>
      </c>
      <c r="C31" s="234">
        <v>17</v>
      </c>
      <c r="D31" s="234">
        <v>20</v>
      </c>
      <c r="E31" s="234">
        <v>25</v>
      </c>
      <c r="F31" s="235">
        <v>25</v>
      </c>
      <c r="G31" s="235">
        <v>28</v>
      </c>
      <c r="H31" s="235">
        <v>23</v>
      </c>
      <c r="I31" s="235">
        <v>18</v>
      </c>
      <c r="J31" s="255">
        <v>18</v>
      </c>
      <c r="K31" s="255">
        <v>27</v>
      </c>
      <c r="L31" s="255">
        <v>19</v>
      </c>
      <c r="M31" s="255">
        <v>28</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14.8</v>
      </c>
      <c r="C33" s="237">
        <v>-12.3</v>
      </c>
      <c r="D33" s="237">
        <v>-0.4</v>
      </c>
      <c r="E33" s="237">
        <v>-2.2000000000000002</v>
      </c>
      <c r="F33" s="238">
        <v>-8.9</v>
      </c>
      <c r="G33" s="238">
        <v>-14.2</v>
      </c>
      <c r="H33" s="238">
        <v>-4.3</v>
      </c>
      <c r="I33" s="238">
        <v>-8.3000000000000007</v>
      </c>
      <c r="J33" s="257">
        <v>-0.7</v>
      </c>
      <c r="K33" s="257">
        <v>12.5</v>
      </c>
      <c r="L33" s="257">
        <v>13.5</v>
      </c>
      <c r="M33" s="257">
        <v>11.2</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13.8</v>
      </c>
      <c r="C36" s="239">
        <v>-65.8</v>
      </c>
      <c r="D36" s="239">
        <v>-33.5</v>
      </c>
      <c r="E36" s="239">
        <v>31.4</v>
      </c>
      <c r="F36" s="238">
        <v>-18.399999999999999</v>
      </c>
      <c r="G36" s="238">
        <v>-23.9</v>
      </c>
      <c r="H36" s="238">
        <v>-29.6</v>
      </c>
      <c r="I36" s="238">
        <v>-29.4</v>
      </c>
      <c r="J36" s="257">
        <v>-12</v>
      </c>
      <c r="K36" s="257">
        <v>20.9</v>
      </c>
      <c r="L36" s="257">
        <v>19.399999999999999</v>
      </c>
      <c r="M36" s="257">
        <v>16.8</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6.8</v>
      </c>
      <c r="C38" s="239">
        <v>-37.1</v>
      </c>
      <c r="D38" s="239">
        <v>-20.3</v>
      </c>
      <c r="E38" s="239">
        <v>20.2</v>
      </c>
      <c r="F38" s="238">
        <v>-15.6</v>
      </c>
      <c r="G38" s="238">
        <v>-29.3</v>
      </c>
      <c r="H38" s="238">
        <v>-30.8</v>
      </c>
      <c r="I38" s="238">
        <v>-25.9</v>
      </c>
      <c r="J38" s="257">
        <v>-7.2</v>
      </c>
      <c r="K38" s="257">
        <v>6.5</v>
      </c>
      <c r="L38" s="257">
        <v>10.1</v>
      </c>
      <c r="M38" s="257">
        <v>9.1999999999999993</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97</v>
      </c>
      <c r="C40" s="239">
        <v>78.8</v>
      </c>
      <c r="D40" s="239">
        <v>82.2</v>
      </c>
      <c r="E40" s="239">
        <v>120.4</v>
      </c>
      <c r="F40" s="238">
        <v>106.6</v>
      </c>
      <c r="G40" s="238">
        <v>85.2</v>
      </c>
      <c r="H40" s="238">
        <v>106.4</v>
      </c>
      <c r="I40" s="238">
        <v>109</v>
      </c>
      <c r="J40" s="258">
        <v>159.5</v>
      </c>
      <c r="K40" s="258">
        <v>152.30000000000001</v>
      </c>
      <c r="L40" s="258">
        <v>122.4</v>
      </c>
      <c r="M40" s="258">
        <v>146.6</v>
      </c>
    </row>
    <row r="41" spans="1:13" s="212" customFormat="1" ht="12.95" customHeight="1" x14ac:dyDescent="0.2">
      <c r="A41" s="222" t="s">
        <v>106</v>
      </c>
      <c r="B41" s="240">
        <v>1</v>
      </c>
      <c r="C41" s="240">
        <v>0.8</v>
      </c>
      <c r="D41" s="240">
        <v>1</v>
      </c>
      <c r="E41" s="240">
        <v>1.5</v>
      </c>
      <c r="F41" s="238">
        <v>0.9</v>
      </c>
      <c r="G41" s="238">
        <v>0.8</v>
      </c>
      <c r="H41" s="238">
        <v>1.2</v>
      </c>
      <c r="I41" s="238">
        <v>1</v>
      </c>
      <c r="J41" s="258">
        <v>1.5</v>
      </c>
      <c r="K41" s="258">
        <v>1</v>
      </c>
      <c r="L41" s="258">
        <v>0.8</v>
      </c>
      <c r="M41" s="258">
        <v>1.2</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1.25</v>
      </c>
      <c r="C44" s="241">
        <v>1.28</v>
      </c>
      <c r="D44" s="241">
        <v>1.02</v>
      </c>
      <c r="E44" s="241">
        <v>0.96</v>
      </c>
      <c r="F44" s="242">
        <v>1.1100000000000001</v>
      </c>
      <c r="G44" s="242">
        <v>0.87</v>
      </c>
      <c r="H44" s="242">
        <v>0.81</v>
      </c>
      <c r="I44" s="242">
        <v>0.45</v>
      </c>
      <c r="J44" s="259">
        <v>0.41</v>
      </c>
      <c r="K44" s="259">
        <v>0.8</v>
      </c>
      <c r="L44" s="259">
        <v>1.1000000000000001</v>
      </c>
      <c r="M44" s="259">
        <v>1.05</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C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71"/>
  <sheetViews>
    <sheetView workbookViewId="0">
      <selection activeCell="M7" sqref="M7"/>
    </sheetView>
  </sheetViews>
  <sheetFormatPr defaultRowHeight="12.75" x14ac:dyDescent="0.2"/>
  <cols>
    <col min="1" max="1" width="40.42578125" style="250" customWidth="1"/>
    <col min="2" max="6" width="0" style="246" hidden="1" customWidth="1"/>
    <col min="7" max="8" width="10" style="246" hidden="1" customWidth="1"/>
    <col min="9" max="13" width="10" style="246" customWidth="1"/>
    <col min="14" max="256" width="9.140625" style="246"/>
    <col min="257" max="257" width="40.42578125" style="246" customWidth="1"/>
    <col min="258" max="262" width="0" style="246" hidden="1" customWidth="1"/>
    <col min="263" max="267" width="10" style="246" customWidth="1"/>
    <col min="268" max="512" width="9.140625" style="246"/>
    <col min="513" max="513" width="40.42578125" style="246" customWidth="1"/>
    <col min="514" max="518" width="0" style="246" hidden="1" customWidth="1"/>
    <col min="519" max="523" width="10" style="246" customWidth="1"/>
    <col min="524" max="768" width="9.140625" style="246"/>
    <col min="769" max="769" width="40.42578125" style="246" customWidth="1"/>
    <col min="770" max="774" width="0" style="246" hidden="1" customWidth="1"/>
    <col min="775" max="779" width="10" style="246" customWidth="1"/>
    <col min="780" max="1024" width="9.140625" style="246"/>
    <col min="1025" max="1025" width="40.42578125" style="246" customWidth="1"/>
    <col min="1026" max="1030" width="0" style="246" hidden="1" customWidth="1"/>
    <col min="1031" max="1035" width="10" style="246" customWidth="1"/>
    <col min="1036" max="1280" width="9.140625" style="246"/>
    <col min="1281" max="1281" width="40.42578125" style="246" customWidth="1"/>
    <col min="1282" max="1286" width="0" style="246" hidden="1" customWidth="1"/>
    <col min="1287" max="1291" width="10" style="246" customWidth="1"/>
    <col min="1292" max="1536" width="9.140625" style="246"/>
    <col min="1537" max="1537" width="40.42578125" style="246" customWidth="1"/>
    <col min="1538" max="1542" width="0" style="246" hidden="1" customWidth="1"/>
    <col min="1543" max="1547" width="10" style="246" customWidth="1"/>
    <col min="1548" max="1792" width="9.140625" style="246"/>
    <col min="1793" max="1793" width="40.42578125" style="246" customWidth="1"/>
    <col min="1794" max="1798" width="0" style="246" hidden="1" customWidth="1"/>
    <col min="1799" max="1803" width="10" style="246" customWidth="1"/>
    <col min="1804" max="2048" width="9.140625" style="246"/>
    <col min="2049" max="2049" width="40.42578125" style="246" customWidth="1"/>
    <col min="2050" max="2054" width="0" style="246" hidden="1" customWidth="1"/>
    <col min="2055" max="2059" width="10" style="246" customWidth="1"/>
    <col min="2060" max="2304" width="9.140625" style="246"/>
    <col min="2305" max="2305" width="40.42578125" style="246" customWidth="1"/>
    <col min="2306" max="2310" width="0" style="246" hidden="1" customWidth="1"/>
    <col min="2311" max="2315" width="10" style="246" customWidth="1"/>
    <col min="2316" max="2560" width="9.140625" style="246"/>
    <col min="2561" max="2561" width="40.42578125" style="246" customWidth="1"/>
    <col min="2562" max="2566" width="0" style="246" hidden="1" customWidth="1"/>
    <col min="2567" max="2571" width="10" style="246" customWidth="1"/>
    <col min="2572" max="2816" width="9.140625" style="246"/>
    <col min="2817" max="2817" width="40.42578125" style="246" customWidth="1"/>
    <col min="2818" max="2822" width="0" style="246" hidden="1" customWidth="1"/>
    <col min="2823" max="2827" width="10" style="246" customWidth="1"/>
    <col min="2828" max="3072" width="9.140625" style="246"/>
    <col min="3073" max="3073" width="40.42578125" style="246" customWidth="1"/>
    <col min="3074" max="3078" width="0" style="246" hidden="1" customWidth="1"/>
    <col min="3079" max="3083" width="10" style="246" customWidth="1"/>
    <col min="3084" max="3328" width="9.140625" style="246"/>
    <col min="3329" max="3329" width="40.42578125" style="246" customWidth="1"/>
    <col min="3330" max="3334" width="0" style="246" hidden="1" customWidth="1"/>
    <col min="3335" max="3339" width="10" style="246" customWidth="1"/>
    <col min="3340" max="3584" width="9.140625" style="246"/>
    <col min="3585" max="3585" width="40.42578125" style="246" customWidth="1"/>
    <col min="3586" max="3590" width="0" style="246" hidden="1" customWidth="1"/>
    <col min="3591" max="3595" width="10" style="246" customWidth="1"/>
    <col min="3596" max="3840" width="9.140625" style="246"/>
    <col min="3841" max="3841" width="40.42578125" style="246" customWidth="1"/>
    <col min="3842" max="3846" width="0" style="246" hidden="1" customWidth="1"/>
    <col min="3847" max="3851" width="10" style="246" customWidth="1"/>
    <col min="3852" max="4096" width="9.140625" style="246"/>
    <col min="4097" max="4097" width="40.42578125" style="246" customWidth="1"/>
    <col min="4098" max="4102" width="0" style="246" hidden="1" customWidth="1"/>
    <col min="4103" max="4107" width="10" style="246" customWidth="1"/>
    <col min="4108" max="4352" width="9.140625" style="246"/>
    <col min="4353" max="4353" width="40.42578125" style="246" customWidth="1"/>
    <col min="4354" max="4358" width="0" style="246" hidden="1" customWidth="1"/>
    <col min="4359" max="4363" width="10" style="246" customWidth="1"/>
    <col min="4364" max="4608" width="9.140625" style="246"/>
    <col min="4609" max="4609" width="40.42578125" style="246" customWidth="1"/>
    <col min="4610" max="4614" width="0" style="246" hidden="1" customWidth="1"/>
    <col min="4615" max="4619" width="10" style="246" customWidth="1"/>
    <col min="4620" max="4864" width="9.140625" style="246"/>
    <col min="4865" max="4865" width="40.42578125" style="246" customWidth="1"/>
    <col min="4866" max="4870" width="0" style="246" hidden="1" customWidth="1"/>
    <col min="4871" max="4875" width="10" style="246" customWidth="1"/>
    <col min="4876" max="5120" width="9.140625" style="246"/>
    <col min="5121" max="5121" width="40.42578125" style="246" customWidth="1"/>
    <col min="5122" max="5126" width="0" style="246" hidden="1" customWidth="1"/>
    <col min="5127" max="5131" width="10" style="246" customWidth="1"/>
    <col min="5132" max="5376" width="9.140625" style="246"/>
    <col min="5377" max="5377" width="40.42578125" style="246" customWidth="1"/>
    <col min="5378" max="5382" width="0" style="246" hidden="1" customWidth="1"/>
    <col min="5383" max="5387" width="10" style="246" customWidth="1"/>
    <col min="5388" max="5632" width="9.140625" style="246"/>
    <col min="5633" max="5633" width="40.42578125" style="246" customWidth="1"/>
    <col min="5634" max="5638" width="0" style="246" hidden="1" customWidth="1"/>
    <col min="5639" max="5643" width="10" style="246" customWidth="1"/>
    <col min="5644" max="5888" width="9.140625" style="246"/>
    <col min="5889" max="5889" width="40.42578125" style="246" customWidth="1"/>
    <col min="5890" max="5894" width="0" style="246" hidden="1" customWidth="1"/>
    <col min="5895" max="5899" width="10" style="246" customWidth="1"/>
    <col min="5900" max="6144" width="9.140625" style="246"/>
    <col min="6145" max="6145" width="40.42578125" style="246" customWidth="1"/>
    <col min="6146" max="6150" width="0" style="246" hidden="1" customWidth="1"/>
    <col min="6151" max="6155" width="10" style="246" customWidth="1"/>
    <col min="6156" max="6400" width="9.140625" style="246"/>
    <col min="6401" max="6401" width="40.42578125" style="246" customWidth="1"/>
    <col min="6402" max="6406" width="0" style="246" hidden="1" customWidth="1"/>
    <col min="6407" max="6411" width="10" style="246" customWidth="1"/>
    <col min="6412" max="6656" width="9.140625" style="246"/>
    <col min="6657" max="6657" width="40.42578125" style="246" customWidth="1"/>
    <col min="6658" max="6662" width="0" style="246" hidden="1" customWidth="1"/>
    <col min="6663" max="6667" width="10" style="246" customWidth="1"/>
    <col min="6668" max="6912" width="9.140625" style="246"/>
    <col min="6913" max="6913" width="40.42578125" style="246" customWidth="1"/>
    <col min="6914" max="6918" width="0" style="246" hidden="1" customWidth="1"/>
    <col min="6919" max="6923" width="10" style="246" customWidth="1"/>
    <col min="6924" max="7168" width="9.140625" style="246"/>
    <col min="7169" max="7169" width="40.42578125" style="246" customWidth="1"/>
    <col min="7170" max="7174" width="0" style="246" hidden="1" customWidth="1"/>
    <col min="7175" max="7179" width="10" style="246" customWidth="1"/>
    <col min="7180" max="7424" width="9.140625" style="246"/>
    <col min="7425" max="7425" width="40.42578125" style="246" customWidth="1"/>
    <col min="7426" max="7430" width="0" style="246" hidden="1" customWidth="1"/>
    <col min="7431" max="7435" width="10" style="246" customWidth="1"/>
    <col min="7436" max="7680" width="9.140625" style="246"/>
    <col min="7681" max="7681" width="40.42578125" style="246" customWidth="1"/>
    <col min="7682" max="7686" width="0" style="246" hidden="1" customWidth="1"/>
    <col min="7687" max="7691" width="10" style="246" customWidth="1"/>
    <col min="7692" max="7936" width="9.140625" style="246"/>
    <col min="7937" max="7937" width="40.42578125" style="246" customWidth="1"/>
    <col min="7938" max="7942" width="0" style="246" hidden="1" customWidth="1"/>
    <col min="7943" max="7947" width="10" style="246" customWidth="1"/>
    <col min="7948" max="8192" width="9.140625" style="246"/>
    <col min="8193" max="8193" width="40.42578125" style="246" customWidth="1"/>
    <col min="8194" max="8198" width="0" style="246" hidden="1" customWidth="1"/>
    <col min="8199" max="8203" width="10" style="246" customWidth="1"/>
    <col min="8204" max="8448" width="9.140625" style="246"/>
    <col min="8449" max="8449" width="40.42578125" style="246" customWidth="1"/>
    <col min="8450" max="8454" width="0" style="246" hidden="1" customWidth="1"/>
    <col min="8455" max="8459" width="10" style="246" customWidth="1"/>
    <col min="8460" max="8704" width="9.140625" style="246"/>
    <col min="8705" max="8705" width="40.42578125" style="246" customWidth="1"/>
    <col min="8706" max="8710" width="0" style="246" hidden="1" customWidth="1"/>
    <col min="8711" max="8715" width="10" style="246" customWidth="1"/>
    <col min="8716" max="8960" width="9.140625" style="246"/>
    <col min="8961" max="8961" width="40.42578125" style="246" customWidth="1"/>
    <col min="8962" max="8966" width="0" style="246" hidden="1" customWidth="1"/>
    <col min="8967" max="8971" width="10" style="246" customWidth="1"/>
    <col min="8972" max="9216" width="9.140625" style="246"/>
    <col min="9217" max="9217" width="40.42578125" style="246" customWidth="1"/>
    <col min="9218" max="9222" width="0" style="246" hidden="1" customWidth="1"/>
    <col min="9223" max="9227" width="10" style="246" customWidth="1"/>
    <col min="9228" max="9472" width="9.140625" style="246"/>
    <col min="9473" max="9473" width="40.42578125" style="246" customWidth="1"/>
    <col min="9474" max="9478" width="0" style="246" hidden="1" customWidth="1"/>
    <col min="9479" max="9483" width="10" style="246" customWidth="1"/>
    <col min="9484" max="9728" width="9.140625" style="246"/>
    <col min="9729" max="9729" width="40.42578125" style="246" customWidth="1"/>
    <col min="9730" max="9734" width="0" style="246" hidden="1" customWidth="1"/>
    <col min="9735" max="9739" width="10" style="246" customWidth="1"/>
    <col min="9740" max="9984" width="9.140625" style="246"/>
    <col min="9985" max="9985" width="40.42578125" style="246" customWidth="1"/>
    <col min="9986" max="9990" width="0" style="246" hidden="1" customWidth="1"/>
    <col min="9991" max="9995" width="10" style="246" customWidth="1"/>
    <col min="9996" max="10240" width="9.140625" style="246"/>
    <col min="10241" max="10241" width="40.42578125" style="246" customWidth="1"/>
    <col min="10242" max="10246" width="0" style="246" hidden="1" customWidth="1"/>
    <col min="10247" max="10251" width="10" style="246" customWidth="1"/>
    <col min="10252" max="10496" width="9.140625" style="246"/>
    <col min="10497" max="10497" width="40.42578125" style="246" customWidth="1"/>
    <col min="10498" max="10502" width="0" style="246" hidden="1" customWidth="1"/>
    <col min="10503" max="10507" width="10" style="246" customWidth="1"/>
    <col min="10508" max="10752" width="9.140625" style="246"/>
    <col min="10753" max="10753" width="40.42578125" style="246" customWidth="1"/>
    <col min="10754" max="10758" width="0" style="246" hidden="1" customWidth="1"/>
    <col min="10759" max="10763" width="10" style="246" customWidth="1"/>
    <col min="10764" max="11008" width="9.140625" style="246"/>
    <col min="11009" max="11009" width="40.42578125" style="246" customWidth="1"/>
    <col min="11010" max="11014" width="0" style="246" hidden="1" customWidth="1"/>
    <col min="11015" max="11019" width="10" style="246" customWidth="1"/>
    <col min="11020" max="11264" width="9.140625" style="246"/>
    <col min="11265" max="11265" width="40.42578125" style="246" customWidth="1"/>
    <col min="11266" max="11270" width="0" style="246" hidden="1" customWidth="1"/>
    <col min="11271" max="11275" width="10" style="246" customWidth="1"/>
    <col min="11276" max="11520" width="9.140625" style="246"/>
    <col min="11521" max="11521" width="40.42578125" style="246" customWidth="1"/>
    <col min="11522" max="11526" width="0" style="246" hidden="1" customWidth="1"/>
    <col min="11527" max="11531" width="10" style="246" customWidth="1"/>
    <col min="11532" max="11776" width="9.140625" style="246"/>
    <col min="11777" max="11777" width="40.42578125" style="246" customWidth="1"/>
    <col min="11778" max="11782" width="0" style="246" hidden="1" customWidth="1"/>
    <col min="11783" max="11787" width="10" style="246" customWidth="1"/>
    <col min="11788" max="12032" width="9.140625" style="246"/>
    <col min="12033" max="12033" width="40.42578125" style="246" customWidth="1"/>
    <col min="12034" max="12038" width="0" style="246" hidden="1" customWidth="1"/>
    <col min="12039" max="12043" width="10" style="246" customWidth="1"/>
    <col min="12044" max="12288" width="9.140625" style="246"/>
    <col min="12289" max="12289" width="40.42578125" style="246" customWidth="1"/>
    <col min="12290" max="12294" width="0" style="246" hidden="1" customWidth="1"/>
    <col min="12295" max="12299" width="10" style="246" customWidth="1"/>
    <col min="12300" max="12544" width="9.140625" style="246"/>
    <col min="12545" max="12545" width="40.42578125" style="246" customWidth="1"/>
    <col min="12546" max="12550" width="0" style="246" hidden="1" customWidth="1"/>
    <col min="12551" max="12555" width="10" style="246" customWidth="1"/>
    <col min="12556" max="12800" width="9.140625" style="246"/>
    <col min="12801" max="12801" width="40.42578125" style="246" customWidth="1"/>
    <col min="12802" max="12806" width="0" style="246" hidden="1" customWidth="1"/>
    <col min="12807" max="12811" width="10" style="246" customWidth="1"/>
    <col min="12812" max="13056" width="9.140625" style="246"/>
    <col min="13057" max="13057" width="40.42578125" style="246" customWidth="1"/>
    <col min="13058" max="13062" width="0" style="246" hidden="1" customWidth="1"/>
    <col min="13063" max="13067" width="10" style="246" customWidth="1"/>
    <col min="13068" max="13312" width="9.140625" style="246"/>
    <col min="13313" max="13313" width="40.42578125" style="246" customWidth="1"/>
    <col min="13314" max="13318" width="0" style="246" hidden="1" customWidth="1"/>
    <col min="13319" max="13323" width="10" style="246" customWidth="1"/>
    <col min="13324" max="13568" width="9.140625" style="246"/>
    <col min="13569" max="13569" width="40.42578125" style="246" customWidth="1"/>
    <col min="13570" max="13574" width="0" style="246" hidden="1" customWidth="1"/>
    <col min="13575" max="13579" width="10" style="246" customWidth="1"/>
    <col min="13580" max="13824" width="9.140625" style="246"/>
    <col min="13825" max="13825" width="40.42578125" style="246" customWidth="1"/>
    <col min="13826" max="13830" width="0" style="246" hidden="1" customWidth="1"/>
    <col min="13831" max="13835" width="10" style="246" customWidth="1"/>
    <col min="13836" max="14080" width="9.140625" style="246"/>
    <col min="14081" max="14081" width="40.42578125" style="246" customWidth="1"/>
    <col min="14082" max="14086" width="0" style="246" hidden="1" customWidth="1"/>
    <col min="14087" max="14091" width="10" style="246" customWidth="1"/>
    <col min="14092" max="14336" width="9.140625" style="246"/>
    <col min="14337" max="14337" width="40.42578125" style="246" customWidth="1"/>
    <col min="14338" max="14342" width="0" style="246" hidden="1" customWidth="1"/>
    <col min="14343" max="14347" width="10" style="246" customWidth="1"/>
    <col min="14348" max="14592" width="9.140625" style="246"/>
    <col min="14593" max="14593" width="40.42578125" style="246" customWidth="1"/>
    <col min="14594" max="14598" width="0" style="246" hidden="1" customWidth="1"/>
    <col min="14599" max="14603" width="10" style="246" customWidth="1"/>
    <col min="14604" max="14848" width="9.140625" style="246"/>
    <col min="14849" max="14849" width="40.42578125" style="246" customWidth="1"/>
    <col min="14850" max="14854" width="0" style="246" hidden="1" customWidth="1"/>
    <col min="14855" max="14859" width="10" style="246" customWidth="1"/>
    <col min="14860" max="15104" width="9.140625" style="246"/>
    <col min="15105" max="15105" width="40.42578125" style="246" customWidth="1"/>
    <col min="15106" max="15110" width="0" style="246" hidden="1" customWidth="1"/>
    <col min="15111" max="15115" width="10" style="246" customWidth="1"/>
    <col min="15116" max="15360" width="9.140625" style="246"/>
    <col min="15361" max="15361" width="40.42578125" style="246" customWidth="1"/>
    <col min="15362" max="15366" width="0" style="246" hidden="1" customWidth="1"/>
    <col min="15367" max="15371" width="10" style="246" customWidth="1"/>
    <col min="15372" max="15616" width="9.140625" style="246"/>
    <col min="15617" max="15617" width="40.42578125" style="246" customWidth="1"/>
    <col min="15618" max="15622" width="0" style="246" hidden="1" customWidth="1"/>
    <col min="15623" max="15627" width="10" style="246" customWidth="1"/>
    <col min="15628" max="15872" width="9.140625" style="246"/>
    <col min="15873" max="15873" width="40.42578125" style="246" customWidth="1"/>
    <col min="15874" max="15878" width="0" style="246" hidden="1" customWidth="1"/>
    <col min="15879" max="15883" width="10" style="246" customWidth="1"/>
    <col min="15884" max="16128" width="9.140625" style="246"/>
    <col min="16129" max="16129" width="40.42578125" style="246" customWidth="1"/>
    <col min="16130" max="16134" width="0" style="246" hidden="1" customWidth="1"/>
    <col min="16135" max="16139" width="10" style="246" customWidth="1"/>
    <col min="16140" max="16384" width="9.140625" style="246"/>
  </cols>
  <sheetData>
    <row r="1" spans="1:13" s="6" customFormat="1" ht="12.95" customHeight="1" x14ac:dyDescent="0.2">
      <c r="A1" s="952" t="s">
        <v>1375</v>
      </c>
    </row>
    <row r="2" spans="1:13" ht="18" customHeight="1" x14ac:dyDescent="0.2">
      <c r="A2" s="154" t="s">
        <v>185</v>
      </c>
    </row>
    <row r="3" spans="1:13" ht="18" customHeight="1" x14ac:dyDescent="0.2">
      <c r="A3" s="154" t="s">
        <v>186</v>
      </c>
    </row>
    <row r="4" spans="1:13" ht="18" customHeight="1" thickBot="1" x14ac:dyDescent="0.25">
      <c r="A4" s="247" t="s">
        <v>187</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75" customHeight="1" x14ac:dyDescent="0.2">
      <c r="A6" s="141"/>
      <c r="B6" s="249"/>
      <c r="C6" s="249"/>
      <c r="D6" s="249"/>
      <c r="E6" s="249"/>
      <c r="F6" s="249"/>
      <c r="G6" s="249"/>
      <c r="H6" s="249"/>
      <c r="I6" s="249"/>
      <c r="J6" s="249"/>
      <c r="K6" s="249"/>
      <c r="L6" s="249"/>
      <c r="M6" s="249"/>
    </row>
    <row r="7" spans="1:13" ht="24" customHeight="1" x14ac:dyDescent="0.2">
      <c r="A7" s="222" t="s">
        <v>130</v>
      </c>
      <c r="B7" s="108">
        <v>266.60000000000002</v>
      </c>
      <c r="C7" s="108">
        <v>328.1</v>
      </c>
      <c r="D7" s="108">
        <v>294.10000000000002</v>
      </c>
      <c r="E7" s="108">
        <v>485.6</v>
      </c>
      <c r="F7" s="108">
        <v>350.8</v>
      </c>
      <c r="G7" s="108">
        <v>415.8</v>
      </c>
      <c r="H7" s="108">
        <v>865.2</v>
      </c>
      <c r="I7" s="108">
        <v>876.4</v>
      </c>
      <c r="J7" s="108">
        <v>819.9</v>
      </c>
      <c r="K7" s="108">
        <v>717.3</v>
      </c>
      <c r="L7" s="108">
        <v>1156.8</v>
      </c>
      <c r="M7" s="108">
        <v>1191</v>
      </c>
    </row>
    <row r="8" spans="1:13" ht="12.95" customHeight="1" x14ac:dyDescent="0.2">
      <c r="A8" s="222" t="s">
        <v>0</v>
      </c>
      <c r="B8" s="108">
        <v>-3.4</v>
      </c>
      <c r="C8" s="108">
        <v>-6.1</v>
      </c>
      <c r="D8" s="108">
        <v>-3.1</v>
      </c>
      <c r="E8" s="108">
        <v>-6</v>
      </c>
      <c r="F8" s="108">
        <v>-7.1</v>
      </c>
      <c r="G8" s="108">
        <v>-5.5</v>
      </c>
      <c r="H8" s="108">
        <v>-73.5</v>
      </c>
      <c r="I8" s="108">
        <v>-39.5</v>
      </c>
      <c r="J8" s="108">
        <v>-3.4</v>
      </c>
      <c r="K8" s="108">
        <v>-26.4</v>
      </c>
      <c r="L8" s="108">
        <v>-77.8</v>
      </c>
      <c r="M8" s="108">
        <v>-47.2</v>
      </c>
    </row>
    <row r="9" spans="1:13" ht="24" x14ac:dyDescent="0.2">
      <c r="A9" s="225" t="s">
        <v>1388</v>
      </c>
      <c r="B9" s="108">
        <v>1.4</v>
      </c>
      <c r="C9" s="108">
        <v>17</v>
      </c>
      <c r="D9" s="108">
        <v>17.3</v>
      </c>
      <c r="E9" s="108">
        <v>20.7</v>
      </c>
      <c r="F9" s="108">
        <v>20</v>
      </c>
      <c r="G9" s="108">
        <v>11.7</v>
      </c>
      <c r="H9" s="108">
        <v>191.4</v>
      </c>
      <c r="I9" s="108">
        <v>110.7</v>
      </c>
      <c r="J9" s="108">
        <v>135</v>
      </c>
      <c r="K9" s="108">
        <v>92.8</v>
      </c>
      <c r="L9" s="108">
        <v>183.7</v>
      </c>
      <c r="M9" s="108">
        <v>149</v>
      </c>
    </row>
    <row r="10" spans="1:13" ht="12.95" customHeight="1" x14ac:dyDescent="0.2">
      <c r="A10" s="226" t="s">
        <v>1</v>
      </c>
      <c r="B10" s="108">
        <v>24.8</v>
      </c>
      <c r="C10" s="108">
        <v>31.7</v>
      </c>
      <c r="D10" s="108">
        <v>27</v>
      </c>
      <c r="E10" s="108">
        <v>33.6</v>
      </c>
      <c r="F10" s="108">
        <v>31.6</v>
      </c>
      <c r="G10" s="108">
        <v>72.900000000000006</v>
      </c>
      <c r="H10" s="108">
        <v>230.1</v>
      </c>
      <c r="I10" s="108">
        <v>116.6</v>
      </c>
      <c r="J10" s="108">
        <v>153.19999999999999</v>
      </c>
      <c r="K10" s="108">
        <v>131.9</v>
      </c>
      <c r="L10" s="108">
        <v>220.1</v>
      </c>
      <c r="M10" s="108">
        <v>163.80000000000001</v>
      </c>
    </row>
    <row r="11" spans="1:13" ht="12.95" customHeight="1" x14ac:dyDescent="0.2">
      <c r="A11" s="222" t="s">
        <v>2</v>
      </c>
      <c r="B11" s="108">
        <v>23.5</v>
      </c>
      <c r="C11" s="108">
        <v>14.7</v>
      </c>
      <c r="D11" s="108">
        <v>9.6999999999999993</v>
      </c>
      <c r="E11" s="108">
        <v>12.9</v>
      </c>
      <c r="F11" s="108">
        <v>11.7</v>
      </c>
      <c r="G11" s="108">
        <v>61.1</v>
      </c>
      <c r="H11" s="108">
        <v>38.700000000000003</v>
      </c>
      <c r="I11" s="108">
        <v>5.9</v>
      </c>
      <c r="J11" s="108">
        <v>18.2</v>
      </c>
      <c r="K11" s="108">
        <v>39</v>
      </c>
      <c r="L11" s="108">
        <v>36.4</v>
      </c>
      <c r="M11" s="108">
        <v>14.8</v>
      </c>
    </row>
    <row r="12" spans="1:13" ht="25.5" customHeight="1" x14ac:dyDescent="0.2">
      <c r="A12" s="222" t="s">
        <v>59</v>
      </c>
      <c r="B12" s="108">
        <v>261.8</v>
      </c>
      <c r="C12" s="108">
        <v>305</v>
      </c>
      <c r="D12" s="108">
        <v>273.7</v>
      </c>
      <c r="E12" s="108">
        <v>458.8</v>
      </c>
      <c r="F12" s="108">
        <v>323.7</v>
      </c>
      <c r="G12" s="108">
        <v>398.6</v>
      </c>
      <c r="H12" s="108">
        <v>600.20000000000005</v>
      </c>
      <c r="I12" s="108">
        <v>726.2</v>
      </c>
      <c r="J12" s="108">
        <v>681.5</v>
      </c>
      <c r="K12" s="108">
        <v>598.1</v>
      </c>
      <c r="L12" s="108">
        <v>895.4</v>
      </c>
      <c r="M12" s="108">
        <v>994.8</v>
      </c>
    </row>
    <row r="13" spans="1:13" ht="12.95" customHeight="1" x14ac:dyDescent="0.2">
      <c r="A13" s="222" t="s">
        <v>3</v>
      </c>
      <c r="B13" s="108">
        <v>17.899999999999999</v>
      </c>
      <c r="C13" s="108">
        <v>13.5</v>
      </c>
      <c r="D13" s="108">
        <v>11.3</v>
      </c>
      <c r="E13" s="108">
        <v>25.1</v>
      </c>
      <c r="F13" s="108">
        <v>33.6</v>
      </c>
      <c r="G13" s="108">
        <v>184.3</v>
      </c>
      <c r="H13" s="108">
        <v>191.9</v>
      </c>
      <c r="I13" s="108">
        <v>229</v>
      </c>
      <c r="J13" s="108">
        <v>203.8</v>
      </c>
      <c r="K13" s="108">
        <v>132.19999999999999</v>
      </c>
      <c r="L13" s="108">
        <v>83.4</v>
      </c>
      <c r="M13" s="108">
        <v>91</v>
      </c>
    </row>
    <row r="14" spans="1:13" ht="12.95" customHeight="1" x14ac:dyDescent="0.2">
      <c r="A14" s="222" t="s">
        <v>4</v>
      </c>
      <c r="B14" s="108">
        <v>15.9</v>
      </c>
      <c r="C14" s="108">
        <v>13.3</v>
      </c>
      <c r="D14" s="108">
        <v>11</v>
      </c>
      <c r="E14" s="108">
        <v>24.7</v>
      </c>
      <c r="F14" s="108">
        <v>22</v>
      </c>
      <c r="G14" s="108">
        <v>125.9</v>
      </c>
      <c r="H14" s="108">
        <v>100.9</v>
      </c>
      <c r="I14" s="108">
        <v>91.9</v>
      </c>
      <c r="J14" s="108">
        <v>158.9</v>
      </c>
      <c r="K14" s="108">
        <v>74.5</v>
      </c>
      <c r="L14" s="108">
        <v>82.9</v>
      </c>
      <c r="M14" s="108">
        <v>90.9</v>
      </c>
    </row>
    <row r="15" spans="1:13" ht="12.95" customHeight="1" x14ac:dyDescent="0.2">
      <c r="A15" s="149" t="s">
        <v>5</v>
      </c>
      <c r="B15" s="108">
        <v>2.8</v>
      </c>
      <c r="C15" s="108">
        <v>0.5</v>
      </c>
      <c r="D15" s="108">
        <v>4.7</v>
      </c>
      <c r="E15" s="108">
        <v>8.5</v>
      </c>
      <c r="F15" s="108">
        <v>9.9</v>
      </c>
      <c r="G15" s="108">
        <v>52.1</v>
      </c>
      <c r="H15" s="108">
        <v>40.799999999999997</v>
      </c>
      <c r="I15" s="108">
        <v>21.6</v>
      </c>
      <c r="J15" s="108">
        <v>137.30000000000001</v>
      </c>
      <c r="K15" s="108">
        <v>41.1</v>
      </c>
      <c r="L15" s="108">
        <v>29.4</v>
      </c>
      <c r="M15" s="108">
        <v>10</v>
      </c>
    </row>
    <row r="16" spans="1:13" ht="12.95" customHeight="1" x14ac:dyDescent="0.2">
      <c r="A16" s="227" t="s">
        <v>60</v>
      </c>
      <c r="B16" s="108">
        <v>7.5</v>
      </c>
      <c r="C16" s="108">
        <v>11.3</v>
      </c>
      <c r="D16" s="108">
        <v>4.5</v>
      </c>
      <c r="E16" s="108">
        <v>10.9</v>
      </c>
      <c r="F16" s="108">
        <v>5.0999999999999996</v>
      </c>
      <c r="G16" s="108">
        <v>65.5</v>
      </c>
      <c r="H16" s="108">
        <v>13</v>
      </c>
      <c r="I16" s="108">
        <v>6.3</v>
      </c>
      <c r="J16" s="108">
        <v>4</v>
      </c>
      <c r="K16" s="108">
        <v>7.1</v>
      </c>
      <c r="L16" s="108">
        <v>6.4</v>
      </c>
      <c r="M16" s="108">
        <v>18</v>
      </c>
    </row>
    <row r="17" spans="1:13" ht="12.95" customHeight="1" x14ac:dyDescent="0.2">
      <c r="A17" s="149" t="s">
        <v>6</v>
      </c>
      <c r="B17" s="108">
        <v>5.6</v>
      </c>
      <c r="C17" s="108">
        <v>1.5</v>
      </c>
      <c r="D17" s="108">
        <v>1.8</v>
      </c>
      <c r="E17" s="108">
        <v>5.3</v>
      </c>
      <c r="F17" s="108">
        <v>7</v>
      </c>
      <c r="G17" s="108">
        <v>8</v>
      </c>
      <c r="H17" s="108">
        <v>47.1</v>
      </c>
      <c r="I17" s="108">
        <v>64</v>
      </c>
      <c r="J17" s="108">
        <v>17.5</v>
      </c>
      <c r="K17" s="108">
        <v>26.4</v>
      </c>
      <c r="L17" s="108">
        <v>47.1</v>
      </c>
      <c r="M17" s="108">
        <v>62.9</v>
      </c>
    </row>
    <row r="18" spans="1:13" ht="12.95" customHeight="1" x14ac:dyDescent="0.2">
      <c r="A18" s="222" t="s">
        <v>7</v>
      </c>
      <c r="B18" s="108">
        <v>127.9</v>
      </c>
      <c r="C18" s="108">
        <v>79.5</v>
      </c>
      <c r="D18" s="108">
        <v>112.2</v>
      </c>
      <c r="E18" s="108">
        <v>50.6</v>
      </c>
      <c r="F18" s="108">
        <v>75.900000000000006</v>
      </c>
      <c r="G18" s="108">
        <v>413.3</v>
      </c>
      <c r="H18" s="108">
        <v>559.70000000000005</v>
      </c>
      <c r="I18" s="108">
        <v>810.5</v>
      </c>
      <c r="J18" s="108">
        <v>814.2</v>
      </c>
      <c r="K18" s="108">
        <v>1075.2</v>
      </c>
      <c r="L18" s="108">
        <v>885</v>
      </c>
      <c r="M18" s="108">
        <v>1521.6</v>
      </c>
    </row>
    <row r="19" spans="1:13" ht="12.95" customHeight="1" x14ac:dyDescent="0.2">
      <c r="A19" s="222" t="s">
        <v>8</v>
      </c>
      <c r="B19" s="108">
        <v>105.7</v>
      </c>
      <c r="C19" s="108">
        <v>135</v>
      </c>
      <c r="D19" s="108">
        <v>141.9</v>
      </c>
      <c r="E19" s="108">
        <v>163.1</v>
      </c>
      <c r="F19" s="108">
        <v>123.2</v>
      </c>
      <c r="G19" s="108">
        <v>231.5</v>
      </c>
      <c r="H19" s="108">
        <v>359.8</v>
      </c>
      <c r="I19" s="108">
        <v>365.3</v>
      </c>
      <c r="J19" s="108">
        <v>295.7</v>
      </c>
      <c r="K19" s="108">
        <v>380.6</v>
      </c>
      <c r="L19" s="108">
        <v>381.8</v>
      </c>
      <c r="M19" s="108">
        <v>444.1</v>
      </c>
    </row>
    <row r="20" spans="1:13" ht="12.95" customHeight="1" x14ac:dyDescent="0.2">
      <c r="A20" s="227" t="s">
        <v>109</v>
      </c>
      <c r="B20" s="108">
        <v>65.400000000000006</v>
      </c>
      <c r="C20" s="108">
        <v>108.4</v>
      </c>
      <c r="D20" s="108">
        <v>105.3</v>
      </c>
      <c r="E20" s="108">
        <v>102.2</v>
      </c>
      <c r="F20" s="108">
        <v>73.2</v>
      </c>
      <c r="G20" s="108">
        <v>117.6</v>
      </c>
      <c r="H20" s="108">
        <v>237.7</v>
      </c>
      <c r="I20" s="108">
        <v>206.1</v>
      </c>
      <c r="J20" s="108">
        <v>187.6</v>
      </c>
      <c r="K20" s="108">
        <v>275.3</v>
      </c>
      <c r="L20" s="108">
        <v>268</v>
      </c>
      <c r="M20" s="108">
        <v>283.8</v>
      </c>
    </row>
    <row r="21" spans="1:13" ht="12.95" customHeight="1" x14ac:dyDescent="0.2">
      <c r="A21" s="227" t="s">
        <v>9</v>
      </c>
      <c r="B21" s="108">
        <v>2.2999999999999998</v>
      </c>
      <c r="C21" s="108">
        <v>11.5</v>
      </c>
      <c r="D21" s="108">
        <v>18.600000000000001</v>
      </c>
      <c r="E21" s="108">
        <v>40.299999999999997</v>
      </c>
      <c r="F21" s="108">
        <v>38.700000000000003</v>
      </c>
      <c r="G21" s="108">
        <v>61.5</v>
      </c>
      <c r="H21" s="108">
        <v>78.400000000000006</v>
      </c>
      <c r="I21" s="108">
        <v>81.5</v>
      </c>
      <c r="J21" s="108">
        <v>66.5</v>
      </c>
      <c r="K21" s="108">
        <v>58</v>
      </c>
      <c r="L21" s="108">
        <v>61.7</v>
      </c>
      <c r="M21" s="108">
        <v>97.7</v>
      </c>
    </row>
    <row r="22" spans="1:13" ht="12.95" customHeight="1" x14ac:dyDescent="0.2">
      <c r="A22" s="227" t="s">
        <v>10</v>
      </c>
      <c r="B22" s="108">
        <v>6</v>
      </c>
      <c r="C22" s="108">
        <v>4.8</v>
      </c>
      <c r="D22" s="108">
        <v>6.9</v>
      </c>
      <c r="E22" s="108">
        <v>10.4</v>
      </c>
      <c r="F22" s="108">
        <v>4.5</v>
      </c>
      <c r="G22" s="108">
        <v>14</v>
      </c>
      <c r="H22" s="108">
        <v>12.2</v>
      </c>
      <c r="I22" s="108">
        <v>35.700000000000003</v>
      </c>
      <c r="J22" s="108">
        <v>16.2</v>
      </c>
      <c r="K22" s="108">
        <v>10.1</v>
      </c>
      <c r="L22" s="108">
        <v>8.1</v>
      </c>
      <c r="M22" s="108">
        <v>23.3</v>
      </c>
    </row>
    <row r="23" spans="1:13" ht="12.95" customHeight="1" x14ac:dyDescent="0.2">
      <c r="A23" s="227" t="s">
        <v>61</v>
      </c>
      <c r="B23" s="108">
        <v>20.100000000000001</v>
      </c>
      <c r="C23" s="108">
        <v>0.3</v>
      </c>
      <c r="D23" s="108">
        <v>1</v>
      </c>
      <c r="E23" s="108">
        <v>2.4</v>
      </c>
      <c r="F23" s="108">
        <v>0</v>
      </c>
      <c r="G23" s="108">
        <v>0.5</v>
      </c>
      <c r="H23" s="108">
        <v>1.8</v>
      </c>
      <c r="I23" s="108">
        <v>21.6</v>
      </c>
      <c r="J23" s="108">
        <v>4.0999999999999996</v>
      </c>
      <c r="K23" s="108">
        <v>0.3</v>
      </c>
      <c r="L23" s="108">
        <v>12.3</v>
      </c>
      <c r="M23" s="108">
        <v>0.7</v>
      </c>
    </row>
    <row r="24" spans="1:13" ht="12.95" customHeight="1" x14ac:dyDescent="0.2">
      <c r="A24" s="222" t="s">
        <v>11</v>
      </c>
      <c r="B24" s="108">
        <v>230.9</v>
      </c>
      <c r="C24" s="108">
        <v>238.7</v>
      </c>
      <c r="D24" s="108">
        <v>263.7</v>
      </c>
      <c r="E24" s="108">
        <v>286.39999999999998</v>
      </c>
      <c r="F24" s="108">
        <v>318.39999999999998</v>
      </c>
      <c r="G24" s="108">
        <v>643.29999999999995</v>
      </c>
      <c r="H24" s="108">
        <v>888.5</v>
      </c>
      <c r="I24" s="108">
        <v>888.8</v>
      </c>
      <c r="J24" s="108">
        <v>973.9</v>
      </c>
      <c r="K24" s="108">
        <v>1304.7</v>
      </c>
      <c r="L24" s="108">
        <v>1413.6</v>
      </c>
      <c r="M24" s="108">
        <v>1446.1</v>
      </c>
    </row>
    <row r="25" spans="1:13" ht="12.95" customHeight="1" x14ac:dyDescent="0.2">
      <c r="A25" s="222" t="s">
        <v>12</v>
      </c>
      <c r="B25" s="108">
        <v>134</v>
      </c>
      <c r="C25" s="108">
        <v>142.19999999999999</v>
      </c>
      <c r="D25" s="108">
        <v>147.5</v>
      </c>
      <c r="E25" s="108">
        <v>121.2</v>
      </c>
      <c r="F25" s="108">
        <v>160</v>
      </c>
      <c r="G25" s="108">
        <v>268</v>
      </c>
      <c r="H25" s="108">
        <v>305.10000000000002</v>
      </c>
      <c r="I25" s="108">
        <v>512.9</v>
      </c>
      <c r="J25" s="108">
        <v>739.1</v>
      </c>
      <c r="K25" s="108">
        <v>370.2</v>
      </c>
      <c r="L25" s="108">
        <v>409.3</v>
      </c>
      <c r="M25" s="108">
        <v>1163.5999999999999</v>
      </c>
    </row>
    <row r="26" spans="1:13" ht="13.15" customHeight="1" x14ac:dyDescent="0.2">
      <c r="A26" s="222" t="s">
        <v>13</v>
      </c>
      <c r="B26" s="108">
        <v>162.1</v>
      </c>
      <c r="C26" s="108">
        <v>231.9</v>
      </c>
      <c r="D26" s="108">
        <v>252.5</v>
      </c>
      <c r="E26" s="108">
        <v>254.6</v>
      </c>
      <c r="F26" s="108">
        <v>183.6</v>
      </c>
      <c r="G26" s="108">
        <v>258.10000000000002</v>
      </c>
      <c r="H26" s="108">
        <v>284.7</v>
      </c>
      <c r="I26" s="108">
        <v>438.7</v>
      </c>
      <c r="J26" s="108">
        <v>488.4</v>
      </c>
      <c r="K26" s="108">
        <v>322.3</v>
      </c>
      <c r="L26" s="108">
        <v>323.10000000000002</v>
      </c>
      <c r="M26" s="108">
        <v>1344.8</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38</v>
      </c>
      <c r="C30" s="234">
        <v>34</v>
      </c>
      <c r="D30" s="234">
        <v>37</v>
      </c>
      <c r="E30" s="234">
        <v>39</v>
      </c>
      <c r="F30" s="235">
        <v>47</v>
      </c>
      <c r="G30" s="235">
        <v>45</v>
      </c>
      <c r="H30" s="235">
        <v>47</v>
      </c>
      <c r="I30" s="235">
        <v>43</v>
      </c>
      <c r="J30" s="255">
        <v>42</v>
      </c>
      <c r="K30" s="255">
        <v>43</v>
      </c>
      <c r="L30" s="255">
        <v>41</v>
      </c>
      <c r="M30" s="255">
        <v>40</v>
      </c>
    </row>
    <row r="31" spans="1:13" s="212" customFormat="1" ht="12.95" customHeight="1" x14ac:dyDescent="0.2">
      <c r="A31" s="222" t="s">
        <v>15</v>
      </c>
      <c r="B31" s="234">
        <v>14</v>
      </c>
      <c r="C31" s="234">
        <v>15</v>
      </c>
      <c r="D31" s="234">
        <v>12</v>
      </c>
      <c r="E31" s="234">
        <v>10</v>
      </c>
      <c r="F31" s="235">
        <v>13</v>
      </c>
      <c r="G31" s="235">
        <v>18</v>
      </c>
      <c r="H31" s="235">
        <v>11</v>
      </c>
      <c r="I31" s="235">
        <v>6</v>
      </c>
      <c r="J31" s="255">
        <v>6</v>
      </c>
      <c r="K31" s="255">
        <v>7</v>
      </c>
      <c r="L31" s="255">
        <v>6</v>
      </c>
      <c r="M31" s="255">
        <v>10</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1.8</v>
      </c>
      <c r="C33" s="237">
        <v>7.6</v>
      </c>
      <c r="D33" s="237">
        <v>7.5</v>
      </c>
      <c r="E33" s="237">
        <v>5.8</v>
      </c>
      <c r="F33" s="238">
        <v>8.4</v>
      </c>
      <c r="G33" s="238">
        <v>4.3</v>
      </c>
      <c r="H33" s="238">
        <v>44.1</v>
      </c>
      <c r="I33" s="238">
        <v>20.7</v>
      </c>
      <c r="J33" s="257">
        <v>20.3</v>
      </c>
      <c r="K33" s="257">
        <v>19.899999999999999</v>
      </c>
      <c r="L33" s="257">
        <v>29.2</v>
      </c>
      <c r="M33" s="257">
        <v>19.7</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0.6</v>
      </c>
      <c r="C36" s="239">
        <v>7.1</v>
      </c>
      <c r="D36" s="239">
        <v>6.6</v>
      </c>
      <c r="E36" s="239">
        <v>7.2</v>
      </c>
      <c r="F36" s="238">
        <v>6.3</v>
      </c>
      <c r="G36" s="238">
        <v>1.8</v>
      </c>
      <c r="H36" s="238">
        <v>21.5</v>
      </c>
      <c r="I36" s="238">
        <v>12.5</v>
      </c>
      <c r="J36" s="257">
        <v>13.9</v>
      </c>
      <c r="K36" s="257">
        <v>7.1</v>
      </c>
      <c r="L36" s="257">
        <v>13</v>
      </c>
      <c r="M36" s="257">
        <v>10.3</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0.5</v>
      </c>
      <c r="C38" s="239">
        <v>5.2</v>
      </c>
      <c r="D38" s="239">
        <v>5.9</v>
      </c>
      <c r="E38" s="239">
        <v>4.3</v>
      </c>
      <c r="F38" s="238">
        <v>5.7</v>
      </c>
      <c r="G38" s="238">
        <v>2.8</v>
      </c>
      <c r="H38" s="238">
        <v>22.1</v>
      </c>
      <c r="I38" s="238">
        <v>12.6</v>
      </c>
      <c r="J38" s="257">
        <v>16.5</v>
      </c>
      <c r="K38" s="257">
        <v>12.9</v>
      </c>
      <c r="L38" s="257">
        <v>15.9</v>
      </c>
      <c r="M38" s="257">
        <v>12.5</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134.5</v>
      </c>
      <c r="C40" s="239">
        <v>123.1</v>
      </c>
      <c r="D40" s="239">
        <v>89.6</v>
      </c>
      <c r="E40" s="239">
        <v>165.1</v>
      </c>
      <c r="F40" s="238">
        <v>72.2</v>
      </c>
      <c r="G40" s="238">
        <v>118.5</v>
      </c>
      <c r="H40" s="238">
        <v>208.1</v>
      </c>
      <c r="I40" s="238">
        <v>101.3</v>
      </c>
      <c r="J40" s="258">
        <v>93.5</v>
      </c>
      <c r="K40" s="258">
        <v>87.5</v>
      </c>
      <c r="L40" s="258">
        <v>161.30000000000001</v>
      </c>
      <c r="M40" s="258">
        <v>103</v>
      </c>
    </row>
    <row r="41" spans="1:13" s="212" customFormat="1" ht="12.95" customHeight="1" x14ac:dyDescent="0.2">
      <c r="A41" s="222" t="s">
        <v>106</v>
      </c>
      <c r="B41" s="240">
        <v>1.4</v>
      </c>
      <c r="C41" s="240">
        <v>0.9</v>
      </c>
      <c r="D41" s="240">
        <v>0.7</v>
      </c>
      <c r="E41" s="240">
        <v>1.8</v>
      </c>
      <c r="F41" s="238">
        <v>0.4</v>
      </c>
      <c r="G41" s="238">
        <v>1.6</v>
      </c>
      <c r="H41" s="238">
        <v>1.8</v>
      </c>
      <c r="I41" s="238">
        <v>0.5</v>
      </c>
      <c r="J41" s="258">
        <v>0.9</v>
      </c>
      <c r="K41" s="258">
        <v>0.9</v>
      </c>
      <c r="L41" s="258">
        <v>1.8</v>
      </c>
      <c r="M41" s="258">
        <v>0.6</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0.83</v>
      </c>
      <c r="C44" s="241">
        <v>0.61</v>
      </c>
      <c r="D44" s="241">
        <v>0.57999999999999996</v>
      </c>
      <c r="E44" s="241">
        <v>0.48</v>
      </c>
      <c r="F44" s="242">
        <v>0.87</v>
      </c>
      <c r="G44" s="242">
        <v>1.04</v>
      </c>
      <c r="H44" s="242">
        <v>1.07</v>
      </c>
      <c r="I44" s="242">
        <v>1.17</v>
      </c>
      <c r="J44" s="259">
        <v>1.51</v>
      </c>
      <c r="K44" s="259">
        <v>1.1499999999999999</v>
      </c>
      <c r="L44" s="259">
        <v>1.27</v>
      </c>
      <c r="M44" s="259">
        <v>0.87</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D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71"/>
  <sheetViews>
    <sheetView workbookViewId="0">
      <selection activeCell="M7" sqref="M7"/>
    </sheetView>
  </sheetViews>
  <sheetFormatPr defaultRowHeight="12.75" x14ac:dyDescent="0.2"/>
  <cols>
    <col min="1" max="1" width="39.28515625" style="250" customWidth="1"/>
    <col min="2" max="8" width="0" style="246" hidden="1" customWidth="1"/>
    <col min="9" max="12" width="9.140625" style="246"/>
    <col min="13" max="13" width="8.85546875" style="246"/>
    <col min="14" max="256" width="9.140625" style="246"/>
    <col min="257" max="257" width="39.28515625" style="246" customWidth="1"/>
    <col min="258" max="262" width="0" style="246" hidden="1" customWidth="1"/>
    <col min="263" max="512" width="9.140625" style="246"/>
    <col min="513" max="513" width="39.28515625" style="246" customWidth="1"/>
    <col min="514" max="518" width="0" style="246" hidden="1" customWidth="1"/>
    <col min="519" max="768" width="9.140625" style="246"/>
    <col min="769" max="769" width="39.28515625" style="246" customWidth="1"/>
    <col min="770" max="774" width="0" style="246" hidden="1" customWidth="1"/>
    <col min="775" max="1024" width="9.140625" style="246"/>
    <col min="1025" max="1025" width="39.28515625" style="246" customWidth="1"/>
    <col min="1026" max="1030" width="0" style="246" hidden="1" customWidth="1"/>
    <col min="1031" max="1280" width="9.140625" style="246"/>
    <col min="1281" max="1281" width="39.28515625" style="246" customWidth="1"/>
    <col min="1282" max="1286" width="0" style="246" hidden="1" customWidth="1"/>
    <col min="1287" max="1536" width="9.140625" style="246"/>
    <col min="1537" max="1537" width="39.28515625" style="246" customWidth="1"/>
    <col min="1538" max="1542" width="0" style="246" hidden="1" customWidth="1"/>
    <col min="1543" max="1792" width="9.140625" style="246"/>
    <col min="1793" max="1793" width="39.28515625" style="246" customWidth="1"/>
    <col min="1794" max="1798" width="0" style="246" hidden="1" customWidth="1"/>
    <col min="1799" max="2048" width="9.140625" style="246"/>
    <col min="2049" max="2049" width="39.28515625" style="246" customWidth="1"/>
    <col min="2050" max="2054" width="0" style="246" hidden="1" customWidth="1"/>
    <col min="2055" max="2304" width="9.140625" style="246"/>
    <col min="2305" max="2305" width="39.28515625" style="246" customWidth="1"/>
    <col min="2306" max="2310" width="0" style="246" hidden="1" customWidth="1"/>
    <col min="2311" max="2560" width="9.140625" style="246"/>
    <col min="2561" max="2561" width="39.28515625" style="246" customWidth="1"/>
    <col min="2562" max="2566" width="0" style="246" hidden="1" customWidth="1"/>
    <col min="2567" max="2816" width="9.140625" style="246"/>
    <col min="2817" max="2817" width="39.28515625" style="246" customWidth="1"/>
    <col min="2818" max="2822" width="0" style="246" hidden="1" customWidth="1"/>
    <col min="2823" max="3072" width="9.140625" style="246"/>
    <col min="3073" max="3073" width="39.28515625" style="246" customWidth="1"/>
    <col min="3074" max="3078" width="0" style="246" hidden="1" customWidth="1"/>
    <col min="3079" max="3328" width="9.140625" style="246"/>
    <col min="3329" max="3329" width="39.28515625" style="246" customWidth="1"/>
    <col min="3330" max="3334" width="0" style="246" hidden="1" customWidth="1"/>
    <col min="3335" max="3584" width="9.140625" style="246"/>
    <col min="3585" max="3585" width="39.28515625" style="246" customWidth="1"/>
    <col min="3586" max="3590" width="0" style="246" hidden="1" customWidth="1"/>
    <col min="3591" max="3840" width="9.140625" style="246"/>
    <col min="3841" max="3841" width="39.28515625" style="246" customWidth="1"/>
    <col min="3842" max="3846" width="0" style="246" hidden="1" customWidth="1"/>
    <col min="3847" max="4096" width="9.140625" style="246"/>
    <col min="4097" max="4097" width="39.28515625" style="246" customWidth="1"/>
    <col min="4098" max="4102" width="0" style="246" hidden="1" customWidth="1"/>
    <col min="4103" max="4352" width="9.140625" style="246"/>
    <col min="4353" max="4353" width="39.28515625" style="246" customWidth="1"/>
    <col min="4354" max="4358" width="0" style="246" hidden="1" customWidth="1"/>
    <col min="4359" max="4608" width="9.140625" style="246"/>
    <col min="4609" max="4609" width="39.28515625" style="246" customWidth="1"/>
    <col min="4610" max="4614" width="0" style="246" hidden="1" customWidth="1"/>
    <col min="4615" max="4864" width="9.140625" style="246"/>
    <col min="4865" max="4865" width="39.28515625" style="246" customWidth="1"/>
    <col min="4866" max="4870" width="0" style="246" hidden="1" customWidth="1"/>
    <col min="4871" max="5120" width="9.140625" style="246"/>
    <col min="5121" max="5121" width="39.28515625" style="246" customWidth="1"/>
    <col min="5122" max="5126" width="0" style="246" hidden="1" customWidth="1"/>
    <col min="5127" max="5376" width="9.140625" style="246"/>
    <col min="5377" max="5377" width="39.28515625" style="246" customWidth="1"/>
    <col min="5378" max="5382" width="0" style="246" hidden="1" customWidth="1"/>
    <col min="5383" max="5632" width="9.140625" style="246"/>
    <col min="5633" max="5633" width="39.28515625" style="246" customWidth="1"/>
    <col min="5634" max="5638" width="0" style="246" hidden="1" customWidth="1"/>
    <col min="5639" max="5888" width="9.140625" style="246"/>
    <col min="5889" max="5889" width="39.28515625" style="246" customWidth="1"/>
    <col min="5890" max="5894" width="0" style="246" hidden="1" customWidth="1"/>
    <col min="5895" max="6144" width="9.140625" style="246"/>
    <col min="6145" max="6145" width="39.28515625" style="246" customWidth="1"/>
    <col min="6146" max="6150" width="0" style="246" hidden="1" customWidth="1"/>
    <col min="6151" max="6400" width="9.140625" style="246"/>
    <col min="6401" max="6401" width="39.28515625" style="246" customWidth="1"/>
    <col min="6402" max="6406" width="0" style="246" hidden="1" customWidth="1"/>
    <col min="6407" max="6656" width="9.140625" style="246"/>
    <col min="6657" max="6657" width="39.28515625" style="246" customWidth="1"/>
    <col min="6658" max="6662" width="0" style="246" hidden="1" customWidth="1"/>
    <col min="6663" max="6912" width="9.140625" style="246"/>
    <col min="6913" max="6913" width="39.28515625" style="246" customWidth="1"/>
    <col min="6914" max="6918" width="0" style="246" hidden="1" customWidth="1"/>
    <col min="6919" max="7168" width="9.140625" style="246"/>
    <col min="7169" max="7169" width="39.28515625" style="246" customWidth="1"/>
    <col min="7170" max="7174" width="0" style="246" hidden="1" customWidth="1"/>
    <col min="7175" max="7424" width="9.140625" style="246"/>
    <col min="7425" max="7425" width="39.28515625" style="246" customWidth="1"/>
    <col min="7426" max="7430" width="0" style="246" hidden="1" customWidth="1"/>
    <col min="7431" max="7680" width="9.140625" style="246"/>
    <col min="7681" max="7681" width="39.28515625" style="246" customWidth="1"/>
    <col min="7682" max="7686" width="0" style="246" hidden="1" customWidth="1"/>
    <col min="7687" max="7936" width="9.140625" style="246"/>
    <col min="7937" max="7937" width="39.28515625" style="246" customWidth="1"/>
    <col min="7938" max="7942" width="0" style="246" hidden="1" customWidth="1"/>
    <col min="7943" max="8192" width="9.140625" style="246"/>
    <col min="8193" max="8193" width="39.28515625" style="246" customWidth="1"/>
    <col min="8194" max="8198" width="0" style="246" hidden="1" customWidth="1"/>
    <col min="8199" max="8448" width="9.140625" style="246"/>
    <col min="8449" max="8449" width="39.28515625" style="246" customWidth="1"/>
    <col min="8450" max="8454" width="0" style="246" hidden="1" customWidth="1"/>
    <col min="8455" max="8704" width="9.140625" style="246"/>
    <col min="8705" max="8705" width="39.28515625" style="246" customWidth="1"/>
    <col min="8706" max="8710" width="0" style="246" hidden="1" customWidth="1"/>
    <col min="8711" max="8960" width="9.140625" style="246"/>
    <col min="8961" max="8961" width="39.28515625" style="246" customWidth="1"/>
    <col min="8962" max="8966" width="0" style="246" hidden="1" customWidth="1"/>
    <col min="8967" max="9216" width="9.140625" style="246"/>
    <col min="9217" max="9217" width="39.28515625" style="246" customWidth="1"/>
    <col min="9218" max="9222" width="0" style="246" hidden="1" customWidth="1"/>
    <col min="9223" max="9472" width="9.140625" style="246"/>
    <col min="9473" max="9473" width="39.28515625" style="246" customWidth="1"/>
    <col min="9474" max="9478" width="0" style="246" hidden="1" customWidth="1"/>
    <col min="9479" max="9728" width="9.140625" style="246"/>
    <col min="9729" max="9729" width="39.28515625" style="246" customWidth="1"/>
    <col min="9730" max="9734" width="0" style="246" hidden="1" customWidth="1"/>
    <col min="9735" max="9984" width="9.140625" style="246"/>
    <col min="9985" max="9985" width="39.28515625" style="246" customWidth="1"/>
    <col min="9986" max="9990" width="0" style="246" hidden="1" customWidth="1"/>
    <col min="9991" max="10240" width="9.140625" style="246"/>
    <col min="10241" max="10241" width="39.28515625" style="246" customWidth="1"/>
    <col min="10242" max="10246" width="0" style="246" hidden="1" customWidth="1"/>
    <col min="10247" max="10496" width="9.140625" style="246"/>
    <col min="10497" max="10497" width="39.28515625" style="246" customWidth="1"/>
    <col min="10498" max="10502" width="0" style="246" hidden="1" customWidth="1"/>
    <col min="10503" max="10752" width="9.140625" style="246"/>
    <col min="10753" max="10753" width="39.28515625" style="246" customWidth="1"/>
    <col min="10754" max="10758" width="0" style="246" hidden="1" customWidth="1"/>
    <col min="10759" max="11008" width="9.140625" style="246"/>
    <col min="11009" max="11009" width="39.28515625" style="246" customWidth="1"/>
    <col min="11010" max="11014" width="0" style="246" hidden="1" customWidth="1"/>
    <col min="11015" max="11264" width="9.140625" style="246"/>
    <col min="11265" max="11265" width="39.28515625" style="246" customWidth="1"/>
    <col min="11266" max="11270" width="0" style="246" hidden="1" customWidth="1"/>
    <col min="11271" max="11520" width="9.140625" style="246"/>
    <col min="11521" max="11521" width="39.28515625" style="246" customWidth="1"/>
    <col min="11522" max="11526" width="0" style="246" hidden="1" customWidth="1"/>
    <col min="11527" max="11776" width="9.140625" style="246"/>
    <col min="11777" max="11777" width="39.28515625" style="246" customWidth="1"/>
    <col min="11778" max="11782" width="0" style="246" hidden="1" customWidth="1"/>
    <col min="11783" max="12032" width="9.140625" style="246"/>
    <col min="12033" max="12033" width="39.28515625" style="246" customWidth="1"/>
    <col min="12034" max="12038" width="0" style="246" hidden="1" customWidth="1"/>
    <col min="12039" max="12288" width="9.140625" style="246"/>
    <col min="12289" max="12289" width="39.28515625" style="246" customWidth="1"/>
    <col min="12290" max="12294" width="0" style="246" hidden="1" customWidth="1"/>
    <col min="12295" max="12544" width="9.140625" style="246"/>
    <col min="12545" max="12545" width="39.28515625" style="246" customWidth="1"/>
    <col min="12546" max="12550" width="0" style="246" hidden="1" customWidth="1"/>
    <col min="12551" max="12800" width="9.140625" style="246"/>
    <col min="12801" max="12801" width="39.28515625" style="246" customWidth="1"/>
    <col min="12802" max="12806" width="0" style="246" hidden="1" customWidth="1"/>
    <col min="12807" max="13056" width="9.140625" style="246"/>
    <col min="13057" max="13057" width="39.28515625" style="246" customWidth="1"/>
    <col min="13058" max="13062" width="0" style="246" hidden="1" customWidth="1"/>
    <col min="13063" max="13312" width="9.140625" style="246"/>
    <col min="13313" max="13313" width="39.28515625" style="246" customWidth="1"/>
    <col min="13314" max="13318" width="0" style="246" hidden="1" customWidth="1"/>
    <col min="13319" max="13568" width="9.140625" style="246"/>
    <col min="13569" max="13569" width="39.28515625" style="246" customWidth="1"/>
    <col min="13570" max="13574" width="0" style="246" hidden="1" customWidth="1"/>
    <col min="13575" max="13824" width="9.140625" style="246"/>
    <col min="13825" max="13825" width="39.28515625" style="246" customWidth="1"/>
    <col min="13826" max="13830" width="0" style="246" hidden="1" customWidth="1"/>
    <col min="13831" max="14080" width="9.140625" style="246"/>
    <col min="14081" max="14081" width="39.28515625" style="246" customWidth="1"/>
    <col min="14082" max="14086" width="0" style="246" hidden="1" customWidth="1"/>
    <col min="14087" max="14336" width="9.140625" style="246"/>
    <col min="14337" max="14337" width="39.28515625" style="246" customWidth="1"/>
    <col min="14338" max="14342" width="0" style="246" hidden="1" customWidth="1"/>
    <col min="14343" max="14592" width="9.140625" style="246"/>
    <col min="14593" max="14593" width="39.28515625" style="246" customWidth="1"/>
    <col min="14594" max="14598" width="0" style="246" hidden="1" customWidth="1"/>
    <col min="14599" max="14848" width="9.140625" style="246"/>
    <col min="14849" max="14849" width="39.28515625" style="246" customWidth="1"/>
    <col min="14850" max="14854" width="0" style="246" hidden="1" customWidth="1"/>
    <col min="14855" max="15104" width="9.140625" style="246"/>
    <col min="15105" max="15105" width="39.28515625" style="246" customWidth="1"/>
    <col min="15106" max="15110" width="0" style="246" hidden="1" customWidth="1"/>
    <col min="15111" max="15360" width="9.140625" style="246"/>
    <col min="15361" max="15361" width="39.28515625" style="246" customWidth="1"/>
    <col min="15362" max="15366" width="0" style="246" hidden="1" customWidth="1"/>
    <col min="15367" max="15616" width="9.140625" style="246"/>
    <col min="15617" max="15617" width="39.28515625" style="246" customWidth="1"/>
    <col min="15618" max="15622" width="0" style="246" hidden="1" customWidth="1"/>
    <col min="15623" max="15872" width="9.140625" style="246"/>
    <col min="15873" max="15873" width="39.28515625" style="246" customWidth="1"/>
    <col min="15874" max="15878" width="0" style="246" hidden="1" customWidth="1"/>
    <col min="15879" max="16128" width="9.140625" style="246"/>
    <col min="16129" max="16129" width="39.285156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188</v>
      </c>
    </row>
    <row r="3" spans="1:13" ht="18" customHeight="1" x14ac:dyDescent="0.2">
      <c r="A3" s="154" t="s">
        <v>183</v>
      </c>
    </row>
    <row r="4" spans="1:13" ht="18" customHeight="1" thickBot="1" x14ac:dyDescent="0.25">
      <c r="A4" s="247" t="s">
        <v>184</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75" customHeight="1" x14ac:dyDescent="0.2">
      <c r="A6" s="141"/>
      <c r="B6" s="249"/>
      <c r="C6" s="249"/>
      <c r="D6" s="249"/>
      <c r="E6" s="249"/>
      <c r="F6" s="249"/>
      <c r="G6" s="249"/>
      <c r="H6" s="249"/>
      <c r="I6" s="249"/>
      <c r="J6" s="249"/>
      <c r="K6" s="249"/>
      <c r="L6" s="249"/>
      <c r="M6" s="249"/>
    </row>
    <row r="7" spans="1:13" ht="24" customHeight="1" x14ac:dyDescent="0.2">
      <c r="A7" s="222" t="s">
        <v>130</v>
      </c>
      <c r="B7" s="108">
        <v>2589.8000000000002</v>
      </c>
      <c r="C7" s="108">
        <v>2718.8</v>
      </c>
      <c r="D7" s="108">
        <v>2619.4</v>
      </c>
      <c r="E7" s="108">
        <v>2872.7</v>
      </c>
      <c r="F7" s="108">
        <v>3821.3</v>
      </c>
      <c r="G7" s="108">
        <v>3568.3</v>
      </c>
      <c r="H7" s="108">
        <v>3410.9</v>
      </c>
      <c r="I7" s="108">
        <v>4791.8999999999996</v>
      </c>
      <c r="J7" s="108">
        <v>6086.7</v>
      </c>
      <c r="K7" s="108">
        <v>7904.8</v>
      </c>
      <c r="L7" s="108">
        <v>8562.1</v>
      </c>
      <c r="M7" s="108">
        <v>13132.6</v>
      </c>
    </row>
    <row r="8" spans="1:13" ht="12.95" customHeight="1" x14ac:dyDescent="0.2">
      <c r="A8" s="222" t="s">
        <v>0</v>
      </c>
      <c r="B8" s="108">
        <v>-120.9</v>
      </c>
      <c r="C8" s="108">
        <v>-339.1</v>
      </c>
      <c r="D8" s="108">
        <v>-141.4</v>
      </c>
      <c r="E8" s="108">
        <v>303.60000000000002</v>
      </c>
      <c r="F8" s="108">
        <v>-113.8</v>
      </c>
      <c r="G8" s="108">
        <v>-71.8</v>
      </c>
      <c r="H8" s="108">
        <v>-138.19999999999999</v>
      </c>
      <c r="I8" s="108">
        <v>-88.6</v>
      </c>
      <c r="J8" s="108">
        <v>-75.599999999999994</v>
      </c>
      <c r="K8" s="108">
        <v>-172.3</v>
      </c>
      <c r="L8" s="108">
        <v>-203.8</v>
      </c>
      <c r="M8" s="108">
        <v>-238</v>
      </c>
    </row>
    <row r="9" spans="1:13" ht="24" x14ac:dyDescent="0.2">
      <c r="A9" s="225" t="s">
        <v>1388</v>
      </c>
      <c r="B9" s="108">
        <v>262.2</v>
      </c>
      <c r="C9" s="108">
        <v>78.900000000000006</v>
      </c>
      <c r="D9" s="108">
        <v>200.8</v>
      </c>
      <c r="E9" s="108">
        <v>445.9</v>
      </c>
      <c r="F9" s="108">
        <v>339.9</v>
      </c>
      <c r="G9" s="108">
        <v>140</v>
      </c>
      <c r="H9" s="108">
        <v>190.8</v>
      </c>
      <c r="I9" s="108">
        <v>418.8</v>
      </c>
      <c r="J9" s="108">
        <v>455.1</v>
      </c>
      <c r="K9" s="108">
        <v>619.9</v>
      </c>
      <c r="L9" s="108">
        <v>604.70000000000005</v>
      </c>
      <c r="M9" s="108">
        <v>1452.8</v>
      </c>
    </row>
    <row r="10" spans="1:13" ht="12.95" customHeight="1" x14ac:dyDescent="0.2">
      <c r="A10" s="226" t="s">
        <v>1</v>
      </c>
      <c r="B10" s="108">
        <v>321.10000000000002</v>
      </c>
      <c r="C10" s="108">
        <v>300.5</v>
      </c>
      <c r="D10" s="108">
        <v>270.3</v>
      </c>
      <c r="E10" s="108">
        <v>558.5</v>
      </c>
      <c r="F10" s="108">
        <v>382.7</v>
      </c>
      <c r="G10" s="108">
        <v>193.9</v>
      </c>
      <c r="H10" s="108">
        <v>265</v>
      </c>
      <c r="I10" s="108">
        <v>491.4</v>
      </c>
      <c r="J10" s="108">
        <v>505.6</v>
      </c>
      <c r="K10" s="108">
        <v>663.8</v>
      </c>
      <c r="L10" s="108">
        <v>708.2</v>
      </c>
      <c r="M10" s="108">
        <v>1546.8</v>
      </c>
    </row>
    <row r="11" spans="1:13" ht="12.95" customHeight="1" x14ac:dyDescent="0.2">
      <c r="A11" s="222" t="s">
        <v>2</v>
      </c>
      <c r="B11" s="108">
        <v>58.9</v>
      </c>
      <c r="C11" s="108">
        <v>221.6</v>
      </c>
      <c r="D11" s="108">
        <v>69.5</v>
      </c>
      <c r="E11" s="108">
        <v>112.6</v>
      </c>
      <c r="F11" s="108">
        <v>42.8</v>
      </c>
      <c r="G11" s="108">
        <v>53.9</v>
      </c>
      <c r="H11" s="108">
        <v>74.2</v>
      </c>
      <c r="I11" s="108">
        <v>72.599999999999994</v>
      </c>
      <c r="J11" s="108">
        <v>50.5</v>
      </c>
      <c r="K11" s="108">
        <v>43.9</v>
      </c>
      <c r="L11" s="108">
        <v>103.5</v>
      </c>
      <c r="M11" s="108">
        <v>94</v>
      </c>
    </row>
    <row r="12" spans="1:13" ht="28.5" customHeight="1" x14ac:dyDescent="0.2">
      <c r="A12" s="222" t="s">
        <v>59</v>
      </c>
      <c r="B12" s="108">
        <v>2206.8000000000002</v>
      </c>
      <c r="C12" s="108">
        <v>2290.5</v>
      </c>
      <c r="D12" s="108">
        <v>2277.1999999999998</v>
      </c>
      <c r="E12" s="108">
        <v>2730.5</v>
      </c>
      <c r="F12" s="108">
        <v>3367.6</v>
      </c>
      <c r="G12" s="108">
        <v>3356.5</v>
      </c>
      <c r="H12" s="108">
        <v>3081.9</v>
      </c>
      <c r="I12" s="108">
        <v>4283.1000000000004</v>
      </c>
      <c r="J12" s="108">
        <v>5556.1</v>
      </c>
      <c r="K12" s="108">
        <v>7112.6</v>
      </c>
      <c r="L12" s="108">
        <v>7753.7</v>
      </c>
      <c r="M12" s="108">
        <v>11441.8</v>
      </c>
    </row>
    <row r="13" spans="1:13" ht="12.95" customHeight="1" x14ac:dyDescent="0.2">
      <c r="A13" s="222" t="s">
        <v>3</v>
      </c>
      <c r="B13" s="108">
        <v>222.2</v>
      </c>
      <c r="C13" s="108">
        <v>384.7</v>
      </c>
      <c r="D13" s="108">
        <v>320</v>
      </c>
      <c r="E13" s="108">
        <v>283.39999999999998</v>
      </c>
      <c r="F13" s="108">
        <v>482.4</v>
      </c>
      <c r="G13" s="108">
        <v>401.2</v>
      </c>
      <c r="H13" s="108">
        <v>387.7</v>
      </c>
      <c r="I13" s="108">
        <v>451.1</v>
      </c>
      <c r="J13" s="108">
        <v>437.8</v>
      </c>
      <c r="K13" s="108">
        <v>631.29999999999995</v>
      </c>
      <c r="L13" s="108">
        <v>823.6</v>
      </c>
      <c r="M13" s="108">
        <v>1023.3</v>
      </c>
    </row>
    <row r="14" spans="1:13" ht="12.95" customHeight="1" x14ac:dyDescent="0.2">
      <c r="A14" s="222" t="s">
        <v>4</v>
      </c>
      <c r="B14" s="108">
        <v>166.4</v>
      </c>
      <c r="C14" s="108">
        <v>326.10000000000002</v>
      </c>
      <c r="D14" s="108">
        <v>250.5</v>
      </c>
      <c r="E14" s="108">
        <v>208.7</v>
      </c>
      <c r="F14" s="108">
        <v>393.8</v>
      </c>
      <c r="G14" s="108">
        <v>359.1</v>
      </c>
      <c r="H14" s="108">
        <v>360.9</v>
      </c>
      <c r="I14" s="108">
        <v>417</v>
      </c>
      <c r="J14" s="108">
        <v>436.3</v>
      </c>
      <c r="K14" s="108">
        <v>588.79999999999995</v>
      </c>
      <c r="L14" s="108">
        <v>796</v>
      </c>
      <c r="M14" s="108">
        <v>1013.9</v>
      </c>
    </row>
    <row r="15" spans="1:13" ht="12.95" customHeight="1" x14ac:dyDescent="0.2">
      <c r="A15" s="149" t="s">
        <v>5</v>
      </c>
      <c r="B15" s="108">
        <v>129.1</v>
      </c>
      <c r="C15" s="108">
        <v>195.2</v>
      </c>
      <c r="D15" s="108">
        <v>166.7</v>
      </c>
      <c r="E15" s="108">
        <v>132.1</v>
      </c>
      <c r="F15" s="108">
        <v>276.8</v>
      </c>
      <c r="G15" s="108">
        <v>205.1</v>
      </c>
      <c r="H15" s="108">
        <v>151.4</v>
      </c>
      <c r="I15" s="108">
        <v>149.4</v>
      </c>
      <c r="J15" s="108">
        <v>196.4</v>
      </c>
      <c r="K15" s="108">
        <v>328.9</v>
      </c>
      <c r="L15" s="108">
        <v>300.10000000000002</v>
      </c>
      <c r="M15" s="108">
        <v>324</v>
      </c>
    </row>
    <row r="16" spans="1:13" ht="12.95" customHeight="1" x14ac:dyDescent="0.2">
      <c r="A16" s="227" t="s">
        <v>60</v>
      </c>
      <c r="B16" s="108">
        <v>18.2</v>
      </c>
      <c r="C16" s="108">
        <v>91.6</v>
      </c>
      <c r="D16" s="108">
        <v>30.7</v>
      </c>
      <c r="E16" s="108">
        <v>44.1</v>
      </c>
      <c r="F16" s="108">
        <v>39.799999999999997</v>
      </c>
      <c r="G16" s="108">
        <v>65.599999999999994</v>
      </c>
      <c r="H16" s="108">
        <v>79.2</v>
      </c>
      <c r="I16" s="108">
        <v>72.7</v>
      </c>
      <c r="J16" s="108">
        <v>123.4</v>
      </c>
      <c r="K16" s="108">
        <v>161.80000000000001</v>
      </c>
      <c r="L16" s="108">
        <v>357</v>
      </c>
      <c r="M16" s="108">
        <v>528.4</v>
      </c>
    </row>
    <row r="17" spans="1:13" ht="12.95" customHeight="1" x14ac:dyDescent="0.2">
      <c r="A17" s="149" t="s">
        <v>6</v>
      </c>
      <c r="B17" s="108">
        <v>19.100000000000001</v>
      </c>
      <c r="C17" s="108">
        <v>39.299999999999997</v>
      </c>
      <c r="D17" s="108">
        <v>53.1</v>
      </c>
      <c r="E17" s="108">
        <v>32.6</v>
      </c>
      <c r="F17" s="108">
        <v>77.2</v>
      </c>
      <c r="G17" s="108">
        <v>88.4</v>
      </c>
      <c r="H17" s="108">
        <v>130.30000000000001</v>
      </c>
      <c r="I17" s="108">
        <v>194.9</v>
      </c>
      <c r="J17" s="108">
        <v>116.5</v>
      </c>
      <c r="K17" s="108">
        <v>97.6</v>
      </c>
      <c r="L17" s="108">
        <v>106.7</v>
      </c>
      <c r="M17" s="108">
        <v>82.1</v>
      </c>
    </row>
    <row r="18" spans="1:13" ht="12.95" customHeight="1" x14ac:dyDescent="0.2">
      <c r="A18" s="222" t="s">
        <v>7</v>
      </c>
      <c r="B18" s="108">
        <v>605.29999999999995</v>
      </c>
      <c r="C18" s="108">
        <v>991.2</v>
      </c>
      <c r="D18" s="108">
        <v>1092.2</v>
      </c>
      <c r="E18" s="108">
        <v>1057.5</v>
      </c>
      <c r="F18" s="108">
        <v>1260.0999999999999</v>
      </c>
      <c r="G18" s="108">
        <v>1090.4000000000001</v>
      </c>
      <c r="H18" s="108">
        <v>1496.5</v>
      </c>
      <c r="I18" s="108">
        <v>1640.4</v>
      </c>
      <c r="J18" s="108">
        <v>1702.2</v>
      </c>
      <c r="K18" s="108">
        <v>2359.6</v>
      </c>
      <c r="L18" s="108">
        <v>2716.1</v>
      </c>
      <c r="M18" s="108">
        <v>3565.7</v>
      </c>
    </row>
    <row r="19" spans="1:13" ht="12.95" customHeight="1" x14ac:dyDescent="0.2">
      <c r="A19" s="222" t="s">
        <v>8</v>
      </c>
      <c r="B19" s="108">
        <v>1023.1</v>
      </c>
      <c r="C19" s="108">
        <v>969.7</v>
      </c>
      <c r="D19" s="108">
        <v>1094.0999999999999</v>
      </c>
      <c r="E19" s="108">
        <v>1526</v>
      </c>
      <c r="F19" s="108">
        <v>1390.6</v>
      </c>
      <c r="G19" s="108">
        <v>1518</v>
      </c>
      <c r="H19" s="108">
        <v>1690.5</v>
      </c>
      <c r="I19" s="108">
        <v>1740.2</v>
      </c>
      <c r="J19" s="108">
        <v>2438.6999999999998</v>
      </c>
      <c r="K19" s="108">
        <v>3135.2</v>
      </c>
      <c r="L19" s="108">
        <v>2846.9</v>
      </c>
      <c r="M19" s="108">
        <v>4201.3999999999996</v>
      </c>
    </row>
    <row r="20" spans="1:13" ht="12.95" customHeight="1" x14ac:dyDescent="0.2">
      <c r="A20" s="227" t="s">
        <v>109</v>
      </c>
      <c r="B20" s="108">
        <v>562.29999999999995</v>
      </c>
      <c r="C20" s="108">
        <v>621.4</v>
      </c>
      <c r="D20" s="108">
        <v>699.7</v>
      </c>
      <c r="E20" s="108">
        <v>1061.8</v>
      </c>
      <c r="F20" s="108">
        <v>884.9</v>
      </c>
      <c r="G20" s="108">
        <v>1136.7</v>
      </c>
      <c r="H20" s="108">
        <v>1118.8</v>
      </c>
      <c r="I20" s="108">
        <v>1158.0999999999999</v>
      </c>
      <c r="J20" s="108">
        <v>1700.2</v>
      </c>
      <c r="K20" s="108">
        <v>2195</v>
      </c>
      <c r="L20" s="108">
        <v>1651.3</v>
      </c>
      <c r="M20" s="108">
        <v>2621.3000000000002</v>
      </c>
    </row>
    <row r="21" spans="1:13" ht="12.95" customHeight="1" x14ac:dyDescent="0.2">
      <c r="A21" s="227" t="s">
        <v>9</v>
      </c>
      <c r="B21" s="108">
        <v>174.7</v>
      </c>
      <c r="C21" s="108">
        <v>168.8</v>
      </c>
      <c r="D21" s="108">
        <v>192.6</v>
      </c>
      <c r="E21" s="108">
        <v>215.1</v>
      </c>
      <c r="F21" s="108">
        <v>227.2</v>
      </c>
      <c r="G21" s="108">
        <v>159.1</v>
      </c>
      <c r="H21" s="108">
        <v>210.6</v>
      </c>
      <c r="I21" s="108">
        <v>244.7</v>
      </c>
      <c r="J21" s="108">
        <v>346.4</v>
      </c>
      <c r="K21" s="108">
        <v>399.3</v>
      </c>
      <c r="L21" s="108">
        <v>565.70000000000005</v>
      </c>
      <c r="M21" s="108">
        <v>696.9</v>
      </c>
    </row>
    <row r="22" spans="1:13" ht="12.95" customHeight="1" x14ac:dyDescent="0.2">
      <c r="A22" s="227" t="s">
        <v>10</v>
      </c>
      <c r="B22" s="108">
        <v>115.7</v>
      </c>
      <c r="C22" s="108">
        <v>117</v>
      </c>
      <c r="D22" s="108">
        <v>122.3</v>
      </c>
      <c r="E22" s="108">
        <v>151</v>
      </c>
      <c r="F22" s="108">
        <v>175.1</v>
      </c>
      <c r="G22" s="108">
        <v>114.8</v>
      </c>
      <c r="H22" s="108">
        <v>210.6</v>
      </c>
      <c r="I22" s="108">
        <v>192.9</v>
      </c>
      <c r="J22" s="108">
        <v>179.7</v>
      </c>
      <c r="K22" s="108">
        <v>230.4</v>
      </c>
      <c r="L22" s="108">
        <v>232.5</v>
      </c>
      <c r="M22" s="108">
        <v>276.5</v>
      </c>
    </row>
    <row r="23" spans="1:13" ht="12.95" customHeight="1" x14ac:dyDescent="0.2">
      <c r="A23" s="227" t="s">
        <v>61</v>
      </c>
      <c r="B23" s="108">
        <v>128.80000000000001</v>
      </c>
      <c r="C23" s="108">
        <v>23.5</v>
      </c>
      <c r="D23" s="108">
        <v>44.5</v>
      </c>
      <c r="E23" s="108">
        <v>44.2</v>
      </c>
      <c r="F23" s="108">
        <v>41.9</v>
      </c>
      <c r="G23" s="108">
        <v>30.6</v>
      </c>
      <c r="H23" s="108">
        <v>58.6</v>
      </c>
      <c r="I23" s="108">
        <v>29.9</v>
      </c>
      <c r="J23" s="108">
        <v>16.3</v>
      </c>
      <c r="K23" s="108">
        <v>55.3</v>
      </c>
      <c r="L23" s="108">
        <v>131.1</v>
      </c>
      <c r="M23" s="108">
        <v>293.10000000000002</v>
      </c>
    </row>
    <row r="24" spans="1:13" ht="12.95" customHeight="1" x14ac:dyDescent="0.2">
      <c r="A24" s="222" t="s">
        <v>11</v>
      </c>
      <c r="B24" s="108">
        <v>810</v>
      </c>
      <c r="C24" s="108">
        <v>963.8</v>
      </c>
      <c r="D24" s="108">
        <v>1023.2</v>
      </c>
      <c r="E24" s="108">
        <v>1248.5</v>
      </c>
      <c r="F24" s="108">
        <v>1492</v>
      </c>
      <c r="G24" s="108">
        <v>1648.6</v>
      </c>
      <c r="H24" s="108">
        <v>2593.3000000000002</v>
      </c>
      <c r="I24" s="108">
        <v>2746.5</v>
      </c>
      <c r="J24" s="108">
        <v>3023.3</v>
      </c>
      <c r="K24" s="108">
        <v>4205.2</v>
      </c>
      <c r="L24" s="108">
        <v>5600.9</v>
      </c>
      <c r="M24" s="108">
        <v>6505.5</v>
      </c>
    </row>
    <row r="25" spans="1:13" ht="12.95" customHeight="1" x14ac:dyDescent="0.2">
      <c r="A25" s="222" t="s">
        <v>12</v>
      </c>
      <c r="B25" s="108">
        <v>740.8</v>
      </c>
      <c r="C25" s="108">
        <v>954.6</v>
      </c>
      <c r="D25" s="108">
        <v>1039.9000000000001</v>
      </c>
      <c r="E25" s="108">
        <v>1210</v>
      </c>
      <c r="F25" s="108">
        <v>1211.7</v>
      </c>
      <c r="G25" s="108">
        <v>1180.8</v>
      </c>
      <c r="H25" s="108">
        <v>1291.0999999999999</v>
      </c>
      <c r="I25" s="108">
        <v>1855.2</v>
      </c>
      <c r="J25" s="108">
        <v>1453.1</v>
      </c>
      <c r="K25" s="108">
        <v>1426.3</v>
      </c>
      <c r="L25" s="108">
        <v>2355.6</v>
      </c>
      <c r="M25" s="108">
        <v>4831.5</v>
      </c>
    </row>
    <row r="26" spans="1:13" ht="12.95" customHeight="1" x14ac:dyDescent="0.2">
      <c r="A26" s="222" t="s">
        <v>13</v>
      </c>
      <c r="B26" s="108">
        <v>917.1</v>
      </c>
      <c r="C26" s="108">
        <v>1022.1</v>
      </c>
      <c r="D26" s="108">
        <v>799.7</v>
      </c>
      <c r="E26" s="108">
        <v>1065.2</v>
      </c>
      <c r="F26" s="108">
        <v>1083.9000000000001</v>
      </c>
      <c r="G26" s="108">
        <v>1213.7</v>
      </c>
      <c r="H26" s="108">
        <v>1347.6</v>
      </c>
      <c r="I26" s="108">
        <v>1471.8</v>
      </c>
      <c r="J26" s="108">
        <v>1649.2</v>
      </c>
      <c r="K26" s="108">
        <v>2980.2</v>
      </c>
      <c r="L26" s="108">
        <v>3071.4</v>
      </c>
      <c r="M26" s="108">
        <v>6035</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173</v>
      </c>
      <c r="C30" s="234">
        <v>168</v>
      </c>
      <c r="D30" s="234">
        <v>164</v>
      </c>
      <c r="E30" s="234">
        <v>155</v>
      </c>
      <c r="F30" s="235">
        <v>154</v>
      </c>
      <c r="G30" s="235">
        <v>161</v>
      </c>
      <c r="H30" s="235">
        <v>162</v>
      </c>
      <c r="I30" s="235">
        <v>142</v>
      </c>
      <c r="J30" s="255">
        <v>141</v>
      </c>
      <c r="K30" s="255">
        <v>150</v>
      </c>
      <c r="L30" s="255">
        <v>162</v>
      </c>
      <c r="M30" s="255">
        <v>146</v>
      </c>
    </row>
    <row r="31" spans="1:13" s="212" customFormat="1" ht="12.95" customHeight="1" x14ac:dyDescent="0.2">
      <c r="A31" s="222" t="s">
        <v>15</v>
      </c>
      <c r="B31" s="234">
        <v>51</v>
      </c>
      <c r="C31" s="234">
        <v>55</v>
      </c>
      <c r="D31" s="234">
        <v>42</v>
      </c>
      <c r="E31" s="234">
        <v>37</v>
      </c>
      <c r="F31" s="235">
        <v>36</v>
      </c>
      <c r="G31" s="235">
        <v>41</v>
      </c>
      <c r="H31" s="235">
        <v>42</v>
      </c>
      <c r="I31" s="235">
        <v>34</v>
      </c>
      <c r="J31" s="255">
        <v>27</v>
      </c>
      <c r="K31" s="255">
        <v>24</v>
      </c>
      <c r="L31" s="255">
        <v>29</v>
      </c>
      <c r="M31" s="255">
        <v>23</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17.399999999999999</v>
      </c>
      <c r="C33" s="237">
        <v>18.7</v>
      </c>
      <c r="D33" s="237">
        <v>15</v>
      </c>
      <c r="E33" s="237">
        <v>5.2</v>
      </c>
      <c r="F33" s="238">
        <v>13.5</v>
      </c>
      <c r="G33" s="238">
        <v>6.3</v>
      </c>
      <c r="H33" s="238">
        <v>10.7</v>
      </c>
      <c r="I33" s="238">
        <v>11.9</v>
      </c>
      <c r="J33" s="257">
        <v>9.6</v>
      </c>
      <c r="K33" s="257">
        <v>11.1</v>
      </c>
      <c r="L33" s="257">
        <v>10.4</v>
      </c>
      <c r="M33" s="257">
        <v>14.8</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32.4</v>
      </c>
      <c r="C36" s="239">
        <v>8.1999999999999993</v>
      </c>
      <c r="D36" s="239">
        <v>19.600000000000001</v>
      </c>
      <c r="E36" s="239">
        <v>35.700000000000003</v>
      </c>
      <c r="F36" s="238">
        <v>22.8</v>
      </c>
      <c r="G36" s="238">
        <v>8.5</v>
      </c>
      <c r="H36" s="238">
        <v>7.4</v>
      </c>
      <c r="I36" s="238">
        <v>15.2</v>
      </c>
      <c r="J36" s="257">
        <v>15.1</v>
      </c>
      <c r="K36" s="257">
        <v>14.7</v>
      </c>
      <c r="L36" s="257">
        <v>10.8</v>
      </c>
      <c r="M36" s="257">
        <v>22.3</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10.1</v>
      </c>
      <c r="C38" s="239">
        <v>2.9</v>
      </c>
      <c r="D38" s="239">
        <v>7.7</v>
      </c>
      <c r="E38" s="239">
        <v>15.5</v>
      </c>
      <c r="F38" s="238">
        <v>8.9</v>
      </c>
      <c r="G38" s="238">
        <v>3.9</v>
      </c>
      <c r="H38" s="238">
        <v>5.6</v>
      </c>
      <c r="I38" s="238">
        <v>8.6999999999999993</v>
      </c>
      <c r="J38" s="257">
        <v>7.5</v>
      </c>
      <c r="K38" s="257">
        <v>7.8</v>
      </c>
      <c r="L38" s="257">
        <v>7.1</v>
      </c>
      <c r="M38" s="257">
        <v>11.1</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112.5</v>
      </c>
      <c r="C40" s="239">
        <v>105</v>
      </c>
      <c r="D40" s="239">
        <v>96.3</v>
      </c>
      <c r="E40" s="239">
        <v>109.7</v>
      </c>
      <c r="F40" s="238">
        <v>133</v>
      </c>
      <c r="G40" s="238">
        <v>93.4</v>
      </c>
      <c r="H40" s="238">
        <v>95.6</v>
      </c>
      <c r="I40" s="238">
        <v>140.5</v>
      </c>
      <c r="J40" s="258">
        <v>127</v>
      </c>
      <c r="K40" s="258">
        <v>129.9</v>
      </c>
      <c r="L40" s="258">
        <v>108.3</v>
      </c>
      <c r="M40" s="258">
        <v>153.4</v>
      </c>
    </row>
    <row r="41" spans="1:13" s="212" customFormat="1" ht="12.95" customHeight="1" x14ac:dyDescent="0.2">
      <c r="A41" s="222" t="s">
        <v>106</v>
      </c>
      <c r="B41" s="240">
        <v>1</v>
      </c>
      <c r="C41" s="240">
        <v>0.9</v>
      </c>
      <c r="D41" s="240">
        <v>0.9</v>
      </c>
      <c r="E41" s="240">
        <v>1.1000000000000001</v>
      </c>
      <c r="F41" s="238">
        <v>1.2</v>
      </c>
      <c r="G41" s="238">
        <v>0.7</v>
      </c>
      <c r="H41" s="238">
        <v>1</v>
      </c>
      <c r="I41" s="238">
        <v>1.5</v>
      </c>
      <c r="J41" s="258">
        <v>0.9</v>
      </c>
      <c r="K41" s="258">
        <v>1</v>
      </c>
      <c r="L41" s="258">
        <v>0.8</v>
      </c>
      <c r="M41" s="258">
        <v>1.4</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0.81</v>
      </c>
      <c r="C44" s="241">
        <v>0.93</v>
      </c>
      <c r="D44" s="241">
        <v>1.3</v>
      </c>
      <c r="E44" s="241">
        <v>1.1399999999999999</v>
      </c>
      <c r="F44" s="242">
        <v>1.1200000000000001</v>
      </c>
      <c r="G44" s="242">
        <v>0.97</v>
      </c>
      <c r="H44" s="242">
        <v>0.96</v>
      </c>
      <c r="I44" s="242">
        <v>1.26</v>
      </c>
      <c r="J44" s="259">
        <v>0.88</v>
      </c>
      <c r="K44" s="259">
        <v>0.48</v>
      </c>
      <c r="L44" s="259">
        <v>0.77</v>
      </c>
      <c r="M44" s="259">
        <v>0.8</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E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71"/>
  <sheetViews>
    <sheetView workbookViewId="0">
      <selection activeCell="M7" sqref="M7"/>
    </sheetView>
  </sheetViews>
  <sheetFormatPr defaultRowHeight="12.75" x14ac:dyDescent="0.2"/>
  <cols>
    <col min="1" max="1" width="39.42578125" style="250" customWidth="1"/>
    <col min="2" max="8" width="0" style="246" hidden="1" customWidth="1"/>
    <col min="9" max="12" width="9.140625" style="246"/>
    <col min="13" max="13" width="8.85546875" style="246"/>
    <col min="14" max="256" width="9.140625" style="246"/>
    <col min="257" max="257" width="39.42578125" style="246" customWidth="1"/>
    <col min="258" max="262" width="0" style="246" hidden="1" customWidth="1"/>
    <col min="263" max="512" width="9.140625" style="246"/>
    <col min="513" max="513" width="39.42578125" style="246" customWidth="1"/>
    <col min="514" max="518" width="0" style="246" hidden="1" customWidth="1"/>
    <col min="519" max="768" width="9.140625" style="246"/>
    <col min="769" max="769" width="39.42578125" style="246" customWidth="1"/>
    <col min="770" max="774" width="0" style="246" hidden="1" customWidth="1"/>
    <col min="775" max="1024" width="9.140625" style="246"/>
    <col min="1025" max="1025" width="39.42578125" style="246" customWidth="1"/>
    <col min="1026" max="1030" width="0" style="246" hidden="1" customWidth="1"/>
    <col min="1031" max="1280" width="9.140625" style="246"/>
    <col min="1281" max="1281" width="39.42578125" style="246" customWidth="1"/>
    <col min="1282" max="1286" width="0" style="246" hidden="1" customWidth="1"/>
    <col min="1287" max="1536" width="9.140625" style="246"/>
    <col min="1537" max="1537" width="39.42578125" style="246" customWidth="1"/>
    <col min="1538" max="1542" width="0" style="246" hidden="1" customWidth="1"/>
    <col min="1543" max="1792" width="9.140625" style="246"/>
    <col min="1793" max="1793" width="39.42578125" style="246" customWidth="1"/>
    <col min="1794" max="1798" width="0" style="246" hidden="1" customWidth="1"/>
    <col min="1799" max="2048" width="9.140625" style="246"/>
    <col min="2049" max="2049" width="39.42578125" style="246" customWidth="1"/>
    <col min="2050" max="2054" width="0" style="246" hidden="1" customWidth="1"/>
    <col min="2055" max="2304" width="9.140625" style="246"/>
    <col min="2305" max="2305" width="39.42578125" style="246" customWidth="1"/>
    <col min="2306" max="2310" width="0" style="246" hidden="1" customWidth="1"/>
    <col min="2311" max="2560" width="9.140625" style="246"/>
    <col min="2561" max="2561" width="39.42578125" style="246" customWidth="1"/>
    <col min="2562" max="2566" width="0" style="246" hidden="1" customWidth="1"/>
    <col min="2567" max="2816" width="9.140625" style="246"/>
    <col min="2817" max="2817" width="39.42578125" style="246" customWidth="1"/>
    <col min="2818" max="2822" width="0" style="246" hidden="1" customWidth="1"/>
    <col min="2823" max="3072" width="9.140625" style="246"/>
    <col min="3073" max="3073" width="39.42578125" style="246" customWidth="1"/>
    <col min="3074" max="3078" width="0" style="246" hidden="1" customWidth="1"/>
    <col min="3079" max="3328" width="9.140625" style="246"/>
    <col min="3329" max="3329" width="39.42578125" style="246" customWidth="1"/>
    <col min="3330" max="3334" width="0" style="246" hidden="1" customWidth="1"/>
    <col min="3335" max="3584" width="9.140625" style="246"/>
    <col min="3585" max="3585" width="39.42578125" style="246" customWidth="1"/>
    <col min="3586" max="3590" width="0" style="246" hidden="1" customWidth="1"/>
    <col min="3591" max="3840" width="9.140625" style="246"/>
    <col min="3841" max="3841" width="39.42578125" style="246" customWidth="1"/>
    <col min="3842" max="3846" width="0" style="246" hidden="1" customWidth="1"/>
    <col min="3847" max="4096" width="9.140625" style="246"/>
    <col min="4097" max="4097" width="39.42578125" style="246" customWidth="1"/>
    <col min="4098" max="4102" width="0" style="246" hidden="1" customWidth="1"/>
    <col min="4103" max="4352" width="9.140625" style="246"/>
    <col min="4353" max="4353" width="39.42578125" style="246" customWidth="1"/>
    <col min="4354" max="4358" width="0" style="246" hidden="1" customWidth="1"/>
    <col min="4359" max="4608" width="9.140625" style="246"/>
    <col min="4609" max="4609" width="39.42578125" style="246" customWidth="1"/>
    <col min="4610" max="4614" width="0" style="246" hidden="1" customWidth="1"/>
    <col min="4615" max="4864" width="9.140625" style="246"/>
    <col min="4865" max="4865" width="39.42578125" style="246" customWidth="1"/>
    <col min="4866" max="4870" width="0" style="246" hidden="1" customWidth="1"/>
    <col min="4871" max="5120" width="9.140625" style="246"/>
    <col min="5121" max="5121" width="39.42578125" style="246" customWidth="1"/>
    <col min="5122" max="5126" width="0" style="246" hidden="1" customWidth="1"/>
    <col min="5127" max="5376" width="9.140625" style="246"/>
    <col min="5377" max="5377" width="39.42578125" style="246" customWidth="1"/>
    <col min="5378" max="5382" width="0" style="246" hidden="1" customWidth="1"/>
    <col min="5383" max="5632" width="9.140625" style="246"/>
    <col min="5633" max="5633" width="39.42578125" style="246" customWidth="1"/>
    <col min="5634" max="5638" width="0" style="246" hidden="1" customWidth="1"/>
    <col min="5639" max="5888" width="9.140625" style="246"/>
    <col min="5889" max="5889" width="39.42578125" style="246" customWidth="1"/>
    <col min="5890" max="5894" width="0" style="246" hidden="1" customWidth="1"/>
    <col min="5895" max="6144" width="9.140625" style="246"/>
    <col min="6145" max="6145" width="39.42578125" style="246" customWidth="1"/>
    <col min="6146" max="6150" width="0" style="246" hidden="1" customWidth="1"/>
    <col min="6151" max="6400" width="9.140625" style="246"/>
    <col min="6401" max="6401" width="39.42578125" style="246" customWidth="1"/>
    <col min="6402" max="6406" width="0" style="246" hidden="1" customWidth="1"/>
    <col min="6407" max="6656" width="9.140625" style="246"/>
    <col min="6657" max="6657" width="39.42578125" style="246" customWidth="1"/>
    <col min="6658" max="6662" width="0" style="246" hidden="1" customWidth="1"/>
    <col min="6663" max="6912" width="9.140625" style="246"/>
    <col min="6913" max="6913" width="39.42578125" style="246" customWidth="1"/>
    <col min="6914" max="6918" width="0" style="246" hidden="1" customWidth="1"/>
    <col min="6919" max="7168" width="9.140625" style="246"/>
    <col min="7169" max="7169" width="39.42578125" style="246" customWidth="1"/>
    <col min="7170" max="7174" width="0" style="246" hidden="1" customWidth="1"/>
    <col min="7175" max="7424" width="9.140625" style="246"/>
    <col min="7425" max="7425" width="39.42578125" style="246" customWidth="1"/>
    <col min="7426" max="7430" width="0" style="246" hidden="1" customWidth="1"/>
    <col min="7431" max="7680" width="9.140625" style="246"/>
    <col min="7681" max="7681" width="39.42578125" style="246" customWidth="1"/>
    <col min="7682" max="7686" width="0" style="246" hidden="1" customWidth="1"/>
    <col min="7687" max="7936" width="9.140625" style="246"/>
    <col min="7937" max="7937" width="39.42578125" style="246" customWidth="1"/>
    <col min="7938" max="7942" width="0" style="246" hidden="1" customWidth="1"/>
    <col min="7943" max="8192" width="9.140625" style="246"/>
    <col min="8193" max="8193" width="39.42578125" style="246" customWidth="1"/>
    <col min="8194" max="8198" width="0" style="246" hidden="1" customWidth="1"/>
    <col min="8199" max="8448" width="9.140625" style="246"/>
    <col min="8449" max="8449" width="39.42578125" style="246" customWidth="1"/>
    <col min="8450" max="8454" width="0" style="246" hidden="1" customWidth="1"/>
    <col min="8455" max="8704" width="9.140625" style="246"/>
    <col min="8705" max="8705" width="39.42578125" style="246" customWidth="1"/>
    <col min="8706" max="8710" width="0" style="246" hidden="1" customWidth="1"/>
    <col min="8711" max="8960" width="9.140625" style="246"/>
    <col min="8961" max="8961" width="39.42578125" style="246" customWidth="1"/>
    <col min="8962" max="8966" width="0" style="246" hidden="1" customWidth="1"/>
    <col min="8967" max="9216" width="9.140625" style="246"/>
    <col min="9217" max="9217" width="39.42578125" style="246" customWidth="1"/>
    <col min="9218" max="9222" width="0" style="246" hidden="1" customWidth="1"/>
    <col min="9223" max="9472" width="9.140625" style="246"/>
    <col min="9473" max="9473" width="39.42578125" style="246" customWidth="1"/>
    <col min="9474" max="9478" width="0" style="246" hidden="1" customWidth="1"/>
    <col min="9479" max="9728" width="9.140625" style="246"/>
    <col min="9729" max="9729" width="39.42578125" style="246" customWidth="1"/>
    <col min="9730" max="9734" width="0" style="246" hidden="1" customWidth="1"/>
    <col min="9735" max="9984" width="9.140625" style="246"/>
    <col min="9985" max="9985" width="39.42578125" style="246" customWidth="1"/>
    <col min="9986" max="9990" width="0" style="246" hidden="1" customWidth="1"/>
    <col min="9991" max="10240" width="9.140625" style="246"/>
    <col min="10241" max="10241" width="39.42578125" style="246" customWidth="1"/>
    <col min="10242" max="10246" width="0" style="246" hidden="1" customWidth="1"/>
    <col min="10247" max="10496" width="9.140625" style="246"/>
    <col min="10497" max="10497" width="39.42578125" style="246" customWidth="1"/>
    <col min="10498" max="10502" width="0" style="246" hidden="1" customWidth="1"/>
    <col min="10503" max="10752" width="9.140625" style="246"/>
    <col min="10753" max="10753" width="39.42578125" style="246" customWidth="1"/>
    <col min="10754" max="10758" width="0" style="246" hidden="1" customWidth="1"/>
    <col min="10759" max="11008" width="9.140625" style="246"/>
    <col min="11009" max="11009" width="39.42578125" style="246" customWidth="1"/>
    <col min="11010" max="11014" width="0" style="246" hidden="1" customWidth="1"/>
    <col min="11015" max="11264" width="9.140625" style="246"/>
    <col min="11265" max="11265" width="39.42578125" style="246" customWidth="1"/>
    <col min="11266" max="11270" width="0" style="246" hidden="1" customWidth="1"/>
    <col min="11271" max="11520" width="9.140625" style="246"/>
    <col min="11521" max="11521" width="39.42578125" style="246" customWidth="1"/>
    <col min="11522" max="11526" width="0" style="246" hidden="1" customWidth="1"/>
    <col min="11527" max="11776" width="9.140625" style="246"/>
    <col min="11777" max="11777" width="39.42578125" style="246" customWidth="1"/>
    <col min="11778" max="11782" width="0" style="246" hidden="1" customWidth="1"/>
    <col min="11783" max="12032" width="9.140625" style="246"/>
    <col min="12033" max="12033" width="39.42578125" style="246" customWidth="1"/>
    <col min="12034" max="12038" width="0" style="246" hidden="1" customWidth="1"/>
    <col min="12039" max="12288" width="9.140625" style="246"/>
    <col min="12289" max="12289" width="39.42578125" style="246" customWidth="1"/>
    <col min="12290" max="12294" width="0" style="246" hidden="1" customWidth="1"/>
    <col min="12295" max="12544" width="9.140625" style="246"/>
    <col min="12545" max="12545" width="39.42578125" style="246" customWidth="1"/>
    <col min="12546" max="12550" width="0" style="246" hidden="1" customWidth="1"/>
    <col min="12551" max="12800" width="9.140625" style="246"/>
    <col min="12801" max="12801" width="39.42578125" style="246" customWidth="1"/>
    <col min="12802" max="12806" width="0" style="246" hidden="1" customWidth="1"/>
    <col min="12807" max="13056" width="9.140625" style="246"/>
    <col min="13057" max="13057" width="39.42578125" style="246" customWidth="1"/>
    <col min="13058" max="13062" width="0" style="246" hidden="1" customWidth="1"/>
    <col min="13063" max="13312" width="9.140625" style="246"/>
    <col min="13313" max="13313" width="39.42578125" style="246" customWidth="1"/>
    <col min="13314" max="13318" width="0" style="246" hidden="1" customWidth="1"/>
    <col min="13319" max="13568" width="9.140625" style="246"/>
    <col min="13569" max="13569" width="39.42578125" style="246" customWidth="1"/>
    <col min="13570" max="13574" width="0" style="246" hidden="1" customWidth="1"/>
    <col min="13575" max="13824" width="9.140625" style="246"/>
    <col min="13825" max="13825" width="39.42578125" style="246" customWidth="1"/>
    <col min="13826" max="13830" width="0" style="246" hidden="1" customWidth="1"/>
    <col min="13831" max="14080" width="9.140625" style="246"/>
    <col min="14081" max="14081" width="39.42578125" style="246" customWidth="1"/>
    <col min="14082" max="14086" width="0" style="246" hidden="1" customWidth="1"/>
    <col min="14087" max="14336" width="9.140625" style="246"/>
    <col min="14337" max="14337" width="39.42578125" style="246" customWidth="1"/>
    <col min="14338" max="14342" width="0" style="246" hidden="1" customWidth="1"/>
    <col min="14343" max="14592" width="9.140625" style="246"/>
    <col min="14593" max="14593" width="39.42578125" style="246" customWidth="1"/>
    <col min="14594" max="14598" width="0" style="246" hidden="1" customWidth="1"/>
    <col min="14599" max="14848" width="9.140625" style="246"/>
    <col min="14849" max="14849" width="39.42578125" style="246" customWidth="1"/>
    <col min="14850" max="14854" width="0" style="246" hidden="1" customWidth="1"/>
    <col min="14855" max="15104" width="9.140625" style="246"/>
    <col min="15105" max="15105" width="39.42578125" style="246" customWidth="1"/>
    <col min="15106" max="15110" width="0" style="246" hidden="1" customWidth="1"/>
    <col min="15111" max="15360" width="9.140625" style="246"/>
    <col min="15361" max="15361" width="39.42578125" style="246" customWidth="1"/>
    <col min="15362" max="15366" width="0" style="246" hidden="1" customWidth="1"/>
    <col min="15367" max="15616" width="9.140625" style="246"/>
    <col min="15617" max="15617" width="39.42578125" style="246" customWidth="1"/>
    <col min="15618" max="15622" width="0" style="246" hidden="1" customWidth="1"/>
    <col min="15623" max="15872" width="9.140625" style="246"/>
    <col min="15873" max="15873" width="39.42578125" style="246" customWidth="1"/>
    <col min="15874" max="15878" width="0" style="246" hidden="1" customWidth="1"/>
    <col min="15879" max="16128" width="9.140625" style="246"/>
    <col min="16129" max="16129" width="39.425781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189</v>
      </c>
    </row>
    <row r="3" spans="1:13" ht="18" customHeight="1" x14ac:dyDescent="0.2">
      <c r="A3" s="154" t="s">
        <v>190</v>
      </c>
    </row>
    <row r="4" spans="1:13" ht="18" customHeight="1" thickBot="1" x14ac:dyDescent="0.25">
      <c r="A4" s="247" t="s">
        <v>191</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75" customHeight="1" x14ac:dyDescent="0.2">
      <c r="A6" s="141"/>
      <c r="B6" s="249"/>
      <c r="C6" s="249"/>
      <c r="D6" s="249"/>
      <c r="E6" s="249"/>
      <c r="F6" s="249"/>
      <c r="G6" s="249"/>
      <c r="H6" s="249"/>
      <c r="I6" s="249"/>
      <c r="J6" s="249"/>
      <c r="K6" s="249"/>
      <c r="L6" s="249"/>
      <c r="M6" s="249"/>
    </row>
    <row r="7" spans="1:13" ht="24" customHeight="1" x14ac:dyDescent="0.2">
      <c r="A7" s="222" t="s">
        <v>130</v>
      </c>
      <c r="B7" s="108">
        <v>17598</v>
      </c>
      <c r="C7" s="108">
        <v>15001.9</v>
      </c>
      <c r="D7" s="108">
        <v>12853.8</v>
      </c>
      <c r="E7" s="108">
        <v>15079.3</v>
      </c>
      <c r="F7" s="108">
        <v>18066.599999999999</v>
      </c>
      <c r="G7" s="108">
        <v>18392.2</v>
      </c>
      <c r="H7" s="108">
        <v>16647.8</v>
      </c>
      <c r="I7" s="108">
        <v>26096.7</v>
      </c>
      <c r="J7" s="108">
        <v>31090.6</v>
      </c>
      <c r="K7" s="108">
        <v>36248.5</v>
      </c>
      <c r="L7" s="108">
        <v>44854.2</v>
      </c>
      <c r="M7" s="108">
        <v>67489.899999999994</v>
      </c>
    </row>
    <row r="8" spans="1:13" ht="12.95" customHeight="1" x14ac:dyDescent="0.2">
      <c r="A8" s="222" t="s">
        <v>0</v>
      </c>
      <c r="B8" s="108">
        <v>-902.5</v>
      </c>
      <c r="C8" s="108">
        <v>-846.5</v>
      </c>
      <c r="D8" s="108">
        <v>25.2</v>
      </c>
      <c r="E8" s="108">
        <v>-727.9</v>
      </c>
      <c r="F8" s="108">
        <v>-573.29999999999995</v>
      </c>
      <c r="G8" s="108">
        <v>-498.7</v>
      </c>
      <c r="H8" s="108">
        <v>-1687.3</v>
      </c>
      <c r="I8" s="108">
        <v>-571.1</v>
      </c>
      <c r="J8" s="108">
        <v>-321.8</v>
      </c>
      <c r="K8" s="108">
        <v>16.399999999999999</v>
      </c>
      <c r="L8" s="108">
        <v>1642.9</v>
      </c>
      <c r="M8" s="108">
        <v>-680.9</v>
      </c>
    </row>
    <row r="9" spans="1:13" ht="24" x14ac:dyDescent="0.2">
      <c r="A9" s="225" t="s">
        <v>1388</v>
      </c>
      <c r="B9" s="108">
        <v>1475</v>
      </c>
      <c r="C9" s="108">
        <v>440.4</v>
      </c>
      <c r="D9" s="108">
        <v>752.3</v>
      </c>
      <c r="E9" s="108">
        <v>1274.8</v>
      </c>
      <c r="F9" s="108">
        <v>2190.6</v>
      </c>
      <c r="G9" s="108">
        <v>1957.9</v>
      </c>
      <c r="H9" s="108">
        <v>1209.4000000000001</v>
      </c>
      <c r="I9" s="108">
        <v>6296.7</v>
      </c>
      <c r="J9" s="108">
        <v>7160.1</v>
      </c>
      <c r="K9" s="108">
        <v>7483</v>
      </c>
      <c r="L9" s="108">
        <v>9758.6</v>
      </c>
      <c r="M9" s="108">
        <v>12755.7</v>
      </c>
    </row>
    <row r="10" spans="1:13" ht="12.95" customHeight="1" x14ac:dyDescent="0.2">
      <c r="A10" s="226" t="s">
        <v>1</v>
      </c>
      <c r="B10" s="108">
        <v>2119.6999999999998</v>
      </c>
      <c r="C10" s="108">
        <v>1729.6</v>
      </c>
      <c r="D10" s="108">
        <v>1244.5</v>
      </c>
      <c r="E10" s="108">
        <v>1500.8</v>
      </c>
      <c r="F10" s="108">
        <v>2588.9</v>
      </c>
      <c r="G10" s="108">
        <v>2322.8000000000002</v>
      </c>
      <c r="H10" s="108">
        <v>2539.1999999999998</v>
      </c>
      <c r="I10" s="108">
        <v>6770.9</v>
      </c>
      <c r="J10" s="108">
        <v>7241.5</v>
      </c>
      <c r="K10" s="108">
        <v>7736.5</v>
      </c>
      <c r="L10" s="108">
        <v>10110.1</v>
      </c>
      <c r="M10" s="108">
        <v>13552</v>
      </c>
    </row>
    <row r="11" spans="1:13" ht="12.95" customHeight="1" x14ac:dyDescent="0.2">
      <c r="A11" s="222" t="s">
        <v>2</v>
      </c>
      <c r="B11" s="108">
        <v>644.70000000000005</v>
      </c>
      <c r="C11" s="108">
        <v>1289.2</v>
      </c>
      <c r="D11" s="108">
        <v>492.2</v>
      </c>
      <c r="E11" s="108">
        <v>226</v>
      </c>
      <c r="F11" s="108">
        <v>398.3</v>
      </c>
      <c r="G11" s="108">
        <v>365</v>
      </c>
      <c r="H11" s="108">
        <v>1329.8</v>
      </c>
      <c r="I11" s="108">
        <v>474.2</v>
      </c>
      <c r="J11" s="108">
        <v>81.400000000000006</v>
      </c>
      <c r="K11" s="108">
        <v>253.5</v>
      </c>
      <c r="L11" s="108">
        <v>351.4</v>
      </c>
      <c r="M11" s="108">
        <v>796.3</v>
      </c>
    </row>
    <row r="12" spans="1:13" ht="28.5" customHeight="1" x14ac:dyDescent="0.2">
      <c r="A12" s="222" t="s">
        <v>59</v>
      </c>
      <c r="B12" s="108">
        <v>15220.5</v>
      </c>
      <c r="C12" s="108">
        <v>13715</v>
      </c>
      <c r="D12" s="108">
        <v>12126.8</v>
      </c>
      <c r="E12" s="108">
        <v>13076.6</v>
      </c>
      <c r="F12" s="108">
        <v>15302.7</v>
      </c>
      <c r="G12" s="108">
        <v>15935.7</v>
      </c>
      <c r="H12" s="108">
        <v>13751.1</v>
      </c>
      <c r="I12" s="108">
        <v>19228.900000000001</v>
      </c>
      <c r="J12" s="108">
        <v>23608.6</v>
      </c>
      <c r="K12" s="108">
        <v>28781.8</v>
      </c>
      <c r="L12" s="108">
        <v>36747</v>
      </c>
      <c r="M12" s="108">
        <v>54053.3</v>
      </c>
    </row>
    <row r="13" spans="1:13" ht="12.95" customHeight="1" x14ac:dyDescent="0.2">
      <c r="A13" s="222" t="s">
        <v>3</v>
      </c>
      <c r="B13" s="108">
        <v>1487.9</v>
      </c>
      <c r="C13" s="108">
        <v>1477.7</v>
      </c>
      <c r="D13" s="108">
        <v>3988.9</v>
      </c>
      <c r="E13" s="108">
        <v>1698</v>
      </c>
      <c r="F13" s="108">
        <v>1922.8</v>
      </c>
      <c r="G13" s="108">
        <v>1289.7</v>
      </c>
      <c r="H13" s="108">
        <v>1924.3</v>
      </c>
      <c r="I13" s="108">
        <v>3716.8</v>
      </c>
      <c r="J13" s="108">
        <v>4369.1000000000004</v>
      </c>
      <c r="K13" s="108">
        <v>5206.7</v>
      </c>
      <c r="L13" s="108">
        <v>7056.5</v>
      </c>
      <c r="M13" s="108">
        <v>9154.7000000000007</v>
      </c>
    </row>
    <row r="14" spans="1:13" ht="12.95" customHeight="1" x14ac:dyDescent="0.2">
      <c r="A14" s="222" t="s">
        <v>4</v>
      </c>
      <c r="B14" s="108">
        <v>774.9</v>
      </c>
      <c r="C14" s="108">
        <v>1019.8</v>
      </c>
      <c r="D14" s="108">
        <v>3271.7</v>
      </c>
      <c r="E14" s="108">
        <v>900.6</v>
      </c>
      <c r="F14" s="108">
        <v>851.9</v>
      </c>
      <c r="G14" s="108">
        <v>568.5</v>
      </c>
      <c r="H14" s="108">
        <v>1652.2</v>
      </c>
      <c r="I14" s="108">
        <v>3496.3</v>
      </c>
      <c r="J14" s="108">
        <v>2822.4</v>
      </c>
      <c r="K14" s="108">
        <v>2061.9</v>
      </c>
      <c r="L14" s="108">
        <v>2755.3</v>
      </c>
      <c r="M14" s="108">
        <v>4994.6000000000004</v>
      </c>
    </row>
    <row r="15" spans="1:13" ht="12.95" customHeight="1" x14ac:dyDescent="0.2">
      <c r="A15" s="149" t="s">
        <v>5</v>
      </c>
      <c r="B15" s="108">
        <v>122.8</v>
      </c>
      <c r="C15" s="108">
        <v>53.9</v>
      </c>
      <c r="D15" s="108">
        <v>809.8</v>
      </c>
      <c r="E15" s="108">
        <v>347.1</v>
      </c>
      <c r="F15" s="108">
        <v>406.4</v>
      </c>
      <c r="G15" s="108">
        <v>199.3</v>
      </c>
      <c r="H15" s="108">
        <v>383.3</v>
      </c>
      <c r="I15" s="108">
        <v>512.20000000000005</v>
      </c>
      <c r="J15" s="108">
        <v>1048.3</v>
      </c>
      <c r="K15" s="108">
        <v>531</v>
      </c>
      <c r="L15" s="108">
        <v>790.1</v>
      </c>
      <c r="M15" s="108">
        <v>2166.9</v>
      </c>
    </row>
    <row r="16" spans="1:13" ht="12.95" customHeight="1" x14ac:dyDescent="0.2">
      <c r="A16" s="227" t="s">
        <v>60</v>
      </c>
      <c r="B16" s="108">
        <v>190.4</v>
      </c>
      <c r="C16" s="108">
        <v>185.6</v>
      </c>
      <c r="D16" s="108">
        <v>1675.4</v>
      </c>
      <c r="E16" s="108">
        <v>331.8</v>
      </c>
      <c r="F16" s="108">
        <v>225.6</v>
      </c>
      <c r="G16" s="108">
        <v>223.8</v>
      </c>
      <c r="H16" s="108">
        <v>522.5</v>
      </c>
      <c r="I16" s="108">
        <v>624.20000000000005</v>
      </c>
      <c r="J16" s="108">
        <v>769.8</v>
      </c>
      <c r="K16" s="108">
        <v>857.6</v>
      </c>
      <c r="L16" s="108">
        <v>988.6</v>
      </c>
      <c r="M16" s="108">
        <v>1195.5999999999999</v>
      </c>
    </row>
    <row r="17" spans="1:13" ht="12.95" customHeight="1" x14ac:dyDescent="0.2">
      <c r="A17" s="149" t="s">
        <v>6</v>
      </c>
      <c r="B17" s="108">
        <v>461.7</v>
      </c>
      <c r="C17" s="108">
        <v>780.2</v>
      </c>
      <c r="D17" s="108">
        <v>786.5</v>
      </c>
      <c r="E17" s="108">
        <v>221.6</v>
      </c>
      <c r="F17" s="108">
        <v>219.9</v>
      </c>
      <c r="G17" s="108">
        <v>145.19999999999999</v>
      </c>
      <c r="H17" s="108">
        <v>746.4</v>
      </c>
      <c r="I17" s="108">
        <v>2359.6</v>
      </c>
      <c r="J17" s="108">
        <v>1004.3</v>
      </c>
      <c r="K17" s="108">
        <v>673.1</v>
      </c>
      <c r="L17" s="108">
        <v>934.4</v>
      </c>
      <c r="M17" s="108">
        <v>1591.9</v>
      </c>
    </row>
    <row r="18" spans="1:13" ht="12.95" customHeight="1" x14ac:dyDescent="0.2">
      <c r="A18" s="222" t="s">
        <v>7</v>
      </c>
      <c r="B18" s="108">
        <v>6129.4</v>
      </c>
      <c r="C18" s="108">
        <v>6869.7</v>
      </c>
      <c r="D18" s="108">
        <v>5984.9</v>
      </c>
      <c r="E18" s="108">
        <v>7099.9</v>
      </c>
      <c r="F18" s="108">
        <v>7840</v>
      </c>
      <c r="G18" s="108">
        <v>7562.7</v>
      </c>
      <c r="H18" s="108">
        <v>7007.8</v>
      </c>
      <c r="I18" s="108">
        <v>6540.8</v>
      </c>
      <c r="J18" s="108">
        <v>5832.4</v>
      </c>
      <c r="K18" s="108">
        <v>7255.4</v>
      </c>
      <c r="L18" s="108">
        <v>8069.1</v>
      </c>
      <c r="M18" s="108">
        <v>13583.7</v>
      </c>
    </row>
    <row r="19" spans="1:13" ht="12.95" customHeight="1" x14ac:dyDescent="0.2">
      <c r="A19" s="222" t="s">
        <v>8</v>
      </c>
      <c r="B19" s="108">
        <v>3892.2</v>
      </c>
      <c r="C19" s="108">
        <v>3503.4</v>
      </c>
      <c r="D19" s="108">
        <v>3778.2</v>
      </c>
      <c r="E19" s="108">
        <v>4205.3</v>
      </c>
      <c r="F19" s="108">
        <v>4818.7</v>
      </c>
      <c r="G19" s="108">
        <v>4994.6000000000004</v>
      </c>
      <c r="H19" s="108">
        <v>5460.7</v>
      </c>
      <c r="I19" s="108">
        <v>6551</v>
      </c>
      <c r="J19" s="108">
        <v>7216</v>
      </c>
      <c r="K19" s="108">
        <v>8635.9</v>
      </c>
      <c r="L19" s="108">
        <v>7740.6</v>
      </c>
      <c r="M19" s="108">
        <v>11797.9</v>
      </c>
    </row>
    <row r="20" spans="1:13" ht="12.95" customHeight="1" x14ac:dyDescent="0.2">
      <c r="A20" s="227" t="s">
        <v>109</v>
      </c>
      <c r="B20" s="108">
        <v>1255.0999999999999</v>
      </c>
      <c r="C20" s="108">
        <v>778</v>
      </c>
      <c r="D20" s="108">
        <v>712.6</v>
      </c>
      <c r="E20" s="108">
        <v>1056.5</v>
      </c>
      <c r="F20" s="108">
        <v>1158</v>
      </c>
      <c r="G20" s="108">
        <v>1432.6</v>
      </c>
      <c r="H20" s="108">
        <v>1579.1</v>
      </c>
      <c r="I20" s="108">
        <v>1982.8</v>
      </c>
      <c r="J20" s="108">
        <v>2061.8000000000002</v>
      </c>
      <c r="K20" s="108">
        <v>2620.8000000000002</v>
      </c>
      <c r="L20" s="108">
        <v>2437.1</v>
      </c>
      <c r="M20" s="108">
        <v>4264.5</v>
      </c>
    </row>
    <row r="21" spans="1:13" ht="12.95" customHeight="1" x14ac:dyDescent="0.2">
      <c r="A21" s="227" t="s">
        <v>9</v>
      </c>
      <c r="B21" s="108">
        <v>544</v>
      </c>
      <c r="C21" s="108">
        <v>702.9</v>
      </c>
      <c r="D21" s="108">
        <v>667.8</v>
      </c>
      <c r="E21" s="108">
        <v>741.5</v>
      </c>
      <c r="F21" s="108">
        <v>1034.5</v>
      </c>
      <c r="G21" s="108">
        <v>909.3</v>
      </c>
      <c r="H21" s="108">
        <v>627.79999999999995</v>
      </c>
      <c r="I21" s="108">
        <v>990.5</v>
      </c>
      <c r="J21" s="108">
        <v>1251</v>
      </c>
      <c r="K21" s="108">
        <v>1704</v>
      </c>
      <c r="L21" s="108">
        <v>1271</v>
      </c>
      <c r="M21" s="108">
        <v>2115.1</v>
      </c>
    </row>
    <row r="22" spans="1:13" ht="12.95" customHeight="1" x14ac:dyDescent="0.2">
      <c r="A22" s="227" t="s">
        <v>10</v>
      </c>
      <c r="B22" s="108">
        <v>97.5</v>
      </c>
      <c r="C22" s="108">
        <v>64.400000000000006</v>
      </c>
      <c r="D22" s="108">
        <v>51.8</v>
      </c>
      <c r="E22" s="108">
        <v>15.8</v>
      </c>
      <c r="F22" s="108">
        <v>79.400000000000006</v>
      </c>
      <c r="G22" s="108">
        <v>76.8</v>
      </c>
      <c r="H22" s="108">
        <v>72.7</v>
      </c>
      <c r="I22" s="108">
        <v>91.8</v>
      </c>
      <c r="J22" s="108">
        <v>37.9</v>
      </c>
      <c r="K22" s="108">
        <v>46.2</v>
      </c>
      <c r="L22" s="108">
        <v>110.3</v>
      </c>
      <c r="M22" s="108">
        <v>691</v>
      </c>
    </row>
    <row r="23" spans="1:13" ht="12.95" customHeight="1" x14ac:dyDescent="0.2">
      <c r="A23" s="227" t="s">
        <v>61</v>
      </c>
      <c r="B23" s="108">
        <v>681.8</v>
      </c>
      <c r="C23" s="108">
        <v>549.9</v>
      </c>
      <c r="D23" s="108">
        <v>876.3</v>
      </c>
      <c r="E23" s="108">
        <v>970.9</v>
      </c>
      <c r="F23" s="108">
        <v>1044.8</v>
      </c>
      <c r="G23" s="108">
        <v>810</v>
      </c>
      <c r="H23" s="108">
        <v>1126.5</v>
      </c>
      <c r="I23" s="108">
        <v>875.7</v>
      </c>
      <c r="J23" s="108">
        <v>952.7</v>
      </c>
      <c r="K23" s="108">
        <v>881.4</v>
      </c>
      <c r="L23" s="108">
        <v>962.6</v>
      </c>
      <c r="M23" s="108">
        <v>1667.7</v>
      </c>
    </row>
    <row r="24" spans="1:13" ht="12.95" customHeight="1" x14ac:dyDescent="0.2">
      <c r="A24" s="222" t="s">
        <v>11</v>
      </c>
      <c r="B24" s="108">
        <v>10982.1</v>
      </c>
      <c r="C24" s="108">
        <v>12110.5</v>
      </c>
      <c r="D24" s="108">
        <v>12987.2</v>
      </c>
      <c r="E24" s="108">
        <v>14320.5</v>
      </c>
      <c r="F24" s="108">
        <v>16977.2</v>
      </c>
      <c r="G24" s="108">
        <v>19000.599999999999</v>
      </c>
      <c r="H24" s="108">
        <v>19028.2</v>
      </c>
      <c r="I24" s="108">
        <v>18673.8</v>
      </c>
      <c r="J24" s="108">
        <v>17939.8</v>
      </c>
      <c r="K24" s="108">
        <v>17300.400000000001</v>
      </c>
      <c r="L24" s="108">
        <v>19202.400000000001</v>
      </c>
      <c r="M24" s="108">
        <v>35834.6</v>
      </c>
    </row>
    <row r="25" spans="1:13" ht="12.95" customHeight="1" x14ac:dyDescent="0.2">
      <c r="A25" s="222" t="s">
        <v>12</v>
      </c>
      <c r="B25" s="108">
        <v>2574.8000000000002</v>
      </c>
      <c r="C25" s="108">
        <v>3289.5</v>
      </c>
      <c r="D25" s="108">
        <v>2548.1999999999998</v>
      </c>
      <c r="E25" s="108">
        <v>4712.1000000000004</v>
      </c>
      <c r="F25" s="108">
        <v>4105.6000000000004</v>
      </c>
      <c r="G25" s="108">
        <v>4592.3</v>
      </c>
      <c r="H25" s="108">
        <v>4943.5</v>
      </c>
      <c r="I25" s="108">
        <v>6150.9</v>
      </c>
      <c r="J25" s="108">
        <v>8596</v>
      </c>
      <c r="K25" s="108">
        <v>10076</v>
      </c>
      <c r="L25" s="108">
        <v>9637.5</v>
      </c>
      <c r="M25" s="108">
        <v>15286.5</v>
      </c>
    </row>
    <row r="26" spans="1:13" ht="12.95" customHeight="1" x14ac:dyDescent="0.2">
      <c r="A26" s="222" t="s">
        <v>13</v>
      </c>
      <c r="B26" s="108">
        <v>3727.4</v>
      </c>
      <c r="C26" s="108">
        <v>4464.3</v>
      </c>
      <c r="D26" s="108">
        <v>5512.6</v>
      </c>
      <c r="E26" s="108">
        <v>5925.9</v>
      </c>
      <c r="F26" s="108">
        <v>7800</v>
      </c>
      <c r="G26" s="108">
        <v>8324.6</v>
      </c>
      <c r="H26" s="108">
        <v>8590.7000000000007</v>
      </c>
      <c r="I26" s="108">
        <v>10689.9</v>
      </c>
      <c r="J26" s="108">
        <v>11572.3</v>
      </c>
      <c r="K26" s="108">
        <v>10862.9</v>
      </c>
      <c r="L26" s="108">
        <v>11039.7</v>
      </c>
      <c r="M26" s="108">
        <v>17402.7</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291</v>
      </c>
      <c r="C30" s="234">
        <v>303</v>
      </c>
      <c r="D30" s="234">
        <v>299</v>
      </c>
      <c r="E30" s="234">
        <v>306</v>
      </c>
      <c r="F30" s="235">
        <v>327</v>
      </c>
      <c r="G30" s="235">
        <v>351</v>
      </c>
      <c r="H30" s="235">
        <v>357</v>
      </c>
      <c r="I30" s="235">
        <v>343</v>
      </c>
      <c r="J30" s="255">
        <v>357</v>
      </c>
      <c r="K30" s="255">
        <v>397</v>
      </c>
      <c r="L30" s="255">
        <v>432</v>
      </c>
      <c r="M30" s="255">
        <v>469</v>
      </c>
    </row>
    <row r="31" spans="1:13" s="212" customFormat="1" ht="12.95" customHeight="1" x14ac:dyDescent="0.2">
      <c r="A31" s="222" t="s">
        <v>15</v>
      </c>
      <c r="B31" s="234">
        <v>73</v>
      </c>
      <c r="C31" s="234">
        <v>95</v>
      </c>
      <c r="D31" s="234">
        <v>97</v>
      </c>
      <c r="E31" s="234">
        <v>86</v>
      </c>
      <c r="F31" s="235">
        <v>88</v>
      </c>
      <c r="G31" s="235">
        <v>87</v>
      </c>
      <c r="H31" s="235">
        <v>90</v>
      </c>
      <c r="I31" s="235">
        <v>82</v>
      </c>
      <c r="J31" s="255">
        <v>55</v>
      </c>
      <c r="K31" s="255">
        <v>64</v>
      </c>
      <c r="L31" s="255">
        <v>57</v>
      </c>
      <c r="M31" s="255">
        <v>75</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15.6</v>
      </c>
      <c r="C33" s="237">
        <v>9.4</v>
      </c>
      <c r="D33" s="237">
        <v>6</v>
      </c>
      <c r="E33" s="237">
        <v>15.3</v>
      </c>
      <c r="F33" s="238">
        <v>18.100000000000001</v>
      </c>
      <c r="G33" s="238">
        <v>15.4</v>
      </c>
      <c r="H33" s="238">
        <v>21.1</v>
      </c>
      <c r="I33" s="238">
        <v>35.700000000000003</v>
      </c>
      <c r="J33" s="257">
        <v>31.7</v>
      </c>
      <c r="K33" s="257">
        <v>25.9</v>
      </c>
      <c r="L33" s="257">
        <v>22.1</v>
      </c>
      <c r="M33" s="257">
        <v>24.9</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13.4</v>
      </c>
      <c r="C36" s="239">
        <v>3.6</v>
      </c>
      <c r="D36" s="239">
        <v>5.8</v>
      </c>
      <c r="E36" s="239">
        <v>8.9</v>
      </c>
      <c r="F36" s="238">
        <v>12.9</v>
      </c>
      <c r="G36" s="238">
        <v>10.3</v>
      </c>
      <c r="H36" s="238">
        <v>6.4</v>
      </c>
      <c r="I36" s="238">
        <v>33.700000000000003</v>
      </c>
      <c r="J36" s="257">
        <v>39.9</v>
      </c>
      <c r="K36" s="257">
        <v>43.3</v>
      </c>
      <c r="L36" s="257">
        <v>50.8</v>
      </c>
      <c r="M36" s="257">
        <v>35.6</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8.4</v>
      </c>
      <c r="C38" s="239">
        <v>2.9</v>
      </c>
      <c r="D38" s="239">
        <v>5.9</v>
      </c>
      <c r="E38" s="239">
        <v>8.5</v>
      </c>
      <c r="F38" s="238">
        <v>12.1</v>
      </c>
      <c r="G38" s="238">
        <v>10.6</v>
      </c>
      <c r="H38" s="238">
        <v>7.3</v>
      </c>
      <c r="I38" s="238">
        <v>24.1</v>
      </c>
      <c r="J38" s="257">
        <v>23</v>
      </c>
      <c r="K38" s="257">
        <v>20.6</v>
      </c>
      <c r="L38" s="257">
        <v>21.8</v>
      </c>
      <c r="M38" s="257">
        <v>18.899999999999999</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107.2</v>
      </c>
      <c r="C40" s="239">
        <v>85.2</v>
      </c>
      <c r="D40" s="239">
        <v>85.7</v>
      </c>
      <c r="E40" s="239">
        <v>117.3</v>
      </c>
      <c r="F40" s="238">
        <v>119.8</v>
      </c>
      <c r="G40" s="238">
        <v>101.8</v>
      </c>
      <c r="H40" s="238">
        <v>90.5</v>
      </c>
      <c r="I40" s="238">
        <v>156.80000000000001</v>
      </c>
      <c r="J40" s="258">
        <v>119.1</v>
      </c>
      <c r="K40" s="258">
        <v>116.6</v>
      </c>
      <c r="L40" s="258">
        <v>123.7</v>
      </c>
      <c r="M40" s="258">
        <v>150.5</v>
      </c>
    </row>
    <row r="41" spans="1:13" s="212" customFormat="1" ht="12.95" customHeight="1" x14ac:dyDescent="0.2">
      <c r="A41" s="222" t="s">
        <v>106</v>
      </c>
      <c r="B41" s="240">
        <v>0.8</v>
      </c>
      <c r="C41" s="240">
        <v>0.8</v>
      </c>
      <c r="D41" s="240">
        <v>1</v>
      </c>
      <c r="E41" s="240">
        <v>1.4</v>
      </c>
      <c r="F41" s="238">
        <v>1</v>
      </c>
      <c r="G41" s="238">
        <v>0.8</v>
      </c>
      <c r="H41" s="238">
        <v>0.9</v>
      </c>
      <c r="I41" s="238">
        <v>1.7</v>
      </c>
      <c r="J41" s="258">
        <v>0.8</v>
      </c>
      <c r="K41" s="258">
        <v>1</v>
      </c>
      <c r="L41" s="258">
        <v>1.1000000000000001</v>
      </c>
      <c r="M41" s="258">
        <v>1.2</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0.69</v>
      </c>
      <c r="C44" s="241">
        <v>0.74</v>
      </c>
      <c r="D44" s="241">
        <v>0.46</v>
      </c>
      <c r="E44" s="241">
        <v>0.8</v>
      </c>
      <c r="F44" s="242">
        <v>0.53</v>
      </c>
      <c r="G44" s="242">
        <v>0.55000000000000004</v>
      </c>
      <c r="H44" s="242">
        <v>0.57999999999999996</v>
      </c>
      <c r="I44" s="242">
        <v>0.57999999999999996</v>
      </c>
      <c r="J44" s="259">
        <v>0.74</v>
      </c>
      <c r="K44" s="259">
        <v>0.93</v>
      </c>
      <c r="L44" s="259">
        <v>0.87</v>
      </c>
      <c r="M44" s="259">
        <v>0.88</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1F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72"/>
  <sheetViews>
    <sheetView workbookViewId="0">
      <selection activeCell="M42" sqref="M42"/>
    </sheetView>
  </sheetViews>
  <sheetFormatPr defaultRowHeight="12.75" x14ac:dyDescent="0.2"/>
  <cols>
    <col min="1" max="1" width="41.28515625" style="250" customWidth="1"/>
    <col min="2" max="8" width="0" style="246" hidden="1" customWidth="1"/>
    <col min="9" max="12" width="9.140625" style="246"/>
    <col min="13" max="13" width="8.85546875" style="246"/>
    <col min="14" max="256" width="9.140625" style="246"/>
    <col min="257" max="257" width="41.28515625" style="246" customWidth="1"/>
    <col min="258" max="262" width="0" style="246" hidden="1" customWidth="1"/>
    <col min="263" max="512" width="9.140625" style="246"/>
    <col min="513" max="513" width="41.28515625" style="246" customWidth="1"/>
    <col min="514" max="518" width="0" style="246" hidden="1" customWidth="1"/>
    <col min="519" max="768" width="9.140625" style="246"/>
    <col min="769" max="769" width="41.28515625" style="246" customWidth="1"/>
    <col min="770" max="774" width="0" style="246" hidden="1" customWidth="1"/>
    <col min="775" max="1024" width="9.140625" style="246"/>
    <col min="1025" max="1025" width="41.28515625" style="246" customWidth="1"/>
    <col min="1026" max="1030" width="0" style="246" hidden="1" customWidth="1"/>
    <col min="1031" max="1280" width="9.140625" style="246"/>
    <col min="1281" max="1281" width="41.28515625" style="246" customWidth="1"/>
    <col min="1282" max="1286" width="0" style="246" hidden="1" customWidth="1"/>
    <col min="1287" max="1536" width="9.140625" style="246"/>
    <col min="1537" max="1537" width="41.28515625" style="246" customWidth="1"/>
    <col min="1538" max="1542" width="0" style="246" hidden="1" customWidth="1"/>
    <col min="1543" max="1792" width="9.140625" style="246"/>
    <col min="1793" max="1793" width="41.28515625" style="246" customWidth="1"/>
    <col min="1794" max="1798" width="0" style="246" hidden="1" customWidth="1"/>
    <col min="1799" max="2048" width="9.140625" style="246"/>
    <col min="2049" max="2049" width="41.28515625" style="246" customWidth="1"/>
    <col min="2050" max="2054" width="0" style="246" hidden="1" customWidth="1"/>
    <col min="2055" max="2304" width="9.140625" style="246"/>
    <col min="2305" max="2305" width="41.28515625" style="246" customWidth="1"/>
    <col min="2306" max="2310" width="0" style="246" hidden="1" customWidth="1"/>
    <col min="2311" max="2560" width="9.140625" style="246"/>
    <col min="2561" max="2561" width="41.28515625" style="246" customWidth="1"/>
    <col min="2562" max="2566" width="0" style="246" hidden="1" customWidth="1"/>
    <col min="2567" max="2816" width="9.140625" style="246"/>
    <col min="2817" max="2817" width="41.28515625" style="246" customWidth="1"/>
    <col min="2818" max="2822" width="0" style="246" hidden="1" customWidth="1"/>
    <col min="2823" max="3072" width="9.140625" style="246"/>
    <col min="3073" max="3073" width="41.28515625" style="246" customWidth="1"/>
    <col min="3074" max="3078" width="0" style="246" hidden="1" customWidth="1"/>
    <col min="3079" max="3328" width="9.140625" style="246"/>
    <col min="3329" max="3329" width="41.28515625" style="246" customWidth="1"/>
    <col min="3330" max="3334" width="0" style="246" hidden="1" customWidth="1"/>
    <col min="3335" max="3584" width="9.140625" style="246"/>
    <col min="3585" max="3585" width="41.28515625" style="246" customWidth="1"/>
    <col min="3586" max="3590" width="0" style="246" hidden="1" customWidth="1"/>
    <col min="3591" max="3840" width="9.140625" style="246"/>
    <col min="3841" max="3841" width="41.28515625" style="246" customWidth="1"/>
    <col min="3842" max="3846" width="0" style="246" hidden="1" customWidth="1"/>
    <col min="3847" max="4096" width="9.140625" style="246"/>
    <col min="4097" max="4097" width="41.28515625" style="246" customWidth="1"/>
    <col min="4098" max="4102" width="0" style="246" hidden="1" customWidth="1"/>
    <col min="4103" max="4352" width="9.140625" style="246"/>
    <col min="4353" max="4353" width="41.28515625" style="246" customWidth="1"/>
    <col min="4354" max="4358" width="0" style="246" hidden="1" customWidth="1"/>
    <col min="4359" max="4608" width="9.140625" style="246"/>
    <col min="4609" max="4609" width="41.28515625" style="246" customWidth="1"/>
    <col min="4610" max="4614" width="0" style="246" hidden="1" customWidth="1"/>
    <col min="4615" max="4864" width="9.140625" style="246"/>
    <col min="4865" max="4865" width="41.28515625" style="246" customWidth="1"/>
    <col min="4866" max="4870" width="0" style="246" hidden="1" customWidth="1"/>
    <col min="4871" max="5120" width="9.140625" style="246"/>
    <col min="5121" max="5121" width="41.28515625" style="246" customWidth="1"/>
    <col min="5122" max="5126" width="0" style="246" hidden="1" customWidth="1"/>
    <col min="5127" max="5376" width="9.140625" style="246"/>
    <col min="5377" max="5377" width="41.28515625" style="246" customWidth="1"/>
    <col min="5378" max="5382" width="0" style="246" hidden="1" customWidth="1"/>
    <col min="5383" max="5632" width="9.140625" style="246"/>
    <col min="5633" max="5633" width="41.28515625" style="246" customWidth="1"/>
    <col min="5634" max="5638" width="0" style="246" hidden="1" customWidth="1"/>
    <col min="5639" max="5888" width="9.140625" style="246"/>
    <col min="5889" max="5889" width="41.28515625" style="246" customWidth="1"/>
    <col min="5890" max="5894" width="0" style="246" hidden="1" customWidth="1"/>
    <col min="5895" max="6144" width="9.140625" style="246"/>
    <col min="6145" max="6145" width="41.28515625" style="246" customWidth="1"/>
    <col min="6146" max="6150" width="0" style="246" hidden="1" customWidth="1"/>
    <col min="6151" max="6400" width="9.140625" style="246"/>
    <col min="6401" max="6401" width="41.28515625" style="246" customWidth="1"/>
    <col min="6402" max="6406" width="0" style="246" hidden="1" customWidth="1"/>
    <col min="6407" max="6656" width="9.140625" style="246"/>
    <col min="6657" max="6657" width="41.28515625" style="246" customWidth="1"/>
    <col min="6658" max="6662" width="0" style="246" hidden="1" customWidth="1"/>
    <col min="6663" max="6912" width="9.140625" style="246"/>
    <col min="6913" max="6913" width="41.28515625" style="246" customWidth="1"/>
    <col min="6914" max="6918" width="0" style="246" hidden="1" customWidth="1"/>
    <col min="6919" max="7168" width="9.140625" style="246"/>
    <col min="7169" max="7169" width="41.28515625" style="246" customWidth="1"/>
    <col min="7170" max="7174" width="0" style="246" hidden="1" customWidth="1"/>
    <col min="7175" max="7424" width="9.140625" style="246"/>
    <col min="7425" max="7425" width="41.28515625" style="246" customWidth="1"/>
    <col min="7426" max="7430" width="0" style="246" hidden="1" customWidth="1"/>
    <col min="7431" max="7680" width="9.140625" style="246"/>
    <col min="7681" max="7681" width="41.28515625" style="246" customWidth="1"/>
    <col min="7682" max="7686" width="0" style="246" hidden="1" customWidth="1"/>
    <col min="7687" max="7936" width="9.140625" style="246"/>
    <col min="7937" max="7937" width="41.28515625" style="246" customWidth="1"/>
    <col min="7938" max="7942" width="0" style="246" hidden="1" customWidth="1"/>
    <col min="7943" max="8192" width="9.140625" style="246"/>
    <col min="8193" max="8193" width="41.28515625" style="246" customWidth="1"/>
    <col min="8194" max="8198" width="0" style="246" hidden="1" customWidth="1"/>
    <col min="8199" max="8448" width="9.140625" style="246"/>
    <col min="8449" max="8449" width="41.28515625" style="246" customWidth="1"/>
    <col min="8450" max="8454" width="0" style="246" hidden="1" customWidth="1"/>
    <col min="8455" max="8704" width="9.140625" style="246"/>
    <col min="8705" max="8705" width="41.28515625" style="246" customWidth="1"/>
    <col min="8706" max="8710" width="0" style="246" hidden="1" customWidth="1"/>
    <col min="8711" max="8960" width="9.140625" style="246"/>
    <col min="8961" max="8961" width="41.28515625" style="246" customWidth="1"/>
    <col min="8962" max="8966" width="0" style="246" hidden="1" customWidth="1"/>
    <col min="8967" max="9216" width="9.140625" style="246"/>
    <col min="9217" max="9217" width="41.28515625" style="246" customWidth="1"/>
    <col min="9218" max="9222" width="0" style="246" hidden="1" customWidth="1"/>
    <col min="9223" max="9472" width="9.140625" style="246"/>
    <col min="9473" max="9473" width="41.28515625" style="246" customWidth="1"/>
    <col min="9474" max="9478" width="0" style="246" hidden="1" customWidth="1"/>
    <col min="9479" max="9728" width="9.140625" style="246"/>
    <col min="9729" max="9729" width="41.28515625" style="246" customWidth="1"/>
    <col min="9730" max="9734" width="0" style="246" hidden="1" customWidth="1"/>
    <col min="9735" max="9984" width="9.140625" style="246"/>
    <col min="9985" max="9985" width="41.28515625" style="246" customWidth="1"/>
    <col min="9986" max="9990" width="0" style="246" hidden="1" customWidth="1"/>
    <col min="9991" max="10240" width="9.140625" style="246"/>
    <col min="10241" max="10241" width="41.28515625" style="246" customWidth="1"/>
    <col min="10242" max="10246" width="0" style="246" hidden="1" customWidth="1"/>
    <col min="10247" max="10496" width="9.140625" style="246"/>
    <col min="10497" max="10497" width="41.28515625" style="246" customWidth="1"/>
    <col min="10498" max="10502" width="0" style="246" hidden="1" customWidth="1"/>
    <col min="10503" max="10752" width="9.140625" style="246"/>
    <col min="10753" max="10753" width="41.28515625" style="246" customWidth="1"/>
    <col min="10754" max="10758" width="0" style="246" hidden="1" customWidth="1"/>
    <col min="10759" max="11008" width="9.140625" style="246"/>
    <col min="11009" max="11009" width="41.28515625" style="246" customWidth="1"/>
    <col min="11010" max="11014" width="0" style="246" hidden="1" customWidth="1"/>
    <col min="11015" max="11264" width="9.140625" style="246"/>
    <col min="11265" max="11265" width="41.28515625" style="246" customWidth="1"/>
    <col min="11266" max="11270" width="0" style="246" hidden="1" customWidth="1"/>
    <col min="11271" max="11520" width="9.140625" style="246"/>
    <col min="11521" max="11521" width="41.28515625" style="246" customWidth="1"/>
    <col min="11522" max="11526" width="0" style="246" hidden="1" customWidth="1"/>
    <col min="11527" max="11776" width="9.140625" style="246"/>
    <col min="11777" max="11777" width="41.28515625" style="246" customWidth="1"/>
    <col min="11778" max="11782" width="0" style="246" hidden="1" customWidth="1"/>
    <col min="11783" max="12032" width="9.140625" style="246"/>
    <col min="12033" max="12033" width="41.28515625" style="246" customWidth="1"/>
    <col min="12034" max="12038" width="0" style="246" hidden="1" customWidth="1"/>
    <col min="12039" max="12288" width="9.140625" style="246"/>
    <col min="12289" max="12289" width="41.28515625" style="246" customWidth="1"/>
    <col min="12290" max="12294" width="0" style="246" hidden="1" customWidth="1"/>
    <col min="12295" max="12544" width="9.140625" style="246"/>
    <col min="12545" max="12545" width="41.28515625" style="246" customWidth="1"/>
    <col min="12546" max="12550" width="0" style="246" hidden="1" customWidth="1"/>
    <col min="12551" max="12800" width="9.140625" style="246"/>
    <col min="12801" max="12801" width="41.28515625" style="246" customWidth="1"/>
    <col min="12802" max="12806" width="0" style="246" hidden="1" customWidth="1"/>
    <col min="12807" max="13056" width="9.140625" style="246"/>
    <col min="13057" max="13057" width="41.28515625" style="246" customWidth="1"/>
    <col min="13058" max="13062" width="0" style="246" hidden="1" customWidth="1"/>
    <col min="13063" max="13312" width="9.140625" style="246"/>
    <col min="13313" max="13313" width="41.28515625" style="246" customWidth="1"/>
    <col min="13314" max="13318" width="0" style="246" hidden="1" customWidth="1"/>
    <col min="13319" max="13568" width="9.140625" style="246"/>
    <col min="13569" max="13569" width="41.28515625" style="246" customWidth="1"/>
    <col min="13570" max="13574" width="0" style="246" hidden="1" customWidth="1"/>
    <col min="13575" max="13824" width="9.140625" style="246"/>
    <col min="13825" max="13825" width="41.28515625" style="246" customWidth="1"/>
    <col min="13826" max="13830" width="0" style="246" hidden="1" customWidth="1"/>
    <col min="13831" max="14080" width="9.140625" style="246"/>
    <col min="14081" max="14081" width="41.28515625" style="246" customWidth="1"/>
    <col min="14082" max="14086" width="0" style="246" hidden="1" customWidth="1"/>
    <col min="14087" max="14336" width="9.140625" style="246"/>
    <col min="14337" max="14337" width="41.28515625" style="246" customWidth="1"/>
    <col min="14338" max="14342" width="0" style="246" hidden="1" customWidth="1"/>
    <col min="14343" max="14592" width="9.140625" style="246"/>
    <col min="14593" max="14593" width="41.28515625" style="246" customWidth="1"/>
    <col min="14594" max="14598" width="0" style="246" hidden="1" customWidth="1"/>
    <col min="14599" max="14848" width="9.140625" style="246"/>
    <col min="14849" max="14849" width="41.28515625" style="246" customWidth="1"/>
    <col min="14850" max="14854" width="0" style="246" hidden="1" customWidth="1"/>
    <col min="14855" max="15104" width="9.140625" style="246"/>
    <col min="15105" max="15105" width="41.28515625" style="246" customWidth="1"/>
    <col min="15106" max="15110" width="0" style="246" hidden="1" customWidth="1"/>
    <col min="15111" max="15360" width="9.140625" style="246"/>
    <col min="15361" max="15361" width="41.28515625" style="246" customWidth="1"/>
    <col min="15362" max="15366" width="0" style="246" hidden="1" customWidth="1"/>
    <col min="15367" max="15616" width="9.140625" style="246"/>
    <col min="15617" max="15617" width="41.28515625" style="246" customWidth="1"/>
    <col min="15618" max="15622" width="0" style="246" hidden="1" customWidth="1"/>
    <col min="15623" max="15872" width="9.140625" style="246"/>
    <col min="15873" max="15873" width="41.28515625" style="246" customWidth="1"/>
    <col min="15874" max="15878" width="0" style="246" hidden="1" customWidth="1"/>
    <col min="15879" max="16128" width="9.140625" style="246"/>
    <col min="16129" max="16129" width="41.285156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192</v>
      </c>
    </row>
    <row r="3" spans="1:13" ht="18" customHeight="1" x14ac:dyDescent="0.2">
      <c r="A3" s="154" t="s">
        <v>193</v>
      </c>
    </row>
    <row r="4" spans="1:13" ht="18" customHeight="1" x14ac:dyDescent="0.2">
      <c r="A4" s="154" t="s">
        <v>183</v>
      </c>
    </row>
    <row r="5" spans="1:13" ht="18" customHeight="1" thickBot="1" x14ac:dyDescent="0.25">
      <c r="A5" s="247" t="s">
        <v>184</v>
      </c>
    </row>
    <row r="6" spans="1:13" s="27" customFormat="1" ht="18" customHeight="1" thickBot="1" x14ac:dyDescent="0.25">
      <c r="A6" s="140"/>
      <c r="B6" s="248">
        <v>2014</v>
      </c>
      <c r="C6" s="248">
        <v>2015</v>
      </c>
      <c r="D6" s="248">
        <v>2016</v>
      </c>
      <c r="E6" s="248">
        <v>2017</v>
      </c>
      <c r="F6" s="248">
        <v>2018</v>
      </c>
      <c r="G6" s="248">
        <v>2019</v>
      </c>
      <c r="H6" s="248">
        <v>2020</v>
      </c>
      <c r="I6" s="248">
        <v>2021</v>
      </c>
      <c r="J6" s="248">
        <v>2022</v>
      </c>
      <c r="K6" s="248">
        <v>2023</v>
      </c>
      <c r="L6" s="248">
        <v>2024</v>
      </c>
      <c r="M6" s="248">
        <v>2025</v>
      </c>
    </row>
    <row r="7" spans="1:13" s="27" customFormat="1" ht="10.5" customHeight="1" x14ac:dyDescent="0.2">
      <c r="A7" s="141"/>
    </row>
    <row r="8" spans="1:13" ht="24" customHeight="1" x14ac:dyDescent="0.2">
      <c r="A8" s="222" t="s">
        <v>130</v>
      </c>
      <c r="B8" s="108">
        <v>81052.3</v>
      </c>
      <c r="C8" s="108">
        <v>83879.899999999994</v>
      </c>
      <c r="D8" s="108">
        <v>101303.6</v>
      </c>
      <c r="E8" s="108">
        <v>106700.7</v>
      </c>
      <c r="F8" s="108">
        <v>108228.5</v>
      </c>
      <c r="G8" s="108">
        <v>147946.9</v>
      </c>
      <c r="H8" s="108">
        <v>197561.7</v>
      </c>
      <c r="I8" s="108">
        <v>211520.4</v>
      </c>
      <c r="J8" s="108">
        <v>242612.5</v>
      </c>
      <c r="K8" s="108">
        <v>248935.7</v>
      </c>
      <c r="L8" s="108">
        <v>303320.59999999998</v>
      </c>
      <c r="M8" s="108">
        <v>422201.9</v>
      </c>
    </row>
    <row r="9" spans="1:13" ht="12.95" customHeight="1" x14ac:dyDescent="0.2">
      <c r="A9" s="222" t="s">
        <v>0</v>
      </c>
      <c r="B9" s="108">
        <v>-15.3</v>
      </c>
      <c r="C9" s="108">
        <v>-2908.5</v>
      </c>
      <c r="D9" s="108">
        <v>2106.1</v>
      </c>
      <c r="E9" s="108">
        <v>-4384.3999999999996</v>
      </c>
      <c r="F9" s="108">
        <v>-1037.5</v>
      </c>
      <c r="G9" s="108">
        <v>-2867.2</v>
      </c>
      <c r="H9" s="108">
        <v>-3242</v>
      </c>
      <c r="I9" s="108">
        <v>-4834.5</v>
      </c>
      <c r="J9" s="108">
        <v>31727.5</v>
      </c>
      <c r="K9" s="108">
        <v>5945.1</v>
      </c>
      <c r="L9" s="108">
        <v>15136</v>
      </c>
      <c r="M9" s="108">
        <v>18410.7</v>
      </c>
    </row>
    <row r="10" spans="1:13" ht="24" x14ac:dyDescent="0.2">
      <c r="A10" s="225" t="s">
        <v>1388</v>
      </c>
      <c r="B10" s="108">
        <v>7572.9</v>
      </c>
      <c r="C10" s="108">
        <v>7732.9</v>
      </c>
      <c r="D10" s="108">
        <v>15957.6</v>
      </c>
      <c r="E10" s="108">
        <v>15550.9</v>
      </c>
      <c r="F10" s="108">
        <v>13191.2</v>
      </c>
      <c r="G10" s="108">
        <v>21302.6</v>
      </c>
      <c r="H10" s="108">
        <v>36511.199999999997</v>
      </c>
      <c r="I10" s="108">
        <v>38044.400000000001</v>
      </c>
      <c r="J10" s="108">
        <v>91829.6</v>
      </c>
      <c r="K10" s="108">
        <v>52580.4</v>
      </c>
      <c r="L10" s="108">
        <v>69780.800000000003</v>
      </c>
      <c r="M10" s="108">
        <v>119079.3</v>
      </c>
    </row>
    <row r="11" spans="1:13" ht="12.95" customHeight="1" x14ac:dyDescent="0.2">
      <c r="A11" s="226" t="s">
        <v>1</v>
      </c>
      <c r="B11" s="108">
        <v>7770.5</v>
      </c>
      <c r="C11" s="108">
        <v>9753.9</v>
      </c>
      <c r="D11" s="108">
        <v>16187.1</v>
      </c>
      <c r="E11" s="108">
        <v>15913.2</v>
      </c>
      <c r="F11" s="108">
        <v>13371</v>
      </c>
      <c r="G11" s="108">
        <v>21620.5</v>
      </c>
      <c r="H11" s="108">
        <v>37006.400000000001</v>
      </c>
      <c r="I11" s="108">
        <v>38286.199999999997</v>
      </c>
      <c r="J11" s="108">
        <v>92096.6</v>
      </c>
      <c r="K11" s="108">
        <v>52739</v>
      </c>
      <c r="L11" s="108">
        <v>69991.600000000006</v>
      </c>
      <c r="M11" s="108">
        <v>119632.9</v>
      </c>
    </row>
    <row r="12" spans="1:13" ht="12.95" customHeight="1" x14ac:dyDescent="0.2">
      <c r="A12" s="222" t="s">
        <v>2</v>
      </c>
      <c r="B12" s="108">
        <v>197.6</v>
      </c>
      <c r="C12" s="108">
        <v>2021</v>
      </c>
      <c r="D12" s="108">
        <v>229.6</v>
      </c>
      <c r="E12" s="108">
        <v>362.3</v>
      </c>
      <c r="F12" s="108">
        <v>179.8</v>
      </c>
      <c r="G12" s="108">
        <v>317.89999999999998</v>
      </c>
      <c r="H12" s="108">
        <v>495.2</v>
      </c>
      <c r="I12" s="108">
        <v>241.8</v>
      </c>
      <c r="J12" s="108">
        <v>267</v>
      </c>
      <c r="K12" s="108">
        <v>158.6</v>
      </c>
      <c r="L12" s="108">
        <v>210.8</v>
      </c>
      <c r="M12" s="108">
        <v>553.70000000000005</v>
      </c>
    </row>
    <row r="13" spans="1:13" ht="27.2" customHeight="1" x14ac:dyDescent="0.2">
      <c r="A13" s="222" t="s">
        <v>59</v>
      </c>
      <c r="B13" s="108">
        <v>73464.100000000006</v>
      </c>
      <c r="C13" s="108">
        <v>73238.600000000006</v>
      </c>
      <c r="D13" s="108">
        <v>87452.1</v>
      </c>
      <c r="E13" s="108">
        <v>86765.4</v>
      </c>
      <c r="F13" s="108">
        <v>93999.9</v>
      </c>
      <c r="G13" s="108">
        <v>123777</v>
      </c>
      <c r="H13" s="108">
        <v>157808.6</v>
      </c>
      <c r="I13" s="108">
        <v>168640.3</v>
      </c>
      <c r="J13" s="108">
        <v>182510.4</v>
      </c>
      <c r="K13" s="108">
        <v>202300.3</v>
      </c>
      <c r="L13" s="108">
        <v>248675.8</v>
      </c>
      <c r="M13" s="108">
        <v>321533.3</v>
      </c>
    </row>
    <row r="14" spans="1:13" ht="12.95" customHeight="1" x14ac:dyDescent="0.2">
      <c r="A14" s="222" t="s">
        <v>3</v>
      </c>
      <c r="B14" s="108">
        <v>26217.4</v>
      </c>
      <c r="C14" s="108">
        <v>48306.6</v>
      </c>
      <c r="D14" s="108">
        <v>55553.1</v>
      </c>
      <c r="E14" s="108">
        <v>43728</v>
      </c>
      <c r="F14" s="108">
        <v>40651.199999999997</v>
      </c>
      <c r="G14" s="108">
        <v>64564.1</v>
      </c>
      <c r="H14" s="108">
        <v>114416.6</v>
      </c>
      <c r="I14" s="108">
        <v>87761</v>
      </c>
      <c r="J14" s="108">
        <v>113809.3</v>
      </c>
      <c r="K14" s="108">
        <v>123586.8</v>
      </c>
      <c r="L14" s="108">
        <v>154175.29999999999</v>
      </c>
      <c r="M14" s="108">
        <v>199201.9</v>
      </c>
    </row>
    <row r="15" spans="1:13" ht="12.95" customHeight="1" x14ac:dyDescent="0.2">
      <c r="A15" s="222" t="s">
        <v>4</v>
      </c>
      <c r="B15" s="108">
        <v>1742.2</v>
      </c>
      <c r="C15" s="108">
        <v>5131.8</v>
      </c>
      <c r="D15" s="108">
        <v>19148.099999999999</v>
      </c>
      <c r="E15" s="108">
        <v>8218.7000000000007</v>
      </c>
      <c r="F15" s="108">
        <v>2838.8</v>
      </c>
      <c r="G15" s="108">
        <v>2533.1999999999998</v>
      </c>
      <c r="H15" s="108">
        <v>4071.2</v>
      </c>
      <c r="I15" s="108">
        <v>26723</v>
      </c>
      <c r="J15" s="108">
        <v>18460.400000000001</v>
      </c>
      <c r="K15" s="108">
        <v>14489.1</v>
      </c>
      <c r="L15" s="108">
        <v>45791.4</v>
      </c>
      <c r="M15" s="108">
        <v>53020.2</v>
      </c>
    </row>
    <row r="16" spans="1:13" ht="12.95" customHeight="1" x14ac:dyDescent="0.2">
      <c r="A16" s="149" t="s">
        <v>5</v>
      </c>
      <c r="B16" s="108">
        <v>129.69999999999999</v>
      </c>
      <c r="C16" s="108">
        <v>78.400000000000006</v>
      </c>
      <c r="D16" s="108">
        <v>99.4</v>
      </c>
      <c r="E16" s="108">
        <v>140.4</v>
      </c>
      <c r="F16" s="108">
        <v>166.7</v>
      </c>
      <c r="G16" s="108">
        <v>182.3</v>
      </c>
      <c r="H16" s="108">
        <v>282.60000000000002</v>
      </c>
      <c r="I16" s="108">
        <v>318.8</v>
      </c>
      <c r="J16" s="108">
        <v>265.8</v>
      </c>
      <c r="K16" s="108">
        <v>1013.6</v>
      </c>
      <c r="L16" s="108">
        <v>1707.6</v>
      </c>
      <c r="M16" s="108">
        <v>1498.1</v>
      </c>
    </row>
    <row r="17" spans="1:13" ht="12.95" customHeight="1" x14ac:dyDescent="0.2">
      <c r="A17" s="227" t="s">
        <v>60</v>
      </c>
      <c r="B17" s="108">
        <v>304</v>
      </c>
      <c r="C17" s="108">
        <v>1429.5</v>
      </c>
      <c r="D17" s="108">
        <v>1716</v>
      </c>
      <c r="E17" s="108">
        <v>921.3</v>
      </c>
      <c r="F17" s="108">
        <v>399.9</v>
      </c>
      <c r="G17" s="108">
        <v>1426.9</v>
      </c>
      <c r="H17" s="108">
        <v>1964.5</v>
      </c>
      <c r="I17" s="108">
        <v>19347.2</v>
      </c>
      <c r="J17" s="108">
        <v>9025</v>
      </c>
      <c r="K17" s="108">
        <v>9609.2999999999993</v>
      </c>
      <c r="L17" s="108">
        <v>32985.9</v>
      </c>
      <c r="M17" s="108">
        <v>39070.1</v>
      </c>
    </row>
    <row r="18" spans="1:13" ht="12.95" customHeight="1" x14ac:dyDescent="0.2">
      <c r="A18" s="149" t="s">
        <v>6</v>
      </c>
      <c r="B18" s="108">
        <v>1308.5</v>
      </c>
      <c r="C18" s="108">
        <v>3623.8</v>
      </c>
      <c r="D18" s="108">
        <v>17332.599999999999</v>
      </c>
      <c r="E18" s="108">
        <v>7157</v>
      </c>
      <c r="F18" s="108">
        <v>2268.5</v>
      </c>
      <c r="G18" s="108">
        <v>923.8</v>
      </c>
      <c r="H18" s="108">
        <v>1824.1</v>
      </c>
      <c r="I18" s="108">
        <v>7057</v>
      </c>
      <c r="J18" s="108">
        <v>9165.6</v>
      </c>
      <c r="K18" s="108">
        <v>3865.6</v>
      </c>
      <c r="L18" s="108">
        <v>11097.8</v>
      </c>
      <c r="M18" s="108">
        <v>12452</v>
      </c>
    </row>
    <row r="19" spans="1:13" ht="12.95" customHeight="1" x14ac:dyDescent="0.2">
      <c r="A19" s="222" t="s">
        <v>7</v>
      </c>
      <c r="B19" s="108">
        <v>729</v>
      </c>
      <c r="C19" s="108">
        <v>1204.9000000000001</v>
      </c>
      <c r="D19" s="108">
        <v>1059.5</v>
      </c>
      <c r="E19" s="108">
        <v>1319.2</v>
      </c>
      <c r="F19" s="108">
        <v>919.7</v>
      </c>
      <c r="G19" s="108">
        <v>14829.4</v>
      </c>
      <c r="H19" s="108">
        <v>10358.299999999999</v>
      </c>
      <c r="I19" s="108">
        <v>34292.1</v>
      </c>
      <c r="J19" s="108">
        <v>38389.199999999997</v>
      </c>
      <c r="K19" s="108">
        <v>36736.1</v>
      </c>
      <c r="L19" s="108">
        <v>51991.4</v>
      </c>
      <c r="M19" s="108">
        <v>49934.9</v>
      </c>
    </row>
    <row r="20" spans="1:13" ht="12.95" customHeight="1" x14ac:dyDescent="0.2">
      <c r="A20" s="222" t="s">
        <v>8</v>
      </c>
      <c r="B20" s="108">
        <v>29089.3</v>
      </c>
      <c r="C20" s="108">
        <v>30892.1</v>
      </c>
      <c r="D20" s="108">
        <v>32952.9</v>
      </c>
      <c r="E20" s="108">
        <v>29199.599999999999</v>
      </c>
      <c r="F20" s="108">
        <v>32292.799999999999</v>
      </c>
      <c r="G20" s="108">
        <v>44794.400000000001</v>
      </c>
      <c r="H20" s="108">
        <v>36662.5</v>
      </c>
      <c r="I20" s="108">
        <v>35781.5</v>
      </c>
      <c r="J20" s="108">
        <v>46398.400000000001</v>
      </c>
      <c r="K20" s="108">
        <v>65608.399999999994</v>
      </c>
      <c r="L20" s="108">
        <v>73132</v>
      </c>
      <c r="M20" s="108">
        <v>89354.3</v>
      </c>
    </row>
    <row r="21" spans="1:13" ht="12.95" customHeight="1" x14ac:dyDescent="0.2">
      <c r="A21" s="227" t="s">
        <v>109</v>
      </c>
      <c r="B21" s="108">
        <v>10143.200000000001</v>
      </c>
      <c r="C21" s="108">
        <v>12510.6</v>
      </c>
      <c r="D21" s="108">
        <v>9271.2000000000007</v>
      </c>
      <c r="E21" s="108">
        <v>11542.2</v>
      </c>
      <c r="F21" s="108">
        <v>11667.1</v>
      </c>
      <c r="G21" s="108">
        <v>11965.8</v>
      </c>
      <c r="H21" s="108">
        <v>14064.8</v>
      </c>
      <c r="I21" s="108">
        <v>14767.7</v>
      </c>
      <c r="J21" s="108">
        <v>24168.6</v>
      </c>
      <c r="K21" s="108">
        <v>22534.2</v>
      </c>
      <c r="L21" s="108">
        <v>23260.2</v>
      </c>
      <c r="M21" s="108">
        <v>27101.4</v>
      </c>
    </row>
    <row r="22" spans="1:13" ht="12.95" customHeight="1" x14ac:dyDescent="0.2">
      <c r="A22" s="227" t="s">
        <v>9</v>
      </c>
      <c r="B22" s="108">
        <v>3002.3</v>
      </c>
      <c r="C22" s="108">
        <v>1427.6</v>
      </c>
      <c r="D22" s="108">
        <v>1816</v>
      </c>
      <c r="E22" s="108">
        <v>1859.6</v>
      </c>
      <c r="F22" s="108">
        <v>2043</v>
      </c>
      <c r="G22" s="108">
        <v>2434</v>
      </c>
      <c r="H22" s="108">
        <v>2198.9</v>
      </c>
      <c r="I22" s="108">
        <v>1225.5</v>
      </c>
      <c r="J22" s="108">
        <v>2430.1</v>
      </c>
      <c r="K22" s="108">
        <v>2734.3</v>
      </c>
      <c r="L22" s="108">
        <v>4582.8999999999996</v>
      </c>
      <c r="M22" s="108">
        <v>10581.3</v>
      </c>
    </row>
    <row r="23" spans="1:13" ht="12.95" customHeight="1" x14ac:dyDescent="0.2">
      <c r="A23" s="227" t="s">
        <v>10</v>
      </c>
      <c r="B23" s="108">
        <v>97.7</v>
      </c>
      <c r="C23" s="108">
        <v>72.5</v>
      </c>
      <c r="D23" s="108">
        <v>82</v>
      </c>
      <c r="E23" s="108">
        <v>140.5</v>
      </c>
      <c r="F23" s="108">
        <v>91.9</v>
      </c>
      <c r="G23" s="108">
        <v>79.599999999999994</v>
      </c>
      <c r="H23" s="108">
        <v>429.9</v>
      </c>
      <c r="I23" s="108">
        <v>664.5</v>
      </c>
      <c r="J23" s="108">
        <v>695.4</v>
      </c>
      <c r="K23" s="108">
        <v>858.7</v>
      </c>
      <c r="L23" s="108">
        <v>716.6</v>
      </c>
      <c r="M23" s="108">
        <v>669.4</v>
      </c>
    </row>
    <row r="24" spans="1:13" ht="12.95" customHeight="1" x14ac:dyDescent="0.2">
      <c r="A24" s="227" t="s">
        <v>61</v>
      </c>
      <c r="B24" s="108">
        <v>15565</v>
      </c>
      <c r="C24" s="108">
        <v>16596.900000000001</v>
      </c>
      <c r="D24" s="108">
        <v>21508.400000000001</v>
      </c>
      <c r="E24" s="108">
        <v>15421.5</v>
      </c>
      <c r="F24" s="108">
        <v>18191.400000000001</v>
      </c>
      <c r="G24" s="108">
        <v>29906</v>
      </c>
      <c r="H24" s="108">
        <v>19548.900000000001</v>
      </c>
      <c r="I24" s="108">
        <v>18430.2</v>
      </c>
      <c r="J24" s="108">
        <v>17876.8</v>
      </c>
      <c r="K24" s="108">
        <v>36797.9</v>
      </c>
      <c r="L24" s="108">
        <v>41883.4</v>
      </c>
      <c r="M24" s="108">
        <v>47493.8</v>
      </c>
    </row>
    <row r="25" spans="1:13" ht="12.95" customHeight="1" x14ac:dyDescent="0.2">
      <c r="A25" s="222" t="s">
        <v>11</v>
      </c>
      <c r="B25" s="108">
        <v>25915.7</v>
      </c>
      <c r="C25" s="108">
        <v>34313.199999999997</v>
      </c>
      <c r="D25" s="108">
        <v>37146.699999999997</v>
      </c>
      <c r="E25" s="108">
        <v>38546.300000000003</v>
      </c>
      <c r="F25" s="108">
        <v>43924.1</v>
      </c>
      <c r="G25" s="108">
        <v>61475.7</v>
      </c>
      <c r="H25" s="108">
        <v>67456.399999999994</v>
      </c>
      <c r="I25" s="108">
        <v>91972.6</v>
      </c>
      <c r="J25" s="108">
        <v>100602.2</v>
      </c>
      <c r="K25" s="108">
        <v>102739.4</v>
      </c>
      <c r="L25" s="108">
        <v>109029.9</v>
      </c>
      <c r="M25" s="108">
        <v>112033</v>
      </c>
    </row>
    <row r="26" spans="1:13" ht="12.95" customHeight="1" x14ac:dyDescent="0.2">
      <c r="A26" s="222" t="s">
        <v>12</v>
      </c>
      <c r="B26" s="108">
        <v>12488</v>
      </c>
      <c r="C26" s="108">
        <v>4547.1000000000004</v>
      </c>
      <c r="D26" s="108">
        <v>2770.8</v>
      </c>
      <c r="E26" s="108">
        <v>1835.1</v>
      </c>
      <c r="F26" s="108">
        <v>2616</v>
      </c>
      <c r="G26" s="108">
        <v>4569.6000000000004</v>
      </c>
      <c r="H26" s="108">
        <v>4368.5</v>
      </c>
      <c r="I26" s="108">
        <v>8844.2000000000007</v>
      </c>
      <c r="J26" s="108">
        <v>27564.400000000001</v>
      </c>
      <c r="K26" s="108">
        <v>30341.9</v>
      </c>
      <c r="L26" s="108">
        <v>34925.699999999997</v>
      </c>
      <c r="M26" s="108">
        <v>53270.1</v>
      </c>
    </row>
    <row r="27" spans="1:13" ht="12.95" customHeight="1" x14ac:dyDescent="0.2">
      <c r="A27" s="222" t="s">
        <v>13</v>
      </c>
      <c r="B27" s="108">
        <v>8471.2000000000007</v>
      </c>
      <c r="C27" s="108">
        <v>12878.3</v>
      </c>
      <c r="D27" s="108">
        <v>11744.1</v>
      </c>
      <c r="E27" s="108">
        <v>12293.3</v>
      </c>
      <c r="F27" s="108">
        <v>11560.5</v>
      </c>
      <c r="G27" s="108">
        <v>16329.1</v>
      </c>
      <c r="H27" s="108">
        <v>16381.2</v>
      </c>
      <c r="I27" s="108">
        <v>20301.7</v>
      </c>
      <c r="J27" s="108">
        <v>13043.6</v>
      </c>
      <c r="K27" s="108">
        <v>20790.2</v>
      </c>
      <c r="L27" s="108">
        <v>31686.3</v>
      </c>
      <c r="M27" s="108">
        <v>64356.7</v>
      </c>
    </row>
    <row r="28" spans="1:13" ht="12.95" customHeight="1" thickBot="1" x14ac:dyDescent="0.25">
      <c r="A28" s="151"/>
      <c r="B28" s="26"/>
      <c r="C28" s="26"/>
      <c r="D28" s="26"/>
      <c r="E28" s="26"/>
      <c r="F28" s="26"/>
      <c r="G28" s="26"/>
      <c r="H28" s="26"/>
      <c r="I28" s="26"/>
      <c r="J28" s="26"/>
      <c r="K28" s="26"/>
      <c r="L28" s="26"/>
      <c r="M28" s="26"/>
    </row>
    <row r="29" spans="1:13" ht="12.95" customHeight="1" x14ac:dyDescent="0.2">
      <c r="A29" s="152"/>
      <c r="B29" s="24"/>
      <c r="C29" s="24"/>
      <c r="D29" s="24"/>
      <c r="E29" s="24"/>
      <c r="F29" s="24"/>
      <c r="G29" s="24"/>
      <c r="H29" s="24"/>
      <c r="I29" s="24"/>
      <c r="J29" s="24"/>
      <c r="K29" s="24"/>
      <c r="L29" s="24"/>
      <c r="M29" s="24"/>
    </row>
    <row r="30" spans="1:13" s="212" customFormat="1" ht="12.95" customHeight="1" x14ac:dyDescent="0.2">
      <c r="A30" s="233" t="s">
        <v>14</v>
      </c>
      <c r="J30" s="246"/>
      <c r="K30" s="246"/>
      <c r="L30" s="246"/>
      <c r="M30" s="246"/>
    </row>
    <row r="31" spans="1:13" s="212" customFormat="1" ht="12.95" customHeight="1" x14ac:dyDescent="0.2">
      <c r="A31" s="222" t="s">
        <v>116</v>
      </c>
      <c r="B31" s="234">
        <v>170</v>
      </c>
      <c r="C31" s="234">
        <v>169</v>
      </c>
      <c r="D31" s="234">
        <v>170</v>
      </c>
      <c r="E31" s="234">
        <v>174</v>
      </c>
      <c r="F31" s="235">
        <v>175</v>
      </c>
      <c r="G31" s="235">
        <v>196</v>
      </c>
      <c r="H31" s="235">
        <v>219</v>
      </c>
      <c r="I31" s="235">
        <v>209</v>
      </c>
      <c r="J31" s="255">
        <v>210</v>
      </c>
      <c r="K31" s="255">
        <v>234</v>
      </c>
      <c r="L31" s="255">
        <v>269</v>
      </c>
      <c r="M31" s="255">
        <v>258</v>
      </c>
    </row>
    <row r="32" spans="1:13" s="212" customFormat="1" ht="12.95" customHeight="1" x14ac:dyDescent="0.2">
      <c r="A32" s="222" t="s">
        <v>15</v>
      </c>
      <c r="B32" s="234">
        <v>46</v>
      </c>
      <c r="C32" s="234">
        <v>70</v>
      </c>
      <c r="D32" s="234">
        <v>68</v>
      </c>
      <c r="E32" s="234">
        <v>54</v>
      </c>
      <c r="F32" s="235">
        <v>59</v>
      </c>
      <c r="G32" s="235">
        <v>57</v>
      </c>
      <c r="H32" s="235">
        <v>65</v>
      </c>
      <c r="I32" s="235">
        <v>54</v>
      </c>
      <c r="J32" s="255">
        <v>48</v>
      </c>
      <c r="K32" s="255">
        <v>46</v>
      </c>
      <c r="L32" s="255">
        <v>43</v>
      </c>
      <c r="M32" s="255">
        <v>55</v>
      </c>
    </row>
    <row r="33" spans="1:13" s="212" customFormat="1" ht="12.95" customHeight="1" x14ac:dyDescent="0.2">
      <c r="A33" s="222" t="s">
        <v>165</v>
      </c>
      <c r="F33" s="236"/>
      <c r="G33" s="236"/>
      <c r="H33" s="236"/>
      <c r="I33" s="236"/>
      <c r="J33" s="256"/>
      <c r="K33" s="256"/>
      <c r="L33" s="256"/>
      <c r="M33" s="256"/>
    </row>
    <row r="34" spans="1:13" s="212" customFormat="1" ht="12.95" customHeight="1" x14ac:dyDescent="0.2">
      <c r="A34" s="222" t="s">
        <v>62</v>
      </c>
      <c r="B34" s="237">
        <v>10.3</v>
      </c>
      <c r="C34" s="237">
        <v>14.5</v>
      </c>
      <c r="D34" s="237">
        <v>15.8</v>
      </c>
      <c r="E34" s="237">
        <v>23</v>
      </c>
      <c r="F34" s="238">
        <v>15.1</v>
      </c>
      <c r="G34" s="238">
        <v>19.5</v>
      </c>
      <c r="H34" s="238">
        <v>25.2</v>
      </c>
      <c r="I34" s="238">
        <v>25.4</v>
      </c>
      <c r="J34" s="257">
        <v>32.9</v>
      </c>
      <c r="K34" s="257">
        <v>23.1</v>
      </c>
      <c r="L34" s="257">
        <v>22</v>
      </c>
      <c r="M34" s="257">
        <v>31.3</v>
      </c>
    </row>
    <row r="35" spans="1:13" s="212" customFormat="1" ht="13.9" customHeight="1" x14ac:dyDescent="0.2">
      <c r="A35" s="222" t="s">
        <v>111</v>
      </c>
      <c r="F35" s="236"/>
      <c r="G35" s="236"/>
      <c r="H35" s="236"/>
      <c r="I35" s="236"/>
      <c r="J35" s="257"/>
      <c r="K35" s="257"/>
      <c r="L35" s="257"/>
      <c r="M35" s="257"/>
    </row>
    <row r="36" spans="1:13" s="212" customFormat="1" ht="13.9" customHeight="1" x14ac:dyDescent="0.2">
      <c r="A36" s="222" t="s">
        <v>142</v>
      </c>
      <c r="F36" s="236"/>
      <c r="G36" s="236"/>
      <c r="H36" s="236"/>
      <c r="I36" s="236"/>
      <c r="J36" s="257"/>
      <c r="K36" s="257"/>
      <c r="L36" s="257"/>
      <c r="M36" s="257"/>
    </row>
    <row r="37" spans="1:13" s="212" customFormat="1" ht="12.95" customHeight="1" x14ac:dyDescent="0.2">
      <c r="A37" s="222" t="s">
        <v>140</v>
      </c>
      <c r="B37" s="239">
        <v>29.2</v>
      </c>
      <c r="C37" s="239">
        <v>22.5</v>
      </c>
      <c r="D37" s="239">
        <v>43</v>
      </c>
      <c r="E37" s="239">
        <v>40.299999999999997</v>
      </c>
      <c r="F37" s="238">
        <v>30</v>
      </c>
      <c r="G37" s="238">
        <v>34.700000000000003</v>
      </c>
      <c r="H37" s="238">
        <v>54.1</v>
      </c>
      <c r="I37" s="238">
        <v>41.4</v>
      </c>
      <c r="J37" s="257">
        <v>91.3</v>
      </c>
      <c r="K37" s="257">
        <v>51.2</v>
      </c>
      <c r="L37" s="257">
        <v>64</v>
      </c>
      <c r="M37" s="257">
        <v>106.3</v>
      </c>
    </row>
    <row r="38" spans="1:13" s="212" customFormat="1" ht="12.95" customHeight="1" x14ac:dyDescent="0.2">
      <c r="A38" s="222" t="s">
        <v>112</v>
      </c>
      <c r="F38" s="236"/>
      <c r="G38" s="236"/>
      <c r="H38" s="236"/>
      <c r="I38" s="236"/>
      <c r="J38" s="257"/>
      <c r="K38" s="257"/>
      <c r="L38" s="257"/>
      <c r="M38" s="257"/>
    </row>
    <row r="39" spans="1:13" s="212" customFormat="1" ht="25.7" customHeight="1" x14ac:dyDescent="0.2">
      <c r="A39" s="222" t="s">
        <v>141</v>
      </c>
      <c r="B39" s="239">
        <v>9.3000000000000007</v>
      </c>
      <c r="C39" s="239">
        <v>9.1999999999999993</v>
      </c>
      <c r="D39" s="239">
        <v>15.8</v>
      </c>
      <c r="E39" s="239">
        <v>14.6</v>
      </c>
      <c r="F39" s="238">
        <v>12.2</v>
      </c>
      <c r="G39" s="238">
        <v>14.4</v>
      </c>
      <c r="H39" s="238">
        <v>18.5</v>
      </c>
      <c r="I39" s="238">
        <v>18</v>
      </c>
      <c r="J39" s="257">
        <v>37.9</v>
      </c>
      <c r="K39" s="257">
        <v>21.1</v>
      </c>
      <c r="L39" s="257">
        <v>23</v>
      </c>
      <c r="M39" s="257">
        <v>28.2</v>
      </c>
    </row>
    <row r="40" spans="1:13" s="212" customFormat="1" ht="12.95" customHeight="1" x14ac:dyDescent="0.2">
      <c r="A40" s="222" t="s">
        <v>105</v>
      </c>
      <c r="F40" s="236"/>
      <c r="G40" s="236"/>
      <c r="H40" s="236"/>
      <c r="I40" s="236"/>
      <c r="J40" s="256"/>
      <c r="K40" s="256"/>
      <c r="L40" s="256"/>
      <c r="M40" s="256"/>
    </row>
    <row r="41" spans="1:13" s="212" customFormat="1" ht="12.95" customHeight="1" x14ac:dyDescent="0.2">
      <c r="A41" s="222" t="s">
        <v>16</v>
      </c>
      <c r="B41" s="239">
        <v>96.9</v>
      </c>
      <c r="C41" s="239">
        <v>103.5</v>
      </c>
      <c r="D41" s="239">
        <v>120.8</v>
      </c>
      <c r="E41" s="239">
        <v>105.3</v>
      </c>
      <c r="F41" s="238">
        <v>101.4</v>
      </c>
      <c r="G41" s="238">
        <v>136.69999999999999</v>
      </c>
      <c r="H41" s="238">
        <v>133.5</v>
      </c>
      <c r="I41" s="238">
        <v>107.1</v>
      </c>
      <c r="J41" s="258">
        <v>114.7</v>
      </c>
      <c r="K41" s="258">
        <v>102.6</v>
      </c>
      <c r="L41" s="258">
        <v>121.8</v>
      </c>
      <c r="M41" s="258">
        <v>139.19999999999999</v>
      </c>
    </row>
    <row r="42" spans="1:13" s="212" customFormat="1" ht="12.95" customHeight="1" x14ac:dyDescent="0.2">
      <c r="A42" s="222" t="s">
        <v>106</v>
      </c>
      <c r="B42" s="240">
        <v>0.6</v>
      </c>
      <c r="C42" s="240">
        <v>1.1000000000000001</v>
      </c>
      <c r="D42" s="240">
        <v>1.2</v>
      </c>
      <c r="E42" s="240">
        <v>0.9</v>
      </c>
      <c r="F42" s="238">
        <v>1</v>
      </c>
      <c r="G42" s="238">
        <v>1.3</v>
      </c>
      <c r="H42" s="238">
        <v>1</v>
      </c>
      <c r="I42" s="238">
        <v>0.8</v>
      </c>
      <c r="J42" s="258">
        <v>1.1000000000000001</v>
      </c>
      <c r="K42" s="258">
        <v>0.9</v>
      </c>
      <c r="L42" s="258">
        <v>1.2</v>
      </c>
      <c r="M42" s="258">
        <v>1.1000000000000001</v>
      </c>
    </row>
    <row r="43" spans="1:13" s="212" customFormat="1" ht="12.95" customHeight="1" x14ac:dyDescent="0.2">
      <c r="A43" s="222" t="s">
        <v>63</v>
      </c>
      <c r="F43" s="236"/>
      <c r="G43" s="236"/>
      <c r="H43" s="236"/>
      <c r="I43" s="236"/>
      <c r="J43" s="256"/>
      <c r="K43" s="256"/>
      <c r="L43" s="256"/>
      <c r="M43" s="256"/>
    </row>
    <row r="44" spans="1:13" s="212" customFormat="1" ht="12.95" customHeight="1" x14ac:dyDescent="0.2">
      <c r="A44" s="222" t="s">
        <v>17</v>
      </c>
      <c r="F44" s="236"/>
      <c r="G44" s="236"/>
      <c r="H44" s="236"/>
      <c r="I44" s="236"/>
      <c r="J44" s="256"/>
      <c r="K44" s="256"/>
      <c r="L44" s="256"/>
      <c r="M44" s="256"/>
    </row>
    <row r="45" spans="1:13" s="212" customFormat="1" ht="12.95" customHeight="1" x14ac:dyDescent="0.2">
      <c r="A45" s="222" t="s">
        <v>18</v>
      </c>
      <c r="B45" s="241">
        <v>1.47</v>
      </c>
      <c r="C45" s="241">
        <v>0.35</v>
      </c>
      <c r="D45" s="241">
        <v>0.24</v>
      </c>
      <c r="E45" s="241">
        <v>0.15</v>
      </c>
      <c r="F45" s="242">
        <v>0.23</v>
      </c>
      <c r="G45" s="242">
        <v>0.28000000000000003</v>
      </c>
      <c r="H45" s="242">
        <v>0.27</v>
      </c>
      <c r="I45" s="242">
        <v>0.44</v>
      </c>
      <c r="J45" s="259">
        <v>2.11</v>
      </c>
      <c r="K45" s="259">
        <v>1.46</v>
      </c>
      <c r="L45" s="259">
        <v>1.1000000000000001</v>
      </c>
      <c r="M45" s="259">
        <v>0.83</v>
      </c>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row r="72" spans="1:1" x14ac:dyDescent="0.2">
      <c r="A72" s="152"/>
    </row>
  </sheetData>
  <hyperlinks>
    <hyperlink ref="A1" location="Мазмуну!A1" display="МАЗМУНУНА  кайтуу" xr:uid="{00000000-0004-0000-20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71"/>
  <sheetViews>
    <sheetView workbookViewId="0">
      <selection activeCell="M42" sqref="M42"/>
    </sheetView>
  </sheetViews>
  <sheetFormatPr defaultRowHeight="12.75" x14ac:dyDescent="0.2"/>
  <cols>
    <col min="1" max="1" width="41.7109375" style="250" customWidth="1"/>
    <col min="2" max="8" width="0" style="246" hidden="1" customWidth="1"/>
    <col min="9" max="9" width="9.42578125" style="246" customWidth="1"/>
    <col min="10" max="12" width="9.140625" style="246"/>
    <col min="13" max="13" width="8.85546875" style="246"/>
    <col min="14" max="256" width="9.140625" style="246"/>
    <col min="257" max="257" width="41.7109375" style="246" customWidth="1"/>
    <col min="258" max="262" width="0" style="246" hidden="1" customWidth="1"/>
    <col min="263" max="264" width="9.140625" style="246"/>
    <col min="265" max="265" width="9.42578125" style="246" customWidth="1"/>
    <col min="266" max="512" width="9.140625" style="246"/>
    <col min="513" max="513" width="41.7109375" style="246" customWidth="1"/>
    <col min="514" max="518" width="0" style="246" hidden="1" customWidth="1"/>
    <col min="519" max="520" width="9.140625" style="246"/>
    <col min="521" max="521" width="9.42578125" style="246" customWidth="1"/>
    <col min="522" max="768" width="9.140625" style="246"/>
    <col min="769" max="769" width="41.7109375" style="246" customWidth="1"/>
    <col min="770" max="774" width="0" style="246" hidden="1" customWidth="1"/>
    <col min="775" max="776" width="9.140625" style="246"/>
    <col min="777" max="777" width="9.42578125" style="246" customWidth="1"/>
    <col min="778" max="1024" width="9.140625" style="246"/>
    <col min="1025" max="1025" width="41.7109375" style="246" customWidth="1"/>
    <col min="1026" max="1030" width="0" style="246" hidden="1" customWidth="1"/>
    <col min="1031" max="1032" width="9.140625" style="246"/>
    <col min="1033" max="1033" width="9.42578125" style="246" customWidth="1"/>
    <col min="1034" max="1280" width="9.140625" style="246"/>
    <col min="1281" max="1281" width="41.7109375" style="246" customWidth="1"/>
    <col min="1282" max="1286" width="0" style="246" hidden="1" customWidth="1"/>
    <col min="1287" max="1288" width="9.140625" style="246"/>
    <col min="1289" max="1289" width="9.42578125" style="246" customWidth="1"/>
    <col min="1290" max="1536" width="9.140625" style="246"/>
    <col min="1537" max="1537" width="41.7109375" style="246" customWidth="1"/>
    <col min="1538" max="1542" width="0" style="246" hidden="1" customWidth="1"/>
    <col min="1543" max="1544" width="9.140625" style="246"/>
    <col min="1545" max="1545" width="9.42578125" style="246" customWidth="1"/>
    <col min="1546" max="1792" width="9.140625" style="246"/>
    <col min="1793" max="1793" width="41.7109375" style="246" customWidth="1"/>
    <col min="1794" max="1798" width="0" style="246" hidden="1" customWidth="1"/>
    <col min="1799" max="1800" width="9.140625" style="246"/>
    <col min="1801" max="1801" width="9.42578125" style="246" customWidth="1"/>
    <col min="1802" max="2048" width="9.140625" style="246"/>
    <col min="2049" max="2049" width="41.7109375" style="246" customWidth="1"/>
    <col min="2050" max="2054" width="0" style="246" hidden="1" customWidth="1"/>
    <col min="2055" max="2056" width="9.140625" style="246"/>
    <col min="2057" max="2057" width="9.42578125" style="246" customWidth="1"/>
    <col min="2058" max="2304" width="9.140625" style="246"/>
    <col min="2305" max="2305" width="41.7109375" style="246" customWidth="1"/>
    <col min="2306" max="2310" width="0" style="246" hidden="1" customWidth="1"/>
    <col min="2311" max="2312" width="9.140625" style="246"/>
    <col min="2313" max="2313" width="9.42578125" style="246" customWidth="1"/>
    <col min="2314" max="2560" width="9.140625" style="246"/>
    <col min="2561" max="2561" width="41.7109375" style="246" customWidth="1"/>
    <col min="2562" max="2566" width="0" style="246" hidden="1" customWidth="1"/>
    <col min="2567" max="2568" width="9.140625" style="246"/>
    <col min="2569" max="2569" width="9.42578125" style="246" customWidth="1"/>
    <col min="2570" max="2816" width="9.140625" style="246"/>
    <col min="2817" max="2817" width="41.7109375" style="246" customWidth="1"/>
    <col min="2818" max="2822" width="0" style="246" hidden="1" customWidth="1"/>
    <col min="2823" max="2824" width="9.140625" style="246"/>
    <col min="2825" max="2825" width="9.42578125" style="246" customWidth="1"/>
    <col min="2826" max="3072" width="9.140625" style="246"/>
    <col min="3073" max="3073" width="41.7109375" style="246" customWidth="1"/>
    <col min="3074" max="3078" width="0" style="246" hidden="1" customWidth="1"/>
    <col min="3079" max="3080" width="9.140625" style="246"/>
    <col min="3081" max="3081" width="9.42578125" style="246" customWidth="1"/>
    <col min="3082" max="3328" width="9.140625" style="246"/>
    <col min="3329" max="3329" width="41.7109375" style="246" customWidth="1"/>
    <col min="3330" max="3334" width="0" style="246" hidden="1" customWidth="1"/>
    <col min="3335" max="3336" width="9.140625" style="246"/>
    <col min="3337" max="3337" width="9.42578125" style="246" customWidth="1"/>
    <col min="3338" max="3584" width="9.140625" style="246"/>
    <col min="3585" max="3585" width="41.7109375" style="246" customWidth="1"/>
    <col min="3586" max="3590" width="0" style="246" hidden="1" customWidth="1"/>
    <col min="3591" max="3592" width="9.140625" style="246"/>
    <col min="3593" max="3593" width="9.42578125" style="246" customWidth="1"/>
    <col min="3594" max="3840" width="9.140625" style="246"/>
    <col min="3841" max="3841" width="41.7109375" style="246" customWidth="1"/>
    <col min="3842" max="3846" width="0" style="246" hidden="1" customWidth="1"/>
    <col min="3847" max="3848" width="9.140625" style="246"/>
    <col min="3849" max="3849" width="9.42578125" style="246" customWidth="1"/>
    <col min="3850" max="4096" width="9.140625" style="246"/>
    <col min="4097" max="4097" width="41.7109375" style="246" customWidth="1"/>
    <col min="4098" max="4102" width="0" style="246" hidden="1" customWidth="1"/>
    <col min="4103" max="4104" width="9.140625" style="246"/>
    <col min="4105" max="4105" width="9.42578125" style="246" customWidth="1"/>
    <col min="4106" max="4352" width="9.140625" style="246"/>
    <col min="4353" max="4353" width="41.7109375" style="246" customWidth="1"/>
    <col min="4354" max="4358" width="0" style="246" hidden="1" customWidth="1"/>
    <col min="4359" max="4360" width="9.140625" style="246"/>
    <col min="4361" max="4361" width="9.42578125" style="246" customWidth="1"/>
    <col min="4362" max="4608" width="9.140625" style="246"/>
    <col min="4609" max="4609" width="41.7109375" style="246" customWidth="1"/>
    <col min="4610" max="4614" width="0" style="246" hidden="1" customWidth="1"/>
    <col min="4615" max="4616" width="9.140625" style="246"/>
    <col min="4617" max="4617" width="9.42578125" style="246" customWidth="1"/>
    <col min="4618" max="4864" width="9.140625" style="246"/>
    <col min="4865" max="4865" width="41.7109375" style="246" customWidth="1"/>
    <col min="4866" max="4870" width="0" style="246" hidden="1" customWidth="1"/>
    <col min="4871" max="4872" width="9.140625" style="246"/>
    <col min="4873" max="4873" width="9.42578125" style="246" customWidth="1"/>
    <col min="4874" max="5120" width="9.140625" style="246"/>
    <col min="5121" max="5121" width="41.7109375" style="246" customWidth="1"/>
    <col min="5122" max="5126" width="0" style="246" hidden="1" customWidth="1"/>
    <col min="5127" max="5128" width="9.140625" style="246"/>
    <col min="5129" max="5129" width="9.42578125" style="246" customWidth="1"/>
    <col min="5130" max="5376" width="9.140625" style="246"/>
    <col min="5377" max="5377" width="41.7109375" style="246" customWidth="1"/>
    <col min="5378" max="5382" width="0" style="246" hidden="1" customWidth="1"/>
    <col min="5383" max="5384" width="9.140625" style="246"/>
    <col min="5385" max="5385" width="9.42578125" style="246" customWidth="1"/>
    <col min="5386" max="5632" width="9.140625" style="246"/>
    <col min="5633" max="5633" width="41.7109375" style="246" customWidth="1"/>
    <col min="5634" max="5638" width="0" style="246" hidden="1" customWidth="1"/>
    <col min="5639" max="5640" width="9.140625" style="246"/>
    <col min="5641" max="5641" width="9.42578125" style="246" customWidth="1"/>
    <col min="5642" max="5888" width="9.140625" style="246"/>
    <col min="5889" max="5889" width="41.7109375" style="246" customWidth="1"/>
    <col min="5890" max="5894" width="0" style="246" hidden="1" customWidth="1"/>
    <col min="5895" max="5896" width="9.140625" style="246"/>
    <col min="5897" max="5897" width="9.42578125" style="246" customWidth="1"/>
    <col min="5898" max="6144" width="9.140625" style="246"/>
    <col min="6145" max="6145" width="41.7109375" style="246" customWidth="1"/>
    <col min="6146" max="6150" width="0" style="246" hidden="1" customWidth="1"/>
    <col min="6151" max="6152" width="9.140625" style="246"/>
    <col min="6153" max="6153" width="9.42578125" style="246" customWidth="1"/>
    <col min="6154" max="6400" width="9.140625" style="246"/>
    <col min="6401" max="6401" width="41.7109375" style="246" customWidth="1"/>
    <col min="6402" max="6406" width="0" style="246" hidden="1" customWidth="1"/>
    <col min="6407" max="6408" width="9.140625" style="246"/>
    <col min="6409" max="6409" width="9.42578125" style="246" customWidth="1"/>
    <col min="6410" max="6656" width="9.140625" style="246"/>
    <col min="6657" max="6657" width="41.7109375" style="246" customWidth="1"/>
    <col min="6658" max="6662" width="0" style="246" hidden="1" customWidth="1"/>
    <col min="6663" max="6664" width="9.140625" style="246"/>
    <col min="6665" max="6665" width="9.42578125" style="246" customWidth="1"/>
    <col min="6666" max="6912" width="9.140625" style="246"/>
    <col min="6913" max="6913" width="41.7109375" style="246" customWidth="1"/>
    <col min="6914" max="6918" width="0" style="246" hidden="1" customWidth="1"/>
    <col min="6919" max="6920" width="9.140625" style="246"/>
    <col min="6921" max="6921" width="9.42578125" style="246" customWidth="1"/>
    <col min="6922" max="7168" width="9.140625" style="246"/>
    <col min="7169" max="7169" width="41.7109375" style="246" customWidth="1"/>
    <col min="7170" max="7174" width="0" style="246" hidden="1" customWidth="1"/>
    <col min="7175" max="7176" width="9.140625" style="246"/>
    <col min="7177" max="7177" width="9.42578125" style="246" customWidth="1"/>
    <col min="7178" max="7424" width="9.140625" style="246"/>
    <col min="7425" max="7425" width="41.7109375" style="246" customWidth="1"/>
    <col min="7426" max="7430" width="0" style="246" hidden="1" customWidth="1"/>
    <col min="7431" max="7432" width="9.140625" style="246"/>
    <col min="7433" max="7433" width="9.42578125" style="246" customWidth="1"/>
    <col min="7434" max="7680" width="9.140625" style="246"/>
    <col min="7681" max="7681" width="41.7109375" style="246" customWidth="1"/>
    <col min="7682" max="7686" width="0" style="246" hidden="1" customWidth="1"/>
    <col min="7687" max="7688" width="9.140625" style="246"/>
    <col min="7689" max="7689" width="9.42578125" style="246" customWidth="1"/>
    <col min="7690" max="7936" width="9.140625" style="246"/>
    <col min="7937" max="7937" width="41.7109375" style="246" customWidth="1"/>
    <col min="7938" max="7942" width="0" style="246" hidden="1" customWidth="1"/>
    <col min="7943" max="7944" width="9.140625" style="246"/>
    <col min="7945" max="7945" width="9.42578125" style="246" customWidth="1"/>
    <col min="7946" max="8192" width="9.140625" style="246"/>
    <col min="8193" max="8193" width="41.7109375" style="246" customWidth="1"/>
    <col min="8194" max="8198" width="0" style="246" hidden="1" customWidth="1"/>
    <col min="8199" max="8200" width="9.140625" style="246"/>
    <col min="8201" max="8201" width="9.42578125" style="246" customWidth="1"/>
    <col min="8202" max="8448" width="9.140625" style="246"/>
    <col min="8449" max="8449" width="41.7109375" style="246" customWidth="1"/>
    <col min="8450" max="8454" width="0" style="246" hidden="1" customWidth="1"/>
    <col min="8455" max="8456" width="9.140625" style="246"/>
    <col min="8457" max="8457" width="9.42578125" style="246" customWidth="1"/>
    <col min="8458" max="8704" width="9.140625" style="246"/>
    <col min="8705" max="8705" width="41.7109375" style="246" customWidth="1"/>
    <col min="8706" max="8710" width="0" style="246" hidden="1" customWidth="1"/>
    <col min="8711" max="8712" width="9.140625" style="246"/>
    <col min="8713" max="8713" width="9.42578125" style="246" customWidth="1"/>
    <col min="8714" max="8960" width="9.140625" style="246"/>
    <col min="8961" max="8961" width="41.7109375" style="246" customWidth="1"/>
    <col min="8962" max="8966" width="0" style="246" hidden="1" customWidth="1"/>
    <col min="8967" max="8968" width="9.140625" style="246"/>
    <col min="8969" max="8969" width="9.42578125" style="246" customWidth="1"/>
    <col min="8970" max="9216" width="9.140625" style="246"/>
    <col min="9217" max="9217" width="41.7109375" style="246" customWidth="1"/>
    <col min="9218" max="9222" width="0" style="246" hidden="1" customWidth="1"/>
    <col min="9223" max="9224" width="9.140625" style="246"/>
    <col min="9225" max="9225" width="9.42578125" style="246" customWidth="1"/>
    <col min="9226" max="9472" width="9.140625" style="246"/>
    <col min="9473" max="9473" width="41.7109375" style="246" customWidth="1"/>
    <col min="9474" max="9478" width="0" style="246" hidden="1" customWidth="1"/>
    <col min="9479" max="9480" width="9.140625" style="246"/>
    <col min="9481" max="9481" width="9.42578125" style="246" customWidth="1"/>
    <col min="9482" max="9728" width="9.140625" style="246"/>
    <col min="9729" max="9729" width="41.7109375" style="246" customWidth="1"/>
    <col min="9730" max="9734" width="0" style="246" hidden="1" customWidth="1"/>
    <col min="9735" max="9736" width="9.140625" style="246"/>
    <col min="9737" max="9737" width="9.42578125" style="246" customWidth="1"/>
    <col min="9738" max="9984" width="9.140625" style="246"/>
    <col min="9985" max="9985" width="41.7109375" style="246" customWidth="1"/>
    <col min="9986" max="9990" width="0" style="246" hidden="1" customWidth="1"/>
    <col min="9991" max="9992" width="9.140625" style="246"/>
    <col min="9993" max="9993" width="9.42578125" style="246" customWidth="1"/>
    <col min="9994" max="10240" width="9.140625" style="246"/>
    <col min="10241" max="10241" width="41.7109375" style="246" customWidth="1"/>
    <col min="10242" max="10246" width="0" style="246" hidden="1" customWidth="1"/>
    <col min="10247" max="10248" width="9.140625" style="246"/>
    <col min="10249" max="10249" width="9.42578125" style="246" customWidth="1"/>
    <col min="10250" max="10496" width="9.140625" style="246"/>
    <col min="10497" max="10497" width="41.7109375" style="246" customWidth="1"/>
    <col min="10498" max="10502" width="0" style="246" hidden="1" customWidth="1"/>
    <col min="10503" max="10504" width="9.140625" style="246"/>
    <col min="10505" max="10505" width="9.42578125" style="246" customWidth="1"/>
    <col min="10506" max="10752" width="9.140625" style="246"/>
    <col min="10753" max="10753" width="41.7109375" style="246" customWidth="1"/>
    <col min="10754" max="10758" width="0" style="246" hidden="1" customWidth="1"/>
    <col min="10759" max="10760" width="9.140625" style="246"/>
    <col min="10761" max="10761" width="9.42578125" style="246" customWidth="1"/>
    <col min="10762" max="11008" width="9.140625" style="246"/>
    <col min="11009" max="11009" width="41.7109375" style="246" customWidth="1"/>
    <col min="11010" max="11014" width="0" style="246" hidden="1" customWidth="1"/>
    <col min="11015" max="11016" width="9.140625" style="246"/>
    <col min="11017" max="11017" width="9.42578125" style="246" customWidth="1"/>
    <col min="11018" max="11264" width="9.140625" style="246"/>
    <col min="11265" max="11265" width="41.7109375" style="246" customWidth="1"/>
    <col min="11266" max="11270" width="0" style="246" hidden="1" customWidth="1"/>
    <col min="11271" max="11272" width="9.140625" style="246"/>
    <col min="11273" max="11273" width="9.42578125" style="246" customWidth="1"/>
    <col min="11274" max="11520" width="9.140625" style="246"/>
    <col min="11521" max="11521" width="41.7109375" style="246" customWidth="1"/>
    <col min="11522" max="11526" width="0" style="246" hidden="1" customWidth="1"/>
    <col min="11527" max="11528" width="9.140625" style="246"/>
    <col min="11529" max="11529" width="9.42578125" style="246" customWidth="1"/>
    <col min="11530" max="11776" width="9.140625" style="246"/>
    <col min="11777" max="11777" width="41.7109375" style="246" customWidth="1"/>
    <col min="11778" max="11782" width="0" style="246" hidden="1" customWidth="1"/>
    <col min="11783" max="11784" width="9.140625" style="246"/>
    <col min="11785" max="11785" width="9.42578125" style="246" customWidth="1"/>
    <col min="11786" max="12032" width="9.140625" style="246"/>
    <col min="12033" max="12033" width="41.7109375" style="246" customWidth="1"/>
    <col min="12034" max="12038" width="0" style="246" hidden="1" customWidth="1"/>
    <col min="12039" max="12040" width="9.140625" style="246"/>
    <col min="12041" max="12041" width="9.42578125" style="246" customWidth="1"/>
    <col min="12042" max="12288" width="9.140625" style="246"/>
    <col min="12289" max="12289" width="41.7109375" style="246" customWidth="1"/>
    <col min="12290" max="12294" width="0" style="246" hidden="1" customWidth="1"/>
    <col min="12295" max="12296" width="9.140625" style="246"/>
    <col min="12297" max="12297" width="9.42578125" style="246" customWidth="1"/>
    <col min="12298" max="12544" width="9.140625" style="246"/>
    <col min="12545" max="12545" width="41.7109375" style="246" customWidth="1"/>
    <col min="12546" max="12550" width="0" style="246" hidden="1" customWidth="1"/>
    <col min="12551" max="12552" width="9.140625" style="246"/>
    <col min="12553" max="12553" width="9.42578125" style="246" customWidth="1"/>
    <col min="12554" max="12800" width="9.140625" style="246"/>
    <col min="12801" max="12801" width="41.7109375" style="246" customWidth="1"/>
    <col min="12802" max="12806" width="0" style="246" hidden="1" customWidth="1"/>
    <col min="12807" max="12808" width="9.140625" style="246"/>
    <col min="12809" max="12809" width="9.42578125" style="246" customWidth="1"/>
    <col min="12810" max="13056" width="9.140625" style="246"/>
    <col min="13057" max="13057" width="41.7109375" style="246" customWidth="1"/>
    <col min="13058" max="13062" width="0" style="246" hidden="1" customWidth="1"/>
    <col min="13063" max="13064" width="9.140625" style="246"/>
    <col min="13065" max="13065" width="9.42578125" style="246" customWidth="1"/>
    <col min="13066" max="13312" width="9.140625" style="246"/>
    <col min="13313" max="13313" width="41.7109375" style="246" customWidth="1"/>
    <col min="13314" max="13318" width="0" style="246" hidden="1" customWidth="1"/>
    <col min="13319" max="13320" width="9.140625" style="246"/>
    <col min="13321" max="13321" width="9.42578125" style="246" customWidth="1"/>
    <col min="13322" max="13568" width="9.140625" style="246"/>
    <col min="13569" max="13569" width="41.7109375" style="246" customWidth="1"/>
    <col min="13570" max="13574" width="0" style="246" hidden="1" customWidth="1"/>
    <col min="13575" max="13576" width="9.140625" style="246"/>
    <col min="13577" max="13577" width="9.42578125" style="246" customWidth="1"/>
    <col min="13578" max="13824" width="9.140625" style="246"/>
    <col min="13825" max="13825" width="41.7109375" style="246" customWidth="1"/>
    <col min="13826" max="13830" width="0" style="246" hidden="1" customWidth="1"/>
    <col min="13831" max="13832" width="9.140625" style="246"/>
    <col min="13833" max="13833" width="9.42578125" style="246" customWidth="1"/>
    <col min="13834" max="14080" width="9.140625" style="246"/>
    <col min="14081" max="14081" width="41.7109375" style="246" customWidth="1"/>
    <col min="14082" max="14086" width="0" style="246" hidden="1" customWidth="1"/>
    <col min="14087" max="14088" width="9.140625" style="246"/>
    <col min="14089" max="14089" width="9.42578125" style="246" customWidth="1"/>
    <col min="14090" max="14336" width="9.140625" style="246"/>
    <col min="14337" max="14337" width="41.7109375" style="246" customWidth="1"/>
    <col min="14338" max="14342" width="0" style="246" hidden="1" customWidth="1"/>
    <col min="14343" max="14344" width="9.140625" style="246"/>
    <col min="14345" max="14345" width="9.42578125" style="246" customWidth="1"/>
    <col min="14346" max="14592" width="9.140625" style="246"/>
    <col min="14593" max="14593" width="41.7109375" style="246" customWidth="1"/>
    <col min="14594" max="14598" width="0" style="246" hidden="1" customWidth="1"/>
    <col min="14599" max="14600" width="9.140625" style="246"/>
    <col min="14601" max="14601" width="9.42578125" style="246" customWidth="1"/>
    <col min="14602" max="14848" width="9.140625" style="246"/>
    <col min="14849" max="14849" width="41.7109375" style="246" customWidth="1"/>
    <col min="14850" max="14854" width="0" style="246" hidden="1" customWidth="1"/>
    <col min="14855" max="14856" width="9.140625" style="246"/>
    <col min="14857" max="14857" width="9.42578125" style="246" customWidth="1"/>
    <col min="14858" max="15104" width="9.140625" style="246"/>
    <col min="15105" max="15105" width="41.7109375" style="246" customWidth="1"/>
    <col min="15106" max="15110" width="0" style="246" hidden="1" customWidth="1"/>
    <col min="15111" max="15112" width="9.140625" style="246"/>
    <col min="15113" max="15113" width="9.42578125" style="246" customWidth="1"/>
    <col min="15114" max="15360" width="9.140625" style="246"/>
    <col min="15361" max="15361" width="41.7109375" style="246" customWidth="1"/>
    <col min="15362" max="15366" width="0" style="246" hidden="1" customWidth="1"/>
    <col min="15367" max="15368" width="9.140625" style="246"/>
    <col min="15369" max="15369" width="9.42578125" style="246" customWidth="1"/>
    <col min="15370" max="15616" width="9.140625" style="246"/>
    <col min="15617" max="15617" width="41.7109375" style="246" customWidth="1"/>
    <col min="15618" max="15622" width="0" style="246" hidden="1" customWidth="1"/>
    <col min="15623" max="15624" width="9.140625" style="246"/>
    <col min="15625" max="15625" width="9.42578125" style="246" customWidth="1"/>
    <col min="15626" max="15872" width="9.140625" style="246"/>
    <col min="15873" max="15873" width="41.7109375" style="246" customWidth="1"/>
    <col min="15874" max="15878" width="0" style="246" hidden="1" customWidth="1"/>
    <col min="15879" max="15880" width="9.140625" style="246"/>
    <col min="15881" max="15881" width="9.42578125" style="246" customWidth="1"/>
    <col min="15882" max="16128" width="9.140625" style="246"/>
    <col min="16129" max="16129" width="41.7109375" style="246" customWidth="1"/>
    <col min="16130" max="16134" width="0" style="246" hidden="1" customWidth="1"/>
    <col min="16135" max="16136" width="9.140625" style="246"/>
    <col min="16137" max="16137" width="9.42578125" style="246" customWidth="1"/>
    <col min="16138" max="16384" width="9.140625" style="246"/>
  </cols>
  <sheetData>
    <row r="1" spans="1:13" s="6" customFormat="1" ht="12.95" customHeight="1" x14ac:dyDescent="0.2">
      <c r="A1" s="952" t="s">
        <v>1375</v>
      </c>
    </row>
    <row r="2" spans="1:13" ht="18" customHeight="1" x14ac:dyDescent="0.2">
      <c r="A2" s="154" t="s">
        <v>194</v>
      </c>
    </row>
    <row r="3" spans="1:13" ht="18" customHeight="1" x14ac:dyDescent="0.2">
      <c r="A3" s="154" t="s">
        <v>195</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5.5" customHeight="1" x14ac:dyDescent="0.2">
      <c r="A7" s="222" t="s">
        <v>130</v>
      </c>
      <c r="B7" s="108">
        <v>58.9</v>
      </c>
      <c r="C7" s="108">
        <v>91.1</v>
      </c>
      <c r="D7" s="108">
        <v>111.3</v>
      </c>
      <c r="E7" s="108">
        <v>79.099999999999994</v>
      </c>
      <c r="F7" s="108">
        <v>42.9</v>
      </c>
      <c r="G7" s="108">
        <v>63.2</v>
      </c>
      <c r="H7" s="108">
        <v>100.8</v>
      </c>
      <c r="I7" s="108">
        <v>103</v>
      </c>
      <c r="J7" s="108">
        <v>173.3</v>
      </c>
      <c r="K7" s="108">
        <v>221.2</v>
      </c>
      <c r="L7" s="108">
        <v>445.8</v>
      </c>
      <c r="M7" s="108">
        <v>221.9</v>
      </c>
    </row>
    <row r="8" spans="1:13" ht="12.95" customHeight="1" x14ac:dyDescent="0.2">
      <c r="A8" s="222" t="s">
        <v>0</v>
      </c>
      <c r="B8" s="108">
        <v>2.7</v>
      </c>
      <c r="C8" s="108">
        <v>4.5999999999999996</v>
      </c>
      <c r="D8" s="108">
        <v>-3.1</v>
      </c>
      <c r="E8" s="108">
        <v>-0.3</v>
      </c>
      <c r="F8" s="108">
        <v>0.1</v>
      </c>
      <c r="G8" s="108">
        <v>-0.3</v>
      </c>
      <c r="H8" s="108">
        <v>0</v>
      </c>
      <c r="I8" s="108">
        <v>-0.3</v>
      </c>
      <c r="J8" s="108">
        <v>-306.7</v>
      </c>
      <c r="K8" s="108">
        <v>5.5</v>
      </c>
      <c r="L8" s="108">
        <v>-1.2</v>
      </c>
      <c r="M8" s="108">
        <v>-2.2000000000000002</v>
      </c>
    </row>
    <row r="9" spans="1:13" ht="24" x14ac:dyDescent="0.2">
      <c r="A9" s="225" t="s">
        <v>1388</v>
      </c>
      <c r="B9" s="108">
        <v>26.8</v>
      </c>
      <c r="C9" s="108">
        <v>20.3</v>
      </c>
      <c r="D9" s="108">
        <v>12.9</v>
      </c>
      <c r="E9" s="108">
        <v>18</v>
      </c>
      <c r="F9" s="108">
        <v>-11.5</v>
      </c>
      <c r="G9" s="108">
        <v>6.1</v>
      </c>
      <c r="H9" s="108">
        <v>24.3</v>
      </c>
      <c r="I9" s="108">
        <v>13</v>
      </c>
      <c r="J9" s="108">
        <v>-278.89999999999998</v>
      </c>
      <c r="K9" s="108">
        <v>66</v>
      </c>
      <c r="L9" s="108">
        <v>35.5</v>
      </c>
      <c r="M9" s="108">
        <v>23.7</v>
      </c>
    </row>
    <row r="10" spans="1:13" ht="12.95" customHeight="1" x14ac:dyDescent="0.2">
      <c r="A10" s="226" t="s">
        <v>1</v>
      </c>
      <c r="B10" s="108">
        <v>31.1</v>
      </c>
      <c r="C10" s="108">
        <v>20.399999999999999</v>
      </c>
      <c r="D10" s="108">
        <v>18.100000000000001</v>
      </c>
      <c r="E10" s="108">
        <v>19.7</v>
      </c>
      <c r="F10" s="108">
        <v>2</v>
      </c>
      <c r="G10" s="108">
        <v>7.1</v>
      </c>
      <c r="H10" s="108">
        <v>25.2</v>
      </c>
      <c r="I10" s="108">
        <v>13.9</v>
      </c>
      <c r="J10" s="108">
        <v>31.6</v>
      </c>
      <c r="K10" s="108">
        <v>74.7</v>
      </c>
      <c r="L10" s="108">
        <v>67.8</v>
      </c>
      <c r="M10" s="108">
        <v>42.1</v>
      </c>
    </row>
    <row r="11" spans="1:13" ht="12.95" customHeight="1" x14ac:dyDescent="0.2">
      <c r="A11" s="222" t="s">
        <v>2</v>
      </c>
      <c r="B11" s="108">
        <v>4.2</v>
      </c>
      <c r="C11" s="108">
        <v>0.1</v>
      </c>
      <c r="D11" s="108">
        <v>5.2</v>
      </c>
      <c r="E11" s="108">
        <v>1.7</v>
      </c>
      <c r="F11" s="108">
        <v>13.6</v>
      </c>
      <c r="G11" s="108">
        <v>1.1000000000000001</v>
      </c>
      <c r="H11" s="108">
        <v>0.9</v>
      </c>
      <c r="I11" s="108">
        <v>0.9</v>
      </c>
      <c r="J11" s="108">
        <v>310.60000000000002</v>
      </c>
      <c r="K11" s="108">
        <v>8.6999999999999993</v>
      </c>
      <c r="L11" s="108">
        <v>32.299999999999997</v>
      </c>
      <c r="M11" s="108">
        <v>18.399999999999999</v>
      </c>
    </row>
    <row r="12" spans="1:13" ht="26.25" customHeight="1" x14ac:dyDescent="0.2">
      <c r="A12" s="222" t="s">
        <v>59</v>
      </c>
      <c r="B12" s="108">
        <v>34.700000000000003</v>
      </c>
      <c r="C12" s="108">
        <v>75.5</v>
      </c>
      <c r="D12" s="108">
        <v>95.2</v>
      </c>
      <c r="E12" s="108">
        <v>60.8</v>
      </c>
      <c r="F12" s="108">
        <v>54.5</v>
      </c>
      <c r="G12" s="108">
        <v>56.8</v>
      </c>
      <c r="H12" s="108">
        <v>76.400000000000006</v>
      </c>
      <c r="I12" s="108">
        <v>89.8</v>
      </c>
      <c r="J12" s="108">
        <v>145.6</v>
      </c>
      <c r="K12" s="108">
        <v>160.69999999999999</v>
      </c>
      <c r="L12" s="108">
        <v>409.2</v>
      </c>
      <c r="M12" s="108">
        <v>196</v>
      </c>
    </row>
    <row r="13" spans="1:13" ht="12.95" customHeight="1" x14ac:dyDescent="0.2">
      <c r="A13" s="222" t="s">
        <v>3</v>
      </c>
      <c r="B13" s="108">
        <v>184.1</v>
      </c>
      <c r="C13" s="108">
        <v>64.900000000000006</v>
      </c>
      <c r="D13" s="108">
        <v>105.4</v>
      </c>
      <c r="E13" s="108">
        <v>132.30000000000001</v>
      </c>
      <c r="F13" s="108">
        <v>13.6</v>
      </c>
      <c r="G13" s="108">
        <v>22.5</v>
      </c>
      <c r="H13" s="108">
        <v>33.4</v>
      </c>
      <c r="I13" s="108">
        <v>39.5</v>
      </c>
      <c r="J13" s="108">
        <v>48.4</v>
      </c>
      <c r="K13" s="108">
        <v>154.30000000000001</v>
      </c>
      <c r="L13" s="108">
        <v>90.8</v>
      </c>
      <c r="M13" s="108">
        <v>112.7</v>
      </c>
    </row>
    <row r="14" spans="1:13" ht="12.95" customHeight="1" x14ac:dyDescent="0.2">
      <c r="A14" s="222" t="s">
        <v>4</v>
      </c>
      <c r="B14" s="108">
        <v>6.2</v>
      </c>
      <c r="C14" s="108">
        <v>64.900000000000006</v>
      </c>
      <c r="D14" s="108">
        <v>105.4</v>
      </c>
      <c r="E14" s="108">
        <v>132.30000000000001</v>
      </c>
      <c r="F14" s="108">
        <v>13.6</v>
      </c>
      <c r="G14" s="108">
        <v>22.5</v>
      </c>
      <c r="H14" s="108">
        <v>33.4</v>
      </c>
      <c r="I14" s="108">
        <v>39.5</v>
      </c>
      <c r="J14" s="108">
        <v>48.4</v>
      </c>
      <c r="K14" s="108">
        <v>154.30000000000001</v>
      </c>
      <c r="L14" s="108">
        <v>87.8</v>
      </c>
      <c r="M14" s="108">
        <v>109.6</v>
      </c>
    </row>
    <row r="15" spans="1:13" ht="12.95" customHeight="1" x14ac:dyDescent="0.2">
      <c r="A15" s="149" t="s">
        <v>5</v>
      </c>
      <c r="B15" s="108">
        <v>0</v>
      </c>
      <c r="C15" s="108">
        <v>0</v>
      </c>
      <c r="D15" s="108">
        <v>2.4</v>
      </c>
      <c r="E15" s="108">
        <v>0.9</v>
      </c>
      <c r="F15" s="108">
        <v>1</v>
      </c>
      <c r="G15" s="108">
        <v>2</v>
      </c>
      <c r="H15" s="108">
        <v>2.4</v>
      </c>
      <c r="I15" s="108">
        <v>2</v>
      </c>
      <c r="J15" s="108">
        <v>3.3</v>
      </c>
      <c r="K15" s="108">
        <v>14.4</v>
      </c>
      <c r="L15" s="108">
        <v>28.9</v>
      </c>
      <c r="M15" s="108">
        <v>71.3</v>
      </c>
    </row>
    <row r="16" spans="1:13" ht="12.95" customHeight="1" x14ac:dyDescent="0.2">
      <c r="A16" s="227" t="s">
        <v>60</v>
      </c>
      <c r="B16" s="108">
        <v>0.2</v>
      </c>
      <c r="C16" s="108">
        <v>30.2</v>
      </c>
      <c r="D16" s="108">
        <v>99.4</v>
      </c>
      <c r="E16" s="108">
        <v>127.7</v>
      </c>
      <c r="F16" s="108">
        <v>12.6</v>
      </c>
      <c r="G16" s="108">
        <v>19.899999999999999</v>
      </c>
      <c r="H16" s="108">
        <v>30.4</v>
      </c>
      <c r="I16" s="108">
        <v>37</v>
      </c>
      <c r="J16" s="108">
        <v>43.4</v>
      </c>
      <c r="K16" s="108">
        <v>122.5</v>
      </c>
      <c r="L16" s="108">
        <v>39.9</v>
      </c>
      <c r="M16" s="108">
        <v>38.200000000000003</v>
      </c>
    </row>
    <row r="17" spans="1:13" ht="12.95" customHeight="1" x14ac:dyDescent="0.2">
      <c r="A17" s="149" t="s">
        <v>6</v>
      </c>
      <c r="B17" s="108">
        <v>6</v>
      </c>
      <c r="C17" s="108">
        <v>34.700000000000003</v>
      </c>
      <c r="D17" s="108">
        <v>3.6</v>
      </c>
      <c r="E17" s="108">
        <v>3.7</v>
      </c>
      <c r="F17" s="108">
        <v>0</v>
      </c>
      <c r="G17" s="108">
        <v>0.6</v>
      </c>
      <c r="H17" s="108">
        <v>0.6</v>
      </c>
      <c r="I17" s="108">
        <v>0.5</v>
      </c>
      <c r="J17" s="108">
        <v>1.7</v>
      </c>
      <c r="K17" s="108">
        <v>16.399999999999999</v>
      </c>
      <c r="L17" s="108">
        <v>19</v>
      </c>
      <c r="M17" s="108">
        <v>0.2</v>
      </c>
    </row>
    <row r="18" spans="1:13" ht="12.95" customHeight="1" x14ac:dyDescent="0.2">
      <c r="A18" s="222" t="s">
        <v>7</v>
      </c>
      <c r="B18" s="108">
        <v>184.2</v>
      </c>
      <c r="C18" s="108">
        <v>803.3</v>
      </c>
      <c r="D18" s="108">
        <v>732.7</v>
      </c>
      <c r="E18" s="108">
        <v>728.5</v>
      </c>
      <c r="F18" s="108">
        <v>633.29999999999995</v>
      </c>
      <c r="G18" s="108">
        <v>714.7</v>
      </c>
      <c r="H18" s="108">
        <v>835.6</v>
      </c>
      <c r="I18" s="108">
        <v>327.5</v>
      </c>
      <c r="J18" s="108">
        <v>54.4</v>
      </c>
      <c r="K18" s="108">
        <v>61.2</v>
      </c>
      <c r="L18" s="108">
        <v>12.9</v>
      </c>
      <c r="M18" s="108">
        <v>94.1</v>
      </c>
    </row>
    <row r="19" spans="1:13" ht="12.95" customHeight="1" x14ac:dyDescent="0.2">
      <c r="A19" s="222" t="s">
        <v>8</v>
      </c>
      <c r="B19" s="108">
        <v>12</v>
      </c>
      <c r="C19" s="108">
        <v>40.1</v>
      </c>
      <c r="D19" s="108">
        <v>58.7</v>
      </c>
      <c r="E19" s="108">
        <v>9.3000000000000007</v>
      </c>
      <c r="F19" s="108">
        <v>13.1</v>
      </c>
      <c r="G19" s="108">
        <v>11.9</v>
      </c>
      <c r="H19" s="108">
        <v>8.6</v>
      </c>
      <c r="I19" s="108">
        <v>19.399999999999999</v>
      </c>
      <c r="J19" s="108">
        <v>66.3</v>
      </c>
      <c r="K19" s="108">
        <v>111.5</v>
      </c>
      <c r="L19" s="108">
        <v>57.4</v>
      </c>
      <c r="M19" s="108">
        <v>303.10000000000002</v>
      </c>
    </row>
    <row r="20" spans="1:13" ht="12.95" customHeight="1" x14ac:dyDescent="0.2">
      <c r="A20" s="227" t="s">
        <v>109</v>
      </c>
      <c r="B20" s="108">
        <v>1</v>
      </c>
      <c r="C20" s="108">
        <v>24.3</v>
      </c>
      <c r="D20" s="108">
        <v>14</v>
      </c>
      <c r="E20" s="108">
        <v>3.1</v>
      </c>
      <c r="F20" s="108">
        <v>3.2</v>
      </c>
      <c r="G20" s="108">
        <v>2.6</v>
      </c>
      <c r="H20" s="108">
        <v>2.4</v>
      </c>
      <c r="I20" s="108">
        <v>6</v>
      </c>
      <c r="J20" s="108">
        <v>58.1</v>
      </c>
      <c r="K20" s="108">
        <v>80.400000000000006</v>
      </c>
      <c r="L20" s="108">
        <v>25.2</v>
      </c>
      <c r="M20" s="108">
        <v>109</v>
      </c>
    </row>
    <row r="21" spans="1:13" ht="12.95" customHeight="1" x14ac:dyDescent="0.2">
      <c r="A21" s="227" t="s">
        <v>9</v>
      </c>
      <c r="B21" s="108">
        <v>1.3</v>
      </c>
      <c r="C21" s="108">
        <v>10.199999999999999</v>
      </c>
      <c r="D21" s="108">
        <v>23.9</v>
      </c>
      <c r="E21" s="108">
        <v>2.2999999999999998</v>
      </c>
      <c r="F21" s="108">
        <v>2.2999999999999998</v>
      </c>
      <c r="G21" s="108">
        <v>2</v>
      </c>
      <c r="H21" s="108">
        <v>1.9</v>
      </c>
      <c r="I21" s="108">
        <v>2.4</v>
      </c>
      <c r="J21" s="108">
        <v>1.9</v>
      </c>
      <c r="K21" s="108">
        <v>15.8</v>
      </c>
      <c r="L21" s="108">
        <v>10.8</v>
      </c>
      <c r="M21" s="108">
        <v>156.80000000000001</v>
      </c>
    </row>
    <row r="22" spans="1:13" ht="12.95" customHeight="1" x14ac:dyDescent="0.2">
      <c r="A22" s="227" t="s">
        <v>10</v>
      </c>
      <c r="B22" s="108">
        <v>0.3</v>
      </c>
      <c r="C22" s="108">
        <v>4.5</v>
      </c>
      <c r="D22" s="108">
        <v>1.2</v>
      </c>
      <c r="E22" s="108">
        <v>3.7</v>
      </c>
      <c r="F22" s="108">
        <v>7.3</v>
      </c>
      <c r="G22" s="108">
        <v>6.2</v>
      </c>
      <c r="H22" s="108">
        <v>3.3</v>
      </c>
      <c r="I22" s="108">
        <v>11</v>
      </c>
      <c r="J22" s="108">
        <v>6.1</v>
      </c>
      <c r="K22" s="108">
        <v>13.7</v>
      </c>
      <c r="L22" s="108">
        <v>15.4</v>
      </c>
      <c r="M22" s="108">
        <v>26.5</v>
      </c>
    </row>
    <row r="23" spans="1:13" ht="12.95" customHeight="1" x14ac:dyDescent="0.2">
      <c r="A23" s="227" t="s">
        <v>61</v>
      </c>
      <c r="B23" s="108">
        <v>9</v>
      </c>
      <c r="C23" s="108">
        <v>0.4</v>
      </c>
      <c r="D23" s="108">
        <v>18.399999999999999</v>
      </c>
      <c r="E23" s="108" t="s">
        <v>33</v>
      </c>
      <c r="F23" s="108" t="s">
        <v>33</v>
      </c>
      <c r="G23" s="108" t="s">
        <v>33</v>
      </c>
      <c r="H23" s="108" t="s">
        <v>33</v>
      </c>
      <c r="I23" s="108" t="s">
        <v>33</v>
      </c>
      <c r="J23" s="108" t="s">
        <v>33</v>
      </c>
      <c r="K23" s="108" t="s">
        <v>33</v>
      </c>
      <c r="L23" s="108">
        <v>3.9</v>
      </c>
      <c r="M23" s="108">
        <v>3.7</v>
      </c>
    </row>
    <row r="24" spans="1:13" ht="12.95" customHeight="1" x14ac:dyDescent="0.2">
      <c r="A24" s="222" t="s">
        <v>11</v>
      </c>
      <c r="B24" s="108">
        <v>46</v>
      </c>
      <c r="C24" s="108">
        <v>48.1</v>
      </c>
      <c r="D24" s="108">
        <v>51.6</v>
      </c>
      <c r="E24" s="108">
        <v>27.2</v>
      </c>
      <c r="F24" s="108">
        <v>1.5</v>
      </c>
      <c r="G24" s="108">
        <v>1.4</v>
      </c>
      <c r="H24" s="108">
        <v>6.6</v>
      </c>
      <c r="I24" s="108">
        <v>26</v>
      </c>
      <c r="J24" s="108">
        <v>37.4</v>
      </c>
      <c r="K24" s="108">
        <v>54.6</v>
      </c>
      <c r="L24" s="108">
        <v>119.7</v>
      </c>
      <c r="M24" s="108">
        <v>173</v>
      </c>
    </row>
    <row r="25" spans="1:13" ht="12.95" customHeight="1" x14ac:dyDescent="0.2">
      <c r="A25" s="222" t="s">
        <v>12</v>
      </c>
      <c r="B25" s="108">
        <v>6.7</v>
      </c>
      <c r="C25" s="108">
        <v>819.5</v>
      </c>
      <c r="D25" s="108">
        <v>724.3</v>
      </c>
      <c r="E25" s="108">
        <v>713.8</v>
      </c>
      <c r="F25" s="108">
        <v>12.2</v>
      </c>
      <c r="G25" s="108">
        <v>11.1</v>
      </c>
      <c r="H25" s="108">
        <v>15.8</v>
      </c>
      <c r="I25" s="108">
        <v>174.7</v>
      </c>
      <c r="J25" s="108">
        <v>191.4</v>
      </c>
      <c r="K25" s="108">
        <v>232.2</v>
      </c>
      <c r="L25" s="108">
        <v>322.10000000000002</v>
      </c>
      <c r="M25" s="108">
        <v>421.1</v>
      </c>
    </row>
    <row r="26" spans="1:13" ht="12.95" customHeight="1" x14ac:dyDescent="0.2">
      <c r="A26" s="222" t="s">
        <v>13</v>
      </c>
      <c r="B26" s="108">
        <v>61.6</v>
      </c>
      <c r="C26" s="108">
        <v>70.900000000000006</v>
      </c>
      <c r="D26" s="108">
        <v>78.5</v>
      </c>
      <c r="E26" s="108">
        <v>20.3</v>
      </c>
      <c r="F26" s="108">
        <v>16.600000000000001</v>
      </c>
      <c r="G26" s="108">
        <v>17.2</v>
      </c>
      <c r="H26" s="108">
        <v>14.8</v>
      </c>
      <c r="I26" s="108">
        <v>134.30000000000001</v>
      </c>
      <c r="J26" s="108">
        <v>172.9</v>
      </c>
      <c r="K26" s="108">
        <v>124.4</v>
      </c>
      <c r="L26" s="108">
        <v>301.7</v>
      </c>
      <c r="M26" s="108">
        <v>351.8</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25</v>
      </c>
      <c r="C30" s="234">
        <v>24</v>
      </c>
      <c r="D30" s="234">
        <v>25</v>
      </c>
      <c r="E30" s="234">
        <v>26</v>
      </c>
      <c r="F30" s="235">
        <v>29</v>
      </c>
      <c r="G30" s="235">
        <v>22</v>
      </c>
      <c r="H30" s="235">
        <v>23</v>
      </c>
      <c r="I30" s="235">
        <v>23</v>
      </c>
      <c r="J30" s="255">
        <v>25</v>
      </c>
      <c r="K30" s="255">
        <v>32</v>
      </c>
      <c r="L30" s="255">
        <v>37</v>
      </c>
      <c r="M30" s="255">
        <v>29</v>
      </c>
    </row>
    <row r="31" spans="1:13" s="212" customFormat="1" ht="12.95" customHeight="1" x14ac:dyDescent="0.2">
      <c r="A31" s="222" t="s">
        <v>15</v>
      </c>
      <c r="B31" s="234">
        <v>10</v>
      </c>
      <c r="C31" s="234">
        <v>7</v>
      </c>
      <c r="D31" s="234">
        <v>8</v>
      </c>
      <c r="E31" s="234">
        <v>10</v>
      </c>
      <c r="F31" s="235">
        <v>9</v>
      </c>
      <c r="G31" s="235">
        <v>8</v>
      </c>
      <c r="H31" s="235">
        <v>10</v>
      </c>
      <c r="I31" s="235">
        <v>8</v>
      </c>
      <c r="J31" s="255">
        <v>6</v>
      </c>
      <c r="K31" s="255">
        <v>9</v>
      </c>
      <c r="L31" s="255">
        <v>9</v>
      </c>
      <c r="M31" s="255">
        <v>10</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69.5</v>
      </c>
      <c r="C33" s="237">
        <v>20.8</v>
      </c>
      <c r="D33" s="237">
        <v>16.8</v>
      </c>
      <c r="E33" s="237">
        <v>30</v>
      </c>
      <c r="F33" s="238">
        <v>-21.4</v>
      </c>
      <c r="G33" s="238">
        <v>11.2</v>
      </c>
      <c r="H33" s="238">
        <v>31.9</v>
      </c>
      <c r="I33" s="238">
        <v>14.8</v>
      </c>
      <c r="J33" s="257">
        <v>19</v>
      </c>
      <c r="K33" s="257">
        <v>37.6</v>
      </c>
      <c r="L33" s="257">
        <v>9</v>
      </c>
      <c r="M33" s="257">
        <v>13.2</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58.3</v>
      </c>
      <c r="C36" s="239">
        <v>42.1</v>
      </c>
      <c r="D36" s="239">
        <v>25</v>
      </c>
      <c r="E36" s="239">
        <v>66.099999999999994</v>
      </c>
      <c r="F36" s="238">
        <v>-753.8</v>
      </c>
      <c r="G36" s="238">
        <v>434</v>
      </c>
      <c r="H36" s="238">
        <v>366.2</v>
      </c>
      <c r="I36" s="238">
        <v>50</v>
      </c>
      <c r="J36" s="257">
        <v>-745.1</v>
      </c>
      <c r="K36" s="257">
        <v>120.8</v>
      </c>
      <c r="L36" s="257">
        <v>29.6</v>
      </c>
      <c r="M36" s="257">
        <v>13.7</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45.5</v>
      </c>
      <c r="C38" s="239">
        <v>22.2</v>
      </c>
      <c r="D38" s="239">
        <v>11.6</v>
      </c>
      <c r="E38" s="239">
        <v>22.7</v>
      </c>
      <c r="F38" s="238">
        <v>-26.9</v>
      </c>
      <c r="G38" s="238">
        <v>9.6</v>
      </c>
      <c r="H38" s="238">
        <v>24.1</v>
      </c>
      <c r="I38" s="238">
        <v>12.6</v>
      </c>
      <c r="J38" s="257">
        <v>-160.9</v>
      </c>
      <c r="K38" s="257">
        <v>29.8</v>
      </c>
      <c r="L38" s="257">
        <v>8</v>
      </c>
      <c r="M38" s="257">
        <v>10.7</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54.7</v>
      </c>
      <c r="C40" s="239">
        <v>154.69999999999999</v>
      </c>
      <c r="D40" s="239">
        <v>122.1</v>
      </c>
      <c r="E40" s="239">
        <v>71.099999999999994</v>
      </c>
      <c r="F40" s="238">
        <v>54.2</v>
      </c>
      <c r="G40" s="238">
        <v>147.5</v>
      </c>
      <c r="H40" s="238">
        <v>159.4</v>
      </c>
      <c r="I40" s="238">
        <v>102.3</v>
      </c>
      <c r="J40" s="258">
        <v>168.2</v>
      </c>
      <c r="K40" s="258">
        <v>127.6</v>
      </c>
      <c r="L40" s="258">
        <v>201.6</v>
      </c>
      <c r="M40" s="258">
        <v>49.8</v>
      </c>
    </row>
    <row r="41" spans="1:13" s="212" customFormat="1" ht="12.95" customHeight="1" x14ac:dyDescent="0.2">
      <c r="A41" s="222" t="s">
        <v>106</v>
      </c>
      <c r="B41" s="240">
        <v>0.4</v>
      </c>
      <c r="C41" s="240">
        <v>2.8</v>
      </c>
      <c r="D41" s="240">
        <v>0.8</v>
      </c>
      <c r="E41" s="240">
        <v>0.6</v>
      </c>
      <c r="F41" s="238">
        <v>0.8</v>
      </c>
      <c r="G41" s="238">
        <v>2.7</v>
      </c>
      <c r="H41" s="238">
        <v>1.1000000000000001</v>
      </c>
      <c r="I41" s="238">
        <v>0.6</v>
      </c>
      <c r="J41" s="258">
        <v>1.6</v>
      </c>
      <c r="K41" s="258">
        <v>0.8</v>
      </c>
      <c r="L41" s="258">
        <v>1.6</v>
      </c>
      <c r="M41" s="258">
        <v>0.2</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0.11</v>
      </c>
      <c r="C44" s="241">
        <v>11.55</v>
      </c>
      <c r="D44" s="241">
        <v>9.23</v>
      </c>
      <c r="E44" s="241">
        <v>35.1</v>
      </c>
      <c r="F44" s="242">
        <v>0.74</v>
      </c>
      <c r="G44" s="242">
        <v>0.65</v>
      </c>
      <c r="H44" s="242">
        <v>1.06</v>
      </c>
      <c r="I44" s="242">
        <v>1.3</v>
      </c>
      <c r="J44" s="259">
        <v>1.1100000000000001</v>
      </c>
      <c r="K44" s="259">
        <v>1.87</v>
      </c>
      <c r="L44" s="259">
        <v>1.07</v>
      </c>
      <c r="M44" s="259">
        <v>1.2</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1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71"/>
  <sheetViews>
    <sheetView workbookViewId="0">
      <selection activeCell="M42" sqref="M42"/>
    </sheetView>
  </sheetViews>
  <sheetFormatPr defaultRowHeight="12.75" x14ac:dyDescent="0.2"/>
  <cols>
    <col min="1" max="1" width="40.140625" style="250" customWidth="1"/>
    <col min="2" max="8" width="0" style="246" hidden="1" customWidth="1"/>
    <col min="9" max="12" width="9.140625" style="246"/>
    <col min="13" max="13" width="8.85546875" style="246"/>
    <col min="14" max="256" width="9.140625" style="246"/>
    <col min="257" max="257" width="40.140625" style="246" customWidth="1"/>
    <col min="258" max="262" width="0" style="246" hidden="1" customWidth="1"/>
    <col min="263" max="512" width="9.140625" style="246"/>
    <col min="513" max="513" width="40.140625" style="246" customWidth="1"/>
    <col min="514" max="518" width="0" style="246" hidden="1" customWidth="1"/>
    <col min="519" max="768" width="9.140625" style="246"/>
    <col min="769" max="769" width="40.140625" style="246" customWidth="1"/>
    <col min="770" max="774" width="0" style="246" hidden="1" customWidth="1"/>
    <col min="775" max="1024" width="9.140625" style="246"/>
    <col min="1025" max="1025" width="40.140625" style="246" customWidth="1"/>
    <col min="1026" max="1030" width="0" style="246" hidden="1" customWidth="1"/>
    <col min="1031" max="1280" width="9.140625" style="246"/>
    <col min="1281" max="1281" width="40.140625" style="246" customWidth="1"/>
    <col min="1282" max="1286" width="0" style="246" hidden="1" customWidth="1"/>
    <col min="1287" max="1536" width="9.140625" style="246"/>
    <col min="1537" max="1537" width="40.140625" style="246" customWidth="1"/>
    <col min="1538" max="1542" width="0" style="246" hidden="1" customWidth="1"/>
    <col min="1543" max="1792" width="9.140625" style="246"/>
    <col min="1793" max="1793" width="40.140625" style="246" customWidth="1"/>
    <col min="1794" max="1798" width="0" style="246" hidden="1" customWidth="1"/>
    <col min="1799" max="2048" width="9.140625" style="246"/>
    <col min="2049" max="2049" width="40.140625" style="246" customWidth="1"/>
    <col min="2050" max="2054" width="0" style="246" hidden="1" customWidth="1"/>
    <col min="2055" max="2304" width="9.140625" style="246"/>
    <col min="2305" max="2305" width="40.140625" style="246" customWidth="1"/>
    <col min="2306" max="2310" width="0" style="246" hidden="1" customWidth="1"/>
    <col min="2311" max="2560" width="9.140625" style="246"/>
    <col min="2561" max="2561" width="40.140625" style="246" customWidth="1"/>
    <col min="2562" max="2566" width="0" style="246" hidden="1" customWidth="1"/>
    <col min="2567" max="2816" width="9.140625" style="246"/>
    <col min="2817" max="2817" width="40.140625" style="246" customWidth="1"/>
    <col min="2818" max="2822" width="0" style="246" hidden="1" customWidth="1"/>
    <col min="2823" max="3072" width="9.140625" style="246"/>
    <col min="3073" max="3073" width="40.140625" style="246" customWidth="1"/>
    <col min="3074" max="3078" width="0" style="246" hidden="1" customWidth="1"/>
    <col min="3079" max="3328" width="9.140625" style="246"/>
    <col min="3329" max="3329" width="40.140625" style="246" customWidth="1"/>
    <col min="3330" max="3334" width="0" style="246" hidden="1" customWidth="1"/>
    <col min="3335" max="3584" width="9.140625" style="246"/>
    <col min="3585" max="3585" width="40.140625" style="246" customWidth="1"/>
    <col min="3586" max="3590" width="0" style="246" hidden="1" customWidth="1"/>
    <col min="3591" max="3840" width="9.140625" style="246"/>
    <col min="3841" max="3841" width="40.140625" style="246" customWidth="1"/>
    <col min="3842" max="3846" width="0" style="246" hidden="1" customWidth="1"/>
    <col min="3847" max="4096" width="9.140625" style="246"/>
    <col min="4097" max="4097" width="40.140625" style="246" customWidth="1"/>
    <col min="4098" max="4102" width="0" style="246" hidden="1" customWidth="1"/>
    <col min="4103" max="4352" width="9.140625" style="246"/>
    <col min="4353" max="4353" width="40.140625" style="246" customWidth="1"/>
    <col min="4354" max="4358" width="0" style="246" hidden="1" customWidth="1"/>
    <col min="4359" max="4608" width="9.140625" style="246"/>
    <col min="4609" max="4609" width="40.140625" style="246" customWidth="1"/>
    <col min="4610" max="4614" width="0" style="246" hidden="1" customWidth="1"/>
    <col min="4615" max="4864" width="9.140625" style="246"/>
    <col min="4865" max="4865" width="40.140625" style="246" customWidth="1"/>
    <col min="4866" max="4870" width="0" style="246" hidden="1" customWidth="1"/>
    <col min="4871" max="5120" width="9.140625" style="246"/>
    <col min="5121" max="5121" width="40.140625" style="246" customWidth="1"/>
    <col min="5122" max="5126" width="0" style="246" hidden="1" customWidth="1"/>
    <col min="5127" max="5376" width="9.140625" style="246"/>
    <col min="5377" max="5377" width="40.140625" style="246" customWidth="1"/>
    <col min="5378" max="5382" width="0" style="246" hidden="1" customWidth="1"/>
    <col min="5383" max="5632" width="9.140625" style="246"/>
    <col min="5633" max="5633" width="40.140625" style="246" customWidth="1"/>
    <col min="5634" max="5638" width="0" style="246" hidden="1" customWidth="1"/>
    <col min="5639" max="5888" width="9.140625" style="246"/>
    <col min="5889" max="5889" width="40.140625" style="246" customWidth="1"/>
    <col min="5890" max="5894" width="0" style="246" hidden="1" customWidth="1"/>
    <col min="5895" max="6144" width="9.140625" style="246"/>
    <col min="6145" max="6145" width="40.140625" style="246" customWidth="1"/>
    <col min="6146" max="6150" width="0" style="246" hidden="1" customWidth="1"/>
    <col min="6151" max="6400" width="9.140625" style="246"/>
    <col min="6401" max="6401" width="40.140625" style="246" customWidth="1"/>
    <col min="6402" max="6406" width="0" style="246" hidden="1" customWidth="1"/>
    <col min="6407" max="6656" width="9.140625" style="246"/>
    <col min="6657" max="6657" width="40.140625" style="246" customWidth="1"/>
    <col min="6658" max="6662" width="0" style="246" hidden="1" customWidth="1"/>
    <col min="6663" max="6912" width="9.140625" style="246"/>
    <col min="6913" max="6913" width="40.140625" style="246" customWidth="1"/>
    <col min="6914" max="6918" width="0" style="246" hidden="1" customWidth="1"/>
    <col min="6919" max="7168" width="9.140625" style="246"/>
    <col min="7169" max="7169" width="40.140625" style="246" customWidth="1"/>
    <col min="7170" max="7174" width="0" style="246" hidden="1" customWidth="1"/>
    <col min="7175" max="7424" width="9.140625" style="246"/>
    <col min="7425" max="7425" width="40.140625" style="246" customWidth="1"/>
    <col min="7426" max="7430" width="0" style="246" hidden="1" customWidth="1"/>
    <col min="7431" max="7680" width="9.140625" style="246"/>
    <col min="7681" max="7681" width="40.140625" style="246" customWidth="1"/>
    <col min="7682" max="7686" width="0" style="246" hidden="1" customWidth="1"/>
    <col min="7687" max="7936" width="9.140625" style="246"/>
    <col min="7937" max="7937" width="40.140625" style="246" customWidth="1"/>
    <col min="7938" max="7942" width="0" style="246" hidden="1" customWidth="1"/>
    <col min="7943" max="8192" width="9.140625" style="246"/>
    <col min="8193" max="8193" width="40.140625" style="246" customWidth="1"/>
    <col min="8194" max="8198" width="0" style="246" hidden="1" customWidth="1"/>
    <col min="8199" max="8448" width="9.140625" style="246"/>
    <col min="8449" max="8449" width="40.140625" style="246" customWidth="1"/>
    <col min="8450" max="8454" width="0" style="246" hidden="1" customWidth="1"/>
    <col min="8455" max="8704" width="9.140625" style="246"/>
    <col min="8705" max="8705" width="40.140625" style="246" customWidth="1"/>
    <col min="8706" max="8710" width="0" style="246" hidden="1" customWidth="1"/>
    <col min="8711" max="8960" width="9.140625" style="246"/>
    <col min="8961" max="8961" width="40.140625" style="246" customWidth="1"/>
    <col min="8962" max="8966" width="0" style="246" hidden="1" customWidth="1"/>
    <col min="8967" max="9216" width="9.140625" style="246"/>
    <col min="9217" max="9217" width="40.140625" style="246" customWidth="1"/>
    <col min="9218" max="9222" width="0" style="246" hidden="1" customWidth="1"/>
    <col min="9223" max="9472" width="9.140625" style="246"/>
    <col min="9473" max="9473" width="40.140625" style="246" customWidth="1"/>
    <col min="9474" max="9478" width="0" style="246" hidden="1" customWidth="1"/>
    <col min="9479" max="9728" width="9.140625" style="246"/>
    <col min="9729" max="9729" width="40.140625" style="246" customWidth="1"/>
    <col min="9730" max="9734" width="0" style="246" hidden="1" customWidth="1"/>
    <col min="9735" max="9984" width="9.140625" style="246"/>
    <col min="9985" max="9985" width="40.140625" style="246" customWidth="1"/>
    <col min="9986" max="9990" width="0" style="246" hidden="1" customWidth="1"/>
    <col min="9991" max="10240" width="9.140625" style="246"/>
    <col min="10241" max="10241" width="40.140625" style="246" customWidth="1"/>
    <col min="10242" max="10246" width="0" style="246" hidden="1" customWidth="1"/>
    <col min="10247" max="10496" width="9.140625" style="246"/>
    <col min="10497" max="10497" width="40.140625" style="246" customWidth="1"/>
    <col min="10498" max="10502" width="0" style="246" hidden="1" customWidth="1"/>
    <col min="10503" max="10752" width="9.140625" style="246"/>
    <col min="10753" max="10753" width="40.140625" style="246" customWidth="1"/>
    <col min="10754" max="10758" width="0" style="246" hidden="1" customWidth="1"/>
    <col min="10759" max="11008" width="9.140625" style="246"/>
    <col min="11009" max="11009" width="40.140625" style="246" customWidth="1"/>
    <col min="11010" max="11014" width="0" style="246" hidden="1" customWidth="1"/>
    <col min="11015" max="11264" width="9.140625" style="246"/>
    <col min="11265" max="11265" width="40.140625" style="246" customWidth="1"/>
    <col min="11266" max="11270" width="0" style="246" hidden="1" customWidth="1"/>
    <col min="11271" max="11520" width="9.140625" style="246"/>
    <col min="11521" max="11521" width="40.140625" style="246" customWidth="1"/>
    <col min="11522" max="11526" width="0" style="246" hidden="1" customWidth="1"/>
    <col min="11527" max="11776" width="9.140625" style="246"/>
    <col min="11777" max="11777" width="40.140625" style="246" customWidth="1"/>
    <col min="11778" max="11782" width="0" style="246" hidden="1" customWidth="1"/>
    <col min="11783" max="12032" width="9.140625" style="246"/>
    <col min="12033" max="12033" width="40.140625" style="246" customWidth="1"/>
    <col min="12034" max="12038" width="0" style="246" hidden="1" customWidth="1"/>
    <col min="12039" max="12288" width="9.140625" style="246"/>
    <col min="12289" max="12289" width="40.140625" style="246" customWidth="1"/>
    <col min="12290" max="12294" width="0" style="246" hidden="1" customWidth="1"/>
    <col min="12295" max="12544" width="9.140625" style="246"/>
    <col min="12545" max="12545" width="40.140625" style="246" customWidth="1"/>
    <col min="12546" max="12550" width="0" style="246" hidden="1" customWidth="1"/>
    <col min="12551" max="12800" width="9.140625" style="246"/>
    <col min="12801" max="12801" width="40.140625" style="246" customWidth="1"/>
    <col min="12802" max="12806" width="0" style="246" hidden="1" customWidth="1"/>
    <col min="12807" max="13056" width="9.140625" style="246"/>
    <col min="13057" max="13057" width="40.140625" style="246" customWidth="1"/>
    <col min="13058" max="13062" width="0" style="246" hidden="1" customWidth="1"/>
    <col min="13063" max="13312" width="9.140625" style="246"/>
    <col min="13313" max="13313" width="40.140625" style="246" customWidth="1"/>
    <col min="13314" max="13318" width="0" style="246" hidden="1" customWidth="1"/>
    <col min="13319" max="13568" width="9.140625" style="246"/>
    <col min="13569" max="13569" width="40.140625" style="246" customWidth="1"/>
    <col min="13570" max="13574" width="0" style="246" hidden="1" customWidth="1"/>
    <col min="13575" max="13824" width="9.140625" style="246"/>
    <col min="13825" max="13825" width="40.140625" style="246" customWidth="1"/>
    <col min="13826" max="13830" width="0" style="246" hidden="1" customWidth="1"/>
    <col min="13831" max="14080" width="9.140625" style="246"/>
    <col min="14081" max="14081" width="40.140625" style="246" customWidth="1"/>
    <col min="14082" max="14086" width="0" style="246" hidden="1" customWidth="1"/>
    <col min="14087" max="14336" width="9.140625" style="246"/>
    <col min="14337" max="14337" width="40.140625" style="246" customWidth="1"/>
    <col min="14338" max="14342" width="0" style="246" hidden="1" customWidth="1"/>
    <col min="14343" max="14592" width="9.140625" style="246"/>
    <col min="14593" max="14593" width="40.140625" style="246" customWidth="1"/>
    <col min="14594" max="14598" width="0" style="246" hidden="1" customWidth="1"/>
    <col min="14599" max="14848" width="9.140625" style="246"/>
    <col min="14849" max="14849" width="40.140625" style="246" customWidth="1"/>
    <col min="14850" max="14854" width="0" style="246" hidden="1" customWidth="1"/>
    <col min="14855" max="15104" width="9.140625" style="246"/>
    <col min="15105" max="15105" width="40.140625" style="246" customWidth="1"/>
    <col min="15106" max="15110" width="0" style="246" hidden="1" customWidth="1"/>
    <col min="15111" max="15360" width="9.140625" style="246"/>
    <col min="15361" max="15361" width="40.140625" style="246" customWidth="1"/>
    <col min="15362" max="15366" width="0" style="246" hidden="1" customWidth="1"/>
    <col min="15367" max="15616" width="9.140625" style="246"/>
    <col min="15617" max="15617" width="40.140625" style="246" customWidth="1"/>
    <col min="15618" max="15622" width="0" style="246" hidden="1" customWidth="1"/>
    <col min="15623" max="15872" width="9.140625" style="246"/>
    <col min="15873" max="15873" width="40.140625" style="246" customWidth="1"/>
    <col min="15874" max="15878" width="0" style="246" hidden="1" customWidth="1"/>
    <col min="15879" max="16128" width="9.140625" style="246"/>
    <col min="16129" max="16129" width="40.1406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196</v>
      </c>
    </row>
    <row r="3" spans="1:13" ht="21" customHeight="1" x14ac:dyDescent="0.2">
      <c r="A3" s="154" t="s">
        <v>197</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75" customHeight="1" x14ac:dyDescent="0.2">
      <c r="A6" s="141"/>
      <c r="B6" s="249"/>
      <c r="C6" s="249"/>
      <c r="D6" s="249"/>
      <c r="E6" s="249"/>
      <c r="F6" s="249"/>
    </row>
    <row r="7" spans="1:13" ht="24" customHeight="1" x14ac:dyDescent="0.2">
      <c r="A7" s="222" t="s">
        <v>130</v>
      </c>
      <c r="B7" s="108">
        <v>1798.7</v>
      </c>
      <c r="C7" s="108">
        <v>1882.9</v>
      </c>
      <c r="D7" s="108">
        <v>1657.8</v>
      </c>
      <c r="E7" s="108">
        <v>1426.1</v>
      </c>
      <c r="F7" s="108">
        <v>1608.9</v>
      </c>
      <c r="G7" s="108">
        <v>1412.7</v>
      </c>
      <c r="H7" s="108">
        <v>1275.0999999999999</v>
      </c>
      <c r="I7" s="108">
        <v>1459.4</v>
      </c>
      <c r="J7" s="108">
        <v>2148.8000000000002</v>
      </c>
      <c r="K7" s="108">
        <v>2257.4</v>
      </c>
      <c r="L7" s="108">
        <v>2497.8000000000002</v>
      </c>
      <c r="M7" s="108">
        <v>2620.4</v>
      </c>
    </row>
    <row r="8" spans="1:13" ht="12.95" customHeight="1" x14ac:dyDescent="0.2">
      <c r="A8" s="222" t="s">
        <v>0</v>
      </c>
      <c r="B8" s="108">
        <v>2.5</v>
      </c>
      <c r="C8" s="108">
        <v>30.7</v>
      </c>
      <c r="D8" s="108">
        <v>21.4</v>
      </c>
      <c r="E8" s="108">
        <v>36.700000000000003</v>
      </c>
      <c r="F8" s="108">
        <v>67</v>
      </c>
      <c r="G8" s="108">
        <v>33.4</v>
      </c>
      <c r="H8" s="108">
        <v>85.3</v>
      </c>
      <c r="I8" s="108">
        <v>15.4</v>
      </c>
      <c r="J8" s="108">
        <v>6.1</v>
      </c>
      <c r="K8" s="108">
        <v>3</v>
      </c>
      <c r="L8" s="108">
        <v>-49.5</v>
      </c>
      <c r="M8" s="108">
        <v>-22.8</v>
      </c>
    </row>
    <row r="9" spans="1:13" ht="24" x14ac:dyDescent="0.2">
      <c r="A9" s="225" t="s">
        <v>1388</v>
      </c>
      <c r="B9" s="108">
        <v>211.4</v>
      </c>
      <c r="C9" s="108">
        <v>179.1</v>
      </c>
      <c r="D9" s="108">
        <v>139.5</v>
      </c>
      <c r="E9" s="108">
        <v>66.8</v>
      </c>
      <c r="F9" s="108">
        <v>42.2</v>
      </c>
      <c r="G9" s="108">
        <v>88</v>
      </c>
      <c r="H9" s="108">
        <v>228.2</v>
      </c>
      <c r="I9" s="108">
        <v>99.5</v>
      </c>
      <c r="J9" s="108">
        <v>288.60000000000002</v>
      </c>
      <c r="K9" s="108">
        <v>408.9</v>
      </c>
      <c r="L9" s="108">
        <v>630.29999999999995</v>
      </c>
      <c r="M9" s="108">
        <v>373.6</v>
      </c>
    </row>
    <row r="10" spans="1:13" ht="12.95" customHeight="1" x14ac:dyDescent="0.2">
      <c r="A10" s="226" t="s">
        <v>1</v>
      </c>
      <c r="B10" s="108">
        <v>231.9</v>
      </c>
      <c r="C10" s="108">
        <v>200.7</v>
      </c>
      <c r="D10" s="108">
        <v>149</v>
      </c>
      <c r="E10" s="108">
        <v>150.1</v>
      </c>
      <c r="F10" s="108">
        <v>141.4</v>
      </c>
      <c r="G10" s="108">
        <v>105.4</v>
      </c>
      <c r="H10" s="108">
        <v>252.4</v>
      </c>
      <c r="I10" s="108">
        <v>164.4</v>
      </c>
      <c r="J10" s="108">
        <v>346.3</v>
      </c>
      <c r="K10" s="108">
        <v>490.3</v>
      </c>
      <c r="L10" s="108">
        <v>723</v>
      </c>
      <c r="M10" s="108">
        <v>616.79999999999995</v>
      </c>
    </row>
    <row r="11" spans="1:13" ht="12.95" customHeight="1" x14ac:dyDescent="0.2">
      <c r="A11" s="222" t="s">
        <v>2</v>
      </c>
      <c r="B11" s="108">
        <v>20.6</v>
      </c>
      <c r="C11" s="108">
        <v>21.6</v>
      </c>
      <c r="D11" s="108">
        <v>9.5</v>
      </c>
      <c r="E11" s="108">
        <v>83.3</v>
      </c>
      <c r="F11" s="108">
        <v>99.1</v>
      </c>
      <c r="G11" s="108">
        <v>17.399999999999999</v>
      </c>
      <c r="H11" s="108">
        <v>24.2</v>
      </c>
      <c r="I11" s="108">
        <v>64.900000000000006</v>
      </c>
      <c r="J11" s="108">
        <v>57.6</v>
      </c>
      <c r="K11" s="108">
        <v>81.400000000000006</v>
      </c>
      <c r="L11" s="108">
        <v>92.7</v>
      </c>
      <c r="M11" s="108">
        <v>243.3</v>
      </c>
    </row>
    <row r="12" spans="1:13" ht="26.25" customHeight="1" x14ac:dyDescent="0.2">
      <c r="A12" s="222" t="s">
        <v>59</v>
      </c>
      <c r="B12" s="108">
        <v>1589.8</v>
      </c>
      <c r="C12" s="108">
        <v>1734.5</v>
      </c>
      <c r="D12" s="108">
        <v>1539.7</v>
      </c>
      <c r="E12" s="108">
        <v>1396</v>
      </c>
      <c r="F12" s="108">
        <v>1633.6</v>
      </c>
      <c r="G12" s="108">
        <v>1358.1</v>
      </c>
      <c r="H12" s="108">
        <v>1132.0999999999999</v>
      </c>
      <c r="I12" s="108">
        <v>1375.3</v>
      </c>
      <c r="J12" s="108">
        <v>1866.3</v>
      </c>
      <c r="K12" s="108">
        <v>1851.5</v>
      </c>
      <c r="L12" s="108">
        <v>1818</v>
      </c>
      <c r="M12" s="108">
        <v>2241.3000000000002</v>
      </c>
    </row>
    <row r="13" spans="1:13" ht="12.95" customHeight="1" x14ac:dyDescent="0.2">
      <c r="A13" s="222" t="s">
        <v>3</v>
      </c>
      <c r="B13" s="108">
        <v>1111.5</v>
      </c>
      <c r="C13" s="108">
        <v>1390.6</v>
      </c>
      <c r="D13" s="108">
        <v>1388.4</v>
      </c>
      <c r="E13" s="108">
        <v>1392.2</v>
      </c>
      <c r="F13" s="108">
        <v>1528.9</v>
      </c>
      <c r="G13" s="108">
        <v>1485.3</v>
      </c>
      <c r="H13" s="108">
        <v>1597.7</v>
      </c>
      <c r="I13" s="108">
        <v>1280.0999999999999</v>
      </c>
      <c r="J13" s="108">
        <v>1445.5</v>
      </c>
      <c r="K13" s="108">
        <v>1397.4</v>
      </c>
      <c r="L13" s="108">
        <v>1407.1</v>
      </c>
      <c r="M13" s="108">
        <v>1521.8</v>
      </c>
    </row>
    <row r="14" spans="1:13" ht="12.95" customHeight="1" x14ac:dyDescent="0.2">
      <c r="A14" s="222" t="s">
        <v>4</v>
      </c>
      <c r="B14" s="108">
        <v>113.9</v>
      </c>
      <c r="C14" s="108">
        <v>223.7</v>
      </c>
      <c r="D14" s="108">
        <v>378.2</v>
      </c>
      <c r="E14" s="108">
        <v>214.6</v>
      </c>
      <c r="F14" s="108">
        <v>302.10000000000002</v>
      </c>
      <c r="G14" s="108">
        <v>207.9</v>
      </c>
      <c r="H14" s="108">
        <v>375.6</v>
      </c>
      <c r="I14" s="108">
        <v>255.2</v>
      </c>
      <c r="J14" s="108">
        <v>1091.0999999999999</v>
      </c>
      <c r="K14" s="108">
        <v>1217.0999999999999</v>
      </c>
      <c r="L14" s="108">
        <v>1054</v>
      </c>
      <c r="M14" s="108">
        <v>1302.7</v>
      </c>
    </row>
    <row r="15" spans="1:13" ht="12.95" customHeight="1" x14ac:dyDescent="0.2">
      <c r="A15" s="149" t="s">
        <v>5</v>
      </c>
      <c r="B15" s="108">
        <v>5</v>
      </c>
      <c r="C15" s="108">
        <v>35.799999999999997</v>
      </c>
      <c r="D15" s="108">
        <v>44.3</v>
      </c>
      <c r="E15" s="108">
        <v>29.8</v>
      </c>
      <c r="F15" s="108">
        <v>33.6</v>
      </c>
      <c r="G15" s="108">
        <v>23.9</v>
      </c>
      <c r="H15" s="108">
        <v>38.700000000000003</v>
      </c>
      <c r="I15" s="108">
        <v>33.799999999999997</v>
      </c>
      <c r="J15" s="108">
        <v>83.8</v>
      </c>
      <c r="K15" s="108">
        <v>135</v>
      </c>
      <c r="L15" s="108">
        <v>201.1</v>
      </c>
      <c r="M15" s="108">
        <v>194.6</v>
      </c>
    </row>
    <row r="16" spans="1:13" ht="12.95" customHeight="1" x14ac:dyDescent="0.2">
      <c r="A16" s="227" t="s">
        <v>60</v>
      </c>
      <c r="B16" s="108">
        <v>39.4</v>
      </c>
      <c r="C16" s="108">
        <v>132</v>
      </c>
      <c r="D16" s="108">
        <v>300.8</v>
      </c>
      <c r="E16" s="108">
        <v>184</v>
      </c>
      <c r="F16" s="108">
        <v>268.10000000000002</v>
      </c>
      <c r="G16" s="108">
        <v>127.2</v>
      </c>
      <c r="H16" s="108">
        <v>153.4</v>
      </c>
      <c r="I16" s="108">
        <v>115.8</v>
      </c>
      <c r="J16" s="108">
        <v>613</v>
      </c>
      <c r="K16" s="108">
        <v>338.5</v>
      </c>
      <c r="L16" s="108">
        <v>393.3</v>
      </c>
      <c r="M16" s="108">
        <v>285.10000000000002</v>
      </c>
    </row>
    <row r="17" spans="1:13" ht="12.95" customHeight="1" x14ac:dyDescent="0.2">
      <c r="A17" s="149" t="s">
        <v>6</v>
      </c>
      <c r="B17" s="108">
        <v>69.5</v>
      </c>
      <c r="C17" s="108">
        <v>55.9</v>
      </c>
      <c r="D17" s="108">
        <v>33.1</v>
      </c>
      <c r="E17" s="108">
        <v>0.8</v>
      </c>
      <c r="F17" s="108">
        <v>0.5</v>
      </c>
      <c r="G17" s="108">
        <v>56.8</v>
      </c>
      <c r="H17" s="108">
        <v>183.4</v>
      </c>
      <c r="I17" s="108">
        <v>105.5</v>
      </c>
      <c r="J17" s="108">
        <v>394.3</v>
      </c>
      <c r="K17" s="108">
        <v>743.7</v>
      </c>
      <c r="L17" s="108">
        <v>459.6</v>
      </c>
      <c r="M17" s="108">
        <v>823</v>
      </c>
    </row>
    <row r="18" spans="1:13" ht="12.95" customHeight="1" x14ac:dyDescent="0.2">
      <c r="A18" s="222" t="s">
        <v>7</v>
      </c>
      <c r="B18" s="108">
        <v>382.9</v>
      </c>
      <c r="C18" s="108">
        <v>446.4</v>
      </c>
      <c r="D18" s="108">
        <v>456</v>
      </c>
      <c r="E18" s="108">
        <v>446.8</v>
      </c>
      <c r="F18" s="108">
        <v>748.6</v>
      </c>
      <c r="G18" s="108">
        <v>695.5</v>
      </c>
      <c r="H18" s="108">
        <v>835.6</v>
      </c>
      <c r="I18" s="108">
        <v>1011.3</v>
      </c>
      <c r="J18" s="108">
        <v>1333.3</v>
      </c>
      <c r="K18" s="108">
        <v>1657.3</v>
      </c>
      <c r="L18" s="108">
        <v>2777.8</v>
      </c>
      <c r="M18" s="108">
        <v>2854.1</v>
      </c>
    </row>
    <row r="19" spans="1:13" ht="12.95" customHeight="1" x14ac:dyDescent="0.2">
      <c r="A19" s="222" t="s">
        <v>8</v>
      </c>
      <c r="B19" s="108">
        <v>733.2</v>
      </c>
      <c r="C19" s="108">
        <v>733.6</v>
      </c>
      <c r="D19" s="108">
        <v>804.8</v>
      </c>
      <c r="E19" s="108">
        <v>797.1</v>
      </c>
      <c r="F19" s="108">
        <v>709.3</v>
      </c>
      <c r="G19" s="108">
        <v>699.8</v>
      </c>
      <c r="H19" s="108">
        <v>798.1</v>
      </c>
      <c r="I19" s="108">
        <v>929.8</v>
      </c>
      <c r="J19" s="108">
        <v>970.4</v>
      </c>
      <c r="K19" s="108">
        <v>1433.6</v>
      </c>
      <c r="L19" s="108">
        <v>1509.6</v>
      </c>
      <c r="M19" s="108">
        <v>1642.9</v>
      </c>
    </row>
    <row r="20" spans="1:13" ht="12.95" customHeight="1" x14ac:dyDescent="0.2">
      <c r="A20" s="227" t="s">
        <v>109</v>
      </c>
      <c r="B20" s="108">
        <v>253.9</v>
      </c>
      <c r="C20" s="108">
        <v>312.3</v>
      </c>
      <c r="D20" s="108">
        <v>294.60000000000002</v>
      </c>
      <c r="E20" s="108">
        <v>300.3</v>
      </c>
      <c r="F20" s="108">
        <v>284.89999999999998</v>
      </c>
      <c r="G20" s="108">
        <v>266.10000000000002</v>
      </c>
      <c r="H20" s="108">
        <v>245</v>
      </c>
      <c r="I20" s="108">
        <v>360.6</v>
      </c>
      <c r="J20" s="108">
        <v>357.5</v>
      </c>
      <c r="K20" s="108">
        <v>488.6</v>
      </c>
      <c r="L20" s="108">
        <v>597.5</v>
      </c>
      <c r="M20" s="108">
        <v>672</v>
      </c>
    </row>
    <row r="21" spans="1:13" ht="12.95" customHeight="1" x14ac:dyDescent="0.2">
      <c r="A21" s="227" t="s">
        <v>9</v>
      </c>
      <c r="B21" s="108">
        <v>247.4</v>
      </c>
      <c r="C21" s="108">
        <v>215.5</v>
      </c>
      <c r="D21" s="108">
        <v>286.5</v>
      </c>
      <c r="E21" s="108">
        <v>285.60000000000002</v>
      </c>
      <c r="F21" s="108">
        <v>225.5</v>
      </c>
      <c r="G21" s="108">
        <v>266.5</v>
      </c>
      <c r="H21" s="108">
        <v>284.89999999999998</v>
      </c>
      <c r="I21" s="108">
        <v>306</v>
      </c>
      <c r="J21" s="108">
        <v>251</v>
      </c>
      <c r="K21" s="108">
        <v>405.1</v>
      </c>
      <c r="L21" s="108">
        <v>551.5</v>
      </c>
      <c r="M21" s="108">
        <v>632.6</v>
      </c>
    </row>
    <row r="22" spans="1:13" ht="12.95" customHeight="1" x14ac:dyDescent="0.2">
      <c r="A22" s="227" t="s">
        <v>10</v>
      </c>
      <c r="B22" s="108">
        <v>40.299999999999997</v>
      </c>
      <c r="C22" s="108">
        <v>13.3</v>
      </c>
      <c r="D22" s="108">
        <v>18.8</v>
      </c>
      <c r="E22" s="108">
        <v>22.8</v>
      </c>
      <c r="F22" s="108">
        <v>14.7</v>
      </c>
      <c r="G22" s="108">
        <v>8.5</v>
      </c>
      <c r="H22" s="108">
        <v>31.4</v>
      </c>
      <c r="I22" s="108">
        <v>6.7</v>
      </c>
      <c r="J22" s="108">
        <v>6.5</v>
      </c>
      <c r="K22" s="108">
        <v>5.4</v>
      </c>
      <c r="L22" s="108">
        <v>53.6</v>
      </c>
      <c r="M22" s="108">
        <v>8.9</v>
      </c>
    </row>
    <row r="23" spans="1:13" ht="12.95" customHeight="1" x14ac:dyDescent="0.2">
      <c r="A23" s="227" t="s">
        <v>61</v>
      </c>
      <c r="B23" s="108">
        <v>49.7</v>
      </c>
      <c r="C23" s="108">
        <v>54.8</v>
      </c>
      <c r="D23" s="108">
        <v>68.400000000000006</v>
      </c>
      <c r="E23" s="108">
        <v>54.6</v>
      </c>
      <c r="F23" s="108">
        <v>43.2</v>
      </c>
      <c r="G23" s="108">
        <v>27.6</v>
      </c>
      <c r="H23" s="108">
        <v>31.7</v>
      </c>
      <c r="I23" s="108">
        <v>65.400000000000006</v>
      </c>
      <c r="J23" s="108">
        <v>110</v>
      </c>
      <c r="K23" s="108">
        <v>91.3</v>
      </c>
      <c r="L23" s="108">
        <v>77.599999999999994</v>
      </c>
      <c r="M23" s="108">
        <v>64.2</v>
      </c>
    </row>
    <row r="24" spans="1:13" ht="12.95" customHeight="1" x14ac:dyDescent="0.2">
      <c r="A24" s="222" t="s">
        <v>11</v>
      </c>
      <c r="B24" s="108">
        <v>812.1</v>
      </c>
      <c r="C24" s="108">
        <v>877.3</v>
      </c>
      <c r="D24" s="108">
        <v>769.4</v>
      </c>
      <c r="E24" s="108">
        <v>624.1</v>
      </c>
      <c r="F24" s="108">
        <v>961.7</v>
      </c>
      <c r="G24" s="108">
        <v>931.8</v>
      </c>
      <c r="H24" s="108">
        <v>1659.7</v>
      </c>
      <c r="I24" s="108">
        <v>1556.7</v>
      </c>
      <c r="J24" s="108">
        <v>1260</v>
      </c>
      <c r="K24" s="108">
        <v>1536.9</v>
      </c>
      <c r="L24" s="108">
        <v>2389.6</v>
      </c>
      <c r="M24" s="108">
        <v>3101.6</v>
      </c>
    </row>
    <row r="25" spans="1:13" ht="12.95" customHeight="1" x14ac:dyDescent="0.2">
      <c r="A25" s="222" t="s">
        <v>12</v>
      </c>
      <c r="B25" s="108">
        <v>600.70000000000005</v>
      </c>
      <c r="C25" s="108">
        <v>626.5</v>
      </c>
      <c r="D25" s="108">
        <v>733.6</v>
      </c>
      <c r="E25" s="108">
        <v>685.4</v>
      </c>
      <c r="F25" s="108">
        <v>608.5</v>
      </c>
      <c r="G25" s="108">
        <v>650.9</v>
      </c>
      <c r="H25" s="108">
        <v>749.7</v>
      </c>
      <c r="I25" s="108">
        <v>908.8</v>
      </c>
      <c r="J25" s="108">
        <v>630.70000000000005</v>
      </c>
      <c r="K25" s="108">
        <v>1109.9000000000001</v>
      </c>
      <c r="L25" s="108">
        <v>671.7</v>
      </c>
      <c r="M25" s="108">
        <v>1064</v>
      </c>
    </row>
    <row r="26" spans="1:13" ht="12.95" customHeight="1" x14ac:dyDescent="0.2">
      <c r="A26" s="222" t="s">
        <v>13</v>
      </c>
      <c r="B26" s="108">
        <v>626.1</v>
      </c>
      <c r="C26" s="108">
        <v>602.20000000000005</v>
      </c>
      <c r="D26" s="108">
        <v>608.70000000000005</v>
      </c>
      <c r="E26" s="108">
        <v>586.79999999999995</v>
      </c>
      <c r="F26" s="108">
        <v>597.9</v>
      </c>
      <c r="G26" s="108">
        <v>555.20000000000005</v>
      </c>
      <c r="H26" s="108">
        <v>578.20000000000005</v>
      </c>
      <c r="I26" s="108">
        <v>592.20000000000005</v>
      </c>
      <c r="J26" s="108">
        <v>731.5</v>
      </c>
      <c r="K26" s="108">
        <v>1172.5</v>
      </c>
      <c r="L26" s="108">
        <v>782.1</v>
      </c>
      <c r="M26" s="108">
        <v>985.6</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37</v>
      </c>
      <c r="C30" s="234">
        <v>31</v>
      </c>
      <c r="D30" s="234">
        <v>34</v>
      </c>
      <c r="E30" s="234">
        <v>34</v>
      </c>
      <c r="F30" s="235">
        <v>34</v>
      </c>
      <c r="G30" s="235">
        <v>37</v>
      </c>
      <c r="H30" s="235">
        <v>34</v>
      </c>
      <c r="I30" s="235">
        <v>38</v>
      </c>
      <c r="J30" s="255">
        <v>40</v>
      </c>
      <c r="K30" s="255">
        <v>44</v>
      </c>
      <c r="L30" s="255">
        <v>50</v>
      </c>
      <c r="M30" s="255">
        <v>46</v>
      </c>
    </row>
    <row r="31" spans="1:13" s="212" customFormat="1" ht="12.95" customHeight="1" x14ac:dyDescent="0.2">
      <c r="A31" s="222" t="s">
        <v>15</v>
      </c>
      <c r="B31" s="234">
        <v>11</v>
      </c>
      <c r="C31" s="234">
        <v>13</v>
      </c>
      <c r="D31" s="234">
        <v>9</v>
      </c>
      <c r="E31" s="234">
        <v>6</v>
      </c>
      <c r="F31" s="235">
        <v>6</v>
      </c>
      <c r="G31" s="235">
        <v>9</v>
      </c>
      <c r="H31" s="235">
        <v>8</v>
      </c>
      <c r="I31" s="235">
        <v>14</v>
      </c>
      <c r="J31" s="255">
        <v>10</v>
      </c>
      <c r="K31" s="255">
        <v>8</v>
      </c>
      <c r="L31" s="255">
        <v>8</v>
      </c>
      <c r="M31" s="255">
        <v>10</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13.1</v>
      </c>
      <c r="C33" s="237">
        <v>8.6</v>
      </c>
      <c r="D33" s="237">
        <v>7.7</v>
      </c>
      <c r="E33" s="237">
        <v>2.2000000000000002</v>
      </c>
      <c r="F33" s="238">
        <v>-1.5</v>
      </c>
      <c r="G33" s="238">
        <v>4</v>
      </c>
      <c r="H33" s="238">
        <v>12.6</v>
      </c>
      <c r="I33" s="238">
        <v>6.1</v>
      </c>
      <c r="J33" s="257">
        <v>15.1</v>
      </c>
      <c r="K33" s="257">
        <v>21.9</v>
      </c>
      <c r="L33" s="257">
        <v>37.4</v>
      </c>
      <c r="M33" s="257">
        <v>16.899999999999999</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26</v>
      </c>
      <c r="C36" s="239">
        <v>20.399999999999999</v>
      </c>
      <c r="D36" s="239">
        <v>18.100000000000001</v>
      </c>
      <c r="E36" s="239">
        <v>10.7</v>
      </c>
      <c r="F36" s="238">
        <v>4.4000000000000004</v>
      </c>
      <c r="G36" s="238">
        <v>9.4</v>
      </c>
      <c r="H36" s="238">
        <v>13.8</v>
      </c>
      <c r="I36" s="238">
        <v>6.4</v>
      </c>
      <c r="J36" s="257">
        <v>22.9</v>
      </c>
      <c r="K36" s="257">
        <v>26.6</v>
      </c>
      <c r="L36" s="257">
        <v>26.4</v>
      </c>
      <c r="M36" s="257">
        <v>12</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11.8</v>
      </c>
      <c r="C38" s="239">
        <v>9.5</v>
      </c>
      <c r="D38" s="239">
        <v>8.4</v>
      </c>
      <c r="E38" s="239">
        <v>4.7</v>
      </c>
      <c r="F38" s="238">
        <v>2.6</v>
      </c>
      <c r="G38" s="238">
        <v>6.2</v>
      </c>
      <c r="H38" s="238">
        <v>17.899999999999999</v>
      </c>
      <c r="I38" s="238">
        <v>6.8</v>
      </c>
      <c r="J38" s="257">
        <v>13.4</v>
      </c>
      <c r="K38" s="257">
        <v>18.100000000000001</v>
      </c>
      <c r="L38" s="257">
        <v>25.2</v>
      </c>
      <c r="M38" s="257">
        <v>14.3</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106</v>
      </c>
      <c r="C40" s="239">
        <v>104.7</v>
      </c>
      <c r="D40" s="239">
        <v>88</v>
      </c>
      <c r="E40" s="239">
        <v>86</v>
      </c>
      <c r="F40" s="238">
        <v>112.8</v>
      </c>
      <c r="G40" s="238">
        <v>87.8</v>
      </c>
      <c r="H40" s="238">
        <v>90.3</v>
      </c>
      <c r="I40" s="238">
        <v>114.5</v>
      </c>
      <c r="J40" s="258">
        <v>147.19999999999999</v>
      </c>
      <c r="K40" s="258">
        <v>105.1</v>
      </c>
      <c r="L40" s="258">
        <v>110.6</v>
      </c>
      <c r="M40" s="258">
        <v>104.9</v>
      </c>
    </row>
    <row r="41" spans="1:13" s="212" customFormat="1" ht="12.95" customHeight="1" x14ac:dyDescent="0.2">
      <c r="A41" s="222" t="s">
        <v>106</v>
      </c>
      <c r="B41" s="240">
        <v>1</v>
      </c>
      <c r="C41" s="240">
        <v>1</v>
      </c>
      <c r="D41" s="240">
        <v>0.8</v>
      </c>
      <c r="E41" s="240">
        <v>1</v>
      </c>
      <c r="F41" s="238">
        <v>1.3</v>
      </c>
      <c r="G41" s="238">
        <v>0.8</v>
      </c>
      <c r="H41" s="238">
        <v>1</v>
      </c>
      <c r="I41" s="238">
        <v>1.3</v>
      </c>
      <c r="J41" s="258">
        <v>1.3</v>
      </c>
      <c r="K41" s="258">
        <v>0.7</v>
      </c>
      <c r="L41" s="258">
        <v>1.1000000000000001</v>
      </c>
      <c r="M41" s="258">
        <v>0.9</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0.96</v>
      </c>
      <c r="C44" s="241">
        <v>1.04</v>
      </c>
      <c r="D44" s="241">
        <v>1.21</v>
      </c>
      <c r="E44" s="241">
        <v>1.17</v>
      </c>
      <c r="F44" s="242">
        <v>1.02</v>
      </c>
      <c r="G44" s="242">
        <v>1.17</v>
      </c>
      <c r="H44" s="242">
        <v>1.3</v>
      </c>
      <c r="I44" s="242">
        <v>1.53</v>
      </c>
      <c r="J44" s="259">
        <v>0.86</v>
      </c>
      <c r="K44" s="259">
        <v>0.95</v>
      </c>
      <c r="L44" s="259">
        <v>0.86</v>
      </c>
      <c r="M44" s="259">
        <v>1.08</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2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71"/>
  <sheetViews>
    <sheetView workbookViewId="0">
      <selection activeCell="M42" sqref="M42"/>
    </sheetView>
  </sheetViews>
  <sheetFormatPr defaultRowHeight="12.75" x14ac:dyDescent="0.2"/>
  <cols>
    <col min="1" max="1" width="39.85546875" style="250" customWidth="1"/>
    <col min="2" max="6" width="0" style="246" hidden="1" customWidth="1"/>
    <col min="7" max="8" width="9.7109375" style="246" hidden="1" customWidth="1"/>
    <col min="9" max="13" width="10" style="246" customWidth="1"/>
    <col min="14" max="256" width="9.140625" style="246"/>
    <col min="257" max="257" width="39.85546875" style="246" customWidth="1"/>
    <col min="258" max="262" width="0" style="246" hidden="1" customWidth="1"/>
    <col min="263" max="266" width="9.7109375" style="246" customWidth="1"/>
    <col min="267" max="512" width="9.140625" style="246"/>
    <col min="513" max="513" width="39.85546875" style="246" customWidth="1"/>
    <col min="514" max="518" width="0" style="246" hidden="1" customWidth="1"/>
    <col min="519" max="522" width="9.7109375" style="246" customWidth="1"/>
    <col min="523" max="768" width="9.140625" style="246"/>
    <col min="769" max="769" width="39.85546875" style="246" customWidth="1"/>
    <col min="770" max="774" width="0" style="246" hidden="1" customWidth="1"/>
    <col min="775" max="778" width="9.7109375" style="246" customWidth="1"/>
    <col min="779" max="1024" width="9.140625" style="246"/>
    <col min="1025" max="1025" width="39.85546875" style="246" customWidth="1"/>
    <col min="1026" max="1030" width="0" style="246" hidden="1" customWidth="1"/>
    <col min="1031" max="1034" width="9.7109375" style="246" customWidth="1"/>
    <col min="1035" max="1280" width="9.140625" style="246"/>
    <col min="1281" max="1281" width="39.85546875" style="246" customWidth="1"/>
    <col min="1282" max="1286" width="0" style="246" hidden="1" customWidth="1"/>
    <col min="1287" max="1290" width="9.7109375" style="246" customWidth="1"/>
    <col min="1291" max="1536" width="9.140625" style="246"/>
    <col min="1537" max="1537" width="39.85546875" style="246" customWidth="1"/>
    <col min="1538" max="1542" width="0" style="246" hidden="1" customWidth="1"/>
    <col min="1543" max="1546" width="9.7109375" style="246" customWidth="1"/>
    <col min="1547" max="1792" width="9.140625" style="246"/>
    <col min="1793" max="1793" width="39.85546875" style="246" customWidth="1"/>
    <col min="1794" max="1798" width="0" style="246" hidden="1" customWidth="1"/>
    <col min="1799" max="1802" width="9.7109375" style="246" customWidth="1"/>
    <col min="1803" max="2048" width="9.140625" style="246"/>
    <col min="2049" max="2049" width="39.85546875" style="246" customWidth="1"/>
    <col min="2050" max="2054" width="0" style="246" hidden="1" customWidth="1"/>
    <col min="2055" max="2058" width="9.7109375" style="246" customWidth="1"/>
    <col min="2059" max="2304" width="9.140625" style="246"/>
    <col min="2305" max="2305" width="39.85546875" style="246" customWidth="1"/>
    <col min="2306" max="2310" width="0" style="246" hidden="1" customWidth="1"/>
    <col min="2311" max="2314" width="9.7109375" style="246" customWidth="1"/>
    <col min="2315" max="2560" width="9.140625" style="246"/>
    <col min="2561" max="2561" width="39.85546875" style="246" customWidth="1"/>
    <col min="2562" max="2566" width="0" style="246" hidden="1" customWidth="1"/>
    <col min="2567" max="2570" width="9.7109375" style="246" customWidth="1"/>
    <col min="2571" max="2816" width="9.140625" style="246"/>
    <col min="2817" max="2817" width="39.85546875" style="246" customWidth="1"/>
    <col min="2818" max="2822" width="0" style="246" hidden="1" customWidth="1"/>
    <col min="2823" max="2826" width="9.7109375" style="246" customWidth="1"/>
    <col min="2827" max="3072" width="9.140625" style="246"/>
    <col min="3073" max="3073" width="39.85546875" style="246" customWidth="1"/>
    <col min="3074" max="3078" width="0" style="246" hidden="1" customWidth="1"/>
    <col min="3079" max="3082" width="9.7109375" style="246" customWidth="1"/>
    <col min="3083" max="3328" width="9.140625" style="246"/>
    <col min="3329" max="3329" width="39.85546875" style="246" customWidth="1"/>
    <col min="3330" max="3334" width="0" style="246" hidden="1" customWidth="1"/>
    <col min="3335" max="3338" width="9.7109375" style="246" customWidth="1"/>
    <col min="3339" max="3584" width="9.140625" style="246"/>
    <col min="3585" max="3585" width="39.85546875" style="246" customWidth="1"/>
    <col min="3586" max="3590" width="0" style="246" hidden="1" customWidth="1"/>
    <col min="3591" max="3594" width="9.7109375" style="246" customWidth="1"/>
    <col min="3595" max="3840" width="9.140625" style="246"/>
    <col min="3841" max="3841" width="39.85546875" style="246" customWidth="1"/>
    <col min="3842" max="3846" width="0" style="246" hidden="1" customWidth="1"/>
    <col min="3847" max="3850" width="9.7109375" style="246" customWidth="1"/>
    <col min="3851" max="4096" width="9.140625" style="246"/>
    <col min="4097" max="4097" width="39.85546875" style="246" customWidth="1"/>
    <col min="4098" max="4102" width="0" style="246" hidden="1" customWidth="1"/>
    <col min="4103" max="4106" width="9.7109375" style="246" customWidth="1"/>
    <col min="4107" max="4352" width="9.140625" style="246"/>
    <col min="4353" max="4353" width="39.85546875" style="246" customWidth="1"/>
    <col min="4354" max="4358" width="0" style="246" hidden="1" customWidth="1"/>
    <col min="4359" max="4362" width="9.7109375" style="246" customWidth="1"/>
    <col min="4363" max="4608" width="9.140625" style="246"/>
    <col min="4609" max="4609" width="39.85546875" style="246" customWidth="1"/>
    <col min="4610" max="4614" width="0" style="246" hidden="1" customWidth="1"/>
    <col min="4615" max="4618" width="9.7109375" style="246" customWidth="1"/>
    <col min="4619" max="4864" width="9.140625" style="246"/>
    <col min="4865" max="4865" width="39.85546875" style="246" customWidth="1"/>
    <col min="4866" max="4870" width="0" style="246" hidden="1" customWidth="1"/>
    <col min="4871" max="4874" width="9.7109375" style="246" customWidth="1"/>
    <col min="4875" max="5120" width="9.140625" style="246"/>
    <col min="5121" max="5121" width="39.85546875" style="246" customWidth="1"/>
    <col min="5122" max="5126" width="0" style="246" hidden="1" customWidth="1"/>
    <col min="5127" max="5130" width="9.7109375" style="246" customWidth="1"/>
    <col min="5131" max="5376" width="9.140625" style="246"/>
    <col min="5377" max="5377" width="39.85546875" style="246" customWidth="1"/>
    <col min="5378" max="5382" width="0" style="246" hidden="1" customWidth="1"/>
    <col min="5383" max="5386" width="9.7109375" style="246" customWidth="1"/>
    <col min="5387" max="5632" width="9.140625" style="246"/>
    <col min="5633" max="5633" width="39.85546875" style="246" customWidth="1"/>
    <col min="5634" max="5638" width="0" style="246" hidden="1" customWidth="1"/>
    <col min="5639" max="5642" width="9.7109375" style="246" customWidth="1"/>
    <col min="5643" max="5888" width="9.140625" style="246"/>
    <col min="5889" max="5889" width="39.85546875" style="246" customWidth="1"/>
    <col min="5890" max="5894" width="0" style="246" hidden="1" customWidth="1"/>
    <col min="5895" max="5898" width="9.7109375" style="246" customWidth="1"/>
    <col min="5899" max="6144" width="9.140625" style="246"/>
    <col min="6145" max="6145" width="39.85546875" style="246" customWidth="1"/>
    <col min="6146" max="6150" width="0" style="246" hidden="1" customWidth="1"/>
    <col min="6151" max="6154" width="9.7109375" style="246" customWidth="1"/>
    <col min="6155" max="6400" width="9.140625" style="246"/>
    <col min="6401" max="6401" width="39.85546875" style="246" customWidth="1"/>
    <col min="6402" max="6406" width="0" style="246" hidden="1" customWidth="1"/>
    <col min="6407" max="6410" width="9.7109375" style="246" customWidth="1"/>
    <col min="6411" max="6656" width="9.140625" style="246"/>
    <col min="6657" max="6657" width="39.85546875" style="246" customWidth="1"/>
    <col min="6658" max="6662" width="0" style="246" hidden="1" customWidth="1"/>
    <col min="6663" max="6666" width="9.7109375" style="246" customWidth="1"/>
    <col min="6667" max="6912" width="9.140625" style="246"/>
    <col min="6913" max="6913" width="39.85546875" style="246" customWidth="1"/>
    <col min="6914" max="6918" width="0" style="246" hidden="1" customWidth="1"/>
    <col min="6919" max="6922" width="9.7109375" style="246" customWidth="1"/>
    <col min="6923" max="7168" width="9.140625" style="246"/>
    <col min="7169" max="7169" width="39.85546875" style="246" customWidth="1"/>
    <col min="7170" max="7174" width="0" style="246" hidden="1" customWidth="1"/>
    <col min="7175" max="7178" width="9.7109375" style="246" customWidth="1"/>
    <col min="7179" max="7424" width="9.140625" style="246"/>
    <col min="7425" max="7425" width="39.85546875" style="246" customWidth="1"/>
    <col min="7426" max="7430" width="0" style="246" hidden="1" customWidth="1"/>
    <col min="7431" max="7434" width="9.7109375" style="246" customWidth="1"/>
    <col min="7435" max="7680" width="9.140625" style="246"/>
    <col min="7681" max="7681" width="39.85546875" style="246" customWidth="1"/>
    <col min="7682" max="7686" width="0" style="246" hidden="1" customWidth="1"/>
    <col min="7687" max="7690" width="9.7109375" style="246" customWidth="1"/>
    <col min="7691" max="7936" width="9.140625" style="246"/>
    <col min="7937" max="7937" width="39.85546875" style="246" customWidth="1"/>
    <col min="7938" max="7942" width="0" style="246" hidden="1" customWidth="1"/>
    <col min="7943" max="7946" width="9.7109375" style="246" customWidth="1"/>
    <col min="7947" max="8192" width="9.140625" style="246"/>
    <col min="8193" max="8193" width="39.85546875" style="246" customWidth="1"/>
    <col min="8194" max="8198" width="0" style="246" hidden="1" customWidth="1"/>
    <col min="8199" max="8202" width="9.7109375" style="246" customWidth="1"/>
    <col min="8203" max="8448" width="9.140625" style="246"/>
    <col min="8449" max="8449" width="39.85546875" style="246" customWidth="1"/>
    <col min="8450" max="8454" width="0" style="246" hidden="1" customWidth="1"/>
    <col min="8455" max="8458" width="9.7109375" style="246" customWidth="1"/>
    <col min="8459" max="8704" width="9.140625" style="246"/>
    <col min="8705" max="8705" width="39.85546875" style="246" customWidth="1"/>
    <col min="8706" max="8710" width="0" style="246" hidden="1" customWidth="1"/>
    <col min="8711" max="8714" width="9.7109375" style="246" customWidth="1"/>
    <col min="8715" max="8960" width="9.140625" style="246"/>
    <col min="8961" max="8961" width="39.85546875" style="246" customWidth="1"/>
    <col min="8962" max="8966" width="0" style="246" hidden="1" customWidth="1"/>
    <col min="8967" max="8970" width="9.7109375" style="246" customWidth="1"/>
    <col min="8971" max="9216" width="9.140625" style="246"/>
    <col min="9217" max="9217" width="39.85546875" style="246" customWidth="1"/>
    <col min="9218" max="9222" width="0" style="246" hidden="1" customWidth="1"/>
    <col min="9223" max="9226" width="9.7109375" style="246" customWidth="1"/>
    <col min="9227" max="9472" width="9.140625" style="246"/>
    <col min="9473" max="9473" width="39.85546875" style="246" customWidth="1"/>
    <col min="9474" max="9478" width="0" style="246" hidden="1" customWidth="1"/>
    <col min="9479" max="9482" width="9.7109375" style="246" customWidth="1"/>
    <col min="9483" max="9728" width="9.140625" style="246"/>
    <col min="9729" max="9729" width="39.85546875" style="246" customWidth="1"/>
    <col min="9730" max="9734" width="0" style="246" hidden="1" customWidth="1"/>
    <col min="9735" max="9738" width="9.7109375" style="246" customWidth="1"/>
    <col min="9739" max="9984" width="9.140625" style="246"/>
    <col min="9985" max="9985" width="39.85546875" style="246" customWidth="1"/>
    <col min="9986" max="9990" width="0" style="246" hidden="1" customWidth="1"/>
    <col min="9991" max="9994" width="9.7109375" style="246" customWidth="1"/>
    <col min="9995" max="10240" width="9.140625" style="246"/>
    <col min="10241" max="10241" width="39.85546875" style="246" customWidth="1"/>
    <col min="10242" max="10246" width="0" style="246" hidden="1" customWidth="1"/>
    <col min="10247" max="10250" width="9.7109375" style="246" customWidth="1"/>
    <col min="10251" max="10496" width="9.140625" style="246"/>
    <col min="10497" max="10497" width="39.85546875" style="246" customWidth="1"/>
    <col min="10498" max="10502" width="0" style="246" hidden="1" customWidth="1"/>
    <col min="10503" max="10506" width="9.7109375" style="246" customWidth="1"/>
    <col min="10507" max="10752" width="9.140625" style="246"/>
    <col min="10753" max="10753" width="39.85546875" style="246" customWidth="1"/>
    <col min="10754" max="10758" width="0" style="246" hidden="1" customWidth="1"/>
    <col min="10759" max="10762" width="9.7109375" style="246" customWidth="1"/>
    <col min="10763" max="11008" width="9.140625" style="246"/>
    <col min="11009" max="11009" width="39.85546875" style="246" customWidth="1"/>
    <col min="11010" max="11014" width="0" style="246" hidden="1" customWidth="1"/>
    <col min="11015" max="11018" width="9.7109375" style="246" customWidth="1"/>
    <col min="11019" max="11264" width="9.140625" style="246"/>
    <col min="11265" max="11265" width="39.85546875" style="246" customWidth="1"/>
    <col min="11266" max="11270" width="0" style="246" hidden="1" customWidth="1"/>
    <col min="11271" max="11274" width="9.7109375" style="246" customWidth="1"/>
    <col min="11275" max="11520" width="9.140625" style="246"/>
    <col min="11521" max="11521" width="39.85546875" style="246" customWidth="1"/>
    <col min="11522" max="11526" width="0" style="246" hidden="1" customWidth="1"/>
    <col min="11527" max="11530" width="9.7109375" style="246" customWidth="1"/>
    <col min="11531" max="11776" width="9.140625" style="246"/>
    <col min="11777" max="11777" width="39.85546875" style="246" customWidth="1"/>
    <col min="11778" max="11782" width="0" style="246" hidden="1" customWidth="1"/>
    <col min="11783" max="11786" width="9.7109375" style="246" customWidth="1"/>
    <col min="11787" max="12032" width="9.140625" style="246"/>
    <col min="12033" max="12033" width="39.85546875" style="246" customWidth="1"/>
    <col min="12034" max="12038" width="0" style="246" hidden="1" customWidth="1"/>
    <col min="12039" max="12042" width="9.7109375" style="246" customWidth="1"/>
    <col min="12043" max="12288" width="9.140625" style="246"/>
    <col min="12289" max="12289" width="39.85546875" style="246" customWidth="1"/>
    <col min="12290" max="12294" width="0" style="246" hidden="1" customWidth="1"/>
    <col min="12295" max="12298" width="9.7109375" style="246" customWidth="1"/>
    <col min="12299" max="12544" width="9.140625" style="246"/>
    <col min="12545" max="12545" width="39.85546875" style="246" customWidth="1"/>
    <col min="12546" max="12550" width="0" style="246" hidden="1" customWidth="1"/>
    <col min="12551" max="12554" width="9.7109375" style="246" customWidth="1"/>
    <col min="12555" max="12800" width="9.140625" style="246"/>
    <col min="12801" max="12801" width="39.85546875" style="246" customWidth="1"/>
    <col min="12802" max="12806" width="0" style="246" hidden="1" customWidth="1"/>
    <col min="12807" max="12810" width="9.7109375" style="246" customWidth="1"/>
    <col min="12811" max="13056" width="9.140625" style="246"/>
    <col min="13057" max="13057" width="39.85546875" style="246" customWidth="1"/>
    <col min="13058" max="13062" width="0" style="246" hidden="1" customWidth="1"/>
    <col min="13063" max="13066" width="9.7109375" style="246" customWidth="1"/>
    <col min="13067" max="13312" width="9.140625" style="246"/>
    <col min="13313" max="13313" width="39.85546875" style="246" customWidth="1"/>
    <col min="13314" max="13318" width="0" style="246" hidden="1" customWidth="1"/>
    <col min="13319" max="13322" width="9.7109375" style="246" customWidth="1"/>
    <col min="13323" max="13568" width="9.140625" style="246"/>
    <col min="13569" max="13569" width="39.85546875" style="246" customWidth="1"/>
    <col min="13570" max="13574" width="0" style="246" hidden="1" customWidth="1"/>
    <col min="13575" max="13578" width="9.7109375" style="246" customWidth="1"/>
    <col min="13579" max="13824" width="9.140625" style="246"/>
    <col min="13825" max="13825" width="39.85546875" style="246" customWidth="1"/>
    <col min="13826" max="13830" width="0" style="246" hidden="1" customWidth="1"/>
    <col min="13831" max="13834" width="9.7109375" style="246" customWidth="1"/>
    <col min="13835" max="14080" width="9.140625" style="246"/>
    <col min="14081" max="14081" width="39.85546875" style="246" customWidth="1"/>
    <col min="14082" max="14086" width="0" style="246" hidden="1" customWidth="1"/>
    <col min="14087" max="14090" width="9.7109375" style="246" customWidth="1"/>
    <col min="14091" max="14336" width="9.140625" style="246"/>
    <col min="14337" max="14337" width="39.85546875" style="246" customWidth="1"/>
    <col min="14338" max="14342" width="0" style="246" hidden="1" customWidth="1"/>
    <col min="14343" max="14346" width="9.7109375" style="246" customWidth="1"/>
    <col min="14347" max="14592" width="9.140625" style="246"/>
    <col min="14593" max="14593" width="39.85546875" style="246" customWidth="1"/>
    <col min="14594" max="14598" width="0" style="246" hidden="1" customWidth="1"/>
    <col min="14599" max="14602" width="9.7109375" style="246" customWidth="1"/>
    <col min="14603" max="14848" width="9.140625" style="246"/>
    <col min="14849" max="14849" width="39.85546875" style="246" customWidth="1"/>
    <col min="14850" max="14854" width="0" style="246" hidden="1" customWidth="1"/>
    <col min="14855" max="14858" width="9.7109375" style="246" customWidth="1"/>
    <col min="14859" max="15104" width="9.140625" style="246"/>
    <col min="15105" max="15105" width="39.85546875" style="246" customWidth="1"/>
    <col min="15106" max="15110" width="0" style="246" hidden="1" customWidth="1"/>
    <col min="15111" max="15114" width="9.7109375" style="246" customWidth="1"/>
    <col min="15115" max="15360" width="9.140625" style="246"/>
    <col min="15361" max="15361" width="39.85546875" style="246" customWidth="1"/>
    <col min="15362" max="15366" width="0" style="246" hidden="1" customWidth="1"/>
    <col min="15367" max="15370" width="9.7109375" style="246" customWidth="1"/>
    <col min="15371" max="15616" width="9.140625" style="246"/>
    <col min="15617" max="15617" width="39.85546875" style="246" customWidth="1"/>
    <col min="15618" max="15622" width="0" style="246" hidden="1" customWidth="1"/>
    <col min="15623" max="15626" width="9.7109375" style="246" customWidth="1"/>
    <col min="15627" max="15872" width="9.140625" style="246"/>
    <col min="15873" max="15873" width="39.85546875" style="246" customWidth="1"/>
    <col min="15874" max="15878" width="0" style="246" hidden="1" customWidth="1"/>
    <col min="15879" max="15882" width="9.7109375" style="246" customWidth="1"/>
    <col min="15883" max="16128" width="9.140625" style="246"/>
    <col min="16129" max="16129" width="39.85546875" style="246" customWidth="1"/>
    <col min="16130" max="16134" width="0" style="246" hidden="1" customWidth="1"/>
    <col min="16135" max="16138" width="9.7109375" style="246" customWidth="1"/>
    <col min="16139" max="16384" width="9.140625" style="246"/>
  </cols>
  <sheetData>
    <row r="1" spans="1:13" s="6" customFormat="1" ht="12.95" customHeight="1" x14ac:dyDescent="0.2">
      <c r="A1" s="952" t="s">
        <v>1375</v>
      </c>
    </row>
    <row r="2" spans="1:13" ht="18" customHeight="1" x14ac:dyDescent="0.2">
      <c r="A2" s="154" t="s">
        <v>198</v>
      </c>
    </row>
    <row r="3" spans="1:13" ht="18" customHeight="1" x14ac:dyDescent="0.2">
      <c r="A3" s="154" t="s">
        <v>199</v>
      </c>
    </row>
    <row r="4" spans="1:13" ht="18" customHeight="1" thickBot="1" x14ac:dyDescent="0.25">
      <c r="A4" s="247" t="s">
        <v>191</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c r="G6" s="249"/>
      <c r="H6" s="249"/>
      <c r="I6" s="249"/>
      <c r="J6" s="249"/>
    </row>
    <row r="7" spans="1:13" ht="24" customHeight="1" x14ac:dyDescent="0.2">
      <c r="A7" s="222" t="s">
        <v>130</v>
      </c>
      <c r="B7" s="108">
        <v>332.8</v>
      </c>
      <c r="C7" s="108">
        <v>336.3</v>
      </c>
      <c r="D7" s="108">
        <v>282</v>
      </c>
      <c r="E7" s="108">
        <v>438.1</v>
      </c>
      <c r="F7" s="108">
        <v>488.8</v>
      </c>
      <c r="G7" s="108">
        <v>325.39999999999998</v>
      </c>
      <c r="H7" s="108">
        <v>209.8</v>
      </c>
      <c r="I7" s="108">
        <v>380.1</v>
      </c>
      <c r="J7" s="108">
        <v>493.5</v>
      </c>
      <c r="K7" s="108">
        <v>555.1</v>
      </c>
      <c r="L7" s="108">
        <v>657.2</v>
      </c>
      <c r="M7" s="108">
        <v>838.1</v>
      </c>
    </row>
    <row r="8" spans="1:13" ht="12.95" customHeight="1" x14ac:dyDescent="0.2">
      <c r="A8" s="222" t="s">
        <v>0</v>
      </c>
      <c r="B8" s="108">
        <v>-8</v>
      </c>
      <c r="C8" s="108">
        <v>-36.5</v>
      </c>
      <c r="D8" s="108">
        <v>15.2</v>
      </c>
      <c r="E8" s="108">
        <v>49.2</v>
      </c>
      <c r="F8" s="108">
        <v>-68</v>
      </c>
      <c r="G8" s="108">
        <v>-5.2</v>
      </c>
      <c r="H8" s="108">
        <v>7.5</v>
      </c>
      <c r="I8" s="108">
        <v>8.6999999999999993</v>
      </c>
      <c r="J8" s="108">
        <v>-3.3</v>
      </c>
      <c r="K8" s="108">
        <v>6</v>
      </c>
      <c r="L8" s="108">
        <v>-1.3</v>
      </c>
      <c r="M8" s="108">
        <v>1</v>
      </c>
    </row>
    <row r="9" spans="1:13" ht="24" x14ac:dyDescent="0.2">
      <c r="A9" s="225" t="s">
        <v>1388</v>
      </c>
      <c r="B9" s="108">
        <v>7</v>
      </c>
      <c r="C9" s="108">
        <v>-18.2</v>
      </c>
      <c r="D9" s="108">
        <v>27.7</v>
      </c>
      <c r="E9" s="108">
        <v>30.4</v>
      </c>
      <c r="F9" s="108">
        <v>-65.400000000000006</v>
      </c>
      <c r="G9" s="108">
        <v>-13.4</v>
      </c>
      <c r="H9" s="108">
        <v>17.899999999999999</v>
      </c>
      <c r="I9" s="108">
        <v>58.7</v>
      </c>
      <c r="J9" s="108">
        <v>64.099999999999994</v>
      </c>
      <c r="K9" s="108">
        <v>77.8</v>
      </c>
      <c r="L9" s="108">
        <v>124.8</v>
      </c>
      <c r="M9" s="108">
        <v>103.4</v>
      </c>
    </row>
    <row r="10" spans="1:13" ht="12.95" customHeight="1" x14ac:dyDescent="0.2">
      <c r="A10" s="226" t="s">
        <v>1</v>
      </c>
      <c r="B10" s="108">
        <v>34.4</v>
      </c>
      <c r="C10" s="108">
        <v>40.1</v>
      </c>
      <c r="D10" s="108">
        <v>46.3</v>
      </c>
      <c r="E10" s="108">
        <v>63</v>
      </c>
      <c r="F10" s="108">
        <v>31.1</v>
      </c>
      <c r="G10" s="108">
        <v>19.2</v>
      </c>
      <c r="H10" s="108">
        <v>34.5</v>
      </c>
      <c r="I10" s="108">
        <v>69.5</v>
      </c>
      <c r="J10" s="108">
        <v>80.7</v>
      </c>
      <c r="K10" s="108">
        <v>96.7</v>
      </c>
      <c r="L10" s="108">
        <v>131.69999999999999</v>
      </c>
      <c r="M10" s="108">
        <v>133.30000000000001</v>
      </c>
    </row>
    <row r="11" spans="1:13" ht="12.95" customHeight="1" x14ac:dyDescent="0.2">
      <c r="A11" s="222" t="s">
        <v>2</v>
      </c>
      <c r="B11" s="108">
        <v>27.4</v>
      </c>
      <c r="C11" s="108">
        <v>58.3</v>
      </c>
      <c r="D11" s="108">
        <v>18.600000000000001</v>
      </c>
      <c r="E11" s="108">
        <v>32.6</v>
      </c>
      <c r="F11" s="108">
        <v>96.6</v>
      </c>
      <c r="G11" s="108">
        <v>32.700000000000003</v>
      </c>
      <c r="H11" s="108">
        <v>16.600000000000001</v>
      </c>
      <c r="I11" s="108">
        <v>10.8</v>
      </c>
      <c r="J11" s="108">
        <v>16.600000000000001</v>
      </c>
      <c r="K11" s="108">
        <v>18.899999999999999</v>
      </c>
      <c r="L11" s="108">
        <v>6.9</v>
      </c>
      <c r="M11" s="108">
        <v>29.9</v>
      </c>
    </row>
    <row r="12" spans="1:13" ht="28.5" customHeight="1" x14ac:dyDescent="0.2">
      <c r="A12" s="222" t="s">
        <v>59</v>
      </c>
      <c r="B12" s="108">
        <v>310.2</v>
      </c>
      <c r="C12" s="108">
        <v>317.89999999999998</v>
      </c>
      <c r="D12" s="108">
        <v>269.60000000000002</v>
      </c>
      <c r="E12" s="108">
        <v>456.9</v>
      </c>
      <c r="F12" s="108">
        <v>486.2</v>
      </c>
      <c r="G12" s="108">
        <v>333.6</v>
      </c>
      <c r="H12" s="108">
        <v>199.4</v>
      </c>
      <c r="I12" s="108">
        <v>330.2</v>
      </c>
      <c r="J12" s="108">
        <v>426.1</v>
      </c>
      <c r="K12" s="108">
        <v>483.3</v>
      </c>
      <c r="L12" s="108">
        <v>531.1</v>
      </c>
      <c r="M12" s="108">
        <v>735.7</v>
      </c>
    </row>
    <row r="13" spans="1:13" ht="12.95" customHeight="1" x14ac:dyDescent="0.2">
      <c r="A13" s="222" t="s">
        <v>3</v>
      </c>
      <c r="B13" s="108">
        <v>21.1</v>
      </c>
      <c r="C13" s="108">
        <v>19.3</v>
      </c>
      <c r="D13" s="108">
        <v>45.6</v>
      </c>
      <c r="E13" s="108">
        <v>100.1</v>
      </c>
      <c r="F13" s="108">
        <v>73</v>
      </c>
      <c r="G13" s="108">
        <v>73.7</v>
      </c>
      <c r="H13" s="108">
        <v>86.9</v>
      </c>
      <c r="I13" s="108">
        <v>114.5</v>
      </c>
      <c r="J13" s="108">
        <v>159.4</v>
      </c>
      <c r="K13" s="108">
        <v>186.3</v>
      </c>
      <c r="L13" s="108">
        <v>111</v>
      </c>
      <c r="M13" s="108">
        <v>170.2</v>
      </c>
    </row>
    <row r="14" spans="1:13" ht="12.95" customHeight="1" x14ac:dyDescent="0.2">
      <c r="A14" s="222" t="s">
        <v>4</v>
      </c>
      <c r="B14" s="108">
        <v>21.1</v>
      </c>
      <c r="C14" s="108">
        <v>19.3</v>
      </c>
      <c r="D14" s="108">
        <v>45.6</v>
      </c>
      <c r="E14" s="108">
        <v>100.1</v>
      </c>
      <c r="F14" s="108">
        <v>73</v>
      </c>
      <c r="G14" s="108">
        <v>66.400000000000006</v>
      </c>
      <c r="H14" s="108">
        <v>67.2</v>
      </c>
      <c r="I14" s="108">
        <v>80.099999999999994</v>
      </c>
      <c r="J14" s="108">
        <v>102.3</v>
      </c>
      <c r="K14" s="108">
        <v>122.8</v>
      </c>
      <c r="L14" s="108">
        <v>98.5</v>
      </c>
      <c r="M14" s="108">
        <v>157.69999999999999</v>
      </c>
    </row>
    <row r="15" spans="1:13" ht="12.95" customHeight="1" x14ac:dyDescent="0.2">
      <c r="A15" s="149" t="s">
        <v>5</v>
      </c>
      <c r="B15" s="108">
        <v>9.9</v>
      </c>
      <c r="C15" s="108">
        <v>14.1</v>
      </c>
      <c r="D15" s="108">
        <v>23.4</v>
      </c>
      <c r="E15" s="108">
        <v>31.9</v>
      </c>
      <c r="F15" s="108">
        <v>41.8</v>
      </c>
      <c r="G15" s="108">
        <v>41.7</v>
      </c>
      <c r="H15" s="108">
        <v>42.1</v>
      </c>
      <c r="I15" s="108">
        <v>59.5</v>
      </c>
      <c r="J15" s="108">
        <v>43.8</v>
      </c>
      <c r="K15" s="108">
        <v>49.3</v>
      </c>
      <c r="L15" s="108">
        <v>41.8</v>
      </c>
      <c r="M15" s="108">
        <v>64.599999999999994</v>
      </c>
    </row>
    <row r="16" spans="1:13" ht="12.95" customHeight="1" x14ac:dyDescent="0.2">
      <c r="A16" s="227" t="s">
        <v>60</v>
      </c>
      <c r="B16" s="108">
        <v>4.5999999999999996</v>
      </c>
      <c r="C16" s="108">
        <v>3.6</v>
      </c>
      <c r="D16" s="108">
        <v>21.5</v>
      </c>
      <c r="E16" s="108">
        <v>53.8</v>
      </c>
      <c r="F16" s="108">
        <v>8.3000000000000007</v>
      </c>
      <c r="G16" s="108">
        <v>14.8</v>
      </c>
      <c r="H16" s="108">
        <v>17.3</v>
      </c>
      <c r="I16" s="108">
        <v>13.8</v>
      </c>
      <c r="J16" s="108">
        <v>21.7</v>
      </c>
      <c r="K16" s="108">
        <v>43.7</v>
      </c>
      <c r="L16" s="108">
        <v>37.4</v>
      </c>
      <c r="M16" s="108">
        <v>61.3</v>
      </c>
    </row>
    <row r="17" spans="1:13" ht="12.95" customHeight="1" x14ac:dyDescent="0.2">
      <c r="A17" s="149" t="s">
        <v>6</v>
      </c>
      <c r="B17" s="108">
        <v>6.6</v>
      </c>
      <c r="C17" s="108">
        <v>1.6</v>
      </c>
      <c r="D17" s="108">
        <v>0.7</v>
      </c>
      <c r="E17" s="108">
        <v>14.4</v>
      </c>
      <c r="F17" s="108">
        <v>22.8</v>
      </c>
      <c r="G17" s="108">
        <v>9.9</v>
      </c>
      <c r="H17" s="108">
        <v>7.9</v>
      </c>
      <c r="I17" s="108">
        <v>6.8</v>
      </c>
      <c r="J17" s="108">
        <v>36.9</v>
      </c>
      <c r="K17" s="108">
        <v>29.8</v>
      </c>
      <c r="L17" s="108">
        <v>19.3</v>
      </c>
      <c r="M17" s="108">
        <v>31.8</v>
      </c>
    </row>
    <row r="18" spans="1:13" ht="12.95" customHeight="1" x14ac:dyDescent="0.2">
      <c r="A18" s="222" t="s">
        <v>7</v>
      </c>
      <c r="B18" s="108">
        <v>115.4</v>
      </c>
      <c r="C18" s="108">
        <v>155.5</v>
      </c>
      <c r="D18" s="108">
        <v>127.8</v>
      </c>
      <c r="E18" s="108">
        <v>170.2</v>
      </c>
      <c r="F18" s="108">
        <v>171.6</v>
      </c>
      <c r="G18" s="108">
        <v>230.5</v>
      </c>
      <c r="H18" s="108">
        <v>305.8</v>
      </c>
      <c r="I18" s="108">
        <v>343.2</v>
      </c>
      <c r="J18" s="108">
        <v>316.5</v>
      </c>
      <c r="K18" s="108">
        <v>323.7</v>
      </c>
      <c r="L18" s="108">
        <v>322.2</v>
      </c>
      <c r="M18" s="108">
        <v>329.8</v>
      </c>
    </row>
    <row r="19" spans="1:13" ht="12.95" customHeight="1" x14ac:dyDescent="0.2">
      <c r="A19" s="222" t="s">
        <v>8</v>
      </c>
      <c r="B19" s="108">
        <v>209.9</v>
      </c>
      <c r="C19" s="108">
        <v>189.8</v>
      </c>
      <c r="D19" s="108">
        <v>210.2</v>
      </c>
      <c r="E19" s="108">
        <v>217.1</v>
      </c>
      <c r="F19" s="108">
        <v>168</v>
      </c>
      <c r="G19" s="108">
        <v>205.9</v>
      </c>
      <c r="H19" s="108">
        <v>163.80000000000001</v>
      </c>
      <c r="I19" s="108">
        <v>178.6</v>
      </c>
      <c r="J19" s="108">
        <v>207.9</v>
      </c>
      <c r="K19" s="108">
        <v>346.6</v>
      </c>
      <c r="L19" s="108">
        <v>456</v>
      </c>
      <c r="M19" s="108">
        <v>535.9</v>
      </c>
    </row>
    <row r="20" spans="1:13" ht="12.95" customHeight="1" x14ac:dyDescent="0.2">
      <c r="A20" s="227" t="s">
        <v>109</v>
      </c>
      <c r="B20" s="108">
        <v>171.3</v>
      </c>
      <c r="C20" s="108">
        <v>172.6</v>
      </c>
      <c r="D20" s="108">
        <v>188.3</v>
      </c>
      <c r="E20" s="108">
        <v>172.3</v>
      </c>
      <c r="F20" s="108">
        <v>137.69999999999999</v>
      </c>
      <c r="G20" s="108">
        <v>166.2</v>
      </c>
      <c r="H20" s="108">
        <v>100.2</v>
      </c>
      <c r="I20" s="108">
        <v>99.2</v>
      </c>
      <c r="J20" s="108">
        <v>121.6</v>
      </c>
      <c r="K20" s="108">
        <v>260.3</v>
      </c>
      <c r="L20" s="108">
        <v>324.10000000000002</v>
      </c>
      <c r="M20" s="108">
        <v>393.9</v>
      </c>
    </row>
    <row r="21" spans="1:13" ht="12.95" customHeight="1" x14ac:dyDescent="0.2">
      <c r="A21" s="227" t="s">
        <v>9</v>
      </c>
      <c r="B21" s="108">
        <v>5.5</v>
      </c>
      <c r="C21" s="108">
        <v>5.5</v>
      </c>
      <c r="D21" s="108">
        <v>9</v>
      </c>
      <c r="E21" s="108">
        <v>27.6</v>
      </c>
      <c r="F21" s="108">
        <v>10.3</v>
      </c>
      <c r="G21" s="108">
        <v>14.8</v>
      </c>
      <c r="H21" s="108">
        <v>26.8</v>
      </c>
      <c r="I21" s="108">
        <v>28.4</v>
      </c>
      <c r="J21" s="108">
        <v>23.9</v>
      </c>
      <c r="K21" s="108">
        <v>22.2</v>
      </c>
      <c r="L21" s="108">
        <v>22.2</v>
      </c>
      <c r="M21" s="108">
        <v>23.3</v>
      </c>
    </row>
    <row r="22" spans="1:13" ht="12.95" customHeight="1" x14ac:dyDescent="0.2">
      <c r="A22" s="227" t="s">
        <v>10</v>
      </c>
      <c r="B22" s="108">
        <v>19.600000000000001</v>
      </c>
      <c r="C22" s="108">
        <v>1.5</v>
      </c>
      <c r="D22" s="108">
        <v>1.2</v>
      </c>
      <c r="E22" s="108">
        <v>0.7</v>
      </c>
      <c r="F22" s="108">
        <v>1.4</v>
      </c>
      <c r="G22" s="108">
        <v>0.4</v>
      </c>
      <c r="H22" s="108">
        <v>2.2000000000000002</v>
      </c>
      <c r="I22" s="108">
        <v>1.9</v>
      </c>
      <c r="J22" s="108">
        <v>2.1</v>
      </c>
      <c r="K22" s="108">
        <v>7.6</v>
      </c>
      <c r="L22" s="108">
        <v>54.9</v>
      </c>
      <c r="M22" s="108">
        <v>56.8</v>
      </c>
    </row>
    <row r="23" spans="1:13" ht="12.95" customHeight="1" x14ac:dyDescent="0.2">
      <c r="A23" s="227" t="s">
        <v>61</v>
      </c>
      <c r="B23" s="108">
        <v>6.5</v>
      </c>
      <c r="C23" s="108">
        <v>5.5</v>
      </c>
      <c r="D23" s="108">
        <v>3.4</v>
      </c>
      <c r="E23" s="108">
        <v>4.3</v>
      </c>
      <c r="F23" s="108">
        <v>8.4</v>
      </c>
      <c r="G23" s="108">
        <v>15.9</v>
      </c>
      <c r="H23" s="108">
        <v>27.2</v>
      </c>
      <c r="I23" s="108">
        <v>42.2</v>
      </c>
      <c r="J23" s="108">
        <v>49.6</v>
      </c>
      <c r="K23" s="108">
        <v>46.5</v>
      </c>
      <c r="L23" s="108">
        <v>42.2</v>
      </c>
      <c r="M23" s="108">
        <v>44</v>
      </c>
    </row>
    <row r="24" spans="1:13" ht="12.95" customHeight="1" x14ac:dyDescent="0.2">
      <c r="A24" s="222" t="s">
        <v>11</v>
      </c>
      <c r="B24" s="108">
        <v>157.9</v>
      </c>
      <c r="C24" s="108">
        <v>158.4</v>
      </c>
      <c r="D24" s="108">
        <v>170.7</v>
      </c>
      <c r="E24" s="108">
        <v>172.9</v>
      </c>
      <c r="F24" s="108">
        <v>164.8</v>
      </c>
      <c r="G24" s="108">
        <v>155.80000000000001</v>
      </c>
      <c r="H24" s="108">
        <v>133.5</v>
      </c>
      <c r="I24" s="108">
        <v>176.2</v>
      </c>
      <c r="J24" s="108">
        <v>208.6</v>
      </c>
      <c r="K24" s="108">
        <v>235</v>
      </c>
      <c r="L24" s="108">
        <v>223.4</v>
      </c>
      <c r="M24" s="108">
        <v>238</v>
      </c>
    </row>
    <row r="25" spans="1:13" ht="12.95" customHeight="1" x14ac:dyDescent="0.2">
      <c r="A25" s="222" t="s">
        <v>12</v>
      </c>
      <c r="B25" s="108">
        <v>93.5</v>
      </c>
      <c r="C25" s="108">
        <v>101</v>
      </c>
      <c r="D25" s="108">
        <v>93.9</v>
      </c>
      <c r="E25" s="108">
        <v>161.80000000000001</v>
      </c>
      <c r="F25" s="108">
        <v>137.9</v>
      </c>
      <c r="G25" s="108">
        <v>83.7</v>
      </c>
      <c r="H25" s="108">
        <v>232.6</v>
      </c>
      <c r="I25" s="108">
        <v>246.9</v>
      </c>
      <c r="J25" s="108">
        <v>227.6</v>
      </c>
      <c r="K25" s="108">
        <v>275.89999999999998</v>
      </c>
      <c r="L25" s="108">
        <v>259.8</v>
      </c>
      <c r="M25" s="108">
        <v>311.3</v>
      </c>
    </row>
    <row r="26" spans="1:13" ht="12.95" customHeight="1" x14ac:dyDescent="0.2">
      <c r="A26" s="222" t="s">
        <v>13</v>
      </c>
      <c r="B26" s="108">
        <v>141.30000000000001</v>
      </c>
      <c r="C26" s="108">
        <v>133.69999999999999</v>
      </c>
      <c r="D26" s="108">
        <v>99.3</v>
      </c>
      <c r="E26" s="108">
        <v>245.7</v>
      </c>
      <c r="F26" s="108">
        <v>82.7</v>
      </c>
      <c r="G26" s="108">
        <v>85.6</v>
      </c>
      <c r="H26" s="108">
        <v>80.400000000000006</v>
      </c>
      <c r="I26" s="108">
        <v>69.900000000000006</v>
      </c>
      <c r="J26" s="108">
        <v>97.3</v>
      </c>
      <c r="K26" s="108">
        <v>169.3</v>
      </c>
      <c r="L26" s="108">
        <v>193.6</v>
      </c>
      <c r="M26" s="108">
        <v>326.39999999999998</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38</v>
      </c>
      <c r="C30" s="234">
        <v>37</v>
      </c>
      <c r="D30" s="234">
        <v>37</v>
      </c>
      <c r="E30" s="234">
        <v>40</v>
      </c>
      <c r="F30" s="235">
        <v>42</v>
      </c>
      <c r="G30" s="235">
        <v>44</v>
      </c>
      <c r="H30" s="235">
        <v>39</v>
      </c>
      <c r="I30" s="235">
        <v>38</v>
      </c>
      <c r="J30" s="255">
        <v>40</v>
      </c>
      <c r="K30" s="255">
        <v>52</v>
      </c>
      <c r="L30" s="255">
        <v>57</v>
      </c>
      <c r="M30" s="255">
        <v>47</v>
      </c>
    </row>
    <row r="31" spans="1:13" s="212" customFormat="1" ht="12.95" customHeight="1" x14ac:dyDescent="0.2">
      <c r="A31" s="222" t="s">
        <v>15</v>
      </c>
      <c r="B31" s="234">
        <v>12</v>
      </c>
      <c r="C31" s="234">
        <v>13</v>
      </c>
      <c r="D31" s="234">
        <v>13</v>
      </c>
      <c r="E31" s="234">
        <v>10</v>
      </c>
      <c r="F31" s="235">
        <v>12</v>
      </c>
      <c r="G31" s="235">
        <v>15</v>
      </c>
      <c r="H31" s="235">
        <v>10</v>
      </c>
      <c r="I31" s="235">
        <v>10</v>
      </c>
      <c r="J31" s="255">
        <v>8</v>
      </c>
      <c r="K31" s="255">
        <v>6</v>
      </c>
      <c r="L31" s="255">
        <v>10</v>
      </c>
      <c r="M31" s="255">
        <v>12</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7.3</v>
      </c>
      <c r="C33" s="237">
        <v>5.8</v>
      </c>
      <c r="D33" s="237">
        <v>4.5999999999999996</v>
      </c>
      <c r="E33" s="237">
        <v>-4.0999999999999996</v>
      </c>
      <c r="F33" s="238">
        <v>0.5</v>
      </c>
      <c r="G33" s="238">
        <v>-2.5</v>
      </c>
      <c r="H33" s="238">
        <v>5.2</v>
      </c>
      <c r="I33" s="238">
        <v>15.1</v>
      </c>
      <c r="J33" s="257">
        <v>15.8</v>
      </c>
      <c r="K33" s="257">
        <v>14.9</v>
      </c>
      <c r="L33" s="257">
        <v>23.7</v>
      </c>
      <c r="M33" s="257">
        <v>13.9</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4.4000000000000004</v>
      </c>
      <c r="C36" s="239">
        <v>-11.5</v>
      </c>
      <c r="D36" s="239">
        <v>16.2</v>
      </c>
      <c r="E36" s="239">
        <v>17.600000000000001</v>
      </c>
      <c r="F36" s="238">
        <v>-39.700000000000003</v>
      </c>
      <c r="G36" s="238">
        <v>-8.6</v>
      </c>
      <c r="H36" s="238">
        <v>13.4</v>
      </c>
      <c r="I36" s="238">
        <v>33.299999999999997</v>
      </c>
      <c r="J36" s="257">
        <v>30.7</v>
      </c>
      <c r="K36" s="257">
        <v>33.1</v>
      </c>
      <c r="L36" s="257">
        <v>55.9</v>
      </c>
      <c r="M36" s="257">
        <v>43.4</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2.1</v>
      </c>
      <c r="C38" s="239">
        <v>-5.4</v>
      </c>
      <c r="D38" s="239">
        <v>9.8000000000000007</v>
      </c>
      <c r="E38" s="239">
        <v>6.9</v>
      </c>
      <c r="F38" s="238">
        <v>-13.4</v>
      </c>
      <c r="G38" s="238">
        <v>-4.0999999999999996</v>
      </c>
      <c r="H38" s="238">
        <v>8.5</v>
      </c>
      <c r="I38" s="238">
        <v>15.4</v>
      </c>
      <c r="J38" s="257">
        <v>13</v>
      </c>
      <c r="K38" s="257">
        <v>14</v>
      </c>
      <c r="L38" s="257">
        <v>19</v>
      </c>
      <c r="M38" s="257">
        <v>12.3</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82.5</v>
      </c>
      <c r="C40" s="239">
        <v>101.1</v>
      </c>
      <c r="D40" s="239">
        <v>83.9</v>
      </c>
      <c r="E40" s="239">
        <v>155.4</v>
      </c>
      <c r="F40" s="238">
        <v>111.5</v>
      </c>
      <c r="G40" s="238">
        <v>66.599999999999994</v>
      </c>
      <c r="H40" s="238">
        <v>64.5</v>
      </c>
      <c r="I40" s="238">
        <v>181.2</v>
      </c>
      <c r="J40" s="258">
        <v>129.80000000000001</v>
      </c>
      <c r="K40" s="258">
        <v>112.5</v>
      </c>
      <c r="L40" s="258">
        <v>118.4</v>
      </c>
      <c r="M40" s="258">
        <v>127.5</v>
      </c>
    </row>
    <row r="41" spans="1:13" s="212" customFormat="1" ht="12.95" customHeight="1" x14ac:dyDescent="0.2">
      <c r="A41" s="222" t="s">
        <v>106</v>
      </c>
      <c r="B41" s="240">
        <v>0.8</v>
      </c>
      <c r="C41" s="240">
        <v>1.2</v>
      </c>
      <c r="D41" s="240">
        <v>0.8</v>
      </c>
      <c r="E41" s="240">
        <v>1.9</v>
      </c>
      <c r="F41" s="238">
        <v>0.7</v>
      </c>
      <c r="G41" s="238">
        <v>0.6</v>
      </c>
      <c r="H41" s="238">
        <v>1</v>
      </c>
      <c r="I41" s="238">
        <v>2.8</v>
      </c>
      <c r="J41" s="258">
        <v>0.7</v>
      </c>
      <c r="K41" s="258">
        <v>0.9</v>
      </c>
      <c r="L41" s="258">
        <v>1.1000000000000001</v>
      </c>
      <c r="M41" s="258">
        <v>1.1000000000000001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0.66</v>
      </c>
      <c r="C44" s="241">
        <v>0.76</v>
      </c>
      <c r="D44" s="241">
        <v>0.95</v>
      </c>
      <c r="E44" s="241">
        <v>0.66</v>
      </c>
      <c r="F44" s="242">
        <v>1.67</v>
      </c>
      <c r="G44" s="242">
        <v>0.98</v>
      </c>
      <c r="H44" s="242">
        <v>2.89</v>
      </c>
      <c r="I44" s="242">
        <v>3.53</v>
      </c>
      <c r="J44" s="259">
        <v>2.34</v>
      </c>
      <c r="K44" s="259">
        <v>1.63</v>
      </c>
      <c r="L44" s="259">
        <v>1.34</v>
      </c>
      <c r="M44" s="259">
        <v>0.95</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3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71"/>
  <sheetViews>
    <sheetView workbookViewId="0">
      <selection activeCell="M42" sqref="M42"/>
    </sheetView>
  </sheetViews>
  <sheetFormatPr defaultRowHeight="12.75" x14ac:dyDescent="0.2"/>
  <cols>
    <col min="1" max="1" width="41.5703125" style="250" customWidth="1"/>
    <col min="2" max="8" width="0" style="246" hidden="1" customWidth="1"/>
    <col min="9" max="12" width="9.140625" style="246"/>
    <col min="13" max="13" width="8.85546875" style="246"/>
    <col min="14" max="256" width="9.140625" style="246"/>
    <col min="257" max="257" width="41.5703125" style="246" customWidth="1"/>
    <col min="258" max="262" width="0" style="246" hidden="1" customWidth="1"/>
    <col min="263" max="512" width="9.140625" style="246"/>
    <col min="513" max="513" width="41.5703125" style="246" customWidth="1"/>
    <col min="514" max="518" width="0" style="246" hidden="1" customWidth="1"/>
    <col min="519" max="768" width="9.140625" style="246"/>
    <col min="769" max="769" width="41.5703125" style="246" customWidth="1"/>
    <col min="770" max="774" width="0" style="246" hidden="1" customWidth="1"/>
    <col min="775" max="1024" width="9.140625" style="246"/>
    <col min="1025" max="1025" width="41.5703125" style="246" customWidth="1"/>
    <col min="1026" max="1030" width="0" style="246" hidden="1" customWidth="1"/>
    <col min="1031" max="1280" width="9.140625" style="246"/>
    <col min="1281" max="1281" width="41.5703125" style="246" customWidth="1"/>
    <col min="1282" max="1286" width="0" style="246" hidden="1" customWidth="1"/>
    <col min="1287" max="1536" width="9.140625" style="246"/>
    <col min="1537" max="1537" width="41.5703125" style="246" customWidth="1"/>
    <col min="1538" max="1542" width="0" style="246" hidden="1" customWidth="1"/>
    <col min="1543" max="1792" width="9.140625" style="246"/>
    <col min="1793" max="1793" width="41.5703125" style="246" customWidth="1"/>
    <col min="1794" max="1798" width="0" style="246" hidden="1" customWidth="1"/>
    <col min="1799" max="2048" width="9.140625" style="246"/>
    <col min="2049" max="2049" width="41.5703125" style="246" customWidth="1"/>
    <col min="2050" max="2054" width="0" style="246" hidden="1" customWidth="1"/>
    <col min="2055" max="2304" width="9.140625" style="246"/>
    <col min="2305" max="2305" width="41.5703125" style="246" customWidth="1"/>
    <col min="2306" max="2310" width="0" style="246" hidden="1" customWidth="1"/>
    <col min="2311" max="2560" width="9.140625" style="246"/>
    <col min="2561" max="2561" width="41.5703125" style="246" customWidth="1"/>
    <col min="2562" max="2566" width="0" style="246" hidden="1" customWidth="1"/>
    <col min="2567" max="2816" width="9.140625" style="246"/>
    <col min="2817" max="2817" width="41.5703125" style="246" customWidth="1"/>
    <col min="2818" max="2822" width="0" style="246" hidden="1" customWidth="1"/>
    <col min="2823" max="3072" width="9.140625" style="246"/>
    <col min="3073" max="3073" width="41.5703125" style="246" customWidth="1"/>
    <col min="3074" max="3078" width="0" style="246" hidden="1" customWidth="1"/>
    <col min="3079" max="3328" width="9.140625" style="246"/>
    <col min="3329" max="3329" width="41.5703125" style="246" customWidth="1"/>
    <col min="3330" max="3334" width="0" style="246" hidden="1" customWidth="1"/>
    <col min="3335" max="3584" width="9.140625" style="246"/>
    <col min="3585" max="3585" width="41.5703125" style="246" customWidth="1"/>
    <col min="3586" max="3590" width="0" style="246" hidden="1" customWidth="1"/>
    <col min="3591" max="3840" width="9.140625" style="246"/>
    <col min="3841" max="3841" width="41.5703125" style="246" customWidth="1"/>
    <col min="3842" max="3846" width="0" style="246" hidden="1" customWidth="1"/>
    <col min="3847" max="4096" width="9.140625" style="246"/>
    <col min="4097" max="4097" width="41.5703125" style="246" customWidth="1"/>
    <col min="4098" max="4102" width="0" style="246" hidden="1" customWidth="1"/>
    <col min="4103" max="4352" width="9.140625" style="246"/>
    <col min="4353" max="4353" width="41.5703125" style="246" customWidth="1"/>
    <col min="4354" max="4358" width="0" style="246" hidden="1" customWidth="1"/>
    <col min="4359" max="4608" width="9.140625" style="246"/>
    <col min="4609" max="4609" width="41.5703125" style="246" customWidth="1"/>
    <col min="4610" max="4614" width="0" style="246" hidden="1" customWidth="1"/>
    <col min="4615" max="4864" width="9.140625" style="246"/>
    <col min="4865" max="4865" width="41.5703125" style="246" customWidth="1"/>
    <col min="4866" max="4870" width="0" style="246" hidden="1" customWidth="1"/>
    <col min="4871" max="5120" width="9.140625" style="246"/>
    <col min="5121" max="5121" width="41.5703125" style="246" customWidth="1"/>
    <col min="5122" max="5126" width="0" style="246" hidden="1" customWidth="1"/>
    <col min="5127" max="5376" width="9.140625" style="246"/>
    <col min="5377" max="5377" width="41.5703125" style="246" customWidth="1"/>
    <col min="5378" max="5382" width="0" style="246" hidden="1" customWidth="1"/>
    <col min="5383" max="5632" width="9.140625" style="246"/>
    <col min="5633" max="5633" width="41.5703125" style="246" customWidth="1"/>
    <col min="5634" max="5638" width="0" style="246" hidden="1" customWidth="1"/>
    <col min="5639" max="5888" width="9.140625" style="246"/>
    <col min="5889" max="5889" width="41.5703125" style="246" customWidth="1"/>
    <col min="5890" max="5894" width="0" style="246" hidden="1" customWidth="1"/>
    <col min="5895" max="6144" width="9.140625" style="246"/>
    <col min="6145" max="6145" width="41.5703125" style="246" customWidth="1"/>
    <col min="6146" max="6150" width="0" style="246" hidden="1" customWidth="1"/>
    <col min="6151" max="6400" width="9.140625" style="246"/>
    <col min="6401" max="6401" width="41.5703125" style="246" customWidth="1"/>
    <col min="6402" max="6406" width="0" style="246" hidden="1" customWidth="1"/>
    <col min="6407" max="6656" width="9.140625" style="246"/>
    <col min="6657" max="6657" width="41.5703125" style="246" customWidth="1"/>
    <col min="6658" max="6662" width="0" style="246" hidden="1" customWidth="1"/>
    <col min="6663" max="6912" width="9.140625" style="246"/>
    <col min="6913" max="6913" width="41.5703125" style="246" customWidth="1"/>
    <col min="6914" max="6918" width="0" style="246" hidden="1" customWidth="1"/>
    <col min="6919" max="7168" width="9.140625" style="246"/>
    <col min="7169" max="7169" width="41.5703125" style="246" customWidth="1"/>
    <col min="7170" max="7174" width="0" style="246" hidden="1" customWidth="1"/>
    <col min="7175" max="7424" width="9.140625" style="246"/>
    <col min="7425" max="7425" width="41.5703125" style="246" customWidth="1"/>
    <col min="7426" max="7430" width="0" style="246" hidden="1" customWidth="1"/>
    <col min="7431" max="7680" width="9.140625" style="246"/>
    <col min="7681" max="7681" width="41.5703125" style="246" customWidth="1"/>
    <col min="7682" max="7686" width="0" style="246" hidden="1" customWidth="1"/>
    <col min="7687" max="7936" width="9.140625" style="246"/>
    <col min="7937" max="7937" width="41.5703125" style="246" customWidth="1"/>
    <col min="7938" max="7942" width="0" style="246" hidden="1" customWidth="1"/>
    <col min="7943" max="8192" width="9.140625" style="246"/>
    <col min="8193" max="8193" width="41.5703125" style="246" customWidth="1"/>
    <col min="8194" max="8198" width="0" style="246" hidden="1" customWidth="1"/>
    <col min="8199" max="8448" width="9.140625" style="246"/>
    <col min="8449" max="8449" width="41.5703125" style="246" customWidth="1"/>
    <col min="8450" max="8454" width="0" style="246" hidden="1" customWidth="1"/>
    <col min="8455" max="8704" width="9.140625" style="246"/>
    <col min="8705" max="8705" width="41.5703125" style="246" customWidth="1"/>
    <col min="8706" max="8710" width="0" style="246" hidden="1" customWidth="1"/>
    <col min="8711" max="8960" width="9.140625" style="246"/>
    <col min="8961" max="8961" width="41.5703125" style="246" customWidth="1"/>
    <col min="8962" max="8966" width="0" style="246" hidden="1" customWidth="1"/>
    <col min="8967" max="9216" width="9.140625" style="246"/>
    <col min="9217" max="9217" width="41.5703125" style="246" customWidth="1"/>
    <col min="9218" max="9222" width="0" style="246" hidden="1" customWidth="1"/>
    <col min="9223" max="9472" width="9.140625" style="246"/>
    <col min="9473" max="9473" width="41.5703125" style="246" customWidth="1"/>
    <col min="9474" max="9478" width="0" style="246" hidden="1" customWidth="1"/>
    <col min="9479" max="9728" width="9.140625" style="246"/>
    <col min="9729" max="9729" width="41.5703125" style="246" customWidth="1"/>
    <col min="9730" max="9734" width="0" style="246" hidden="1" customWidth="1"/>
    <col min="9735" max="9984" width="9.140625" style="246"/>
    <col min="9985" max="9985" width="41.5703125" style="246" customWidth="1"/>
    <col min="9986" max="9990" width="0" style="246" hidden="1" customWidth="1"/>
    <col min="9991" max="10240" width="9.140625" style="246"/>
    <col min="10241" max="10241" width="41.5703125" style="246" customWidth="1"/>
    <col min="10242" max="10246" width="0" style="246" hidden="1" customWidth="1"/>
    <col min="10247" max="10496" width="9.140625" style="246"/>
    <col min="10497" max="10497" width="41.5703125" style="246" customWidth="1"/>
    <col min="10498" max="10502" width="0" style="246" hidden="1" customWidth="1"/>
    <col min="10503" max="10752" width="9.140625" style="246"/>
    <col min="10753" max="10753" width="41.5703125" style="246" customWidth="1"/>
    <col min="10754" max="10758" width="0" style="246" hidden="1" customWidth="1"/>
    <col min="10759" max="11008" width="9.140625" style="246"/>
    <col min="11009" max="11009" width="41.5703125" style="246" customWidth="1"/>
    <col min="11010" max="11014" width="0" style="246" hidden="1" customWidth="1"/>
    <col min="11015" max="11264" width="9.140625" style="246"/>
    <col min="11265" max="11265" width="41.5703125" style="246" customWidth="1"/>
    <col min="11266" max="11270" width="0" style="246" hidden="1" customWidth="1"/>
    <col min="11271" max="11520" width="9.140625" style="246"/>
    <col min="11521" max="11521" width="41.5703125" style="246" customWidth="1"/>
    <col min="11522" max="11526" width="0" style="246" hidden="1" customWidth="1"/>
    <col min="11527" max="11776" width="9.140625" style="246"/>
    <col min="11777" max="11777" width="41.5703125" style="246" customWidth="1"/>
    <col min="11778" max="11782" width="0" style="246" hidden="1" customWidth="1"/>
    <col min="11783" max="12032" width="9.140625" style="246"/>
    <col min="12033" max="12033" width="41.5703125" style="246" customWidth="1"/>
    <col min="12034" max="12038" width="0" style="246" hidden="1" customWidth="1"/>
    <col min="12039" max="12288" width="9.140625" style="246"/>
    <col min="12289" max="12289" width="41.5703125" style="246" customWidth="1"/>
    <col min="12290" max="12294" width="0" style="246" hidden="1" customWidth="1"/>
    <col min="12295" max="12544" width="9.140625" style="246"/>
    <col min="12545" max="12545" width="41.5703125" style="246" customWidth="1"/>
    <col min="12546" max="12550" width="0" style="246" hidden="1" customWidth="1"/>
    <col min="12551" max="12800" width="9.140625" style="246"/>
    <col min="12801" max="12801" width="41.5703125" style="246" customWidth="1"/>
    <col min="12802" max="12806" width="0" style="246" hidden="1" customWidth="1"/>
    <col min="12807" max="13056" width="9.140625" style="246"/>
    <col min="13057" max="13057" width="41.5703125" style="246" customWidth="1"/>
    <col min="13058" max="13062" width="0" style="246" hidden="1" customWidth="1"/>
    <col min="13063" max="13312" width="9.140625" style="246"/>
    <col min="13313" max="13313" width="41.5703125" style="246" customWidth="1"/>
    <col min="13314" max="13318" width="0" style="246" hidden="1" customWidth="1"/>
    <col min="13319" max="13568" width="9.140625" style="246"/>
    <col min="13569" max="13569" width="41.5703125" style="246" customWidth="1"/>
    <col min="13570" max="13574" width="0" style="246" hidden="1" customWidth="1"/>
    <col min="13575" max="13824" width="9.140625" style="246"/>
    <col min="13825" max="13825" width="41.5703125" style="246" customWidth="1"/>
    <col min="13826" max="13830" width="0" style="246" hidden="1" customWidth="1"/>
    <col min="13831" max="14080" width="9.140625" style="246"/>
    <col min="14081" max="14081" width="41.5703125" style="246" customWidth="1"/>
    <col min="14082" max="14086" width="0" style="246" hidden="1" customWidth="1"/>
    <col min="14087" max="14336" width="9.140625" style="246"/>
    <col min="14337" max="14337" width="41.5703125" style="246" customWidth="1"/>
    <col min="14338" max="14342" width="0" style="246" hidden="1" customWidth="1"/>
    <col min="14343" max="14592" width="9.140625" style="246"/>
    <col min="14593" max="14593" width="41.5703125" style="246" customWidth="1"/>
    <col min="14594" max="14598" width="0" style="246" hidden="1" customWidth="1"/>
    <col min="14599" max="14848" width="9.140625" style="246"/>
    <col min="14849" max="14849" width="41.5703125" style="246" customWidth="1"/>
    <col min="14850" max="14854" width="0" style="246" hidden="1" customWidth="1"/>
    <col min="14855" max="15104" width="9.140625" style="246"/>
    <col min="15105" max="15105" width="41.5703125" style="246" customWidth="1"/>
    <col min="15106" max="15110" width="0" style="246" hidden="1" customWidth="1"/>
    <col min="15111" max="15360" width="9.140625" style="246"/>
    <col min="15361" max="15361" width="41.5703125" style="246" customWidth="1"/>
    <col min="15362" max="15366" width="0" style="246" hidden="1" customWidth="1"/>
    <col min="15367" max="15616" width="9.140625" style="246"/>
    <col min="15617" max="15617" width="41.5703125" style="246" customWidth="1"/>
    <col min="15618" max="15622" width="0" style="246" hidden="1" customWidth="1"/>
    <col min="15623" max="15872" width="9.140625" style="246"/>
    <col min="15873" max="15873" width="41.5703125" style="246" customWidth="1"/>
    <col min="15874" max="15878" width="0" style="246" hidden="1" customWidth="1"/>
    <col min="15879" max="16128" width="9.140625" style="246"/>
    <col min="16129" max="16129" width="41.57031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200</v>
      </c>
    </row>
    <row r="3" spans="1:13" ht="18" customHeight="1" x14ac:dyDescent="0.2">
      <c r="A3" s="154" t="s">
        <v>183</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1549.1</v>
      </c>
      <c r="C7" s="108">
        <v>1350.1</v>
      </c>
      <c r="D7" s="108">
        <v>1532.9</v>
      </c>
      <c r="E7" s="108">
        <v>2319.9</v>
      </c>
      <c r="F7" s="108">
        <v>2435.8000000000002</v>
      </c>
      <c r="G7" s="108">
        <v>2866.9</v>
      </c>
      <c r="H7" s="108">
        <v>2660.4</v>
      </c>
      <c r="I7" s="108">
        <v>3545.5</v>
      </c>
      <c r="J7" s="108">
        <v>4112.5</v>
      </c>
      <c r="K7" s="108">
        <v>4637.6000000000004</v>
      </c>
      <c r="L7" s="108">
        <v>5859.2</v>
      </c>
      <c r="M7" s="108">
        <v>9537.6</v>
      </c>
    </row>
    <row r="8" spans="1:13" ht="12.95" customHeight="1" x14ac:dyDescent="0.2">
      <c r="A8" s="222" t="s">
        <v>0</v>
      </c>
      <c r="B8" s="108">
        <v>15.7</v>
      </c>
      <c r="C8" s="108">
        <v>-69.3</v>
      </c>
      <c r="D8" s="108">
        <v>-24.8</v>
      </c>
      <c r="E8" s="108">
        <v>-43.1</v>
      </c>
      <c r="F8" s="108">
        <v>-64.099999999999994</v>
      </c>
      <c r="G8" s="108">
        <v>-23.4</v>
      </c>
      <c r="H8" s="108">
        <v>-136.19999999999999</v>
      </c>
      <c r="I8" s="108">
        <v>2.5</v>
      </c>
      <c r="J8" s="108">
        <v>-60.4</v>
      </c>
      <c r="K8" s="108">
        <v>-22.2</v>
      </c>
      <c r="L8" s="108">
        <v>135.80000000000001</v>
      </c>
      <c r="M8" s="108">
        <v>41.4</v>
      </c>
    </row>
    <row r="9" spans="1:13" ht="24" x14ac:dyDescent="0.2">
      <c r="A9" s="225" t="s">
        <v>1388</v>
      </c>
      <c r="B9" s="108">
        <v>134.9</v>
      </c>
      <c r="C9" s="108">
        <v>21.9</v>
      </c>
      <c r="D9" s="108">
        <v>44.9</v>
      </c>
      <c r="E9" s="108">
        <v>199.8</v>
      </c>
      <c r="F9" s="108">
        <v>85.7</v>
      </c>
      <c r="G9" s="108">
        <v>199.2</v>
      </c>
      <c r="H9" s="108">
        <v>-47</v>
      </c>
      <c r="I9" s="108">
        <v>350.6</v>
      </c>
      <c r="J9" s="108">
        <v>666.1</v>
      </c>
      <c r="K9" s="108">
        <v>339.7</v>
      </c>
      <c r="L9" s="108">
        <v>377.4</v>
      </c>
      <c r="M9" s="108">
        <v>1178.0999999999999</v>
      </c>
    </row>
    <row r="10" spans="1:13" ht="12.95" customHeight="1" x14ac:dyDescent="0.2">
      <c r="A10" s="226" t="s">
        <v>1</v>
      </c>
      <c r="B10" s="108">
        <v>135.1</v>
      </c>
      <c r="C10" s="108">
        <v>22.1</v>
      </c>
      <c r="D10" s="108">
        <v>48.4</v>
      </c>
      <c r="E10" s="108">
        <v>201.7</v>
      </c>
      <c r="F10" s="108">
        <v>85.9</v>
      </c>
      <c r="G10" s="108">
        <v>204.2</v>
      </c>
      <c r="H10" s="108">
        <v>31.5</v>
      </c>
      <c r="I10" s="108">
        <v>350.9</v>
      </c>
      <c r="J10" s="108">
        <v>676.9</v>
      </c>
      <c r="K10" s="108">
        <v>412.6</v>
      </c>
      <c r="L10" s="108">
        <v>562.29999999999995</v>
      </c>
      <c r="M10" s="108">
        <v>1253.3</v>
      </c>
    </row>
    <row r="11" spans="1:13" ht="12.95" customHeight="1" x14ac:dyDescent="0.2">
      <c r="A11" s="222" t="s">
        <v>2</v>
      </c>
      <c r="B11" s="108">
        <v>0.2</v>
      </c>
      <c r="C11" s="108">
        <v>0.2</v>
      </c>
      <c r="D11" s="108">
        <v>3.5</v>
      </c>
      <c r="E11" s="108">
        <v>1.9</v>
      </c>
      <c r="F11" s="108">
        <v>0.3</v>
      </c>
      <c r="G11" s="108">
        <v>5</v>
      </c>
      <c r="H11" s="108">
        <v>78.5</v>
      </c>
      <c r="I11" s="108">
        <v>0.2</v>
      </c>
      <c r="J11" s="108">
        <v>10.7</v>
      </c>
      <c r="K11" s="108">
        <v>72.900000000000006</v>
      </c>
      <c r="L11" s="108">
        <v>184.9</v>
      </c>
      <c r="M11" s="108">
        <v>75.2</v>
      </c>
    </row>
    <row r="12" spans="1:13" ht="24" x14ac:dyDescent="0.2">
      <c r="A12" s="222" t="s">
        <v>59</v>
      </c>
      <c r="B12" s="108">
        <v>1429.9</v>
      </c>
      <c r="C12" s="108">
        <v>1258.9000000000001</v>
      </c>
      <c r="D12" s="108">
        <v>1463.3</v>
      </c>
      <c r="E12" s="108">
        <v>2077</v>
      </c>
      <c r="F12" s="108">
        <v>2286</v>
      </c>
      <c r="G12" s="108">
        <v>2644.3</v>
      </c>
      <c r="H12" s="108">
        <v>2571.1</v>
      </c>
      <c r="I12" s="108">
        <v>3197.4</v>
      </c>
      <c r="J12" s="108">
        <v>3386</v>
      </c>
      <c r="K12" s="108">
        <v>4275.6000000000004</v>
      </c>
      <c r="L12" s="108">
        <v>5617.6</v>
      </c>
      <c r="M12" s="108">
        <v>8400.9</v>
      </c>
    </row>
    <row r="13" spans="1:13" ht="12.95" customHeight="1" x14ac:dyDescent="0.2">
      <c r="A13" s="222" t="s">
        <v>3</v>
      </c>
      <c r="B13" s="108">
        <v>19.5</v>
      </c>
      <c r="C13" s="108">
        <v>23.7</v>
      </c>
      <c r="D13" s="108">
        <v>28.6</v>
      </c>
      <c r="E13" s="108">
        <v>50.4</v>
      </c>
      <c r="F13" s="108">
        <v>20.6</v>
      </c>
      <c r="G13" s="108">
        <v>47.3</v>
      </c>
      <c r="H13" s="108">
        <v>26.9</v>
      </c>
      <c r="I13" s="108">
        <v>74.099999999999994</v>
      </c>
      <c r="J13" s="108">
        <v>137.6</v>
      </c>
      <c r="K13" s="108">
        <v>129.4</v>
      </c>
      <c r="L13" s="108">
        <v>949.4</v>
      </c>
      <c r="M13" s="108">
        <v>1031.0999999999999</v>
      </c>
    </row>
    <row r="14" spans="1:13" ht="12.95" customHeight="1" x14ac:dyDescent="0.2">
      <c r="A14" s="222" t="s">
        <v>4</v>
      </c>
      <c r="B14" s="108">
        <v>1.8</v>
      </c>
      <c r="C14" s="108">
        <v>10</v>
      </c>
      <c r="D14" s="108">
        <v>23.2</v>
      </c>
      <c r="E14" s="108">
        <v>46</v>
      </c>
      <c r="F14" s="108">
        <v>19.2</v>
      </c>
      <c r="G14" s="108">
        <v>46.2</v>
      </c>
      <c r="H14" s="108">
        <v>26.1</v>
      </c>
      <c r="I14" s="108">
        <v>73.5</v>
      </c>
      <c r="J14" s="108">
        <v>137.19999999999999</v>
      </c>
      <c r="K14" s="108">
        <v>128.9</v>
      </c>
      <c r="L14" s="108">
        <v>521.70000000000005</v>
      </c>
      <c r="M14" s="108">
        <v>835.1</v>
      </c>
    </row>
    <row r="15" spans="1:13" ht="12.95" customHeight="1" x14ac:dyDescent="0.2">
      <c r="A15" s="149" t="s">
        <v>5</v>
      </c>
      <c r="B15" s="108">
        <v>0.2</v>
      </c>
      <c r="C15" s="108">
        <v>1.5</v>
      </c>
      <c r="D15" s="108">
        <v>0.2</v>
      </c>
      <c r="E15" s="108">
        <v>0.1</v>
      </c>
      <c r="F15" s="108">
        <v>0.9</v>
      </c>
      <c r="G15" s="108">
        <v>0.6</v>
      </c>
      <c r="H15" s="108">
        <v>0.3</v>
      </c>
      <c r="I15" s="108">
        <v>0.4</v>
      </c>
      <c r="J15" s="108">
        <v>5.8</v>
      </c>
      <c r="K15" s="108">
        <v>0.9</v>
      </c>
      <c r="L15" s="108">
        <v>180.9</v>
      </c>
      <c r="M15" s="108">
        <v>247.9</v>
      </c>
    </row>
    <row r="16" spans="1:13" ht="12.95" customHeight="1" x14ac:dyDescent="0.2">
      <c r="A16" s="227" t="s">
        <v>60</v>
      </c>
      <c r="B16" s="108">
        <v>1</v>
      </c>
      <c r="C16" s="108">
        <v>6.8</v>
      </c>
      <c r="D16" s="108">
        <v>14.8</v>
      </c>
      <c r="E16" s="108">
        <v>45.9</v>
      </c>
      <c r="F16" s="108">
        <v>18.3</v>
      </c>
      <c r="G16" s="108">
        <v>33.200000000000003</v>
      </c>
      <c r="H16" s="108">
        <v>18.7</v>
      </c>
      <c r="I16" s="108">
        <v>28.1</v>
      </c>
      <c r="J16" s="108">
        <v>125.3</v>
      </c>
      <c r="K16" s="108">
        <v>111.9</v>
      </c>
      <c r="L16" s="108">
        <v>246.5</v>
      </c>
      <c r="M16" s="108">
        <v>553.9</v>
      </c>
    </row>
    <row r="17" spans="1:13" ht="12.95" customHeight="1" x14ac:dyDescent="0.2">
      <c r="A17" s="149" t="s">
        <v>6</v>
      </c>
      <c r="B17" s="108">
        <v>0.5</v>
      </c>
      <c r="C17" s="108">
        <v>1.7</v>
      </c>
      <c r="D17" s="108">
        <v>8.1999999999999993</v>
      </c>
      <c r="E17" s="108" t="s">
        <v>33</v>
      </c>
      <c r="F17" s="108" t="s">
        <v>33</v>
      </c>
      <c r="G17" s="108">
        <v>12.4</v>
      </c>
      <c r="H17" s="108">
        <v>7.1</v>
      </c>
      <c r="I17" s="108">
        <v>45</v>
      </c>
      <c r="J17" s="108">
        <v>6.1</v>
      </c>
      <c r="K17" s="108">
        <v>16.100000000000001</v>
      </c>
      <c r="L17" s="108">
        <v>94.2</v>
      </c>
      <c r="M17" s="108">
        <v>33.299999999999997</v>
      </c>
    </row>
    <row r="18" spans="1:13" ht="12.95" customHeight="1" x14ac:dyDescent="0.2">
      <c r="A18" s="222" t="s">
        <v>7</v>
      </c>
      <c r="B18" s="108">
        <v>287.7</v>
      </c>
      <c r="C18" s="108">
        <v>363.9</v>
      </c>
      <c r="D18" s="108">
        <v>380</v>
      </c>
      <c r="E18" s="108">
        <v>600.4</v>
      </c>
      <c r="F18" s="108">
        <v>661.7</v>
      </c>
      <c r="G18" s="108">
        <v>577.6</v>
      </c>
      <c r="H18" s="108">
        <v>675.4</v>
      </c>
      <c r="I18" s="108">
        <v>445.6</v>
      </c>
      <c r="J18" s="108">
        <v>329.3</v>
      </c>
      <c r="K18" s="108">
        <v>592</v>
      </c>
      <c r="L18" s="108">
        <v>1210.0999999999999</v>
      </c>
      <c r="M18" s="108">
        <v>1588.3</v>
      </c>
    </row>
    <row r="19" spans="1:13" ht="12.95" customHeight="1" x14ac:dyDescent="0.2">
      <c r="A19" s="222" t="s">
        <v>8</v>
      </c>
      <c r="B19" s="108">
        <v>665.5</v>
      </c>
      <c r="C19" s="108">
        <v>594.5</v>
      </c>
      <c r="D19" s="108">
        <v>583</v>
      </c>
      <c r="E19" s="108">
        <v>724.2</v>
      </c>
      <c r="F19" s="108">
        <v>707.4</v>
      </c>
      <c r="G19" s="108">
        <v>853.1</v>
      </c>
      <c r="H19" s="108">
        <v>778.6</v>
      </c>
      <c r="I19" s="108">
        <v>988.3</v>
      </c>
      <c r="J19" s="108">
        <v>1518.5</v>
      </c>
      <c r="K19" s="108">
        <v>1730.5</v>
      </c>
      <c r="L19" s="108">
        <v>1970.8</v>
      </c>
      <c r="M19" s="108">
        <v>2490.9</v>
      </c>
    </row>
    <row r="20" spans="1:13" ht="12.95" customHeight="1" x14ac:dyDescent="0.2">
      <c r="A20" s="227" t="s">
        <v>109</v>
      </c>
      <c r="B20" s="108">
        <v>146</v>
      </c>
      <c r="C20" s="108">
        <v>196.2</v>
      </c>
      <c r="D20" s="108">
        <v>196.1</v>
      </c>
      <c r="E20" s="108">
        <v>228.1</v>
      </c>
      <c r="F20" s="108">
        <v>202.4</v>
      </c>
      <c r="G20" s="108">
        <v>304.5</v>
      </c>
      <c r="H20" s="108">
        <v>324.7</v>
      </c>
      <c r="I20" s="108">
        <v>529.5</v>
      </c>
      <c r="J20" s="108">
        <v>620.4</v>
      </c>
      <c r="K20" s="108">
        <v>870.2</v>
      </c>
      <c r="L20" s="108">
        <v>676.2</v>
      </c>
      <c r="M20" s="108">
        <v>638.4</v>
      </c>
    </row>
    <row r="21" spans="1:13" ht="12.95" customHeight="1" x14ac:dyDescent="0.2">
      <c r="A21" s="227" t="s">
        <v>9</v>
      </c>
      <c r="B21" s="108">
        <v>150.69999999999999</v>
      </c>
      <c r="C21" s="108">
        <v>116.1</v>
      </c>
      <c r="D21" s="108">
        <v>122.2</v>
      </c>
      <c r="E21" s="108">
        <v>153.30000000000001</v>
      </c>
      <c r="F21" s="108">
        <v>124</v>
      </c>
      <c r="G21" s="108">
        <v>158.80000000000001</v>
      </c>
      <c r="H21" s="108">
        <v>104.9</v>
      </c>
      <c r="I21" s="108">
        <v>139.80000000000001</v>
      </c>
      <c r="J21" s="108">
        <v>205.3</v>
      </c>
      <c r="K21" s="108">
        <v>257</v>
      </c>
      <c r="L21" s="108">
        <v>345</v>
      </c>
      <c r="M21" s="108">
        <v>954</v>
      </c>
    </row>
    <row r="22" spans="1:13" ht="12.95" customHeight="1" x14ac:dyDescent="0.2">
      <c r="A22" s="227" t="s">
        <v>10</v>
      </c>
      <c r="B22" s="108">
        <v>275.60000000000002</v>
      </c>
      <c r="C22" s="108">
        <v>153.80000000000001</v>
      </c>
      <c r="D22" s="108">
        <v>135.4</v>
      </c>
      <c r="E22" s="108">
        <v>244.4</v>
      </c>
      <c r="F22" s="108">
        <v>303.60000000000002</v>
      </c>
      <c r="G22" s="108">
        <v>240.3</v>
      </c>
      <c r="H22" s="108">
        <v>303</v>
      </c>
      <c r="I22" s="108">
        <v>295.39999999999998</v>
      </c>
      <c r="J22" s="108">
        <v>604</v>
      </c>
      <c r="K22" s="108">
        <v>509.7</v>
      </c>
      <c r="L22" s="108">
        <v>720.1</v>
      </c>
      <c r="M22" s="108">
        <v>626.5</v>
      </c>
    </row>
    <row r="23" spans="1:13" ht="12.95" customHeight="1" x14ac:dyDescent="0.2">
      <c r="A23" s="227" t="s">
        <v>61</v>
      </c>
      <c r="B23" s="108">
        <v>24</v>
      </c>
      <c r="C23" s="108">
        <v>27.4</v>
      </c>
      <c r="D23" s="108">
        <v>32.9</v>
      </c>
      <c r="E23" s="108">
        <v>12.4</v>
      </c>
      <c r="F23" s="108">
        <v>1.4</v>
      </c>
      <c r="G23" s="108">
        <v>1.2</v>
      </c>
      <c r="H23" s="108" t="s">
        <v>33</v>
      </c>
      <c r="I23" s="108">
        <v>1.2</v>
      </c>
      <c r="J23" s="108">
        <v>3.4</v>
      </c>
      <c r="K23" s="108">
        <v>1.5</v>
      </c>
      <c r="L23" s="108">
        <v>144.69999999999999</v>
      </c>
      <c r="M23" s="108">
        <v>135.4</v>
      </c>
    </row>
    <row r="24" spans="1:13" ht="12.95" customHeight="1" x14ac:dyDescent="0.2">
      <c r="A24" s="222" t="s">
        <v>11</v>
      </c>
      <c r="B24" s="108">
        <v>427.7</v>
      </c>
      <c r="C24" s="108">
        <v>436.6</v>
      </c>
      <c r="D24" s="108">
        <v>492.1</v>
      </c>
      <c r="E24" s="108">
        <v>562</v>
      </c>
      <c r="F24" s="108">
        <v>575.9</v>
      </c>
      <c r="G24" s="108">
        <v>739.9</v>
      </c>
      <c r="H24" s="108">
        <v>661.7</v>
      </c>
      <c r="I24" s="108">
        <v>801.7</v>
      </c>
      <c r="J24" s="108">
        <v>847.6</v>
      </c>
      <c r="K24" s="108">
        <v>951.8</v>
      </c>
      <c r="L24" s="108">
        <v>1230</v>
      </c>
      <c r="M24" s="108">
        <v>1408</v>
      </c>
    </row>
    <row r="25" spans="1:13" ht="12.95" customHeight="1" x14ac:dyDescent="0.2">
      <c r="A25" s="222" t="s">
        <v>12</v>
      </c>
      <c r="B25" s="108">
        <v>312.2</v>
      </c>
      <c r="C25" s="108">
        <v>325</v>
      </c>
      <c r="D25" s="108">
        <v>314.5</v>
      </c>
      <c r="E25" s="108">
        <v>441</v>
      </c>
      <c r="F25" s="108">
        <v>529.9</v>
      </c>
      <c r="G25" s="108">
        <v>816.1</v>
      </c>
      <c r="H25" s="108">
        <v>805.8</v>
      </c>
      <c r="I25" s="108">
        <v>624.20000000000005</v>
      </c>
      <c r="J25" s="108">
        <v>882.3</v>
      </c>
      <c r="K25" s="108">
        <v>941.1</v>
      </c>
      <c r="L25" s="108">
        <v>3022.7</v>
      </c>
      <c r="M25" s="108">
        <v>4247.2</v>
      </c>
    </row>
    <row r="26" spans="1:13" ht="12.95" customHeight="1" x14ac:dyDescent="0.2">
      <c r="A26" s="222" t="s">
        <v>13</v>
      </c>
      <c r="B26" s="108">
        <v>544.4</v>
      </c>
      <c r="C26" s="108">
        <v>390.7</v>
      </c>
      <c r="D26" s="108">
        <v>419.4</v>
      </c>
      <c r="E26" s="108">
        <v>298.3</v>
      </c>
      <c r="F26" s="108">
        <v>349.6</v>
      </c>
      <c r="G26" s="108">
        <v>580.4</v>
      </c>
      <c r="H26" s="108">
        <v>669.6</v>
      </c>
      <c r="I26" s="108">
        <v>768.4</v>
      </c>
      <c r="J26" s="108">
        <v>1170.4000000000001</v>
      </c>
      <c r="K26" s="108">
        <v>1323.8</v>
      </c>
      <c r="L26" s="108">
        <v>3525.2</v>
      </c>
      <c r="M26" s="108">
        <v>4062.5</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7</v>
      </c>
      <c r="C30" s="234">
        <v>7</v>
      </c>
      <c r="D30" s="234">
        <v>5</v>
      </c>
      <c r="E30" s="234">
        <v>5</v>
      </c>
      <c r="F30" s="235">
        <v>5</v>
      </c>
      <c r="G30" s="235">
        <v>8</v>
      </c>
      <c r="H30" s="235">
        <v>11</v>
      </c>
      <c r="I30" s="235">
        <v>12</v>
      </c>
      <c r="J30" s="255">
        <v>10</v>
      </c>
      <c r="K30" s="255">
        <v>14</v>
      </c>
      <c r="L30" s="255">
        <v>21</v>
      </c>
      <c r="M30" s="255">
        <v>21</v>
      </c>
    </row>
    <row r="31" spans="1:13" s="212" customFormat="1" ht="12.95" customHeight="1" x14ac:dyDescent="0.2">
      <c r="A31" s="222" t="s">
        <v>15</v>
      </c>
      <c r="B31" s="234">
        <v>2</v>
      </c>
      <c r="C31" s="234">
        <v>3</v>
      </c>
      <c r="D31" s="234">
        <v>2</v>
      </c>
      <c r="E31" s="234">
        <v>2</v>
      </c>
      <c r="F31" s="235">
        <v>1</v>
      </c>
      <c r="G31" s="235">
        <v>2</v>
      </c>
      <c r="H31" s="235">
        <v>4</v>
      </c>
      <c r="I31" s="235">
        <v>1</v>
      </c>
      <c r="J31" s="255">
        <v>3</v>
      </c>
      <c r="K31" s="255">
        <v>3</v>
      </c>
      <c r="L31" s="255">
        <v>4</v>
      </c>
      <c r="M31" s="255">
        <v>7</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8.3000000000000007</v>
      </c>
      <c r="C33" s="237">
        <v>7.2</v>
      </c>
      <c r="D33" s="237">
        <v>4.8</v>
      </c>
      <c r="E33" s="237">
        <v>11.7</v>
      </c>
      <c r="F33" s="238">
        <v>6.6</v>
      </c>
      <c r="G33" s="238">
        <v>8.4</v>
      </c>
      <c r="H33" s="238">
        <v>3.5</v>
      </c>
      <c r="I33" s="238">
        <v>10.9</v>
      </c>
      <c r="J33" s="257">
        <v>21.5</v>
      </c>
      <c r="K33" s="257">
        <v>8.5</v>
      </c>
      <c r="L33" s="257">
        <v>4.3</v>
      </c>
      <c r="M33" s="257">
        <v>13.5</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31.5</v>
      </c>
      <c r="C36" s="239">
        <v>5</v>
      </c>
      <c r="D36" s="239">
        <v>9.1</v>
      </c>
      <c r="E36" s="239">
        <v>35.5</v>
      </c>
      <c r="F36" s="238">
        <v>14.9</v>
      </c>
      <c r="G36" s="238">
        <v>26.9</v>
      </c>
      <c r="H36" s="238">
        <v>-7.1</v>
      </c>
      <c r="I36" s="238">
        <v>43.7</v>
      </c>
      <c r="J36" s="257">
        <v>78.599999999999994</v>
      </c>
      <c r="K36" s="257">
        <v>35.700000000000003</v>
      </c>
      <c r="L36" s="257">
        <v>30.7</v>
      </c>
      <c r="M36" s="257">
        <v>83.7</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8.6999999999999993</v>
      </c>
      <c r="C38" s="239">
        <v>1.6</v>
      </c>
      <c r="D38" s="239">
        <v>2.9</v>
      </c>
      <c r="E38" s="239">
        <v>8.6</v>
      </c>
      <c r="F38" s="238">
        <v>3.5</v>
      </c>
      <c r="G38" s="238">
        <v>6.9</v>
      </c>
      <c r="H38" s="238">
        <v>-1.8</v>
      </c>
      <c r="I38" s="238">
        <v>9.9</v>
      </c>
      <c r="J38" s="257">
        <v>16.2</v>
      </c>
      <c r="K38" s="257">
        <v>7.3</v>
      </c>
      <c r="L38" s="257">
        <v>6.4</v>
      </c>
      <c r="M38" s="257">
        <v>12.4</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69.099999999999994</v>
      </c>
      <c r="C40" s="239">
        <v>87.2</v>
      </c>
      <c r="D40" s="239">
        <v>113.5</v>
      </c>
      <c r="E40" s="239">
        <v>151.30000000000001</v>
      </c>
      <c r="F40" s="238">
        <v>105</v>
      </c>
      <c r="G40" s="238">
        <v>117.7</v>
      </c>
      <c r="H40" s="238">
        <v>92.8</v>
      </c>
      <c r="I40" s="238">
        <v>133.30000000000001</v>
      </c>
      <c r="J40" s="258">
        <v>116</v>
      </c>
      <c r="K40" s="258">
        <v>112.8</v>
      </c>
      <c r="L40" s="258">
        <v>126.3</v>
      </c>
      <c r="M40" s="258">
        <v>162.80000000000001</v>
      </c>
    </row>
    <row r="41" spans="1:13" s="212" customFormat="1" ht="12.95" customHeight="1" x14ac:dyDescent="0.2">
      <c r="A41" s="222" t="s">
        <v>106</v>
      </c>
      <c r="B41" s="240">
        <v>0.4</v>
      </c>
      <c r="C41" s="240">
        <v>1.3</v>
      </c>
      <c r="D41" s="240">
        <v>1.3</v>
      </c>
      <c r="E41" s="240">
        <v>1.3</v>
      </c>
      <c r="F41" s="238">
        <v>0.7</v>
      </c>
      <c r="G41" s="238">
        <v>1.1000000000000001</v>
      </c>
      <c r="H41" s="238">
        <v>0.8</v>
      </c>
      <c r="I41" s="238">
        <v>1.4</v>
      </c>
      <c r="J41" s="258">
        <v>0.9</v>
      </c>
      <c r="K41" s="258">
        <v>1</v>
      </c>
      <c r="L41" s="258">
        <v>1.1000000000000001</v>
      </c>
      <c r="M41" s="258">
        <v>1.3</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0.56999999999999995</v>
      </c>
      <c r="C44" s="241">
        <v>0.83</v>
      </c>
      <c r="D44" s="241">
        <v>0.75</v>
      </c>
      <c r="E44" s="241">
        <v>1.48</v>
      </c>
      <c r="F44" s="242">
        <v>1.52</v>
      </c>
      <c r="G44" s="242">
        <v>1.41</v>
      </c>
      <c r="H44" s="242">
        <v>1.2</v>
      </c>
      <c r="I44" s="242">
        <v>0.81</v>
      </c>
      <c r="J44" s="259">
        <v>0.75</v>
      </c>
      <c r="K44" s="259">
        <v>0.71</v>
      </c>
      <c r="L44" s="259">
        <v>0.86</v>
      </c>
      <c r="M44" s="259">
        <v>1.05</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4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71"/>
  <sheetViews>
    <sheetView workbookViewId="0">
      <selection activeCell="M42" sqref="M42"/>
    </sheetView>
  </sheetViews>
  <sheetFormatPr defaultRowHeight="12.75" x14ac:dyDescent="0.2"/>
  <cols>
    <col min="1" max="1" width="40.28515625" style="250" customWidth="1"/>
    <col min="2" max="8" width="0" style="246" hidden="1" customWidth="1"/>
    <col min="9" max="10" width="10" style="246" customWidth="1"/>
    <col min="11" max="12" width="9.140625" style="246"/>
    <col min="13" max="13" width="8.85546875" style="246"/>
    <col min="14" max="256" width="9.140625" style="246"/>
    <col min="257" max="257" width="40.28515625" style="246" customWidth="1"/>
    <col min="258" max="262" width="0" style="246" hidden="1" customWidth="1"/>
    <col min="263" max="264" width="9.140625" style="246"/>
    <col min="265" max="266" width="10" style="246" customWidth="1"/>
    <col min="267" max="512" width="9.140625" style="246"/>
    <col min="513" max="513" width="40.28515625" style="246" customWidth="1"/>
    <col min="514" max="518" width="0" style="246" hidden="1" customWidth="1"/>
    <col min="519" max="520" width="9.140625" style="246"/>
    <col min="521" max="522" width="10" style="246" customWidth="1"/>
    <col min="523" max="768" width="9.140625" style="246"/>
    <col min="769" max="769" width="40.28515625" style="246" customWidth="1"/>
    <col min="770" max="774" width="0" style="246" hidden="1" customWidth="1"/>
    <col min="775" max="776" width="9.140625" style="246"/>
    <col min="777" max="778" width="10" style="246" customWidth="1"/>
    <col min="779" max="1024" width="9.140625" style="246"/>
    <col min="1025" max="1025" width="40.28515625" style="246" customWidth="1"/>
    <col min="1026" max="1030" width="0" style="246" hidden="1" customWidth="1"/>
    <col min="1031" max="1032" width="9.140625" style="246"/>
    <col min="1033" max="1034" width="10" style="246" customWidth="1"/>
    <col min="1035" max="1280" width="9.140625" style="246"/>
    <col min="1281" max="1281" width="40.28515625" style="246" customWidth="1"/>
    <col min="1282" max="1286" width="0" style="246" hidden="1" customWidth="1"/>
    <col min="1287" max="1288" width="9.140625" style="246"/>
    <col min="1289" max="1290" width="10" style="246" customWidth="1"/>
    <col min="1291" max="1536" width="9.140625" style="246"/>
    <col min="1537" max="1537" width="40.28515625" style="246" customWidth="1"/>
    <col min="1538" max="1542" width="0" style="246" hidden="1" customWidth="1"/>
    <col min="1543" max="1544" width="9.140625" style="246"/>
    <col min="1545" max="1546" width="10" style="246" customWidth="1"/>
    <col min="1547" max="1792" width="9.140625" style="246"/>
    <col min="1793" max="1793" width="40.28515625" style="246" customWidth="1"/>
    <col min="1794" max="1798" width="0" style="246" hidden="1" customWidth="1"/>
    <col min="1799" max="1800" width="9.140625" style="246"/>
    <col min="1801" max="1802" width="10" style="246" customWidth="1"/>
    <col min="1803" max="2048" width="9.140625" style="246"/>
    <col min="2049" max="2049" width="40.28515625" style="246" customWidth="1"/>
    <col min="2050" max="2054" width="0" style="246" hidden="1" customWidth="1"/>
    <col min="2055" max="2056" width="9.140625" style="246"/>
    <col min="2057" max="2058" width="10" style="246" customWidth="1"/>
    <col min="2059" max="2304" width="9.140625" style="246"/>
    <col min="2305" max="2305" width="40.28515625" style="246" customWidth="1"/>
    <col min="2306" max="2310" width="0" style="246" hidden="1" customWidth="1"/>
    <col min="2311" max="2312" width="9.140625" style="246"/>
    <col min="2313" max="2314" width="10" style="246" customWidth="1"/>
    <col min="2315" max="2560" width="9.140625" style="246"/>
    <col min="2561" max="2561" width="40.28515625" style="246" customWidth="1"/>
    <col min="2562" max="2566" width="0" style="246" hidden="1" customWidth="1"/>
    <col min="2567" max="2568" width="9.140625" style="246"/>
    <col min="2569" max="2570" width="10" style="246" customWidth="1"/>
    <col min="2571" max="2816" width="9.140625" style="246"/>
    <col min="2817" max="2817" width="40.28515625" style="246" customWidth="1"/>
    <col min="2818" max="2822" width="0" style="246" hidden="1" customWidth="1"/>
    <col min="2823" max="2824" width="9.140625" style="246"/>
    <col min="2825" max="2826" width="10" style="246" customWidth="1"/>
    <col min="2827" max="3072" width="9.140625" style="246"/>
    <col min="3073" max="3073" width="40.28515625" style="246" customWidth="1"/>
    <col min="3074" max="3078" width="0" style="246" hidden="1" customWidth="1"/>
    <col min="3079" max="3080" width="9.140625" style="246"/>
    <col min="3081" max="3082" width="10" style="246" customWidth="1"/>
    <col min="3083" max="3328" width="9.140625" style="246"/>
    <col min="3329" max="3329" width="40.28515625" style="246" customWidth="1"/>
    <col min="3330" max="3334" width="0" style="246" hidden="1" customWidth="1"/>
    <col min="3335" max="3336" width="9.140625" style="246"/>
    <col min="3337" max="3338" width="10" style="246" customWidth="1"/>
    <col min="3339" max="3584" width="9.140625" style="246"/>
    <col min="3585" max="3585" width="40.28515625" style="246" customWidth="1"/>
    <col min="3586" max="3590" width="0" style="246" hidden="1" customWidth="1"/>
    <col min="3591" max="3592" width="9.140625" style="246"/>
    <col min="3593" max="3594" width="10" style="246" customWidth="1"/>
    <col min="3595" max="3840" width="9.140625" style="246"/>
    <col min="3841" max="3841" width="40.28515625" style="246" customWidth="1"/>
    <col min="3842" max="3846" width="0" style="246" hidden="1" customWidth="1"/>
    <col min="3847" max="3848" width="9.140625" style="246"/>
    <col min="3849" max="3850" width="10" style="246" customWidth="1"/>
    <col min="3851" max="4096" width="9.140625" style="246"/>
    <col min="4097" max="4097" width="40.28515625" style="246" customWidth="1"/>
    <col min="4098" max="4102" width="0" style="246" hidden="1" customWidth="1"/>
    <col min="4103" max="4104" width="9.140625" style="246"/>
    <col min="4105" max="4106" width="10" style="246" customWidth="1"/>
    <col min="4107" max="4352" width="9.140625" style="246"/>
    <col min="4353" max="4353" width="40.28515625" style="246" customWidth="1"/>
    <col min="4354" max="4358" width="0" style="246" hidden="1" customWidth="1"/>
    <col min="4359" max="4360" width="9.140625" style="246"/>
    <col min="4361" max="4362" width="10" style="246" customWidth="1"/>
    <col min="4363" max="4608" width="9.140625" style="246"/>
    <col min="4609" max="4609" width="40.28515625" style="246" customWidth="1"/>
    <col min="4610" max="4614" width="0" style="246" hidden="1" customWidth="1"/>
    <col min="4615" max="4616" width="9.140625" style="246"/>
    <col min="4617" max="4618" width="10" style="246" customWidth="1"/>
    <col min="4619" max="4864" width="9.140625" style="246"/>
    <col min="4865" max="4865" width="40.28515625" style="246" customWidth="1"/>
    <col min="4866" max="4870" width="0" style="246" hidden="1" customWidth="1"/>
    <col min="4871" max="4872" width="9.140625" style="246"/>
    <col min="4873" max="4874" width="10" style="246" customWidth="1"/>
    <col min="4875" max="5120" width="9.140625" style="246"/>
    <col min="5121" max="5121" width="40.28515625" style="246" customWidth="1"/>
    <col min="5122" max="5126" width="0" style="246" hidden="1" customWidth="1"/>
    <col min="5127" max="5128" width="9.140625" style="246"/>
    <col min="5129" max="5130" width="10" style="246" customWidth="1"/>
    <col min="5131" max="5376" width="9.140625" style="246"/>
    <col min="5377" max="5377" width="40.28515625" style="246" customWidth="1"/>
    <col min="5378" max="5382" width="0" style="246" hidden="1" customWidth="1"/>
    <col min="5383" max="5384" width="9.140625" style="246"/>
    <col min="5385" max="5386" width="10" style="246" customWidth="1"/>
    <col min="5387" max="5632" width="9.140625" style="246"/>
    <col min="5633" max="5633" width="40.28515625" style="246" customWidth="1"/>
    <col min="5634" max="5638" width="0" style="246" hidden="1" customWidth="1"/>
    <col min="5639" max="5640" width="9.140625" style="246"/>
    <col min="5641" max="5642" width="10" style="246" customWidth="1"/>
    <col min="5643" max="5888" width="9.140625" style="246"/>
    <col min="5889" max="5889" width="40.28515625" style="246" customWidth="1"/>
    <col min="5890" max="5894" width="0" style="246" hidden="1" customWidth="1"/>
    <col min="5895" max="5896" width="9.140625" style="246"/>
    <col min="5897" max="5898" width="10" style="246" customWidth="1"/>
    <col min="5899" max="6144" width="9.140625" style="246"/>
    <col min="6145" max="6145" width="40.28515625" style="246" customWidth="1"/>
    <col min="6146" max="6150" width="0" style="246" hidden="1" customWidth="1"/>
    <col min="6151" max="6152" width="9.140625" style="246"/>
    <col min="6153" max="6154" width="10" style="246" customWidth="1"/>
    <col min="6155" max="6400" width="9.140625" style="246"/>
    <col min="6401" max="6401" width="40.28515625" style="246" customWidth="1"/>
    <col min="6402" max="6406" width="0" style="246" hidden="1" customWidth="1"/>
    <col min="6407" max="6408" width="9.140625" style="246"/>
    <col min="6409" max="6410" width="10" style="246" customWidth="1"/>
    <col min="6411" max="6656" width="9.140625" style="246"/>
    <col min="6657" max="6657" width="40.28515625" style="246" customWidth="1"/>
    <col min="6658" max="6662" width="0" style="246" hidden="1" customWidth="1"/>
    <col min="6663" max="6664" width="9.140625" style="246"/>
    <col min="6665" max="6666" width="10" style="246" customWidth="1"/>
    <col min="6667" max="6912" width="9.140625" style="246"/>
    <col min="6913" max="6913" width="40.28515625" style="246" customWidth="1"/>
    <col min="6914" max="6918" width="0" style="246" hidden="1" customWidth="1"/>
    <col min="6919" max="6920" width="9.140625" style="246"/>
    <col min="6921" max="6922" width="10" style="246" customWidth="1"/>
    <col min="6923" max="7168" width="9.140625" style="246"/>
    <col min="7169" max="7169" width="40.28515625" style="246" customWidth="1"/>
    <col min="7170" max="7174" width="0" style="246" hidden="1" customWidth="1"/>
    <col min="7175" max="7176" width="9.140625" style="246"/>
    <col min="7177" max="7178" width="10" style="246" customWidth="1"/>
    <col min="7179" max="7424" width="9.140625" style="246"/>
    <col min="7425" max="7425" width="40.28515625" style="246" customWidth="1"/>
    <col min="7426" max="7430" width="0" style="246" hidden="1" customWidth="1"/>
    <col min="7431" max="7432" width="9.140625" style="246"/>
    <col min="7433" max="7434" width="10" style="246" customWidth="1"/>
    <col min="7435" max="7680" width="9.140625" style="246"/>
    <col min="7681" max="7681" width="40.28515625" style="246" customWidth="1"/>
    <col min="7682" max="7686" width="0" style="246" hidden="1" customWidth="1"/>
    <col min="7687" max="7688" width="9.140625" style="246"/>
    <col min="7689" max="7690" width="10" style="246" customWidth="1"/>
    <col min="7691" max="7936" width="9.140625" style="246"/>
    <col min="7937" max="7937" width="40.28515625" style="246" customWidth="1"/>
    <col min="7938" max="7942" width="0" style="246" hidden="1" customWidth="1"/>
    <col min="7943" max="7944" width="9.140625" style="246"/>
    <col min="7945" max="7946" width="10" style="246" customWidth="1"/>
    <col min="7947" max="8192" width="9.140625" style="246"/>
    <col min="8193" max="8193" width="40.28515625" style="246" customWidth="1"/>
    <col min="8194" max="8198" width="0" style="246" hidden="1" customWidth="1"/>
    <col min="8199" max="8200" width="9.140625" style="246"/>
    <col min="8201" max="8202" width="10" style="246" customWidth="1"/>
    <col min="8203" max="8448" width="9.140625" style="246"/>
    <col min="8449" max="8449" width="40.28515625" style="246" customWidth="1"/>
    <col min="8450" max="8454" width="0" style="246" hidden="1" customWidth="1"/>
    <col min="8455" max="8456" width="9.140625" style="246"/>
    <col min="8457" max="8458" width="10" style="246" customWidth="1"/>
    <col min="8459" max="8704" width="9.140625" style="246"/>
    <col min="8705" max="8705" width="40.28515625" style="246" customWidth="1"/>
    <col min="8706" max="8710" width="0" style="246" hidden="1" customWidth="1"/>
    <col min="8711" max="8712" width="9.140625" style="246"/>
    <col min="8713" max="8714" width="10" style="246" customWidth="1"/>
    <col min="8715" max="8960" width="9.140625" style="246"/>
    <col min="8961" max="8961" width="40.28515625" style="246" customWidth="1"/>
    <col min="8962" max="8966" width="0" style="246" hidden="1" customWidth="1"/>
    <col min="8967" max="8968" width="9.140625" style="246"/>
    <col min="8969" max="8970" width="10" style="246" customWidth="1"/>
    <col min="8971" max="9216" width="9.140625" style="246"/>
    <col min="9217" max="9217" width="40.28515625" style="246" customWidth="1"/>
    <col min="9218" max="9222" width="0" style="246" hidden="1" customWidth="1"/>
    <col min="9223" max="9224" width="9.140625" style="246"/>
    <col min="9225" max="9226" width="10" style="246" customWidth="1"/>
    <col min="9227" max="9472" width="9.140625" style="246"/>
    <col min="9473" max="9473" width="40.28515625" style="246" customWidth="1"/>
    <col min="9474" max="9478" width="0" style="246" hidden="1" customWidth="1"/>
    <col min="9479" max="9480" width="9.140625" style="246"/>
    <col min="9481" max="9482" width="10" style="246" customWidth="1"/>
    <col min="9483" max="9728" width="9.140625" style="246"/>
    <col min="9729" max="9729" width="40.28515625" style="246" customWidth="1"/>
    <col min="9730" max="9734" width="0" style="246" hidden="1" customWidth="1"/>
    <col min="9735" max="9736" width="9.140625" style="246"/>
    <col min="9737" max="9738" width="10" style="246" customWidth="1"/>
    <col min="9739" max="9984" width="9.140625" style="246"/>
    <col min="9985" max="9985" width="40.28515625" style="246" customWidth="1"/>
    <col min="9986" max="9990" width="0" style="246" hidden="1" customWidth="1"/>
    <col min="9991" max="9992" width="9.140625" style="246"/>
    <col min="9993" max="9994" width="10" style="246" customWidth="1"/>
    <col min="9995" max="10240" width="9.140625" style="246"/>
    <col min="10241" max="10241" width="40.28515625" style="246" customWidth="1"/>
    <col min="10242" max="10246" width="0" style="246" hidden="1" customWidth="1"/>
    <col min="10247" max="10248" width="9.140625" style="246"/>
    <col min="10249" max="10250" width="10" style="246" customWidth="1"/>
    <col min="10251" max="10496" width="9.140625" style="246"/>
    <col min="10497" max="10497" width="40.28515625" style="246" customWidth="1"/>
    <col min="10498" max="10502" width="0" style="246" hidden="1" customWidth="1"/>
    <col min="10503" max="10504" width="9.140625" style="246"/>
    <col min="10505" max="10506" width="10" style="246" customWidth="1"/>
    <col min="10507" max="10752" width="9.140625" style="246"/>
    <col min="10753" max="10753" width="40.28515625" style="246" customWidth="1"/>
    <col min="10754" max="10758" width="0" style="246" hidden="1" customWidth="1"/>
    <col min="10759" max="10760" width="9.140625" style="246"/>
    <col min="10761" max="10762" width="10" style="246" customWidth="1"/>
    <col min="10763" max="11008" width="9.140625" style="246"/>
    <col min="11009" max="11009" width="40.28515625" style="246" customWidth="1"/>
    <col min="11010" max="11014" width="0" style="246" hidden="1" customWidth="1"/>
    <col min="11015" max="11016" width="9.140625" style="246"/>
    <col min="11017" max="11018" width="10" style="246" customWidth="1"/>
    <col min="11019" max="11264" width="9.140625" style="246"/>
    <col min="11265" max="11265" width="40.28515625" style="246" customWidth="1"/>
    <col min="11266" max="11270" width="0" style="246" hidden="1" customWidth="1"/>
    <col min="11271" max="11272" width="9.140625" style="246"/>
    <col min="11273" max="11274" width="10" style="246" customWidth="1"/>
    <col min="11275" max="11520" width="9.140625" style="246"/>
    <col min="11521" max="11521" width="40.28515625" style="246" customWidth="1"/>
    <col min="11522" max="11526" width="0" style="246" hidden="1" customWidth="1"/>
    <col min="11527" max="11528" width="9.140625" style="246"/>
    <col min="11529" max="11530" width="10" style="246" customWidth="1"/>
    <col min="11531" max="11776" width="9.140625" style="246"/>
    <col min="11777" max="11777" width="40.28515625" style="246" customWidth="1"/>
    <col min="11778" max="11782" width="0" style="246" hidden="1" customWidth="1"/>
    <col min="11783" max="11784" width="9.140625" style="246"/>
    <col min="11785" max="11786" width="10" style="246" customWidth="1"/>
    <col min="11787" max="12032" width="9.140625" style="246"/>
    <col min="12033" max="12033" width="40.28515625" style="246" customWidth="1"/>
    <col min="12034" max="12038" width="0" style="246" hidden="1" customWidth="1"/>
    <col min="12039" max="12040" width="9.140625" style="246"/>
    <col min="12041" max="12042" width="10" style="246" customWidth="1"/>
    <col min="12043" max="12288" width="9.140625" style="246"/>
    <col min="12289" max="12289" width="40.28515625" style="246" customWidth="1"/>
    <col min="12290" max="12294" width="0" style="246" hidden="1" customWidth="1"/>
    <col min="12295" max="12296" width="9.140625" style="246"/>
    <col min="12297" max="12298" width="10" style="246" customWidth="1"/>
    <col min="12299" max="12544" width="9.140625" style="246"/>
    <col min="12545" max="12545" width="40.28515625" style="246" customWidth="1"/>
    <col min="12546" max="12550" width="0" style="246" hidden="1" customWidth="1"/>
    <col min="12551" max="12552" width="9.140625" style="246"/>
    <col min="12553" max="12554" width="10" style="246" customWidth="1"/>
    <col min="12555" max="12800" width="9.140625" style="246"/>
    <col min="12801" max="12801" width="40.28515625" style="246" customWidth="1"/>
    <col min="12802" max="12806" width="0" style="246" hidden="1" customWidth="1"/>
    <col min="12807" max="12808" width="9.140625" style="246"/>
    <col min="12809" max="12810" width="10" style="246" customWidth="1"/>
    <col min="12811" max="13056" width="9.140625" style="246"/>
    <col min="13057" max="13057" width="40.28515625" style="246" customWidth="1"/>
    <col min="13058" max="13062" width="0" style="246" hidden="1" customWidth="1"/>
    <col min="13063" max="13064" width="9.140625" style="246"/>
    <col min="13065" max="13066" width="10" style="246" customWidth="1"/>
    <col min="13067" max="13312" width="9.140625" style="246"/>
    <col min="13313" max="13313" width="40.28515625" style="246" customWidth="1"/>
    <col min="13314" max="13318" width="0" style="246" hidden="1" customWidth="1"/>
    <col min="13319" max="13320" width="9.140625" style="246"/>
    <col min="13321" max="13322" width="10" style="246" customWidth="1"/>
    <col min="13323" max="13568" width="9.140625" style="246"/>
    <col min="13569" max="13569" width="40.28515625" style="246" customWidth="1"/>
    <col min="13570" max="13574" width="0" style="246" hidden="1" customWidth="1"/>
    <col min="13575" max="13576" width="9.140625" style="246"/>
    <col min="13577" max="13578" width="10" style="246" customWidth="1"/>
    <col min="13579" max="13824" width="9.140625" style="246"/>
    <col min="13825" max="13825" width="40.28515625" style="246" customWidth="1"/>
    <col min="13826" max="13830" width="0" style="246" hidden="1" customWidth="1"/>
    <col min="13831" max="13832" width="9.140625" style="246"/>
    <col min="13833" max="13834" width="10" style="246" customWidth="1"/>
    <col min="13835" max="14080" width="9.140625" style="246"/>
    <col min="14081" max="14081" width="40.28515625" style="246" customWidth="1"/>
    <col min="14082" max="14086" width="0" style="246" hidden="1" customWidth="1"/>
    <col min="14087" max="14088" width="9.140625" style="246"/>
    <col min="14089" max="14090" width="10" style="246" customWidth="1"/>
    <col min="14091" max="14336" width="9.140625" style="246"/>
    <col min="14337" max="14337" width="40.28515625" style="246" customWidth="1"/>
    <col min="14338" max="14342" width="0" style="246" hidden="1" customWidth="1"/>
    <col min="14343" max="14344" width="9.140625" style="246"/>
    <col min="14345" max="14346" width="10" style="246" customWidth="1"/>
    <col min="14347" max="14592" width="9.140625" style="246"/>
    <col min="14593" max="14593" width="40.28515625" style="246" customWidth="1"/>
    <col min="14594" max="14598" width="0" style="246" hidden="1" customWidth="1"/>
    <col min="14599" max="14600" width="9.140625" style="246"/>
    <col min="14601" max="14602" width="10" style="246" customWidth="1"/>
    <col min="14603" max="14848" width="9.140625" style="246"/>
    <col min="14849" max="14849" width="40.28515625" style="246" customWidth="1"/>
    <col min="14850" max="14854" width="0" style="246" hidden="1" customWidth="1"/>
    <col min="14855" max="14856" width="9.140625" style="246"/>
    <col min="14857" max="14858" width="10" style="246" customWidth="1"/>
    <col min="14859" max="15104" width="9.140625" style="246"/>
    <col min="15105" max="15105" width="40.28515625" style="246" customWidth="1"/>
    <col min="15106" max="15110" width="0" style="246" hidden="1" customWidth="1"/>
    <col min="15111" max="15112" width="9.140625" style="246"/>
    <col min="15113" max="15114" width="10" style="246" customWidth="1"/>
    <col min="15115" max="15360" width="9.140625" style="246"/>
    <col min="15361" max="15361" width="40.28515625" style="246" customWidth="1"/>
    <col min="15362" max="15366" width="0" style="246" hidden="1" customWidth="1"/>
    <col min="15367" max="15368" width="9.140625" style="246"/>
    <col min="15369" max="15370" width="10" style="246" customWidth="1"/>
    <col min="15371" max="15616" width="9.140625" style="246"/>
    <col min="15617" max="15617" width="40.28515625" style="246" customWidth="1"/>
    <col min="15618" max="15622" width="0" style="246" hidden="1" customWidth="1"/>
    <col min="15623" max="15624" width="9.140625" style="246"/>
    <col min="15625" max="15626" width="10" style="246" customWidth="1"/>
    <col min="15627" max="15872" width="9.140625" style="246"/>
    <col min="15873" max="15873" width="40.28515625" style="246" customWidth="1"/>
    <col min="15874" max="15878" width="0" style="246" hidden="1" customWidth="1"/>
    <col min="15879" max="15880" width="9.140625" style="246"/>
    <col min="15881" max="15882" width="10" style="246" customWidth="1"/>
    <col min="15883" max="16128" width="9.140625" style="246"/>
    <col min="16129" max="16129" width="40.28515625" style="246" customWidth="1"/>
    <col min="16130" max="16134" width="0" style="246" hidden="1" customWidth="1"/>
    <col min="16135" max="16136" width="9.140625" style="246"/>
    <col min="16137" max="16138" width="10" style="246" customWidth="1"/>
    <col min="16139" max="16384" width="9.140625" style="246"/>
  </cols>
  <sheetData>
    <row r="1" spans="1:13" s="6" customFormat="1" ht="12.95" customHeight="1" x14ac:dyDescent="0.2">
      <c r="A1" s="952" t="s">
        <v>1375</v>
      </c>
    </row>
    <row r="2" spans="1:13" ht="18" customHeight="1" x14ac:dyDescent="0.2">
      <c r="A2" s="154" t="s">
        <v>201</v>
      </c>
    </row>
    <row r="3" spans="1:13" ht="18" customHeight="1" x14ac:dyDescent="0.2">
      <c r="A3" s="154" t="s">
        <v>202</v>
      </c>
    </row>
    <row r="4" spans="1:13" ht="18" customHeight="1" thickBot="1" x14ac:dyDescent="0.25">
      <c r="A4" s="247" t="s">
        <v>191</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c r="G6" s="249"/>
      <c r="H6" s="249"/>
      <c r="I6" s="249"/>
      <c r="J6" s="249"/>
    </row>
    <row r="7" spans="1:13" ht="24" customHeight="1" x14ac:dyDescent="0.2">
      <c r="A7" s="222" t="s">
        <v>130</v>
      </c>
      <c r="B7" s="108">
        <v>1450.6</v>
      </c>
      <c r="C7" s="108">
        <v>1347.4</v>
      </c>
      <c r="D7" s="108">
        <v>1315.7</v>
      </c>
      <c r="E7" s="108">
        <v>1429.2</v>
      </c>
      <c r="F7" s="108">
        <v>1642.3</v>
      </c>
      <c r="G7" s="108">
        <v>1714.9</v>
      </c>
      <c r="H7" s="108">
        <v>1589.6</v>
      </c>
      <c r="I7" s="108">
        <v>2387</v>
      </c>
      <c r="J7" s="108">
        <v>2992.2</v>
      </c>
      <c r="K7" s="108">
        <v>3493.6</v>
      </c>
      <c r="L7" s="108">
        <v>4314.8999999999996</v>
      </c>
      <c r="M7" s="108">
        <v>4408.3</v>
      </c>
    </row>
    <row r="8" spans="1:13" ht="12.95" customHeight="1" x14ac:dyDescent="0.2">
      <c r="A8" s="222" t="s">
        <v>0</v>
      </c>
      <c r="B8" s="108">
        <v>-61.6</v>
      </c>
      <c r="C8" s="108">
        <v>-82.8</v>
      </c>
      <c r="D8" s="108">
        <v>-4.7</v>
      </c>
      <c r="E8" s="108">
        <v>-14.8</v>
      </c>
      <c r="F8" s="108">
        <v>-32.5</v>
      </c>
      <c r="G8" s="108">
        <v>22.1</v>
      </c>
      <c r="H8" s="108">
        <v>10.6</v>
      </c>
      <c r="I8" s="108">
        <v>-24.1</v>
      </c>
      <c r="J8" s="108">
        <v>-21</v>
      </c>
      <c r="K8" s="108">
        <v>-67</v>
      </c>
      <c r="L8" s="108">
        <v>27.2</v>
      </c>
      <c r="M8" s="108">
        <v>-54.5</v>
      </c>
    </row>
    <row r="9" spans="1:13" ht="24" x14ac:dyDescent="0.2">
      <c r="A9" s="225" t="s">
        <v>1388</v>
      </c>
      <c r="B9" s="108">
        <v>21.6</v>
      </c>
      <c r="C9" s="108">
        <v>-45.3</v>
      </c>
      <c r="D9" s="108">
        <v>87.4</v>
      </c>
      <c r="E9" s="108">
        <v>191.6</v>
      </c>
      <c r="F9" s="108">
        <v>120.4</v>
      </c>
      <c r="G9" s="108">
        <v>49.7</v>
      </c>
      <c r="H9" s="108">
        <v>88.8</v>
      </c>
      <c r="I9" s="108">
        <v>157.4</v>
      </c>
      <c r="J9" s="108">
        <v>254.1</v>
      </c>
      <c r="K9" s="108">
        <v>230.2</v>
      </c>
      <c r="L9" s="108">
        <v>531.79999999999995</v>
      </c>
      <c r="M9" s="108">
        <v>300</v>
      </c>
    </row>
    <row r="10" spans="1:13" ht="12.95" customHeight="1" x14ac:dyDescent="0.2">
      <c r="A10" s="226" t="s">
        <v>1</v>
      </c>
      <c r="B10" s="108">
        <v>98.4</v>
      </c>
      <c r="C10" s="108">
        <v>78.400000000000006</v>
      </c>
      <c r="D10" s="108">
        <v>124.2</v>
      </c>
      <c r="E10" s="108">
        <v>250.5</v>
      </c>
      <c r="F10" s="108">
        <v>191.6</v>
      </c>
      <c r="G10" s="108">
        <v>157.9</v>
      </c>
      <c r="H10" s="108">
        <v>235.9</v>
      </c>
      <c r="I10" s="108">
        <v>270.89999999999998</v>
      </c>
      <c r="J10" s="108">
        <v>281.10000000000002</v>
      </c>
      <c r="K10" s="108">
        <v>399.6</v>
      </c>
      <c r="L10" s="108">
        <v>626.79999999999995</v>
      </c>
      <c r="M10" s="108">
        <v>627.20000000000005</v>
      </c>
    </row>
    <row r="11" spans="1:13" ht="12.95" customHeight="1" x14ac:dyDescent="0.2">
      <c r="A11" s="222" t="s">
        <v>2</v>
      </c>
      <c r="B11" s="108">
        <v>76.7</v>
      </c>
      <c r="C11" s="108">
        <v>123.7</v>
      </c>
      <c r="D11" s="108">
        <v>36.700000000000003</v>
      </c>
      <c r="E11" s="108">
        <v>58.9</v>
      </c>
      <c r="F11" s="108">
        <v>71.2</v>
      </c>
      <c r="G11" s="108">
        <v>108.2</v>
      </c>
      <c r="H11" s="108">
        <v>147.1</v>
      </c>
      <c r="I11" s="108">
        <v>113.5</v>
      </c>
      <c r="J11" s="108">
        <v>27</v>
      </c>
      <c r="K11" s="108">
        <v>169.4</v>
      </c>
      <c r="L11" s="108">
        <v>95</v>
      </c>
      <c r="M11" s="108">
        <v>327.3</v>
      </c>
    </row>
    <row r="12" spans="1:13" ht="27" customHeight="1" x14ac:dyDescent="0.2">
      <c r="A12" s="222" t="s">
        <v>59</v>
      </c>
      <c r="B12" s="108">
        <v>1367.4</v>
      </c>
      <c r="C12" s="108">
        <v>1309.9000000000001</v>
      </c>
      <c r="D12" s="108">
        <v>1223.5999999999999</v>
      </c>
      <c r="E12" s="108">
        <v>1222.8</v>
      </c>
      <c r="F12" s="108">
        <v>1489.4</v>
      </c>
      <c r="G12" s="108">
        <v>1666.1</v>
      </c>
      <c r="H12" s="108">
        <v>1511.3</v>
      </c>
      <c r="I12" s="108">
        <v>2205.5</v>
      </c>
      <c r="J12" s="108">
        <v>2717.1</v>
      </c>
      <c r="K12" s="108">
        <v>3196.4</v>
      </c>
      <c r="L12" s="108">
        <v>3810.3</v>
      </c>
      <c r="M12" s="108">
        <v>4053.8</v>
      </c>
    </row>
    <row r="13" spans="1:13" ht="12.95" customHeight="1" x14ac:dyDescent="0.2">
      <c r="A13" s="222" t="s">
        <v>3</v>
      </c>
      <c r="B13" s="108">
        <v>189.5</v>
      </c>
      <c r="C13" s="108">
        <v>176.2</v>
      </c>
      <c r="D13" s="108">
        <v>227.7</v>
      </c>
      <c r="E13" s="108">
        <v>264.60000000000002</v>
      </c>
      <c r="F13" s="108">
        <v>279.5</v>
      </c>
      <c r="G13" s="108">
        <v>308.2</v>
      </c>
      <c r="H13" s="108">
        <v>389.9</v>
      </c>
      <c r="I13" s="108">
        <v>438.2</v>
      </c>
      <c r="J13" s="108">
        <v>856.9</v>
      </c>
      <c r="K13" s="108">
        <v>1453.5</v>
      </c>
      <c r="L13" s="108">
        <v>846.4</v>
      </c>
      <c r="M13" s="108">
        <v>1154.0999999999999</v>
      </c>
    </row>
    <row r="14" spans="1:13" ht="12.95" customHeight="1" x14ac:dyDescent="0.2">
      <c r="A14" s="222" t="s">
        <v>4</v>
      </c>
      <c r="B14" s="108">
        <v>114.8</v>
      </c>
      <c r="C14" s="108">
        <v>121.6</v>
      </c>
      <c r="D14" s="108">
        <v>153.80000000000001</v>
      </c>
      <c r="E14" s="108">
        <v>190.9</v>
      </c>
      <c r="F14" s="108">
        <v>190.8</v>
      </c>
      <c r="G14" s="108">
        <v>218.8</v>
      </c>
      <c r="H14" s="108">
        <v>355.6</v>
      </c>
      <c r="I14" s="108">
        <v>406.3</v>
      </c>
      <c r="J14" s="108">
        <v>704.2</v>
      </c>
      <c r="K14" s="108">
        <v>1372.2</v>
      </c>
      <c r="L14" s="108">
        <v>749.8</v>
      </c>
      <c r="M14" s="108">
        <v>1027.9000000000001</v>
      </c>
    </row>
    <row r="15" spans="1:13" ht="12.95" customHeight="1" x14ac:dyDescent="0.2">
      <c r="A15" s="149" t="s">
        <v>5</v>
      </c>
      <c r="B15" s="108">
        <v>57.4</v>
      </c>
      <c r="C15" s="108">
        <v>19.399999999999999</v>
      </c>
      <c r="D15" s="108">
        <v>68.900000000000006</v>
      </c>
      <c r="E15" s="108">
        <v>34.700000000000003</v>
      </c>
      <c r="F15" s="108">
        <v>54.8</v>
      </c>
      <c r="G15" s="108">
        <v>66.900000000000006</v>
      </c>
      <c r="H15" s="108">
        <v>64.3</v>
      </c>
      <c r="I15" s="108">
        <v>64</v>
      </c>
      <c r="J15" s="108">
        <v>309.39999999999998</v>
      </c>
      <c r="K15" s="108">
        <v>663.2</v>
      </c>
      <c r="L15" s="108">
        <v>176.2</v>
      </c>
      <c r="M15" s="108">
        <v>395.4</v>
      </c>
    </row>
    <row r="16" spans="1:13" ht="12.95" customHeight="1" x14ac:dyDescent="0.2">
      <c r="A16" s="227" t="s">
        <v>60</v>
      </c>
      <c r="B16" s="108">
        <v>47.6</v>
      </c>
      <c r="C16" s="108">
        <v>92.1</v>
      </c>
      <c r="D16" s="108">
        <v>78.7</v>
      </c>
      <c r="E16" s="108">
        <v>93.6</v>
      </c>
      <c r="F16" s="108">
        <v>87.6</v>
      </c>
      <c r="G16" s="108">
        <v>108.7</v>
      </c>
      <c r="H16" s="108">
        <v>102.8</v>
      </c>
      <c r="I16" s="108">
        <v>121.8</v>
      </c>
      <c r="J16" s="108">
        <v>133.19999999999999</v>
      </c>
      <c r="K16" s="108">
        <v>255.3</v>
      </c>
      <c r="L16" s="108">
        <v>492.3</v>
      </c>
      <c r="M16" s="108">
        <v>251</v>
      </c>
    </row>
    <row r="17" spans="1:13" ht="12.95" customHeight="1" x14ac:dyDescent="0.2">
      <c r="A17" s="149" t="s">
        <v>6</v>
      </c>
      <c r="B17" s="108">
        <v>9.8000000000000007</v>
      </c>
      <c r="C17" s="108">
        <v>10.1</v>
      </c>
      <c r="D17" s="108">
        <v>6.1</v>
      </c>
      <c r="E17" s="108">
        <v>62.6</v>
      </c>
      <c r="F17" s="108">
        <v>48.4</v>
      </c>
      <c r="G17" s="108">
        <v>43.1</v>
      </c>
      <c r="H17" s="108">
        <v>188.6</v>
      </c>
      <c r="I17" s="108">
        <v>220.5</v>
      </c>
      <c r="J17" s="108">
        <v>261.60000000000002</v>
      </c>
      <c r="K17" s="108">
        <v>453.8</v>
      </c>
      <c r="L17" s="108">
        <v>69</v>
      </c>
      <c r="M17" s="108">
        <v>381.5</v>
      </c>
    </row>
    <row r="18" spans="1:13" ht="12.95" customHeight="1" x14ac:dyDescent="0.2">
      <c r="A18" s="222" t="s">
        <v>7</v>
      </c>
      <c r="B18" s="108">
        <v>471.6</v>
      </c>
      <c r="C18" s="108">
        <v>562.6</v>
      </c>
      <c r="D18" s="108">
        <v>469.8</v>
      </c>
      <c r="E18" s="108">
        <v>433.9</v>
      </c>
      <c r="F18" s="108">
        <v>414.1</v>
      </c>
      <c r="G18" s="108">
        <v>414.3</v>
      </c>
      <c r="H18" s="108">
        <v>271.2</v>
      </c>
      <c r="I18" s="108">
        <v>307.5</v>
      </c>
      <c r="J18" s="108">
        <v>441.1</v>
      </c>
      <c r="K18" s="108">
        <v>407.4</v>
      </c>
      <c r="L18" s="108">
        <v>314.10000000000002</v>
      </c>
      <c r="M18" s="108">
        <v>789.9</v>
      </c>
    </row>
    <row r="19" spans="1:13" ht="12.95" customHeight="1" x14ac:dyDescent="0.2">
      <c r="A19" s="222" t="s">
        <v>8</v>
      </c>
      <c r="B19" s="108">
        <v>1077.4000000000001</v>
      </c>
      <c r="C19" s="108">
        <v>949.9</v>
      </c>
      <c r="D19" s="108">
        <v>892.9</v>
      </c>
      <c r="E19" s="108">
        <v>1073.8</v>
      </c>
      <c r="F19" s="108">
        <v>979.6</v>
      </c>
      <c r="G19" s="108">
        <v>841.6</v>
      </c>
      <c r="H19" s="108">
        <v>771.4</v>
      </c>
      <c r="I19" s="108">
        <v>893.1</v>
      </c>
      <c r="J19" s="108">
        <v>1042.8</v>
      </c>
      <c r="K19" s="108">
        <v>1541</v>
      </c>
      <c r="L19" s="108">
        <v>1588.3</v>
      </c>
      <c r="M19" s="108">
        <v>1785.4</v>
      </c>
    </row>
    <row r="20" spans="1:13" ht="12.95" customHeight="1" x14ac:dyDescent="0.2">
      <c r="A20" s="227" t="s">
        <v>109</v>
      </c>
      <c r="B20" s="108">
        <v>623.29999999999995</v>
      </c>
      <c r="C20" s="108">
        <v>506.9</v>
      </c>
      <c r="D20" s="108">
        <v>430.1</v>
      </c>
      <c r="E20" s="108">
        <v>472.7</v>
      </c>
      <c r="F20" s="108">
        <v>443.8</v>
      </c>
      <c r="G20" s="108">
        <v>438.1</v>
      </c>
      <c r="H20" s="108">
        <v>329.6</v>
      </c>
      <c r="I20" s="108">
        <v>554.70000000000005</v>
      </c>
      <c r="J20" s="108">
        <v>563.1</v>
      </c>
      <c r="K20" s="108">
        <v>738</v>
      </c>
      <c r="L20" s="108">
        <v>791.1</v>
      </c>
      <c r="M20" s="108">
        <v>883</v>
      </c>
    </row>
    <row r="21" spans="1:13" ht="12.95" customHeight="1" x14ac:dyDescent="0.2">
      <c r="A21" s="227" t="s">
        <v>9</v>
      </c>
      <c r="B21" s="108">
        <v>109.1</v>
      </c>
      <c r="C21" s="108">
        <v>172.7</v>
      </c>
      <c r="D21" s="108">
        <v>162.19999999999999</v>
      </c>
      <c r="E21" s="108">
        <v>141.30000000000001</v>
      </c>
      <c r="F21" s="108">
        <v>84.9</v>
      </c>
      <c r="G21" s="108">
        <v>100.3</v>
      </c>
      <c r="H21" s="108">
        <v>103.7</v>
      </c>
      <c r="I21" s="108">
        <v>139.30000000000001</v>
      </c>
      <c r="J21" s="108">
        <v>125.9</v>
      </c>
      <c r="K21" s="108">
        <v>341.3</v>
      </c>
      <c r="L21" s="108">
        <v>203.4</v>
      </c>
      <c r="M21" s="108">
        <v>311.10000000000002</v>
      </c>
    </row>
    <row r="22" spans="1:13" ht="12.95" customHeight="1" x14ac:dyDescent="0.2">
      <c r="A22" s="227" t="s">
        <v>10</v>
      </c>
      <c r="B22" s="108">
        <v>279.8</v>
      </c>
      <c r="C22" s="108">
        <v>209.5</v>
      </c>
      <c r="D22" s="108">
        <v>245.6</v>
      </c>
      <c r="E22" s="108">
        <v>406.1</v>
      </c>
      <c r="F22" s="108">
        <v>420.7</v>
      </c>
      <c r="G22" s="108">
        <v>199.4</v>
      </c>
      <c r="H22" s="108">
        <v>188</v>
      </c>
      <c r="I22" s="108">
        <v>164.6</v>
      </c>
      <c r="J22" s="108">
        <v>179.6</v>
      </c>
      <c r="K22" s="108">
        <v>237.9</v>
      </c>
      <c r="L22" s="108">
        <v>212.3</v>
      </c>
      <c r="M22" s="108">
        <v>273.10000000000002</v>
      </c>
    </row>
    <row r="23" spans="1:13" ht="12.95" customHeight="1" x14ac:dyDescent="0.2">
      <c r="A23" s="227" t="s">
        <v>61</v>
      </c>
      <c r="B23" s="108">
        <v>32.5</v>
      </c>
      <c r="C23" s="108">
        <v>29.2</v>
      </c>
      <c r="D23" s="108">
        <v>26.6</v>
      </c>
      <c r="E23" s="108">
        <v>25.7</v>
      </c>
      <c r="F23" s="108">
        <v>7.5</v>
      </c>
      <c r="G23" s="108">
        <v>55.4</v>
      </c>
      <c r="H23" s="108">
        <v>48.5</v>
      </c>
      <c r="I23" s="108">
        <v>14.7</v>
      </c>
      <c r="J23" s="108">
        <v>143.19999999999999</v>
      </c>
      <c r="K23" s="108">
        <v>190.4</v>
      </c>
      <c r="L23" s="108">
        <v>335</v>
      </c>
      <c r="M23" s="108">
        <v>224</v>
      </c>
    </row>
    <row r="24" spans="1:13" ht="12.95" customHeight="1" x14ac:dyDescent="0.2">
      <c r="A24" s="222" t="s">
        <v>11</v>
      </c>
      <c r="B24" s="108">
        <v>1079.4000000000001</v>
      </c>
      <c r="C24" s="108">
        <v>1421.3</v>
      </c>
      <c r="D24" s="108">
        <v>1657.5</v>
      </c>
      <c r="E24" s="108">
        <v>1599</v>
      </c>
      <c r="F24" s="108">
        <v>1182.4000000000001</v>
      </c>
      <c r="G24" s="108">
        <v>1189.4000000000001</v>
      </c>
      <c r="H24" s="108">
        <v>1166.5</v>
      </c>
      <c r="I24" s="108">
        <v>579.9</v>
      </c>
      <c r="J24" s="108">
        <v>698.6</v>
      </c>
      <c r="K24" s="108">
        <v>999.4</v>
      </c>
      <c r="L24" s="108">
        <v>1282.7</v>
      </c>
      <c r="M24" s="108">
        <v>1521.7</v>
      </c>
    </row>
    <row r="25" spans="1:13" ht="12.95" customHeight="1" x14ac:dyDescent="0.2">
      <c r="A25" s="222" t="s">
        <v>12</v>
      </c>
      <c r="B25" s="108">
        <v>349</v>
      </c>
      <c r="C25" s="108">
        <v>310.3</v>
      </c>
      <c r="D25" s="108">
        <v>346.4</v>
      </c>
      <c r="E25" s="108">
        <v>418.5</v>
      </c>
      <c r="F25" s="108">
        <v>416.2</v>
      </c>
      <c r="G25" s="108">
        <v>413.6</v>
      </c>
      <c r="H25" s="108">
        <v>1266.5999999999999</v>
      </c>
      <c r="I25" s="108">
        <v>2580.8000000000002</v>
      </c>
      <c r="J25" s="108">
        <v>872.6</v>
      </c>
      <c r="K25" s="108">
        <v>843.6</v>
      </c>
      <c r="L25" s="108">
        <v>811.3</v>
      </c>
      <c r="M25" s="108">
        <v>1074.7</v>
      </c>
    </row>
    <row r="26" spans="1:13" ht="12.95" customHeight="1" x14ac:dyDescent="0.2">
      <c r="A26" s="222" t="s">
        <v>13</v>
      </c>
      <c r="B26" s="108">
        <v>747.3</v>
      </c>
      <c r="C26" s="108">
        <v>689.2</v>
      </c>
      <c r="D26" s="108">
        <v>672</v>
      </c>
      <c r="E26" s="108">
        <v>791</v>
      </c>
      <c r="F26" s="108">
        <v>569.29999999999995</v>
      </c>
      <c r="G26" s="108">
        <v>748.8</v>
      </c>
      <c r="H26" s="108">
        <v>1764</v>
      </c>
      <c r="I26" s="108">
        <v>3179.5</v>
      </c>
      <c r="J26" s="108">
        <v>1469.3</v>
      </c>
      <c r="K26" s="108">
        <v>1786.7</v>
      </c>
      <c r="L26" s="108">
        <v>1519.2</v>
      </c>
      <c r="M26" s="108">
        <v>1922.3</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164</v>
      </c>
      <c r="C30" s="234">
        <v>167</v>
      </c>
      <c r="D30" s="234">
        <v>165</v>
      </c>
      <c r="E30" s="234">
        <v>176</v>
      </c>
      <c r="F30" s="235">
        <v>183</v>
      </c>
      <c r="G30" s="235">
        <v>202</v>
      </c>
      <c r="H30" s="235">
        <v>185</v>
      </c>
      <c r="I30" s="235">
        <v>181</v>
      </c>
      <c r="J30" s="255">
        <v>199</v>
      </c>
      <c r="K30" s="255">
        <v>229</v>
      </c>
      <c r="L30" s="255">
        <v>250</v>
      </c>
      <c r="M30" s="255">
        <v>239</v>
      </c>
    </row>
    <row r="31" spans="1:13" s="212" customFormat="1" ht="12.95" customHeight="1" x14ac:dyDescent="0.2">
      <c r="A31" s="222" t="s">
        <v>15</v>
      </c>
      <c r="B31" s="234">
        <v>42</v>
      </c>
      <c r="C31" s="234">
        <v>57</v>
      </c>
      <c r="D31" s="234">
        <v>45</v>
      </c>
      <c r="E31" s="234">
        <v>44</v>
      </c>
      <c r="F31" s="235">
        <v>45</v>
      </c>
      <c r="G31" s="235">
        <v>44</v>
      </c>
      <c r="H31" s="235">
        <v>36</v>
      </c>
      <c r="I31" s="235">
        <v>42</v>
      </c>
      <c r="J31" s="255">
        <v>34</v>
      </c>
      <c r="K31" s="255">
        <v>32</v>
      </c>
      <c r="L31" s="255">
        <v>43</v>
      </c>
      <c r="M31" s="255">
        <v>48</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6.1</v>
      </c>
      <c r="C33" s="237">
        <v>2.9</v>
      </c>
      <c r="D33" s="237">
        <v>7.5</v>
      </c>
      <c r="E33" s="237">
        <v>16.899999999999999</v>
      </c>
      <c r="F33" s="238">
        <v>10.3</v>
      </c>
      <c r="G33" s="238">
        <v>2.9</v>
      </c>
      <c r="H33" s="238">
        <v>5.2</v>
      </c>
      <c r="I33" s="238">
        <v>8.1999999999999993</v>
      </c>
      <c r="J33" s="257">
        <v>10.1</v>
      </c>
      <c r="K33" s="257">
        <v>9.3000000000000007</v>
      </c>
      <c r="L33" s="257">
        <v>13.2</v>
      </c>
      <c r="M33" s="257">
        <v>8.6999999999999993</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2</v>
      </c>
      <c r="C36" s="239">
        <v>-3.2</v>
      </c>
      <c r="D36" s="239">
        <v>5.3</v>
      </c>
      <c r="E36" s="239">
        <v>12</v>
      </c>
      <c r="F36" s="238">
        <v>10.199999999999999</v>
      </c>
      <c r="G36" s="238">
        <v>4.2</v>
      </c>
      <c r="H36" s="238">
        <v>7.6</v>
      </c>
      <c r="I36" s="238">
        <v>27.1</v>
      </c>
      <c r="J36" s="257">
        <v>36.4</v>
      </c>
      <c r="K36" s="257">
        <v>23</v>
      </c>
      <c r="L36" s="257">
        <v>41.5</v>
      </c>
      <c r="M36" s="257">
        <v>19.7</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1.5</v>
      </c>
      <c r="C38" s="239">
        <v>-3.4</v>
      </c>
      <c r="D38" s="239">
        <v>6.6</v>
      </c>
      <c r="E38" s="239">
        <v>13.4</v>
      </c>
      <c r="F38" s="238">
        <v>7.3</v>
      </c>
      <c r="G38" s="238">
        <v>2.9</v>
      </c>
      <c r="H38" s="238">
        <v>5.6</v>
      </c>
      <c r="I38" s="238">
        <v>6.6</v>
      </c>
      <c r="J38" s="257">
        <v>8.5</v>
      </c>
      <c r="K38" s="257">
        <v>6.6</v>
      </c>
      <c r="L38" s="257">
        <v>12.3</v>
      </c>
      <c r="M38" s="257">
        <v>6.8</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89</v>
      </c>
      <c r="C40" s="239">
        <v>92.9</v>
      </c>
      <c r="D40" s="239">
        <v>97.6</v>
      </c>
      <c r="E40" s="239">
        <v>108.6</v>
      </c>
      <c r="F40" s="238">
        <v>114.9</v>
      </c>
      <c r="G40" s="238">
        <v>104.4</v>
      </c>
      <c r="H40" s="238">
        <v>92.7</v>
      </c>
      <c r="I40" s="238">
        <v>150.19999999999999</v>
      </c>
      <c r="J40" s="258">
        <v>125.4</v>
      </c>
      <c r="K40" s="258">
        <v>116.8</v>
      </c>
      <c r="L40" s="258">
        <v>123.5</v>
      </c>
      <c r="M40" s="258">
        <v>102.2</v>
      </c>
    </row>
    <row r="41" spans="1:13" s="212" customFormat="1" ht="12.95" customHeight="1" x14ac:dyDescent="0.2">
      <c r="A41" s="222" t="s">
        <v>106</v>
      </c>
      <c r="B41" s="240">
        <v>0.7</v>
      </c>
      <c r="C41" s="240">
        <v>1</v>
      </c>
      <c r="D41" s="240">
        <v>1.1000000000000001</v>
      </c>
      <c r="E41" s="240">
        <v>1.1000000000000001</v>
      </c>
      <c r="F41" s="238">
        <v>1.1000000000000001</v>
      </c>
      <c r="G41" s="238">
        <v>0.9</v>
      </c>
      <c r="H41" s="238">
        <v>0.9</v>
      </c>
      <c r="I41" s="238">
        <v>1.6</v>
      </c>
      <c r="J41" s="258">
        <v>0.8</v>
      </c>
      <c r="K41" s="258">
        <v>0.9</v>
      </c>
      <c r="L41" s="258">
        <v>1.1000000000000001</v>
      </c>
      <c r="M41" s="258">
        <v>0.8</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0.47</v>
      </c>
      <c r="C44" s="241">
        <v>0.45</v>
      </c>
      <c r="D44" s="241">
        <v>0.52</v>
      </c>
      <c r="E44" s="241">
        <v>0.53</v>
      </c>
      <c r="F44" s="242">
        <v>0.73</v>
      </c>
      <c r="G44" s="242">
        <v>0.55000000000000004</v>
      </c>
      <c r="H44" s="242">
        <v>0.72</v>
      </c>
      <c r="I44" s="242">
        <v>0.81</v>
      </c>
      <c r="J44" s="259">
        <v>0.59</v>
      </c>
      <c r="K44" s="259">
        <v>0.47</v>
      </c>
      <c r="L44" s="259">
        <v>0.53</v>
      </c>
      <c r="M44" s="259">
        <v>0.56000000000000005</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5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71"/>
  <sheetViews>
    <sheetView workbookViewId="0">
      <selection activeCell="M42" sqref="M42"/>
    </sheetView>
  </sheetViews>
  <sheetFormatPr defaultRowHeight="12.75" x14ac:dyDescent="0.2"/>
  <cols>
    <col min="1" max="1" width="40.28515625" style="250" customWidth="1"/>
    <col min="2" max="6" width="0" style="246" hidden="1" customWidth="1"/>
    <col min="7" max="8" width="10.42578125" style="246" hidden="1" customWidth="1"/>
    <col min="9" max="13" width="10.42578125" style="246" customWidth="1"/>
    <col min="14" max="256" width="9.140625" style="246"/>
    <col min="257" max="257" width="40.28515625" style="246" customWidth="1"/>
    <col min="258" max="262" width="0" style="246" hidden="1" customWidth="1"/>
    <col min="263" max="267" width="10.42578125" style="246" customWidth="1"/>
    <col min="268" max="512" width="9.140625" style="246"/>
    <col min="513" max="513" width="40.28515625" style="246" customWidth="1"/>
    <col min="514" max="518" width="0" style="246" hidden="1" customWidth="1"/>
    <col min="519" max="523" width="10.42578125" style="246" customWidth="1"/>
    <col min="524" max="768" width="9.140625" style="246"/>
    <col min="769" max="769" width="40.28515625" style="246" customWidth="1"/>
    <col min="770" max="774" width="0" style="246" hidden="1" customWidth="1"/>
    <col min="775" max="779" width="10.42578125" style="246" customWidth="1"/>
    <col min="780" max="1024" width="9.140625" style="246"/>
    <col min="1025" max="1025" width="40.28515625" style="246" customWidth="1"/>
    <col min="1026" max="1030" width="0" style="246" hidden="1" customWidth="1"/>
    <col min="1031" max="1035" width="10.42578125" style="246" customWidth="1"/>
    <col min="1036" max="1280" width="9.140625" style="246"/>
    <col min="1281" max="1281" width="40.28515625" style="246" customWidth="1"/>
    <col min="1282" max="1286" width="0" style="246" hidden="1" customWidth="1"/>
    <col min="1287" max="1291" width="10.42578125" style="246" customWidth="1"/>
    <col min="1292" max="1536" width="9.140625" style="246"/>
    <col min="1537" max="1537" width="40.28515625" style="246" customWidth="1"/>
    <col min="1538" max="1542" width="0" style="246" hidden="1" customWidth="1"/>
    <col min="1543" max="1547" width="10.42578125" style="246" customWidth="1"/>
    <col min="1548" max="1792" width="9.140625" style="246"/>
    <col min="1793" max="1793" width="40.28515625" style="246" customWidth="1"/>
    <col min="1794" max="1798" width="0" style="246" hidden="1" customWidth="1"/>
    <col min="1799" max="1803" width="10.42578125" style="246" customWidth="1"/>
    <col min="1804" max="2048" width="9.140625" style="246"/>
    <col min="2049" max="2049" width="40.28515625" style="246" customWidth="1"/>
    <col min="2050" max="2054" width="0" style="246" hidden="1" customWidth="1"/>
    <col min="2055" max="2059" width="10.42578125" style="246" customWidth="1"/>
    <col min="2060" max="2304" width="9.140625" style="246"/>
    <col min="2305" max="2305" width="40.28515625" style="246" customWidth="1"/>
    <col min="2306" max="2310" width="0" style="246" hidden="1" customWidth="1"/>
    <col min="2311" max="2315" width="10.42578125" style="246" customWidth="1"/>
    <col min="2316" max="2560" width="9.140625" style="246"/>
    <col min="2561" max="2561" width="40.28515625" style="246" customWidth="1"/>
    <col min="2562" max="2566" width="0" style="246" hidden="1" customWidth="1"/>
    <col min="2567" max="2571" width="10.42578125" style="246" customWidth="1"/>
    <col min="2572" max="2816" width="9.140625" style="246"/>
    <col min="2817" max="2817" width="40.28515625" style="246" customWidth="1"/>
    <col min="2818" max="2822" width="0" style="246" hidden="1" customWidth="1"/>
    <col min="2823" max="2827" width="10.42578125" style="246" customWidth="1"/>
    <col min="2828" max="3072" width="9.140625" style="246"/>
    <col min="3073" max="3073" width="40.28515625" style="246" customWidth="1"/>
    <col min="3074" max="3078" width="0" style="246" hidden="1" customWidth="1"/>
    <col min="3079" max="3083" width="10.42578125" style="246" customWidth="1"/>
    <col min="3084" max="3328" width="9.140625" style="246"/>
    <col min="3329" max="3329" width="40.28515625" style="246" customWidth="1"/>
    <col min="3330" max="3334" width="0" style="246" hidden="1" customWidth="1"/>
    <col min="3335" max="3339" width="10.42578125" style="246" customWidth="1"/>
    <col min="3340" max="3584" width="9.140625" style="246"/>
    <col min="3585" max="3585" width="40.28515625" style="246" customWidth="1"/>
    <col min="3586" max="3590" width="0" style="246" hidden="1" customWidth="1"/>
    <col min="3591" max="3595" width="10.42578125" style="246" customWidth="1"/>
    <col min="3596" max="3840" width="9.140625" style="246"/>
    <col min="3841" max="3841" width="40.28515625" style="246" customWidth="1"/>
    <col min="3842" max="3846" width="0" style="246" hidden="1" customWidth="1"/>
    <col min="3847" max="3851" width="10.42578125" style="246" customWidth="1"/>
    <col min="3852" max="4096" width="9.140625" style="246"/>
    <col min="4097" max="4097" width="40.28515625" style="246" customWidth="1"/>
    <col min="4098" max="4102" width="0" style="246" hidden="1" customWidth="1"/>
    <col min="4103" max="4107" width="10.42578125" style="246" customWidth="1"/>
    <col min="4108" max="4352" width="9.140625" style="246"/>
    <col min="4353" max="4353" width="40.28515625" style="246" customWidth="1"/>
    <col min="4354" max="4358" width="0" style="246" hidden="1" customWidth="1"/>
    <col min="4359" max="4363" width="10.42578125" style="246" customWidth="1"/>
    <col min="4364" max="4608" width="9.140625" style="246"/>
    <col min="4609" max="4609" width="40.28515625" style="246" customWidth="1"/>
    <col min="4610" max="4614" width="0" style="246" hidden="1" customWidth="1"/>
    <col min="4615" max="4619" width="10.42578125" style="246" customWidth="1"/>
    <col min="4620" max="4864" width="9.140625" style="246"/>
    <col min="4865" max="4865" width="40.28515625" style="246" customWidth="1"/>
    <col min="4866" max="4870" width="0" style="246" hidden="1" customWidth="1"/>
    <col min="4871" max="4875" width="10.42578125" style="246" customWidth="1"/>
    <col min="4876" max="5120" width="9.140625" style="246"/>
    <col min="5121" max="5121" width="40.28515625" style="246" customWidth="1"/>
    <col min="5122" max="5126" width="0" style="246" hidden="1" customWidth="1"/>
    <col min="5127" max="5131" width="10.42578125" style="246" customWidth="1"/>
    <col min="5132" max="5376" width="9.140625" style="246"/>
    <col min="5377" max="5377" width="40.28515625" style="246" customWidth="1"/>
    <col min="5378" max="5382" width="0" style="246" hidden="1" customWidth="1"/>
    <col min="5383" max="5387" width="10.42578125" style="246" customWidth="1"/>
    <col min="5388" max="5632" width="9.140625" style="246"/>
    <col min="5633" max="5633" width="40.28515625" style="246" customWidth="1"/>
    <col min="5634" max="5638" width="0" style="246" hidden="1" customWidth="1"/>
    <col min="5639" max="5643" width="10.42578125" style="246" customWidth="1"/>
    <col min="5644" max="5888" width="9.140625" style="246"/>
    <col min="5889" max="5889" width="40.28515625" style="246" customWidth="1"/>
    <col min="5890" max="5894" width="0" style="246" hidden="1" customWidth="1"/>
    <col min="5895" max="5899" width="10.42578125" style="246" customWidth="1"/>
    <col min="5900" max="6144" width="9.140625" style="246"/>
    <col min="6145" max="6145" width="40.28515625" style="246" customWidth="1"/>
    <col min="6146" max="6150" width="0" style="246" hidden="1" customWidth="1"/>
    <col min="6151" max="6155" width="10.42578125" style="246" customWidth="1"/>
    <col min="6156" max="6400" width="9.140625" style="246"/>
    <col min="6401" max="6401" width="40.28515625" style="246" customWidth="1"/>
    <col min="6402" max="6406" width="0" style="246" hidden="1" customWidth="1"/>
    <col min="6407" max="6411" width="10.42578125" style="246" customWidth="1"/>
    <col min="6412" max="6656" width="9.140625" style="246"/>
    <col min="6657" max="6657" width="40.28515625" style="246" customWidth="1"/>
    <col min="6658" max="6662" width="0" style="246" hidden="1" customWidth="1"/>
    <col min="6663" max="6667" width="10.42578125" style="246" customWidth="1"/>
    <col min="6668" max="6912" width="9.140625" style="246"/>
    <col min="6913" max="6913" width="40.28515625" style="246" customWidth="1"/>
    <col min="6914" max="6918" width="0" style="246" hidden="1" customWidth="1"/>
    <col min="6919" max="6923" width="10.42578125" style="246" customWidth="1"/>
    <col min="6924" max="7168" width="9.140625" style="246"/>
    <col min="7169" max="7169" width="40.28515625" style="246" customWidth="1"/>
    <col min="7170" max="7174" width="0" style="246" hidden="1" customWidth="1"/>
    <col min="7175" max="7179" width="10.42578125" style="246" customWidth="1"/>
    <col min="7180" max="7424" width="9.140625" style="246"/>
    <col min="7425" max="7425" width="40.28515625" style="246" customWidth="1"/>
    <col min="7426" max="7430" width="0" style="246" hidden="1" customWidth="1"/>
    <col min="7431" max="7435" width="10.42578125" style="246" customWidth="1"/>
    <col min="7436" max="7680" width="9.140625" style="246"/>
    <col min="7681" max="7681" width="40.28515625" style="246" customWidth="1"/>
    <col min="7682" max="7686" width="0" style="246" hidden="1" customWidth="1"/>
    <col min="7687" max="7691" width="10.42578125" style="246" customWidth="1"/>
    <col min="7692" max="7936" width="9.140625" style="246"/>
    <col min="7937" max="7937" width="40.28515625" style="246" customWidth="1"/>
    <col min="7938" max="7942" width="0" style="246" hidden="1" customWidth="1"/>
    <col min="7943" max="7947" width="10.42578125" style="246" customWidth="1"/>
    <col min="7948" max="8192" width="9.140625" style="246"/>
    <col min="8193" max="8193" width="40.28515625" style="246" customWidth="1"/>
    <col min="8194" max="8198" width="0" style="246" hidden="1" customWidth="1"/>
    <col min="8199" max="8203" width="10.42578125" style="246" customWidth="1"/>
    <col min="8204" max="8448" width="9.140625" style="246"/>
    <col min="8449" max="8449" width="40.28515625" style="246" customWidth="1"/>
    <col min="8450" max="8454" width="0" style="246" hidden="1" customWidth="1"/>
    <col min="8455" max="8459" width="10.42578125" style="246" customWidth="1"/>
    <col min="8460" max="8704" width="9.140625" style="246"/>
    <col min="8705" max="8705" width="40.28515625" style="246" customWidth="1"/>
    <col min="8706" max="8710" width="0" style="246" hidden="1" customWidth="1"/>
    <col min="8711" max="8715" width="10.42578125" style="246" customWidth="1"/>
    <col min="8716" max="8960" width="9.140625" style="246"/>
    <col min="8961" max="8961" width="40.28515625" style="246" customWidth="1"/>
    <col min="8962" max="8966" width="0" style="246" hidden="1" customWidth="1"/>
    <col min="8967" max="8971" width="10.42578125" style="246" customWidth="1"/>
    <col min="8972" max="9216" width="9.140625" style="246"/>
    <col min="9217" max="9217" width="40.28515625" style="246" customWidth="1"/>
    <col min="9218" max="9222" width="0" style="246" hidden="1" customWidth="1"/>
    <col min="9223" max="9227" width="10.42578125" style="246" customWidth="1"/>
    <col min="9228" max="9472" width="9.140625" style="246"/>
    <col min="9473" max="9473" width="40.28515625" style="246" customWidth="1"/>
    <col min="9474" max="9478" width="0" style="246" hidden="1" customWidth="1"/>
    <col min="9479" max="9483" width="10.42578125" style="246" customWidth="1"/>
    <col min="9484" max="9728" width="9.140625" style="246"/>
    <col min="9729" max="9729" width="40.28515625" style="246" customWidth="1"/>
    <col min="9730" max="9734" width="0" style="246" hidden="1" customWidth="1"/>
    <col min="9735" max="9739" width="10.42578125" style="246" customWidth="1"/>
    <col min="9740" max="9984" width="9.140625" style="246"/>
    <col min="9985" max="9985" width="40.28515625" style="246" customWidth="1"/>
    <col min="9986" max="9990" width="0" style="246" hidden="1" customWidth="1"/>
    <col min="9991" max="9995" width="10.42578125" style="246" customWidth="1"/>
    <col min="9996" max="10240" width="9.140625" style="246"/>
    <col min="10241" max="10241" width="40.28515625" style="246" customWidth="1"/>
    <col min="10242" max="10246" width="0" style="246" hidden="1" customWidth="1"/>
    <col min="10247" max="10251" width="10.42578125" style="246" customWidth="1"/>
    <col min="10252" max="10496" width="9.140625" style="246"/>
    <col min="10497" max="10497" width="40.28515625" style="246" customWidth="1"/>
    <col min="10498" max="10502" width="0" style="246" hidden="1" customWidth="1"/>
    <col min="10503" max="10507" width="10.42578125" style="246" customWidth="1"/>
    <col min="10508" max="10752" width="9.140625" style="246"/>
    <col min="10753" max="10753" width="40.28515625" style="246" customWidth="1"/>
    <col min="10754" max="10758" width="0" style="246" hidden="1" customWidth="1"/>
    <col min="10759" max="10763" width="10.42578125" style="246" customWidth="1"/>
    <col min="10764" max="11008" width="9.140625" style="246"/>
    <col min="11009" max="11009" width="40.28515625" style="246" customWidth="1"/>
    <col min="11010" max="11014" width="0" style="246" hidden="1" customWidth="1"/>
    <col min="11015" max="11019" width="10.42578125" style="246" customWidth="1"/>
    <col min="11020" max="11264" width="9.140625" style="246"/>
    <col min="11265" max="11265" width="40.28515625" style="246" customWidth="1"/>
    <col min="11266" max="11270" width="0" style="246" hidden="1" customWidth="1"/>
    <col min="11271" max="11275" width="10.42578125" style="246" customWidth="1"/>
    <col min="11276" max="11520" width="9.140625" style="246"/>
    <col min="11521" max="11521" width="40.28515625" style="246" customWidth="1"/>
    <col min="11522" max="11526" width="0" style="246" hidden="1" customWidth="1"/>
    <col min="11527" max="11531" width="10.42578125" style="246" customWidth="1"/>
    <col min="11532" max="11776" width="9.140625" style="246"/>
    <col min="11777" max="11777" width="40.28515625" style="246" customWidth="1"/>
    <col min="11778" max="11782" width="0" style="246" hidden="1" customWidth="1"/>
    <col min="11783" max="11787" width="10.42578125" style="246" customWidth="1"/>
    <col min="11788" max="12032" width="9.140625" style="246"/>
    <col min="12033" max="12033" width="40.28515625" style="246" customWidth="1"/>
    <col min="12034" max="12038" width="0" style="246" hidden="1" customWidth="1"/>
    <col min="12039" max="12043" width="10.42578125" style="246" customWidth="1"/>
    <col min="12044" max="12288" width="9.140625" style="246"/>
    <col min="12289" max="12289" width="40.28515625" style="246" customWidth="1"/>
    <col min="12290" max="12294" width="0" style="246" hidden="1" customWidth="1"/>
    <col min="12295" max="12299" width="10.42578125" style="246" customWidth="1"/>
    <col min="12300" max="12544" width="9.140625" style="246"/>
    <col min="12545" max="12545" width="40.28515625" style="246" customWidth="1"/>
    <col min="12546" max="12550" width="0" style="246" hidden="1" customWidth="1"/>
    <col min="12551" max="12555" width="10.42578125" style="246" customWidth="1"/>
    <col min="12556" max="12800" width="9.140625" style="246"/>
    <col min="12801" max="12801" width="40.28515625" style="246" customWidth="1"/>
    <col min="12802" max="12806" width="0" style="246" hidden="1" customWidth="1"/>
    <col min="12807" max="12811" width="10.42578125" style="246" customWidth="1"/>
    <col min="12812" max="13056" width="9.140625" style="246"/>
    <col min="13057" max="13057" width="40.28515625" style="246" customWidth="1"/>
    <col min="13058" max="13062" width="0" style="246" hidden="1" customWidth="1"/>
    <col min="13063" max="13067" width="10.42578125" style="246" customWidth="1"/>
    <col min="13068" max="13312" width="9.140625" style="246"/>
    <col min="13313" max="13313" width="40.28515625" style="246" customWidth="1"/>
    <col min="13314" max="13318" width="0" style="246" hidden="1" customWidth="1"/>
    <col min="13319" max="13323" width="10.42578125" style="246" customWidth="1"/>
    <col min="13324" max="13568" width="9.140625" style="246"/>
    <col min="13569" max="13569" width="40.28515625" style="246" customWidth="1"/>
    <col min="13570" max="13574" width="0" style="246" hidden="1" customWidth="1"/>
    <col min="13575" max="13579" width="10.42578125" style="246" customWidth="1"/>
    <col min="13580" max="13824" width="9.140625" style="246"/>
    <col min="13825" max="13825" width="40.28515625" style="246" customWidth="1"/>
    <col min="13826" max="13830" width="0" style="246" hidden="1" customWidth="1"/>
    <col min="13831" max="13835" width="10.42578125" style="246" customWidth="1"/>
    <col min="13836" max="14080" width="9.140625" style="246"/>
    <col min="14081" max="14081" width="40.28515625" style="246" customWidth="1"/>
    <col min="14082" max="14086" width="0" style="246" hidden="1" customWidth="1"/>
    <col min="14087" max="14091" width="10.42578125" style="246" customWidth="1"/>
    <col min="14092" max="14336" width="9.140625" style="246"/>
    <col min="14337" max="14337" width="40.28515625" style="246" customWidth="1"/>
    <col min="14338" max="14342" width="0" style="246" hidden="1" customWidth="1"/>
    <col min="14343" max="14347" width="10.42578125" style="246" customWidth="1"/>
    <col min="14348" max="14592" width="9.140625" style="246"/>
    <col min="14593" max="14593" width="40.28515625" style="246" customWidth="1"/>
    <col min="14594" max="14598" width="0" style="246" hidden="1" customWidth="1"/>
    <col min="14599" max="14603" width="10.42578125" style="246" customWidth="1"/>
    <col min="14604" max="14848" width="9.140625" style="246"/>
    <col min="14849" max="14849" width="40.28515625" style="246" customWidth="1"/>
    <col min="14850" max="14854" width="0" style="246" hidden="1" customWidth="1"/>
    <col min="14855" max="14859" width="10.42578125" style="246" customWidth="1"/>
    <col min="14860" max="15104" width="9.140625" style="246"/>
    <col min="15105" max="15105" width="40.28515625" style="246" customWidth="1"/>
    <col min="15106" max="15110" width="0" style="246" hidden="1" customWidth="1"/>
    <col min="15111" max="15115" width="10.42578125" style="246" customWidth="1"/>
    <col min="15116" max="15360" width="9.140625" style="246"/>
    <col min="15361" max="15361" width="40.28515625" style="246" customWidth="1"/>
    <col min="15362" max="15366" width="0" style="246" hidden="1" customWidth="1"/>
    <col min="15367" max="15371" width="10.42578125" style="246" customWidth="1"/>
    <col min="15372" max="15616" width="9.140625" style="246"/>
    <col min="15617" max="15617" width="40.28515625" style="246" customWidth="1"/>
    <col min="15618" max="15622" width="0" style="246" hidden="1" customWidth="1"/>
    <col min="15623" max="15627" width="10.42578125" style="246" customWidth="1"/>
    <col min="15628" max="15872" width="9.140625" style="246"/>
    <col min="15873" max="15873" width="40.28515625" style="246" customWidth="1"/>
    <col min="15874" max="15878" width="0" style="246" hidden="1" customWidth="1"/>
    <col min="15879" max="15883" width="10.42578125" style="246" customWidth="1"/>
    <col min="15884" max="16128" width="9.140625" style="246"/>
    <col min="16129" max="16129" width="40.28515625" style="246" customWidth="1"/>
    <col min="16130" max="16134" width="0" style="246" hidden="1" customWidth="1"/>
    <col min="16135" max="16139" width="10.42578125" style="246" customWidth="1"/>
    <col min="16140" max="16384" width="9.140625" style="246"/>
  </cols>
  <sheetData>
    <row r="1" spans="1:13" s="6" customFormat="1" ht="12.95" customHeight="1" x14ac:dyDescent="0.2">
      <c r="A1" s="952" t="s">
        <v>1375</v>
      </c>
    </row>
    <row r="2" spans="1:13" ht="18" customHeight="1" x14ac:dyDescent="0.2">
      <c r="A2" s="154" t="s">
        <v>203</v>
      </c>
    </row>
    <row r="3" spans="1:13" ht="18" customHeight="1" x14ac:dyDescent="0.2">
      <c r="A3" s="154" t="s">
        <v>204</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25322.2</v>
      </c>
      <c r="C7" s="108">
        <v>33839</v>
      </c>
      <c r="D7" s="108">
        <v>34377</v>
      </c>
      <c r="E7" s="108">
        <v>40332.5</v>
      </c>
      <c r="F7" s="108">
        <v>39195.9</v>
      </c>
      <c r="G7" s="108">
        <v>37982.9</v>
      </c>
      <c r="H7" s="108">
        <v>39347.800000000003</v>
      </c>
      <c r="I7" s="108">
        <v>44730.1</v>
      </c>
      <c r="J7" s="108">
        <v>57534.400000000001</v>
      </c>
      <c r="K7" s="108">
        <v>54849.8</v>
      </c>
      <c r="L7" s="108">
        <v>75431.899999999994</v>
      </c>
      <c r="M7" s="108">
        <v>91984</v>
      </c>
    </row>
    <row r="8" spans="1:13" ht="12.95" customHeight="1" x14ac:dyDescent="0.2">
      <c r="A8" s="222" t="s">
        <v>0</v>
      </c>
      <c r="B8" s="108">
        <v>-5355.4</v>
      </c>
      <c r="C8" s="108">
        <v>-10226.200000000001</v>
      </c>
      <c r="D8" s="108">
        <v>5299.1</v>
      </c>
      <c r="E8" s="108">
        <v>-12439.1</v>
      </c>
      <c r="F8" s="108">
        <v>-3694.1</v>
      </c>
      <c r="G8" s="108">
        <v>-1621.3</v>
      </c>
      <c r="H8" s="108">
        <v>-14273</v>
      </c>
      <c r="I8" s="108">
        <v>-6745.4</v>
      </c>
      <c r="J8" s="108">
        <v>-7119.7</v>
      </c>
      <c r="K8" s="108">
        <v>-10969.4</v>
      </c>
      <c r="L8" s="108">
        <v>-15661.6</v>
      </c>
      <c r="M8" s="108">
        <v>-28349.599999999999</v>
      </c>
    </row>
    <row r="9" spans="1:13" ht="24" x14ac:dyDescent="0.2">
      <c r="A9" s="225" t="s">
        <v>1388</v>
      </c>
      <c r="B9" s="108">
        <v>-5869.6</v>
      </c>
      <c r="C9" s="108">
        <v>-14680</v>
      </c>
      <c r="D9" s="108">
        <v>3278.4</v>
      </c>
      <c r="E9" s="108">
        <v>-9119.6</v>
      </c>
      <c r="F9" s="108">
        <v>-4314.3</v>
      </c>
      <c r="G9" s="108">
        <v>-2214.1999999999998</v>
      </c>
      <c r="H9" s="108">
        <v>-15260.2</v>
      </c>
      <c r="I9" s="108">
        <v>-7585.3</v>
      </c>
      <c r="J9" s="108">
        <v>-10943.3</v>
      </c>
      <c r="K9" s="108">
        <v>-17641.8</v>
      </c>
      <c r="L9" s="108">
        <v>-20542</v>
      </c>
      <c r="M9" s="108">
        <v>-26443.8</v>
      </c>
    </row>
    <row r="10" spans="1:13" ht="12.95" customHeight="1" x14ac:dyDescent="0.2">
      <c r="A10" s="226" t="s">
        <v>1</v>
      </c>
      <c r="B10" s="108">
        <v>358.9</v>
      </c>
      <c r="C10" s="108">
        <v>86.9</v>
      </c>
      <c r="D10" s="108">
        <v>4898.8999999999996</v>
      </c>
      <c r="E10" s="108">
        <v>4683.8999999999996</v>
      </c>
      <c r="F10" s="108">
        <v>374.7</v>
      </c>
      <c r="G10" s="108">
        <v>286.89999999999998</v>
      </c>
      <c r="H10" s="108">
        <v>193.4</v>
      </c>
      <c r="I10" s="108">
        <v>726.8</v>
      </c>
      <c r="J10" s="108">
        <v>1976.4</v>
      </c>
      <c r="K10" s="108">
        <v>892.9</v>
      </c>
      <c r="L10" s="108">
        <v>4696.7</v>
      </c>
      <c r="M10" s="108">
        <v>1927.5</v>
      </c>
    </row>
    <row r="11" spans="1:13" ht="12.95" customHeight="1" x14ac:dyDescent="0.2">
      <c r="A11" s="222" t="s">
        <v>2</v>
      </c>
      <c r="B11" s="108">
        <v>6228.5</v>
      </c>
      <c r="C11" s="108">
        <v>14766.9</v>
      </c>
      <c r="D11" s="108">
        <v>1620.6</v>
      </c>
      <c r="E11" s="108">
        <v>13803.5</v>
      </c>
      <c r="F11" s="108">
        <v>4689</v>
      </c>
      <c r="G11" s="108">
        <v>2501.1</v>
      </c>
      <c r="H11" s="108">
        <v>15453.6</v>
      </c>
      <c r="I11" s="108">
        <v>8312.1</v>
      </c>
      <c r="J11" s="108">
        <v>12919.7</v>
      </c>
      <c r="K11" s="108">
        <v>18534.7</v>
      </c>
      <c r="L11" s="108">
        <v>25238.7</v>
      </c>
      <c r="M11" s="108">
        <v>28371.4</v>
      </c>
    </row>
    <row r="12" spans="1:13" ht="27.75" customHeight="1" x14ac:dyDescent="0.2">
      <c r="A12" s="222" t="s">
        <v>59</v>
      </c>
      <c r="B12" s="108">
        <v>25836.3</v>
      </c>
      <c r="C12" s="108">
        <v>38292.800000000003</v>
      </c>
      <c r="D12" s="108">
        <v>36397.699999999997</v>
      </c>
      <c r="E12" s="108">
        <v>37013</v>
      </c>
      <c r="F12" s="108">
        <v>39816.1</v>
      </c>
      <c r="G12" s="108">
        <v>38575.699999999997</v>
      </c>
      <c r="H12" s="108">
        <v>40335</v>
      </c>
      <c r="I12" s="108">
        <v>45570</v>
      </c>
      <c r="J12" s="108">
        <v>61358.1</v>
      </c>
      <c r="K12" s="108">
        <v>61522.1</v>
      </c>
      <c r="L12" s="108">
        <v>80312.2</v>
      </c>
      <c r="M12" s="108">
        <v>90078.2</v>
      </c>
    </row>
    <row r="13" spans="1:13" ht="12.95" customHeight="1" x14ac:dyDescent="0.2">
      <c r="A13" s="222" t="s">
        <v>3</v>
      </c>
      <c r="B13" s="108">
        <v>4005.2</v>
      </c>
      <c r="C13" s="108">
        <v>3937.7</v>
      </c>
      <c r="D13" s="108">
        <v>3297.6</v>
      </c>
      <c r="E13" s="108">
        <v>4841</v>
      </c>
      <c r="F13" s="108">
        <v>4887.8</v>
      </c>
      <c r="G13" s="108">
        <v>2907.5</v>
      </c>
      <c r="H13" s="108">
        <v>5380.6</v>
      </c>
      <c r="I13" s="108">
        <v>6952.7</v>
      </c>
      <c r="J13" s="108">
        <v>7554.3</v>
      </c>
      <c r="K13" s="108">
        <v>6096.6</v>
      </c>
      <c r="L13" s="108">
        <v>9913.4</v>
      </c>
      <c r="M13" s="108">
        <v>12735.4</v>
      </c>
    </row>
    <row r="14" spans="1:13" ht="12.95" customHeight="1" x14ac:dyDescent="0.2">
      <c r="A14" s="222" t="s">
        <v>4</v>
      </c>
      <c r="B14" s="108">
        <v>3494.1</v>
      </c>
      <c r="C14" s="108">
        <v>3320.8</v>
      </c>
      <c r="D14" s="108">
        <v>2667.8</v>
      </c>
      <c r="E14" s="108">
        <v>4031.2</v>
      </c>
      <c r="F14" s="108">
        <v>4176.6000000000004</v>
      </c>
      <c r="G14" s="108">
        <v>2286.6999999999998</v>
      </c>
      <c r="H14" s="108">
        <v>4711</v>
      </c>
      <c r="I14" s="108">
        <v>6246</v>
      </c>
      <c r="J14" s="108">
        <v>6733.7</v>
      </c>
      <c r="K14" s="108">
        <v>5202.5</v>
      </c>
      <c r="L14" s="108">
        <v>8973.9</v>
      </c>
      <c r="M14" s="108">
        <v>10585</v>
      </c>
    </row>
    <row r="15" spans="1:13" ht="12.95" customHeight="1" x14ac:dyDescent="0.2">
      <c r="A15" s="149" t="s">
        <v>5</v>
      </c>
      <c r="B15" s="108">
        <v>34.1</v>
      </c>
      <c r="C15" s="108">
        <v>34.6</v>
      </c>
      <c r="D15" s="108">
        <v>35.200000000000003</v>
      </c>
      <c r="E15" s="108">
        <v>47.4</v>
      </c>
      <c r="F15" s="108">
        <v>28.7</v>
      </c>
      <c r="G15" s="108">
        <v>156.9</v>
      </c>
      <c r="H15" s="108">
        <v>75.8</v>
      </c>
      <c r="I15" s="108">
        <v>44.1</v>
      </c>
      <c r="J15" s="108">
        <v>361.6</v>
      </c>
      <c r="K15" s="108">
        <v>44</v>
      </c>
      <c r="L15" s="108">
        <v>37.1</v>
      </c>
      <c r="M15" s="108">
        <v>124.7</v>
      </c>
    </row>
    <row r="16" spans="1:13" ht="12.95" customHeight="1" x14ac:dyDescent="0.2">
      <c r="A16" s="227" t="s">
        <v>60</v>
      </c>
      <c r="B16" s="108">
        <v>1784.5</v>
      </c>
      <c r="C16" s="108">
        <v>1255.0999999999999</v>
      </c>
      <c r="D16" s="108">
        <v>1700.6</v>
      </c>
      <c r="E16" s="108">
        <v>1316.6</v>
      </c>
      <c r="F16" s="108">
        <v>1736.5</v>
      </c>
      <c r="G16" s="108">
        <v>1431.6</v>
      </c>
      <c r="H16" s="108">
        <v>2413.6</v>
      </c>
      <c r="I16" s="108">
        <v>2378.8000000000002</v>
      </c>
      <c r="J16" s="108">
        <v>6009.4</v>
      </c>
      <c r="K16" s="108">
        <v>4672.8999999999996</v>
      </c>
      <c r="L16" s="108">
        <v>8439.7999999999993</v>
      </c>
      <c r="M16" s="108">
        <v>9353.2000000000007</v>
      </c>
    </row>
    <row r="17" spans="1:13" ht="12.95" customHeight="1" x14ac:dyDescent="0.2">
      <c r="A17" s="149" t="s">
        <v>6</v>
      </c>
      <c r="B17" s="108">
        <v>1675.6</v>
      </c>
      <c r="C17" s="108">
        <v>2031</v>
      </c>
      <c r="D17" s="108">
        <v>931.5</v>
      </c>
      <c r="E17" s="108">
        <v>2667.3</v>
      </c>
      <c r="F17" s="108">
        <v>2411.4</v>
      </c>
      <c r="G17" s="108">
        <v>698.2</v>
      </c>
      <c r="H17" s="108">
        <v>2213.1</v>
      </c>
      <c r="I17" s="108">
        <v>3823</v>
      </c>
      <c r="J17" s="108">
        <v>362.6</v>
      </c>
      <c r="K17" s="108">
        <v>485.6</v>
      </c>
      <c r="L17" s="108">
        <v>497</v>
      </c>
      <c r="M17" s="108">
        <v>1105.0999999999999</v>
      </c>
    </row>
    <row r="18" spans="1:13" ht="12.95" customHeight="1" x14ac:dyDescent="0.2">
      <c r="A18" s="222" t="s">
        <v>7</v>
      </c>
      <c r="B18" s="108">
        <v>64645.5</v>
      </c>
      <c r="C18" s="108">
        <v>88764.800000000003</v>
      </c>
      <c r="D18" s="108">
        <v>93199.5</v>
      </c>
      <c r="E18" s="108">
        <v>87430.8</v>
      </c>
      <c r="F18" s="108">
        <v>104145.3</v>
      </c>
      <c r="G18" s="108">
        <v>107206.1</v>
      </c>
      <c r="H18" s="108">
        <v>129992.9</v>
      </c>
      <c r="I18" s="108">
        <v>139444.29999999999</v>
      </c>
      <c r="J18" s="108">
        <v>149667.4</v>
      </c>
      <c r="K18" s="108">
        <v>166334.70000000001</v>
      </c>
      <c r="L18" s="108">
        <v>97842</v>
      </c>
      <c r="M18" s="108">
        <v>64044.4</v>
      </c>
    </row>
    <row r="19" spans="1:13" ht="12.95" customHeight="1" x14ac:dyDescent="0.2">
      <c r="A19" s="222" t="s">
        <v>8</v>
      </c>
      <c r="B19" s="108">
        <v>4248.8</v>
      </c>
      <c r="C19" s="108">
        <v>4956.7</v>
      </c>
      <c r="D19" s="108">
        <v>4955.7</v>
      </c>
      <c r="E19" s="108">
        <v>5658.7</v>
      </c>
      <c r="F19" s="108">
        <v>5626.4</v>
      </c>
      <c r="G19" s="108">
        <v>5955.4</v>
      </c>
      <c r="H19" s="108">
        <v>5562.5</v>
      </c>
      <c r="I19" s="108">
        <v>5143.6000000000004</v>
      </c>
      <c r="J19" s="108">
        <v>6404.7</v>
      </c>
      <c r="K19" s="108">
        <v>9213.7000000000007</v>
      </c>
      <c r="L19" s="108">
        <v>17273.900000000001</v>
      </c>
      <c r="M19" s="108">
        <v>16553.8</v>
      </c>
    </row>
    <row r="20" spans="1:13" ht="12.95" customHeight="1" x14ac:dyDescent="0.2">
      <c r="A20" s="227" t="s">
        <v>109</v>
      </c>
      <c r="B20" s="108">
        <v>3023.3</v>
      </c>
      <c r="C20" s="108">
        <v>3326.1</v>
      </c>
      <c r="D20" s="108">
        <v>3082.4</v>
      </c>
      <c r="E20" s="108">
        <v>2332.9</v>
      </c>
      <c r="F20" s="108">
        <v>3447</v>
      </c>
      <c r="G20" s="108">
        <v>3723.5</v>
      </c>
      <c r="H20" s="108">
        <v>3328.1</v>
      </c>
      <c r="I20" s="108">
        <v>2894.2</v>
      </c>
      <c r="J20" s="108">
        <v>3765.8</v>
      </c>
      <c r="K20" s="108">
        <v>6111.8</v>
      </c>
      <c r="L20" s="108">
        <v>13207</v>
      </c>
      <c r="M20" s="108">
        <v>11182.2</v>
      </c>
    </row>
    <row r="21" spans="1:13" ht="12.95" customHeight="1" x14ac:dyDescent="0.2">
      <c r="A21" s="227" t="s">
        <v>9</v>
      </c>
      <c r="B21" s="108" t="s">
        <v>33</v>
      </c>
      <c r="C21" s="108" t="s">
        <v>33</v>
      </c>
      <c r="D21" s="108">
        <v>0.3</v>
      </c>
      <c r="E21" s="108">
        <v>0.3</v>
      </c>
      <c r="F21" s="108">
        <v>0.2</v>
      </c>
      <c r="G21" s="108">
        <v>0.2</v>
      </c>
      <c r="H21" s="108">
        <v>0</v>
      </c>
      <c r="I21" s="108">
        <v>0</v>
      </c>
      <c r="J21" s="108">
        <v>0.2</v>
      </c>
      <c r="K21" s="108">
        <v>0</v>
      </c>
      <c r="L21" s="108">
        <v>14.5</v>
      </c>
      <c r="M21" s="108">
        <v>22.9</v>
      </c>
    </row>
    <row r="22" spans="1:13" ht="12.95" customHeight="1" x14ac:dyDescent="0.2">
      <c r="A22" s="227" t="s">
        <v>10</v>
      </c>
      <c r="B22" s="108">
        <v>6.9</v>
      </c>
      <c r="C22" s="108">
        <v>9.1</v>
      </c>
      <c r="D22" s="108">
        <v>43.7</v>
      </c>
      <c r="E22" s="108">
        <v>39</v>
      </c>
      <c r="F22" s="108">
        <v>52.8</v>
      </c>
      <c r="G22" s="108">
        <v>52.8</v>
      </c>
      <c r="H22" s="108">
        <v>146.4</v>
      </c>
      <c r="I22" s="108">
        <v>144.9</v>
      </c>
      <c r="J22" s="108">
        <v>180.5</v>
      </c>
      <c r="K22" s="108">
        <v>169.2</v>
      </c>
      <c r="L22" s="108">
        <v>322.5</v>
      </c>
      <c r="M22" s="108">
        <v>270.60000000000002</v>
      </c>
    </row>
    <row r="23" spans="1:13" ht="12.95" customHeight="1" x14ac:dyDescent="0.2">
      <c r="A23" s="227" t="s">
        <v>61</v>
      </c>
      <c r="B23" s="108">
        <v>95.1</v>
      </c>
      <c r="C23" s="108">
        <v>105.1</v>
      </c>
      <c r="D23" s="108">
        <v>96.2</v>
      </c>
      <c r="E23" s="108">
        <v>34.6</v>
      </c>
      <c r="F23" s="108">
        <v>85.9</v>
      </c>
      <c r="G23" s="108">
        <v>111</v>
      </c>
      <c r="H23" s="108">
        <v>113</v>
      </c>
      <c r="I23" s="108">
        <v>108.7</v>
      </c>
      <c r="J23" s="108">
        <v>289.3</v>
      </c>
      <c r="K23" s="108">
        <v>644.20000000000005</v>
      </c>
      <c r="L23" s="108">
        <v>995.4</v>
      </c>
      <c r="M23" s="108">
        <v>1088</v>
      </c>
    </row>
    <row r="24" spans="1:13" ht="12.95" customHeight="1" x14ac:dyDescent="0.2">
      <c r="A24" s="222" t="s">
        <v>11</v>
      </c>
      <c r="B24" s="108">
        <v>62837.5</v>
      </c>
      <c r="C24" s="108">
        <v>82706.399999999994</v>
      </c>
      <c r="D24" s="108">
        <v>94053.6</v>
      </c>
      <c r="E24" s="108">
        <v>108024.3</v>
      </c>
      <c r="F24" s="108">
        <v>121025.5</v>
      </c>
      <c r="G24" s="108">
        <v>122213.8</v>
      </c>
      <c r="H24" s="108">
        <v>123604</v>
      </c>
      <c r="I24" s="108">
        <v>126337.5</v>
      </c>
      <c r="J24" s="108">
        <v>133335.6</v>
      </c>
      <c r="K24" s="108">
        <v>143001.4</v>
      </c>
      <c r="L24" s="108">
        <v>164300.6</v>
      </c>
      <c r="M24" s="108">
        <v>165824.29999999999</v>
      </c>
    </row>
    <row r="25" spans="1:13" ht="12.95" customHeight="1" x14ac:dyDescent="0.2">
      <c r="A25" s="222" t="s">
        <v>12</v>
      </c>
      <c r="B25" s="108">
        <v>21098.7</v>
      </c>
      <c r="C25" s="108">
        <v>24068.799999999999</v>
      </c>
      <c r="D25" s="108">
        <v>28775.8</v>
      </c>
      <c r="E25" s="108">
        <v>10911.7</v>
      </c>
      <c r="F25" s="108">
        <v>11004.6</v>
      </c>
      <c r="G25" s="108">
        <v>12211.6</v>
      </c>
      <c r="H25" s="108">
        <v>12013.6</v>
      </c>
      <c r="I25" s="108">
        <v>11870.4</v>
      </c>
      <c r="J25" s="108">
        <v>12708.8</v>
      </c>
      <c r="K25" s="108">
        <v>15108.5</v>
      </c>
      <c r="L25" s="108">
        <v>24045.3</v>
      </c>
      <c r="M25" s="108">
        <v>31790.9</v>
      </c>
    </row>
    <row r="26" spans="1:13" ht="12.95" customHeight="1" x14ac:dyDescent="0.2">
      <c r="A26" s="222" t="s">
        <v>13</v>
      </c>
      <c r="B26" s="108">
        <v>12645.4</v>
      </c>
      <c r="C26" s="108">
        <v>13624.8</v>
      </c>
      <c r="D26" s="108">
        <v>11307.6</v>
      </c>
      <c r="E26" s="108">
        <v>16691.900000000001</v>
      </c>
      <c r="F26" s="108">
        <v>11486</v>
      </c>
      <c r="G26" s="108">
        <v>10669.1</v>
      </c>
      <c r="H26" s="108">
        <v>11614.6</v>
      </c>
      <c r="I26" s="108">
        <v>11025.8</v>
      </c>
      <c r="J26" s="108">
        <v>12324.5</v>
      </c>
      <c r="K26" s="108">
        <v>17301</v>
      </c>
      <c r="L26" s="108">
        <v>27447.4</v>
      </c>
      <c r="M26" s="108">
        <v>26237.1</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74</v>
      </c>
      <c r="C30" s="234">
        <v>72</v>
      </c>
      <c r="D30" s="234">
        <v>72</v>
      </c>
      <c r="E30" s="234">
        <v>83</v>
      </c>
      <c r="F30" s="235">
        <v>91</v>
      </c>
      <c r="G30" s="235">
        <v>97</v>
      </c>
      <c r="H30" s="235">
        <v>117</v>
      </c>
      <c r="I30" s="235">
        <v>128</v>
      </c>
      <c r="J30" s="255">
        <v>164</v>
      </c>
      <c r="K30" s="255">
        <v>205</v>
      </c>
      <c r="L30" s="255">
        <v>235</v>
      </c>
      <c r="M30" s="255">
        <v>216</v>
      </c>
    </row>
    <row r="31" spans="1:13" s="212" customFormat="1" ht="12.95" customHeight="1" x14ac:dyDescent="0.2">
      <c r="A31" s="222" t="s">
        <v>15</v>
      </c>
      <c r="B31" s="234">
        <v>26</v>
      </c>
      <c r="C31" s="234">
        <v>35</v>
      </c>
      <c r="D31" s="234">
        <v>23</v>
      </c>
      <c r="E31" s="234">
        <v>25</v>
      </c>
      <c r="F31" s="235">
        <v>33</v>
      </c>
      <c r="G31" s="235">
        <v>36</v>
      </c>
      <c r="H31" s="235">
        <v>40</v>
      </c>
      <c r="I31" s="235">
        <v>37</v>
      </c>
      <c r="J31" s="255">
        <v>37</v>
      </c>
      <c r="K31" s="255">
        <v>62</v>
      </c>
      <c r="L31" s="255">
        <v>61</v>
      </c>
      <c r="M31" s="255">
        <v>65</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-2</v>
      </c>
      <c r="C33" s="237">
        <v>-11.6</v>
      </c>
      <c r="D33" s="237">
        <v>-5.6</v>
      </c>
      <c r="E33" s="237">
        <v>9</v>
      </c>
      <c r="F33" s="238">
        <v>-1.6</v>
      </c>
      <c r="G33" s="238">
        <v>-1.5</v>
      </c>
      <c r="H33" s="238">
        <v>-2.4</v>
      </c>
      <c r="I33" s="238">
        <v>-1.8</v>
      </c>
      <c r="J33" s="257">
        <v>-6.2</v>
      </c>
      <c r="K33" s="257">
        <v>-10.8</v>
      </c>
      <c r="L33" s="257">
        <v>-6.1</v>
      </c>
      <c r="M33" s="257">
        <v>2.1</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-9.3000000000000007</v>
      </c>
      <c r="C36" s="239">
        <v>-17.7</v>
      </c>
      <c r="D36" s="239">
        <v>3.5</v>
      </c>
      <c r="E36" s="239">
        <v>-8.4</v>
      </c>
      <c r="F36" s="238">
        <v>-3.6</v>
      </c>
      <c r="G36" s="238">
        <v>-1.8</v>
      </c>
      <c r="H36" s="238">
        <v>-12.3</v>
      </c>
      <c r="I36" s="238">
        <v>-6</v>
      </c>
      <c r="J36" s="257">
        <v>-8.1999999999999993</v>
      </c>
      <c r="K36" s="257">
        <v>-12.3</v>
      </c>
      <c r="L36" s="257">
        <v>-12.5</v>
      </c>
      <c r="M36" s="257">
        <v>-15.9</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-23.2</v>
      </c>
      <c r="C38" s="239">
        <v>-43.4</v>
      </c>
      <c r="D38" s="239">
        <v>9.5</v>
      </c>
      <c r="E38" s="239">
        <v>-22.6</v>
      </c>
      <c r="F38" s="238">
        <v>-11</v>
      </c>
      <c r="G38" s="238">
        <v>-5.8</v>
      </c>
      <c r="H38" s="238">
        <v>-38.799999999999997</v>
      </c>
      <c r="I38" s="238">
        <v>-17</v>
      </c>
      <c r="J38" s="257">
        <v>-19</v>
      </c>
      <c r="K38" s="257">
        <v>-32.200000000000003</v>
      </c>
      <c r="L38" s="257">
        <v>-27.2</v>
      </c>
      <c r="M38" s="257">
        <v>-28.7</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106.1</v>
      </c>
      <c r="C40" s="239">
        <v>133.6</v>
      </c>
      <c r="D40" s="239">
        <v>101.6</v>
      </c>
      <c r="E40" s="239">
        <v>117.3</v>
      </c>
      <c r="F40" s="238">
        <v>97.2</v>
      </c>
      <c r="G40" s="238">
        <v>96.9</v>
      </c>
      <c r="H40" s="238">
        <v>103.6</v>
      </c>
      <c r="I40" s="238">
        <v>113.7</v>
      </c>
      <c r="J40" s="258">
        <v>128.6</v>
      </c>
      <c r="K40" s="258">
        <v>95.3</v>
      </c>
      <c r="L40" s="258">
        <v>137.5</v>
      </c>
      <c r="M40" s="258">
        <v>121.9</v>
      </c>
    </row>
    <row r="41" spans="1:13" s="212" customFormat="1" ht="12.95" customHeight="1" x14ac:dyDescent="0.2">
      <c r="A41" s="222" t="s">
        <v>106</v>
      </c>
      <c r="B41" s="240">
        <v>1.2</v>
      </c>
      <c r="C41" s="240">
        <v>1.3</v>
      </c>
      <c r="D41" s="240">
        <v>0.8</v>
      </c>
      <c r="E41" s="240">
        <v>1.2</v>
      </c>
      <c r="F41" s="238">
        <v>0.8</v>
      </c>
      <c r="G41" s="238">
        <v>1</v>
      </c>
      <c r="H41" s="238">
        <v>1.1000000000000001</v>
      </c>
      <c r="I41" s="238">
        <v>1.1000000000000001</v>
      </c>
      <c r="J41" s="258">
        <v>1.1000000000000001</v>
      </c>
      <c r="K41" s="258">
        <v>0.7</v>
      </c>
      <c r="L41" s="258">
        <v>1.4</v>
      </c>
      <c r="M41" s="258">
        <v>0.9</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1.67</v>
      </c>
      <c r="C44" s="241">
        <v>1.77</v>
      </c>
      <c r="D44" s="241">
        <v>2.54</v>
      </c>
      <c r="E44" s="241">
        <v>0.65</v>
      </c>
      <c r="F44" s="242">
        <v>0.96</v>
      </c>
      <c r="G44" s="242">
        <v>1.1399999999999999</v>
      </c>
      <c r="H44" s="242">
        <v>1.03</v>
      </c>
      <c r="I44" s="242">
        <v>1.08</v>
      </c>
      <c r="J44" s="259">
        <v>1.03</v>
      </c>
      <c r="K44" s="259">
        <v>0.87</v>
      </c>
      <c r="L44" s="259">
        <v>0.88</v>
      </c>
      <c r="M44" s="259">
        <v>1.21</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6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71"/>
  <sheetViews>
    <sheetView workbookViewId="0">
      <selection activeCell="M42" sqref="M42"/>
    </sheetView>
  </sheetViews>
  <sheetFormatPr defaultRowHeight="12.75" x14ac:dyDescent="0.2"/>
  <cols>
    <col min="1" max="1" width="39.42578125" style="250" customWidth="1"/>
    <col min="2" max="6" width="0" style="246" hidden="1" customWidth="1"/>
    <col min="7" max="8" width="9.5703125" style="246" hidden="1" customWidth="1"/>
    <col min="9" max="12" width="9.5703125" style="246" customWidth="1"/>
    <col min="13" max="13" width="10.28515625" style="246" customWidth="1"/>
    <col min="14" max="256" width="9.140625" style="246"/>
    <col min="257" max="257" width="39.42578125" style="246" customWidth="1"/>
    <col min="258" max="262" width="0" style="246" hidden="1" customWidth="1"/>
    <col min="263" max="267" width="9.5703125" style="246" customWidth="1"/>
    <col min="268" max="512" width="9.140625" style="246"/>
    <col min="513" max="513" width="39.42578125" style="246" customWidth="1"/>
    <col min="514" max="518" width="0" style="246" hidden="1" customWidth="1"/>
    <col min="519" max="523" width="9.5703125" style="246" customWidth="1"/>
    <col min="524" max="768" width="9.140625" style="246"/>
    <col min="769" max="769" width="39.42578125" style="246" customWidth="1"/>
    <col min="770" max="774" width="0" style="246" hidden="1" customWidth="1"/>
    <col min="775" max="779" width="9.5703125" style="246" customWidth="1"/>
    <col min="780" max="1024" width="9.140625" style="246"/>
    <col min="1025" max="1025" width="39.42578125" style="246" customWidth="1"/>
    <col min="1026" max="1030" width="0" style="246" hidden="1" customWidth="1"/>
    <col min="1031" max="1035" width="9.5703125" style="246" customWidth="1"/>
    <col min="1036" max="1280" width="9.140625" style="246"/>
    <col min="1281" max="1281" width="39.42578125" style="246" customWidth="1"/>
    <col min="1282" max="1286" width="0" style="246" hidden="1" customWidth="1"/>
    <col min="1287" max="1291" width="9.5703125" style="246" customWidth="1"/>
    <col min="1292" max="1536" width="9.140625" style="246"/>
    <col min="1537" max="1537" width="39.42578125" style="246" customWidth="1"/>
    <col min="1538" max="1542" width="0" style="246" hidden="1" customWidth="1"/>
    <col min="1543" max="1547" width="9.5703125" style="246" customWidth="1"/>
    <col min="1548" max="1792" width="9.140625" style="246"/>
    <col min="1793" max="1793" width="39.42578125" style="246" customWidth="1"/>
    <col min="1794" max="1798" width="0" style="246" hidden="1" customWidth="1"/>
    <col min="1799" max="1803" width="9.5703125" style="246" customWidth="1"/>
    <col min="1804" max="2048" width="9.140625" style="246"/>
    <col min="2049" max="2049" width="39.42578125" style="246" customWidth="1"/>
    <col min="2050" max="2054" width="0" style="246" hidden="1" customWidth="1"/>
    <col min="2055" max="2059" width="9.5703125" style="246" customWidth="1"/>
    <col min="2060" max="2304" width="9.140625" style="246"/>
    <col min="2305" max="2305" width="39.42578125" style="246" customWidth="1"/>
    <col min="2306" max="2310" width="0" style="246" hidden="1" customWidth="1"/>
    <col min="2311" max="2315" width="9.5703125" style="246" customWidth="1"/>
    <col min="2316" max="2560" width="9.140625" style="246"/>
    <col min="2561" max="2561" width="39.42578125" style="246" customWidth="1"/>
    <col min="2562" max="2566" width="0" style="246" hidden="1" customWidth="1"/>
    <col min="2567" max="2571" width="9.5703125" style="246" customWidth="1"/>
    <col min="2572" max="2816" width="9.140625" style="246"/>
    <col min="2817" max="2817" width="39.42578125" style="246" customWidth="1"/>
    <col min="2818" max="2822" width="0" style="246" hidden="1" customWidth="1"/>
    <col min="2823" max="2827" width="9.5703125" style="246" customWidth="1"/>
    <col min="2828" max="3072" width="9.140625" style="246"/>
    <col min="3073" max="3073" width="39.42578125" style="246" customWidth="1"/>
    <col min="3074" max="3078" width="0" style="246" hidden="1" customWidth="1"/>
    <col min="3079" max="3083" width="9.5703125" style="246" customWidth="1"/>
    <col min="3084" max="3328" width="9.140625" style="246"/>
    <col min="3329" max="3329" width="39.42578125" style="246" customWidth="1"/>
    <col min="3330" max="3334" width="0" style="246" hidden="1" customWidth="1"/>
    <col min="3335" max="3339" width="9.5703125" style="246" customWidth="1"/>
    <col min="3340" max="3584" width="9.140625" style="246"/>
    <col min="3585" max="3585" width="39.42578125" style="246" customWidth="1"/>
    <col min="3586" max="3590" width="0" style="246" hidden="1" customWidth="1"/>
    <col min="3591" max="3595" width="9.5703125" style="246" customWidth="1"/>
    <col min="3596" max="3840" width="9.140625" style="246"/>
    <col min="3841" max="3841" width="39.42578125" style="246" customWidth="1"/>
    <col min="3842" max="3846" width="0" style="246" hidden="1" customWidth="1"/>
    <col min="3847" max="3851" width="9.5703125" style="246" customWidth="1"/>
    <col min="3852" max="4096" width="9.140625" style="246"/>
    <col min="4097" max="4097" width="39.42578125" style="246" customWidth="1"/>
    <col min="4098" max="4102" width="0" style="246" hidden="1" customWidth="1"/>
    <col min="4103" max="4107" width="9.5703125" style="246" customWidth="1"/>
    <col min="4108" max="4352" width="9.140625" style="246"/>
    <col min="4353" max="4353" width="39.42578125" style="246" customWidth="1"/>
    <col min="4354" max="4358" width="0" style="246" hidden="1" customWidth="1"/>
    <col min="4359" max="4363" width="9.5703125" style="246" customWidth="1"/>
    <col min="4364" max="4608" width="9.140625" style="246"/>
    <col min="4609" max="4609" width="39.42578125" style="246" customWidth="1"/>
    <col min="4610" max="4614" width="0" style="246" hidden="1" customWidth="1"/>
    <col min="4615" max="4619" width="9.5703125" style="246" customWidth="1"/>
    <col min="4620" max="4864" width="9.140625" style="246"/>
    <col min="4865" max="4865" width="39.42578125" style="246" customWidth="1"/>
    <col min="4866" max="4870" width="0" style="246" hidden="1" customWidth="1"/>
    <col min="4871" max="4875" width="9.5703125" style="246" customWidth="1"/>
    <col min="4876" max="5120" width="9.140625" style="246"/>
    <col min="5121" max="5121" width="39.42578125" style="246" customWidth="1"/>
    <col min="5122" max="5126" width="0" style="246" hidden="1" customWidth="1"/>
    <col min="5127" max="5131" width="9.5703125" style="246" customWidth="1"/>
    <col min="5132" max="5376" width="9.140625" style="246"/>
    <col min="5377" max="5377" width="39.42578125" style="246" customWidth="1"/>
    <col min="5378" max="5382" width="0" style="246" hidden="1" customWidth="1"/>
    <col min="5383" max="5387" width="9.5703125" style="246" customWidth="1"/>
    <col min="5388" max="5632" width="9.140625" style="246"/>
    <col min="5633" max="5633" width="39.42578125" style="246" customWidth="1"/>
    <col min="5634" max="5638" width="0" style="246" hidden="1" customWidth="1"/>
    <col min="5639" max="5643" width="9.5703125" style="246" customWidth="1"/>
    <col min="5644" max="5888" width="9.140625" style="246"/>
    <col min="5889" max="5889" width="39.42578125" style="246" customWidth="1"/>
    <col min="5890" max="5894" width="0" style="246" hidden="1" customWidth="1"/>
    <col min="5895" max="5899" width="9.5703125" style="246" customWidth="1"/>
    <col min="5900" max="6144" width="9.140625" style="246"/>
    <col min="6145" max="6145" width="39.42578125" style="246" customWidth="1"/>
    <col min="6146" max="6150" width="0" style="246" hidden="1" customWidth="1"/>
    <col min="6151" max="6155" width="9.5703125" style="246" customWidth="1"/>
    <col min="6156" max="6400" width="9.140625" style="246"/>
    <col min="6401" max="6401" width="39.42578125" style="246" customWidth="1"/>
    <col min="6402" max="6406" width="0" style="246" hidden="1" customWidth="1"/>
    <col min="6407" max="6411" width="9.5703125" style="246" customWidth="1"/>
    <col min="6412" max="6656" width="9.140625" style="246"/>
    <col min="6657" max="6657" width="39.42578125" style="246" customWidth="1"/>
    <col min="6658" max="6662" width="0" style="246" hidden="1" customWidth="1"/>
    <col min="6663" max="6667" width="9.5703125" style="246" customWidth="1"/>
    <col min="6668" max="6912" width="9.140625" style="246"/>
    <col min="6913" max="6913" width="39.42578125" style="246" customWidth="1"/>
    <col min="6914" max="6918" width="0" style="246" hidden="1" customWidth="1"/>
    <col min="6919" max="6923" width="9.5703125" style="246" customWidth="1"/>
    <col min="6924" max="7168" width="9.140625" style="246"/>
    <col min="7169" max="7169" width="39.42578125" style="246" customWidth="1"/>
    <col min="7170" max="7174" width="0" style="246" hidden="1" customWidth="1"/>
    <col min="7175" max="7179" width="9.5703125" style="246" customWidth="1"/>
    <col min="7180" max="7424" width="9.140625" style="246"/>
    <col min="7425" max="7425" width="39.42578125" style="246" customWidth="1"/>
    <col min="7426" max="7430" width="0" style="246" hidden="1" customWidth="1"/>
    <col min="7431" max="7435" width="9.5703125" style="246" customWidth="1"/>
    <col min="7436" max="7680" width="9.140625" style="246"/>
    <col min="7681" max="7681" width="39.42578125" style="246" customWidth="1"/>
    <col min="7682" max="7686" width="0" style="246" hidden="1" customWidth="1"/>
    <col min="7687" max="7691" width="9.5703125" style="246" customWidth="1"/>
    <col min="7692" max="7936" width="9.140625" style="246"/>
    <col min="7937" max="7937" width="39.42578125" style="246" customWidth="1"/>
    <col min="7938" max="7942" width="0" style="246" hidden="1" customWidth="1"/>
    <col min="7943" max="7947" width="9.5703125" style="246" customWidth="1"/>
    <col min="7948" max="8192" width="9.140625" style="246"/>
    <col min="8193" max="8193" width="39.42578125" style="246" customWidth="1"/>
    <col min="8194" max="8198" width="0" style="246" hidden="1" customWidth="1"/>
    <col min="8199" max="8203" width="9.5703125" style="246" customWidth="1"/>
    <col min="8204" max="8448" width="9.140625" style="246"/>
    <col min="8449" max="8449" width="39.42578125" style="246" customWidth="1"/>
    <col min="8450" max="8454" width="0" style="246" hidden="1" customWidth="1"/>
    <col min="8455" max="8459" width="9.5703125" style="246" customWidth="1"/>
    <col min="8460" max="8704" width="9.140625" style="246"/>
    <col min="8705" max="8705" width="39.42578125" style="246" customWidth="1"/>
    <col min="8706" max="8710" width="0" style="246" hidden="1" customWidth="1"/>
    <col min="8711" max="8715" width="9.5703125" style="246" customWidth="1"/>
    <col min="8716" max="8960" width="9.140625" style="246"/>
    <col min="8961" max="8961" width="39.42578125" style="246" customWidth="1"/>
    <col min="8962" max="8966" width="0" style="246" hidden="1" customWidth="1"/>
    <col min="8967" max="8971" width="9.5703125" style="246" customWidth="1"/>
    <col min="8972" max="9216" width="9.140625" style="246"/>
    <col min="9217" max="9217" width="39.42578125" style="246" customWidth="1"/>
    <col min="9218" max="9222" width="0" style="246" hidden="1" customWidth="1"/>
    <col min="9223" max="9227" width="9.5703125" style="246" customWidth="1"/>
    <col min="9228" max="9472" width="9.140625" style="246"/>
    <col min="9473" max="9473" width="39.42578125" style="246" customWidth="1"/>
    <col min="9474" max="9478" width="0" style="246" hidden="1" customWidth="1"/>
    <col min="9479" max="9483" width="9.5703125" style="246" customWidth="1"/>
    <col min="9484" max="9728" width="9.140625" style="246"/>
    <col min="9729" max="9729" width="39.42578125" style="246" customWidth="1"/>
    <col min="9730" max="9734" width="0" style="246" hidden="1" customWidth="1"/>
    <col min="9735" max="9739" width="9.5703125" style="246" customWidth="1"/>
    <col min="9740" max="9984" width="9.140625" style="246"/>
    <col min="9985" max="9985" width="39.42578125" style="246" customWidth="1"/>
    <col min="9986" max="9990" width="0" style="246" hidden="1" customWidth="1"/>
    <col min="9991" max="9995" width="9.5703125" style="246" customWidth="1"/>
    <col min="9996" max="10240" width="9.140625" style="246"/>
    <col min="10241" max="10241" width="39.42578125" style="246" customWidth="1"/>
    <col min="10242" max="10246" width="0" style="246" hidden="1" customWidth="1"/>
    <col min="10247" max="10251" width="9.5703125" style="246" customWidth="1"/>
    <col min="10252" max="10496" width="9.140625" style="246"/>
    <col min="10497" max="10497" width="39.42578125" style="246" customWidth="1"/>
    <col min="10498" max="10502" width="0" style="246" hidden="1" customWidth="1"/>
    <col min="10503" max="10507" width="9.5703125" style="246" customWidth="1"/>
    <col min="10508" max="10752" width="9.140625" style="246"/>
    <col min="10753" max="10753" width="39.42578125" style="246" customWidth="1"/>
    <col min="10754" max="10758" width="0" style="246" hidden="1" customWidth="1"/>
    <col min="10759" max="10763" width="9.5703125" style="246" customWidth="1"/>
    <col min="10764" max="11008" width="9.140625" style="246"/>
    <col min="11009" max="11009" width="39.42578125" style="246" customWidth="1"/>
    <col min="11010" max="11014" width="0" style="246" hidden="1" customWidth="1"/>
    <col min="11015" max="11019" width="9.5703125" style="246" customWidth="1"/>
    <col min="11020" max="11264" width="9.140625" style="246"/>
    <col min="11265" max="11265" width="39.42578125" style="246" customWidth="1"/>
    <col min="11266" max="11270" width="0" style="246" hidden="1" customWidth="1"/>
    <col min="11271" max="11275" width="9.5703125" style="246" customWidth="1"/>
    <col min="11276" max="11520" width="9.140625" style="246"/>
    <col min="11521" max="11521" width="39.42578125" style="246" customWidth="1"/>
    <col min="11522" max="11526" width="0" style="246" hidden="1" customWidth="1"/>
    <col min="11527" max="11531" width="9.5703125" style="246" customWidth="1"/>
    <col min="11532" max="11776" width="9.140625" style="246"/>
    <col min="11777" max="11777" width="39.42578125" style="246" customWidth="1"/>
    <col min="11778" max="11782" width="0" style="246" hidden="1" customWidth="1"/>
    <col min="11783" max="11787" width="9.5703125" style="246" customWidth="1"/>
    <col min="11788" max="12032" width="9.140625" style="246"/>
    <col min="12033" max="12033" width="39.42578125" style="246" customWidth="1"/>
    <col min="12034" max="12038" width="0" style="246" hidden="1" customWidth="1"/>
    <col min="12039" max="12043" width="9.5703125" style="246" customWidth="1"/>
    <col min="12044" max="12288" width="9.140625" style="246"/>
    <col min="12289" max="12289" width="39.42578125" style="246" customWidth="1"/>
    <col min="12290" max="12294" width="0" style="246" hidden="1" customWidth="1"/>
    <col min="12295" max="12299" width="9.5703125" style="246" customWidth="1"/>
    <col min="12300" max="12544" width="9.140625" style="246"/>
    <col min="12545" max="12545" width="39.42578125" style="246" customWidth="1"/>
    <col min="12546" max="12550" width="0" style="246" hidden="1" customWidth="1"/>
    <col min="12551" max="12555" width="9.5703125" style="246" customWidth="1"/>
    <col min="12556" max="12800" width="9.140625" style="246"/>
    <col min="12801" max="12801" width="39.42578125" style="246" customWidth="1"/>
    <col min="12802" max="12806" width="0" style="246" hidden="1" customWidth="1"/>
    <col min="12807" max="12811" width="9.5703125" style="246" customWidth="1"/>
    <col min="12812" max="13056" width="9.140625" style="246"/>
    <col min="13057" max="13057" width="39.42578125" style="246" customWidth="1"/>
    <col min="13058" max="13062" width="0" style="246" hidden="1" customWidth="1"/>
    <col min="13063" max="13067" width="9.5703125" style="246" customWidth="1"/>
    <col min="13068" max="13312" width="9.140625" style="246"/>
    <col min="13313" max="13313" width="39.42578125" style="246" customWidth="1"/>
    <col min="13314" max="13318" width="0" style="246" hidden="1" customWidth="1"/>
    <col min="13319" max="13323" width="9.5703125" style="246" customWidth="1"/>
    <col min="13324" max="13568" width="9.140625" style="246"/>
    <col min="13569" max="13569" width="39.42578125" style="246" customWidth="1"/>
    <col min="13570" max="13574" width="0" style="246" hidden="1" customWidth="1"/>
    <col min="13575" max="13579" width="9.5703125" style="246" customWidth="1"/>
    <col min="13580" max="13824" width="9.140625" style="246"/>
    <col min="13825" max="13825" width="39.42578125" style="246" customWidth="1"/>
    <col min="13826" max="13830" width="0" style="246" hidden="1" customWidth="1"/>
    <col min="13831" max="13835" width="9.5703125" style="246" customWidth="1"/>
    <col min="13836" max="14080" width="9.140625" style="246"/>
    <col min="14081" max="14081" width="39.42578125" style="246" customWidth="1"/>
    <col min="14082" max="14086" width="0" style="246" hidden="1" customWidth="1"/>
    <col min="14087" max="14091" width="9.5703125" style="246" customWidth="1"/>
    <col min="14092" max="14336" width="9.140625" style="246"/>
    <col min="14337" max="14337" width="39.42578125" style="246" customWidth="1"/>
    <col min="14338" max="14342" width="0" style="246" hidden="1" customWidth="1"/>
    <col min="14343" max="14347" width="9.5703125" style="246" customWidth="1"/>
    <col min="14348" max="14592" width="9.140625" style="246"/>
    <col min="14593" max="14593" width="39.42578125" style="246" customWidth="1"/>
    <col min="14594" max="14598" width="0" style="246" hidden="1" customWidth="1"/>
    <col min="14599" max="14603" width="9.5703125" style="246" customWidth="1"/>
    <col min="14604" max="14848" width="9.140625" style="246"/>
    <col min="14849" max="14849" width="39.42578125" style="246" customWidth="1"/>
    <col min="14850" max="14854" width="0" style="246" hidden="1" customWidth="1"/>
    <col min="14855" max="14859" width="9.5703125" style="246" customWidth="1"/>
    <col min="14860" max="15104" width="9.140625" style="246"/>
    <col min="15105" max="15105" width="39.42578125" style="246" customWidth="1"/>
    <col min="15106" max="15110" width="0" style="246" hidden="1" customWidth="1"/>
    <col min="15111" max="15115" width="9.5703125" style="246" customWidth="1"/>
    <col min="15116" max="15360" width="9.140625" style="246"/>
    <col min="15361" max="15361" width="39.42578125" style="246" customWidth="1"/>
    <col min="15362" max="15366" width="0" style="246" hidden="1" customWidth="1"/>
    <col min="15367" max="15371" width="9.5703125" style="246" customWidth="1"/>
    <col min="15372" max="15616" width="9.140625" style="246"/>
    <col min="15617" max="15617" width="39.42578125" style="246" customWidth="1"/>
    <col min="15618" max="15622" width="0" style="246" hidden="1" customWidth="1"/>
    <col min="15623" max="15627" width="9.5703125" style="246" customWidth="1"/>
    <col min="15628" max="15872" width="9.140625" style="246"/>
    <col min="15873" max="15873" width="39.42578125" style="246" customWidth="1"/>
    <col min="15874" max="15878" width="0" style="246" hidden="1" customWidth="1"/>
    <col min="15879" max="15883" width="9.5703125" style="246" customWidth="1"/>
    <col min="15884" max="16128" width="9.140625" style="246"/>
    <col min="16129" max="16129" width="39.42578125" style="246" customWidth="1"/>
    <col min="16130" max="16134" width="0" style="246" hidden="1" customWidth="1"/>
    <col min="16135" max="16139" width="9.5703125" style="246" customWidth="1"/>
    <col min="16140" max="16384" width="9.140625" style="246"/>
  </cols>
  <sheetData>
    <row r="1" spans="1:13" s="6" customFormat="1" ht="12.95" customHeight="1" x14ac:dyDescent="0.2">
      <c r="A1" s="952" t="s">
        <v>1375</v>
      </c>
      <c r="M1" s="246"/>
    </row>
    <row r="2" spans="1:13" ht="18" customHeight="1" x14ac:dyDescent="0.2">
      <c r="A2" s="154" t="s">
        <v>205</v>
      </c>
    </row>
    <row r="3" spans="1:13" ht="18" customHeight="1" x14ac:dyDescent="0.2">
      <c r="A3" s="154" t="s">
        <v>195</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c r="G6" s="249"/>
      <c r="H6" s="249"/>
      <c r="I6" s="249"/>
    </row>
    <row r="7" spans="1:13" ht="24" customHeight="1" x14ac:dyDescent="0.2">
      <c r="A7" s="222" t="s">
        <v>130</v>
      </c>
      <c r="B7" s="108">
        <v>19608.900000000001</v>
      </c>
      <c r="C7" s="108">
        <v>25989.200000000001</v>
      </c>
      <c r="D7" s="108">
        <v>25885.3</v>
      </c>
      <c r="E7" s="108">
        <v>31345.7</v>
      </c>
      <c r="F7" s="108">
        <v>30431.599999999999</v>
      </c>
      <c r="G7" s="108">
        <v>29185.3</v>
      </c>
      <c r="H7" s="108">
        <v>29619.1</v>
      </c>
      <c r="I7" s="108">
        <v>33092.800000000003</v>
      </c>
      <c r="J7" s="108">
        <v>45914.3</v>
      </c>
      <c r="K7" s="108">
        <v>42823.8</v>
      </c>
      <c r="L7" s="108">
        <v>55471.9</v>
      </c>
      <c r="M7" s="108">
        <v>65879.100000000006</v>
      </c>
    </row>
    <row r="8" spans="1:13" ht="12.95" customHeight="1" x14ac:dyDescent="0.2">
      <c r="A8" s="222" t="s">
        <v>0</v>
      </c>
      <c r="B8" s="108">
        <v>-2852.2</v>
      </c>
      <c r="C8" s="108">
        <v>-9100.7000000000007</v>
      </c>
      <c r="D8" s="108">
        <v>4836</v>
      </c>
      <c r="E8" s="108">
        <v>-12784.1</v>
      </c>
      <c r="F8" s="108">
        <v>-3759.8</v>
      </c>
      <c r="G8" s="108">
        <v>-1843.4</v>
      </c>
      <c r="H8" s="108">
        <v>-14304.5</v>
      </c>
      <c r="I8" s="108">
        <v>-6874.6</v>
      </c>
      <c r="J8" s="108">
        <v>-7239.5</v>
      </c>
      <c r="K8" s="108">
        <v>-11575.2</v>
      </c>
      <c r="L8" s="108">
        <v>-16088</v>
      </c>
      <c r="M8" s="108">
        <v>-28702.3</v>
      </c>
    </row>
    <row r="9" spans="1:13" ht="24" x14ac:dyDescent="0.2">
      <c r="A9" s="225" t="s">
        <v>1388</v>
      </c>
      <c r="B9" s="108">
        <v>-3241.6</v>
      </c>
      <c r="C9" s="108">
        <v>-11283.8</v>
      </c>
      <c r="D9" s="108">
        <v>4247.6000000000004</v>
      </c>
      <c r="E9" s="108">
        <v>-8601.4</v>
      </c>
      <c r="F9" s="108">
        <v>-2853.3</v>
      </c>
      <c r="G9" s="108">
        <v>-1777.3</v>
      </c>
      <c r="H9" s="108">
        <v>-14774</v>
      </c>
      <c r="I9" s="108">
        <v>-7809.7</v>
      </c>
      <c r="J9" s="108">
        <v>-10930.9</v>
      </c>
      <c r="K9" s="108">
        <v>-17964.3</v>
      </c>
      <c r="L9" s="108">
        <v>-20671.7</v>
      </c>
      <c r="M9" s="108">
        <v>-26058.1</v>
      </c>
    </row>
    <row r="10" spans="1:13" ht="12.95" customHeight="1" x14ac:dyDescent="0.2">
      <c r="A10" s="226" t="s">
        <v>1</v>
      </c>
      <c r="B10" s="108">
        <v>216.8</v>
      </c>
      <c r="C10" s="108">
        <v>20.3</v>
      </c>
      <c r="D10" s="108">
        <v>4756.5</v>
      </c>
      <c r="E10" s="108">
        <v>4434.7</v>
      </c>
      <c r="F10" s="108">
        <v>316.10000000000002</v>
      </c>
      <c r="G10" s="108">
        <v>217.6</v>
      </c>
      <c r="H10" s="108">
        <v>144.9</v>
      </c>
      <c r="I10" s="108">
        <v>393.2</v>
      </c>
      <c r="J10" s="108">
        <v>1733.5</v>
      </c>
      <c r="K10" s="108">
        <v>396.3</v>
      </c>
      <c r="L10" s="108">
        <v>3448.6</v>
      </c>
      <c r="M10" s="108">
        <v>1187.7</v>
      </c>
    </row>
    <row r="11" spans="1:13" ht="12.95" customHeight="1" x14ac:dyDescent="0.2">
      <c r="A11" s="222" t="s">
        <v>2</v>
      </c>
      <c r="B11" s="108">
        <v>3458.4</v>
      </c>
      <c r="C11" s="108">
        <v>11304.1</v>
      </c>
      <c r="D11" s="108">
        <v>508.9</v>
      </c>
      <c r="E11" s="108">
        <v>13036.1</v>
      </c>
      <c r="F11" s="108">
        <v>3169.4</v>
      </c>
      <c r="G11" s="108">
        <v>1994.9</v>
      </c>
      <c r="H11" s="108">
        <v>14918.9</v>
      </c>
      <c r="I11" s="108">
        <v>8202.9</v>
      </c>
      <c r="J11" s="108">
        <v>12664.5</v>
      </c>
      <c r="K11" s="108">
        <v>18360.599999999999</v>
      </c>
      <c r="L11" s="108">
        <v>24120.3</v>
      </c>
      <c r="M11" s="108">
        <v>27245.8</v>
      </c>
    </row>
    <row r="12" spans="1:13" ht="24" customHeight="1" x14ac:dyDescent="0.2">
      <c r="A12" s="222" t="s">
        <v>59</v>
      </c>
      <c r="B12" s="108">
        <v>19998.3</v>
      </c>
      <c r="C12" s="108">
        <v>28172.3</v>
      </c>
      <c r="D12" s="108">
        <v>26473.7</v>
      </c>
      <c r="E12" s="108">
        <v>27163</v>
      </c>
      <c r="F12" s="108">
        <v>29525.1</v>
      </c>
      <c r="G12" s="108">
        <v>29119.1</v>
      </c>
      <c r="H12" s="108">
        <v>30088.6</v>
      </c>
      <c r="I12" s="108">
        <v>34027.9</v>
      </c>
      <c r="J12" s="108">
        <v>49605.599999999999</v>
      </c>
      <c r="K12" s="108">
        <v>49212.9</v>
      </c>
      <c r="L12" s="108">
        <v>60055.6</v>
      </c>
      <c r="M12" s="108">
        <v>63234.9</v>
      </c>
    </row>
    <row r="13" spans="1:13" ht="12.95" customHeight="1" x14ac:dyDescent="0.2">
      <c r="A13" s="222" t="s">
        <v>3</v>
      </c>
      <c r="B13" s="108">
        <v>3270.8</v>
      </c>
      <c r="C13" s="108">
        <v>1919.1</v>
      </c>
      <c r="D13" s="108">
        <v>2276.5</v>
      </c>
      <c r="E13" s="108">
        <v>3002</v>
      </c>
      <c r="F13" s="108">
        <v>3427.3</v>
      </c>
      <c r="G13" s="108">
        <v>2209.5</v>
      </c>
      <c r="H13" s="108">
        <v>4342.3999999999996</v>
      </c>
      <c r="I13" s="108">
        <v>5440.2</v>
      </c>
      <c r="J13" s="108">
        <v>6381.3</v>
      </c>
      <c r="K13" s="108">
        <v>5015.7</v>
      </c>
      <c r="L13" s="108">
        <v>7868.5</v>
      </c>
      <c r="M13" s="108">
        <v>11338.7</v>
      </c>
    </row>
    <row r="14" spans="1:13" ht="12.95" customHeight="1" x14ac:dyDescent="0.2">
      <c r="A14" s="222" t="s">
        <v>4</v>
      </c>
      <c r="B14" s="108">
        <v>2759.8</v>
      </c>
      <c r="C14" s="108">
        <v>1302.3</v>
      </c>
      <c r="D14" s="108">
        <v>1647.5</v>
      </c>
      <c r="E14" s="108">
        <v>2193</v>
      </c>
      <c r="F14" s="108">
        <v>2734.7</v>
      </c>
      <c r="G14" s="108">
        <v>1604.4</v>
      </c>
      <c r="H14" s="108">
        <v>3691.6</v>
      </c>
      <c r="I14" s="108">
        <v>4734.8999999999996</v>
      </c>
      <c r="J14" s="108">
        <v>5561.5</v>
      </c>
      <c r="K14" s="108">
        <v>4122.3</v>
      </c>
      <c r="L14" s="108">
        <v>6928.9</v>
      </c>
      <c r="M14" s="108">
        <v>9189.2999999999993</v>
      </c>
    </row>
    <row r="15" spans="1:13" ht="12.95" customHeight="1" x14ac:dyDescent="0.2">
      <c r="A15" s="149" t="s">
        <v>5</v>
      </c>
      <c r="B15" s="108">
        <v>22.5</v>
      </c>
      <c r="C15" s="108">
        <v>28.8</v>
      </c>
      <c r="D15" s="108">
        <v>28.8</v>
      </c>
      <c r="E15" s="108">
        <v>41.8</v>
      </c>
      <c r="F15" s="108">
        <v>25.1</v>
      </c>
      <c r="G15" s="108">
        <v>154.6</v>
      </c>
      <c r="H15" s="108">
        <v>73.5</v>
      </c>
      <c r="I15" s="108">
        <v>40.6</v>
      </c>
      <c r="J15" s="108">
        <v>358.4</v>
      </c>
      <c r="K15" s="108">
        <v>39.299999999999997</v>
      </c>
      <c r="L15" s="108">
        <v>34.5</v>
      </c>
      <c r="M15" s="108">
        <v>118.2</v>
      </c>
    </row>
    <row r="16" spans="1:13" ht="12.95" customHeight="1" x14ac:dyDescent="0.2">
      <c r="A16" s="227" t="s">
        <v>60</v>
      </c>
      <c r="B16" s="108">
        <v>1555.2</v>
      </c>
      <c r="C16" s="108">
        <v>879.1</v>
      </c>
      <c r="D16" s="108">
        <v>1415.6</v>
      </c>
      <c r="E16" s="108">
        <v>1153.4000000000001</v>
      </c>
      <c r="F16" s="108">
        <v>1453.1</v>
      </c>
      <c r="G16" s="108">
        <v>1101</v>
      </c>
      <c r="H16" s="108">
        <v>1858.5</v>
      </c>
      <c r="I16" s="108">
        <v>1934.2</v>
      </c>
      <c r="J16" s="108">
        <v>4840.3999999999996</v>
      </c>
      <c r="K16" s="108">
        <v>3597.4</v>
      </c>
      <c r="L16" s="108">
        <v>6500.6</v>
      </c>
      <c r="M16" s="108">
        <v>8015.2</v>
      </c>
    </row>
    <row r="17" spans="1:13" ht="12.95" customHeight="1" x14ac:dyDescent="0.2">
      <c r="A17" s="149" t="s">
        <v>6</v>
      </c>
      <c r="B17" s="108">
        <v>1182.0999999999999</v>
      </c>
      <c r="C17" s="108">
        <v>394.3</v>
      </c>
      <c r="D17" s="108">
        <v>202.6</v>
      </c>
      <c r="E17" s="108">
        <v>997.8</v>
      </c>
      <c r="F17" s="108">
        <v>1256.5999999999999</v>
      </c>
      <c r="G17" s="108">
        <v>348.8</v>
      </c>
      <c r="H17" s="108">
        <v>1751.1</v>
      </c>
      <c r="I17" s="108">
        <v>2760.1</v>
      </c>
      <c r="J17" s="108">
        <v>362.6</v>
      </c>
      <c r="K17" s="108">
        <v>485.6</v>
      </c>
      <c r="L17" s="108">
        <v>393.8</v>
      </c>
      <c r="M17" s="108">
        <v>1056</v>
      </c>
    </row>
    <row r="18" spans="1:13" ht="12.95" customHeight="1" x14ac:dyDescent="0.2">
      <c r="A18" s="222" t="s">
        <v>7</v>
      </c>
      <c r="B18" s="108">
        <v>63728.1</v>
      </c>
      <c r="C18" s="108">
        <v>88237.2</v>
      </c>
      <c r="D18" s="108">
        <v>92745.2</v>
      </c>
      <c r="E18" s="108">
        <v>86905.5</v>
      </c>
      <c r="F18" s="108">
        <v>103564.9</v>
      </c>
      <c r="G18" s="108">
        <v>106377.7</v>
      </c>
      <c r="H18" s="108">
        <v>129070.9</v>
      </c>
      <c r="I18" s="108">
        <v>138596.9</v>
      </c>
      <c r="J18" s="108">
        <v>149390</v>
      </c>
      <c r="K18" s="108">
        <v>166100</v>
      </c>
      <c r="L18" s="108">
        <v>96726.1</v>
      </c>
      <c r="M18" s="108">
        <v>62626.2</v>
      </c>
    </row>
    <row r="19" spans="1:13" ht="12.95" customHeight="1" x14ac:dyDescent="0.2">
      <c r="A19" s="222" t="s">
        <v>8</v>
      </c>
      <c r="B19" s="108">
        <v>3532.7</v>
      </c>
      <c r="C19" s="108">
        <v>3832.3</v>
      </c>
      <c r="D19" s="108">
        <v>3712.8</v>
      </c>
      <c r="E19" s="108">
        <v>4452.5</v>
      </c>
      <c r="F19" s="108">
        <v>4465.8999999999996</v>
      </c>
      <c r="G19" s="108">
        <v>4672.2</v>
      </c>
      <c r="H19" s="108">
        <v>4239.2</v>
      </c>
      <c r="I19" s="108">
        <v>3934</v>
      </c>
      <c r="J19" s="108">
        <v>5150.8</v>
      </c>
      <c r="K19" s="108">
        <v>7588</v>
      </c>
      <c r="L19" s="108">
        <v>15446.8</v>
      </c>
      <c r="M19" s="108">
        <v>14450.5</v>
      </c>
    </row>
    <row r="20" spans="1:13" ht="12.95" customHeight="1" x14ac:dyDescent="0.2">
      <c r="A20" s="227" t="s">
        <v>109</v>
      </c>
      <c r="B20" s="108">
        <v>2737.1</v>
      </c>
      <c r="C20" s="108">
        <v>2973.6</v>
      </c>
      <c r="D20" s="108">
        <v>2770.3</v>
      </c>
      <c r="E20" s="108">
        <v>2053</v>
      </c>
      <c r="F20" s="108">
        <v>3123.9</v>
      </c>
      <c r="G20" s="108">
        <v>3400.4</v>
      </c>
      <c r="H20" s="108">
        <v>2976.6</v>
      </c>
      <c r="I20" s="108">
        <v>2599.1999999999998</v>
      </c>
      <c r="J20" s="108">
        <v>3550.8</v>
      </c>
      <c r="K20" s="108">
        <v>5699</v>
      </c>
      <c r="L20" s="108">
        <v>12704.6</v>
      </c>
      <c r="M20" s="108">
        <v>10496.6</v>
      </c>
    </row>
    <row r="21" spans="1:13" ht="12.95" customHeight="1" x14ac:dyDescent="0.2">
      <c r="A21" s="227" t="s">
        <v>9</v>
      </c>
      <c r="B21" s="108" t="s">
        <v>33</v>
      </c>
      <c r="C21" s="108" t="s">
        <v>33</v>
      </c>
      <c r="D21" s="108">
        <v>0.3</v>
      </c>
      <c r="E21" s="108">
        <v>0.3</v>
      </c>
      <c r="F21" s="108">
        <v>0.2</v>
      </c>
      <c r="G21" s="108">
        <v>0.2</v>
      </c>
      <c r="H21" s="108" t="s">
        <v>33</v>
      </c>
      <c r="I21" s="108" t="s">
        <v>33</v>
      </c>
      <c r="J21" s="108">
        <v>0.2</v>
      </c>
      <c r="K21" s="108">
        <v>0</v>
      </c>
      <c r="L21" s="108">
        <v>11.8</v>
      </c>
      <c r="M21" s="108">
        <v>21.3</v>
      </c>
    </row>
    <row r="22" spans="1:13" ht="12.95" customHeight="1" x14ac:dyDescent="0.2">
      <c r="A22" s="227" t="s">
        <v>10</v>
      </c>
      <c r="B22" s="108">
        <v>1.4</v>
      </c>
      <c r="C22" s="108">
        <v>1.7</v>
      </c>
      <c r="D22" s="108">
        <v>1.3</v>
      </c>
      <c r="E22" s="108">
        <v>0.1</v>
      </c>
      <c r="F22" s="108">
        <v>0.9</v>
      </c>
      <c r="G22" s="108">
        <v>0.9</v>
      </c>
      <c r="H22" s="108">
        <v>99.2</v>
      </c>
      <c r="I22" s="108">
        <v>101</v>
      </c>
      <c r="J22" s="108">
        <v>111</v>
      </c>
      <c r="K22" s="108">
        <v>121.2</v>
      </c>
      <c r="L22" s="108">
        <v>276.5</v>
      </c>
      <c r="M22" s="108">
        <v>165.2</v>
      </c>
    </row>
    <row r="23" spans="1:13" ht="12.95" customHeight="1" x14ac:dyDescent="0.2">
      <c r="A23" s="227" t="s">
        <v>61</v>
      </c>
      <c r="B23" s="108">
        <v>19.100000000000001</v>
      </c>
      <c r="C23" s="108">
        <v>0.6</v>
      </c>
      <c r="D23" s="108">
        <v>4.0999999999999996</v>
      </c>
      <c r="E23" s="108">
        <v>4.0999999999999996</v>
      </c>
      <c r="F23" s="108">
        <v>29.9</v>
      </c>
      <c r="G23" s="108">
        <v>42</v>
      </c>
      <c r="H23" s="108">
        <v>46.4</v>
      </c>
      <c r="I23" s="108">
        <v>41.7</v>
      </c>
      <c r="J23" s="108">
        <v>183.7</v>
      </c>
      <c r="K23" s="108">
        <v>433.2</v>
      </c>
      <c r="L23" s="108">
        <v>771.8</v>
      </c>
      <c r="M23" s="108">
        <v>920.9</v>
      </c>
    </row>
    <row r="24" spans="1:13" ht="12.95" customHeight="1" x14ac:dyDescent="0.2">
      <c r="A24" s="222" t="s">
        <v>11</v>
      </c>
      <c r="B24" s="108">
        <v>60273</v>
      </c>
      <c r="C24" s="108">
        <v>78218.2</v>
      </c>
      <c r="D24" s="108">
        <v>85617.2</v>
      </c>
      <c r="E24" s="108">
        <v>94466.7</v>
      </c>
      <c r="F24" s="108">
        <v>103417</v>
      </c>
      <c r="G24" s="108">
        <v>102876.7</v>
      </c>
      <c r="H24" s="108">
        <v>103204.5</v>
      </c>
      <c r="I24" s="108">
        <v>105547.9</v>
      </c>
      <c r="J24" s="108">
        <v>113641.8</v>
      </c>
      <c r="K24" s="108">
        <v>124101.1</v>
      </c>
      <c r="L24" s="108">
        <v>142217.4</v>
      </c>
      <c r="M24" s="108">
        <v>140257.79999999999</v>
      </c>
    </row>
    <row r="25" spans="1:13" ht="12.95" customHeight="1" x14ac:dyDescent="0.2">
      <c r="A25" s="222" t="s">
        <v>12</v>
      </c>
      <c r="B25" s="108">
        <v>16605.2</v>
      </c>
      <c r="C25" s="108">
        <v>18389.900000000001</v>
      </c>
      <c r="D25" s="108">
        <v>25624.5</v>
      </c>
      <c r="E25" s="108">
        <v>7016.9</v>
      </c>
      <c r="F25" s="108">
        <v>8486.1</v>
      </c>
      <c r="G25" s="108">
        <v>9825.5</v>
      </c>
      <c r="H25" s="108">
        <v>9070.9</v>
      </c>
      <c r="I25" s="108">
        <v>9190.7999999999993</v>
      </c>
      <c r="J25" s="108">
        <v>10349.4</v>
      </c>
      <c r="K25" s="108">
        <v>12379.7</v>
      </c>
      <c r="L25" s="108">
        <v>19279.3</v>
      </c>
      <c r="M25" s="108">
        <v>26910.2</v>
      </c>
    </row>
    <row r="26" spans="1:13" ht="12.95" customHeight="1" x14ac:dyDescent="0.2">
      <c r="A26" s="222" t="s">
        <v>13</v>
      </c>
      <c r="B26" s="108">
        <v>7843.9</v>
      </c>
      <c r="C26" s="108">
        <v>9360.2999999999993</v>
      </c>
      <c r="D26" s="108">
        <v>8024.5</v>
      </c>
      <c r="E26" s="108">
        <v>14233.5</v>
      </c>
      <c r="F26" s="108">
        <v>8599.1</v>
      </c>
      <c r="G26" s="108">
        <v>7718</v>
      </c>
      <c r="H26" s="108">
        <v>7678.7</v>
      </c>
      <c r="I26" s="108">
        <v>7012.3</v>
      </c>
      <c r="J26" s="108">
        <v>9085.9</v>
      </c>
      <c r="K26" s="108">
        <v>13098.2</v>
      </c>
      <c r="L26" s="108">
        <v>19895.099999999999</v>
      </c>
      <c r="M26" s="108">
        <v>16497.2</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38</v>
      </c>
      <c r="C30" s="234">
        <v>35</v>
      </c>
      <c r="D30" s="234">
        <v>36</v>
      </c>
      <c r="E30" s="234">
        <v>49</v>
      </c>
      <c r="F30" s="235">
        <v>58</v>
      </c>
      <c r="G30" s="235">
        <v>65</v>
      </c>
      <c r="H30" s="235">
        <v>84</v>
      </c>
      <c r="I30" s="235">
        <v>96</v>
      </c>
      <c r="J30" s="255">
        <v>132</v>
      </c>
      <c r="K30" s="255">
        <v>170</v>
      </c>
      <c r="L30" s="255">
        <v>198</v>
      </c>
      <c r="M30" s="255">
        <v>180</v>
      </c>
    </row>
    <row r="31" spans="1:13" s="212" customFormat="1" ht="12.95" customHeight="1" x14ac:dyDescent="0.2">
      <c r="A31" s="222" t="s">
        <v>15</v>
      </c>
      <c r="B31" s="234">
        <v>10</v>
      </c>
      <c r="C31" s="234">
        <v>17</v>
      </c>
      <c r="D31" s="234">
        <v>13</v>
      </c>
      <c r="E31" s="234">
        <v>10</v>
      </c>
      <c r="F31" s="235">
        <v>18</v>
      </c>
      <c r="G31" s="235">
        <v>21</v>
      </c>
      <c r="H31" s="235">
        <v>25</v>
      </c>
      <c r="I31" s="235">
        <v>20</v>
      </c>
      <c r="J31" s="255">
        <v>23</v>
      </c>
      <c r="K31" s="255">
        <v>46</v>
      </c>
      <c r="L31" s="255">
        <v>46</v>
      </c>
      <c r="M31" s="255">
        <v>54</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-1.9</v>
      </c>
      <c r="C33" s="237">
        <v>-7.7</v>
      </c>
      <c r="D33" s="237">
        <v>-2.2000000000000002</v>
      </c>
      <c r="E33" s="237">
        <v>15.4</v>
      </c>
      <c r="F33" s="238">
        <v>3.1</v>
      </c>
      <c r="G33" s="238">
        <v>0.2</v>
      </c>
      <c r="H33" s="238">
        <v>-1.6</v>
      </c>
      <c r="I33" s="238">
        <v>-2.7</v>
      </c>
      <c r="J33" s="257">
        <v>-7.4</v>
      </c>
      <c r="K33" s="257">
        <v>-13</v>
      </c>
      <c r="L33" s="257">
        <v>-7.6</v>
      </c>
      <c r="M33" s="257">
        <v>4.2</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-5.4</v>
      </c>
      <c r="C36" s="239">
        <v>-14.4</v>
      </c>
      <c r="D36" s="239">
        <v>5</v>
      </c>
      <c r="E36" s="239">
        <v>-9.1</v>
      </c>
      <c r="F36" s="238">
        <v>-2.8</v>
      </c>
      <c r="G36" s="238">
        <v>-1.7</v>
      </c>
      <c r="H36" s="238">
        <v>-14.3</v>
      </c>
      <c r="I36" s="238">
        <v>-7.4</v>
      </c>
      <c r="J36" s="257">
        <v>-9.6</v>
      </c>
      <c r="K36" s="257">
        <v>-14.5</v>
      </c>
      <c r="L36" s="257">
        <v>-14.5</v>
      </c>
      <c r="M36" s="257">
        <v>-18.600000000000001</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-16.5</v>
      </c>
      <c r="C38" s="239">
        <v>-43.4</v>
      </c>
      <c r="D38" s="239">
        <v>16.399999999999999</v>
      </c>
      <c r="E38" s="239">
        <v>-27.4</v>
      </c>
      <c r="F38" s="238">
        <v>-9.4</v>
      </c>
      <c r="G38" s="238">
        <v>-6.1</v>
      </c>
      <c r="H38" s="238">
        <v>-49.9</v>
      </c>
      <c r="I38" s="238">
        <v>-23.6</v>
      </c>
      <c r="J38" s="257">
        <v>-23.8</v>
      </c>
      <c r="K38" s="257">
        <v>-41.9</v>
      </c>
      <c r="L38" s="257">
        <v>-37.299999999999997</v>
      </c>
      <c r="M38" s="257">
        <v>-39.6</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116.8</v>
      </c>
      <c r="C40" s="239">
        <v>132.5</v>
      </c>
      <c r="D40" s="239">
        <v>99.6</v>
      </c>
      <c r="E40" s="239">
        <v>121.1</v>
      </c>
      <c r="F40" s="238">
        <v>97.1</v>
      </c>
      <c r="G40" s="238">
        <v>95.9</v>
      </c>
      <c r="H40" s="238">
        <v>101.5</v>
      </c>
      <c r="I40" s="238">
        <v>111.7</v>
      </c>
      <c r="J40" s="258">
        <v>138.69999999999999</v>
      </c>
      <c r="K40" s="258">
        <v>93.3</v>
      </c>
      <c r="L40" s="258">
        <v>129.5</v>
      </c>
      <c r="M40" s="258">
        <v>118.8</v>
      </c>
    </row>
    <row r="41" spans="1:13" s="212" customFormat="1" ht="12.95" customHeight="1" x14ac:dyDescent="0.2">
      <c r="A41" s="222" t="s">
        <v>106</v>
      </c>
      <c r="B41" s="240">
        <v>1.2</v>
      </c>
      <c r="C41" s="240">
        <v>1.1000000000000001</v>
      </c>
      <c r="D41" s="240">
        <v>0.8</v>
      </c>
      <c r="E41" s="240">
        <v>1.2</v>
      </c>
      <c r="F41" s="238">
        <v>0.8</v>
      </c>
      <c r="G41" s="238">
        <v>1</v>
      </c>
      <c r="H41" s="238">
        <v>1.1000000000000001</v>
      </c>
      <c r="I41" s="238">
        <v>1.1000000000000001</v>
      </c>
      <c r="J41" s="258">
        <v>1.2</v>
      </c>
      <c r="K41" s="258">
        <v>0.7</v>
      </c>
      <c r="L41" s="258">
        <v>1.4</v>
      </c>
      <c r="M41" s="258">
        <v>0.9</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2.12</v>
      </c>
      <c r="C44" s="241">
        <v>1.96</v>
      </c>
      <c r="D44" s="241">
        <v>3.19</v>
      </c>
      <c r="E44" s="241">
        <v>0.49</v>
      </c>
      <c r="F44" s="242">
        <v>0.99</v>
      </c>
      <c r="G44" s="242">
        <v>1.27</v>
      </c>
      <c r="H44" s="242">
        <v>1.18</v>
      </c>
      <c r="I44" s="242">
        <v>1.31</v>
      </c>
      <c r="J44" s="259">
        <v>1.1399999999999999</v>
      </c>
      <c r="K44" s="259">
        <v>0.95</v>
      </c>
      <c r="L44" s="259">
        <v>0.97</v>
      </c>
      <c r="M44" s="259">
        <v>1.63</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7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72"/>
  <sheetViews>
    <sheetView workbookViewId="0">
      <selection activeCell="M42" sqref="M42"/>
    </sheetView>
  </sheetViews>
  <sheetFormatPr defaultRowHeight="12.75" x14ac:dyDescent="0.2"/>
  <cols>
    <col min="1" max="1" width="39.7109375" style="250" customWidth="1"/>
    <col min="2" max="3" width="0" style="246" hidden="1" customWidth="1"/>
    <col min="4" max="4" width="4.28515625" style="246" hidden="1" customWidth="1"/>
    <col min="5" max="6" width="0" style="246" hidden="1" customWidth="1"/>
    <col min="7" max="8" width="9.7109375" style="246" hidden="1" customWidth="1"/>
    <col min="9" max="10" width="9.7109375" style="246" customWidth="1"/>
    <col min="11" max="13" width="10.28515625" style="246" customWidth="1"/>
    <col min="14" max="256" width="9.140625" style="246"/>
    <col min="257" max="257" width="39.7109375" style="246" customWidth="1"/>
    <col min="258" max="262" width="0" style="246" hidden="1" customWidth="1"/>
    <col min="263" max="266" width="9.7109375" style="246" customWidth="1"/>
    <col min="267" max="267" width="10.28515625" style="246" customWidth="1"/>
    <col min="268" max="512" width="9.140625" style="246"/>
    <col min="513" max="513" width="39.7109375" style="246" customWidth="1"/>
    <col min="514" max="518" width="0" style="246" hidden="1" customWidth="1"/>
    <col min="519" max="522" width="9.7109375" style="246" customWidth="1"/>
    <col min="523" max="523" width="10.28515625" style="246" customWidth="1"/>
    <col min="524" max="768" width="9.140625" style="246"/>
    <col min="769" max="769" width="39.7109375" style="246" customWidth="1"/>
    <col min="770" max="774" width="0" style="246" hidden="1" customWidth="1"/>
    <col min="775" max="778" width="9.7109375" style="246" customWidth="1"/>
    <col min="779" max="779" width="10.28515625" style="246" customWidth="1"/>
    <col min="780" max="1024" width="9.140625" style="246"/>
    <col min="1025" max="1025" width="39.7109375" style="246" customWidth="1"/>
    <col min="1026" max="1030" width="0" style="246" hidden="1" customWidth="1"/>
    <col min="1031" max="1034" width="9.7109375" style="246" customWidth="1"/>
    <col min="1035" max="1035" width="10.28515625" style="246" customWidth="1"/>
    <col min="1036" max="1280" width="9.140625" style="246"/>
    <col min="1281" max="1281" width="39.7109375" style="246" customWidth="1"/>
    <col min="1282" max="1286" width="0" style="246" hidden="1" customWidth="1"/>
    <col min="1287" max="1290" width="9.7109375" style="246" customWidth="1"/>
    <col min="1291" max="1291" width="10.28515625" style="246" customWidth="1"/>
    <col min="1292" max="1536" width="9.140625" style="246"/>
    <col min="1537" max="1537" width="39.7109375" style="246" customWidth="1"/>
    <col min="1538" max="1542" width="0" style="246" hidden="1" customWidth="1"/>
    <col min="1543" max="1546" width="9.7109375" style="246" customWidth="1"/>
    <col min="1547" max="1547" width="10.28515625" style="246" customWidth="1"/>
    <col min="1548" max="1792" width="9.140625" style="246"/>
    <col min="1793" max="1793" width="39.7109375" style="246" customWidth="1"/>
    <col min="1794" max="1798" width="0" style="246" hidden="1" customWidth="1"/>
    <col min="1799" max="1802" width="9.7109375" style="246" customWidth="1"/>
    <col min="1803" max="1803" width="10.28515625" style="246" customWidth="1"/>
    <col min="1804" max="2048" width="9.140625" style="246"/>
    <col min="2049" max="2049" width="39.7109375" style="246" customWidth="1"/>
    <col min="2050" max="2054" width="0" style="246" hidden="1" customWidth="1"/>
    <col min="2055" max="2058" width="9.7109375" style="246" customWidth="1"/>
    <col min="2059" max="2059" width="10.28515625" style="246" customWidth="1"/>
    <col min="2060" max="2304" width="9.140625" style="246"/>
    <col min="2305" max="2305" width="39.7109375" style="246" customWidth="1"/>
    <col min="2306" max="2310" width="0" style="246" hidden="1" customWidth="1"/>
    <col min="2311" max="2314" width="9.7109375" style="246" customWidth="1"/>
    <col min="2315" max="2315" width="10.28515625" style="246" customWidth="1"/>
    <col min="2316" max="2560" width="9.140625" style="246"/>
    <col min="2561" max="2561" width="39.7109375" style="246" customWidth="1"/>
    <col min="2562" max="2566" width="0" style="246" hidden="1" customWidth="1"/>
    <col min="2567" max="2570" width="9.7109375" style="246" customWidth="1"/>
    <col min="2571" max="2571" width="10.28515625" style="246" customWidth="1"/>
    <col min="2572" max="2816" width="9.140625" style="246"/>
    <col min="2817" max="2817" width="39.7109375" style="246" customWidth="1"/>
    <col min="2818" max="2822" width="0" style="246" hidden="1" customWidth="1"/>
    <col min="2823" max="2826" width="9.7109375" style="246" customWidth="1"/>
    <col min="2827" max="2827" width="10.28515625" style="246" customWidth="1"/>
    <col min="2828" max="3072" width="9.140625" style="246"/>
    <col min="3073" max="3073" width="39.7109375" style="246" customWidth="1"/>
    <col min="3074" max="3078" width="0" style="246" hidden="1" customWidth="1"/>
    <col min="3079" max="3082" width="9.7109375" style="246" customWidth="1"/>
    <col min="3083" max="3083" width="10.28515625" style="246" customWidth="1"/>
    <col min="3084" max="3328" width="9.140625" style="246"/>
    <col min="3329" max="3329" width="39.7109375" style="246" customWidth="1"/>
    <col min="3330" max="3334" width="0" style="246" hidden="1" customWidth="1"/>
    <col min="3335" max="3338" width="9.7109375" style="246" customWidth="1"/>
    <col min="3339" max="3339" width="10.28515625" style="246" customWidth="1"/>
    <col min="3340" max="3584" width="9.140625" style="246"/>
    <col min="3585" max="3585" width="39.7109375" style="246" customWidth="1"/>
    <col min="3586" max="3590" width="0" style="246" hidden="1" customWidth="1"/>
    <col min="3591" max="3594" width="9.7109375" style="246" customWidth="1"/>
    <col min="3595" max="3595" width="10.28515625" style="246" customWidth="1"/>
    <col min="3596" max="3840" width="9.140625" style="246"/>
    <col min="3841" max="3841" width="39.7109375" style="246" customWidth="1"/>
    <col min="3842" max="3846" width="0" style="246" hidden="1" customWidth="1"/>
    <col min="3847" max="3850" width="9.7109375" style="246" customWidth="1"/>
    <col min="3851" max="3851" width="10.28515625" style="246" customWidth="1"/>
    <col min="3852" max="4096" width="9.140625" style="246"/>
    <col min="4097" max="4097" width="39.7109375" style="246" customWidth="1"/>
    <col min="4098" max="4102" width="0" style="246" hidden="1" customWidth="1"/>
    <col min="4103" max="4106" width="9.7109375" style="246" customWidth="1"/>
    <col min="4107" max="4107" width="10.28515625" style="246" customWidth="1"/>
    <col min="4108" max="4352" width="9.140625" style="246"/>
    <col min="4353" max="4353" width="39.7109375" style="246" customWidth="1"/>
    <col min="4354" max="4358" width="0" style="246" hidden="1" customWidth="1"/>
    <col min="4359" max="4362" width="9.7109375" style="246" customWidth="1"/>
    <col min="4363" max="4363" width="10.28515625" style="246" customWidth="1"/>
    <col min="4364" max="4608" width="9.140625" style="246"/>
    <col min="4609" max="4609" width="39.7109375" style="246" customWidth="1"/>
    <col min="4610" max="4614" width="0" style="246" hidden="1" customWidth="1"/>
    <col min="4615" max="4618" width="9.7109375" style="246" customWidth="1"/>
    <col min="4619" max="4619" width="10.28515625" style="246" customWidth="1"/>
    <col min="4620" max="4864" width="9.140625" style="246"/>
    <col min="4865" max="4865" width="39.7109375" style="246" customWidth="1"/>
    <col min="4866" max="4870" width="0" style="246" hidden="1" customWidth="1"/>
    <col min="4871" max="4874" width="9.7109375" style="246" customWidth="1"/>
    <col min="4875" max="4875" width="10.28515625" style="246" customWidth="1"/>
    <col min="4876" max="5120" width="9.140625" style="246"/>
    <col min="5121" max="5121" width="39.7109375" style="246" customWidth="1"/>
    <col min="5122" max="5126" width="0" style="246" hidden="1" customWidth="1"/>
    <col min="5127" max="5130" width="9.7109375" style="246" customWidth="1"/>
    <col min="5131" max="5131" width="10.28515625" style="246" customWidth="1"/>
    <col min="5132" max="5376" width="9.140625" style="246"/>
    <col min="5377" max="5377" width="39.7109375" style="246" customWidth="1"/>
    <col min="5378" max="5382" width="0" style="246" hidden="1" customWidth="1"/>
    <col min="5383" max="5386" width="9.7109375" style="246" customWidth="1"/>
    <col min="5387" max="5387" width="10.28515625" style="246" customWidth="1"/>
    <col min="5388" max="5632" width="9.140625" style="246"/>
    <col min="5633" max="5633" width="39.7109375" style="246" customWidth="1"/>
    <col min="5634" max="5638" width="0" style="246" hidden="1" customWidth="1"/>
    <col min="5639" max="5642" width="9.7109375" style="246" customWidth="1"/>
    <col min="5643" max="5643" width="10.28515625" style="246" customWidth="1"/>
    <col min="5644" max="5888" width="9.140625" style="246"/>
    <col min="5889" max="5889" width="39.7109375" style="246" customWidth="1"/>
    <col min="5890" max="5894" width="0" style="246" hidden="1" customWidth="1"/>
    <col min="5895" max="5898" width="9.7109375" style="246" customWidth="1"/>
    <col min="5899" max="5899" width="10.28515625" style="246" customWidth="1"/>
    <col min="5900" max="6144" width="9.140625" style="246"/>
    <col min="6145" max="6145" width="39.7109375" style="246" customWidth="1"/>
    <col min="6146" max="6150" width="0" style="246" hidden="1" customWidth="1"/>
    <col min="6151" max="6154" width="9.7109375" style="246" customWidth="1"/>
    <col min="6155" max="6155" width="10.28515625" style="246" customWidth="1"/>
    <col min="6156" max="6400" width="9.140625" style="246"/>
    <col min="6401" max="6401" width="39.7109375" style="246" customWidth="1"/>
    <col min="6402" max="6406" width="0" style="246" hidden="1" customWidth="1"/>
    <col min="6407" max="6410" width="9.7109375" style="246" customWidth="1"/>
    <col min="6411" max="6411" width="10.28515625" style="246" customWidth="1"/>
    <col min="6412" max="6656" width="9.140625" style="246"/>
    <col min="6657" max="6657" width="39.7109375" style="246" customWidth="1"/>
    <col min="6658" max="6662" width="0" style="246" hidden="1" customWidth="1"/>
    <col min="6663" max="6666" width="9.7109375" style="246" customWidth="1"/>
    <col min="6667" max="6667" width="10.28515625" style="246" customWidth="1"/>
    <col min="6668" max="6912" width="9.140625" style="246"/>
    <col min="6913" max="6913" width="39.7109375" style="246" customWidth="1"/>
    <col min="6914" max="6918" width="0" style="246" hidden="1" customWidth="1"/>
    <col min="6919" max="6922" width="9.7109375" style="246" customWidth="1"/>
    <col min="6923" max="6923" width="10.28515625" style="246" customWidth="1"/>
    <col min="6924" max="7168" width="9.140625" style="246"/>
    <col min="7169" max="7169" width="39.7109375" style="246" customWidth="1"/>
    <col min="7170" max="7174" width="0" style="246" hidden="1" customWidth="1"/>
    <col min="7175" max="7178" width="9.7109375" style="246" customWidth="1"/>
    <col min="7179" max="7179" width="10.28515625" style="246" customWidth="1"/>
    <col min="7180" max="7424" width="9.140625" style="246"/>
    <col min="7425" max="7425" width="39.7109375" style="246" customWidth="1"/>
    <col min="7426" max="7430" width="0" style="246" hidden="1" customWidth="1"/>
    <col min="7431" max="7434" width="9.7109375" style="246" customWidth="1"/>
    <col min="7435" max="7435" width="10.28515625" style="246" customWidth="1"/>
    <col min="7436" max="7680" width="9.140625" style="246"/>
    <col min="7681" max="7681" width="39.7109375" style="246" customWidth="1"/>
    <col min="7682" max="7686" width="0" style="246" hidden="1" customWidth="1"/>
    <col min="7687" max="7690" width="9.7109375" style="246" customWidth="1"/>
    <col min="7691" max="7691" width="10.28515625" style="246" customWidth="1"/>
    <col min="7692" max="7936" width="9.140625" style="246"/>
    <col min="7937" max="7937" width="39.7109375" style="246" customWidth="1"/>
    <col min="7938" max="7942" width="0" style="246" hidden="1" customWidth="1"/>
    <col min="7943" max="7946" width="9.7109375" style="246" customWidth="1"/>
    <col min="7947" max="7947" width="10.28515625" style="246" customWidth="1"/>
    <col min="7948" max="8192" width="9.140625" style="246"/>
    <col min="8193" max="8193" width="39.7109375" style="246" customWidth="1"/>
    <col min="8194" max="8198" width="0" style="246" hidden="1" customWidth="1"/>
    <col min="8199" max="8202" width="9.7109375" style="246" customWidth="1"/>
    <col min="8203" max="8203" width="10.28515625" style="246" customWidth="1"/>
    <col min="8204" max="8448" width="9.140625" style="246"/>
    <col min="8449" max="8449" width="39.7109375" style="246" customWidth="1"/>
    <col min="8450" max="8454" width="0" style="246" hidden="1" customWidth="1"/>
    <col min="8455" max="8458" width="9.7109375" style="246" customWidth="1"/>
    <col min="8459" max="8459" width="10.28515625" style="246" customWidth="1"/>
    <col min="8460" max="8704" width="9.140625" style="246"/>
    <col min="8705" max="8705" width="39.7109375" style="246" customWidth="1"/>
    <col min="8706" max="8710" width="0" style="246" hidden="1" customWidth="1"/>
    <col min="8711" max="8714" width="9.7109375" style="246" customWidth="1"/>
    <col min="8715" max="8715" width="10.28515625" style="246" customWidth="1"/>
    <col min="8716" max="8960" width="9.140625" style="246"/>
    <col min="8961" max="8961" width="39.7109375" style="246" customWidth="1"/>
    <col min="8962" max="8966" width="0" style="246" hidden="1" customWidth="1"/>
    <col min="8967" max="8970" width="9.7109375" style="246" customWidth="1"/>
    <col min="8971" max="8971" width="10.28515625" style="246" customWidth="1"/>
    <col min="8972" max="9216" width="9.140625" style="246"/>
    <col min="9217" max="9217" width="39.7109375" style="246" customWidth="1"/>
    <col min="9218" max="9222" width="0" style="246" hidden="1" customWidth="1"/>
    <col min="9223" max="9226" width="9.7109375" style="246" customWidth="1"/>
    <col min="9227" max="9227" width="10.28515625" style="246" customWidth="1"/>
    <col min="9228" max="9472" width="9.140625" style="246"/>
    <col min="9473" max="9473" width="39.7109375" style="246" customWidth="1"/>
    <col min="9474" max="9478" width="0" style="246" hidden="1" customWidth="1"/>
    <col min="9479" max="9482" width="9.7109375" style="246" customWidth="1"/>
    <col min="9483" max="9483" width="10.28515625" style="246" customWidth="1"/>
    <col min="9484" max="9728" width="9.140625" style="246"/>
    <col min="9729" max="9729" width="39.7109375" style="246" customWidth="1"/>
    <col min="9730" max="9734" width="0" style="246" hidden="1" customWidth="1"/>
    <col min="9735" max="9738" width="9.7109375" style="246" customWidth="1"/>
    <col min="9739" max="9739" width="10.28515625" style="246" customWidth="1"/>
    <col min="9740" max="9984" width="9.140625" style="246"/>
    <col min="9985" max="9985" width="39.7109375" style="246" customWidth="1"/>
    <col min="9986" max="9990" width="0" style="246" hidden="1" customWidth="1"/>
    <col min="9991" max="9994" width="9.7109375" style="246" customWidth="1"/>
    <col min="9995" max="9995" width="10.28515625" style="246" customWidth="1"/>
    <col min="9996" max="10240" width="9.140625" style="246"/>
    <col min="10241" max="10241" width="39.7109375" style="246" customWidth="1"/>
    <col min="10242" max="10246" width="0" style="246" hidden="1" customWidth="1"/>
    <col min="10247" max="10250" width="9.7109375" style="246" customWidth="1"/>
    <col min="10251" max="10251" width="10.28515625" style="246" customWidth="1"/>
    <col min="10252" max="10496" width="9.140625" style="246"/>
    <col min="10497" max="10497" width="39.7109375" style="246" customWidth="1"/>
    <col min="10498" max="10502" width="0" style="246" hidden="1" customWidth="1"/>
    <col min="10503" max="10506" width="9.7109375" style="246" customWidth="1"/>
    <col min="10507" max="10507" width="10.28515625" style="246" customWidth="1"/>
    <col min="10508" max="10752" width="9.140625" style="246"/>
    <col min="10753" max="10753" width="39.7109375" style="246" customWidth="1"/>
    <col min="10754" max="10758" width="0" style="246" hidden="1" customWidth="1"/>
    <col min="10759" max="10762" width="9.7109375" style="246" customWidth="1"/>
    <col min="10763" max="10763" width="10.28515625" style="246" customWidth="1"/>
    <col min="10764" max="11008" width="9.140625" style="246"/>
    <col min="11009" max="11009" width="39.7109375" style="246" customWidth="1"/>
    <col min="11010" max="11014" width="0" style="246" hidden="1" customWidth="1"/>
    <col min="11015" max="11018" width="9.7109375" style="246" customWidth="1"/>
    <col min="11019" max="11019" width="10.28515625" style="246" customWidth="1"/>
    <col min="11020" max="11264" width="9.140625" style="246"/>
    <col min="11265" max="11265" width="39.7109375" style="246" customWidth="1"/>
    <col min="11266" max="11270" width="0" style="246" hidden="1" customWidth="1"/>
    <col min="11271" max="11274" width="9.7109375" style="246" customWidth="1"/>
    <col min="11275" max="11275" width="10.28515625" style="246" customWidth="1"/>
    <col min="11276" max="11520" width="9.140625" style="246"/>
    <col min="11521" max="11521" width="39.7109375" style="246" customWidth="1"/>
    <col min="11522" max="11526" width="0" style="246" hidden="1" customWidth="1"/>
    <col min="11527" max="11530" width="9.7109375" style="246" customWidth="1"/>
    <col min="11531" max="11531" width="10.28515625" style="246" customWidth="1"/>
    <col min="11532" max="11776" width="9.140625" style="246"/>
    <col min="11777" max="11777" width="39.7109375" style="246" customWidth="1"/>
    <col min="11778" max="11782" width="0" style="246" hidden="1" customWidth="1"/>
    <col min="11783" max="11786" width="9.7109375" style="246" customWidth="1"/>
    <col min="11787" max="11787" width="10.28515625" style="246" customWidth="1"/>
    <col min="11788" max="12032" width="9.140625" style="246"/>
    <col min="12033" max="12033" width="39.7109375" style="246" customWidth="1"/>
    <col min="12034" max="12038" width="0" style="246" hidden="1" customWidth="1"/>
    <col min="12039" max="12042" width="9.7109375" style="246" customWidth="1"/>
    <col min="12043" max="12043" width="10.28515625" style="246" customWidth="1"/>
    <col min="12044" max="12288" width="9.140625" style="246"/>
    <col min="12289" max="12289" width="39.7109375" style="246" customWidth="1"/>
    <col min="12290" max="12294" width="0" style="246" hidden="1" customWidth="1"/>
    <col min="12295" max="12298" width="9.7109375" style="246" customWidth="1"/>
    <col min="12299" max="12299" width="10.28515625" style="246" customWidth="1"/>
    <col min="12300" max="12544" width="9.140625" style="246"/>
    <col min="12545" max="12545" width="39.7109375" style="246" customWidth="1"/>
    <col min="12546" max="12550" width="0" style="246" hidden="1" customWidth="1"/>
    <col min="12551" max="12554" width="9.7109375" style="246" customWidth="1"/>
    <col min="12555" max="12555" width="10.28515625" style="246" customWidth="1"/>
    <col min="12556" max="12800" width="9.140625" style="246"/>
    <col min="12801" max="12801" width="39.7109375" style="246" customWidth="1"/>
    <col min="12802" max="12806" width="0" style="246" hidden="1" customWidth="1"/>
    <col min="12807" max="12810" width="9.7109375" style="246" customWidth="1"/>
    <col min="12811" max="12811" width="10.28515625" style="246" customWidth="1"/>
    <col min="12812" max="13056" width="9.140625" style="246"/>
    <col min="13057" max="13057" width="39.7109375" style="246" customWidth="1"/>
    <col min="13058" max="13062" width="0" style="246" hidden="1" customWidth="1"/>
    <col min="13063" max="13066" width="9.7109375" style="246" customWidth="1"/>
    <col min="13067" max="13067" width="10.28515625" style="246" customWidth="1"/>
    <col min="13068" max="13312" width="9.140625" style="246"/>
    <col min="13313" max="13313" width="39.7109375" style="246" customWidth="1"/>
    <col min="13314" max="13318" width="0" style="246" hidden="1" customWidth="1"/>
    <col min="13319" max="13322" width="9.7109375" style="246" customWidth="1"/>
    <col min="13323" max="13323" width="10.28515625" style="246" customWidth="1"/>
    <col min="13324" max="13568" width="9.140625" style="246"/>
    <col min="13569" max="13569" width="39.7109375" style="246" customWidth="1"/>
    <col min="13570" max="13574" width="0" style="246" hidden="1" customWidth="1"/>
    <col min="13575" max="13578" width="9.7109375" style="246" customWidth="1"/>
    <col min="13579" max="13579" width="10.28515625" style="246" customWidth="1"/>
    <col min="13580" max="13824" width="9.140625" style="246"/>
    <col min="13825" max="13825" width="39.7109375" style="246" customWidth="1"/>
    <col min="13826" max="13830" width="0" style="246" hidden="1" customWidth="1"/>
    <col min="13831" max="13834" width="9.7109375" style="246" customWidth="1"/>
    <col min="13835" max="13835" width="10.28515625" style="246" customWidth="1"/>
    <col min="13836" max="14080" width="9.140625" style="246"/>
    <col min="14081" max="14081" width="39.7109375" style="246" customWidth="1"/>
    <col min="14082" max="14086" width="0" style="246" hidden="1" customWidth="1"/>
    <col min="14087" max="14090" width="9.7109375" style="246" customWidth="1"/>
    <col min="14091" max="14091" width="10.28515625" style="246" customWidth="1"/>
    <col min="14092" max="14336" width="9.140625" style="246"/>
    <col min="14337" max="14337" width="39.7109375" style="246" customWidth="1"/>
    <col min="14338" max="14342" width="0" style="246" hidden="1" customWidth="1"/>
    <col min="14343" max="14346" width="9.7109375" style="246" customWidth="1"/>
    <col min="14347" max="14347" width="10.28515625" style="246" customWidth="1"/>
    <col min="14348" max="14592" width="9.140625" style="246"/>
    <col min="14593" max="14593" width="39.7109375" style="246" customWidth="1"/>
    <col min="14594" max="14598" width="0" style="246" hidden="1" customWidth="1"/>
    <col min="14599" max="14602" width="9.7109375" style="246" customWidth="1"/>
    <col min="14603" max="14603" width="10.28515625" style="246" customWidth="1"/>
    <col min="14604" max="14848" width="9.140625" style="246"/>
    <col min="14849" max="14849" width="39.7109375" style="246" customWidth="1"/>
    <col min="14850" max="14854" width="0" style="246" hidden="1" customWidth="1"/>
    <col min="14855" max="14858" width="9.7109375" style="246" customWidth="1"/>
    <col min="14859" max="14859" width="10.28515625" style="246" customWidth="1"/>
    <col min="14860" max="15104" width="9.140625" style="246"/>
    <col min="15105" max="15105" width="39.7109375" style="246" customWidth="1"/>
    <col min="15106" max="15110" width="0" style="246" hidden="1" customWidth="1"/>
    <col min="15111" max="15114" width="9.7109375" style="246" customWidth="1"/>
    <col min="15115" max="15115" width="10.28515625" style="246" customWidth="1"/>
    <col min="15116" max="15360" width="9.140625" style="246"/>
    <col min="15361" max="15361" width="39.7109375" style="246" customWidth="1"/>
    <col min="15362" max="15366" width="0" style="246" hidden="1" customWidth="1"/>
    <col min="15367" max="15370" width="9.7109375" style="246" customWidth="1"/>
    <col min="15371" max="15371" width="10.28515625" style="246" customWidth="1"/>
    <col min="15372" max="15616" width="9.140625" style="246"/>
    <col min="15617" max="15617" width="39.7109375" style="246" customWidth="1"/>
    <col min="15618" max="15622" width="0" style="246" hidden="1" customWidth="1"/>
    <col min="15623" max="15626" width="9.7109375" style="246" customWidth="1"/>
    <col min="15627" max="15627" width="10.28515625" style="246" customWidth="1"/>
    <col min="15628" max="15872" width="9.140625" style="246"/>
    <col min="15873" max="15873" width="39.7109375" style="246" customWidth="1"/>
    <col min="15874" max="15878" width="0" style="246" hidden="1" customWidth="1"/>
    <col min="15879" max="15882" width="9.7109375" style="246" customWidth="1"/>
    <col min="15883" max="15883" width="10.28515625" style="246" customWidth="1"/>
    <col min="15884" max="16128" width="9.140625" style="246"/>
    <col min="16129" max="16129" width="39.7109375" style="246" customWidth="1"/>
    <col min="16130" max="16134" width="0" style="246" hidden="1" customWidth="1"/>
    <col min="16135" max="16138" width="9.7109375" style="246" customWidth="1"/>
    <col min="16139" max="16139" width="10.28515625" style="246" customWidth="1"/>
    <col min="16140" max="16384" width="9.140625" style="246"/>
  </cols>
  <sheetData>
    <row r="1" spans="1:13" s="6" customFormat="1" ht="12.95" customHeight="1" x14ac:dyDescent="0.2">
      <c r="A1" s="952" t="s">
        <v>1375</v>
      </c>
    </row>
    <row r="2" spans="1:13" s="261" customFormat="1" ht="18" customHeight="1" x14ac:dyDescent="0.2">
      <c r="A2" s="154" t="s">
        <v>206</v>
      </c>
      <c r="J2" s="246"/>
      <c r="K2" s="246"/>
      <c r="L2" s="246"/>
      <c r="M2" s="246"/>
    </row>
    <row r="3" spans="1:13" s="261" customFormat="1" ht="18" customHeight="1" x14ac:dyDescent="0.2">
      <c r="A3" s="154" t="s">
        <v>207</v>
      </c>
      <c r="J3" s="246"/>
      <c r="K3" s="246"/>
      <c r="L3" s="246"/>
      <c r="M3" s="246"/>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c r="G6" s="249"/>
      <c r="H6" s="249"/>
      <c r="I6" s="249"/>
    </row>
    <row r="7" spans="1:13" ht="24" customHeight="1" x14ac:dyDescent="0.2">
      <c r="A7" s="222" t="s">
        <v>130</v>
      </c>
      <c r="B7" s="108">
        <v>2094.6999999999998</v>
      </c>
      <c r="C7" s="108">
        <v>3631.1</v>
      </c>
      <c r="D7" s="108">
        <v>4333.3999999999996</v>
      </c>
      <c r="E7" s="108">
        <v>4323.3</v>
      </c>
      <c r="F7" s="108">
        <v>4546.1000000000004</v>
      </c>
      <c r="G7" s="108">
        <v>4784.2</v>
      </c>
      <c r="H7" s="108">
        <v>5290.4</v>
      </c>
      <c r="I7" s="108">
        <v>6891.8</v>
      </c>
      <c r="J7" s="108">
        <v>7698.6</v>
      </c>
      <c r="K7" s="108">
        <v>8667.2000000000007</v>
      </c>
      <c r="L7" s="108">
        <v>11669.4</v>
      </c>
      <c r="M7" s="108">
        <v>12699.6</v>
      </c>
    </row>
    <row r="8" spans="1:13" ht="12.95" customHeight="1" x14ac:dyDescent="0.2">
      <c r="A8" s="222" t="s">
        <v>0</v>
      </c>
      <c r="B8" s="108">
        <v>-2535</v>
      </c>
      <c r="C8" s="108">
        <v>-1280.4000000000001</v>
      </c>
      <c r="D8" s="108">
        <v>175.9</v>
      </c>
      <c r="E8" s="108">
        <v>124.5</v>
      </c>
      <c r="F8" s="108">
        <v>-18.3</v>
      </c>
      <c r="G8" s="108">
        <v>104.7</v>
      </c>
      <c r="H8" s="108">
        <v>70.3</v>
      </c>
      <c r="I8" s="108">
        <v>71.400000000000006</v>
      </c>
      <c r="J8" s="108">
        <v>75.400000000000006</v>
      </c>
      <c r="K8" s="108">
        <v>2.5</v>
      </c>
      <c r="L8" s="108">
        <v>-35.200000000000003</v>
      </c>
      <c r="M8" s="108">
        <v>-323.89999999999998</v>
      </c>
    </row>
    <row r="9" spans="1:13" ht="24" x14ac:dyDescent="0.2">
      <c r="A9" s="225" t="s">
        <v>1388</v>
      </c>
      <c r="B9" s="108">
        <v>-2627.8</v>
      </c>
      <c r="C9" s="108">
        <v>-3282.8</v>
      </c>
      <c r="D9" s="108">
        <v>-808.4</v>
      </c>
      <c r="E9" s="108">
        <v>-624.9</v>
      </c>
      <c r="F9" s="108">
        <v>-1403.9</v>
      </c>
      <c r="G9" s="108">
        <v>-386.9</v>
      </c>
      <c r="H9" s="108">
        <v>-258.3</v>
      </c>
      <c r="I9" s="108">
        <v>311.2</v>
      </c>
      <c r="J9" s="108">
        <v>130</v>
      </c>
      <c r="K9" s="108">
        <v>233.2</v>
      </c>
      <c r="L9" s="108">
        <v>1137.4000000000001</v>
      </c>
      <c r="M9" s="108">
        <v>494.5</v>
      </c>
    </row>
    <row r="10" spans="1:13" ht="12.95" customHeight="1" x14ac:dyDescent="0.2">
      <c r="A10" s="226" t="s">
        <v>1</v>
      </c>
      <c r="B10" s="108" t="s">
        <v>33</v>
      </c>
      <c r="C10" s="108" t="s">
        <v>33</v>
      </c>
      <c r="D10" s="108" t="s">
        <v>33</v>
      </c>
      <c r="E10" s="108" t="s">
        <v>33</v>
      </c>
      <c r="F10" s="108" t="s">
        <v>33</v>
      </c>
      <c r="G10" s="108" t="s">
        <v>33</v>
      </c>
      <c r="H10" s="108" t="s">
        <v>33</v>
      </c>
      <c r="I10" s="108">
        <v>311.2</v>
      </c>
      <c r="J10" s="108">
        <v>130</v>
      </c>
      <c r="K10" s="108">
        <v>233.2</v>
      </c>
      <c r="L10" s="108">
        <v>1137.4000000000001</v>
      </c>
      <c r="M10" s="108">
        <v>494.5</v>
      </c>
    </row>
    <row r="11" spans="1:13" ht="12.95" customHeight="1" x14ac:dyDescent="0.2">
      <c r="A11" s="222" t="s">
        <v>2</v>
      </c>
      <c r="B11" s="108">
        <v>2627.8</v>
      </c>
      <c r="C11" s="108">
        <v>3282.8</v>
      </c>
      <c r="D11" s="108">
        <v>808.4</v>
      </c>
      <c r="E11" s="108">
        <v>624.9</v>
      </c>
      <c r="F11" s="108">
        <v>1403.9</v>
      </c>
      <c r="G11" s="108">
        <v>386.9</v>
      </c>
      <c r="H11" s="108">
        <v>258.3</v>
      </c>
      <c r="I11" s="108" t="s">
        <v>33</v>
      </c>
      <c r="J11" s="108" t="s">
        <v>33</v>
      </c>
      <c r="K11" s="108" t="s">
        <v>33</v>
      </c>
      <c r="L11" s="108" t="s">
        <v>33</v>
      </c>
      <c r="M11" s="108" t="s">
        <v>33</v>
      </c>
    </row>
    <row r="12" spans="1:13" ht="27.2" customHeight="1" x14ac:dyDescent="0.2">
      <c r="A12" s="222" t="s">
        <v>59</v>
      </c>
      <c r="B12" s="108">
        <v>2187.4</v>
      </c>
      <c r="C12" s="108">
        <v>5633.5</v>
      </c>
      <c r="D12" s="108">
        <v>5317.7</v>
      </c>
      <c r="E12" s="108">
        <v>5072.7</v>
      </c>
      <c r="F12" s="108">
        <v>5931.7</v>
      </c>
      <c r="G12" s="108">
        <v>5275.8</v>
      </c>
      <c r="H12" s="108">
        <v>5619</v>
      </c>
      <c r="I12" s="108">
        <v>6652</v>
      </c>
      <c r="J12" s="108">
        <v>7644</v>
      </c>
      <c r="K12" s="108">
        <v>8436.5</v>
      </c>
      <c r="L12" s="108">
        <v>10496.8</v>
      </c>
      <c r="M12" s="108">
        <v>11881.2</v>
      </c>
    </row>
    <row r="13" spans="1:13" ht="12.95" customHeight="1" x14ac:dyDescent="0.2">
      <c r="A13" s="222" t="s">
        <v>3</v>
      </c>
      <c r="B13" s="108">
        <v>616.1</v>
      </c>
      <c r="C13" s="108">
        <v>1870.5</v>
      </c>
      <c r="D13" s="108">
        <v>882.6</v>
      </c>
      <c r="E13" s="108">
        <v>1695.3</v>
      </c>
      <c r="F13" s="108">
        <v>1375</v>
      </c>
      <c r="G13" s="108">
        <v>593.79999999999995</v>
      </c>
      <c r="H13" s="108">
        <v>838.4</v>
      </c>
      <c r="I13" s="108">
        <v>1274.2</v>
      </c>
      <c r="J13" s="108">
        <v>1124.9000000000001</v>
      </c>
      <c r="K13" s="108">
        <v>1006.9</v>
      </c>
      <c r="L13" s="108">
        <v>1594.7</v>
      </c>
      <c r="M13" s="108">
        <v>381.3</v>
      </c>
    </row>
    <row r="14" spans="1:13" ht="12.95" customHeight="1" x14ac:dyDescent="0.2">
      <c r="A14" s="222" t="s">
        <v>4</v>
      </c>
      <c r="B14" s="108">
        <v>616.1</v>
      </c>
      <c r="C14" s="108">
        <v>1870.5</v>
      </c>
      <c r="D14" s="108">
        <v>882.6</v>
      </c>
      <c r="E14" s="108">
        <v>1695.3</v>
      </c>
      <c r="F14" s="108">
        <v>1375</v>
      </c>
      <c r="G14" s="108">
        <v>593.79999999999995</v>
      </c>
      <c r="H14" s="108">
        <v>838.4</v>
      </c>
      <c r="I14" s="108">
        <v>1274.2</v>
      </c>
      <c r="J14" s="108">
        <v>1124.9000000000001</v>
      </c>
      <c r="K14" s="108">
        <v>1006.9</v>
      </c>
      <c r="L14" s="108">
        <v>1594.7</v>
      </c>
      <c r="M14" s="108">
        <v>381.3</v>
      </c>
    </row>
    <row r="15" spans="1:13" ht="12.95" customHeight="1" x14ac:dyDescent="0.2">
      <c r="A15" s="149" t="s">
        <v>5</v>
      </c>
      <c r="B15" s="108">
        <v>0.3</v>
      </c>
      <c r="C15" s="108">
        <v>0.2</v>
      </c>
      <c r="D15" s="108">
        <v>0.3</v>
      </c>
      <c r="E15" s="108">
        <v>0.2</v>
      </c>
      <c r="F15" s="108">
        <v>0.1</v>
      </c>
      <c r="G15" s="108">
        <v>0.1</v>
      </c>
      <c r="H15" s="108">
        <v>0.3</v>
      </c>
      <c r="I15" s="108">
        <v>0.4</v>
      </c>
      <c r="J15" s="108">
        <v>0.3</v>
      </c>
      <c r="K15" s="108">
        <v>0.4</v>
      </c>
      <c r="L15" s="108">
        <v>0.2</v>
      </c>
      <c r="M15" s="108">
        <v>0.6</v>
      </c>
    </row>
    <row r="16" spans="1:13" ht="12.95" customHeight="1" x14ac:dyDescent="0.2">
      <c r="A16" s="227" t="s">
        <v>60</v>
      </c>
      <c r="B16" s="108">
        <v>122.3</v>
      </c>
      <c r="C16" s="108">
        <v>233.6</v>
      </c>
      <c r="D16" s="108">
        <v>153.4</v>
      </c>
      <c r="E16" s="108">
        <v>30.1</v>
      </c>
      <c r="F16" s="108">
        <v>224.7</v>
      </c>
      <c r="G16" s="108">
        <v>248.6</v>
      </c>
      <c r="H16" s="108">
        <v>379.3</v>
      </c>
      <c r="I16" s="108">
        <v>212.9</v>
      </c>
      <c r="J16" s="108">
        <v>1124.7</v>
      </c>
      <c r="K16" s="108">
        <v>1006.6</v>
      </c>
      <c r="L16" s="108">
        <v>1565.4</v>
      </c>
      <c r="M16" s="108">
        <v>380.7</v>
      </c>
    </row>
    <row r="17" spans="1:13" ht="12.95" customHeight="1" x14ac:dyDescent="0.2">
      <c r="A17" s="149" t="s">
        <v>6</v>
      </c>
      <c r="B17" s="108">
        <v>493.5</v>
      </c>
      <c r="C17" s="108">
        <v>1636.7</v>
      </c>
      <c r="D17" s="108">
        <v>728.9</v>
      </c>
      <c r="E17" s="108">
        <v>1665.1</v>
      </c>
      <c r="F17" s="108">
        <v>1150.2</v>
      </c>
      <c r="G17" s="108">
        <v>345.1</v>
      </c>
      <c r="H17" s="108">
        <v>458.7</v>
      </c>
      <c r="I17" s="108">
        <v>1060.8</v>
      </c>
      <c r="J17" s="108">
        <v>0</v>
      </c>
      <c r="K17" s="108" t="s">
        <v>33</v>
      </c>
      <c r="L17" s="108">
        <v>29</v>
      </c>
      <c r="M17" s="108" t="s">
        <v>33</v>
      </c>
    </row>
    <row r="18" spans="1:13" ht="12.95" customHeight="1" x14ac:dyDescent="0.2">
      <c r="A18" s="222" t="s">
        <v>7</v>
      </c>
      <c r="B18" s="108">
        <v>291.39999999999998</v>
      </c>
      <c r="C18" s="108">
        <v>117.8</v>
      </c>
      <c r="D18" s="108" t="s">
        <v>33</v>
      </c>
      <c r="E18" s="108" t="s">
        <v>33</v>
      </c>
      <c r="F18" s="108" t="s">
        <v>33</v>
      </c>
      <c r="G18" s="108" t="s">
        <v>33</v>
      </c>
      <c r="H18" s="108" t="s">
        <v>33</v>
      </c>
      <c r="I18" s="108" t="s">
        <v>33</v>
      </c>
      <c r="J18" s="108" t="s">
        <v>33</v>
      </c>
      <c r="K18" s="108" t="s">
        <v>33</v>
      </c>
      <c r="L18" s="108" t="s">
        <v>33</v>
      </c>
      <c r="M18" s="108" t="s">
        <v>33</v>
      </c>
    </row>
    <row r="19" spans="1:13" ht="12.95" customHeight="1" x14ac:dyDescent="0.2">
      <c r="A19" s="222" t="s">
        <v>8</v>
      </c>
      <c r="B19" s="108">
        <v>197.6</v>
      </c>
      <c r="C19" s="108">
        <v>482</v>
      </c>
      <c r="D19" s="108">
        <v>643.79999999999995</v>
      </c>
      <c r="E19" s="108">
        <v>660.9</v>
      </c>
      <c r="F19" s="108">
        <v>699.9</v>
      </c>
      <c r="G19" s="108">
        <v>807</v>
      </c>
      <c r="H19" s="108">
        <v>820.6</v>
      </c>
      <c r="I19" s="108">
        <v>777.9</v>
      </c>
      <c r="J19" s="108">
        <v>836.1</v>
      </c>
      <c r="K19" s="108">
        <v>873.3</v>
      </c>
      <c r="L19" s="108">
        <v>955.6</v>
      </c>
      <c r="M19" s="108">
        <v>1063.5</v>
      </c>
    </row>
    <row r="20" spans="1:13" ht="12.95" customHeight="1" x14ac:dyDescent="0.2">
      <c r="A20" s="227" t="s">
        <v>109</v>
      </c>
      <c r="B20" s="108">
        <v>0</v>
      </c>
      <c r="C20" s="108">
        <v>0</v>
      </c>
      <c r="D20" s="108" t="s">
        <v>33</v>
      </c>
      <c r="E20" s="108">
        <v>6.9</v>
      </c>
      <c r="F20" s="108" t="s">
        <v>33</v>
      </c>
      <c r="G20" s="108" t="s">
        <v>33</v>
      </c>
      <c r="H20" s="108" t="s">
        <v>33</v>
      </c>
      <c r="I20" s="108" t="s">
        <v>33</v>
      </c>
      <c r="J20" s="108" t="s">
        <v>33</v>
      </c>
      <c r="K20" s="108" t="s">
        <v>33</v>
      </c>
      <c r="L20" s="108" t="s">
        <v>33</v>
      </c>
      <c r="M20" s="108" t="s">
        <v>33</v>
      </c>
    </row>
    <row r="21" spans="1:13" ht="12.95" customHeight="1" x14ac:dyDescent="0.2">
      <c r="A21" s="227" t="s">
        <v>9</v>
      </c>
      <c r="B21" s="108" t="s">
        <v>33</v>
      </c>
      <c r="C21" s="108" t="s">
        <v>33</v>
      </c>
      <c r="D21" s="108" t="s">
        <v>33</v>
      </c>
      <c r="E21" s="108" t="s">
        <v>33</v>
      </c>
      <c r="F21" s="108" t="s">
        <v>33</v>
      </c>
      <c r="G21" s="108" t="s">
        <v>33</v>
      </c>
      <c r="H21" s="108">
        <v>0</v>
      </c>
      <c r="I21" s="108">
        <v>0</v>
      </c>
      <c r="J21" s="108">
        <v>0</v>
      </c>
      <c r="K21" s="108">
        <v>0</v>
      </c>
      <c r="L21" s="108">
        <v>0</v>
      </c>
      <c r="M21" s="108">
        <v>0</v>
      </c>
    </row>
    <row r="22" spans="1:13" ht="12.95" customHeight="1" x14ac:dyDescent="0.2">
      <c r="A22" s="227" t="s">
        <v>10</v>
      </c>
      <c r="B22" s="108">
        <v>1.1000000000000001</v>
      </c>
      <c r="C22" s="108">
        <v>6.4</v>
      </c>
      <c r="D22" s="108">
        <v>41.4</v>
      </c>
      <c r="E22" s="108">
        <v>37.9</v>
      </c>
      <c r="F22" s="108">
        <v>50.1</v>
      </c>
      <c r="G22" s="108">
        <v>50.7</v>
      </c>
      <c r="H22" s="108">
        <v>46.2</v>
      </c>
      <c r="I22" s="108">
        <v>43.1</v>
      </c>
      <c r="J22" s="108">
        <v>52.8</v>
      </c>
      <c r="K22" s="108">
        <v>46.1</v>
      </c>
      <c r="L22" s="108">
        <v>44.3</v>
      </c>
      <c r="M22" s="108">
        <v>92.6</v>
      </c>
    </row>
    <row r="23" spans="1:13" ht="12.95" customHeight="1" x14ac:dyDescent="0.2">
      <c r="A23" s="227" t="s">
        <v>61</v>
      </c>
      <c r="B23" s="108">
        <v>0</v>
      </c>
      <c r="C23" s="108" t="s">
        <v>33</v>
      </c>
      <c r="D23" s="108" t="s">
        <v>33</v>
      </c>
      <c r="E23" s="108" t="s">
        <v>33</v>
      </c>
      <c r="F23" s="108" t="s">
        <v>33</v>
      </c>
      <c r="G23" s="108" t="s">
        <v>33</v>
      </c>
      <c r="H23" s="108" t="s">
        <v>33</v>
      </c>
      <c r="I23" s="108" t="s">
        <v>33</v>
      </c>
      <c r="J23" s="108" t="s">
        <v>33</v>
      </c>
      <c r="K23" s="108" t="s">
        <v>33</v>
      </c>
      <c r="L23" s="108" t="s">
        <v>33</v>
      </c>
      <c r="M23" s="108" t="s">
        <v>33</v>
      </c>
    </row>
    <row r="24" spans="1:13" ht="12.75" customHeight="1" x14ac:dyDescent="0.2">
      <c r="A24" s="262" t="s">
        <v>208</v>
      </c>
      <c r="B24" s="108">
        <v>196.5</v>
      </c>
      <c r="C24" s="108">
        <v>475.6</v>
      </c>
      <c r="D24" s="108">
        <v>602.29999999999995</v>
      </c>
      <c r="E24" s="108">
        <v>616.20000000000005</v>
      </c>
      <c r="F24" s="108">
        <v>649.79999999999995</v>
      </c>
      <c r="G24" s="108">
        <v>756.3</v>
      </c>
      <c r="H24" s="108">
        <v>774.4</v>
      </c>
      <c r="I24" s="108">
        <v>734.7</v>
      </c>
      <c r="J24" s="108">
        <v>783.3</v>
      </c>
      <c r="K24" s="108">
        <v>827.2</v>
      </c>
      <c r="L24" s="108">
        <v>911.3</v>
      </c>
      <c r="M24" s="108">
        <v>970.9</v>
      </c>
    </row>
    <row r="25" spans="1:13" ht="12.95" customHeight="1" x14ac:dyDescent="0.2">
      <c r="A25" s="222" t="s">
        <v>11</v>
      </c>
      <c r="B25" s="108">
        <v>959.5</v>
      </c>
      <c r="C25" s="108">
        <v>2564.9</v>
      </c>
      <c r="D25" s="108">
        <v>6153.5</v>
      </c>
      <c r="E25" s="108">
        <v>10898.7</v>
      </c>
      <c r="F25" s="108">
        <v>14605.3</v>
      </c>
      <c r="G25" s="108">
        <v>15956.5</v>
      </c>
      <c r="H25" s="108">
        <v>16671.900000000001</v>
      </c>
      <c r="I25" s="108">
        <v>16967</v>
      </c>
      <c r="J25" s="108">
        <v>17077.5</v>
      </c>
      <c r="K25" s="108">
        <v>17188.3</v>
      </c>
      <c r="L25" s="108">
        <v>17452.599999999999</v>
      </c>
      <c r="M25" s="108">
        <v>17710</v>
      </c>
    </row>
    <row r="26" spans="1:13" ht="12.95" customHeight="1" x14ac:dyDescent="0.2">
      <c r="A26" s="222" t="s">
        <v>12</v>
      </c>
      <c r="B26" s="108">
        <v>3443.1</v>
      </c>
      <c r="C26" s="108">
        <v>4382.3</v>
      </c>
      <c r="D26" s="108">
        <v>1694</v>
      </c>
      <c r="E26" s="108">
        <v>2591.6999999999998</v>
      </c>
      <c r="F26" s="108">
        <v>1337.5</v>
      </c>
      <c r="G26" s="108">
        <v>1165.4000000000001</v>
      </c>
      <c r="H26" s="108">
        <v>1344.8</v>
      </c>
      <c r="I26" s="108">
        <v>997.4</v>
      </c>
      <c r="J26" s="108">
        <v>1149.5999999999999</v>
      </c>
      <c r="K26" s="108">
        <v>1378</v>
      </c>
      <c r="L26" s="108">
        <v>1959.7</v>
      </c>
      <c r="M26" s="108">
        <v>2386.4</v>
      </c>
    </row>
    <row r="27" spans="1:13" ht="12.95" customHeight="1" x14ac:dyDescent="0.2">
      <c r="A27" s="222" t="s">
        <v>13</v>
      </c>
      <c r="B27" s="108">
        <v>3153</v>
      </c>
      <c r="C27" s="108">
        <v>1948.3</v>
      </c>
      <c r="D27" s="108">
        <v>1070.0999999999999</v>
      </c>
      <c r="E27" s="108">
        <v>698.8</v>
      </c>
      <c r="F27" s="108">
        <v>1197.7</v>
      </c>
      <c r="G27" s="108">
        <v>1206.5</v>
      </c>
      <c r="H27" s="108">
        <v>1729.7</v>
      </c>
      <c r="I27" s="108">
        <v>1738.6</v>
      </c>
      <c r="J27" s="108">
        <v>1292.3</v>
      </c>
      <c r="K27" s="108">
        <v>1505.7</v>
      </c>
      <c r="L27" s="108">
        <v>2013.7</v>
      </c>
      <c r="M27" s="108">
        <v>1950.1</v>
      </c>
    </row>
    <row r="28" spans="1:13" ht="12.95" customHeight="1" thickBot="1" x14ac:dyDescent="0.25">
      <c r="A28" s="151"/>
      <c r="B28" s="26"/>
      <c r="C28" s="26"/>
      <c r="D28" s="26"/>
      <c r="E28" s="26"/>
      <c r="F28" s="26"/>
      <c r="G28" s="26"/>
      <c r="H28" s="26"/>
      <c r="I28" s="26"/>
      <c r="J28" s="26"/>
      <c r="K28" s="26"/>
      <c r="L28" s="26"/>
      <c r="M28" s="26"/>
    </row>
    <row r="29" spans="1:13" ht="12.95" customHeight="1" x14ac:dyDescent="0.2">
      <c r="A29" s="152"/>
      <c r="B29" s="24"/>
      <c r="C29" s="24"/>
      <c r="D29" s="24"/>
      <c r="E29" s="24"/>
      <c r="F29" s="24"/>
      <c r="G29" s="24"/>
      <c r="H29" s="24"/>
      <c r="I29" s="24"/>
      <c r="J29" s="24"/>
      <c r="K29" s="24"/>
      <c r="L29" s="24"/>
      <c r="M29" s="24"/>
    </row>
    <row r="30" spans="1:13" s="212" customFormat="1" ht="12.95" customHeight="1" x14ac:dyDescent="0.2">
      <c r="A30" s="233" t="s">
        <v>14</v>
      </c>
      <c r="J30" s="246"/>
      <c r="K30" s="246"/>
      <c r="L30" s="246"/>
      <c r="M30" s="246"/>
    </row>
    <row r="31" spans="1:13" s="212" customFormat="1" ht="12.95" customHeight="1" x14ac:dyDescent="0.2">
      <c r="A31" s="222" t="s">
        <v>116</v>
      </c>
      <c r="B31" s="234">
        <v>11</v>
      </c>
      <c r="C31" s="234">
        <v>10</v>
      </c>
      <c r="D31" s="234">
        <v>10</v>
      </c>
      <c r="E31" s="234">
        <v>9</v>
      </c>
      <c r="F31" s="235">
        <v>9</v>
      </c>
      <c r="G31" s="235">
        <v>9</v>
      </c>
      <c r="H31" s="235">
        <v>9</v>
      </c>
      <c r="I31" s="235">
        <v>9</v>
      </c>
      <c r="J31" s="255">
        <v>9</v>
      </c>
      <c r="K31" s="255">
        <v>9</v>
      </c>
      <c r="L31" s="255">
        <v>9</v>
      </c>
      <c r="M31" s="255">
        <v>9</v>
      </c>
    </row>
    <row r="32" spans="1:13" s="212" customFormat="1" ht="12.95" customHeight="1" x14ac:dyDescent="0.2">
      <c r="A32" s="222" t="s">
        <v>15</v>
      </c>
      <c r="B32" s="234">
        <v>1</v>
      </c>
      <c r="C32" s="234">
        <v>1</v>
      </c>
      <c r="D32" s="234">
        <v>1</v>
      </c>
      <c r="E32" s="234">
        <v>1</v>
      </c>
      <c r="F32" s="235">
        <v>1</v>
      </c>
      <c r="G32" s="235">
        <v>1</v>
      </c>
      <c r="H32" s="235">
        <v>1</v>
      </c>
      <c r="I32" s="235" t="s">
        <v>33</v>
      </c>
      <c r="J32" s="255" t="s">
        <v>33</v>
      </c>
      <c r="K32" s="255" t="s">
        <v>33</v>
      </c>
      <c r="L32" s="255" t="s">
        <v>33</v>
      </c>
      <c r="M32" s="255" t="s">
        <v>33</v>
      </c>
    </row>
    <row r="33" spans="1:13" s="212" customFormat="1" ht="12.95" customHeight="1" x14ac:dyDescent="0.2">
      <c r="A33" s="222" t="s">
        <v>165</v>
      </c>
      <c r="F33" s="236"/>
      <c r="G33" s="236"/>
      <c r="H33" s="236"/>
      <c r="I33" s="236"/>
      <c r="J33" s="256"/>
      <c r="K33" s="256"/>
      <c r="L33" s="256"/>
      <c r="M33" s="256"/>
    </row>
    <row r="34" spans="1:13" s="212" customFormat="1" ht="12.95" customHeight="1" x14ac:dyDescent="0.2">
      <c r="A34" s="222" t="s">
        <v>62</v>
      </c>
      <c r="B34" s="237">
        <v>-4.2</v>
      </c>
      <c r="C34" s="237">
        <v>-35.5</v>
      </c>
      <c r="D34" s="237">
        <v>-18.5</v>
      </c>
      <c r="E34" s="237">
        <v>-14.8</v>
      </c>
      <c r="F34" s="238">
        <v>-23.4</v>
      </c>
      <c r="G34" s="238">
        <v>-9.3000000000000007</v>
      </c>
      <c r="H34" s="238">
        <v>-5.8</v>
      </c>
      <c r="I34" s="238">
        <v>3.6</v>
      </c>
      <c r="J34" s="257">
        <v>0.7</v>
      </c>
      <c r="K34" s="257">
        <v>2.7</v>
      </c>
      <c r="L34" s="257">
        <v>11.2</v>
      </c>
      <c r="M34" s="257">
        <v>6.9</v>
      </c>
    </row>
    <row r="35" spans="1:13" s="212" customFormat="1" ht="13.9" customHeight="1" x14ac:dyDescent="0.2">
      <c r="A35" s="222" t="s">
        <v>111</v>
      </c>
      <c r="F35" s="236"/>
      <c r="G35" s="236"/>
      <c r="H35" s="236"/>
      <c r="I35" s="236"/>
      <c r="J35" s="257"/>
      <c r="K35" s="257"/>
      <c r="L35" s="257"/>
      <c r="M35" s="257"/>
    </row>
    <row r="36" spans="1:13" s="212" customFormat="1" ht="13.9" customHeight="1" x14ac:dyDescent="0.2">
      <c r="A36" s="222" t="s">
        <v>142</v>
      </c>
      <c r="F36" s="236"/>
      <c r="G36" s="236"/>
      <c r="H36" s="236"/>
      <c r="I36" s="236"/>
      <c r="J36" s="257"/>
      <c r="K36" s="257"/>
      <c r="L36" s="257"/>
      <c r="M36" s="257"/>
    </row>
    <row r="37" spans="1:13" s="212" customFormat="1" ht="12.95" customHeight="1" x14ac:dyDescent="0.2">
      <c r="A37" s="222" t="s">
        <v>140</v>
      </c>
      <c r="B37" s="239">
        <v>-273.89999999999998</v>
      </c>
      <c r="C37" s="239">
        <v>-128</v>
      </c>
      <c r="D37" s="239">
        <v>-13.1</v>
      </c>
      <c r="E37" s="239">
        <v>-5.7</v>
      </c>
      <c r="F37" s="238">
        <v>-9.6</v>
      </c>
      <c r="G37" s="238">
        <v>-2.4</v>
      </c>
      <c r="H37" s="238">
        <v>-1.5</v>
      </c>
      <c r="I37" s="238">
        <v>1.8</v>
      </c>
      <c r="J37" s="257">
        <v>0.8</v>
      </c>
      <c r="K37" s="257">
        <v>1.4</v>
      </c>
      <c r="L37" s="257">
        <v>6.5</v>
      </c>
      <c r="M37" s="257">
        <v>2.8</v>
      </c>
    </row>
    <row r="38" spans="1:13" s="212" customFormat="1" ht="12.95" customHeight="1" x14ac:dyDescent="0.2">
      <c r="A38" s="222" t="s">
        <v>112</v>
      </c>
      <c r="F38" s="236"/>
      <c r="G38" s="236"/>
      <c r="H38" s="236"/>
      <c r="I38" s="236"/>
      <c r="J38" s="257"/>
      <c r="K38" s="257"/>
      <c r="L38" s="257"/>
      <c r="M38" s="257"/>
    </row>
    <row r="39" spans="1:13" s="212" customFormat="1" ht="25.7" customHeight="1" x14ac:dyDescent="0.2">
      <c r="A39" s="222" t="s">
        <v>141</v>
      </c>
      <c r="B39" s="239">
        <v>-125.5</v>
      </c>
      <c r="C39" s="239">
        <v>-90.4</v>
      </c>
      <c r="D39" s="239">
        <v>-18.7</v>
      </c>
      <c r="E39" s="239">
        <v>-14.5</v>
      </c>
      <c r="F39" s="238">
        <v>-30.9</v>
      </c>
      <c r="G39" s="238">
        <v>-8.1</v>
      </c>
      <c r="H39" s="238">
        <v>-4.9000000000000004</v>
      </c>
      <c r="I39" s="238">
        <v>4.5</v>
      </c>
      <c r="J39" s="257">
        <v>1.7</v>
      </c>
      <c r="K39" s="257">
        <v>2.7</v>
      </c>
      <c r="L39" s="257">
        <v>9.6999999999999993</v>
      </c>
      <c r="M39" s="257">
        <v>3.9</v>
      </c>
    </row>
    <row r="40" spans="1:13" s="212" customFormat="1" ht="12.95" customHeight="1" x14ac:dyDescent="0.2">
      <c r="A40" s="222" t="s">
        <v>105</v>
      </c>
      <c r="F40" s="236"/>
      <c r="G40" s="236"/>
      <c r="H40" s="236"/>
      <c r="I40" s="236"/>
      <c r="J40" s="256"/>
      <c r="K40" s="256"/>
      <c r="L40" s="256"/>
      <c r="M40" s="256"/>
    </row>
    <row r="41" spans="1:13" s="212" customFormat="1" ht="12.95" customHeight="1" x14ac:dyDescent="0.2">
      <c r="A41" s="222" t="s">
        <v>16</v>
      </c>
      <c r="B41" s="239">
        <v>51.8</v>
      </c>
      <c r="C41" s="239">
        <v>173.3</v>
      </c>
      <c r="D41" s="239">
        <v>119.3</v>
      </c>
      <c r="E41" s="239">
        <v>99.8</v>
      </c>
      <c r="F41" s="238">
        <v>105.2</v>
      </c>
      <c r="G41" s="238">
        <v>105.2</v>
      </c>
      <c r="H41" s="238">
        <v>110.6</v>
      </c>
      <c r="I41" s="238">
        <v>130.30000000000001</v>
      </c>
      <c r="J41" s="258">
        <v>111.7</v>
      </c>
      <c r="K41" s="258">
        <v>112.6</v>
      </c>
      <c r="L41" s="258">
        <v>134.6</v>
      </c>
      <c r="M41" s="258">
        <v>108.8</v>
      </c>
    </row>
    <row r="42" spans="1:13" s="212" customFormat="1" ht="12.95" customHeight="1" x14ac:dyDescent="0.2">
      <c r="A42" s="222" t="s">
        <v>106</v>
      </c>
      <c r="B42" s="240">
        <v>0.6</v>
      </c>
      <c r="C42" s="240">
        <v>3.3</v>
      </c>
      <c r="D42" s="240">
        <v>0.7</v>
      </c>
      <c r="E42" s="240">
        <v>0.8</v>
      </c>
      <c r="F42" s="238">
        <v>1.1000000000000001</v>
      </c>
      <c r="G42" s="238">
        <v>1</v>
      </c>
      <c r="H42" s="238">
        <v>1.1000000000000001</v>
      </c>
      <c r="I42" s="238">
        <v>1.2</v>
      </c>
      <c r="J42" s="258">
        <v>0.9</v>
      </c>
      <c r="K42" s="258">
        <v>1</v>
      </c>
      <c r="L42" s="258">
        <v>1.2</v>
      </c>
      <c r="M42" s="258">
        <v>0.8</v>
      </c>
    </row>
    <row r="43" spans="1:13" s="212" customFormat="1" ht="12.95" customHeight="1" x14ac:dyDescent="0.2">
      <c r="A43" s="222" t="s">
        <v>63</v>
      </c>
      <c r="F43" s="236"/>
      <c r="G43" s="236"/>
      <c r="H43" s="236"/>
      <c r="I43" s="236"/>
      <c r="J43" s="256"/>
      <c r="K43" s="256"/>
      <c r="L43" s="256"/>
      <c r="M43" s="256"/>
    </row>
    <row r="44" spans="1:13" s="212" customFormat="1" ht="12.95" customHeight="1" x14ac:dyDescent="0.2">
      <c r="A44" s="222" t="s">
        <v>17</v>
      </c>
      <c r="F44" s="236"/>
      <c r="G44" s="236"/>
      <c r="H44" s="236"/>
      <c r="I44" s="236"/>
      <c r="J44" s="256"/>
      <c r="K44" s="256"/>
      <c r="L44" s="256"/>
      <c r="M44" s="256"/>
    </row>
    <row r="45" spans="1:13" s="212" customFormat="1" ht="12.95" customHeight="1" x14ac:dyDescent="0.2">
      <c r="A45" s="222" t="s">
        <v>18</v>
      </c>
      <c r="B45" s="241">
        <v>1.0900000000000001</v>
      </c>
      <c r="C45" s="241">
        <v>2.25</v>
      </c>
      <c r="D45" s="241">
        <v>1.58</v>
      </c>
      <c r="E45" s="241">
        <v>3.71</v>
      </c>
      <c r="F45" s="242">
        <v>1.1200000000000001</v>
      </c>
      <c r="G45" s="242">
        <v>0.97</v>
      </c>
      <c r="H45" s="242">
        <v>0.78</v>
      </c>
      <c r="I45" s="242">
        <v>0.56999999999999995</v>
      </c>
      <c r="J45" s="259">
        <v>0.89</v>
      </c>
      <c r="K45" s="259">
        <v>0.92</v>
      </c>
      <c r="L45" s="259">
        <v>0.97</v>
      </c>
      <c r="M45" s="259">
        <v>1.22</v>
      </c>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row r="72" spans="1:1" x14ac:dyDescent="0.2">
      <c r="A72" s="152"/>
    </row>
  </sheetData>
  <hyperlinks>
    <hyperlink ref="A1" location="Мазмуну!A1" display="МАЗМУНУНА  кайтуу" xr:uid="{00000000-0004-0000-28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71"/>
  <sheetViews>
    <sheetView workbookViewId="0">
      <selection activeCell="M42" sqref="M42"/>
    </sheetView>
  </sheetViews>
  <sheetFormatPr defaultRowHeight="12.75" x14ac:dyDescent="0.2"/>
  <cols>
    <col min="1" max="1" width="41.5703125" style="250" customWidth="1"/>
    <col min="2" max="8" width="0" style="246" hidden="1" customWidth="1"/>
    <col min="9" max="11" width="9.140625" style="246"/>
    <col min="12" max="13" width="8.85546875" style="246"/>
    <col min="14" max="256" width="9.140625" style="246"/>
    <col min="257" max="257" width="41.5703125" style="246" customWidth="1"/>
    <col min="258" max="262" width="0" style="246" hidden="1" customWidth="1"/>
    <col min="263" max="512" width="9.140625" style="246"/>
    <col min="513" max="513" width="41.5703125" style="246" customWidth="1"/>
    <col min="514" max="518" width="0" style="246" hidden="1" customWidth="1"/>
    <col min="519" max="768" width="9.140625" style="246"/>
    <col min="769" max="769" width="41.5703125" style="246" customWidth="1"/>
    <col min="770" max="774" width="0" style="246" hidden="1" customWidth="1"/>
    <col min="775" max="1024" width="9.140625" style="246"/>
    <col min="1025" max="1025" width="41.5703125" style="246" customWidth="1"/>
    <col min="1026" max="1030" width="0" style="246" hidden="1" customWidth="1"/>
    <col min="1031" max="1280" width="9.140625" style="246"/>
    <col min="1281" max="1281" width="41.5703125" style="246" customWidth="1"/>
    <col min="1282" max="1286" width="0" style="246" hidden="1" customWidth="1"/>
    <col min="1287" max="1536" width="9.140625" style="246"/>
    <col min="1537" max="1537" width="41.5703125" style="246" customWidth="1"/>
    <col min="1538" max="1542" width="0" style="246" hidden="1" customWidth="1"/>
    <col min="1543" max="1792" width="9.140625" style="246"/>
    <col min="1793" max="1793" width="41.5703125" style="246" customWidth="1"/>
    <col min="1794" max="1798" width="0" style="246" hidden="1" customWidth="1"/>
    <col min="1799" max="2048" width="9.140625" style="246"/>
    <col min="2049" max="2049" width="41.5703125" style="246" customWidth="1"/>
    <col min="2050" max="2054" width="0" style="246" hidden="1" customWidth="1"/>
    <col min="2055" max="2304" width="9.140625" style="246"/>
    <col min="2305" max="2305" width="41.5703125" style="246" customWidth="1"/>
    <col min="2306" max="2310" width="0" style="246" hidden="1" customWidth="1"/>
    <col min="2311" max="2560" width="9.140625" style="246"/>
    <col min="2561" max="2561" width="41.5703125" style="246" customWidth="1"/>
    <col min="2562" max="2566" width="0" style="246" hidden="1" customWidth="1"/>
    <col min="2567" max="2816" width="9.140625" style="246"/>
    <col min="2817" max="2817" width="41.5703125" style="246" customWidth="1"/>
    <col min="2818" max="2822" width="0" style="246" hidden="1" customWidth="1"/>
    <col min="2823" max="3072" width="9.140625" style="246"/>
    <col min="3073" max="3073" width="41.5703125" style="246" customWidth="1"/>
    <col min="3074" max="3078" width="0" style="246" hidden="1" customWidth="1"/>
    <col min="3079" max="3328" width="9.140625" style="246"/>
    <col min="3329" max="3329" width="41.5703125" style="246" customWidth="1"/>
    <col min="3330" max="3334" width="0" style="246" hidden="1" customWidth="1"/>
    <col min="3335" max="3584" width="9.140625" style="246"/>
    <col min="3585" max="3585" width="41.5703125" style="246" customWidth="1"/>
    <col min="3586" max="3590" width="0" style="246" hidden="1" customWidth="1"/>
    <col min="3591" max="3840" width="9.140625" style="246"/>
    <col min="3841" max="3841" width="41.5703125" style="246" customWidth="1"/>
    <col min="3842" max="3846" width="0" style="246" hidden="1" customWidth="1"/>
    <col min="3847" max="4096" width="9.140625" style="246"/>
    <col min="4097" max="4097" width="41.5703125" style="246" customWidth="1"/>
    <col min="4098" max="4102" width="0" style="246" hidden="1" customWidth="1"/>
    <col min="4103" max="4352" width="9.140625" style="246"/>
    <col min="4353" max="4353" width="41.5703125" style="246" customWidth="1"/>
    <col min="4354" max="4358" width="0" style="246" hidden="1" customWidth="1"/>
    <col min="4359" max="4608" width="9.140625" style="246"/>
    <col min="4609" max="4609" width="41.5703125" style="246" customWidth="1"/>
    <col min="4610" max="4614" width="0" style="246" hidden="1" customWidth="1"/>
    <col min="4615" max="4864" width="9.140625" style="246"/>
    <col min="4865" max="4865" width="41.5703125" style="246" customWidth="1"/>
    <col min="4866" max="4870" width="0" style="246" hidden="1" customWidth="1"/>
    <col min="4871" max="5120" width="9.140625" style="246"/>
    <col min="5121" max="5121" width="41.5703125" style="246" customWidth="1"/>
    <col min="5122" max="5126" width="0" style="246" hidden="1" customWidth="1"/>
    <col min="5127" max="5376" width="9.140625" style="246"/>
    <col min="5377" max="5377" width="41.5703125" style="246" customWidth="1"/>
    <col min="5378" max="5382" width="0" style="246" hidden="1" customWidth="1"/>
    <col min="5383" max="5632" width="9.140625" style="246"/>
    <col min="5633" max="5633" width="41.5703125" style="246" customWidth="1"/>
    <col min="5634" max="5638" width="0" style="246" hidden="1" customWidth="1"/>
    <col min="5639" max="5888" width="9.140625" style="246"/>
    <col min="5889" max="5889" width="41.5703125" style="246" customWidth="1"/>
    <col min="5890" max="5894" width="0" style="246" hidden="1" customWidth="1"/>
    <col min="5895" max="6144" width="9.140625" style="246"/>
    <col min="6145" max="6145" width="41.5703125" style="246" customWidth="1"/>
    <col min="6146" max="6150" width="0" style="246" hidden="1" customWidth="1"/>
    <col min="6151" max="6400" width="9.140625" style="246"/>
    <col min="6401" max="6401" width="41.5703125" style="246" customWidth="1"/>
    <col min="6402" max="6406" width="0" style="246" hidden="1" customWidth="1"/>
    <col min="6407" max="6656" width="9.140625" style="246"/>
    <col min="6657" max="6657" width="41.5703125" style="246" customWidth="1"/>
    <col min="6658" max="6662" width="0" style="246" hidden="1" customWidth="1"/>
    <col min="6663" max="6912" width="9.140625" style="246"/>
    <col min="6913" max="6913" width="41.5703125" style="246" customWidth="1"/>
    <col min="6914" max="6918" width="0" style="246" hidden="1" customWidth="1"/>
    <col min="6919" max="7168" width="9.140625" style="246"/>
    <col min="7169" max="7169" width="41.5703125" style="246" customWidth="1"/>
    <col min="7170" max="7174" width="0" style="246" hidden="1" customWidth="1"/>
    <col min="7175" max="7424" width="9.140625" style="246"/>
    <col min="7425" max="7425" width="41.5703125" style="246" customWidth="1"/>
    <col min="7426" max="7430" width="0" style="246" hidden="1" customWidth="1"/>
    <col min="7431" max="7680" width="9.140625" style="246"/>
    <col min="7681" max="7681" width="41.5703125" style="246" customWidth="1"/>
    <col min="7682" max="7686" width="0" style="246" hidden="1" customWidth="1"/>
    <col min="7687" max="7936" width="9.140625" style="246"/>
    <col min="7937" max="7937" width="41.5703125" style="246" customWidth="1"/>
    <col min="7938" max="7942" width="0" style="246" hidden="1" customWidth="1"/>
    <col min="7943" max="8192" width="9.140625" style="246"/>
    <col min="8193" max="8193" width="41.5703125" style="246" customWidth="1"/>
    <col min="8194" max="8198" width="0" style="246" hidden="1" customWidth="1"/>
    <col min="8199" max="8448" width="9.140625" style="246"/>
    <col min="8449" max="8449" width="41.5703125" style="246" customWidth="1"/>
    <col min="8450" max="8454" width="0" style="246" hidden="1" customWidth="1"/>
    <col min="8455" max="8704" width="9.140625" style="246"/>
    <col min="8705" max="8705" width="41.5703125" style="246" customWidth="1"/>
    <col min="8706" max="8710" width="0" style="246" hidden="1" customWidth="1"/>
    <col min="8711" max="8960" width="9.140625" style="246"/>
    <col min="8961" max="8961" width="41.5703125" style="246" customWidth="1"/>
    <col min="8962" max="8966" width="0" style="246" hidden="1" customWidth="1"/>
    <col min="8967" max="9216" width="9.140625" style="246"/>
    <col min="9217" max="9217" width="41.5703125" style="246" customWidth="1"/>
    <col min="9218" max="9222" width="0" style="246" hidden="1" customWidth="1"/>
    <col min="9223" max="9472" width="9.140625" style="246"/>
    <col min="9473" max="9473" width="41.5703125" style="246" customWidth="1"/>
    <col min="9474" max="9478" width="0" style="246" hidden="1" customWidth="1"/>
    <col min="9479" max="9728" width="9.140625" style="246"/>
    <col min="9729" max="9729" width="41.5703125" style="246" customWidth="1"/>
    <col min="9730" max="9734" width="0" style="246" hidden="1" customWidth="1"/>
    <col min="9735" max="9984" width="9.140625" style="246"/>
    <col min="9985" max="9985" width="41.5703125" style="246" customWidth="1"/>
    <col min="9986" max="9990" width="0" style="246" hidden="1" customWidth="1"/>
    <col min="9991" max="10240" width="9.140625" style="246"/>
    <col min="10241" max="10241" width="41.5703125" style="246" customWidth="1"/>
    <col min="10242" max="10246" width="0" style="246" hidden="1" customWidth="1"/>
    <col min="10247" max="10496" width="9.140625" style="246"/>
    <col min="10497" max="10497" width="41.5703125" style="246" customWidth="1"/>
    <col min="10498" max="10502" width="0" style="246" hidden="1" customWidth="1"/>
    <col min="10503" max="10752" width="9.140625" style="246"/>
    <col min="10753" max="10753" width="41.5703125" style="246" customWidth="1"/>
    <col min="10754" max="10758" width="0" style="246" hidden="1" customWidth="1"/>
    <col min="10759" max="11008" width="9.140625" style="246"/>
    <col min="11009" max="11009" width="41.5703125" style="246" customWidth="1"/>
    <col min="11010" max="11014" width="0" style="246" hidden="1" customWidth="1"/>
    <col min="11015" max="11264" width="9.140625" style="246"/>
    <col min="11265" max="11265" width="41.5703125" style="246" customWidth="1"/>
    <col min="11266" max="11270" width="0" style="246" hidden="1" customWidth="1"/>
    <col min="11271" max="11520" width="9.140625" style="246"/>
    <col min="11521" max="11521" width="41.5703125" style="246" customWidth="1"/>
    <col min="11522" max="11526" width="0" style="246" hidden="1" customWidth="1"/>
    <col min="11527" max="11776" width="9.140625" style="246"/>
    <col min="11777" max="11777" width="41.5703125" style="246" customWidth="1"/>
    <col min="11778" max="11782" width="0" style="246" hidden="1" customWidth="1"/>
    <col min="11783" max="12032" width="9.140625" style="246"/>
    <col min="12033" max="12033" width="41.5703125" style="246" customWidth="1"/>
    <col min="12034" max="12038" width="0" style="246" hidden="1" customWidth="1"/>
    <col min="12039" max="12288" width="9.140625" style="246"/>
    <col min="12289" max="12289" width="41.5703125" style="246" customWidth="1"/>
    <col min="12290" max="12294" width="0" style="246" hidden="1" customWidth="1"/>
    <col min="12295" max="12544" width="9.140625" style="246"/>
    <col min="12545" max="12545" width="41.5703125" style="246" customWidth="1"/>
    <col min="12546" max="12550" width="0" style="246" hidden="1" customWidth="1"/>
    <col min="12551" max="12800" width="9.140625" style="246"/>
    <col min="12801" max="12801" width="41.5703125" style="246" customWidth="1"/>
    <col min="12802" max="12806" width="0" style="246" hidden="1" customWidth="1"/>
    <col min="12807" max="13056" width="9.140625" style="246"/>
    <col min="13057" max="13057" width="41.5703125" style="246" customWidth="1"/>
    <col min="13058" max="13062" width="0" style="246" hidden="1" customWidth="1"/>
    <col min="13063" max="13312" width="9.140625" style="246"/>
    <col min="13313" max="13313" width="41.5703125" style="246" customWidth="1"/>
    <col min="13314" max="13318" width="0" style="246" hidden="1" customWidth="1"/>
    <col min="13319" max="13568" width="9.140625" style="246"/>
    <col min="13569" max="13569" width="41.5703125" style="246" customWidth="1"/>
    <col min="13570" max="13574" width="0" style="246" hidden="1" customWidth="1"/>
    <col min="13575" max="13824" width="9.140625" style="246"/>
    <col min="13825" max="13825" width="41.5703125" style="246" customWidth="1"/>
    <col min="13826" max="13830" width="0" style="246" hidden="1" customWidth="1"/>
    <col min="13831" max="14080" width="9.140625" style="246"/>
    <col min="14081" max="14081" width="41.5703125" style="246" customWidth="1"/>
    <col min="14082" max="14086" width="0" style="246" hidden="1" customWidth="1"/>
    <col min="14087" max="14336" width="9.140625" style="246"/>
    <col min="14337" max="14337" width="41.5703125" style="246" customWidth="1"/>
    <col min="14338" max="14342" width="0" style="246" hidden="1" customWidth="1"/>
    <col min="14343" max="14592" width="9.140625" style="246"/>
    <col min="14593" max="14593" width="41.5703125" style="246" customWidth="1"/>
    <col min="14594" max="14598" width="0" style="246" hidden="1" customWidth="1"/>
    <col min="14599" max="14848" width="9.140625" style="246"/>
    <col min="14849" max="14849" width="41.5703125" style="246" customWidth="1"/>
    <col min="14850" max="14854" width="0" style="246" hidden="1" customWidth="1"/>
    <col min="14855" max="15104" width="9.140625" style="246"/>
    <col min="15105" max="15105" width="41.5703125" style="246" customWidth="1"/>
    <col min="15106" max="15110" width="0" style="246" hidden="1" customWidth="1"/>
    <col min="15111" max="15360" width="9.140625" style="246"/>
    <col min="15361" max="15361" width="41.5703125" style="246" customWidth="1"/>
    <col min="15362" max="15366" width="0" style="246" hidden="1" customWidth="1"/>
    <col min="15367" max="15616" width="9.140625" style="246"/>
    <col min="15617" max="15617" width="41.5703125" style="246" customWidth="1"/>
    <col min="15618" max="15622" width="0" style="246" hidden="1" customWidth="1"/>
    <col min="15623" max="15872" width="9.140625" style="246"/>
    <col min="15873" max="15873" width="41.5703125" style="246" customWidth="1"/>
    <col min="15874" max="15878" width="0" style="246" hidden="1" customWidth="1"/>
    <col min="15879" max="16128" width="9.140625" style="246"/>
    <col min="16129" max="16129" width="41.5703125" style="246" customWidth="1"/>
    <col min="16130" max="16134" width="0" style="246" hidden="1" customWidth="1"/>
    <col min="16135" max="16384" width="9.140625" style="246"/>
  </cols>
  <sheetData>
    <row r="1" spans="1:13" s="6" customFormat="1" ht="12.95" customHeight="1" x14ac:dyDescent="0.2">
      <c r="A1" s="952" t="s">
        <v>1375</v>
      </c>
      <c r="L1" s="246"/>
      <c r="M1" s="246"/>
    </row>
    <row r="2" spans="1:13" ht="18" customHeight="1" x14ac:dyDescent="0.2">
      <c r="A2" s="154" t="s">
        <v>209</v>
      </c>
    </row>
    <row r="3" spans="1:13" ht="18" customHeight="1" x14ac:dyDescent="0.2">
      <c r="A3" s="154" t="s">
        <v>195</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c r="G6" s="249"/>
      <c r="H6" s="249"/>
      <c r="I6" s="249"/>
    </row>
    <row r="7" spans="1:13" ht="24" customHeight="1" x14ac:dyDescent="0.2">
      <c r="A7" s="222" t="s">
        <v>130</v>
      </c>
      <c r="B7" s="108">
        <v>3618.6</v>
      </c>
      <c r="C7" s="108">
        <v>4218.7</v>
      </c>
      <c r="D7" s="108">
        <v>4158.3</v>
      </c>
      <c r="E7" s="108">
        <v>4663.5</v>
      </c>
      <c r="F7" s="108">
        <v>4218.3</v>
      </c>
      <c r="G7" s="108">
        <v>4013.4</v>
      </c>
      <c r="H7" s="108">
        <v>4438.3</v>
      </c>
      <c r="I7" s="108">
        <v>4745.6000000000004</v>
      </c>
      <c r="J7" s="108">
        <v>3921.6</v>
      </c>
      <c r="K7" s="108">
        <v>3358.9</v>
      </c>
      <c r="L7" s="108">
        <v>8290.6</v>
      </c>
      <c r="M7" s="108">
        <v>13405.2</v>
      </c>
    </row>
    <row r="8" spans="1:13" ht="12.95" customHeight="1" x14ac:dyDescent="0.2">
      <c r="A8" s="222" t="s">
        <v>0</v>
      </c>
      <c r="B8" s="108">
        <v>31.8</v>
      </c>
      <c r="C8" s="108">
        <v>154.9</v>
      </c>
      <c r="D8" s="108">
        <v>287.2</v>
      </c>
      <c r="E8" s="108">
        <v>220.5</v>
      </c>
      <c r="F8" s="108">
        <v>84.1</v>
      </c>
      <c r="G8" s="108">
        <v>117.4</v>
      </c>
      <c r="H8" s="108">
        <v>-38.799999999999997</v>
      </c>
      <c r="I8" s="108">
        <v>57.8</v>
      </c>
      <c r="J8" s="108">
        <v>44.5</v>
      </c>
      <c r="K8" s="108">
        <v>603.20000000000005</v>
      </c>
      <c r="L8" s="108">
        <v>461.6</v>
      </c>
      <c r="M8" s="108">
        <v>676.7</v>
      </c>
    </row>
    <row r="9" spans="1:13" ht="24" x14ac:dyDescent="0.2">
      <c r="A9" s="225" t="s">
        <v>1388</v>
      </c>
      <c r="B9" s="108">
        <v>-0.2</v>
      </c>
      <c r="C9" s="108">
        <v>-113.4</v>
      </c>
      <c r="D9" s="108">
        <v>-160.80000000000001</v>
      </c>
      <c r="E9" s="108">
        <v>106.7</v>
      </c>
      <c r="F9" s="108">
        <v>-57.1</v>
      </c>
      <c r="G9" s="108">
        <v>-49.9</v>
      </c>
      <c r="H9" s="108">
        <v>-227.9</v>
      </c>
      <c r="I9" s="108">
        <v>-86.7</v>
      </c>
      <c r="J9" s="108">
        <v>-142.4</v>
      </c>
      <c r="K9" s="108">
        <v>89.4</v>
      </c>
      <c r="L9" s="108">
        <v>-1007.7</v>
      </c>
      <c r="M9" s="108">
        <v>-880.3</v>
      </c>
    </row>
    <row r="10" spans="1:13" ht="12.95" customHeight="1" x14ac:dyDescent="0.2">
      <c r="A10" s="226" t="s">
        <v>1</v>
      </c>
      <c r="B10" s="108">
        <v>142.19999999999999</v>
      </c>
      <c r="C10" s="108">
        <v>66.599999999999994</v>
      </c>
      <c r="D10" s="108">
        <v>142.5</v>
      </c>
      <c r="E10" s="108">
        <v>249.2</v>
      </c>
      <c r="F10" s="108">
        <v>58.6</v>
      </c>
      <c r="G10" s="108">
        <v>69.3</v>
      </c>
      <c r="H10" s="108">
        <v>48.6</v>
      </c>
      <c r="I10" s="108">
        <v>22.5</v>
      </c>
      <c r="J10" s="108">
        <v>112.8</v>
      </c>
      <c r="K10" s="108">
        <v>263.39999999999998</v>
      </c>
      <c r="L10" s="108">
        <v>110.7</v>
      </c>
      <c r="M10" s="108">
        <v>245.3</v>
      </c>
    </row>
    <row r="11" spans="1:13" ht="12.95" customHeight="1" x14ac:dyDescent="0.2">
      <c r="A11" s="222" t="s">
        <v>2</v>
      </c>
      <c r="B11" s="108">
        <v>142.30000000000001</v>
      </c>
      <c r="C11" s="108">
        <v>180</v>
      </c>
      <c r="D11" s="108">
        <v>303.2</v>
      </c>
      <c r="E11" s="108">
        <v>142.5</v>
      </c>
      <c r="F11" s="108">
        <v>115.7</v>
      </c>
      <c r="G11" s="108">
        <v>119.3</v>
      </c>
      <c r="H11" s="108">
        <v>276.5</v>
      </c>
      <c r="I11" s="108">
        <v>109.2</v>
      </c>
      <c r="J11" s="108">
        <v>255.2</v>
      </c>
      <c r="K11" s="108">
        <v>174.1</v>
      </c>
      <c r="L11" s="108">
        <v>1118.4000000000001</v>
      </c>
      <c r="M11" s="108">
        <v>1125.5</v>
      </c>
    </row>
    <row r="12" spans="1:13" ht="24" x14ac:dyDescent="0.2">
      <c r="A12" s="222" t="s">
        <v>59</v>
      </c>
      <c r="B12" s="108">
        <v>3650.6</v>
      </c>
      <c r="C12" s="108">
        <v>4487</v>
      </c>
      <c r="D12" s="108">
        <v>4606.2</v>
      </c>
      <c r="E12" s="108">
        <v>4777.3</v>
      </c>
      <c r="F12" s="108">
        <v>4359.3999999999996</v>
      </c>
      <c r="G12" s="108">
        <v>4180.7</v>
      </c>
      <c r="H12" s="108">
        <v>4627.3999999999996</v>
      </c>
      <c r="I12" s="108">
        <v>4890.2</v>
      </c>
      <c r="J12" s="108">
        <v>4108.5</v>
      </c>
      <c r="K12" s="108">
        <v>3872.7</v>
      </c>
      <c r="L12" s="108">
        <v>9759.9</v>
      </c>
      <c r="M12" s="108">
        <v>14962.2</v>
      </c>
    </row>
    <row r="13" spans="1:13" ht="12.95" customHeight="1" x14ac:dyDescent="0.2">
      <c r="A13" s="222" t="s">
        <v>3</v>
      </c>
      <c r="B13" s="108">
        <v>118.3</v>
      </c>
      <c r="C13" s="108">
        <v>148</v>
      </c>
      <c r="D13" s="108">
        <v>138.5</v>
      </c>
      <c r="E13" s="108">
        <v>143.6</v>
      </c>
      <c r="F13" s="108">
        <v>85.6</v>
      </c>
      <c r="G13" s="108">
        <v>104.2</v>
      </c>
      <c r="H13" s="108">
        <v>199.8</v>
      </c>
      <c r="I13" s="108">
        <v>238.3</v>
      </c>
      <c r="J13" s="108">
        <v>48.1</v>
      </c>
      <c r="K13" s="108">
        <v>74</v>
      </c>
      <c r="L13" s="108">
        <v>450.3</v>
      </c>
      <c r="M13" s="108">
        <v>1015.4</v>
      </c>
    </row>
    <row r="14" spans="1:13" ht="12.95" customHeight="1" x14ac:dyDescent="0.2">
      <c r="A14" s="222" t="s">
        <v>4</v>
      </c>
      <c r="B14" s="108">
        <v>118.2</v>
      </c>
      <c r="C14" s="108">
        <v>147.9</v>
      </c>
      <c r="D14" s="108">
        <v>137.69999999999999</v>
      </c>
      <c r="E14" s="108">
        <v>142.80000000000001</v>
      </c>
      <c r="F14" s="108">
        <v>66.900000000000006</v>
      </c>
      <c r="G14" s="108">
        <v>88.5</v>
      </c>
      <c r="H14" s="108">
        <v>181</v>
      </c>
      <c r="I14" s="108">
        <v>236.9</v>
      </c>
      <c r="J14" s="108">
        <v>47.3</v>
      </c>
      <c r="K14" s="108">
        <v>73.3</v>
      </c>
      <c r="L14" s="108">
        <v>450.2</v>
      </c>
      <c r="M14" s="108">
        <v>1014.4</v>
      </c>
    </row>
    <row r="15" spans="1:13" ht="12.95" customHeight="1" x14ac:dyDescent="0.2">
      <c r="A15" s="149" t="s">
        <v>5</v>
      </c>
      <c r="B15" s="108">
        <v>11.3</v>
      </c>
      <c r="C15" s="108">
        <v>5.6</v>
      </c>
      <c r="D15" s="108">
        <v>6.1</v>
      </c>
      <c r="E15" s="108">
        <v>5.3</v>
      </c>
      <c r="F15" s="108">
        <v>3.5</v>
      </c>
      <c r="G15" s="108">
        <v>2.2000000000000002</v>
      </c>
      <c r="H15" s="108">
        <v>2</v>
      </c>
      <c r="I15" s="108">
        <v>3.2</v>
      </c>
      <c r="J15" s="108">
        <v>3</v>
      </c>
      <c r="K15" s="108">
        <v>4.3</v>
      </c>
      <c r="L15" s="108">
        <v>2.2999999999999998</v>
      </c>
      <c r="M15" s="108">
        <v>5.9</v>
      </c>
    </row>
    <row r="16" spans="1:13" ht="12.95" customHeight="1" x14ac:dyDescent="0.2">
      <c r="A16" s="227" t="s">
        <v>60</v>
      </c>
      <c r="B16" s="108">
        <v>106.9</v>
      </c>
      <c r="C16" s="108">
        <v>142.30000000000001</v>
      </c>
      <c r="D16" s="108">
        <v>131.6</v>
      </c>
      <c r="E16" s="108">
        <v>133.1</v>
      </c>
      <c r="F16" s="108">
        <v>58.7</v>
      </c>
      <c r="G16" s="108">
        <v>82</v>
      </c>
      <c r="H16" s="108">
        <v>175.8</v>
      </c>
      <c r="I16" s="108">
        <v>231.6</v>
      </c>
      <c r="J16" s="108">
        <v>44.3</v>
      </c>
      <c r="K16" s="108">
        <v>69</v>
      </c>
      <c r="L16" s="108">
        <v>373.7</v>
      </c>
      <c r="M16" s="108">
        <v>957.3</v>
      </c>
    </row>
    <row r="17" spans="1:13" ht="12.95" customHeight="1" x14ac:dyDescent="0.2">
      <c r="A17" s="149" t="s">
        <v>6</v>
      </c>
      <c r="B17" s="108">
        <v>0</v>
      </c>
      <c r="C17" s="108">
        <v>0</v>
      </c>
      <c r="D17" s="108">
        <v>0</v>
      </c>
      <c r="E17" s="108">
        <v>4.4000000000000004</v>
      </c>
      <c r="F17" s="108">
        <v>4.7</v>
      </c>
      <c r="G17" s="108">
        <v>4.3</v>
      </c>
      <c r="H17" s="108">
        <v>3.3</v>
      </c>
      <c r="I17" s="108">
        <v>2.1</v>
      </c>
      <c r="J17" s="108" t="s">
        <v>33</v>
      </c>
      <c r="K17" s="108" t="s">
        <v>33</v>
      </c>
      <c r="L17" s="108">
        <v>74.2</v>
      </c>
      <c r="M17" s="108">
        <v>49.1</v>
      </c>
    </row>
    <row r="18" spans="1:13" ht="12.95" customHeight="1" x14ac:dyDescent="0.2">
      <c r="A18" s="222" t="s">
        <v>7</v>
      </c>
      <c r="B18" s="108">
        <v>626</v>
      </c>
      <c r="C18" s="108">
        <v>409.8</v>
      </c>
      <c r="D18" s="108">
        <v>454.3</v>
      </c>
      <c r="E18" s="108">
        <v>525.29999999999995</v>
      </c>
      <c r="F18" s="108">
        <v>580.4</v>
      </c>
      <c r="G18" s="108">
        <v>828.4</v>
      </c>
      <c r="H18" s="108">
        <v>922</v>
      </c>
      <c r="I18" s="108">
        <v>847.4</v>
      </c>
      <c r="J18" s="108">
        <v>277.39999999999998</v>
      </c>
      <c r="K18" s="108">
        <v>234.7</v>
      </c>
      <c r="L18" s="108">
        <v>1115.8</v>
      </c>
      <c r="M18" s="108">
        <v>1418.2</v>
      </c>
    </row>
    <row r="19" spans="1:13" ht="12.95" customHeight="1" x14ac:dyDescent="0.2">
      <c r="A19" s="222" t="s">
        <v>8</v>
      </c>
      <c r="B19" s="108">
        <v>518.5</v>
      </c>
      <c r="C19" s="108">
        <v>642.4</v>
      </c>
      <c r="D19" s="108">
        <v>599.1</v>
      </c>
      <c r="E19" s="108">
        <v>545.29999999999995</v>
      </c>
      <c r="F19" s="108">
        <v>460.7</v>
      </c>
      <c r="G19" s="108">
        <v>476.2</v>
      </c>
      <c r="H19" s="108">
        <v>502.7</v>
      </c>
      <c r="I19" s="108">
        <v>431.7</v>
      </c>
      <c r="J19" s="108">
        <v>417.8</v>
      </c>
      <c r="K19" s="108">
        <v>752.4</v>
      </c>
      <c r="L19" s="108">
        <v>871.5</v>
      </c>
      <c r="M19" s="108">
        <v>1039.8</v>
      </c>
    </row>
    <row r="20" spans="1:13" ht="12.95" customHeight="1" x14ac:dyDescent="0.2">
      <c r="A20" s="227" t="s">
        <v>109</v>
      </c>
      <c r="B20" s="108">
        <v>286.2</v>
      </c>
      <c r="C20" s="108">
        <v>352.5</v>
      </c>
      <c r="D20" s="108">
        <v>312.10000000000002</v>
      </c>
      <c r="E20" s="108">
        <v>273</v>
      </c>
      <c r="F20" s="108">
        <v>323.10000000000002</v>
      </c>
      <c r="G20" s="108">
        <v>323.10000000000002</v>
      </c>
      <c r="H20" s="108">
        <v>351.4</v>
      </c>
      <c r="I20" s="108">
        <v>294.89999999999998</v>
      </c>
      <c r="J20" s="108">
        <v>215</v>
      </c>
      <c r="K20" s="108">
        <v>412.8</v>
      </c>
      <c r="L20" s="108">
        <v>502.4</v>
      </c>
      <c r="M20" s="108">
        <v>685.7</v>
      </c>
    </row>
    <row r="21" spans="1:13" ht="12.95" customHeight="1" x14ac:dyDescent="0.2">
      <c r="A21" s="227" t="s">
        <v>9</v>
      </c>
      <c r="B21" s="108" t="s">
        <v>33</v>
      </c>
      <c r="C21" s="108" t="s">
        <v>33</v>
      </c>
      <c r="D21" s="108" t="s">
        <v>33</v>
      </c>
      <c r="E21" s="108" t="s">
        <v>33</v>
      </c>
      <c r="F21" s="108" t="s">
        <v>33</v>
      </c>
      <c r="G21" s="108" t="s">
        <v>33</v>
      </c>
      <c r="H21" s="108" t="s">
        <v>33</v>
      </c>
      <c r="I21" s="108" t="s">
        <v>33</v>
      </c>
      <c r="J21" s="108" t="s">
        <v>33</v>
      </c>
      <c r="K21" s="108" t="s">
        <v>33</v>
      </c>
      <c r="L21" s="108">
        <v>2.7</v>
      </c>
      <c r="M21" s="108">
        <v>1.6</v>
      </c>
    </row>
    <row r="22" spans="1:13" ht="12.95" customHeight="1" x14ac:dyDescent="0.2">
      <c r="A22" s="227" t="s">
        <v>10</v>
      </c>
      <c r="B22" s="108">
        <v>4.4000000000000004</v>
      </c>
      <c r="C22" s="108">
        <v>0.9</v>
      </c>
      <c r="D22" s="108">
        <v>1</v>
      </c>
      <c r="E22" s="108">
        <v>1.1000000000000001</v>
      </c>
      <c r="F22" s="108">
        <v>1.9</v>
      </c>
      <c r="G22" s="108">
        <v>1.3</v>
      </c>
      <c r="H22" s="108">
        <v>1</v>
      </c>
      <c r="I22" s="108">
        <v>0.8</v>
      </c>
      <c r="J22" s="108">
        <v>16.8</v>
      </c>
      <c r="K22" s="108">
        <v>1.9</v>
      </c>
      <c r="L22" s="108">
        <v>1.7</v>
      </c>
      <c r="M22" s="108">
        <v>12.8</v>
      </c>
    </row>
    <row r="23" spans="1:13" ht="12.95" customHeight="1" x14ac:dyDescent="0.2">
      <c r="A23" s="227" t="s">
        <v>61</v>
      </c>
      <c r="B23" s="108">
        <v>76</v>
      </c>
      <c r="C23" s="108">
        <v>104.4</v>
      </c>
      <c r="D23" s="108">
        <v>92.1</v>
      </c>
      <c r="E23" s="108">
        <v>30.5</v>
      </c>
      <c r="F23" s="108">
        <v>56.1</v>
      </c>
      <c r="G23" s="108">
        <v>69.099999999999994</v>
      </c>
      <c r="H23" s="108">
        <v>66.599999999999994</v>
      </c>
      <c r="I23" s="108">
        <v>67</v>
      </c>
      <c r="J23" s="108">
        <v>105.6</v>
      </c>
      <c r="K23" s="108">
        <v>211</v>
      </c>
      <c r="L23" s="108">
        <v>223.5</v>
      </c>
      <c r="M23" s="108">
        <v>167.1</v>
      </c>
    </row>
    <row r="24" spans="1:13" ht="12.95" customHeight="1" x14ac:dyDescent="0.2">
      <c r="A24" s="222" t="s">
        <v>11</v>
      </c>
      <c r="B24" s="108">
        <v>1605</v>
      </c>
      <c r="C24" s="108">
        <v>1923.3</v>
      </c>
      <c r="D24" s="108">
        <v>2282.9</v>
      </c>
      <c r="E24" s="108">
        <v>2658.8</v>
      </c>
      <c r="F24" s="108">
        <v>3003.2</v>
      </c>
      <c r="G24" s="108">
        <v>3380.6</v>
      </c>
      <c r="H24" s="108">
        <v>3727.5</v>
      </c>
      <c r="I24" s="108">
        <v>3822.6</v>
      </c>
      <c r="J24" s="108">
        <v>2616.3000000000002</v>
      </c>
      <c r="K24" s="108">
        <v>1712</v>
      </c>
      <c r="L24" s="108">
        <v>4630.7</v>
      </c>
      <c r="M24" s="108">
        <v>7856.5</v>
      </c>
    </row>
    <row r="25" spans="1:13" ht="12.95" customHeight="1" x14ac:dyDescent="0.2">
      <c r="A25" s="222" t="s">
        <v>12</v>
      </c>
      <c r="B25" s="108">
        <v>1050.5</v>
      </c>
      <c r="C25" s="108">
        <v>1296.5999999999999</v>
      </c>
      <c r="D25" s="108">
        <v>1457.3</v>
      </c>
      <c r="E25" s="108">
        <v>1303.0999999999999</v>
      </c>
      <c r="F25" s="108">
        <v>1180.9000000000001</v>
      </c>
      <c r="G25" s="108">
        <v>1220.7</v>
      </c>
      <c r="H25" s="108">
        <v>1597.9</v>
      </c>
      <c r="I25" s="108">
        <v>1682.1</v>
      </c>
      <c r="J25" s="108">
        <v>1209.8</v>
      </c>
      <c r="K25" s="108">
        <v>1350.8</v>
      </c>
      <c r="L25" s="108">
        <v>2806.3</v>
      </c>
      <c r="M25" s="108">
        <v>2494.3000000000002</v>
      </c>
    </row>
    <row r="26" spans="1:13" ht="12.95" customHeight="1" x14ac:dyDescent="0.2">
      <c r="A26" s="222" t="s">
        <v>13</v>
      </c>
      <c r="B26" s="108">
        <v>1648.5</v>
      </c>
      <c r="C26" s="108">
        <v>2316.3000000000002</v>
      </c>
      <c r="D26" s="108">
        <v>2213</v>
      </c>
      <c r="E26" s="108">
        <v>1759.6</v>
      </c>
      <c r="F26" s="108">
        <v>1689.2</v>
      </c>
      <c r="G26" s="108">
        <v>1744.5</v>
      </c>
      <c r="H26" s="108">
        <v>2206.1999999999998</v>
      </c>
      <c r="I26" s="108">
        <v>2274.9</v>
      </c>
      <c r="J26" s="108">
        <v>1946.3</v>
      </c>
      <c r="K26" s="108">
        <v>2697.1</v>
      </c>
      <c r="L26" s="108">
        <v>5538.6</v>
      </c>
      <c r="M26" s="108">
        <v>7789.8</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25</v>
      </c>
      <c r="C30" s="234">
        <v>27</v>
      </c>
      <c r="D30" s="234">
        <v>26</v>
      </c>
      <c r="E30" s="234">
        <v>25</v>
      </c>
      <c r="F30" s="235">
        <v>24</v>
      </c>
      <c r="G30" s="235">
        <v>23</v>
      </c>
      <c r="H30" s="235">
        <v>24</v>
      </c>
      <c r="I30" s="235">
        <v>23</v>
      </c>
      <c r="J30" s="255">
        <v>23</v>
      </c>
      <c r="K30" s="255">
        <v>26</v>
      </c>
      <c r="L30" s="255">
        <v>28</v>
      </c>
      <c r="M30" s="255">
        <v>27</v>
      </c>
    </row>
    <row r="31" spans="1:13" s="212" customFormat="1" ht="12.95" customHeight="1" x14ac:dyDescent="0.2">
      <c r="A31" s="222" t="s">
        <v>15</v>
      </c>
      <c r="B31" s="234">
        <v>15</v>
      </c>
      <c r="C31" s="234">
        <v>17</v>
      </c>
      <c r="D31" s="234">
        <v>9</v>
      </c>
      <c r="E31" s="234">
        <v>14</v>
      </c>
      <c r="F31" s="235">
        <v>14</v>
      </c>
      <c r="G31" s="235">
        <v>14</v>
      </c>
      <c r="H31" s="235">
        <v>14</v>
      </c>
      <c r="I31" s="235">
        <v>17</v>
      </c>
      <c r="J31" s="255">
        <v>14</v>
      </c>
      <c r="K31" s="255">
        <v>16</v>
      </c>
      <c r="L31" s="255">
        <v>15</v>
      </c>
      <c r="M31" s="255">
        <v>11</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-0.9</v>
      </c>
      <c r="C33" s="237">
        <v>-6</v>
      </c>
      <c r="D33" s="237">
        <v>-9.6999999999999993</v>
      </c>
      <c r="E33" s="237">
        <v>-2.4</v>
      </c>
      <c r="F33" s="238">
        <v>-3.2</v>
      </c>
      <c r="G33" s="238">
        <v>-4</v>
      </c>
      <c r="H33" s="238">
        <v>-4.0999999999999996</v>
      </c>
      <c r="I33" s="238">
        <v>-3</v>
      </c>
      <c r="J33" s="257">
        <v>-4.5</v>
      </c>
      <c r="K33" s="257">
        <v>-13.3</v>
      </c>
      <c r="L33" s="257">
        <v>-15.1</v>
      </c>
      <c r="M33" s="257">
        <v>-10.4</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t="s">
        <v>210</v>
      </c>
      <c r="C36" s="239">
        <v>-5.9</v>
      </c>
      <c r="D36" s="239">
        <v>-7</v>
      </c>
      <c r="E36" s="239">
        <v>4</v>
      </c>
      <c r="F36" s="238">
        <v>-1.9</v>
      </c>
      <c r="G36" s="238">
        <v>-1.5</v>
      </c>
      <c r="H36" s="238">
        <v>-6.1</v>
      </c>
      <c r="I36" s="238">
        <v>-2.2999999999999998</v>
      </c>
      <c r="J36" s="257">
        <v>-5.4</v>
      </c>
      <c r="K36" s="257">
        <v>5.2</v>
      </c>
      <c r="L36" s="257">
        <v>-21.8</v>
      </c>
      <c r="M36" s="257">
        <v>-11.2</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t="s">
        <v>210</v>
      </c>
      <c r="C38" s="239">
        <v>-2.7</v>
      </c>
      <c r="D38" s="239">
        <v>-3.9</v>
      </c>
      <c r="E38" s="239">
        <v>2.2999999999999998</v>
      </c>
      <c r="F38" s="238">
        <v>-1.4</v>
      </c>
      <c r="G38" s="238">
        <v>-1.2</v>
      </c>
      <c r="H38" s="238">
        <v>-5.0999999999999996</v>
      </c>
      <c r="I38" s="238">
        <v>-1.8</v>
      </c>
      <c r="J38" s="257">
        <v>-3.6</v>
      </c>
      <c r="K38" s="257">
        <v>2.7</v>
      </c>
      <c r="L38" s="257">
        <v>-12.2</v>
      </c>
      <c r="M38" s="257">
        <v>-6.6</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118.6</v>
      </c>
      <c r="C40" s="239">
        <v>116.6</v>
      </c>
      <c r="D40" s="239">
        <v>98.6</v>
      </c>
      <c r="E40" s="239">
        <v>112.1</v>
      </c>
      <c r="F40" s="238">
        <v>90.5</v>
      </c>
      <c r="G40" s="238">
        <v>95.1</v>
      </c>
      <c r="H40" s="238">
        <v>110.6</v>
      </c>
      <c r="I40" s="238">
        <v>106.9</v>
      </c>
      <c r="J40" s="258">
        <v>82.6</v>
      </c>
      <c r="K40" s="258">
        <v>85.7</v>
      </c>
      <c r="L40" s="258">
        <v>246.8</v>
      </c>
      <c r="M40" s="258">
        <v>161.69999999999999</v>
      </c>
    </row>
    <row r="41" spans="1:13" s="212" customFormat="1" ht="12.95" customHeight="1" x14ac:dyDescent="0.2">
      <c r="A41" s="222" t="s">
        <v>106</v>
      </c>
      <c r="B41" s="240">
        <v>1.3</v>
      </c>
      <c r="C41" s="240">
        <v>1</v>
      </c>
      <c r="D41" s="240">
        <v>0.8</v>
      </c>
      <c r="E41" s="240">
        <v>1.1000000000000001</v>
      </c>
      <c r="F41" s="238">
        <v>0.8</v>
      </c>
      <c r="G41" s="238">
        <v>1.1000000000000001</v>
      </c>
      <c r="H41" s="238">
        <v>1.2</v>
      </c>
      <c r="I41" s="238">
        <v>1</v>
      </c>
      <c r="J41" s="258">
        <v>0.8</v>
      </c>
      <c r="K41" s="258">
        <v>1</v>
      </c>
      <c r="L41" s="258">
        <v>2.9</v>
      </c>
      <c r="M41" s="258">
        <v>0.7</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0.64</v>
      </c>
      <c r="C44" s="241">
        <v>0.56000000000000005</v>
      </c>
      <c r="D44" s="241">
        <v>0.66</v>
      </c>
      <c r="E44" s="241">
        <v>0.74</v>
      </c>
      <c r="F44" s="242">
        <v>0.7</v>
      </c>
      <c r="G44" s="242">
        <v>0.7</v>
      </c>
      <c r="H44" s="242">
        <v>0.72</v>
      </c>
      <c r="I44" s="242">
        <v>0.74</v>
      </c>
      <c r="J44" s="259">
        <v>0.62</v>
      </c>
      <c r="K44" s="259">
        <v>0.5</v>
      </c>
      <c r="L44" s="259">
        <v>0.51</v>
      </c>
      <c r="M44" s="259">
        <v>0.32</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9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72"/>
  <sheetViews>
    <sheetView workbookViewId="0">
      <selection activeCell="M42" sqref="M42"/>
    </sheetView>
  </sheetViews>
  <sheetFormatPr defaultRowHeight="12.75" x14ac:dyDescent="0.2"/>
  <cols>
    <col min="1" max="1" width="40.85546875" style="250" customWidth="1"/>
    <col min="2" max="2" width="8.85546875" style="246" hidden="1" customWidth="1"/>
    <col min="3" max="8" width="0" style="246" hidden="1" customWidth="1"/>
    <col min="9" max="12" width="9.140625" style="246"/>
    <col min="13" max="13" width="8.85546875" style="246"/>
    <col min="14" max="256" width="9.140625" style="246"/>
    <col min="257" max="257" width="40.85546875" style="246" customWidth="1"/>
    <col min="258" max="262" width="0" style="246" hidden="1" customWidth="1"/>
    <col min="263" max="512" width="9.140625" style="246"/>
    <col min="513" max="513" width="40.85546875" style="246" customWidth="1"/>
    <col min="514" max="518" width="0" style="246" hidden="1" customWidth="1"/>
    <col min="519" max="768" width="9.140625" style="246"/>
    <col min="769" max="769" width="40.85546875" style="246" customWidth="1"/>
    <col min="770" max="774" width="0" style="246" hidden="1" customWidth="1"/>
    <col min="775" max="1024" width="9.140625" style="246"/>
    <col min="1025" max="1025" width="40.85546875" style="246" customWidth="1"/>
    <col min="1026" max="1030" width="0" style="246" hidden="1" customWidth="1"/>
    <col min="1031" max="1280" width="9.140625" style="246"/>
    <col min="1281" max="1281" width="40.85546875" style="246" customWidth="1"/>
    <col min="1282" max="1286" width="0" style="246" hidden="1" customWidth="1"/>
    <col min="1287" max="1536" width="9.140625" style="246"/>
    <col min="1537" max="1537" width="40.85546875" style="246" customWidth="1"/>
    <col min="1538" max="1542" width="0" style="246" hidden="1" customWidth="1"/>
    <col min="1543" max="1792" width="9.140625" style="246"/>
    <col min="1793" max="1793" width="40.85546875" style="246" customWidth="1"/>
    <col min="1794" max="1798" width="0" style="246" hidden="1" customWidth="1"/>
    <col min="1799" max="2048" width="9.140625" style="246"/>
    <col min="2049" max="2049" width="40.85546875" style="246" customWidth="1"/>
    <col min="2050" max="2054" width="0" style="246" hidden="1" customWidth="1"/>
    <col min="2055" max="2304" width="9.140625" style="246"/>
    <col min="2305" max="2305" width="40.85546875" style="246" customWidth="1"/>
    <col min="2306" max="2310" width="0" style="246" hidden="1" customWidth="1"/>
    <col min="2311" max="2560" width="9.140625" style="246"/>
    <col min="2561" max="2561" width="40.85546875" style="246" customWidth="1"/>
    <col min="2562" max="2566" width="0" style="246" hidden="1" customWidth="1"/>
    <col min="2567" max="2816" width="9.140625" style="246"/>
    <col min="2817" max="2817" width="40.85546875" style="246" customWidth="1"/>
    <col min="2818" max="2822" width="0" style="246" hidden="1" customWidth="1"/>
    <col min="2823" max="3072" width="9.140625" style="246"/>
    <col min="3073" max="3073" width="40.85546875" style="246" customWidth="1"/>
    <col min="3074" max="3078" width="0" style="246" hidden="1" customWidth="1"/>
    <col min="3079" max="3328" width="9.140625" style="246"/>
    <col min="3329" max="3329" width="40.85546875" style="246" customWidth="1"/>
    <col min="3330" max="3334" width="0" style="246" hidden="1" customWidth="1"/>
    <col min="3335" max="3584" width="9.140625" style="246"/>
    <col min="3585" max="3585" width="40.85546875" style="246" customWidth="1"/>
    <col min="3586" max="3590" width="0" style="246" hidden="1" customWidth="1"/>
    <col min="3591" max="3840" width="9.140625" style="246"/>
    <col min="3841" max="3841" width="40.85546875" style="246" customWidth="1"/>
    <col min="3842" max="3846" width="0" style="246" hidden="1" customWidth="1"/>
    <col min="3847" max="4096" width="9.140625" style="246"/>
    <col min="4097" max="4097" width="40.85546875" style="246" customWidth="1"/>
    <col min="4098" max="4102" width="0" style="246" hidden="1" customWidth="1"/>
    <col min="4103" max="4352" width="9.140625" style="246"/>
    <col min="4353" max="4353" width="40.85546875" style="246" customWidth="1"/>
    <col min="4354" max="4358" width="0" style="246" hidden="1" customWidth="1"/>
    <col min="4359" max="4608" width="9.140625" style="246"/>
    <col min="4609" max="4609" width="40.85546875" style="246" customWidth="1"/>
    <col min="4610" max="4614" width="0" style="246" hidden="1" customWidth="1"/>
    <col min="4615" max="4864" width="9.140625" style="246"/>
    <col min="4865" max="4865" width="40.85546875" style="246" customWidth="1"/>
    <col min="4866" max="4870" width="0" style="246" hidden="1" customWidth="1"/>
    <col min="4871" max="5120" width="9.140625" style="246"/>
    <col min="5121" max="5121" width="40.85546875" style="246" customWidth="1"/>
    <col min="5122" max="5126" width="0" style="246" hidden="1" customWidth="1"/>
    <col min="5127" max="5376" width="9.140625" style="246"/>
    <col min="5377" max="5377" width="40.85546875" style="246" customWidth="1"/>
    <col min="5378" max="5382" width="0" style="246" hidden="1" customWidth="1"/>
    <col min="5383" max="5632" width="9.140625" style="246"/>
    <col min="5633" max="5633" width="40.85546875" style="246" customWidth="1"/>
    <col min="5634" max="5638" width="0" style="246" hidden="1" customWidth="1"/>
    <col min="5639" max="5888" width="9.140625" style="246"/>
    <col min="5889" max="5889" width="40.85546875" style="246" customWidth="1"/>
    <col min="5890" max="5894" width="0" style="246" hidden="1" customWidth="1"/>
    <col min="5895" max="6144" width="9.140625" style="246"/>
    <col min="6145" max="6145" width="40.85546875" style="246" customWidth="1"/>
    <col min="6146" max="6150" width="0" style="246" hidden="1" customWidth="1"/>
    <col min="6151" max="6400" width="9.140625" style="246"/>
    <col min="6401" max="6401" width="40.85546875" style="246" customWidth="1"/>
    <col min="6402" max="6406" width="0" style="246" hidden="1" customWidth="1"/>
    <col min="6407" max="6656" width="9.140625" style="246"/>
    <col min="6657" max="6657" width="40.85546875" style="246" customWidth="1"/>
    <col min="6658" max="6662" width="0" style="246" hidden="1" customWidth="1"/>
    <col min="6663" max="6912" width="9.140625" style="246"/>
    <col min="6913" max="6913" width="40.85546875" style="246" customWidth="1"/>
    <col min="6914" max="6918" width="0" style="246" hidden="1" customWidth="1"/>
    <col min="6919" max="7168" width="9.140625" style="246"/>
    <col min="7169" max="7169" width="40.85546875" style="246" customWidth="1"/>
    <col min="7170" max="7174" width="0" style="246" hidden="1" customWidth="1"/>
    <col min="7175" max="7424" width="9.140625" style="246"/>
    <col min="7425" max="7425" width="40.85546875" style="246" customWidth="1"/>
    <col min="7426" max="7430" width="0" style="246" hidden="1" customWidth="1"/>
    <col min="7431" max="7680" width="9.140625" style="246"/>
    <col min="7681" max="7681" width="40.85546875" style="246" customWidth="1"/>
    <col min="7682" max="7686" width="0" style="246" hidden="1" customWidth="1"/>
    <col min="7687" max="7936" width="9.140625" style="246"/>
    <col min="7937" max="7937" width="40.85546875" style="246" customWidth="1"/>
    <col min="7938" max="7942" width="0" style="246" hidden="1" customWidth="1"/>
    <col min="7943" max="8192" width="9.140625" style="246"/>
    <col min="8193" max="8193" width="40.85546875" style="246" customWidth="1"/>
    <col min="8194" max="8198" width="0" style="246" hidden="1" customWidth="1"/>
    <col min="8199" max="8448" width="9.140625" style="246"/>
    <col min="8449" max="8449" width="40.85546875" style="246" customWidth="1"/>
    <col min="8450" max="8454" width="0" style="246" hidden="1" customWidth="1"/>
    <col min="8455" max="8704" width="9.140625" style="246"/>
    <col min="8705" max="8705" width="40.85546875" style="246" customWidth="1"/>
    <col min="8706" max="8710" width="0" style="246" hidden="1" customWidth="1"/>
    <col min="8711" max="8960" width="9.140625" style="246"/>
    <col min="8961" max="8961" width="40.85546875" style="246" customWidth="1"/>
    <col min="8962" max="8966" width="0" style="246" hidden="1" customWidth="1"/>
    <col min="8967" max="9216" width="9.140625" style="246"/>
    <col min="9217" max="9217" width="40.85546875" style="246" customWidth="1"/>
    <col min="9218" max="9222" width="0" style="246" hidden="1" customWidth="1"/>
    <col min="9223" max="9472" width="9.140625" style="246"/>
    <col min="9473" max="9473" width="40.85546875" style="246" customWidth="1"/>
    <col min="9474" max="9478" width="0" style="246" hidden="1" customWidth="1"/>
    <col min="9479" max="9728" width="9.140625" style="246"/>
    <col min="9729" max="9729" width="40.85546875" style="246" customWidth="1"/>
    <col min="9730" max="9734" width="0" style="246" hidden="1" customWidth="1"/>
    <col min="9735" max="9984" width="9.140625" style="246"/>
    <col min="9985" max="9985" width="40.85546875" style="246" customWidth="1"/>
    <col min="9986" max="9990" width="0" style="246" hidden="1" customWidth="1"/>
    <col min="9991" max="10240" width="9.140625" style="246"/>
    <col min="10241" max="10241" width="40.85546875" style="246" customWidth="1"/>
    <col min="10242" max="10246" width="0" style="246" hidden="1" customWidth="1"/>
    <col min="10247" max="10496" width="9.140625" style="246"/>
    <col min="10497" max="10497" width="40.85546875" style="246" customWidth="1"/>
    <col min="10498" max="10502" width="0" style="246" hidden="1" customWidth="1"/>
    <col min="10503" max="10752" width="9.140625" style="246"/>
    <col min="10753" max="10753" width="40.85546875" style="246" customWidth="1"/>
    <col min="10754" max="10758" width="0" style="246" hidden="1" customWidth="1"/>
    <col min="10759" max="11008" width="9.140625" style="246"/>
    <col min="11009" max="11009" width="40.85546875" style="246" customWidth="1"/>
    <col min="11010" max="11014" width="0" style="246" hidden="1" customWidth="1"/>
    <col min="11015" max="11264" width="9.140625" style="246"/>
    <col min="11265" max="11265" width="40.85546875" style="246" customWidth="1"/>
    <col min="11266" max="11270" width="0" style="246" hidden="1" customWidth="1"/>
    <col min="11271" max="11520" width="9.140625" style="246"/>
    <col min="11521" max="11521" width="40.85546875" style="246" customWidth="1"/>
    <col min="11522" max="11526" width="0" style="246" hidden="1" customWidth="1"/>
    <col min="11527" max="11776" width="9.140625" style="246"/>
    <col min="11777" max="11777" width="40.85546875" style="246" customWidth="1"/>
    <col min="11778" max="11782" width="0" style="246" hidden="1" customWidth="1"/>
    <col min="11783" max="12032" width="9.140625" style="246"/>
    <col min="12033" max="12033" width="40.85546875" style="246" customWidth="1"/>
    <col min="12034" max="12038" width="0" style="246" hidden="1" customWidth="1"/>
    <col min="12039" max="12288" width="9.140625" style="246"/>
    <col min="12289" max="12289" width="40.85546875" style="246" customWidth="1"/>
    <col min="12290" max="12294" width="0" style="246" hidden="1" customWidth="1"/>
    <col min="12295" max="12544" width="9.140625" style="246"/>
    <col min="12545" max="12545" width="40.85546875" style="246" customWidth="1"/>
    <col min="12546" max="12550" width="0" style="246" hidden="1" customWidth="1"/>
    <col min="12551" max="12800" width="9.140625" style="246"/>
    <col min="12801" max="12801" width="40.85546875" style="246" customWidth="1"/>
    <col min="12802" max="12806" width="0" style="246" hidden="1" customWidth="1"/>
    <col min="12807" max="13056" width="9.140625" style="246"/>
    <col min="13057" max="13057" width="40.85546875" style="246" customWidth="1"/>
    <col min="13058" max="13062" width="0" style="246" hidden="1" customWidth="1"/>
    <col min="13063" max="13312" width="9.140625" style="246"/>
    <col min="13313" max="13313" width="40.85546875" style="246" customWidth="1"/>
    <col min="13314" max="13318" width="0" style="246" hidden="1" customWidth="1"/>
    <col min="13319" max="13568" width="9.140625" style="246"/>
    <col min="13569" max="13569" width="40.85546875" style="246" customWidth="1"/>
    <col min="13570" max="13574" width="0" style="246" hidden="1" customWidth="1"/>
    <col min="13575" max="13824" width="9.140625" style="246"/>
    <col min="13825" max="13825" width="40.85546875" style="246" customWidth="1"/>
    <col min="13826" max="13830" width="0" style="246" hidden="1" customWidth="1"/>
    <col min="13831" max="14080" width="9.140625" style="246"/>
    <col min="14081" max="14081" width="40.85546875" style="246" customWidth="1"/>
    <col min="14082" max="14086" width="0" style="246" hidden="1" customWidth="1"/>
    <col min="14087" max="14336" width="9.140625" style="246"/>
    <col min="14337" max="14337" width="40.85546875" style="246" customWidth="1"/>
    <col min="14338" max="14342" width="0" style="246" hidden="1" customWidth="1"/>
    <col min="14343" max="14592" width="9.140625" style="246"/>
    <col min="14593" max="14593" width="40.85546875" style="246" customWidth="1"/>
    <col min="14594" max="14598" width="0" style="246" hidden="1" customWidth="1"/>
    <col min="14599" max="14848" width="9.140625" style="246"/>
    <col min="14849" max="14849" width="40.85546875" style="246" customWidth="1"/>
    <col min="14850" max="14854" width="0" style="246" hidden="1" customWidth="1"/>
    <col min="14855" max="15104" width="9.140625" style="246"/>
    <col min="15105" max="15105" width="40.85546875" style="246" customWidth="1"/>
    <col min="15106" max="15110" width="0" style="246" hidden="1" customWidth="1"/>
    <col min="15111" max="15360" width="9.140625" style="246"/>
    <col min="15361" max="15361" width="40.85546875" style="246" customWidth="1"/>
    <col min="15362" max="15366" width="0" style="246" hidden="1" customWidth="1"/>
    <col min="15367" max="15616" width="9.140625" style="246"/>
    <col min="15617" max="15617" width="40.85546875" style="246" customWidth="1"/>
    <col min="15618" max="15622" width="0" style="246" hidden="1" customWidth="1"/>
    <col min="15623" max="15872" width="9.140625" style="246"/>
    <col min="15873" max="15873" width="40.85546875" style="246" customWidth="1"/>
    <col min="15874" max="15878" width="0" style="246" hidden="1" customWidth="1"/>
    <col min="15879" max="16128" width="9.140625" style="246"/>
    <col min="16129" max="16129" width="40.8554687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211</v>
      </c>
    </row>
    <row r="3" spans="1:13" ht="18" customHeight="1" x14ac:dyDescent="0.2">
      <c r="A3" s="154" t="s">
        <v>212</v>
      </c>
    </row>
    <row r="4" spans="1:13" ht="18" customHeight="1" x14ac:dyDescent="0.2">
      <c r="A4" s="154" t="s">
        <v>183</v>
      </c>
    </row>
    <row r="5" spans="1:13" ht="18" customHeight="1" thickBot="1" x14ac:dyDescent="0.25">
      <c r="A5" s="139" t="s">
        <v>184</v>
      </c>
      <c r="B5" s="254"/>
      <c r="C5" s="254"/>
      <c r="D5" s="254"/>
      <c r="E5" s="254"/>
      <c r="F5" s="254"/>
      <c r="G5" s="254"/>
      <c r="H5" s="254"/>
      <c r="I5" s="254"/>
      <c r="J5" s="254"/>
      <c r="K5" s="254"/>
      <c r="L5" s="254"/>
      <c r="M5" s="254"/>
    </row>
    <row r="6" spans="1:13" s="27" customFormat="1" ht="18" customHeight="1" thickBot="1" x14ac:dyDescent="0.25">
      <c r="A6" s="140"/>
      <c r="B6" s="248">
        <v>2014</v>
      </c>
      <c r="C6" s="248">
        <v>2015</v>
      </c>
      <c r="D6" s="248">
        <v>2016</v>
      </c>
      <c r="E6" s="248">
        <v>2017</v>
      </c>
      <c r="F6" s="248">
        <v>2018</v>
      </c>
      <c r="G6" s="248">
        <v>2019</v>
      </c>
      <c r="H6" s="248">
        <v>2020</v>
      </c>
      <c r="I6" s="248">
        <v>2021</v>
      </c>
      <c r="J6" s="248">
        <v>2022</v>
      </c>
      <c r="K6" s="248">
        <v>2023</v>
      </c>
      <c r="L6" s="248">
        <v>2024</v>
      </c>
      <c r="M6" s="248">
        <v>2025</v>
      </c>
    </row>
    <row r="7" spans="1:13" s="27" customFormat="1" ht="12" x14ac:dyDescent="0.2">
      <c r="A7" s="141"/>
      <c r="B7" s="249"/>
      <c r="C7" s="249"/>
      <c r="D7" s="249"/>
      <c r="E7" s="249"/>
      <c r="F7" s="249"/>
      <c r="G7" s="249"/>
      <c r="H7" s="249"/>
      <c r="I7" s="249"/>
      <c r="J7" s="249"/>
    </row>
    <row r="8" spans="1:13" ht="24" customHeight="1" x14ac:dyDescent="0.2">
      <c r="A8" s="222" t="s">
        <v>130</v>
      </c>
      <c r="B8" s="108">
        <v>2018.7</v>
      </c>
      <c r="C8" s="108">
        <v>2208.3000000000002</v>
      </c>
      <c r="D8" s="108">
        <v>2490</v>
      </c>
      <c r="E8" s="108">
        <v>2743.6</v>
      </c>
      <c r="F8" s="108">
        <v>3826.5</v>
      </c>
      <c r="G8" s="108">
        <v>3962.8</v>
      </c>
      <c r="H8" s="108">
        <v>4189.8</v>
      </c>
      <c r="I8" s="108">
        <v>5372</v>
      </c>
      <c r="J8" s="108">
        <v>5460</v>
      </c>
      <c r="K8" s="108">
        <v>6371.7</v>
      </c>
      <c r="L8" s="108">
        <v>8385</v>
      </c>
      <c r="M8" s="108">
        <v>10606.2</v>
      </c>
    </row>
    <row r="9" spans="1:13" ht="12.95" customHeight="1" x14ac:dyDescent="0.2">
      <c r="A9" s="222" t="s">
        <v>0</v>
      </c>
      <c r="B9" s="108">
        <v>-1.1000000000000001</v>
      </c>
      <c r="C9" s="108">
        <v>-67.400000000000006</v>
      </c>
      <c r="D9" s="108">
        <v>154.1</v>
      </c>
      <c r="E9" s="108">
        <v>-70.3</v>
      </c>
      <c r="F9" s="108">
        <v>-8.3000000000000007</v>
      </c>
      <c r="G9" s="108">
        <v>72.900000000000006</v>
      </c>
      <c r="H9" s="108">
        <v>-110.9</v>
      </c>
      <c r="I9" s="108">
        <v>54.8</v>
      </c>
      <c r="J9" s="108">
        <v>-37.799999999999997</v>
      </c>
      <c r="K9" s="108">
        <v>-143.4</v>
      </c>
      <c r="L9" s="108">
        <v>-123.5</v>
      </c>
      <c r="M9" s="108">
        <v>-189.2</v>
      </c>
    </row>
    <row r="10" spans="1:13" ht="24" x14ac:dyDescent="0.2">
      <c r="A10" s="225" t="s">
        <v>1388</v>
      </c>
      <c r="B10" s="108">
        <v>-99.1</v>
      </c>
      <c r="C10" s="108">
        <v>-213.2</v>
      </c>
      <c r="D10" s="108">
        <v>23.5</v>
      </c>
      <c r="E10" s="108">
        <v>-166.5</v>
      </c>
      <c r="F10" s="108">
        <v>-68.7</v>
      </c>
      <c r="G10" s="108">
        <v>31.4</v>
      </c>
      <c r="H10" s="108">
        <v>-183.7</v>
      </c>
      <c r="I10" s="108">
        <v>4.9000000000000004</v>
      </c>
      <c r="J10" s="108">
        <v>-71.8</v>
      </c>
      <c r="K10" s="108">
        <v>-20.6</v>
      </c>
      <c r="L10" s="108">
        <v>666.2</v>
      </c>
      <c r="M10" s="108">
        <v>785.4</v>
      </c>
    </row>
    <row r="11" spans="1:13" ht="12.95" customHeight="1" x14ac:dyDescent="0.2">
      <c r="A11" s="226" t="s">
        <v>1</v>
      </c>
      <c r="B11" s="108">
        <v>39.799999999999997</v>
      </c>
      <c r="C11" s="108">
        <v>13.4</v>
      </c>
      <c r="D11" s="108">
        <v>120.6</v>
      </c>
      <c r="E11" s="108">
        <v>23.8</v>
      </c>
      <c r="F11" s="108">
        <v>45.7</v>
      </c>
      <c r="G11" s="108">
        <v>139.5</v>
      </c>
      <c r="H11" s="108">
        <v>38.4</v>
      </c>
      <c r="I11" s="108">
        <v>214.5</v>
      </c>
      <c r="J11" s="108">
        <v>133.30000000000001</v>
      </c>
      <c r="K11" s="108">
        <v>200.3</v>
      </c>
      <c r="L11" s="108">
        <v>871.7</v>
      </c>
      <c r="M11" s="108">
        <v>1202.0999999999999</v>
      </c>
    </row>
    <row r="12" spans="1:13" ht="12.95" customHeight="1" x14ac:dyDescent="0.2">
      <c r="A12" s="222" t="s">
        <v>2</v>
      </c>
      <c r="B12" s="108">
        <v>138.9</v>
      </c>
      <c r="C12" s="108">
        <v>226.6</v>
      </c>
      <c r="D12" s="108">
        <v>97.1</v>
      </c>
      <c r="E12" s="108">
        <v>190.3</v>
      </c>
      <c r="F12" s="108">
        <v>114.3</v>
      </c>
      <c r="G12" s="108">
        <v>108.2</v>
      </c>
      <c r="H12" s="108">
        <v>222.1</v>
      </c>
      <c r="I12" s="108">
        <v>209.5</v>
      </c>
      <c r="J12" s="108">
        <v>205.2</v>
      </c>
      <c r="K12" s="108">
        <v>220.9</v>
      </c>
      <c r="L12" s="108">
        <v>205.5</v>
      </c>
      <c r="M12" s="108">
        <v>416.8</v>
      </c>
    </row>
    <row r="13" spans="1:13" ht="24" x14ac:dyDescent="0.2">
      <c r="A13" s="222" t="s">
        <v>59</v>
      </c>
      <c r="B13" s="108">
        <v>2116.6999999999998</v>
      </c>
      <c r="C13" s="108">
        <v>2354.1</v>
      </c>
      <c r="D13" s="108">
        <v>2620.6</v>
      </c>
      <c r="E13" s="108">
        <v>2839.9</v>
      </c>
      <c r="F13" s="108">
        <v>3886.9</v>
      </c>
      <c r="G13" s="108">
        <v>4004.3</v>
      </c>
      <c r="H13" s="108">
        <v>4262.6000000000004</v>
      </c>
      <c r="I13" s="108">
        <v>5421.9</v>
      </c>
      <c r="J13" s="108">
        <v>5494</v>
      </c>
      <c r="K13" s="108">
        <v>6249</v>
      </c>
      <c r="L13" s="108">
        <v>7595.3</v>
      </c>
      <c r="M13" s="108">
        <v>9631.7000000000007</v>
      </c>
    </row>
    <row r="14" spans="1:13" ht="12.95" customHeight="1" x14ac:dyDescent="0.2">
      <c r="A14" s="222" t="s">
        <v>3</v>
      </c>
      <c r="B14" s="108">
        <v>44.1</v>
      </c>
      <c r="C14" s="108">
        <v>46.6</v>
      </c>
      <c r="D14" s="108">
        <v>79.5</v>
      </c>
      <c r="E14" s="108">
        <v>89.7</v>
      </c>
      <c r="F14" s="108">
        <v>249.1</v>
      </c>
      <c r="G14" s="108">
        <v>224.2</v>
      </c>
      <c r="H14" s="108">
        <v>319.89999999999998</v>
      </c>
      <c r="I14" s="108">
        <v>373.5</v>
      </c>
      <c r="J14" s="108">
        <v>710.2</v>
      </c>
      <c r="K14" s="108">
        <v>728.8</v>
      </c>
      <c r="L14" s="108">
        <v>1289.2</v>
      </c>
      <c r="M14" s="108">
        <v>2389.6</v>
      </c>
    </row>
    <row r="15" spans="1:13" ht="12.95" customHeight="1" x14ac:dyDescent="0.2">
      <c r="A15" s="222" t="s">
        <v>4</v>
      </c>
      <c r="B15" s="108">
        <v>43.5</v>
      </c>
      <c r="C15" s="108">
        <v>44.5</v>
      </c>
      <c r="D15" s="108">
        <v>76.7</v>
      </c>
      <c r="E15" s="108">
        <v>85.7</v>
      </c>
      <c r="F15" s="108">
        <v>244.1</v>
      </c>
      <c r="G15" s="108">
        <v>214.7</v>
      </c>
      <c r="H15" s="108">
        <v>301.60000000000002</v>
      </c>
      <c r="I15" s="108">
        <v>354.5</v>
      </c>
      <c r="J15" s="108">
        <v>689.9</v>
      </c>
      <c r="K15" s="108">
        <v>705.8</v>
      </c>
      <c r="L15" s="108">
        <v>1262.5</v>
      </c>
      <c r="M15" s="108">
        <v>2375.1</v>
      </c>
    </row>
    <row r="16" spans="1:13" ht="12.95" customHeight="1" x14ac:dyDescent="0.2">
      <c r="A16" s="149" t="s">
        <v>5</v>
      </c>
      <c r="B16" s="108">
        <v>3.3</v>
      </c>
      <c r="C16" s="108">
        <v>3.6</v>
      </c>
      <c r="D16" s="108">
        <v>7.5</v>
      </c>
      <c r="E16" s="108">
        <v>9.1999999999999993</v>
      </c>
      <c r="F16" s="108">
        <v>18.899999999999999</v>
      </c>
      <c r="G16" s="108">
        <v>42.4</v>
      </c>
      <c r="H16" s="108">
        <v>49.6</v>
      </c>
      <c r="I16" s="108">
        <v>20</v>
      </c>
      <c r="J16" s="108">
        <v>30.8</v>
      </c>
      <c r="K16" s="108">
        <v>22.4</v>
      </c>
      <c r="L16" s="108">
        <v>22.2</v>
      </c>
      <c r="M16" s="108">
        <v>61.3</v>
      </c>
    </row>
    <row r="17" spans="1:13" ht="12.95" customHeight="1" x14ac:dyDescent="0.2">
      <c r="A17" s="227" t="s">
        <v>60</v>
      </c>
      <c r="B17" s="108">
        <v>38.5</v>
      </c>
      <c r="C17" s="108">
        <v>39.1</v>
      </c>
      <c r="D17" s="108">
        <v>67.5</v>
      </c>
      <c r="E17" s="108">
        <v>76.400000000000006</v>
      </c>
      <c r="F17" s="108">
        <v>208.3</v>
      </c>
      <c r="G17" s="108">
        <v>168.9</v>
      </c>
      <c r="H17" s="108">
        <v>251.8</v>
      </c>
      <c r="I17" s="108">
        <v>334.3</v>
      </c>
      <c r="J17" s="108">
        <v>658.7</v>
      </c>
      <c r="K17" s="108">
        <v>681.4</v>
      </c>
      <c r="L17" s="108">
        <v>1239.5</v>
      </c>
      <c r="M17" s="108">
        <v>1905.3</v>
      </c>
    </row>
    <row r="18" spans="1:13" ht="12.95" customHeight="1" x14ac:dyDescent="0.2">
      <c r="A18" s="149" t="s">
        <v>6</v>
      </c>
      <c r="B18" s="108">
        <v>1.7</v>
      </c>
      <c r="C18" s="108">
        <v>1.7</v>
      </c>
      <c r="D18" s="108">
        <v>1.6</v>
      </c>
      <c r="E18" s="108">
        <v>0.1</v>
      </c>
      <c r="F18" s="108">
        <v>16.899999999999999</v>
      </c>
      <c r="G18" s="108">
        <v>3.4</v>
      </c>
      <c r="H18" s="108">
        <v>0.3</v>
      </c>
      <c r="I18" s="108">
        <v>0.3</v>
      </c>
      <c r="J18" s="108">
        <v>0.3</v>
      </c>
      <c r="K18" s="108">
        <v>0.2</v>
      </c>
      <c r="L18" s="108">
        <v>0.8</v>
      </c>
      <c r="M18" s="108">
        <v>408.5</v>
      </c>
    </row>
    <row r="19" spans="1:13" ht="12.95" customHeight="1" x14ac:dyDescent="0.2">
      <c r="A19" s="222" t="s">
        <v>7</v>
      </c>
      <c r="B19" s="108">
        <v>252.7</v>
      </c>
      <c r="C19" s="108">
        <v>519.6</v>
      </c>
      <c r="D19" s="108">
        <v>458.6</v>
      </c>
      <c r="E19" s="108">
        <v>551.20000000000005</v>
      </c>
      <c r="F19" s="108">
        <v>840</v>
      </c>
      <c r="G19" s="108">
        <v>1133</v>
      </c>
      <c r="H19" s="108">
        <v>922.8</v>
      </c>
      <c r="I19" s="108">
        <v>870.9</v>
      </c>
      <c r="J19" s="108">
        <v>1286.0999999999999</v>
      </c>
      <c r="K19" s="108">
        <v>1378.4</v>
      </c>
      <c r="L19" s="108">
        <v>1359.2</v>
      </c>
      <c r="M19" s="108">
        <v>6456.4</v>
      </c>
    </row>
    <row r="20" spans="1:13" ht="12.95" customHeight="1" x14ac:dyDescent="0.2">
      <c r="A20" s="222" t="s">
        <v>8</v>
      </c>
      <c r="B20" s="108">
        <v>214.6</v>
      </c>
      <c r="C20" s="108">
        <v>216.9</v>
      </c>
      <c r="D20" s="108">
        <v>224.1</v>
      </c>
      <c r="E20" s="108">
        <v>188.3</v>
      </c>
      <c r="F20" s="108">
        <v>211</v>
      </c>
      <c r="G20" s="108">
        <v>209.2</v>
      </c>
      <c r="H20" s="108">
        <v>235.9</v>
      </c>
      <c r="I20" s="108">
        <v>385.4</v>
      </c>
      <c r="J20" s="108">
        <v>376</v>
      </c>
      <c r="K20" s="108">
        <v>445.6</v>
      </c>
      <c r="L20" s="108">
        <v>524.29999999999995</v>
      </c>
      <c r="M20" s="108">
        <v>801.3</v>
      </c>
    </row>
    <row r="21" spans="1:13" ht="12.95" customHeight="1" x14ac:dyDescent="0.2">
      <c r="A21" s="227" t="s">
        <v>109</v>
      </c>
      <c r="B21" s="108">
        <v>120.8</v>
      </c>
      <c r="C21" s="108">
        <v>139.1</v>
      </c>
      <c r="D21" s="108">
        <v>154.5</v>
      </c>
      <c r="E21" s="108">
        <v>130.19999999999999</v>
      </c>
      <c r="F21" s="108">
        <v>133.80000000000001</v>
      </c>
      <c r="G21" s="108">
        <v>122.7</v>
      </c>
      <c r="H21" s="108">
        <v>138.5</v>
      </c>
      <c r="I21" s="108">
        <v>269.8</v>
      </c>
      <c r="J21" s="108">
        <v>227.6</v>
      </c>
      <c r="K21" s="108">
        <v>282</v>
      </c>
      <c r="L21" s="108">
        <v>337.6</v>
      </c>
      <c r="M21" s="108">
        <v>521.1</v>
      </c>
    </row>
    <row r="22" spans="1:13" ht="12.95" customHeight="1" x14ac:dyDescent="0.2">
      <c r="A22" s="227" t="s">
        <v>9</v>
      </c>
      <c r="B22" s="108">
        <v>1.5</v>
      </c>
      <c r="C22" s="108">
        <v>2.1</v>
      </c>
      <c r="D22" s="108">
        <v>2.5</v>
      </c>
      <c r="E22" s="108">
        <v>2.2999999999999998</v>
      </c>
      <c r="F22" s="108">
        <v>11.2</v>
      </c>
      <c r="G22" s="108">
        <v>15.8</v>
      </c>
      <c r="H22" s="108">
        <v>11</v>
      </c>
      <c r="I22" s="108">
        <v>17.5</v>
      </c>
      <c r="J22" s="108">
        <v>20.5</v>
      </c>
      <c r="K22" s="108">
        <v>24</v>
      </c>
      <c r="L22" s="108">
        <v>16.399999999999999</v>
      </c>
      <c r="M22" s="108">
        <v>17.2</v>
      </c>
    </row>
    <row r="23" spans="1:13" ht="12.95" customHeight="1" x14ac:dyDescent="0.2">
      <c r="A23" s="227" t="s">
        <v>10</v>
      </c>
      <c r="B23" s="108">
        <v>2.2000000000000002</v>
      </c>
      <c r="C23" s="108">
        <v>2.5</v>
      </c>
      <c r="D23" s="108">
        <v>2.7</v>
      </c>
      <c r="E23" s="108">
        <v>2.6</v>
      </c>
      <c r="F23" s="108">
        <v>2.7</v>
      </c>
      <c r="G23" s="108">
        <v>2.9</v>
      </c>
      <c r="H23" s="108">
        <v>7.5</v>
      </c>
      <c r="I23" s="108">
        <v>4.5</v>
      </c>
      <c r="J23" s="108">
        <v>1.5</v>
      </c>
      <c r="K23" s="108">
        <v>0.3</v>
      </c>
      <c r="L23" s="108">
        <v>4</v>
      </c>
      <c r="M23" s="108">
        <v>0.6</v>
      </c>
    </row>
    <row r="24" spans="1:13" ht="12.95" customHeight="1" x14ac:dyDescent="0.2">
      <c r="A24" s="227" t="s">
        <v>61</v>
      </c>
      <c r="B24" s="108">
        <v>1.2</v>
      </c>
      <c r="C24" s="108">
        <v>1.2</v>
      </c>
      <c r="D24" s="108">
        <v>1.5</v>
      </c>
      <c r="E24" s="108">
        <v>1.3</v>
      </c>
      <c r="F24" s="108">
        <v>1.1000000000000001</v>
      </c>
      <c r="G24" s="108">
        <v>2.4</v>
      </c>
      <c r="H24" s="108">
        <v>1.8</v>
      </c>
      <c r="I24" s="108">
        <v>1.9</v>
      </c>
      <c r="J24" s="108">
        <v>15.6</v>
      </c>
      <c r="K24" s="108">
        <v>11</v>
      </c>
      <c r="L24" s="108">
        <v>9.3000000000000007</v>
      </c>
      <c r="M24" s="108">
        <v>34.200000000000003</v>
      </c>
    </row>
    <row r="25" spans="1:13" ht="12.95" customHeight="1" x14ac:dyDescent="0.2">
      <c r="A25" s="222" t="s">
        <v>11</v>
      </c>
      <c r="B25" s="108">
        <v>4214.3999999999996</v>
      </c>
      <c r="C25" s="108">
        <v>3635.5</v>
      </c>
      <c r="D25" s="108">
        <v>3166.8</v>
      </c>
      <c r="E25" s="108">
        <v>3872.4</v>
      </c>
      <c r="F25" s="108">
        <v>4600.3</v>
      </c>
      <c r="G25" s="108">
        <v>5159</v>
      </c>
      <c r="H25" s="108">
        <v>5648</v>
      </c>
      <c r="I25" s="108">
        <v>6369.9</v>
      </c>
      <c r="J25" s="108">
        <v>7521.5</v>
      </c>
      <c r="K25" s="108">
        <v>8839.5</v>
      </c>
      <c r="L25" s="108">
        <v>10141.6</v>
      </c>
      <c r="M25" s="108">
        <v>16661.7</v>
      </c>
    </row>
    <row r="26" spans="1:13" ht="12.95" customHeight="1" x14ac:dyDescent="0.2">
      <c r="A26" s="222" t="s">
        <v>12</v>
      </c>
      <c r="B26" s="108">
        <v>413.6</v>
      </c>
      <c r="C26" s="108">
        <v>448.9</v>
      </c>
      <c r="D26" s="108">
        <v>398.1</v>
      </c>
      <c r="E26" s="108">
        <v>405.1</v>
      </c>
      <c r="F26" s="108">
        <v>610.9</v>
      </c>
      <c r="G26" s="108">
        <v>1074.8</v>
      </c>
      <c r="H26" s="108">
        <v>952.3</v>
      </c>
      <c r="I26" s="108">
        <v>844.8</v>
      </c>
      <c r="J26" s="108">
        <v>1882.1</v>
      </c>
      <c r="K26" s="108">
        <v>2117.5</v>
      </c>
      <c r="L26" s="108">
        <v>2419</v>
      </c>
      <c r="M26" s="108">
        <v>1652.9</v>
      </c>
    </row>
    <row r="27" spans="1:13" ht="12.95" customHeight="1" x14ac:dyDescent="0.2">
      <c r="A27" s="222" t="s">
        <v>13</v>
      </c>
      <c r="B27" s="108">
        <v>538.1</v>
      </c>
      <c r="C27" s="108">
        <v>615.6</v>
      </c>
      <c r="D27" s="108">
        <v>526</v>
      </c>
      <c r="E27" s="108">
        <v>462.2</v>
      </c>
      <c r="F27" s="108">
        <v>786.7</v>
      </c>
      <c r="G27" s="108">
        <v>896.1</v>
      </c>
      <c r="H27" s="108">
        <v>767</v>
      </c>
      <c r="I27" s="108">
        <v>987.5</v>
      </c>
      <c r="J27" s="108">
        <v>1466.6</v>
      </c>
      <c r="K27" s="108">
        <v>1722.1</v>
      </c>
      <c r="L27" s="108">
        <v>2151.9</v>
      </c>
      <c r="M27" s="108">
        <v>3533.7</v>
      </c>
    </row>
    <row r="28" spans="1:13" ht="12.95" customHeight="1" thickBot="1" x14ac:dyDescent="0.25">
      <c r="A28" s="151"/>
      <c r="B28" s="26"/>
      <c r="C28" s="26"/>
      <c r="D28" s="26"/>
      <c r="E28" s="26"/>
      <c r="F28" s="26"/>
      <c r="G28" s="26"/>
      <c r="H28" s="26"/>
      <c r="I28" s="26"/>
      <c r="J28" s="26"/>
      <c r="K28" s="26"/>
      <c r="L28" s="26"/>
      <c r="M28" s="26"/>
    </row>
    <row r="29" spans="1:13" ht="12.95" customHeight="1" x14ac:dyDescent="0.2">
      <c r="A29" s="152"/>
      <c r="B29" s="24"/>
      <c r="C29" s="24"/>
      <c r="D29" s="24"/>
      <c r="E29" s="24"/>
      <c r="F29" s="24"/>
      <c r="G29" s="24"/>
      <c r="H29" s="24"/>
      <c r="I29" s="24"/>
      <c r="J29" s="24"/>
      <c r="K29" s="24"/>
      <c r="L29" s="24"/>
      <c r="M29" s="24"/>
    </row>
    <row r="30" spans="1:13" s="212" customFormat="1" ht="12.95" customHeight="1" x14ac:dyDescent="0.2">
      <c r="A30" s="233" t="s">
        <v>14</v>
      </c>
      <c r="K30" s="246"/>
      <c r="L30" s="246"/>
      <c r="M30" s="246"/>
    </row>
    <row r="31" spans="1:13" s="212" customFormat="1" ht="12.95" customHeight="1" x14ac:dyDescent="0.2">
      <c r="A31" s="222" t="s">
        <v>116</v>
      </c>
      <c r="B31" s="234">
        <v>306</v>
      </c>
      <c r="C31" s="234">
        <v>261</v>
      </c>
      <c r="D31" s="234">
        <v>269</v>
      </c>
      <c r="E31" s="234">
        <v>279</v>
      </c>
      <c r="F31" s="235">
        <v>506</v>
      </c>
      <c r="G31" s="235">
        <v>540</v>
      </c>
      <c r="H31" s="235">
        <v>539</v>
      </c>
      <c r="I31" s="235">
        <v>569</v>
      </c>
      <c r="J31" s="235">
        <v>614</v>
      </c>
      <c r="K31" s="255">
        <v>611</v>
      </c>
      <c r="L31" s="255">
        <v>604</v>
      </c>
      <c r="M31" s="255">
        <v>492</v>
      </c>
    </row>
    <row r="32" spans="1:13" s="212" customFormat="1" ht="12.95" customHeight="1" x14ac:dyDescent="0.2">
      <c r="A32" s="222" t="s">
        <v>15</v>
      </c>
      <c r="B32" s="234">
        <v>95</v>
      </c>
      <c r="C32" s="234">
        <v>77</v>
      </c>
      <c r="D32" s="234">
        <v>73</v>
      </c>
      <c r="E32" s="234">
        <v>80</v>
      </c>
      <c r="F32" s="235">
        <v>90</v>
      </c>
      <c r="G32" s="235">
        <v>101</v>
      </c>
      <c r="H32" s="235">
        <v>99</v>
      </c>
      <c r="I32" s="235">
        <v>122</v>
      </c>
      <c r="J32" s="235">
        <v>119</v>
      </c>
      <c r="K32" s="255">
        <v>120</v>
      </c>
      <c r="L32" s="255">
        <v>113</v>
      </c>
      <c r="M32" s="255">
        <v>90</v>
      </c>
    </row>
    <row r="33" spans="1:13" s="212" customFormat="1" ht="12.95" customHeight="1" x14ac:dyDescent="0.2">
      <c r="A33" s="222" t="s">
        <v>165</v>
      </c>
      <c r="F33" s="236"/>
      <c r="G33" s="236"/>
      <c r="H33" s="236"/>
      <c r="I33" s="236"/>
      <c r="J33" s="236"/>
      <c r="K33" s="256"/>
      <c r="L33" s="256"/>
      <c r="M33" s="256"/>
    </row>
    <row r="34" spans="1:13" s="212" customFormat="1" ht="12.95" customHeight="1" x14ac:dyDescent="0.2">
      <c r="A34" s="222" t="s">
        <v>62</v>
      </c>
      <c r="B34" s="237">
        <v>-4.5999999999999996</v>
      </c>
      <c r="C34" s="237">
        <v>-6.2</v>
      </c>
      <c r="D34" s="237">
        <v>-5</v>
      </c>
      <c r="E34" s="237">
        <v>-3.4</v>
      </c>
      <c r="F34" s="238">
        <v>-1.6</v>
      </c>
      <c r="G34" s="238">
        <v>-1</v>
      </c>
      <c r="H34" s="238">
        <v>-1.7</v>
      </c>
      <c r="I34" s="238">
        <v>-0.9</v>
      </c>
      <c r="J34" s="238">
        <v>-0.6</v>
      </c>
      <c r="K34" s="257">
        <v>2</v>
      </c>
      <c r="L34" s="257">
        <v>10.4</v>
      </c>
      <c r="M34" s="257">
        <v>10.1</v>
      </c>
    </row>
    <row r="35" spans="1:13" s="212" customFormat="1" ht="13.9" customHeight="1" x14ac:dyDescent="0.2">
      <c r="A35" s="222" t="s">
        <v>111</v>
      </c>
      <c r="F35" s="236"/>
      <c r="G35" s="236"/>
      <c r="H35" s="236"/>
      <c r="I35" s="236"/>
      <c r="J35" s="236"/>
      <c r="K35" s="257"/>
      <c r="L35" s="257"/>
      <c r="M35" s="257"/>
    </row>
    <row r="36" spans="1:13" s="212" customFormat="1" ht="13.9" customHeight="1" x14ac:dyDescent="0.2">
      <c r="A36" s="222" t="s">
        <v>142</v>
      </c>
      <c r="F36" s="236"/>
      <c r="G36" s="236"/>
      <c r="H36" s="236"/>
      <c r="I36" s="236"/>
      <c r="J36" s="236"/>
      <c r="K36" s="257"/>
      <c r="L36" s="257"/>
      <c r="M36" s="257"/>
    </row>
    <row r="37" spans="1:13" s="212" customFormat="1" ht="12.95" customHeight="1" x14ac:dyDescent="0.2">
      <c r="A37" s="222" t="s">
        <v>140</v>
      </c>
      <c r="B37" s="239">
        <v>-2.4</v>
      </c>
      <c r="C37" s="239">
        <v>-5.9</v>
      </c>
      <c r="D37" s="239">
        <v>0.7</v>
      </c>
      <c r="E37" s="239">
        <v>-4.3</v>
      </c>
      <c r="F37" s="238">
        <v>-1.5</v>
      </c>
      <c r="G37" s="238">
        <v>0.6</v>
      </c>
      <c r="H37" s="238">
        <v>-3.3</v>
      </c>
      <c r="I37" s="238">
        <v>0.1</v>
      </c>
      <c r="J37" s="238">
        <v>-1</v>
      </c>
      <c r="K37" s="257">
        <v>-0.2</v>
      </c>
      <c r="L37" s="257">
        <v>6.6</v>
      </c>
      <c r="M37" s="257">
        <v>4.7</v>
      </c>
    </row>
    <row r="38" spans="1:13" s="212" customFormat="1" ht="12.95" customHeight="1" x14ac:dyDescent="0.2">
      <c r="A38" s="222" t="s">
        <v>112</v>
      </c>
      <c r="F38" s="236"/>
      <c r="G38" s="236"/>
      <c r="H38" s="236"/>
      <c r="I38" s="236"/>
      <c r="J38" s="236"/>
      <c r="K38" s="257"/>
      <c r="L38" s="257"/>
      <c r="M38" s="257"/>
    </row>
    <row r="39" spans="1:13" s="212" customFormat="1" ht="25.7" customHeight="1" x14ac:dyDescent="0.2">
      <c r="A39" s="222" t="s">
        <v>141</v>
      </c>
      <c r="B39" s="239">
        <v>-4.9000000000000004</v>
      </c>
      <c r="C39" s="239">
        <v>-9.6999999999999993</v>
      </c>
      <c r="D39" s="239">
        <v>0.9</v>
      </c>
      <c r="E39" s="239">
        <v>-6.1</v>
      </c>
      <c r="F39" s="238">
        <v>-1.8</v>
      </c>
      <c r="G39" s="238">
        <v>0.8</v>
      </c>
      <c r="H39" s="238">
        <v>-4.4000000000000004</v>
      </c>
      <c r="I39" s="238">
        <v>0.1</v>
      </c>
      <c r="J39" s="238">
        <v>-1.3</v>
      </c>
      <c r="K39" s="257">
        <v>-0.3</v>
      </c>
      <c r="L39" s="257">
        <v>7.9</v>
      </c>
      <c r="M39" s="257">
        <v>7.4</v>
      </c>
    </row>
    <row r="40" spans="1:13" s="212" customFormat="1" ht="12.95" customHeight="1" x14ac:dyDescent="0.2">
      <c r="A40" s="222" t="s">
        <v>105</v>
      </c>
      <c r="F40" s="236"/>
      <c r="G40" s="236"/>
      <c r="H40" s="236"/>
      <c r="I40" s="236"/>
      <c r="J40" s="236"/>
      <c r="K40" s="256"/>
      <c r="L40" s="256"/>
      <c r="M40" s="256"/>
    </row>
    <row r="41" spans="1:13" s="212" customFormat="1" ht="12.95" customHeight="1" x14ac:dyDescent="0.2">
      <c r="A41" s="222" t="s">
        <v>16</v>
      </c>
      <c r="B41" s="239">
        <v>106.7</v>
      </c>
      <c r="C41" s="239">
        <v>109.4</v>
      </c>
      <c r="D41" s="239">
        <v>112.8</v>
      </c>
      <c r="E41" s="239">
        <v>110.2</v>
      </c>
      <c r="F41" s="238">
        <v>139.5</v>
      </c>
      <c r="G41" s="238">
        <v>103.6</v>
      </c>
      <c r="H41" s="238">
        <v>105.7</v>
      </c>
      <c r="I41" s="238">
        <v>128.19999999999999</v>
      </c>
      <c r="J41" s="238">
        <v>101.6</v>
      </c>
      <c r="K41" s="258">
        <v>116.7</v>
      </c>
      <c r="L41" s="258">
        <v>131.6</v>
      </c>
      <c r="M41" s="258">
        <v>126.5</v>
      </c>
    </row>
    <row r="42" spans="1:13" s="212" customFormat="1" ht="12.95" customHeight="1" x14ac:dyDescent="0.2">
      <c r="A42" s="222" t="s">
        <v>106</v>
      </c>
      <c r="B42" s="240">
        <v>1</v>
      </c>
      <c r="C42" s="240">
        <v>1</v>
      </c>
      <c r="D42" s="240">
        <v>1</v>
      </c>
      <c r="E42" s="240">
        <v>1</v>
      </c>
      <c r="F42" s="238">
        <v>1.3</v>
      </c>
      <c r="G42" s="238">
        <v>0.7</v>
      </c>
      <c r="H42" s="238">
        <v>1</v>
      </c>
      <c r="I42" s="238">
        <v>1.2</v>
      </c>
      <c r="J42" s="238">
        <v>0.8</v>
      </c>
      <c r="K42" s="258">
        <v>1.1000000000000001</v>
      </c>
      <c r="L42" s="258">
        <v>1.1000000000000001</v>
      </c>
      <c r="M42" s="258">
        <v>1</v>
      </c>
    </row>
    <row r="43" spans="1:13" s="212" customFormat="1" ht="12.95" customHeight="1" x14ac:dyDescent="0.2">
      <c r="A43" s="222" t="s">
        <v>63</v>
      </c>
      <c r="F43" s="236"/>
      <c r="G43" s="236"/>
      <c r="H43" s="236"/>
      <c r="I43" s="236"/>
      <c r="J43" s="236"/>
      <c r="K43" s="256"/>
      <c r="L43" s="256"/>
      <c r="M43" s="256"/>
    </row>
    <row r="44" spans="1:13" s="212" customFormat="1" ht="12.95" customHeight="1" x14ac:dyDescent="0.2">
      <c r="A44" s="222" t="s">
        <v>17</v>
      </c>
      <c r="F44" s="236"/>
      <c r="G44" s="236"/>
      <c r="H44" s="236"/>
      <c r="I44" s="236"/>
      <c r="J44" s="236"/>
      <c r="K44" s="256"/>
      <c r="L44" s="256"/>
      <c r="M44" s="256"/>
    </row>
    <row r="45" spans="1:13" s="212" customFormat="1" ht="12.95" customHeight="1" x14ac:dyDescent="0.2">
      <c r="A45" s="222" t="s">
        <v>18</v>
      </c>
      <c r="B45" s="241">
        <v>0.77</v>
      </c>
      <c r="C45" s="241">
        <v>0.73</v>
      </c>
      <c r="D45" s="241">
        <v>0.76</v>
      </c>
      <c r="E45" s="241">
        <v>0.88</v>
      </c>
      <c r="F45" s="242">
        <v>0.78</v>
      </c>
      <c r="G45" s="242">
        <v>1.2</v>
      </c>
      <c r="H45" s="242">
        <v>1.24</v>
      </c>
      <c r="I45" s="242">
        <v>0.86</v>
      </c>
      <c r="J45" s="242">
        <v>1.28</v>
      </c>
      <c r="K45" s="259">
        <v>1.23</v>
      </c>
      <c r="L45" s="259">
        <v>1.1200000000000001</v>
      </c>
      <c r="M45" s="259">
        <v>0.47</v>
      </c>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row r="72" spans="1:1" x14ac:dyDescent="0.2">
      <c r="A72" s="152"/>
    </row>
  </sheetData>
  <hyperlinks>
    <hyperlink ref="A1" location="Мазмуну!A1" display="МАЗМУНУНА  кайтуу" xr:uid="{00000000-0004-0000-2A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70"/>
  <sheetViews>
    <sheetView workbookViewId="0">
      <selection activeCell="M42" sqref="M42"/>
    </sheetView>
  </sheetViews>
  <sheetFormatPr defaultRowHeight="12.75" x14ac:dyDescent="0.2"/>
  <cols>
    <col min="1" max="1" width="41.140625" style="250" customWidth="1"/>
    <col min="2" max="6" width="0" style="246" hidden="1" customWidth="1"/>
    <col min="7" max="8" width="9.5703125" style="246" hidden="1" customWidth="1"/>
    <col min="9" max="13" width="9.5703125" style="246" customWidth="1"/>
    <col min="14" max="256" width="9.140625" style="246"/>
    <col min="257" max="257" width="41.140625" style="246" customWidth="1"/>
    <col min="258" max="262" width="0" style="246" hidden="1" customWidth="1"/>
    <col min="263" max="267" width="9.5703125" style="246" customWidth="1"/>
    <col min="268" max="512" width="9.140625" style="246"/>
    <col min="513" max="513" width="41.140625" style="246" customWidth="1"/>
    <col min="514" max="518" width="0" style="246" hidden="1" customWidth="1"/>
    <col min="519" max="523" width="9.5703125" style="246" customWidth="1"/>
    <col min="524" max="768" width="9.140625" style="246"/>
    <col min="769" max="769" width="41.140625" style="246" customWidth="1"/>
    <col min="770" max="774" width="0" style="246" hidden="1" customWidth="1"/>
    <col min="775" max="779" width="9.5703125" style="246" customWidth="1"/>
    <col min="780" max="1024" width="9.140625" style="246"/>
    <col min="1025" max="1025" width="41.140625" style="246" customWidth="1"/>
    <col min="1026" max="1030" width="0" style="246" hidden="1" customWidth="1"/>
    <col min="1031" max="1035" width="9.5703125" style="246" customWidth="1"/>
    <col min="1036" max="1280" width="9.140625" style="246"/>
    <col min="1281" max="1281" width="41.140625" style="246" customWidth="1"/>
    <col min="1282" max="1286" width="0" style="246" hidden="1" customWidth="1"/>
    <col min="1287" max="1291" width="9.5703125" style="246" customWidth="1"/>
    <col min="1292" max="1536" width="9.140625" style="246"/>
    <col min="1537" max="1537" width="41.140625" style="246" customWidth="1"/>
    <col min="1538" max="1542" width="0" style="246" hidden="1" customWidth="1"/>
    <col min="1543" max="1547" width="9.5703125" style="246" customWidth="1"/>
    <col min="1548" max="1792" width="9.140625" style="246"/>
    <col min="1793" max="1793" width="41.140625" style="246" customWidth="1"/>
    <col min="1794" max="1798" width="0" style="246" hidden="1" customWidth="1"/>
    <col min="1799" max="1803" width="9.5703125" style="246" customWidth="1"/>
    <col min="1804" max="2048" width="9.140625" style="246"/>
    <col min="2049" max="2049" width="41.140625" style="246" customWidth="1"/>
    <col min="2050" max="2054" width="0" style="246" hidden="1" customWidth="1"/>
    <col min="2055" max="2059" width="9.5703125" style="246" customWidth="1"/>
    <col min="2060" max="2304" width="9.140625" style="246"/>
    <col min="2305" max="2305" width="41.140625" style="246" customWidth="1"/>
    <col min="2306" max="2310" width="0" style="246" hidden="1" customWidth="1"/>
    <col min="2311" max="2315" width="9.5703125" style="246" customWidth="1"/>
    <col min="2316" max="2560" width="9.140625" style="246"/>
    <col min="2561" max="2561" width="41.140625" style="246" customWidth="1"/>
    <col min="2562" max="2566" width="0" style="246" hidden="1" customWidth="1"/>
    <col min="2567" max="2571" width="9.5703125" style="246" customWidth="1"/>
    <col min="2572" max="2816" width="9.140625" style="246"/>
    <col min="2817" max="2817" width="41.140625" style="246" customWidth="1"/>
    <col min="2818" max="2822" width="0" style="246" hidden="1" customWidth="1"/>
    <col min="2823" max="2827" width="9.5703125" style="246" customWidth="1"/>
    <col min="2828" max="3072" width="9.140625" style="246"/>
    <col min="3073" max="3073" width="41.140625" style="246" customWidth="1"/>
    <col min="3074" max="3078" width="0" style="246" hidden="1" customWidth="1"/>
    <col min="3079" max="3083" width="9.5703125" style="246" customWidth="1"/>
    <col min="3084" max="3328" width="9.140625" style="246"/>
    <col min="3329" max="3329" width="41.140625" style="246" customWidth="1"/>
    <col min="3330" max="3334" width="0" style="246" hidden="1" customWidth="1"/>
    <col min="3335" max="3339" width="9.5703125" style="246" customWidth="1"/>
    <col min="3340" max="3584" width="9.140625" style="246"/>
    <col min="3585" max="3585" width="41.140625" style="246" customWidth="1"/>
    <col min="3586" max="3590" width="0" style="246" hidden="1" customWidth="1"/>
    <col min="3591" max="3595" width="9.5703125" style="246" customWidth="1"/>
    <col min="3596" max="3840" width="9.140625" style="246"/>
    <col min="3841" max="3841" width="41.140625" style="246" customWidth="1"/>
    <col min="3842" max="3846" width="0" style="246" hidden="1" customWidth="1"/>
    <col min="3847" max="3851" width="9.5703125" style="246" customWidth="1"/>
    <col min="3852" max="4096" width="9.140625" style="246"/>
    <col min="4097" max="4097" width="41.140625" style="246" customWidth="1"/>
    <col min="4098" max="4102" width="0" style="246" hidden="1" customWidth="1"/>
    <col min="4103" max="4107" width="9.5703125" style="246" customWidth="1"/>
    <col min="4108" max="4352" width="9.140625" style="246"/>
    <col min="4353" max="4353" width="41.140625" style="246" customWidth="1"/>
    <col min="4354" max="4358" width="0" style="246" hidden="1" customWidth="1"/>
    <col min="4359" max="4363" width="9.5703125" style="246" customWidth="1"/>
    <col min="4364" max="4608" width="9.140625" style="246"/>
    <col min="4609" max="4609" width="41.140625" style="246" customWidth="1"/>
    <col min="4610" max="4614" width="0" style="246" hidden="1" customWidth="1"/>
    <col min="4615" max="4619" width="9.5703125" style="246" customWidth="1"/>
    <col min="4620" max="4864" width="9.140625" style="246"/>
    <col min="4865" max="4865" width="41.140625" style="246" customWidth="1"/>
    <col min="4866" max="4870" width="0" style="246" hidden="1" customWidth="1"/>
    <col min="4871" max="4875" width="9.5703125" style="246" customWidth="1"/>
    <col min="4876" max="5120" width="9.140625" style="246"/>
    <col min="5121" max="5121" width="41.140625" style="246" customWidth="1"/>
    <col min="5122" max="5126" width="0" style="246" hidden="1" customWidth="1"/>
    <col min="5127" max="5131" width="9.5703125" style="246" customWidth="1"/>
    <col min="5132" max="5376" width="9.140625" style="246"/>
    <col min="5377" max="5377" width="41.140625" style="246" customWidth="1"/>
    <col min="5378" max="5382" width="0" style="246" hidden="1" customWidth="1"/>
    <col min="5383" max="5387" width="9.5703125" style="246" customWidth="1"/>
    <col min="5388" max="5632" width="9.140625" style="246"/>
    <col min="5633" max="5633" width="41.140625" style="246" customWidth="1"/>
    <col min="5634" max="5638" width="0" style="246" hidden="1" customWidth="1"/>
    <col min="5639" max="5643" width="9.5703125" style="246" customWidth="1"/>
    <col min="5644" max="5888" width="9.140625" style="246"/>
    <col min="5889" max="5889" width="41.140625" style="246" customWidth="1"/>
    <col min="5890" max="5894" width="0" style="246" hidden="1" customWidth="1"/>
    <col min="5895" max="5899" width="9.5703125" style="246" customWidth="1"/>
    <col min="5900" max="6144" width="9.140625" style="246"/>
    <col min="6145" max="6145" width="41.140625" style="246" customWidth="1"/>
    <col min="6146" max="6150" width="0" style="246" hidden="1" customWidth="1"/>
    <col min="6151" max="6155" width="9.5703125" style="246" customWidth="1"/>
    <col min="6156" max="6400" width="9.140625" style="246"/>
    <col min="6401" max="6401" width="41.140625" style="246" customWidth="1"/>
    <col min="6402" max="6406" width="0" style="246" hidden="1" customWidth="1"/>
    <col min="6407" max="6411" width="9.5703125" style="246" customWidth="1"/>
    <col min="6412" max="6656" width="9.140625" style="246"/>
    <col min="6657" max="6657" width="41.140625" style="246" customWidth="1"/>
    <col min="6658" max="6662" width="0" style="246" hidden="1" customWidth="1"/>
    <col min="6663" max="6667" width="9.5703125" style="246" customWidth="1"/>
    <col min="6668" max="6912" width="9.140625" style="246"/>
    <col min="6913" max="6913" width="41.140625" style="246" customWidth="1"/>
    <col min="6914" max="6918" width="0" style="246" hidden="1" customWidth="1"/>
    <col min="6919" max="6923" width="9.5703125" style="246" customWidth="1"/>
    <col min="6924" max="7168" width="9.140625" style="246"/>
    <col min="7169" max="7169" width="41.140625" style="246" customWidth="1"/>
    <col min="7170" max="7174" width="0" style="246" hidden="1" customWidth="1"/>
    <col min="7175" max="7179" width="9.5703125" style="246" customWidth="1"/>
    <col min="7180" max="7424" width="9.140625" style="246"/>
    <col min="7425" max="7425" width="41.140625" style="246" customWidth="1"/>
    <col min="7426" max="7430" width="0" style="246" hidden="1" customWidth="1"/>
    <col min="7431" max="7435" width="9.5703125" style="246" customWidth="1"/>
    <col min="7436" max="7680" width="9.140625" style="246"/>
    <col min="7681" max="7681" width="41.140625" style="246" customWidth="1"/>
    <col min="7682" max="7686" width="0" style="246" hidden="1" customWidth="1"/>
    <col min="7687" max="7691" width="9.5703125" style="246" customWidth="1"/>
    <col min="7692" max="7936" width="9.140625" style="246"/>
    <col min="7937" max="7937" width="41.140625" style="246" customWidth="1"/>
    <col min="7938" max="7942" width="0" style="246" hidden="1" customWidth="1"/>
    <col min="7943" max="7947" width="9.5703125" style="246" customWidth="1"/>
    <col min="7948" max="8192" width="9.140625" style="246"/>
    <col min="8193" max="8193" width="41.140625" style="246" customWidth="1"/>
    <col min="8194" max="8198" width="0" style="246" hidden="1" customWidth="1"/>
    <col min="8199" max="8203" width="9.5703125" style="246" customWidth="1"/>
    <col min="8204" max="8448" width="9.140625" style="246"/>
    <col min="8449" max="8449" width="41.140625" style="246" customWidth="1"/>
    <col min="8450" max="8454" width="0" style="246" hidden="1" customWidth="1"/>
    <col min="8455" max="8459" width="9.5703125" style="246" customWidth="1"/>
    <col min="8460" max="8704" width="9.140625" style="246"/>
    <col min="8705" max="8705" width="41.140625" style="246" customWidth="1"/>
    <col min="8706" max="8710" width="0" style="246" hidden="1" customWidth="1"/>
    <col min="8711" max="8715" width="9.5703125" style="246" customWidth="1"/>
    <col min="8716" max="8960" width="9.140625" style="246"/>
    <col min="8961" max="8961" width="41.140625" style="246" customWidth="1"/>
    <col min="8962" max="8966" width="0" style="246" hidden="1" customWidth="1"/>
    <col min="8967" max="8971" width="9.5703125" style="246" customWidth="1"/>
    <col min="8972" max="9216" width="9.140625" style="246"/>
    <col min="9217" max="9217" width="41.140625" style="246" customWidth="1"/>
    <col min="9218" max="9222" width="0" style="246" hidden="1" customWidth="1"/>
    <col min="9223" max="9227" width="9.5703125" style="246" customWidth="1"/>
    <col min="9228" max="9472" width="9.140625" style="246"/>
    <col min="9473" max="9473" width="41.140625" style="246" customWidth="1"/>
    <col min="9474" max="9478" width="0" style="246" hidden="1" customWidth="1"/>
    <col min="9479" max="9483" width="9.5703125" style="246" customWidth="1"/>
    <col min="9484" max="9728" width="9.140625" style="246"/>
    <col min="9729" max="9729" width="41.140625" style="246" customWidth="1"/>
    <col min="9730" max="9734" width="0" style="246" hidden="1" customWidth="1"/>
    <col min="9735" max="9739" width="9.5703125" style="246" customWidth="1"/>
    <col min="9740" max="9984" width="9.140625" style="246"/>
    <col min="9985" max="9985" width="41.140625" style="246" customWidth="1"/>
    <col min="9986" max="9990" width="0" style="246" hidden="1" customWidth="1"/>
    <col min="9991" max="9995" width="9.5703125" style="246" customWidth="1"/>
    <col min="9996" max="10240" width="9.140625" style="246"/>
    <col min="10241" max="10241" width="41.140625" style="246" customWidth="1"/>
    <col min="10242" max="10246" width="0" style="246" hidden="1" customWidth="1"/>
    <col min="10247" max="10251" width="9.5703125" style="246" customWidth="1"/>
    <col min="10252" max="10496" width="9.140625" style="246"/>
    <col min="10497" max="10497" width="41.140625" style="246" customWidth="1"/>
    <col min="10498" max="10502" width="0" style="246" hidden="1" customWidth="1"/>
    <col min="10503" max="10507" width="9.5703125" style="246" customWidth="1"/>
    <col min="10508" max="10752" width="9.140625" style="246"/>
    <col min="10753" max="10753" width="41.140625" style="246" customWidth="1"/>
    <col min="10754" max="10758" width="0" style="246" hidden="1" customWidth="1"/>
    <col min="10759" max="10763" width="9.5703125" style="246" customWidth="1"/>
    <col min="10764" max="11008" width="9.140625" style="246"/>
    <col min="11009" max="11009" width="41.140625" style="246" customWidth="1"/>
    <col min="11010" max="11014" width="0" style="246" hidden="1" customWidth="1"/>
    <col min="11015" max="11019" width="9.5703125" style="246" customWidth="1"/>
    <col min="11020" max="11264" width="9.140625" style="246"/>
    <col min="11265" max="11265" width="41.140625" style="246" customWidth="1"/>
    <col min="11266" max="11270" width="0" style="246" hidden="1" customWidth="1"/>
    <col min="11271" max="11275" width="9.5703125" style="246" customWidth="1"/>
    <col min="11276" max="11520" width="9.140625" style="246"/>
    <col min="11521" max="11521" width="41.140625" style="246" customWidth="1"/>
    <col min="11522" max="11526" width="0" style="246" hidden="1" customWidth="1"/>
    <col min="11527" max="11531" width="9.5703125" style="246" customWidth="1"/>
    <col min="11532" max="11776" width="9.140625" style="246"/>
    <col min="11777" max="11777" width="41.140625" style="246" customWidth="1"/>
    <col min="11778" max="11782" width="0" style="246" hidden="1" customWidth="1"/>
    <col min="11783" max="11787" width="9.5703125" style="246" customWidth="1"/>
    <col min="11788" max="12032" width="9.140625" style="246"/>
    <col min="12033" max="12033" width="41.140625" style="246" customWidth="1"/>
    <col min="12034" max="12038" width="0" style="246" hidden="1" customWidth="1"/>
    <col min="12039" max="12043" width="9.5703125" style="246" customWidth="1"/>
    <col min="12044" max="12288" width="9.140625" style="246"/>
    <col min="12289" max="12289" width="41.140625" style="246" customWidth="1"/>
    <col min="12290" max="12294" width="0" style="246" hidden="1" customWidth="1"/>
    <col min="12295" max="12299" width="9.5703125" style="246" customWidth="1"/>
    <col min="12300" max="12544" width="9.140625" style="246"/>
    <col min="12545" max="12545" width="41.140625" style="246" customWidth="1"/>
    <col min="12546" max="12550" width="0" style="246" hidden="1" customWidth="1"/>
    <col min="12551" max="12555" width="9.5703125" style="246" customWidth="1"/>
    <col min="12556" max="12800" width="9.140625" style="246"/>
    <col min="12801" max="12801" width="41.140625" style="246" customWidth="1"/>
    <col min="12802" max="12806" width="0" style="246" hidden="1" customWidth="1"/>
    <col min="12807" max="12811" width="9.5703125" style="246" customWidth="1"/>
    <col min="12812" max="13056" width="9.140625" style="246"/>
    <col min="13057" max="13057" width="41.140625" style="246" customWidth="1"/>
    <col min="13058" max="13062" width="0" style="246" hidden="1" customWidth="1"/>
    <col min="13063" max="13067" width="9.5703125" style="246" customWidth="1"/>
    <col min="13068" max="13312" width="9.140625" style="246"/>
    <col min="13313" max="13313" width="41.140625" style="246" customWidth="1"/>
    <col min="13314" max="13318" width="0" style="246" hidden="1" customWidth="1"/>
    <col min="13319" max="13323" width="9.5703125" style="246" customWidth="1"/>
    <col min="13324" max="13568" width="9.140625" style="246"/>
    <col min="13569" max="13569" width="41.140625" style="246" customWidth="1"/>
    <col min="13570" max="13574" width="0" style="246" hidden="1" customWidth="1"/>
    <col min="13575" max="13579" width="9.5703125" style="246" customWidth="1"/>
    <col min="13580" max="13824" width="9.140625" style="246"/>
    <col min="13825" max="13825" width="41.140625" style="246" customWidth="1"/>
    <col min="13826" max="13830" width="0" style="246" hidden="1" customWidth="1"/>
    <col min="13831" max="13835" width="9.5703125" style="246" customWidth="1"/>
    <col min="13836" max="14080" width="9.140625" style="246"/>
    <col min="14081" max="14081" width="41.140625" style="246" customWidth="1"/>
    <col min="14082" max="14086" width="0" style="246" hidden="1" customWidth="1"/>
    <col min="14087" max="14091" width="9.5703125" style="246" customWidth="1"/>
    <col min="14092" max="14336" width="9.140625" style="246"/>
    <col min="14337" max="14337" width="41.140625" style="246" customWidth="1"/>
    <col min="14338" max="14342" width="0" style="246" hidden="1" customWidth="1"/>
    <col min="14343" max="14347" width="9.5703125" style="246" customWidth="1"/>
    <col min="14348" max="14592" width="9.140625" style="246"/>
    <col min="14593" max="14593" width="41.140625" style="246" customWidth="1"/>
    <col min="14594" max="14598" width="0" style="246" hidden="1" customWidth="1"/>
    <col min="14599" max="14603" width="9.5703125" style="246" customWidth="1"/>
    <col min="14604" max="14848" width="9.140625" style="246"/>
    <col min="14849" max="14849" width="41.140625" style="246" customWidth="1"/>
    <col min="14850" max="14854" width="0" style="246" hidden="1" customWidth="1"/>
    <col min="14855" max="14859" width="9.5703125" style="246" customWidth="1"/>
    <col min="14860" max="15104" width="9.140625" style="246"/>
    <col min="15105" max="15105" width="41.140625" style="246" customWidth="1"/>
    <col min="15106" max="15110" width="0" style="246" hidden="1" customWidth="1"/>
    <col min="15111" max="15115" width="9.5703125" style="246" customWidth="1"/>
    <col min="15116" max="15360" width="9.140625" style="246"/>
    <col min="15361" max="15361" width="41.140625" style="246" customWidth="1"/>
    <col min="15362" max="15366" width="0" style="246" hidden="1" customWidth="1"/>
    <col min="15367" max="15371" width="9.5703125" style="246" customWidth="1"/>
    <col min="15372" max="15616" width="9.140625" style="246"/>
    <col min="15617" max="15617" width="41.140625" style="246" customWidth="1"/>
    <col min="15618" max="15622" width="0" style="246" hidden="1" customWidth="1"/>
    <col min="15623" max="15627" width="9.5703125" style="246" customWidth="1"/>
    <col min="15628" max="15872" width="9.140625" style="246"/>
    <col min="15873" max="15873" width="41.140625" style="246" customWidth="1"/>
    <col min="15874" max="15878" width="0" style="246" hidden="1" customWidth="1"/>
    <col min="15879" max="15883" width="9.5703125" style="246" customWidth="1"/>
    <col min="15884" max="16128" width="9.140625" style="246"/>
    <col min="16129" max="16129" width="41.140625" style="246" customWidth="1"/>
    <col min="16130" max="16134" width="0" style="246" hidden="1" customWidth="1"/>
    <col min="16135" max="16139" width="9.5703125" style="246" customWidth="1"/>
    <col min="16140" max="16384" width="9.140625" style="246"/>
  </cols>
  <sheetData>
    <row r="1" spans="1:13" s="6" customFormat="1" ht="12.95" customHeight="1" x14ac:dyDescent="0.2">
      <c r="A1" s="952" t="s">
        <v>1375</v>
      </c>
    </row>
    <row r="2" spans="1:13" ht="18" customHeight="1" x14ac:dyDescent="0.2">
      <c r="A2" s="154" t="s">
        <v>213</v>
      </c>
    </row>
    <row r="3" spans="1:13" ht="18" customHeight="1" thickBot="1" x14ac:dyDescent="0.25">
      <c r="A3" s="247" t="s">
        <v>169</v>
      </c>
    </row>
    <row r="4" spans="1:13" s="27" customFormat="1" ht="18" customHeight="1" thickBot="1" x14ac:dyDescent="0.25">
      <c r="A4" s="140"/>
      <c r="B4" s="248">
        <v>2014</v>
      </c>
      <c r="C4" s="248">
        <v>2015</v>
      </c>
      <c r="D4" s="248">
        <v>2016</v>
      </c>
      <c r="E4" s="248">
        <v>2017</v>
      </c>
      <c r="F4" s="248">
        <v>2018</v>
      </c>
      <c r="G4" s="248">
        <v>2019</v>
      </c>
      <c r="H4" s="248">
        <v>2020</v>
      </c>
      <c r="I4" s="248">
        <v>2021</v>
      </c>
      <c r="J4" s="248">
        <v>2022</v>
      </c>
      <c r="K4" s="248">
        <v>2023</v>
      </c>
      <c r="L4" s="248">
        <v>2024</v>
      </c>
      <c r="M4" s="248">
        <v>2025</v>
      </c>
    </row>
    <row r="5" spans="1:13" s="27" customFormat="1" ht="12" x14ac:dyDescent="0.2">
      <c r="A5" s="141"/>
      <c r="B5" s="249"/>
      <c r="C5" s="249"/>
      <c r="D5" s="249"/>
      <c r="E5" s="249"/>
      <c r="F5" s="249"/>
    </row>
    <row r="6" spans="1:13" ht="24" customHeight="1" x14ac:dyDescent="0.2">
      <c r="A6" s="222" t="s">
        <v>130</v>
      </c>
      <c r="B6" s="108">
        <v>21924</v>
      </c>
      <c r="C6" s="108">
        <v>25847.9</v>
      </c>
      <c r="D6" s="108">
        <v>36582.6</v>
      </c>
      <c r="E6" s="108">
        <v>52303.9</v>
      </c>
      <c r="F6" s="108">
        <v>41961.599999999999</v>
      </c>
      <c r="G6" s="108">
        <v>40117.800000000003</v>
      </c>
      <c r="H6" s="108">
        <v>37917.199999999997</v>
      </c>
      <c r="I6" s="108">
        <v>55022.9</v>
      </c>
      <c r="J6" s="108">
        <v>58445.3</v>
      </c>
      <c r="K6" s="108">
        <v>79743.8</v>
      </c>
      <c r="L6" s="108">
        <v>106933.4</v>
      </c>
      <c r="M6" s="108">
        <v>209738</v>
      </c>
    </row>
    <row r="7" spans="1:13" ht="12.95" customHeight="1" x14ac:dyDescent="0.2">
      <c r="A7" s="222" t="s">
        <v>0</v>
      </c>
      <c r="B7" s="108">
        <v>-1242.3</v>
      </c>
      <c r="C7" s="108">
        <v>-3227.6</v>
      </c>
      <c r="D7" s="108">
        <v>445</v>
      </c>
      <c r="E7" s="108">
        <v>-585</v>
      </c>
      <c r="F7" s="108">
        <v>-289.5</v>
      </c>
      <c r="G7" s="108">
        <v>-110.7</v>
      </c>
      <c r="H7" s="108">
        <v>-1390</v>
      </c>
      <c r="I7" s="108">
        <v>-433.3</v>
      </c>
      <c r="J7" s="108">
        <v>-666</v>
      </c>
      <c r="K7" s="108">
        <v>-1113.3</v>
      </c>
      <c r="L7" s="108">
        <v>18.5</v>
      </c>
      <c r="M7" s="108">
        <v>592.70000000000005</v>
      </c>
    </row>
    <row r="8" spans="1:13" ht="24" x14ac:dyDescent="0.2">
      <c r="A8" s="225" t="s">
        <v>1388</v>
      </c>
      <c r="B8" s="108">
        <v>-268.7</v>
      </c>
      <c r="C8" s="108">
        <v>-1619.1</v>
      </c>
      <c r="D8" s="108">
        <v>3898.8</v>
      </c>
      <c r="E8" s="108">
        <v>1873.6</v>
      </c>
      <c r="F8" s="108">
        <v>1295.5</v>
      </c>
      <c r="G8" s="108">
        <v>1073</v>
      </c>
      <c r="H8" s="108">
        <v>546</v>
      </c>
      <c r="I8" s="108">
        <v>2636.7</v>
      </c>
      <c r="J8" s="108">
        <v>61.2</v>
      </c>
      <c r="K8" s="108">
        <v>1599.7</v>
      </c>
      <c r="L8" s="108">
        <v>3155.5</v>
      </c>
      <c r="M8" s="108">
        <v>11206.9</v>
      </c>
    </row>
    <row r="9" spans="1:13" ht="12.95" customHeight="1" x14ac:dyDescent="0.2">
      <c r="A9" s="226" t="s">
        <v>1</v>
      </c>
      <c r="B9" s="108">
        <v>1899.5</v>
      </c>
      <c r="C9" s="108">
        <v>2033.6</v>
      </c>
      <c r="D9" s="108">
        <v>4943.8999999999996</v>
      </c>
      <c r="E9" s="108">
        <v>3207.4</v>
      </c>
      <c r="F9" s="108">
        <v>3400.1</v>
      </c>
      <c r="G9" s="108">
        <v>3182</v>
      </c>
      <c r="H9" s="108">
        <v>3343.8</v>
      </c>
      <c r="I9" s="108">
        <v>5353.8</v>
      </c>
      <c r="J9" s="108">
        <v>4845.2</v>
      </c>
      <c r="K9" s="108">
        <v>8527.7999999999993</v>
      </c>
      <c r="L9" s="108">
        <v>12364.8</v>
      </c>
      <c r="M9" s="108">
        <v>23040.799999999999</v>
      </c>
    </row>
    <row r="10" spans="1:13" ht="12.95" customHeight="1" x14ac:dyDescent="0.2">
      <c r="A10" s="222" t="s">
        <v>2</v>
      </c>
      <c r="B10" s="108">
        <v>2168.1999999999998</v>
      </c>
      <c r="C10" s="108">
        <v>3652.7</v>
      </c>
      <c r="D10" s="108">
        <v>1045.0999999999999</v>
      </c>
      <c r="E10" s="108">
        <v>1333.7</v>
      </c>
      <c r="F10" s="108">
        <v>2104.6</v>
      </c>
      <c r="G10" s="108">
        <v>2109</v>
      </c>
      <c r="H10" s="108">
        <v>2797.8</v>
      </c>
      <c r="I10" s="108">
        <v>2717.1</v>
      </c>
      <c r="J10" s="108">
        <v>4784</v>
      </c>
      <c r="K10" s="108">
        <v>6928.1</v>
      </c>
      <c r="L10" s="108">
        <v>9209.2999999999993</v>
      </c>
      <c r="M10" s="108">
        <v>11833.9</v>
      </c>
    </row>
    <row r="11" spans="1:13" ht="24" x14ac:dyDescent="0.2">
      <c r="A11" s="222" t="s">
        <v>59</v>
      </c>
      <c r="B11" s="108">
        <v>20950.3</v>
      </c>
      <c r="C11" s="108">
        <v>24239.4</v>
      </c>
      <c r="D11" s="108">
        <v>33128.300000000003</v>
      </c>
      <c r="E11" s="108">
        <v>49835.7</v>
      </c>
      <c r="F11" s="108">
        <v>40376.300000000003</v>
      </c>
      <c r="G11" s="108">
        <v>38934</v>
      </c>
      <c r="H11" s="108">
        <v>35980.1</v>
      </c>
      <c r="I11" s="108">
        <v>51952.9</v>
      </c>
      <c r="J11" s="108">
        <v>57718.1</v>
      </c>
      <c r="K11" s="108">
        <v>77011.7</v>
      </c>
      <c r="L11" s="108">
        <v>103796.4</v>
      </c>
      <c r="M11" s="108">
        <v>199123.8</v>
      </c>
    </row>
    <row r="12" spans="1:13" ht="12.95" customHeight="1" x14ac:dyDescent="0.2">
      <c r="A12" s="222" t="s">
        <v>3</v>
      </c>
      <c r="B12" s="108">
        <v>5440.6</v>
      </c>
      <c r="C12" s="108">
        <v>5031.1000000000004</v>
      </c>
      <c r="D12" s="108">
        <v>8643.5</v>
      </c>
      <c r="E12" s="108">
        <v>8944.5</v>
      </c>
      <c r="F12" s="108">
        <v>9116.7999999999993</v>
      </c>
      <c r="G12" s="108">
        <v>9353.7999999999993</v>
      </c>
      <c r="H12" s="108">
        <v>10975</v>
      </c>
      <c r="I12" s="108">
        <v>14408.9</v>
      </c>
      <c r="J12" s="108">
        <v>20675.900000000001</v>
      </c>
      <c r="K12" s="108">
        <v>30296.9</v>
      </c>
      <c r="L12" s="108">
        <v>47503.4</v>
      </c>
      <c r="M12" s="108">
        <v>92487.2</v>
      </c>
    </row>
    <row r="13" spans="1:13" ht="12.95" customHeight="1" x14ac:dyDescent="0.2">
      <c r="A13" s="222" t="s">
        <v>4</v>
      </c>
      <c r="B13" s="108">
        <v>4009.4</v>
      </c>
      <c r="C13" s="108">
        <v>3611.6</v>
      </c>
      <c r="D13" s="108">
        <v>7433.2</v>
      </c>
      <c r="E13" s="108">
        <v>7379.1</v>
      </c>
      <c r="F13" s="108">
        <v>7427.8</v>
      </c>
      <c r="G13" s="108">
        <v>6163.4</v>
      </c>
      <c r="H13" s="108">
        <v>7935.1</v>
      </c>
      <c r="I13" s="108">
        <v>9144.7000000000007</v>
      </c>
      <c r="J13" s="108">
        <v>14599.4</v>
      </c>
      <c r="K13" s="108">
        <v>22006</v>
      </c>
      <c r="L13" s="108">
        <v>32826.800000000003</v>
      </c>
      <c r="M13" s="108">
        <v>70354.7</v>
      </c>
    </row>
    <row r="14" spans="1:13" ht="12.95" customHeight="1" x14ac:dyDescent="0.2">
      <c r="A14" s="149" t="s">
        <v>5</v>
      </c>
      <c r="B14" s="108">
        <v>2445.6999999999998</v>
      </c>
      <c r="C14" s="108">
        <v>2290.4</v>
      </c>
      <c r="D14" s="108">
        <v>5160</v>
      </c>
      <c r="E14" s="108">
        <v>3880.6</v>
      </c>
      <c r="F14" s="108">
        <v>4316.3999999999996</v>
      </c>
      <c r="G14" s="108">
        <v>3270.7</v>
      </c>
      <c r="H14" s="108">
        <v>4927</v>
      </c>
      <c r="I14" s="108">
        <v>4575.7</v>
      </c>
      <c r="J14" s="108">
        <v>6787.6</v>
      </c>
      <c r="K14" s="108">
        <v>11703.9</v>
      </c>
      <c r="L14" s="108">
        <v>17974.8</v>
      </c>
      <c r="M14" s="108">
        <v>22519.1</v>
      </c>
    </row>
    <row r="15" spans="1:13" ht="12.95" customHeight="1" x14ac:dyDescent="0.2">
      <c r="A15" s="227" t="s">
        <v>60</v>
      </c>
      <c r="B15" s="108">
        <v>1056</v>
      </c>
      <c r="C15" s="108">
        <v>1024.5</v>
      </c>
      <c r="D15" s="108">
        <v>1879.6</v>
      </c>
      <c r="E15" s="108">
        <v>2731.5</v>
      </c>
      <c r="F15" s="108">
        <v>2350.1</v>
      </c>
      <c r="G15" s="108">
        <v>2587.6</v>
      </c>
      <c r="H15" s="108">
        <v>2436.3000000000002</v>
      </c>
      <c r="I15" s="108">
        <v>3242.5</v>
      </c>
      <c r="J15" s="108">
        <v>4628.8</v>
      </c>
      <c r="K15" s="108">
        <v>7336.5</v>
      </c>
      <c r="L15" s="108">
        <v>7749.8</v>
      </c>
      <c r="M15" s="108">
        <v>15865.4</v>
      </c>
    </row>
    <row r="16" spans="1:13" ht="12.95" customHeight="1" x14ac:dyDescent="0.2">
      <c r="A16" s="149" t="s">
        <v>6</v>
      </c>
      <c r="B16" s="108">
        <v>507.6</v>
      </c>
      <c r="C16" s="108">
        <v>285.39999999999998</v>
      </c>
      <c r="D16" s="108">
        <v>380.9</v>
      </c>
      <c r="E16" s="108">
        <v>746.5</v>
      </c>
      <c r="F16" s="108">
        <v>744.1</v>
      </c>
      <c r="G16" s="108">
        <v>298.39999999999998</v>
      </c>
      <c r="H16" s="108">
        <v>509.9</v>
      </c>
      <c r="I16" s="108">
        <v>1302.0999999999999</v>
      </c>
      <c r="J16" s="108">
        <v>3169.8</v>
      </c>
      <c r="K16" s="108">
        <v>2798.9</v>
      </c>
      <c r="L16" s="108">
        <v>7090.2</v>
      </c>
      <c r="M16" s="108">
        <v>30827.3</v>
      </c>
    </row>
    <row r="17" spans="1:13" ht="12.95" customHeight="1" x14ac:dyDescent="0.2">
      <c r="A17" s="222" t="s">
        <v>7</v>
      </c>
      <c r="B17" s="108">
        <v>11403.8</v>
      </c>
      <c r="C17" s="108">
        <v>13136.6</v>
      </c>
      <c r="D17" s="108">
        <v>16394.3</v>
      </c>
      <c r="E17" s="108">
        <v>15919.4</v>
      </c>
      <c r="F17" s="108">
        <v>17595.2</v>
      </c>
      <c r="G17" s="108">
        <v>19251.5</v>
      </c>
      <c r="H17" s="108">
        <v>27114.7</v>
      </c>
      <c r="I17" s="108">
        <v>29741.599999999999</v>
      </c>
      <c r="J17" s="108">
        <v>29388.7</v>
      </c>
      <c r="K17" s="108">
        <v>40468</v>
      </c>
      <c r="L17" s="108">
        <v>44405.3</v>
      </c>
      <c r="M17" s="108">
        <v>64590.7</v>
      </c>
    </row>
    <row r="18" spans="1:13" ht="12.95" customHeight="1" x14ac:dyDescent="0.2">
      <c r="A18" s="222" t="s">
        <v>8</v>
      </c>
      <c r="B18" s="108">
        <v>13398.2</v>
      </c>
      <c r="C18" s="108">
        <v>20169.599999999999</v>
      </c>
      <c r="D18" s="108">
        <v>25157.7</v>
      </c>
      <c r="E18" s="108">
        <v>31323.3</v>
      </c>
      <c r="F18" s="108">
        <v>33440.9</v>
      </c>
      <c r="G18" s="108">
        <v>46489.8</v>
      </c>
      <c r="H18" s="108">
        <v>51097.4</v>
      </c>
      <c r="I18" s="108">
        <v>60765.2</v>
      </c>
      <c r="J18" s="108">
        <v>76184.100000000006</v>
      </c>
      <c r="K18" s="108">
        <v>99087.6</v>
      </c>
      <c r="L18" s="108">
        <v>149536.6</v>
      </c>
      <c r="M18" s="108">
        <v>236169.1</v>
      </c>
    </row>
    <row r="19" spans="1:13" ht="12.95" customHeight="1" x14ac:dyDescent="0.2">
      <c r="A19" s="227" t="s">
        <v>109</v>
      </c>
      <c r="B19" s="108">
        <v>3217</v>
      </c>
      <c r="C19" s="108">
        <v>3493.3</v>
      </c>
      <c r="D19" s="108">
        <v>5102.8</v>
      </c>
      <c r="E19" s="108">
        <v>9552.2999999999993</v>
      </c>
      <c r="F19" s="108">
        <v>9694.7000000000007</v>
      </c>
      <c r="G19" s="108">
        <v>13548</v>
      </c>
      <c r="H19" s="108">
        <v>11275.9</v>
      </c>
      <c r="I19" s="108">
        <v>13501.8</v>
      </c>
      <c r="J19" s="108">
        <v>16529.900000000001</v>
      </c>
      <c r="K19" s="108">
        <v>19543</v>
      </c>
      <c r="L19" s="108">
        <v>29693</v>
      </c>
      <c r="M19" s="108">
        <v>65868.600000000006</v>
      </c>
    </row>
    <row r="20" spans="1:13" ht="12.95" customHeight="1" x14ac:dyDescent="0.2">
      <c r="A20" s="227" t="s">
        <v>9</v>
      </c>
      <c r="B20" s="108">
        <v>1373.6</v>
      </c>
      <c r="C20" s="108">
        <v>3709.1</v>
      </c>
      <c r="D20" s="108">
        <v>4085.7</v>
      </c>
      <c r="E20" s="108">
        <v>5487.1</v>
      </c>
      <c r="F20" s="108">
        <v>4846.7</v>
      </c>
      <c r="G20" s="108">
        <v>5897.3</v>
      </c>
      <c r="H20" s="108">
        <v>6749.7</v>
      </c>
      <c r="I20" s="108">
        <v>9320.7999999999993</v>
      </c>
      <c r="J20" s="108">
        <v>12771.2</v>
      </c>
      <c r="K20" s="108">
        <v>8146.3</v>
      </c>
      <c r="L20" s="108">
        <v>13178.4</v>
      </c>
      <c r="M20" s="108">
        <v>11868.3</v>
      </c>
    </row>
    <row r="21" spans="1:13" ht="12.95" customHeight="1" x14ac:dyDescent="0.2">
      <c r="A21" s="227" t="s">
        <v>10</v>
      </c>
      <c r="B21" s="108">
        <v>355.4</v>
      </c>
      <c r="C21" s="108">
        <v>332.3</v>
      </c>
      <c r="D21" s="108">
        <v>448.8</v>
      </c>
      <c r="E21" s="108">
        <v>255.7</v>
      </c>
      <c r="F21" s="108">
        <v>264.2</v>
      </c>
      <c r="G21" s="108">
        <v>312.3</v>
      </c>
      <c r="H21" s="108">
        <v>409.2</v>
      </c>
      <c r="I21" s="108">
        <v>429</v>
      </c>
      <c r="J21" s="108">
        <v>1368.3</v>
      </c>
      <c r="K21" s="108">
        <v>714.4</v>
      </c>
      <c r="L21" s="108">
        <v>1341.4</v>
      </c>
      <c r="M21" s="108">
        <v>1469</v>
      </c>
    </row>
    <row r="22" spans="1:13" ht="12.95" customHeight="1" x14ac:dyDescent="0.2">
      <c r="A22" s="227" t="s">
        <v>61</v>
      </c>
      <c r="B22" s="108">
        <v>7627</v>
      </c>
      <c r="C22" s="108">
        <v>11504.3</v>
      </c>
      <c r="D22" s="108">
        <v>13062.4</v>
      </c>
      <c r="E22" s="108">
        <v>14498</v>
      </c>
      <c r="F22" s="108">
        <v>15979.9</v>
      </c>
      <c r="G22" s="108">
        <v>23807.9</v>
      </c>
      <c r="H22" s="108">
        <v>29666.9</v>
      </c>
      <c r="I22" s="108">
        <v>34028.6</v>
      </c>
      <c r="J22" s="108">
        <v>40772.199999999997</v>
      </c>
      <c r="K22" s="108">
        <v>66327.7</v>
      </c>
      <c r="L22" s="108">
        <v>97734.1</v>
      </c>
      <c r="M22" s="108">
        <v>147322.4</v>
      </c>
    </row>
    <row r="23" spans="1:13" ht="12.95" customHeight="1" x14ac:dyDescent="0.2">
      <c r="A23" s="222" t="s">
        <v>11</v>
      </c>
      <c r="B23" s="108">
        <v>16332.8</v>
      </c>
      <c r="C23" s="108">
        <v>21776.7</v>
      </c>
      <c r="D23" s="108">
        <v>26546.9</v>
      </c>
      <c r="E23" s="108">
        <v>26111.599999999999</v>
      </c>
      <c r="F23" s="108">
        <v>27988</v>
      </c>
      <c r="G23" s="108">
        <v>33272.300000000003</v>
      </c>
      <c r="H23" s="108">
        <v>35734</v>
      </c>
      <c r="I23" s="108">
        <v>34263.699999999997</v>
      </c>
      <c r="J23" s="108">
        <v>39907</v>
      </c>
      <c r="K23" s="108">
        <v>49403.9</v>
      </c>
      <c r="L23" s="108">
        <v>62903.199999999997</v>
      </c>
      <c r="M23" s="108">
        <v>92656.4</v>
      </c>
    </row>
    <row r="24" spans="1:13" ht="12.95" customHeight="1" x14ac:dyDescent="0.2">
      <c r="A24" s="222" t="s">
        <v>12</v>
      </c>
      <c r="B24" s="108">
        <v>6900.7</v>
      </c>
      <c r="C24" s="108">
        <v>7839.1</v>
      </c>
      <c r="D24" s="108">
        <v>8613.9</v>
      </c>
      <c r="E24" s="108">
        <v>12331.1</v>
      </c>
      <c r="F24" s="108">
        <v>13257.2</v>
      </c>
      <c r="G24" s="108">
        <v>23973</v>
      </c>
      <c r="H24" s="108">
        <v>25951.200000000001</v>
      </c>
      <c r="I24" s="108">
        <v>31041.3</v>
      </c>
      <c r="J24" s="108">
        <v>44909.8</v>
      </c>
      <c r="K24" s="108">
        <v>83796.3</v>
      </c>
      <c r="L24" s="108">
        <v>90463.8</v>
      </c>
      <c r="M24" s="108">
        <v>279517.7</v>
      </c>
    </row>
    <row r="25" spans="1:13" ht="12.95" customHeight="1" x14ac:dyDescent="0.2">
      <c r="A25" s="222" t="s">
        <v>13</v>
      </c>
      <c r="B25" s="108">
        <v>22583.200000000001</v>
      </c>
      <c r="C25" s="108">
        <v>29080.7</v>
      </c>
      <c r="D25" s="108">
        <v>34846.699999999997</v>
      </c>
      <c r="E25" s="108">
        <v>37234.300000000003</v>
      </c>
      <c r="F25" s="108">
        <v>44341.3</v>
      </c>
      <c r="G25" s="108">
        <v>66487.3</v>
      </c>
      <c r="H25" s="108">
        <v>68604.899999999994</v>
      </c>
      <c r="I25" s="108">
        <v>77816</v>
      </c>
      <c r="J25" s="108">
        <v>99771.8</v>
      </c>
      <c r="K25" s="108">
        <v>154909.4</v>
      </c>
      <c r="L25" s="108">
        <v>220190.1</v>
      </c>
      <c r="M25" s="108">
        <v>466358.5</v>
      </c>
    </row>
    <row r="26" spans="1:13" ht="12.95" customHeight="1" thickBot="1" x14ac:dyDescent="0.25">
      <c r="A26" s="151"/>
      <c r="B26" s="26"/>
      <c r="C26" s="26"/>
      <c r="D26" s="26"/>
      <c r="E26" s="26"/>
      <c r="F26" s="26"/>
      <c r="G26" s="26"/>
      <c r="H26" s="26"/>
      <c r="I26" s="26"/>
      <c r="J26" s="26"/>
      <c r="K26" s="26"/>
      <c r="L26" s="26"/>
      <c r="M26" s="26"/>
    </row>
    <row r="27" spans="1:13" ht="12.95" customHeight="1" x14ac:dyDescent="0.2">
      <c r="A27" s="152"/>
      <c r="B27" s="24"/>
      <c r="C27" s="24"/>
      <c r="D27" s="24"/>
      <c r="E27" s="24"/>
      <c r="F27" s="24"/>
      <c r="G27" s="24"/>
      <c r="H27" s="24"/>
      <c r="I27" s="24"/>
      <c r="J27" s="24"/>
      <c r="K27" s="24"/>
      <c r="L27" s="24"/>
      <c r="M27" s="24"/>
    </row>
    <row r="28" spans="1:13" s="212" customFormat="1" ht="12.95" customHeight="1" x14ac:dyDescent="0.2">
      <c r="A28" s="233" t="s">
        <v>14</v>
      </c>
      <c r="J28" s="246"/>
      <c r="K28" s="246"/>
      <c r="L28" s="246"/>
      <c r="M28" s="246"/>
    </row>
    <row r="29" spans="1:13" s="212" customFormat="1" ht="12.95" customHeight="1" x14ac:dyDescent="0.2">
      <c r="A29" s="222" t="s">
        <v>116</v>
      </c>
      <c r="B29" s="234">
        <v>1633</v>
      </c>
      <c r="C29" s="234">
        <v>1702</v>
      </c>
      <c r="D29" s="234">
        <v>1793</v>
      </c>
      <c r="E29" s="234">
        <v>1941</v>
      </c>
      <c r="F29" s="235">
        <v>2162</v>
      </c>
      <c r="G29" s="235">
        <v>2452</v>
      </c>
      <c r="H29" s="235">
        <v>2624</v>
      </c>
      <c r="I29" s="235">
        <v>2607</v>
      </c>
      <c r="J29" s="34">
        <v>2651</v>
      </c>
      <c r="K29" s="34">
        <v>3189</v>
      </c>
      <c r="L29" s="34">
        <v>3390</v>
      </c>
      <c r="M29" s="34">
        <v>3286</v>
      </c>
    </row>
    <row r="30" spans="1:13" s="212" customFormat="1" ht="12.95" customHeight="1" x14ac:dyDescent="0.2">
      <c r="A30" s="222" t="s">
        <v>15</v>
      </c>
      <c r="B30" s="234">
        <v>455</v>
      </c>
      <c r="C30" s="234">
        <v>433</v>
      </c>
      <c r="D30" s="234">
        <v>400</v>
      </c>
      <c r="E30" s="234">
        <v>423</v>
      </c>
      <c r="F30" s="235">
        <v>471</v>
      </c>
      <c r="G30" s="235">
        <v>482</v>
      </c>
      <c r="H30" s="235">
        <v>524</v>
      </c>
      <c r="I30" s="235">
        <v>487</v>
      </c>
      <c r="J30" s="255">
        <v>508</v>
      </c>
      <c r="K30" s="255">
        <v>503</v>
      </c>
      <c r="L30" s="255">
        <v>584</v>
      </c>
      <c r="M30" s="255">
        <v>659</v>
      </c>
    </row>
    <row r="31" spans="1:13" s="212" customFormat="1" ht="12.95" customHeight="1" x14ac:dyDescent="0.2">
      <c r="A31" s="222" t="s">
        <v>165</v>
      </c>
      <c r="F31" s="236"/>
      <c r="G31" s="236"/>
      <c r="H31" s="236"/>
      <c r="I31" s="236"/>
      <c r="J31" s="256"/>
      <c r="K31" s="256"/>
      <c r="L31" s="256"/>
      <c r="M31" s="256"/>
    </row>
    <row r="32" spans="1:13" s="212" customFormat="1" ht="12.95" customHeight="1" x14ac:dyDescent="0.2">
      <c r="A32" s="222" t="s">
        <v>62</v>
      </c>
      <c r="B32" s="237">
        <v>4.5999999999999996</v>
      </c>
      <c r="C32" s="237">
        <v>6.6</v>
      </c>
      <c r="D32" s="237">
        <v>10.4</v>
      </c>
      <c r="E32" s="237">
        <v>5</v>
      </c>
      <c r="F32" s="238">
        <v>3.9</v>
      </c>
      <c r="G32" s="238">
        <v>3</v>
      </c>
      <c r="H32" s="238">
        <v>5.4</v>
      </c>
      <c r="I32" s="238">
        <v>5.9</v>
      </c>
      <c r="J32" s="257">
        <v>1.3</v>
      </c>
      <c r="K32" s="257">
        <v>3.5</v>
      </c>
      <c r="L32" s="257">
        <v>3</v>
      </c>
      <c r="M32" s="257">
        <v>5.3</v>
      </c>
    </row>
    <row r="33" spans="1:13" s="212" customFormat="1" ht="13.9" customHeight="1" x14ac:dyDescent="0.2">
      <c r="A33" s="222" t="s">
        <v>111</v>
      </c>
      <c r="F33" s="236"/>
      <c r="G33" s="236"/>
      <c r="H33" s="236"/>
      <c r="I33" s="236"/>
      <c r="J33" s="257"/>
      <c r="K33" s="257"/>
      <c r="L33" s="257"/>
      <c r="M33" s="257"/>
    </row>
    <row r="34" spans="1:13" s="212" customFormat="1" ht="13.9" customHeight="1" x14ac:dyDescent="0.2">
      <c r="A34" s="222" t="s">
        <v>142</v>
      </c>
      <c r="F34" s="236"/>
      <c r="G34" s="236"/>
      <c r="H34" s="236"/>
      <c r="I34" s="236"/>
      <c r="J34" s="257"/>
      <c r="K34" s="257"/>
      <c r="L34" s="257"/>
      <c r="M34" s="257"/>
    </row>
    <row r="35" spans="1:13" s="212" customFormat="1" ht="12.95" customHeight="1" x14ac:dyDescent="0.2">
      <c r="A35" s="222" t="s">
        <v>140</v>
      </c>
      <c r="B35" s="239">
        <v>-1.6</v>
      </c>
      <c r="C35" s="239">
        <v>-7.4</v>
      </c>
      <c r="D35" s="239">
        <v>14.7</v>
      </c>
      <c r="E35" s="239">
        <v>7.2</v>
      </c>
      <c r="F35" s="238">
        <v>4.5999999999999996</v>
      </c>
      <c r="G35" s="238">
        <v>3.2</v>
      </c>
      <c r="H35" s="238">
        <v>1.5</v>
      </c>
      <c r="I35" s="238">
        <v>7.7</v>
      </c>
      <c r="J35" s="257">
        <v>0.2</v>
      </c>
      <c r="K35" s="257">
        <v>3.2</v>
      </c>
      <c r="L35" s="257">
        <v>5</v>
      </c>
      <c r="M35" s="257">
        <v>12.1</v>
      </c>
    </row>
    <row r="36" spans="1:13" s="212" customFormat="1" ht="12.95" customHeight="1" x14ac:dyDescent="0.2">
      <c r="A36" s="222" t="s">
        <v>112</v>
      </c>
      <c r="F36" s="236"/>
      <c r="G36" s="236"/>
      <c r="H36" s="236"/>
      <c r="I36" s="236"/>
      <c r="J36" s="257"/>
      <c r="K36" s="257"/>
      <c r="L36" s="257"/>
      <c r="M36" s="257"/>
    </row>
    <row r="37" spans="1:13" s="212" customFormat="1" ht="25.7" customHeight="1" x14ac:dyDescent="0.2">
      <c r="A37" s="222" t="s">
        <v>141</v>
      </c>
      <c r="B37" s="239">
        <v>-1.2</v>
      </c>
      <c r="C37" s="239">
        <v>-6.3</v>
      </c>
      <c r="D37" s="239">
        <v>10.7</v>
      </c>
      <c r="E37" s="239">
        <v>3.6</v>
      </c>
      <c r="F37" s="238">
        <v>3.1</v>
      </c>
      <c r="G37" s="238">
        <v>2.7</v>
      </c>
      <c r="H37" s="238">
        <v>1.4</v>
      </c>
      <c r="I37" s="238">
        <v>4.8</v>
      </c>
      <c r="J37" s="257">
        <v>0.1</v>
      </c>
      <c r="K37" s="257">
        <v>2</v>
      </c>
      <c r="L37" s="257">
        <v>3</v>
      </c>
      <c r="M37" s="257">
        <v>5.3</v>
      </c>
    </row>
    <row r="38" spans="1:13" s="212" customFormat="1" ht="12.95" customHeight="1" x14ac:dyDescent="0.2">
      <c r="A38" s="222" t="s">
        <v>105</v>
      </c>
      <c r="F38" s="236"/>
      <c r="G38" s="236"/>
      <c r="H38" s="236"/>
      <c r="I38" s="236"/>
      <c r="J38" s="256"/>
      <c r="K38" s="256"/>
      <c r="L38" s="256"/>
      <c r="M38" s="256"/>
    </row>
    <row r="39" spans="1:13" s="212" customFormat="1" ht="12.95" customHeight="1" x14ac:dyDescent="0.2">
      <c r="A39" s="222" t="s">
        <v>16</v>
      </c>
      <c r="B39" s="239">
        <v>98.6</v>
      </c>
      <c r="C39" s="239">
        <v>117.9</v>
      </c>
      <c r="D39" s="239">
        <v>141.5</v>
      </c>
      <c r="E39" s="239">
        <v>143</v>
      </c>
      <c r="F39" s="238">
        <v>80.2</v>
      </c>
      <c r="G39" s="238">
        <v>95.6</v>
      </c>
      <c r="H39" s="238">
        <v>94.5</v>
      </c>
      <c r="I39" s="238">
        <v>145.1</v>
      </c>
      <c r="J39" s="258">
        <v>106.2</v>
      </c>
      <c r="K39" s="258">
        <v>136.4</v>
      </c>
      <c r="L39" s="258">
        <v>134.1</v>
      </c>
      <c r="M39" s="258">
        <v>196.1</v>
      </c>
    </row>
    <row r="40" spans="1:13" s="212" customFormat="1" ht="12.95" customHeight="1" x14ac:dyDescent="0.2">
      <c r="A40" s="222" t="s">
        <v>106</v>
      </c>
      <c r="B40" s="240">
        <v>1.1000000000000001</v>
      </c>
      <c r="C40" s="240">
        <v>1.2</v>
      </c>
      <c r="D40" s="240">
        <v>1.2</v>
      </c>
      <c r="E40" s="240">
        <v>1</v>
      </c>
      <c r="F40" s="238">
        <v>0.6</v>
      </c>
      <c r="G40" s="238">
        <v>1.2</v>
      </c>
      <c r="H40" s="238">
        <v>1</v>
      </c>
      <c r="I40" s="238">
        <v>1.5</v>
      </c>
      <c r="J40" s="258">
        <v>0.7</v>
      </c>
      <c r="K40" s="258">
        <v>1.3</v>
      </c>
      <c r="L40" s="258">
        <v>1</v>
      </c>
      <c r="M40" s="258">
        <v>1.5</v>
      </c>
    </row>
    <row r="41" spans="1:13" s="212" customFormat="1" ht="12.95" customHeight="1" x14ac:dyDescent="0.2">
      <c r="A41" s="222" t="s">
        <v>63</v>
      </c>
      <c r="F41" s="236"/>
      <c r="G41" s="236"/>
      <c r="H41" s="236"/>
      <c r="I41" s="236"/>
      <c r="J41" s="256"/>
      <c r="K41" s="256"/>
      <c r="L41" s="256"/>
      <c r="M41" s="256"/>
    </row>
    <row r="42" spans="1:13" s="212" customFormat="1" ht="12.95" customHeight="1" x14ac:dyDescent="0.2">
      <c r="A42" s="222" t="s">
        <v>17</v>
      </c>
      <c r="F42" s="236"/>
      <c r="G42" s="236"/>
      <c r="H42" s="236"/>
      <c r="I42" s="236"/>
      <c r="J42" s="256"/>
      <c r="K42" s="256"/>
      <c r="L42" s="256"/>
      <c r="M42" s="256"/>
    </row>
    <row r="43" spans="1:13" s="212" customFormat="1" ht="12.95" customHeight="1" x14ac:dyDescent="0.2">
      <c r="A43" s="222" t="s">
        <v>18</v>
      </c>
      <c r="B43" s="241">
        <v>0.31</v>
      </c>
      <c r="C43" s="241">
        <v>0.27</v>
      </c>
      <c r="D43" s="241">
        <v>0.25</v>
      </c>
      <c r="E43" s="241">
        <v>0.33</v>
      </c>
      <c r="F43" s="242">
        <v>0.3</v>
      </c>
      <c r="G43" s="242">
        <v>0.36</v>
      </c>
      <c r="H43" s="242">
        <v>0.38</v>
      </c>
      <c r="I43" s="242">
        <v>0.4</v>
      </c>
      <c r="J43" s="259">
        <v>0.45</v>
      </c>
      <c r="K43" s="259">
        <v>0.54</v>
      </c>
      <c r="L43" s="259">
        <v>0.41</v>
      </c>
      <c r="M43" s="259">
        <v>0.6</v>
      </c>
    </row>
    <row r="44" spans="1:13" x14ac:dyDescent="0.2">
      <c r="A44" s="152"/>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sheetData>
  <hyperlinks>
    <hyperlink ref="A1" location="Мазмуну!A1" display="МАЗМУНУНА  кайтуу" xr:uid="{00000000-0004-0000-2B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71"/>
  <sheetViews>
    <sheetView workbookViewId="0">
      <selection activeCell="M42" sqref="M42"/>
    </sheetView>
  </sheetViews>
  <sheetFormatPr defaultRowHeight="12.75" x14ac:dyDescent="0.2"/>
  <cols>
    <col min="1" max="1" width="40.5703125" style="250" customWidth="1"/>
    <col min="2" max="6" width="0" style="246" hidden="1" customWidth="1"/>
    <col min="7" max="8" width="9.42578125" style="246" hidden="1" customWidth="1"/>
    <col min="9" max="13" width="9.42578125" style="246" customWidth="1"/>
    <col min="14" max="256" width="9.140625" style="246"/>
    <col min="257" max="257" width="40.5703125" style="246" customWidth="1"/>
    <col min="258" max="262" width="0" style="246" hidden="1" customWidth="1"/>
    <col min="263" max="267" width="9.42578125" style="246" customWidth="1"/>
    <col min="268" max="512" width="9.140625" style="246"/>
    <col min="513" max="513" width="40.5703125" style="246" customWidth="1"/>
    <col min="514" max="518" width="0" style="246" hidden="1" customWidth="1"/>
    <col min="519" max="523" width="9.42578125" style="246" customWidth="1"/>
    <col min="524" max="768" width="9.140625" style="246"/>
    <col min="769" max="769" width="40.5703125" style="246" customWidth="1"/>
    <col min="770" max="774" width="0" style="246" hidden="1" customWidth="1"/>
    <col min="775" max="779" width="9.42578125" style="246" customWidth="1"/>
    <col min="780" max="1024" width="9.140625" style="246"/>
    <col min="1025" max="1025" width="40.5703125" style="246" customWidth="1"/>
    <col min="1026" max="1030" width="0" style="246" hidden="1" customWidth="1"/>
    <col min="1031" max="1035" width="9.42578125" style="246" customWidth="1"/>
    <col min="1036" max="1280" width="9.140625" style="246"/>
    <col min="1281" max="1281" width="40.5703125" style="246" customWidth="1"/>
    <col min="1282" max="1286" width="0" style="246" hidden="1" customWidth="1"/>
    <col min="1287" max="1291" width="9.42578125" style="246" customWidth="1"/>
    <col min="1292" max="1536" width="9.140625" style="246"/>
    <col min="1537" max="1537" width="40.5703125" style="246" customWidth="1"/>
    <col min="1538" max="1542" width="0" style="246" hidden="1" customWidth="1"/>
    <col min="1543" max="1547" width="9.42578125" style="246" customWidth="1"/>
    <col min="1548" max="1792" width="9.140625" style="246"/>
    <col min="1793" max="1793" width="40.5703125" style="246" customWidth="1"/>
    <col min="1794" max="1798" width="0" style="246" hidden="1" customWidth="1"/>
    <col min="1799" max="1803" width="9.42578125" style="246" customWidth="1"/>
    <col min="1804" max="2048" width="9.140625" style="246"/>
    <col min="2049" max="2049" width="40.5703125" style="246" customWidth="1"/>
    <col min="2050" max="2054" width="0" style="246" hidden="1" customWidth="1"/>
    <col min="2055" max="2059" width="9.42578125" style="246" customWidth="1"/>
    <col min="2060" max="2304" width="9.140625" style="246"/>
    <col min="2305" max="2305" width="40.5703125" style="246" customWidth="1"/>
    <col min="2306" max="2310" width="0" style="246" hidden="1" customWidth="1"/>
    <col min="2311" max="2315" width="9.42578125" style="246" customWidth="1"/>
    <col min="2316" max="2560" width="9.140625" style="246"/>
    <col min="2561" max="2561" width="40.5703125" style="246" customWidth="1"/>
    <col min="2562" max="2566" width="0" style="246" hidden="1" customWidth="1"/>
    <col min="2567" max="2571" width="9.42578125" style="246" customWidth="1"/>
    <col min="2572" max="2816" width="9.140625" style="246"/>
    <col min="2817" max="2817" width="40.5703125" style="246" customWidth="1"/>
    <col min="2818" max="2822" width="0" style="246" hidden="1" customWidth="1"/>
    <col min="2823" max="2827" width="9.42578125" style="246" customWidth="1"/>
    <col min="2828" max="3072" width="9.140625" style="246"/>
    <col min="3073" max="3073" width="40.5703125" style="246" customWidth="1"/>
    <col min="3074" max="3078" width="0" style="246" hidden="1" customWidth="1"/>
    <col min="3079" max="3083" width="9.42578125" style="246" customWidth="1"/>
    <col min="3084" max="3328" width="9.140625" style="246"/>
    <col min="3329" max="3329" width="40.5703125" style="246" customWidth="1"/>
    <col min="3330" max="3334" width="0" style="246" hidden="1" customWidth="1"/>
    <col min="3335" max="3339" width="9.42578125" style="246" customWidth="1"/>
    <col min="3340" max="3584" width="9.140625" style="246"/>
    <col min="3585" max="3585" width="40.5703125" style="246" customWidth="1"/>
    <col min="3586" max="3590" width="0" style="246" hidden="1" customWidth="1"/>
    <col min="3591" max="3595" width="9.42578125" style="246" customWidth="1"/>
    <col min="3596" max="3840" width="9.140625" style="246"/>
    <col min="3841" max="3841" width="40.5703125" style="246" customWidth="1"/>
    <col min="3842" max="3846" width="0" style="246" hidden="1" customWidth="1"/>
    <col min="3847" max="3851" width="9.42578125" style="246" customWidth="1"/>
    <col min="3852" max="4096" width="9.140625" style="246"/>
    <col min="4097" max="4097" width="40.5703125" style="246" customWidth="1"/>
    <col min="4098" max="4102" width="0" style="246" hidden="1" customWidth="1"/>
    <col min="4103" max="4107" width="9.42578125" style="246" customWidth="1"/>
    <col min="4108" max="4352" width="9.140625" style="246"/>
    <col min="4353" max="4353" width="40.5703125" style="246" customWidth="1"/>
    <col min="4354" max="4358" width="0" style="246" hidden="1" customWidth="1"/>
    <col min="4359" max="4363" width="9.42578125" style="246" customWidth="1"/>
    <col min="4364" max="4608" width="9.140625" style="246"/>
    <col min="4609" max="4609" width="40.5703125" style="246" customWidth="1"/>
    <col min="4610" max="4614" width="0" style="246" hidden="1" customWidth="1"/>
    <col min="4615" max="4619" width="9.42578125" style="246" customWidth="1"/>
    <col min="4620" max="4864" width="9.140625" style="246"/>
    <col min="4865" max="4865" width="40.5703125" style="246" customWidth="1"/>
    <col min="4866" max="4870" width="0" style="246" hidden="1" customWidth="1"/>
    <col min="4871" max="4875" width="9.42578125" style="246" customWidth="1"/>
    <col min="4876" max="5120" width="9.140625" style="246"/>
    <col min="5121" max="5121" width="40.5703125" style="246" customWidth="1"/>
    <col min="5122" max="5126" width="0" style="246" hidden="1" customWidth="1"/>
    <col min="5127" max="5131" width="9.42578125" style="246" customWidth="1"/>
    <col min="5132" max="5376" width="9.140625" style="246"/>
    <col min="5377" max="5377" width="40.5703125" style="246" customWidth="1"/>
    <col min="5378" max="5382" width="0" style="246" hidden="1" customWidth="1"/>
    <col min="5383" max="5387" width="9.42578125" style="246" customWidth="1"/>
    <col min="5388" max="5632" width="9.140625" style="246"/>
    <col min="5633" max="5633" width="40.5703125" style="246" customWidth="1"/>
    <col min="5634" max="5638" width="0" style="246" hidden="1" customWidth="1"/>
    <col min="5639" max="5643" width="9.42578125" style="246" customWidth="1"/>
    <col min="5644" max="5888" width="9.140625" style="246"/>
    <col min="5889" max="5889" width="40.5703125" style="246" customWidth="1"/>
    <col min="5890" max="5894" width="0" style="246" hidden="1" customWidth="1"/>
    <col min="5895" max="5899" width="9.42578125" style="246" customWidth="1"/>
    <col min="5900" max="6144" width="9.140625" style="246"/>
    <col min="6145" max="6145" width="40.5703125" style="246" customWidth="1"/>
    <col min="6146" max="6150" width="0" style="246" hidden="1" customWidth="1"/>
    <col min="6151" max="6155" width="9.42578125" style="246" customWidth="1"/>
    <col min="6156" max="6400" width="9.140625" style="246"/>
    <col min="6401" max="6401" width="40.5703125" style="246" customWidth="1"/>
    <col min="6402" max="6406" width="0" style="246" hidden="1" customWidth="1"/>
    <col min="6407" max="6411" width="9.42578125" style="246" customWidth="1"/>
    <col min="6412" max="6656" width="9.140625" style="246"/>
    <col min="6657" max="6657" width="40.5703125" style="246" customWidth="1"/>
    <col min="6658" max="6662" width="0" style="246" hidden="1" customWidth="1"/>
    <col min="6663" max="6667" width="9.42578125" style="246" customWidth="1"/>
    <col min="6668" max="6912" width="9.140625" style="246"/>
    <col min="6913" max="6913" width="40.5703125" style="246" customWidth="1"/>
    <col min="6914" max="6918" width="0" style="246" hidden="1" customWidth="1"/>
    <col min="6919" max="6923" width="9.42578125" style="246" customWidth="1"/>
    <col min="6924" max="7168" width="9.140625" style="246"/>
    <col min="7169" max="7169" width="40.5703125" style="246" customWidth="1"/>
    <col min="7170" max="7174" width="0" style="246" hidden="1" customWidth="1"/>
    <col min="7175" max="7179" width="9.42578125" style="246" customWidth="1"/>
    <col min="7180" max="7424" width="9.140625" style="246"/>
    <col min="7425" max="7425" width="40.5703125" style="246" customWidth="1"/>
    <col min="7426" max="7430" width="0" style="246" hidden="1" customWidth="1"/>
    <col min="7431" max="7435" width="9.42578125" style="246" customWidth="1"/>
    <col min="7436" max="7680" width="9.140625" style="246"/>
    <col min="7681" max="7681" width="40.5703125" style="246" customWidth="1"/>
    <col min="7682" max="7686" width="0" style="246" hidden="1" customWidth="1"/>
    <col min="7687" max="7691" width="9.42578125" style="246" customWidth="1"/>
    <col min="7692" max="7936" width="9.140625" style="246"/>
    <col min="7937" max="7937" width="40.5703125" style="246" customWidth="1"/>
    <col min="7938" max="7942" width="0" style="246" hidden="1" customWidth="1"/>
    <col min="7943" max="7947" width="9.42578125" style="246" customWidth="1"/>
    <col min="7948" max="8192" width="9.140625" style="246"/>
    <col min="8193" max="8193" width="40.5703125" style="246" customWidth="1"/>
    <col min="8194" max="8198" width="0" style="246" hidden="1" customWidth="1"/>
    <col min="8199" max="8203" width="9.42578125" style="246" customWidth="1"/>
    <col min="8204" max="8448" width="9.140625" style="246"/>
    <col min="8449" max="8449" width="40.5703125" style="246" customWidth="1"/>
    <col min="8450" max="8454" width="0" style="246" hidden="1" customWidth="1"/>
    <col min="8455" max="8459" width="9.42578125" style="246" customWidth="1"/>
    <col min="8460" max="8704" width="9.140625" style="246"/>
    <col min="8705" max="8705" width="40.5703125" style="246" customWidth="1"/>
    <col min="8706" max="8710" width="0" style="246" hidden="1" customWidth="1"/>
    <col min="8711" max="8715" width="9.42578125" style="246" customWidth="1"/>
    <col min="8716" max="8960" width="9.140625" style="246"/>
    <col min="8961" max="8961" width="40.5703125" style="246" customWidth="1"/>
    <col min="8962" max="8966" width="0" style="246" hidden="1" customWidth="1"/>
    <col min="8967" max="8971" width="9.42578125" style="246" customWidth="1"/>
    <col min="8972" max="9216" width="9.140625" style="246"/>
    <col min="9217" max="9217" width="40.5703125" style="246" customWidth="1"/>
    <col min="9218" max="9222" width="0" style="246" hidden="1" customWidth="1"/>
    <col min="9223" max="9227" width="9.42578125" style="246" customWidth="1"/>
    <col min="9228" max="9472" width="9.140625" style="246"/>
    <col min="9473" max="9473" width="40.5703125" style="246" customWidth="1"/>
    <col min="9474" max="9478" width="0" style="246" hidden="1" customWidth="1"/>
    <col min="9479" max="9483" width="9.42578125" style="246" customWidth="1"/>
    <col min="9484" max="9728" width="9.140625" style="246"/>
    <col min="9729" max="9729" width="40.5703125" style="246" customWidth="1"/>
    <col min="9730" max="9734" width="0" style="246" hidden="1" customWidth="1"/>
    <col min="9735" max="9739" width="9.42578125" style="246" customWidth="1"/>
    <col min="9740" max="9984" width="9.140625" style="246"/>
    <col min="9985" max="9985" width="40.5703125" style="246" customWidth="1"/>
    <col min="9986" max="9990" width="0" style="246" hidden="1" customWidth="1"/>
    <col min="9991" max="9995" width="9.42578125" style="246" customWidth="1"/>
    <col min="9996" max="10240" width="9.140625" style="246"/>
    <col min="10241" max="10241" width="40.5703125" style="246" customWidth="1"/>
    <col min="10242" max="10246" width="0" style="246" hidden="1" customWidth="1"/>
    <col min="10247" max="10251" width="9.42578125" style="246" customWidth="1"/>
    <col min="10252" max="10496" width="9.140625" style="246"/>
    <col min="10497" max="10497" width="40.5703125" style="246" customWidth="1"/>
    <col min="10498" max="10502" width="0" style="246" hidden="1" customWidth="1"/>
    <col min="10503" max="10507" width="9.42578125" style="246" customWidth="1"/>
    <col min="10508" max="10752" width="9.140625" style="246"/>
    <col min="10753" max="10753" width="40.5703125" style="246" customWidth="1"/>
    <col min="10754" max="10758" width="0" style="246" hidden="1" customWidth="1"/>
    <col min="10759" max="10763" width="9.42578125" style="246" customWidth="1"/>
    <col min="10764" max="11008" width="9.140625" style="246"/>
    <col min="11009" max="11009" width="40.5703125" style="246" customWidth="1"/>
    <col min="11010" max="11014" width="0" style="246" hidden="1" customWidth="1"/>
    <col min="11015" max="11019" width="9.42578125" style="246" customWidth="1"/>
    <col min="11020" max="11264" width="9.140625" style="246"/>
    <col min="11265" max="11265" width="40.5703125" style="246" customWidth="1"/>
    <col min="11266" max="11270" width="0" style="246" hidden="1" customWidth="1"/>
    <col min="11271" max="11275" width="9.42578125" style="246" customWidth="1"/>
    <col min="11276" max="11520" width="9.140625" style="246"/>
    <col min="11521" max="11521" width="40.5703125" style="246" customWidth="1"/>
    <col min="11522" max="11526" width="0" style="246" hidden="1" customWidth="1"/>
    <col min="11527" max="11531" width="9.42578125" style="246" customWidth="1"/>
    <col min="11532" max="11776" width="9.140625" style="246"/>
    <col min="11777" max="11777" width="40.5703125" style="246" customWidth="1"/>
    <col min="11778" max="11782" width="0" style="246" hidden="1" customWidth="1"/>
    <col min="11783" max="11787" width="9.42578125" style="246" customWidth="1"/>
    <col min="11788" max="12032" width="9.140625" style="246"/>
    <col min="12033" max="12033" width="40.5703125" style="246" customWidth="1"/>
    <col min="12034" max="12038" width="0" style="246" hidden="1" customWidth="1"/>
    <col min="12039" max="12043" width="9.42578125" style="246" customWidth="1"/>
    <col min="12044" max="12288" width="9.140625" style="246"/>
    <col min="12289" max="12289" width="40.5703125" style="246" customWidth="1"/>
    <col min="12290" max="12294" width="0" style="246" hidden="1" customWidth="1"/>
    <col min="12295" max="12299" width="9.42578125" style="246" customWidth="1"/>
    <col min="12300" max="12544" width="9.140625" style="246"/>
    <col min="12545" max="12545" width="40.5703125" style="246" customWidth="1"/>
    <col min="12546" max="12550" width="0" style="246" hidden="1" customWidth="1"/>
    <col min="12551" max="12555" width="9.42578125" style="246" customWidth="1"/>
    <col min="12556" max="12800" width="9.140625" style="246"/>
    <col min="12801" max="12801" width="40.5703125" style="246" customWidth="1"/>
    <col min="12802" max="12806" width="0" style="246" hidden="1" customWidth="1"/>
    <col min="12807" max="12811" width="9.42578125" style="246" customWidth="1"/>
    <col min="12812" max="13056" width="9.140625" style="246"/>
    <col min="13057" max="13057" width="40.5703125" style="246" customWidth="1"/>
    <col min="13058" max="13062" width="0" style="246" hidden="1" customWidth="1"/>
    <col min="13063" max="13067" width="9.42578125" style="246" customWidth="1"/>
    <col min="13068" max="13312" width="9.140625" style="246"/>
    <col min="13313" max="13313" width="40.5703125" style="246" customWidth="1"/>
    <col min="13314" max="13318" width="0" style="246" hidden="1" customWidth="1"/>
    <col min="13319" max="13323" width="9.42578125" style="246" customWidth="1"/>
    <col min="13324" max="13568" width="9.140625" style="246"/>
    <col min="13569" max="13569" width="40.5703125" style="246" customWidth="1"/>
    <col min="13570" max="13574" width="0" style="246" hidden="1" customWidth="1"/>
    <col min="13575" max="13579" width="9.42578125" style="246" customWidth="1"/>
    <col min="13580" max="13824" width="9.140625" style="246"/>
    <col min="13825" max="13825" width="40.5703125" style="246" customWidth="1"/>
    <col min="13826" max="13830" width="0" style="246" hidden="1" customWidth="1"/>
    <col min="13831" max="13835" width="9.42578125" style="246" customWidth="1"/>
    <col min="13836" max="14080" width="9.140625" style="246"/>
    <col min="14081" max="14081" width="40.5703125" style="246" customWidth="1"/>
    <col min="14082" max="14086" width="0" style="246" hidden="1" customWidth="1"/>
    <col min="14087" max="14091" width="9.42578125" style="246" customWidth="1"/>
    <col min="14092" max="14336" width="9.140625" style="246"/>
    <col min="14337" max="14337" width="40.5703125" style="246" customWidth="1"/>
    <col min="14338" max="14342" width="0" style="246" hidden="1" customWidth="1"/>
    <col min="14343" max="14347" width="9.42578125" style="246" customWidth="1"/>
    <col min="14348" max="14592" width="9.140625" style="246"/>
    <col min="14593" max="14593" width="40.5703125" style="246" customWidth="1"/>
    <col min="14594" max="14598" width="0" style="246" hidden="1" customWidth="1"/>
    <col min="14599" max="14603" width="9.42578125" style="246" customWidth="1"/>
    <col min="14604" max="14848" width="9.140625" style="246"/>
    <col min="14849" max="14849" width="40.5703125" style="246" customWidth="1"/>
    <col min="14850" max="14854" width="0" style="246" hidden="1" customWidth="1"/>
    <col min="14855" max="14859" width="9.42578125" style="246" customWidth="1"/>
    <col min="14860" max="15104" width="9.140625" style="246"/>
    <col min="15105" max="15105" width="40.5703125" style="246" customWidth="1"/>
    <col min="15106" max="15110" width="0" style="246" hidden="1" customWidth="1"/>
    <col min="15111" max="15115" width="9.42578125" style="246" customWidth="1"/>
    <col min="15116" max="15360" width="9.140625" style="246"/>
    <col min="15361" max="15361" width="40.5703125" style="246" customWidth="1"/>
    <col min="15362" max="15366" width="0" style="246" hidden="1" customWidth="1"/>
    <col min="15367" max="15371" width="9.42578125" style="246" customWidth="1"/>
    <col min="15372" max="15616" width="9.140625" style="246"/>
    <col min="15617" max="15617" width="40.5703125" style="246" customWidth="1"/>
    <col min="15618" max="15622" width="0" style="246" hidden="1" customWidth="1"/>
    <col min="15623" max="15627" width="9.42578125" style="246" customWidth="1"/>
    <col min="15628" max="15872" width="9.140625" style="246"/>
    <col min="15873" max="15873" width="40.5703125" style="246" customWidth="1"/>
    <col min="15874" max="15878" width="0" style="246" hidden="1" customWidth="1"/>
    <col min="15879" max="15883" width="9.42578125" style="246" customWidth="1"/>
    <col min="15884" max="16128" width="9.140625" style="246"/>
    <col min="16129" max="16129" width="40.5703125" style="246" customWidth="1"/>
    <col min="16130" max="16134" width="0" style="246" hidden="1" customWidth="1"/>
    <col min="16135" max="16139" width="9.42578125" style="246" customWidth="1"/>
    <col min="16140" max="16384" width="9.140625" style="246"/>
  </cols>
  <sheetData>
    <row r="1" spans="1:13" s="6" customFormat="1" ht="12.95" customHeight="1" x14ac:dyDescent="0.2">
      <c r="A1" s="952" t="s">
        <v>1375</v>
      </c>
    </row>
    <row r="2" spans="1:13" ht="18" customHeight="1" x14ac:dyDescent="0.2">
      <c r="A2" s="154" t="s">
        <v>214</v>
      </c>
    </row>
    <row r="3" spans="1:13" ht="18" customHeight="1" x14ac:dyDescent="0.2">
      <c r="A3" s="154" t="s">
        <v>215</v>
      </c>
    </row>
    <row r="4" spans="1:13" ht="18" customHeight="1" thickBot="1" x14ac:dyDescent="0.25">
      <c r="A4" s="247" t="s">
        <v>184</v>
      </c>
      <c r="B4" s="263"/>
      <c r="C4" s="263"/>
      <c r="D4" s="263"/>
      <c r="E4" s="263"/>
      <c r="F4" s="263"/>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23410.3</v>
      </c>
      <c r="C7" s="108">
        <v>25287.9</v>
      </c>
      <c r="D7" s="108">
        <v>27721.5</v>
      </c>
      <c r="E7" s="108">
        <v>30659</v>
      </c>
      <c r="F7" s="108">
        <v>35139.4</v>
      </c>
      <c r="G7" s="108">
        <v>45643.9</v>
      </c>
      <c r="H7" s="108">
        <v>46396</v>
      </c>
      <c r="I7" s="108">
        <v>65123.8</v>
      </c>
      <c r="J7" s="108">
        <v>93314.4</v>
      </c>
      <c r="K7" s="108">
        <v>134978.79999999999</v>
      </c>
      <c r="L7" s="108">
        <v>166806.79999999999</v>
      </c>
      <c r="M7" s="108">
        <v>233144.9</v>
      </c>
    </row>
    <row r="8" spans="1:13" ht="12.95" customHeight="1" x14ac:dyDescent="0.2">
      <c r="A8" s="222" t="s">
        <v>0</v>
      </c>
      <c r="B8" s="108">
        <v>-2686.3</v>
      </c>
      <c r="C8" s="108">
        <v>-5752.5</v>
      </c>
      <c r="D8" s="108">
        <v>-355.1</v>
      </c>
      <c r="E8" s="108">
        <v>-1011.5</v>
      </c>
      <c r="F8" s="108">
        <v>-1292.8</v>
      </c>
      <c r="G8" s="108">
        <v>-1104.8</v>
      </c>
      <c r="H8" s="108">
        <v>-6702</v>
      </c>
      <c r="I8" s="108">
        <v>-655.6</v>
      </c>
      <c r="J8" s="108">
        <v>-10623.7</v>
      </c>
      <c r="K8" s="108">
        <v>-20777.599999999999</v>
      </c>
      <c r="L8" s="108">
        <v>-7303.7</v>
      </c>
      <c r="M8" s="108">
        <v>-3702.9</v>
      </c>
    </row>
    <row r="9" spans="1:13" ht="24" x14ac:dyDescent="0.2">
      <c r="A9" s="225" t="s">
        <v>1388</v>
      </c>
      <c r="B9" s="108">
        <v>3806.3</v>
      </c>
      <c r="C9" s="108">
        <v>115.2</v>
      </c>
      <c r="D9" s="108">
        <v>5393.1</v>
      </c>
      <c r="E9" s="108">
        <v>6958.9</v>
      </c>
      <c r="F9" s="108">
        <v>7140.6</v>
      </c>
      <c r="G9" s="108">
        <v>10456.4</v>
      </c>
      <c r="H9" s="108">
        <v>6851.2</v>
      </c>
      <c r="I9" s="108">
        <v>23036.799999999999</v>
      </c>
      <c r="J9" s="108">
        <v>30201.200000000001</v>
      </c>
      <c r="K9" s="108">
        <v>41233.199999999997</v>
      </c>
      <c r="L9" s="108">
        <v>72586</v>
      </c>
      <c r="M9" s="108">
        <v>100561.60000000001</v>
      </c>
    </row>
    <row r="10" spans="1:13" ht="12.95" customHeight="1" x14ac:dyDescent="0.2">
      <c r="A10" s="226" t="s">
        <v>1</v>
      </c>
      <c r="B10" s="108">
        <v>5879.4</v>
      </c>
      <c r="C10" s="108">
        <v>5707.5</v>
      </c>
      <c r="D10" s="108">
        <v>7376.6</v>
      </c>
      <c r="E10" s="108">
        <v>8810.1</v>
      </c>
      <c r="F10" s="108">
        <v>9398.2000000000007</v>
      </c>
      <c r="G10" s="108">
        <v>12297.6</v>
      </c>
      <c r="H10" s="108">
        <v>12763.9</v>
      </c>
      <c r="I10" s="108">
        <v>25017.3</v>
      </c>
      <c r="J10" s="108">
        <v>34473.5</v>
      </c>
      <c r="K10" s="108">
        <v>62775.6</v>
      </c>
      <c r="L10" s="108">
        <v>80307.7</v>
      </c>
      <c r="M10" s="108">
        <v>111924.9</v>
      </c>
    </row>
    <row r="11" spans="1:13" ht="12.95" customHeight="1" x14ac:dyDescent="0.2">
      <c r="A11" s="222" t="s">
        <v>2</v>
      </c>
      <c r="B11" s="108">
        <v>2073.1</v>
      </c>
      <c r="C11" s="108">
        <v>5592.2</v>
      </c>
      <c r="D11" s="108">
        <v>1983.6</v>
      </c>
      <c r="E11" s="108">
        <v>1851.1</v>
      </c>
      <c r="F11" s="108">
        <v>2257.6</v>
      </c>
      <c r="G11" s="108">
        <v>1841.2</v>
      </c>
      <c r="H11" s="108">
        <v>5912.6</v>
      </c>
      <c r="I11" s="108">
        <v>1980.5</v>
      </c>
      <c r="J11" s="108">
        <v>4272.2</v>
      </c>
      <c r="K11" s="108">
        <v>21542.5</v>
      </c>
      <c r="L11" s="108">
        <v>7721.6</v>
      </c>
      <c r="M11" s="108">
        <v>11363.3</v>
      </c>
    </row>
    <row r="12" spans="1:13" ht="24" x14ac:dyDescent="0.2">
      <c r="A12" s="222" t="s">
        <v>59</v>
      </c>
      <c r="B12" s="108">
        <v>16913.400000000001</v>
      </c>
      <c r="C12" s="108">
        <v>19417.099999999999</v>
      </c>
      <c r="D12" s="108">
        <v>21972.5</v>
      </c>
      <c r="E12" s="108">
        <v>22681.9</v>
      </c>
      <c r="F12" s="108">
        <v>26705.9</v>
      </c>
      <c r="G12" s="108">
        <v>33998.699999999997</v>
      </c>
      <c r="H12" s="108">
        <v>32842.699999999997</v>
      </c>
      <c r="I12" s="108">
        <v>41429.800000000003</v>
      </c>
      <c r="J12" s="108">
        <v>52486.2</v>
      </c>
      <c r="K12" s="108">
        <v>72907.899999999994</v>
      </c>
      <c r="L12" s="108">
        <v>86917.1</v>
      </c>
      <c r="M12" s="108">
        <v>128880.4</v>
      </c>
    </row>
    <row r="13" spans="1:13" ht="12.95" customHeight="1" x14ac:dyDescent="0.2">
      <c r="A13" s="222" t="s">
        <v>3</v>
      </c>
      <c r="B13" s="108">
        <v>7677.8</v>
      </c>
      <c r="C13" s="108">
        <v>12816.5</v>
      </c>
      <c r="D13" s="108">
        <v>13712.3</v>
      </c>
      <c r="E13" s="108">
        <v>13128.9</v>
      </c>
      <c r="F13" s="108">
        <v>14631.9</v>
      </c>
      <c r="G13" s="108">
        <v>21568.5</v>
      </c>
      <c r="H13" s="108">
        <v>26379.7</v>
      </c>
      <c r="I13" s="108">
        <v>30979.4</v>
      </c>
      <c r="J13" s="108">
        <v>45455.199999999997</v>
      </c>
      <c r="K13" s="108">
        <v>54572.1</v>
      </c>
      <c r="L13" s="108">
        <v>77070.8</v>
      </c>
      <c r="M13" s="108">
        <v>95030.3</v>
      </c>
    </row>
    <row r="14" spans="1:13" ht="12.95" customHeight="1" x14ac:dyDescent="0.2">
      <c r="A14" s="222" t="s">
        <v>4</v>
      </c>
      <c r="B14" s="108">
        <v>3862.2</v>
      </c>
      <c r="C14" s="108">
        <v>5303</v>
      </c>
      <c r="D14" s="108">
        <v>9478.9</v>
      </c>
      <c r="E14" s="108">
        <v>11425.6</v>
      </c>
      <c r="F14" s="108">
        <v>12162.4</v>
      </c>
      <c r="G14" s="108">
        <v>14271.5</v>
      </c>
      <c r="H14" s="108">
        <v>17624.5</v>
      </c>
      <c r="I14" s="108">
        <v>21292.1</v>
      </c>
      <c r="J14" s="108">
        <v>33927.699999999997</v>
      </c>
      <c r="K14" s="108">
        <v>43285.2</v>
      </c>
      <c r="L14" s="108">
        <v>59004</v>
      </c>
      <c r="M14" s="108">
        <v>70626</v>
      </c>
    </row>
    <row r="15" spans="1:13" ht="12.95" customHeight="1" x14ac:dyDescent="0.2">
      <c r="A15" s="149" t="s">
        <v>5</v>
      </c>
      <c r="B15" s="108">
        <v>1077.4000000000001</v>
      </c>
      <c r="C15" s="108">
        <v>1826.2</v>
      </c>
      <c r="D15" s="108">
        <v>4167.8</v>
      </c>
      <c r="E15" s="108">
        <v>5068.3999999999996</v>
      </c>
      <c r="F15" s="108">
        <v>5271.7</v>
      </c>
      <c r="G15" s="108">
        <v>6122</v>
      </c>
      <c r="H15" s="108">
        <v>6082.7</v>
      </c>
      <c r="I15" s="108">
        <v>9343.5</v>
      </c>
      <c r="J15" s="108">
        <v>13340.6</v>
      </c>
      <c r="K15" s="108">
        <v>15272.2</v>
      </c>
      <c r="L15" s="108">
        <v>21313.200000000001</v>
      </c>
      <c r="M15" s="108">
        <v>25099.4</v>
      </c>
    </row>
    <row r="16" spans="1:13" ht="12.95" customHeight="1" x14ac:dyDescent="0.2">
      <c r="A16" s="227" t="s">
        <v>60</v>
      </c>
      <c r="B16" s="108">
        <v>1815.3</v>
      </c>
      <c r="C16" s="108">
        <v>1805.3</v>
      </c>
      <c r="D16" s="108">
        <v>3680.1</v>
      </c>
      <c r="E16" s="108">
        <v>3961.1</v>
      </c>
      <c r="F16" s="108">
        <v>4584.3</v>
      </c>
      <c r="G16" s="108">
        <v>6012.9</v>
      </c>
      <c r="H16" s="108">
        <v>6838.8</v>
      </c>
      <c r="I16" s="108">
        <v>7284.2</v>
      </c>
      <c r="J16" s="108">
        <v>12685.4</v>
      </c>
      <c r="K16" s="108">
        <v>15505.4</v>
      </c>
      <c r="L16" s="108">
        <v>21672.9</v>
      </c>
      <c r="M16" s="108">
        <v>29445.200000000001</v>
      </c>
    </row>
    <row r="17" spans="1:13" ht="12.95" customHeight="1" x14ac:dyDescent="0.2">
      <c r="A17" s="149" t="s">
        <v>6</v>
      </c>
      <c r="B17" s="108">
        <v>916.4</v>
      </c>
      <c r="C17" s="108">
        <v>1227.5</v>
      </c>
      <c r="D17" s="108">
        <v>1593.5</v>
      </c>
      <c r="E17" s="108">
        <v>2363.5</v>
      </c>
      <c r="F17" s="108">
        <v>2306.3000000000002</v>
      </c>
      <c r="G17" s="108">
        <v>2136.6</v>
      </c>
      <c r="H17" s="108">
        <v>4666</v>
      </c>
      <c r="I17" s="108">
        <v>4662.1000000000004</v>
      </c>
      <c r="J17" s="108">
        <v>7862.1</v>
      </c>
      <c r="K17" s="108">
        <v>12448</v>
      </c>
      <c r="L17" s="108">
        <v>16008.9</v>
      </c>
      <c r="M17" s="108">
        <v>15966.9</v>
      </c>
    </row>
    <row r="18" spans="1:13" ht="12.95" customHeight="1" x14ac:dyDescent="0.2">
      <c r="A18" s="222" t="s">
        <v>7</v>
      </c>
      <c r="B18" s="108">
        <v>24188.1</v>
      </c>
      <c r="C18" s="108">
        <v>33783.9</v>
      </c>
      <c r="D18" s="108">
        <v>33494.800000000003</v>
      </c>
      <c r="E18" s="108">
        <v>31050.7</v>
      </c>
      <c r="F18" s="108">
        <v>37310.800000000003</v>
      </c>
      <c r="G18" s="108">
        <v>45059.9</v>
      </c>
      <c r="H18" s="108">
        <v>53702.6</v>
      </c>
      <c r="I18" s="108">
        <v>61260.800000000003</v>
      </c>
      <c r="J18" s="108">
        <v>77723.199999999997</v>
      </c>
      <c r="K18" s="108">
        <v>77679.899999999994</v>
      </c>
      <c r="L18" s="108">
        <v>80072.7</v>
      </c>
      <c r="M18" s="108">
        <v>102786.3</v>
      </c>
    </row>
    <row r="19" spans="1:13" ht="12.95" customHeight="1" x14ac:dyDescent="0.2">
      <c r="A19" s="222" t="s">
        <v>8</v>
      </c>
      <c r="B19" s="108">
        <v>37720.1</v>
      </c>
      <c r="C19" s="108">
        <v>39240.5</v>
      </c>
      <c r="D19" s="108">
        <v>42650.400000000001</v>
      </c>
      <c r="E19" s="108">
        <v>46772.3</v>
      </c>
      <c r="F19" s="108">
        <v>59749.7</v>
      </c>
      <c r="G19" s="108">
        <v>63230.1</v>
      </c>
      <c r="H19" s="108">
        <v>69548.800000000003</v>
      </c>
      <c r="I19" s="108">
        <v>85159.7</v>
      </c>
      <c r="J19" s="108">
        <v>98975.8</v>
      </c>
      <c r="K19" s="108">
        <v>237236.9</v>
      </c>
      <c r="L19" s="108">
        <v>166651.29999999999</v>
      </c>
      <c r="M19" s="108">
        <v>196794.8</v>
      </c>
    </row>
    <row r="20" spans="1:13" ht="12.95" customHeight="1" x14ac:dyDescent="0.2">
      <c r="A20" s="227" t="s">
        <v>109</v>
      </c>
      <c r="B20" s="108">
        <v>870.5</v>
      </c>
      <c r="C20" s="108">
        <v>1852.2</v>
      </c>
      <c r="D20" s="108">
        <v>493.3</v>
      </c>
      <c r="E20" s="108">
        <v>341.1</v>
      </c>
      <c r="F20" s="108">
        <v>399.4</v>
      </c>
      <c r="G20" s="108">
        <v>523.29999999999995</v>
      </c>
      <c r="H20" s="108">
        <v>633.5</v>
      </c>
      <c r="I20" s="108">
        <v>1449.1</v>
      </c>
      <c r="J20" s="108">
        <v>2149.6</v>
      </c>
      <c r="K20" s="108">
        <v>2078.3000000000002</v>
      </c>
      <c r="L20" s="108">
        <v>1381.6</v>
      </c>
      <c r="M20" s="108">
        <v>1803.4</v>
      </c>
    </row>
    <row r="21" spans="1:13" ht="12.95" customHeight="1" x14ac:dyDescent="0.2">
      <c r="A21" s="227" t="s">
        <v>9</v>
      </c>
      <c r="B21" s="108">
        <v>126.6</v>
      </c>
      <c r="C21" s="108">
        <v>90.5</v>
      </c>
      <c r="D21" s="108">
        <v>785.2</v>
      </c>
      <c r="E21" s="108">
        <v>98.8</v>
      </c>
      <c r="F21" s="108">
        <v>209</v>
      </c>
      <c r="G21" s="108">
        <v>163.69999999999999</v>
      </c>
      <c r="H21" s="108">
        <v>267.8</v>
      </c>
      <c r="I21" s="108">
        <v>758.6</v>
      </c>
      <c r="J21" s="108">
        <v>494.8</v>
      </c>
      <c r="K21" s="108">
        <v>770.2</v>
      </c>
      <c r="L21" s="108">
        <v>355.3</v>
      </c>
      <c r="M21" s="108">
        <v>1068.0999999999999</v>
      </c>
    </row>
    <row r="22" spans="1:13" ht="12.95" customHeight="1" x14ac:dyDescent="0.2">
      <c r="A22" s="227" t="s">
        <v>10</v>
      </c>
      <c r="B22" s="108">
        <v>36054.199999999997</v>
      </c>
      <c r="C22" s="108">
        <v>36542.400000000001</v>
      </c>
      <c r="D22" s="108">
        <v>40766.699999999997</v>
      </c>
      <c r="E22" s="108">
        <v>45468.4</v>
      </c>
      <c r="F22" s="108">
        <v>58364.9</v>
      </c>
      <c r="G22" s="108">
        <v>61456.4</v>
      </c>
      <c r="H22" s="108">
        <v>67422.7</v>
      </c>
      <c r="I22" s="108">
        <v>81246</v>
      </c>
      <c r="J22" s="108">
        <v>94304.4</v>
      </c>
      <c r="K22" s="108">
        <v>231701.6</v>
      </c>
      <c r="L22" s="108">
        <v>161016.9</v>
      </c>
      <c r="M22" s="108">
        <v>190542.7</v>
      </c>
    </row>
    <row r="23" spans="1:13" ht="12.95" customHeight="1" x14ac:dyDescent="0.2">
      <c r="A23" s="227" t="s">
        <v>61</v>
      </c>
      <c r="B23" s="108">
        <v>177.6</v>
      </c>
      <c r="C23" s="108">
        <v>38.700000000000003</v>
      </c>
      <c r="D23" s="108">
        <v>46.1</v>
      </c>
      <c r="E23" s="108">
        <v>57.6</v>
      </c>
      <c r="F23" s="108">
        <v>54.7</v>
      </c>
      <c r="G23" s="108">
        <v>65.3</v>
      </c>
      <c r="H23" s="108">
        <v>81</v>
      </c>
      <c r="I23" s="108">
        <v>232.8</v>
      </c>
      <c r="J23" s="108">
        <v>206.5</v>
      </c>
      <c r="K23" s="108">
        <v>679</v>
      </c>
      <c r="L23" s="108">
        <v>1200.9000000000001</v>
      </c>
      <c r="M23" s="108">
        <v>968.1</v>
      </c>
    </row>
    <row r="24" spans="1:13" ht="12.95" customHeight="1" x14ac:dyDescent="0.2">
      <c r="A24" s="222" t="s">
        <v>11</v>
      </c>
      <c r="B24" s="108">
        <v>10879.6</v>
      </c>
      <c r="C24" s="108">
        <v>12789.2</v>
      </c>
      <c r="D24" s="108">
        <v>12602.7</v>
      </c>
      <c r="E24" s="108">
        <v>13307.6</v>
      </c>
      <c r="F24" s="108">
        <v>14426.1</v>
      </c>
      <c r="G24" s="108">
        <v>16475.3</v>
      </c>
      <c r="H24" s="108">
        <v>18126.3</v>
      </c>
      <c r="I24" s="108">
        <v>19021.3</v>
      </c>
      <c r="J24" s="108">
        <v>20170.099999999999</v>
      </c>
      <c r="K24" s="108">
        <v>22758.799999999999</v>
      </c>
      <c r="L24" s="108">
        <v>26715.3</v>
      </c>
      <c r="M24" s="108">
        <v>33370.400000000001</v>
      </c>
    </row>
    <row r="25" spans="1:13" ht="12.95" customHeight="1" x14ac:dyDescent="0.2">
      <c r="A25" s="222" t="s">
        <v>12</v>
      </c>
      <c r="B25" s="108">
        <v>16726.599999999999</v>
      </c>
      <c r="C25" s="108">
        <v>20597.5</v>
      </c>
      <c r="D25" s="108">
        <v>30676</v>
      </c>
      <c r="E25" s="108">
        <v>33559.1</v>
      </c>
      <c r="F25" s="108">
        <v>35329</v>
      </c>
      <c r="G25" s="108">
        <v>45887.3</v>
      </c>
      <c r="H25" s="108">
        <v>55618.6</v>
      </c>
      <c r="I25" s="108">
        <v>76697.899999999994</v>
      </c>
      <c r="J25" s="108">
        <v>109712.5</v>
      </c>
      <c r="K25" s="108">
        <v>136155</v>
      </c>
      <c r="L25" s="108">
        <v>217637.9</v>
      </c>
      <c r="M25" s="108">
        <v>332722.59999999998</v>
      </c>
    </row>
    <row r="26" spans="1:13" ht="12.95" customHeight="1" x14ac:dyDescent="0.2">
      <c r="A26" s="222" t="s">
        <v>13</v>
      </c>
      <c r="B26" s="108">
        <v>27758.9</v>
      </c>
      <c r="C26" s="108">
        <v>34179.4</v>
      </c>
      <c r="D26" s="108">
        <v>40163.599999999999</v>
      </c>
      <c r="E26" s="108">
        <v>43701.3</v>
      </c>
      <c r="F26" s="108">
        <v>50965.2</v>
      </c>
      <c r="G26" s="108">
        <v>57319.8</v>
      </c>
      <c r="H26" s="108">
        <v>65752.399999999994</v>
      </c>
      <c r="I26" s="108">
        <v>85633.3</v>
      </c>
      <c r="J26" s="108">
        <v>116722</v>
      </c>
      <c r="K26" s="108">
        <v>152517.79999999999</v>
      </c>
      <c r="L26" s="108">
        <v>261998.3</v>
      </c>
      <c r="M26" s="108">
        <v>342134.6</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K29" s="246"/>
      <c r="L29" s="246"/>
      <c r="M29" s="246"/>
    </row>
    <row r="30" spans="1:13" s="212" customFormat="1" ht="12.95" customHeight="1" x14ac:dyDescent="0.2">
      <c r="A30" s="222" t="s">
        <v>116</v>
      </c>
      <c r="B30" s="234">
        <v>3907</v>
      </c>
      <c r="C30" s="234">
        <v>4035</v>
      </c>
      <c r="D30" s="234">
        <v>4310</v>
      </c>
      <c r="E30" s="234">
        <v>4539</v>
      </c>
      <c r="F30" s="235">
        <v>4886</v>
      </c>
      <c r="G30" s="235">
        <v>5666</v>
      </c>
      <c r="H30" s="235">
        <v>6065</v>
      </c>
      <c r="I30" s="235">
        <v>6131</v>
      </c>
      <c r="J30" s="235">
        <v>7170</v>
      </c>
      <c r="K30" s="34">
        <v>9535</v>
      </c>
      <c r="L30" s="34">
        <v>11370</v>
      </c>
      <c r="M30" s="34">
        <v>9985</v>
      </c>
    </row>
    <row r="31" spans="1:13" s="212" customFormat="1" ht="12.95" customHeight="1" x14ac:dyDescent="0.2">
      <c r="A31" s="222" t="s">
        <v>15</v>
      </c>
      <c r="B31" s="234">
        <v>1062</v>
      </c>
      <c r="C31" s="234">
        <v>1222</v>
      </c>
      <c r="D31" s="234">
        <v>1124</v>
      </c>
      <c r="E31" s="234">
        <v>1117</v>
      </c>
      <c r="F31" s="235">
        <v>1122</v>
      </c>
      <c r="G31" s="235">
        <v>1283</v>
      </c>
      <c r="H31" s="235">
        <v>1282</v>
      </c>
      <c r="I31" s="235">
        <v>1125</v>
      </c>
      <c r="J31" s="235">
        <v>1263</v>
      </c>
      <c r="K31" s="34">
        <v>1542</v>
      </c>
      <c r="L31" s="34">
        <v>1953</v>
      </c>
      <c r="M31" s="34">
        <v>2108</v>
      </c>
    </row>
    <row r="32" spans="1:13" s="212" customFormat="1" ht="12.95" customHeight="1" x14ac:dyDescent="0.2">
      <c r="A32" s="222" t="s">
        <v>165</v>
      </c>
      <c r="F32" s="236"/>
      <c r="G32" s="236"/>
      <c r="H32" s="236"/>
      <c r="I32" s="236"/>
      <c r="J32" s="236"/>
      <c r="K32" s="256"/>
      <c r="L32" s="256"/>
      <c r="M32" s="256"/>
    </row>
    <row r="33" spans="1:13" s="212" customFormat="1" ht="12.95" customHeight="1" x14ac:dyDescent="0.2">
      <c r="A33" s="222" t="s">
        <v>62</v>
      </c>
      <c r="B33" s="237">
        <v>38.4</v>
      </c>
      <c r="C33" s="237">
        <v>30.2</v>
      </c>
      <c r="D33" s="237">
        <v>26.2</v>
      </c>
      <c r="E33" s="237">
        <v>35.200000000000003</v>
      </c>
      <c r="F33" s="238">
        <v>31.6</v>
      </c>
      <c r="G33" s="238">
        <v>34.299999999999997</v>
      </c>
      <c r="H33" s="238">
        <v>41.3</v>
      </c>
      <c r="I33" s="238">
        <v>57.2</v>
      </c>
      <c r="J33" s="238">
        <v>77.8</v>
      </c>
      <c r="K33" s="257">
        <v>85.1</v>
      </c>
      <c r="L33" s="257">
        <v>91.9</v>
      </c>
      <c r="M33" s="257">
        <v>80.900000000000006</v>
      </c>
    </row>
    <row r="34" spans="1:13" s="212" customFormat="1" ht="13.9" customHeight="1" x14ac:dyDescent="0.2">
      <c r="A34" s="222" t="s">
        <v>111</v>
      </c>
      <c r="F34" s="236"/>
      <c r="G34" s="236"/>
      <c r="H34" s="236"/>
      <c r="I34" s="236"/>
      <c r="J34" s="236"/>
      <c r="K34" s="257"/>
      <c r="L34" s="257"/>
      <c r="M34" s="257"/>
    </row>
    <row r="35" spans="1:13" s="212" customFormat="1" ht="13.9" customHeight="1" x14ac:dyDescent="0.2">
      <c r="A35" s="222" t="s">
        <v>142</v>
      </c>
      <c r="F35" s="236"/>
      <c r="G35" s="236"/>
      <c r="H35" s="236"/>
      <c r="I35" s="236"/>
      <c r="J35" s="236"/>
      <c r="K35" s="257"/>
      <c r="L35" s="257"/>
      <c r="M35" s="257"/>
    </row>
    <row r="36" spans="1:13" s="212" customFormat="1" ht="12.95" customHeight="1" x14ac:dyDescent="0.2">
      <c r="A36" s="222" t="s">
        <v>140</v>
      </c>
      <c r="B36" s="239">
        <v>35</v>
      </c>
      <c r="C36" s="239">
        <v>0.9</v>
      </c>
      <c r="D36" s="239">
        <v>42.8</v>
      </c>
      <c r="E36" s="239">
        <v>52.3</v>
      </c>
      <c r="F36" s="238">
        <v>49.5</v>
      </c>
      <c r="G36" s="238">
        <v>63.5</v>
      </c>
      <c r="H36" s="238">
        <v>37.799999999999997</v>
      </c>
      <c r="I36" s="238">
        <v>121.1</v>
      </c>
      <c r="J36" s="238">
        <v>149.69999999999999</v>
      </c>
      <c r="K36" s="257">
        <v>181.2</v>
      </c>
      <c r="L36" s="257">
        <v>271.7</v>
      </c>
      <c r="M36" s="257">
        <v>301.3</v>
      </c>
    </row>
    <row r="37" spans="1:13" s="212" customFormat="1" ht="12.95" customHeight="1" x14ac:dyDescent="0.2">
      <c r="A37" s="222" t="s">
        <v>112</v>
      </c>
      <c r="F37" s="236"/>
      <c r="G37" s="236"/>
      <c r="H37" s="236"/>
      <c r="I37" s="236"/>
      <c r="J37" s="236"/>
      <c r="K37" s="257"/>
      <c r="L37" s="257"/>
      <c r="M37" s="257"/>
    </row>
    <row r="38" spans="1:13" s="212" customFormat="1" ht="25.7" customHeight="1" x14ac:dyDescent="0.2">
      <c r="A38" s="222" t="s">
        <v>141</v>
      </c>
      <c r="B38" s="239">
        <v>16.3</v>
      </c>
      <c r="C38" s="239">
        <v>0.5</v>
      </c>
      <c r="D38" s="239">
        <v>19.5</v>
      </c>
      <c r="E38" s="239">
        <v>22.7</v>
      </c>
      <c r="F38" s="238">
        <v>20.3</v>
      </c>
      <c r="G38" s="238">
        <v>22.9</v>
      </c>
      <c r="H38" s="238">
        <v>14.8</v>
      </c>
      <c r="I38" s="238">
        <v>35.4</v>
      </c>
      <c r="J38" s="238">
        <v>32.4</v>
      </c>
      <c r="K38" s="257">
        <v>30.5</v>
      </c>
      <c r="L38" s="257">
        <v>43.5</v>
      </c>
      <c r="M38" s="257">
        <v>43.1</v>
      </c>
    </row>
    <row r="39" spans="1:13" s="212" customFormat="1" ht="12.95" customHeight="1" x14ac:dyDescent="0.2">
      <c r="A39" s="222" t="s">
        <v>105</v>
      </c>
      <c r="F39" s="236"/>
      <c r="G39" s="236"/>
      <c r="H39" s="236"/>
      <c r="I39" s="236"/>
      <c r="J39" s="236"/>
      <c r="K39" s="256"/>
      <c r="L39" s="256"/>
      <c r="M39" s="256"/>
    </row>
    <row r="40" spans="1:13" s="212" customFormat="1" ht="12.95" customHeight="1" x14ac:dyDescent="0.2">
      <c r="A40" s="222" t="s">
        <v>16</v>
      </c>
      <c r="B40" s="239">
        <v>95.5</v>
      </c>
      <c r="C40" s="239">
        <v>108</v>
      </c>
      <c r="D40" s="239">
        <v>109.6</v>
      </c>
      <c r="E40" s="239">
        <v>110.6</v>
      </c>
      <c r="F40" s="238">
        <v>114.6</v>
      </c>
      <c r="G40" s="238">
        <v>129.9</v>
      </c>
      <c r="H40" s="238">
        <v>101.6</v>
      </c>
      <c r="I40" s="238">
        <v>140.4</v>
      </c>
      <c r="J40" s="238">
        <v>143.30000000000001</v>
      </c>
      <c r="K40" s="258">
        <v>144.6</v>
      </c>
      <c r="L40" s="258">
        <v>123.6</v>
      </c>
      <c r="M40" s="258">
        <v>139.80000000000001</v>
      </c>
    </row>
    <row r="41" spans="1:13" s="212" customFormat="1" ht="12.95" customHeight="1" x14ac:dyDescent="0.2">
      <c r="A41" s="222" t="s">
        <v>106</v>
      </c>
      <c r="B41" s="240">
        <v>1</v>
      </c>
      <c r="C41" s="240">
        <v>1.1000000000000001</v>
      </c>
      <c r="D41" s="240">
        <v>1</v>
      </c>
      <c r="E41" s="240">
        <v>1</v>
      </c>
      <c r="F41" s="238">
        <v>1</v>
      </c>
      <c r="G41" s="238">
        <v>1.1000000000000001</v>
      </c>
      <c r="H41" s="238">
        <v>0.8</v>
      </c>
      <c r="I41" s="238">
        <v>1.4</v>
      </c>
      <c r="J41" s="238">
        <v>1</v>
      </c>
      <c r="K41" s="258">
        <v>1</v>
      </c>
      <c r="L41" s="258">
        <v>0.9</v>
      </c>
      <c r="M41" s="258">
        <v>1.1000000000000001</v>
      </c>
    </row>
    <row r="42" spans="1:13" s="212" customFormat="1" ht="12.95" customHeight="1" x14ac:dyDescent="0.2">
      <c r="A42" s="222" t="s">
        <v>63</v>
      </c>
      <c r="F42" s="236"/>
      <c r="G42" s="236"/>
      <c r="H42" s="236"/>
      <c r="I42" s="236"/>
      <c r="J42" s="236"/>
      <c r="K42" s="256"/>
      <c r="L42" s="256"/>
      <c r="M42" s="256"/>
    </row>
    <row r="43" spans="1:13" s="212" customFormat="1" ht="12.95" customHeight="1" x14ac:dyDescent="0.2">
      <c r="A43" s="222" t="s">
        <v>17</v>
      </c>
      <c r="F43" s="236"/>
      <c r="G43" s="236"/>
      <c r="H43" s="236"/>
      <c r="I43" s="236"/>
      <c r="J43" s="236"/>
      <c r="K43" s="256"/>
      <c r="L43" s="256"/>
      <c r="M43" s="256"/>
    </row>
    <row r="44" spans="1:13" s="212" customFormat="1" ht="12.95" customHeight="1" x14ac:dyDescent="0.2">
      <c r="A44" s="222" t="s">
        <v>18</v>
      </c>
      <c r="B44" s="241">
        <v>0.6</v>
      </c>
      <c r="C44" s="241">
        <v>0.6</v>
      </c>
      <c r="D44" s="241">
        <v>0.76</v>
      </c>
      <c r="E44" s="241">
        <v>0.77</v>
      </c>
      <c r="F44" s="242">
        <v>0.69</v>
      </c>
      <c r="G44" s="242">
        <v>0.8</v>
      </c>
      <c r="H44" s="242">
        <v>0.85</v>
      </c>
      <c r="I44" s="242">
        <v>0.9</v>
      </c>
      <c r="J44" s="242">
        <v>0.94</v>
      </c>
      <c r="K44" s="259">
        <v>0.89</v>
      </c>
      <c r="L44" s="259">
        <v>0.83</v>
      </c>
      <c r="M44" s="259">
        <v>0.97</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C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71"/>
  <sheetViews>
    <sheetView workbookViewId="0">
      <selection activeCell="M42" sqref="M42"/>
    </sheetView>
  </sheetViews>
  <sheetFormatPr defaultRowHeight="12.75" x14ac:dyDescent="0.2"/>
  <cols>
    <col min="1" max="1" width="41.28515625" style="250" customWidth="1"/>
    <col min="2" max="3" width="0" style="246" hidden="1" customWidth="1"/>
    <col min="4" max="4" width="1.140625" style="246" hidden="1" customWidth="1"/>
    <col min="5" max="6" width="0" style="246" hidden="1" customWidth="1"/>
    <col min="7" max="8" width="9.5703125" style="246" hidden="1" customWidth="1"/>
    <col min="9" max="13" width="9.5703125" style="246" customWidth="1"/>
    <col min="14" max="256" width="9.140625" style="246"/>
    <col min="257" max="257" width="41.28515625" style="246" customWidth="1"/>
    <col min="258" max="262" width="0" style="246" hidden="1" customWidth="1"/>
    <col min="263" max="267" width="9.5703125" style="246" customWidth="1"/>
    <col min="268" max="512" width="9.140625" style="246"/>
    <col min="513" max="513" width="41.28515625" style="246" customWidth="1"/>
    <col min="514" max="518" width="0" style="246" hidden="1" customWidth="1"/>
    <col min="519" max="523" width="9.5703125" style="246" customWidth="1"/>
    <col min="524" max="768" width="9.140625" style="246"/>
    <col min="769" max="769" width="41.28515625" style="246" customWidth="1"/>
    <col min="770" max="774" width="0" style="246" hidden="1" customWidth="1"/>
    <col min="775" max="779" width="9.5703125" style="246" customWidth="1"/>
    <col min="780" max="1024" width="9.140625" style="246"/>
    <col min="1025" max="1025" width="41.28515625" style="246" customWidth="1"/>
    <col min="1026" max="1030" width="0" style="246" hidden="1" customWidth="1"/>
    <col min="1031" max="1035" width="9.5703125" style="246" customWidth="1"/>
    <col min="1036" max="1280" width="9.140625" style="246"/>
    <col min="1281" max="1281" width="41.28515625" style="246" customWidth="1"/>
    <col min="1282" max="1286" width="0" style="246" hidden="1" customWidth="1"/>
    <col min="1287" max="1291" width="9.5703125" style="246" customWidth="1"/>
    <col min="1292" max="1536" width="9.140625" style="246"/>
    <col min="1537" max="1537" width="41.28515625" style="246" customWidth="1"/>
    <col min="1538" max="1542" width="0" style="246" hidden="1" customWidth="1"/>
    <col min="1543" max="1547" width="9.5703125" style="246" customWidth="1"/>
    <col min="1548" max="1792" width="9.140625" style="246"/>
    <col min="1793" max="1793" width="41.28515625" style="246" customWidth="1"/>
    <col min="1794" max="1798" width="0" style="246" hidden="1" customWidth="1"/>
    <col min="1799" max="1803" width="9.5703125" style="246" customWidth="1"/>
    <col min="1804" max="2048" width="9.140625" style="246"/>
    <col min="2049" max="2049" width="41.28515625" style="246" customWidth="1"/>
    <col min="2050" max="2054" width="0" style="246" hidden="1" customWidth="1"/>
    <col min="2055" max="2059" width="9.5703125" style="246" customWidth="1"/>
    <col min="2060" max="2304" width="9.140625" style="246"/>
    <col min="2305" max="2305" width="41.28515625" style="246" customWidth="1"/>
    <col min="2306" max="2310" width="0" style="246" hidden="1" customWidth="1"/>
    <col min="2311" max="2315" width="9.5703125" style="246" customWidth="1"/>
    <col min="2316" max="2560" width="9.140625" style="246"/>
    <col min="2561" max="2561" width="41.28515625" style="246" customWidth="1"/>
    <col min="2562" max="2566" width="0" style="246" hidden="1" customWidth="1"/>
    <col min="2567" max="2571" width="9.5703125" style="246" customWidth="1"/>
    <col min="2572" max="2816" width="9.140625" style="246"/>
    <col min="2817" max="2817" width="41.28515625" style="246" customWidth="1"/>
    <col min="2818" max="2822" width="0" style="246" hidden="1" customWidth="1"/>
    <col min="2823" max="2827" width="9.5703125" style="246" customWidth="1"/>
    <col min="2828" max="3072" width="9.140625" style="246"/>
    <col min="3073" max="3073" width="41.28515625" style="246" customWidth="1"/>
    <col min="3074" max="3078" width="0" style="246" hidden="1" customWidth="1"/>
    <col min="3079" max="3083" width="9.5703125" style="246" customWidth="1"/>
    <col min="3084" max="3328" width="9.140625" style="246"/>
    <col min="3329" max="3329" width="41.28515625" style="246" customWidth="1"/>
    <col min="3330" max="3334" width="0" style="246" hidden="1" customWidth="1"/>
    <col min="3335" max="3339" width="9.5703125" style="246" customWidth="1"/>
    <col min="3340" max="3584" width="9.140625" style="246"/>
    <col min="3585" max="3585" width="41.28515625" style="246" customWidth="1"/>
    <col min="3586" max="3590" width="0" style="246" hidden="1" customWidth="1"/>
    <col min="3591" max="3595" width="9.5703125" style="246" customWidth="1"/>
    <col min="3596" max="3840" width="9.140625" style="246"/>
    <col min="3841" max="3841" width="41.28515625" style="246" customWidth="1"/>
    <col min="3842" max="3846" width="0" style="246" hidden="1" customWidth="1"/>
    <col min="3847" max="3851" width="9.5703125" style="246" customWidth="1"/>
    <col min="3852" max="4096" width="9.140625" style="246"/>
    <col min="4097" max="4097" width="41.28515625" style="246" customWidth="1"/>
    <col min="4098" max="4102" width="0" style="246" hidden="1" customWidth="1"/>
    <col min="4103" max="4107" width="9.5703125" style="246" customWidth="1"/>
    <col min="4108" max="4352" width="9.140625" style="246"/>
    <col min="4353" max="4353" width="41.28515625" style="246" customWidth="1"/>
    <col min="4354" max="4358" width="0" style="246" hidden="1" customWidth="1"/>
    <col min="4359" max="4363" width="9.5703125" style="246" customWidth="1"/>
    <col min="4364" max="4608" width="9.140625" style="246"/>
    <col min="4609" max="4609" width="41.28515625" style="246" customWidth="1"/>
    <col min="4610" max="4614" width="0" style="246" hidden="1" customWidth="1"/>
    <col min="4615" max="4619" width="9.5703125" style="246" customWidth="1"/>
    <col min="4620" max="4864" width="9.140625" style="246"/>
    <col min="4865" max="4865" width="41.28515625" style="246" customWidth="1"/>
    <col min="4866" max="4870" width="0" style="246" hidden="1" customWidth="1"/>
    <col min="4871" max="4875" width="9.5703125" style="246" customWidth="1"/>
    <col min="4876" max="5120" width="9.140625" style="246"/>
    <col min="5121" max="5121" width="41.28515625" style="246" customWidth="1"/>
    <col min="5122" max="5126" width="0" style="246" hidden="1" customWidth="1"/>
    <col min="5127" max="5131" width="9.5703125" style="246" customWidth="1"/>
    <col min="5132" max="5376" width="9.140625" style="246"/>
    <col min="5377" max="5377" width="41.28515625" style="246" customWidth="1"/>
    <col min="5378" max="5382" width="0" style="246" hidden="1" customWidth="1"/>
    <col min="5383" max="5387" width="9.5703125" style="246" customWidth="1"/>
    <col min="5388" max="5632" width="9.140625" style="246"/>
    <col min="5633" max="5633" width="41.28515625" style="246" customWidth="1"/>
    <col min="5634" max="5638" width="0" style="246" hidden="1" customWidth="1"/>
    <col min="5639" max="5643" width="9.5703125" style="246" customWidth="1"/>
    <col min="5644" max="5888" width="9.140625" style="246"/>
    <col min="5889" max="5889" width="41.28515625" style="246" customWidth="1"/>
    <col min="5890" max="5894" width="0" style="246" hidden="1" customWidth="1"/>
    <col min="5895" max="5899" width="9.5703125" style="246" customWidth="1"/>
    <col min="5900" max="6144" width="9.140625" style="246"/>
    <col min="6145" max="6145" width="41.28515625" style="246" customWidth="1"/>
    <col min="6146" max="6150" width="0" style="246" hidden="1" customWidth="1"/>
    <col min="6151" max="6155" width="9.5703125" style="246" customWidth="1"/>
    <col min="6156" max="6400" width="9.140625" style="246"/>
    <col min="6401" max="6401" width="41.28515625" style="246" customWidth="1"/>
    <col min="6402" max="6406" width="0" style="246" hidden="1" customWidth="1"/>
    <col min="6407" max="6411" width="9.5703125" style="246" customWidth="1"/>
    <col min="6412" max="6656" width="9.140625" style="246"/>
    <col min="6657" max="6657" width="41.28515625" style="246" customWidth="1"/>
    <col min="6658" max="6662" width="0" style="246" hidden="1" customWidth="1"/>
    <col min="6663" max="6667" width="9.5703125" style="246" customWidth="1"/>
    <col min="6668" max="6912" width="9.140625" style="246"/>
    <col min="6913" max="6913" width="41.28515625" style="246" customWidth="1"/>
    <col min="6914" max="6918" width="0" style="246" hidden="1" customWidth="1"/>
    <col min="6919" max="6923" width="9.5703125" style="246" customWidth="1"/>
    <col min="6924" max="7168" width="9.140625" style="246"/>
    <col min="7169" max="7169" width="41.28515625" style="246" customWidth="1"/>
    <col min="7170" max="7174" width="0" style="246" hidden="1" customWidth="1"/>
    <col min="7175" max="7179" width="9.5703125" style="246" customWidth="1"/>
    <col min="7180" max="7424" width="9.140625" style="246"/>
    <col min="7425" max="7425" width="41.28515625" style="246" customWidth="1"/>
    <col min="7426" max="7430" width="0" style="246" hidden="1" customWidth="1"/>
    <col min="7431" max="7435" width="9.5703125" style="246" customWidth="1"/>
    <col min="7436" max="7680" width="9.140625" style="246"/>
    <col min="7681" max="7681" width="41.28515625" style="246" customWidth="1"/>
    <col min="7682" max="7686" width="0" style="246" hidden="1" customWidth="1"/>
    <col min="7687" max="7691" width="9.5703125" style="246" customWidth="1"/>
    <col min="7692" max="7936" width="9.140625" style="246"/>
    <col min="7937" max="7937" width="41.28515625" style="246" customWidth="1"/>
    <col min="7938" max="7942" width="0" style="246" hidden="1" customWidth="1"/>
    <col min="7943" max="7947" width="9.5703125" style="246" customWidth="1"/>
    <col min="7948" max="8192" width="9.140625" style="246"/>
    <col min="8193" max="8193" width="41.28515625" style="246" customWidth="1"/>
    <col min="8194" max="8198" width="0" style="246" hidden="1" customWidth="1"/>
    <col min="8199" max="8203" width="9.5703125" style="246" customWidth="1"/>
    <col min="8204" max="8448" width="9.140625" style="246"/>
    <col min="8449" max="8449" width="41.28515625" style="246" customWidth="1"/>
    <col min="8450" max="8454" width="0" style="246" hidden="1" customWidth="1"/>
    <col min="8455" max="8459" width="9.5703125" style="246" customWidth="1"/>
    <col min="8460" max="8704" width="9.140625" style="246"/>
    <col min="8705" max="8705" width="41.28515625" style="246" customWidth="1"/>
    <col min="8706" max="8710" width="0" style="246" hidden="1" customWidth="1"/>
    <col min="8711" max="8715" width="9.5703125" style="246" customWidth="1"/>
    <col min="8716" max="8960" width="9.140625" style="246"/>
    <col min="8961" max="8961" width="41.28515625" style="246" customWidth="1"/>
    <col min="8962" max="8966" width="0" style="246" hidden="1" customWidth="1"/>
    <col min="8967" max="8971" width="9.5703125" style="246" customWidth="1"/>
    <col min="8972" max="9216" width="9.140625" style="246"/>
    <col min="9217" max="9217" width="41.28515625" style="246" customWidth="1"/>
    <col min="9218" max="9222" width="0" style="246" hidden="1" customWidth="1"/>
    <col min="9223" max="9227" width="9.5703125" style="246" customWidth="1"/>
    <col min="9228" max="9472" width="9.140625" style="246"/>
    <col min="9473" max="9473" width="41.28515625" style="246" customWidth="1"/>
    <col min="9474" max="9478" width="0" style="246" hidden="1" customWidth="1"/>
    <col min="9479" max="9483" width="9.5703125" style="246" customWidth="1"/>
    <col min="9484" max="9728" width="9.140625" style="246"/>
    <col min="9729" max="9729" width="41.28515625" style="246" customWidth="1"/>
    <col min="9730" max="9734" width="0" style="246" hidden="1" customWidth="1"/>
    <col min="9735" max="9739" width="9.5703125" style="246" customWidth="1"/>
    <col min="9740" max="9984" width="9.140625" style="246"/>
    <col min="9985" max="9985" width="41.28515625" style="246" customWidth="1"/>
    <col min="9986" max="9990" width="0" style="246" hidden="1" customWidth="1"/>
    <col min="9991" max="9995" width="9.5703125" style="246" customWidth="1"/>
    <col min="9996" max="10240" width="9.140625" style="246"/>
    <col min="10241" max="10241" width="41.28515625" style="246" customWidth="1"/>
    <col min="10242" max="10246" width="0" style="246" hidden="1" customWidth="1"/>
    <col min="10247" max="10251" width="9.5703125" style="246" customWidth="1"/>
    <col min="10252" max="10496" width="9.140625" style="246"/>
    <col min="10497" max="10497" width="41.28515625" style="246" customWidth="1"/>
    <col min="10498" max="10502" width="0" style="246" hidden="1" customWidth="1"/>
    <col min="10503" max="10507" width="9.5703125" style="246" customWidth="1"/>
    <col min="10508" max="10752" width="9.140625" style="246"/>
    <col min="10753" max="10753" width="41.28515625" style="246" customWidth="1"/>
    <col min="10754" max="10758" width="0" style="246" hidden="1" customWidth="1"/>
    <col min="10759" max="10763" width="9.5703125" style="246" customWidth="1"/>
    <col min="10764" max="11008" width="9.140625" style="246"/>
    <col min="11009" max="11009" width="41.28515625" style="246" customWidth="1"/>
    <col min="11010" max="11014" width="0" style="246" hidden="1" customWidth="1"/>
    <col min="11015" max="11019" width="9.5703125" style="246" customWidth="1"/>
    <col min="11020" max="11264" width="9.140625" style="246"/>
    <col min="11265" max="11265" width="41.28515625" style="246" customWidth="1"/>
    <col min="11266" max="11270" width="0" style="246" hidden="1" customWidth="1"/>
    <col min="11271" max="11275" width="9.5703125" style="246" customWidth="1"/>
    <col min="11276" max="11520" width="9.140625" style="246"/>
    <col min="11521" max="11521" width="41.28515625" style="246" customWidth="1"/>
    <col min="11522" max="11526" width="0" style="246" hidden="1" customWidth="1"/>
    <col min="11527" max="11531" width="9.5703125" style="246" customWidth="1"/>
    <col min="11532" max="11776" width="9.140625" style="246"/>
    <col min="11777" max="11777" width="41.28515625" style="246" customWidth="1"/>
    <col min="11778" max="11782" width="0" style="246" hidden="1" customWidth="1"/>
    <col min="11783" max="11787" width="9.5703125" style="246" customWidth="1"/>
    <col min="11788" max="12032" width="9.140625" style="246"/>
    <col min="12033" max="12033" width="41.28515625" style="246" customWidth="1"/>
    <col min="12034" max="12038" width="0" style="246" hidden="1" customWidth="1"/>
    <col min="12039" max="12043" width="9.5703125" style="246" customWidth="1"/>
    <col min="12044" max="12288" width="9.140625" style="246"/>
    <col min="12289" max="12289" width="41.28515625" style="246" customWidth="1"/>
    <col min="12290" max="12294" width="0" style="246" hidden="1" customWidth="1"/>
    <col min="12295" max="12299" width="9.5703125" style="246" customWidth="1"/>
    <col min="12300" max="12544" width="9.140625" style="246"/>
    <col min="12545" max="12545" width="41.28515625" style="246" customWidth="1"/>
    <col min="12546" max="12550" width="0" style="246" hidden="1" customWidth="1"/>
    <col min="12551" max="12555" width="9.5703125" style="246" customWidth="1"/>
    <col min="12556" max="12800" width="9.140625" style="246"/>
    <col min="12801" max="12801" width="41.28515625" style="246" customWidth="1"/>
    <col min="12802" max="12806" width="0" style="246" hidden="1" customWidth="1"/>
    <col min="12807" max="12811" width="9.5703125" style="246" customWidth="1"/>
    <col min="12812" max="13056" width="9.140625" style="246"/>
    <col min="13057" max="13057" width="41.28515625" style="246" customWidth="1"/>
    <col min="13058" max="13062" width="0" style="246" hidden="1" customWidth="1"/>
    <col min="13063" max="13067" width="9.5703125" style="246" customWidth="1"/>
    <col min="13068" max="13312" width="9.140625" style="246"/>
    <col min="13313" max="13313" width="41.28515625" style="246" customWidth="1"/>
    <col min="13314" max="13318" width="0" style="246" hidden="1" customWidth="1"/>
    <col min="13319" max="13323" width="9.5703125" style="246" customWidth="1"/>
    <col min="13324" max="13568" width="9.140625" style="246"/>
    <col min="13569" max="13569" width="41.28515625" style="246" customWidth="1"/>
    <col min="13570" max="13574" width="0" style="246" hidden="1" customWidth="1"/>
    <col min="13575" max="13579" width="9.5703125" style="246" customWidth="1"/>
    <col min="13580" max="13824" width="9.140625" style="246"/>
    <col min="13825" max="13825" width="41.28515625" style="246" customWidth="1"/>
    <col min="13826" max="13830" width="0" style="246" hidden="1" customWidth="1"/>
    <col min="13831" max="13835" width="9.5703125" style="246" customWidth="1"/>
    <col min="13836" max="14080" width="9.140625" style="246"/>
    <col min="14081" max="14081" width="41.28515625" style="246" customWidth="1"/>
    <col min="14082" max="14086" width="0" style="246" hidden="1" customWidth="1"/>
    <col min="14087" max="14091" width="9.5703125" style="246" customWidth="1"/>
    <col min="14092" max="14336" width="9.140625" style="246"/>
    <col min="14337" max="14337" width="41.28515625" style="246" customWidth="1"/>
    <col min="14338" max="14342" width="0" style="246" hidden="1" customWidth="1"/>
    <col min="14343" max="14347" width="9.5703125" style="246" customWidth="1"/>
    <col min="14348" max="14592" width="9.140625" style="246"/>
    <col min="14593" max="14593" width="41.28515625" style="246" customWidth="1"/>
    <col min="14594" max="14598" width="0" style="246" hidden="1" customWidth="1"/>
    <col min="14599" max="14603" width="9.5703125" style="246" customWidth="1"/>
    <col min="14604" max="14848" width="9.140625" style="246"/>
    <col min="14849" max="14849" width="41.28515625" style="246" customWidth="1"/>
    <col min="14850" max="14854" width="0" style="246" hidden="1" customWidth="1"/>
    <col min="14855" max="14859" width="9.5703125" style="246" customWidth="1"/>
    <col min="14860" max="15104" width="9.140625" style="246"/>
    <col min="15105" max="15105" width="41.28515625" style="246" customWidth="1"/>
    <col min="15106" max="15110" width="0" style="246" hidden="1" customWidth="1"/>
    <col min="15111" max="15115" width="9.5703125" style="246" customWidth="1"/>
    <col min="15116" max="15360" width="9.140625" style="246"/>
    <col min="15361" max="15361" width="41.28515625" style="246" customWidth="1"/>
    <col min="15362" max="15366" width="0" style="246" hidden="1" customWidth="1"/>
    <col min="15367" max="15371" width="9.5703125" style="246" customWidth="1"/>
    <col min="15372" max="15616" width="9.140625" style="246"/>
    <col min="15617" max="15617" width="41.28515625" style="246" customWidth="1"/>
    <col min="15618" max="15622" width="0" style="246" hidden="1" customWidth="1"/>
    <col min="15623" max="15627" width="9.5703125" style="246" customWidth="1"/>
    <col min="15628" max="15872" width="9.140625" style="246"/>
    <col min="15873" max="15873" width="41.28515625" style="246" customWidth="1"/>
    <col min="15874" max="15878" width="0" style="246" hidden="1" customWidth="1"/>
    <col min="15879" max="15883" width="9.5703125" style="246" customWidth="1"/>
    <col min="15884" max="16128" width="9.140625" style="246"/>
    <col min="16129" max="16129" width="41.28515625" style="246" customWidth="1"/>
    <col min="16130" max="16134" width="0" style="246" hidden="1" customWidth="1"/>
    <col min="16135" max="16139" width="9.5703125" style="246" customWidth="1"/>
    <col min="16140" max="16384" width="9.140625" style="246"/>
  </cols>
  <sheetData>
    <row r="1" spans="1:13" s="6" customFormat="1" ht="12.95" customHeight="1" x14ac:dyDescent="0.2">
      <c r="A1" s="952" t="s">
        <v>1375</v>
      </c>
    </row>
    <row r="2" spans="1:13" ht="18" customHeight="1" x14ac:dyDescent="0.2">
      <c r="A2" s="154" t="s">
        <v>216</v>
      </c>
    </row>
    <row r="3" spans="1:13" ht="18" customHeight="1" x14ac:dyDescent="0.2">
      <c r="A3" s="154" t="s">
        <v>195</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c r="G6" s="249"/>
      <c r="H6" s="249"/>
      <c r="I6" s="249"/>
      <c r="J6" s="249"/>
      <c r="K6" s="249"/>
      <c r="L6" s="249"/>
      <c r="M6" s="249"/>
    </row>
    <row r="7" spans="1:13" ht="24" customHeight="1" x14ac:dyDescent="0.2">
      <c r="A7" s="222" t="s">
        <v>130</v>
      </c>
      <c r="B7" s="108">
        <v>20755.599999999999</v>
      </c>
      <c r="C7" s="108">
        <v>20133.2</v>
      </c>
      <c r="D7" s="108">
        <v>20386.400000000001</v>
      </c>
      <c r="E7" s="108">
        <v>26004.5</v>
      </c>
      <c r="F7" s="108">
        <v>28065.9</v>
      </c>
      <c r="G7" s="108">
        <v>26283.5</v>
      </c>
      <c r="H7" s="108">
        <v>18547.099999999999</v>
      </c>
      <c r="I7" s="108">
        <v>33726.6</v>
      </c>
      <c r="J7" s="108">
        <v>45658.6</v>
      </c>
      <c r="K7" s="108">
        <v>61844.3</v>
      </c>
      <c r="L7" s="108">
        <v>72517.399999999994</v>
      </c>
      <c r="M7" s="108">
        <v>83679.3</v>
      </c>
    </row>
    <row r="8" spans="1:13" ht="12.95" customHeight="1" x14ac:dyDescent="0.2">
      <c r="A8" s="222" t="s">
        <v>0</v>
      </c>
      <c r="B8" s="108">
        <v>-267</v>
      </c>
      <c r="C8" s="108">
        <v>-1056</v>
      </c>
      <c r="D8" s="108">
        <v>-94.5</v>
      </c>
      <c r="E8" s="108">
        <v>134.30000000000001</v>
      </c>
      <c r="F8" s="108">
        <v>-187.5</v>
      </c>
      <c r="G8" s="108">
        <v>2778.4</v>
      </c>
      <c r="H8" s="108">
        <v>263</v>
      </c>
      <c r="I8" s="108">
        <v>90.4</v>
      </c>
      <c r="J8" s="108">
        <v>463.6</v>
      </c>
      <c r="K8" s="108">
        <v>-279.89999999999998</v>
      </c>
      <c r="L8" s="108">
        <v>-885.8</v>
      </c>
      <c r="M8" s="108">
        <v>402.1</v>
      </c>
    </row>
    <row r="9" spans="1:13" ht="24" x14ac:dyDescent="0.2">
      <c r="A9" s="225" t="s">
        <v>1388</v>
      </c>
      <c r="B9" s="108">
        <v>1359.4</v>
      </c>
      <c r="C9" s="108">
        <v>977.4</v>
      </c>
      <c r="D9" s="108">
        <v>3036.6</v>
      </c>
      <c r="E9" s="108">
        <v>3987.8</v>
      </c>
      <c r="F9" s="108">
        <v>2960.5</v>
      </c>
      <c r="G9" s="108">
        <v>6050.8</v>
      </c>
      <c r="H9" s="108">
        <v>1936.6</v>
      </c>
      <c r="I9" s="108">
        <v>7105.8</v>
      </c>
      <c r="J9" s="108">
        <v>8836.4</v>
      </c>
      <c r="K9" s="108">
        <v>10487.7</v>
      </c>
      <c r="L9" s="108">
        <v>8650.7999999999993</v>
      </c>
      <c r="M9" s="108">
        <v>13601.9</v>
      </c>
    </row>
    <row r="10" spans="1:13" ht="12.95" customHeight="1" x14ac:dyDescent="0.2">
      <c r="A10" s="226" t="s">
        <v>1</v>
      </c>
      <c r="B10" s="108">
        <v>2831.7</v>
      </c>
      <c r="C10" s="108">
        <v>2992</v>
      </c>
      <c r="D10" s="108">
        <v>3787.8</v>
      </c>
      <c r="E10" s="108">
        <v>4418</v>
      </c>
      <c r="F10" s="108">
        <v>3740.2</v>
      </c>
      <c r="G10" s="108">
        <v>6496.1</v>
      </c>
      <c r="H10" s="108">
        <v>2945</v>
      </c>
      <c r="I10" s="108">
        <v>8170.1</v>
      </c>
      <c r="J10" s="108">
        <v>10251.200000000001</v>
      </c>
      <c r="K10" s="108">
        <v>12528.8</v>
      </c>
      <c r="L10" s="108">
        <v>10710.7</v>
      </c>
      <c r="M10" s="108">
        <v>16563</v>
      </c>
    </row>
    <row r="11" spans="1:13" ht="12.95" customHeight="1" x14ac:dyDescent="0.2">
      <c r="A11" s="222" t="s">
        <v>2</v>
      </c>
      <c r="B11" s="108">
        <v>1472.3</v>
      </c>
      <c r="C11" s="108">
        <v>2014.6</v>
      </c>
      <c r="D11" s="108">
        <v>751.2</v>
      </c>
      <c r="E11" s="108">
        <v>430.2</v>
      </c>
      <c r="F11" s="108">
        <v>779.6</v>
      </c>
      <c r="G11" s="108">
        <v>445.3</v>
      </c>
      <c r="H11" s="108">
        <v>1008.3</v>
      </c>
      <c r="I11" s="108">
        <v>1064.3</v>
      </c>
      <c r="J11" s="108">
        <v>1414.7</v>
      </c>
      <c r="K11" s="108">
        <v>2041.1</v>
      </c>
      <c r="L11" s="108">
        <v>2059.9</v>
      </c>
      <c r="M11" s="108">
        <v>2961.1</v>
      </c>
    </row>
    <row r="12" spans="1:13" ht="24" x14ac:dyDescent="0.2">
      <c r="A12" s="222" t="s">
        <v>59</v>
      </c>
      <c r="B12" s="108">
        <v>19129.2</v>
      </c>
      <c r="C12" s="108">
        <v>18099.8</v>
      </c>
      <c r="D12" s="108">
        <v>17255.400000000001</v>
      </c>
      <c r="E12" s="108">
        <v>22151</v>
      </c>
      <c r="F12" s="108">
        <v>24918</v>
      </c>
      <c r="G12" s="108">
        <v>23011</v>
      </c>
      <c r="H12" s="108">
        <v>16873.5</v>
      </c>
      <c r="I12" s="108">
        <v>26711.1</v>
      </c>
      <c r="J12" s="108">
        <v>37285.699999999997</v>
      </c>
      <c r="K12" s="108">
        <v>51076.7</v>
      </c>
      <c r="L12" s="108">
        <v>62980.800000000003</v>
      </c>
      <c r="M12" s="108">
        <v>70479.5</v>
      </c>
    </row>
    <row r="13" spans="1:13" ht="12.95" customHeight="1" x14ac:dyDescent="0.2">
      <c r="A13" s="222" t="s">
        <v>3</v>
      </c>
      <c r="B13" s="108">
        <v>3444.5</v>
      </c>
      <c r="C13" s="108">
        <v>3842.4</v>
      </c>
      <c r="D13" s="108">
        <v>5118.3999999999996</v>
      </c>
      <c r="E13" s="108">
        <v>6155.3</v>
      </c>
      <c r="F13" s="108">
        <v>5749.8</v>
      </c>
      <c r="G13" s="108">
        <v>7137.9</v>
      </c>
      <c r="H13" s="108">
        <v>6657.5</v>
      </c>
      <c r="I13" s="108">
        <v>11884.1</v>
      </c>
      <c r="J13" s="108">
        <v>14436.8</v>
      </c>
      <c r="K13" s="108">
        <v>16513.599999999999</v>
      </c>
      <c r="L13" s="108">
        <v>23002.1</v>
      </c>
      <c r="M13" s="108">
        <v>28745.4</v>
      </c>
    </row>
    <row r="14" spans="1:13" ht="12.95" customHeight="1" x14ac:dyDescent="0.2">
      <c r="A14" s="222" t="s">
        <v>4</v>
      </c>
      <c r="B14" s="108">
        <v>2558.4</v>
      </c>
      <c r="C14" s="108">
        <v>2235.1999999999998</v>
      </c>
      <c r="D14" s="108">
        <v>3158.1</v>
      </c>
      <c r="E14" s="108">
        <v>4485.8</v>
      </c>
      <c r="F14" s="108">
        <v>3785.5</v>
      </c>
      <c r="G14" s="108">
        <v>2309.5</v>
      </c>
      <c r="H14" s="108">
        <v>2527.8000000000002</v>
      </c>
      <c r="I14" s="108">
        <v>8333.9</v>
      </c>
      <c r="J14" s="108">
        <v>10304.799999999999</v>
      </c>
      <c r="K14" s="108">
        <v>12471.4</v>
      </c>
      <c r="L14" s="108">
        <v>12365.9</v>
      </c>
      <c r="M14" s="108">
        <v>14453.3</v>
      </c>
    </row>
    <row r="15" spans="1:13" ht="12.95" customHeight="1" x14ac:dyDescent="0.2">
      <c r="A15" s="149" t="s">
        <v>5</v>
      </c>
      <c r="B15" s="108">
        <v>152.5</v>
      </c>
      <c r="C15" s="108">
        <v>129.9</v>
      </c>
      <c r="D15" s="108">
        <v>686.8</v>
      </c>
      <c r="E15" s="108">
        <v>523.79999999999995</v>
      </c>
      <c r="F15" s="108">
        <v>466.1</v>
      </c>
      <c r="G15" s="108">
        <v>695</v>
      </c>
      <c r="H15" s="108">
        <v>404.6</v>
      </c>
      <c r="I15" s="108">
        <v>556.70000000000005</v>
      </c>
      <c r="J15" s="108">
        <v>937.4</v>
      </c>
      <c r="K15" s="108">
        <v>1034.0999999999999</v>
      </c>
      <c r="L15" s="108">
        <v>1459</v>
      </c>
      <c r="M15" s="108">
        <v>1404.9</v>
      </c>
    </row>
    <row r="16" spans="1:13" ht="12.95" customHeight="1" x14ac:dyDescent="0.2">
      <c r="A16" s="227" t="s">
        <v>60</v>
      </c>
      <c r="B16" s="108">
        <v>693.8</v>
      </c>
      <c r="C16" s="108">
        <v>632.5</v>
      </c>
      <c r="D16" s="108">
        <v>852.3</v>
      </c>
      <c r="E16" s="108">
        <v>1390.1</v>
      </c>
      <c r="F16" s="108">
        <v>2828.6</v>
      </c>
      <c r="G16" s="108">
        <v>1028.4000000000001</v>
      </c>
      <c r="H16" s="108">
        <v>1175.9000000000001</v>
      </c>
      <c r="I16" s="108">
        <v>1883.5</v>
      </c>
      <c r="J16" s="108">
        <v>1486.8</v>
      </c>
      <c r="K16" s="108">
        <v>2974.2</v>
      </c>
      <c r="L16" s="108">
        <v>2933.9</v>
      </c>
      <c r="M16" s="108">
        <v>5443.5</v>
      </c>
    </row>
    <row r="17" spans="1:13" ht="12.95" customHeight="1" x14ac:dyDescent="0.2">
      <c r="A17" s="149" t="s">
        <v>6</v>
      </c>
      <c r="B17" s="108">
        <v>1620.2</v>
      </c>
      <c r="C17" s="108">
        <v>1467.3</v>
      </c>
      <c r="D17" s="108">
        <v>1616.1</v>
      </c>
      <c r="E17" s="108">
        <v>2569.8000000000002</v>
      </c>
      <c r="F17" s="108">
        <v>490.8</v>
      </c>
      <c r="G17" s="108">
        <v>584</v>
      </c>
      <c r="H17" s="108">
        <v>947.2</v>
      </c>
      <c r="I17" s="108">
        <v>5893.6</v>
      </c>
      <c r="J17" s="108">
        <v>7880.6</v>
      </c>
      <c r="K17" s="108">
        <v>8462.9</v>
      </c>
      <c r="L17" s="108">
        <v>7969.4</v>
      </c>
      <c r="M17" s="108">
        <v>7604.9</v>
      </c>
    </row>
    <row r="18" spans="1:13" ht="12.95" customHeight="1" x14ac:dyDescent="0.2">
      <c r="A18" s="222" t="s">
        <v>7</v>
      </c>
      <c r="B18" s="108">
        <v>4604.3</v>
      </c>
      <c r="C18" s="108">
        <v>4114.3</v>
      </c>
      <c r="D18" s="108">
        <v>10890.7</v>
      </c>
      <c r="E18" s="108">
        <v>6268.7</v>
      </c>
      <c r="F18" s="108">
        <v>6968.4</v>
      </c>
      <c r="G18" s="108">
        <v>4271.8</v>
      </c>
      <c r="H18" s="108">
        <v>4533.5</v>
      </c>
      <c r="I18" s="108">
        <v>8900.7999999999993</v>
      </c>
      <c r="J18" s="108">
        <v>8917.1</v>
      </c>
      <c r="K18" s="108">
        <v>8862.4</v>
      </c>
      <c r="L18" s="108">
        <v>10414.9</v>
      </c>
      <c r="M18" s="108">
        <v>12136.1</v>
      </c>
    </row>
    <row r="19" spans="1:13" ht="12.95" customHeight="1" x14ac:dyDescent="0.2">
      <c r="A19" s="222" t="s">
        <v>8</v>
      </c>
      <c r="B19" s="108">
        <v>1643</v>
      </c>
      <c r="C19" s="108">
        <v>1687.1</v>
      </c>
      <c r="D19" s="108">
        <v>2141.6</v>
      </c>
      <c r="E19" s="108">
        <v>2195</v>
      </c>
      <c r="F19" s="108">
        <v>2599.4</v>
      </c>
      <c r="G19" s="108">
        <v>2710.4</v>
      </c>
      <c r="H19" s="108">
        <v>2886</v>
      </c>
      <c r="I19" s="108">
        <v>3732.9</v>
      </c>
      <c r="J19" s="108">
        <v>4506.7</v>
      </c>
      <c r="K19" s="108">
        <v>5319.3</v>
      </c>
      <c r="L19" s="108">
        <v>6104</v>
      </c>
      <c r="M19" s="108">
        <v>8759.7999999999993</v>
      </c>
    </row>
    <row r="20" spans="1:13" ht="12.95" customHeight="1" x14ac:dyDescent="0.2">
      <c r="A20" s="227" t="s">
        <v>109</v>
      </c>
      <c r="B20" s="108">
        <v>785</v>
      </c>
      <c r="C20" s="108">
        <v>759.8</v>
      </c>
      <c r="D20" s="108">
        <v>890</v>
      </c>
      <c r="E20" s="108">
        <v>1254</v>
      </c>
      <c r="F20" s="108">
        <v>1584.2</v>
      </c>
      <c r="G20" s="108">
        <v>1444.1</v>
      </c>
      <c r="H20" s="108">
        <v>1499</v>
      </c>
      <c r="I20" s="108">
        <v>2083.4</v>
      </c>
      <c r="J20" s="108">
        <v>2453.3000000000002</v>
      </c>
      <c r="K20" s="108">
        <v>2554.6999999999998</v>
      </c>
      <c r="L20" s="108">
        <v>2568</v>
      </c>
      <c r="M20" s="108">
        <v>3495.7</v>
      </c>
    </row>
    <row r="21" spans="1:13" ht="12.95" customHeight="1" x14ac:dyDescent="0.2">
      <c r="A21" s="227" t="s">
        <v>9</v>
      </c>
      <c r="B21" s="108">
        <v>18.899999999999999</v>
      </c>
      <c r="C21" s="108">
        <v>44</v>
      </c>
      <c r="D21" s="108">
        <v>43.1</v>
      </c>
      <c r="E21" s="108">
        <v>13.4</v>
      </c>
      <c r="F21" s="108">
        <v>21.6</v>
      </c>
      <c r="G21" s="108">
        <v>18.5</v>
      </c>
      <c r="H21" s="108">
        <v>20.9</v>
      </c>
      <c r="I21" s="108">
        <v>31.2</v>
      </c>
      <c r="J21" s="108">
        <v>35.6</v>
      </c>
      <c r="K21" s="108">
        <v>30.8</v>
      </c>
      <c r="L21" s="108">
        <v>43.3</v>
      </c>
      <c r="M21" s="108">
        <v>137.5</v>
      </c>
    </row>
    <row r="22" spans="1:13" ht="12.95" customHeight="1" x14ac:dyDescent="0.2">
      <c r="A22" s="227" t="s">
        <v>10</v>
      </c>
      <c r="B22" s="108">
        <v>42</v>
      </c>
      <c r="C22" s="108">
        <v>52</v>
      </c>
      <c r="D22" s="108">
        <v>54</v>
      </c>
      <c r="E22" s="108">
        <v>79.8</v>
      </c>
      <c r="F22" s="108">
        <v>91.8</v>
      </c>
      <c r="G22" s="108">
        <v>98</v>
      </c>
      <c r="H22" s="108">
        <v>250.7</v>
      </c>
      <c r="I22" s="108">
        <v>169.2</v>
      </c>
      <c r="J22" s="108">
        <v>234.8</v>
      </c>
      <c r="K22" s="108">
        <v>682.2</v>
      </c>
      <c r="L22" s="108">
        <v>277.89999999999998</v>
      </c>
      <c r="M22" s="108">
        <v>617.6</v>
      </c>
    </row>
    <row r="23" spans="1:13" ht="12.95" customHeight="1" x14ac:dyDescent="0.2">
      <c r="A23" s="227" t="s">
        <v>61</v>
      </c>
      <c r="B23" s="108">
        <v>15.3</v>
      </c>
      <c r="C23" s="108">
        <v>11.8</v>
      </c>
      <c r="D23" s="108">
        <v>17.7</v>
      </c>
      <c r="E23" s="108">
        <v>0.7</v>
      </c>
      <c r="F23" s="108">
        <v>2.6</v>
      </c>
      <c r="G23" s="108">
        <v>7.1</v>
      </c>
      <c r="H23" s="108">
        <v>5.4</v>
      </c>
      <c r="I23" s="108">
        <v>111.2</v>
      </c>
      <c r="J23" s="108">
        <v>8.6</v>
      </c>
      <c r="K23" s="108">
        <v>3.7</v>
      </c>
      <c r="L23" s="108">
        <v>828.7</v>
      </c>
      <c r="M23" s="108">
        <v>1928.8</v>
      </c>
    </row>
    <row r="24" spans="1:13" ht="12.95" customHeight="1" x14ac:dyDescent="0.2">
      <c r="A24" s="222" t="s">
        <v>11</v>
      </c>
      <c r="B24" s="108">
        <v>13862.4</v>
      </c>
      <c r="C24" s="108">
        <v>16611.099999999999</v>
      </c>
      <c r="D24" s="108">
        <v>18789.400000000001</v>
      </c>
      <c r="E24" s="108">
        <v>20433.900000000001</v>
      </c>
      <c r="F24" s="108">
        <v>19922.8</v>
      </c>
      <c r="G24" s="108">
        <v>19985.8</v>
      </c>
      <c r="H24" s="108">
        <v>19819.400000000001</v>
      </c>
      <c r="I24" s="108">
        <v>20716.900000000001</v>
      </c>
      <c r="J24" s="108">
        <v>25788.1</v>
      </c>
      <c r="K24" s="108">
        <v>44427.6</v>
      </c>
      <c r="L24" s="108">
        <v>77724.5</v>
      </c>
      <c r="M24" s="108">
        <v>99468.7</v>
      </c>
    </row>
    <row r="25" spans="1:13" ht="12.95" customHeight="1" x14ac:dyDescent="0.2">
      <c r="A25" s="222" t="s">
        <v>12</v>
      </c>
      <c r="B25" s="108">
        <v>8106.2</v>
      </c>
      <c r="C25" s="108">
        <v>9234.9</v>
      </c>
      <c r="D25" s="108">
        <v>10594.7</v>
      </c>
      <c r="E25" s="108">
        <v>11144.9</v>
      </c>
      <c r="F25" s="108">
        <v>3828</v>
      </c>
      <c r="G25" s="108">
        <v>11071.5</v>
      </c>
      <c r="H25" s="108">
        <v>6923.1</v>
      </c>
      <c r="I25" s="108">
        <v>8785.7000000000007</v>
      </c>
      <c r="J25" s="108">
        <v>12101.2</v>
      </c>
      <c r="K25" s="108">
        <v>18572.3</v>
      </c>
      <c r="L25" s="108">
        <v>20439.5</v>
      </c>
      <c r="M25" s="108">
        <v>34677.199999999997</v>
      </c>
    </row>
    <row r="26" spans="1:13" ht="12.95" customHeight="1" x14ac:dyDescent="0.2">
      <c r="A26" s="222" t="s">
        <v>13</v>
      </c>
      <c r="B26" s="108">
        <v>11857.9</v>
      </c>
      <c r="C26" s="108">
        <v>12043.3</v>
      </c>
      <c r="D26" s="108">
        <v>13826.3</v>
      </c>
      <c r="E26" s="108">
        <v>12808.1</v>
      </c>
      <c r="F26" s="108">
        <v>11603.3</v>
      </c>
      <c r="G26" s="108">
        <v>11478.8</v>
      </c>
      <c r="H26" s="108">
        <v>6051.3</v>
      </c>
      <c r="I26" s="108">
        <v>7704</v>
      </c>
      <c r="J26" s="108">
        <v>10342.200000000001</v>
      </c>
      <c r="K26" s="108">
        <v>16258.8</v>
      </c>
      <c r="L26" s="108">
        <v>23466.400000000001</v>
      </c>
      <c r="M26" s="108">
        <v>26382</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876</v>
      </c>
      <c r="C30" s="234">
        <v>918</v>
      </c>
      <c r="D30" s="234">
        <v>900</v>
      </c>
      <c r="E30" s="234">
        <v>942</v>
      </c>
      <c r="F30" s="235">
        <v>1018</v>
      </c>
      <c r="G30" s="235">
        <v>1074</v>
      </c>
      <c r="H30" s="235">
        <v>1118</v>
      </c>
      <c r="I30" s="235">
        <v>1132</v>
      </c>
      <c r="J30" s="34">
        <v>1249</v>
      </c>
      <c r="K30" s="34">
        <v>1519</v>
      </c>
      <c r="L30" s="34">
        <v>1629</v>
      </c>
      <c r="M30" s="34">
        <v>1501</v>
      </c>
    </row>
    <row r="31" spans="1:13" s="212" customFormat="1" ht="12.95" customHeight="1" x14ac:dyDescent="0.2">
      <c r="A31" s="222" t="s">
        <v>15</v>
      </c>
      <c r="B31" s="234">
        <v>240</v>
      </c>
      <c r="C31" s="234">
        <v>296</v>
      </c>
      <c r="D31" s="234">
        <v>254</v>
      </c>
      <c r="E31" s="234">
        <v>228</v>
      </c>
      <c r="F31" s="235">
        <v>245</v>
      </c>
      <c r="G31" s="235">
        <v>240</v>
      </c>
      <c r="H31" s="235">
        <v>250</v>
      </c>
      <c r="I31" s="235">
        <v>236</v>
      </c>
      <c r="J31" s="255">
        <v>236</v>
      </c>
      <c r="K31" s="255">
        <v>272</v>
      </c>
      <c r="L31" s="255">
        <v>264</v>
      </c>
      <c r="M31" s="255">
        <v>287</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8.5</v>
      </c>
      <c r="C33" s="237">
        <v>11.2</v>
      </c>
      <c r="D33" s="237">
        <v>18.100000000000001</v>
      </c>
      <c r="E33" s="237">
        <v>17.399999999999999</v>
      </c>
      <c r="F33" s="238">
        <v>12.6</v>
      </c>
      <c r="G33" s="238">
        <v>14.2</v>
      </c>
      <c r="H33" s="238">
        <v>9.9</v>
      </c>
      <c r="I33" s="238">
        <v>26.3</v>
      </c>
      <c r="J33" s="257">
        <v>22.5</v>
      </c>
      <c r="K33" s="257">
        <v>21.1</v>
      </c>
      <c r="L33" s="257">
        <v>15.1</v>
      </c>
      <c r="M33" s="257">
        <v>18.7</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9.8000000000000007</v>
      </c>
      <c r="C36" s="239">
        <v>5.9</v>
      </c>
      <c r="D36" s="239">
        <v>16.2</v>
      </c>
      <c r="E36" s="239">
        <v>19.5</v>
      </c>
      <c r="F36" s="238">
        <v>14.9</v>
      </c>
      <c r="G36" s="238">
        <v>30.3</v>
      </c>
      <c r="H36" s="238">
        <v>9.8000000000000007</v>
      </c>
      <c r="I36" s="238">
        <v>34.299999999999997</v>
      </c>
      <c r="J36" s="257">
        <v>34.299999999999997</v>
      </c>
      <c r="K36" s="257">
        <v>23.6</v>
      </c>
      <c r="L36" s="257">
        <v>11.1</v>
      </c>
      <c r="M36" s="257">
        <v>13.7</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6.5</v>
      </c>
      <c r="C38" s="239">
        <v>4.9000000000000004</v>
      </c>
      <c r="D38" s="239">
        <v>14.9</v>
      </c>
      <c r="E38" s="239">
        <v>15.3</v>
      </c>
      <c r="F38" s="238">
        <v>10.5</v>
      </c>
      <c r="G38" s="238">
        <v>23</v>
      </c>
      <c r="H38" s="238">
        <v>10.4</v>
      </c>
      <c r="I38" s="238">
        <v>21.1</v>
      </c>
      <c r="J38" s="257">
        <v>19.399999999999999</v>
      </c>
      <c r="K38" s="257">
        <v>17</v>
      </c>
      <c r="L38" s="257">
        <v>11.9</v>
      </c>
      <c r="M38" s="257">
        <v>16.3</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98.4</v>
      </c>
      <c r="C40" s="239">
        <v>97</v>
      </c>
      <c r="D40" s="239">
        <v>101.3</v>
      </c>
      <c r="E40" s="239">
        <v>127.6</v>
      </c>
      <c r="F40" s="238">
        <v>107.9</v>
      </c>
      <c r="G40" s="238">
        <v>93.6</v>
      </c>
      <c r="H40" s="238">
        <v>70.599999999999994</v>
      </c>
      <c r="I40" s="238">
        <v>181.8</v>
      </c>
      <c r="J40" s="258">
        <v>135.4</v>
      </c>
      <c r="K40" s="258">
        <v>135.4</v>
      </c>
      <c r="L40" s="258">
        <v>117.3</v>
      </c>
      <c r="M40" s="258">
        <v>115.4</v>
      </c>
    </row>
    <row r="41" spans="1:13" s="212" customFormat="1" ht="12.95" customHeight="1" x14ac:dyDescent="0.2">
      <c r="A41" s="222" t="s">
        <v>106</v>
      </c>
      <c r="B41" s="240">
        <v>0.9</v>
      </c>
      <c r="C41" s="240">
        <v>1</v>
      </c>
      <c r="D41" s="240">
        <v>1</v>
      </c>
      <c r="E41" s="240">
        <v>1.3</v>
      </c>
      <c r="F41" s="238">
        <v>0.8</v>
      </c>
      <c r="G41" s="238">
        <v>0.9</v>
      </c>
      <c r="H41" s="238">
        <v>0.8</v>
      </c>
      <c r="I41" s="238">
        <v>2.6</v>
      </c>
      <c r="J41" s="258">
        <v>0.7</v>
      </c>
      <c r="K41" s="258">
        <v>1</v>
      </c>
      <c r="L41" s="258">
        <v>0.9</v>
      </c>
      <c r="M41" s="258">
        <v>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0.68</v>
      </c>
      <c r="C44" s="241">
        <v>0.77</v>
      </c>
      <c r="D44" s="241">
        <v>0.77</v>
      </c>
      <c r="E44" s="241">
        <v>0.87</v>
      </c>
      <c r="F44" s="242">
        <v>0.33</v>
      </c>
      <c r="G44" s="242">
        <v>0.96</v>
      </c>
      <c r="H44" s="242">
        <v>1.1399999999999999</v>
      </c>
      <c r="I44" s="242">
        <v>1.1399999999999999</v>
      </c>
      <c r="J44" s="259">
        <v>1.17</v>
      </c>
      <c r="K44" s="259">
        <v>1.1399999999999999</v>
      </c>
      <c r="L44" s="259">
        <v>0.87</v>
      </c>
      <c r="M44" s="259">
        <v>1.31</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D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71"/>
  <sheetViews>
    <sheetView workbookViewId="0">
      <selection activeCell="M42" sqref="M42"/>
    </sheetView>
  </sheetViews>
  <sheetFormatPr defaultRowHeight="12.75" x14ac:dyDescent="0.2"/>
  <cols>
    <col min="1" max="1" width="40.28515625" style="250" customWidth="1"/>
    <col min="2" max="6" width="0" style="246" hidden="1" customWidth="1"/>
    <col min="7" max="8" width="9.42578125" style="246" hidden="1" customWidth="1"/>
    <col min="9" max="11" width="9.42578125" style="246" customWidth="1"/>
    <col min="12" max="13" width="10" style="246" customWidth="1"/>
    <col min="14" max="256" width="9.140625" style="246"/>
    <col min="257" max="257" width="40.28515625" style="246" customWidth="1"/>
    <col min="258" max="262" width="0" style="246" hidden="1" customWidth="1"/>
    <col min="263" max="267" width="9.42578125" style="246" customWidth="1"/>
    <col min="268" max="512" width="9.140625" style="246"/>
    <col min="513" max="513" width="40.28515625" style="246" customWidth="1"/>
    <col min="514" max="518" width="0" style="246" hidden="1" customWidth="1"/>
    <col min="519" max="523" width="9.42578125" style="246" customWidth="1"/>
    <col min="524" max="768" width="9.140625" style="246"/>
    <col min="769" max="769" width="40.28515625" style="246" customWidth="1"/>
    <col min="770" max="774" width="0" style="246" hidden="1" customWidth="1"/>
    <col min="775" max="779" width="9.42578125" style="246" customWidth="1"/>
    <col min="780" max="1024" width="9.140625" style="246"/>
    <col min="1025" max="1025" width="40.28515625" style="246" customWidth="1"/>
    <col min="1026" max="1030" width="0" style="246" hidden="1" customWidth="1"/>
    <col min="1031" max="1035" width="9.42578125" style="246" customWidth="1"/>
    <col min="1036" max="1280" width="9.140625" style="246"/>
    <col min="1281" max="1281" width="40.28515625" style="246" customWidth="1"/>
    <col min="1282" max="1286" width="0" style="246" hidden="1" customWidth="1"/>
    <col min="1287" max="1291" width="9.42578125" style="246" customWidth="1"/>
    <col min="1292" max="1536" width="9.140625" style="246"/>
    <col min="1537" max="1537" width="40.28515625" style="246" customWidth="1"/>
    <col min="1538" max="1542" width="0" style="246" hidden="1" customWidth="1"/>
    <col min="1543" max="1547" width="9.42578125" style="246" customWidth="1"/>
    <col min="1548" max="1792" width="9.140625" style="246"/>
    <col min="1793" max="1793" width="40.28515625" style="246" customWidth="1"/>
    <col min="1794" max="1798" width="0" style="246" hidden="1" customWidth="1"/>
    <col min="1799" max="1803" width="9.42578125" style="246" customWidth="1"/>
    <col min="1804" max="2048" width="9.140625" style="246"/>
    <col min="2049" max="2049" width="40.28515625" style="246" customWidth="1"/>
    <col min="2050" max="2054" width="0" style="246" hidden="1" customWidth="1"/>
    <col min="2055" max="2059" width="9.42578125" style="246" customWidth="1"/>
    <col min="2060" max="2304" width="9.140625" style="246"/>
    <col min="2305" max="2305" width="40.28515625" style="246" customWidth="1"/>
    <col min="2306" max="2310" width="0" style="246" hidden="1" customWidth="1"/>
    <col min="2311" max="2315" width="9.42578125" style="246" customWidth="1"/>
    <col min="2316" max="2560" width="9.140625" style="246"/>
    <col min="2561" max="2561" width="40.28515625" style="246" customWidth="1"/>
    <col min="2562" max="2566" width="0" style="246" hidden="1" customWidth="1"/>
    <col min="2567" max="2571" width="9.42578125" style="246" customWidth="1"/>
    <col min="2572" max="2816" width="9.140625" style="246"/>
    <col min="2817" max="2817" width="40.28515625" style="246" customWidth="1"/>
    <col min="2818" max="2822" width="0" style="246" hidden="1" customWidth="1"/>
    <col min="2823" max="2827" width="9.42578125" style="246" customWidth="1"/>
    <col min="2828" max="3072" width="9.140625" style="246"/>
    <col min="3073" max="3073" width="40.28515625" style="246" customWidth="1"/>
    <col min="3074" max="3078" width="0" style="246" hidden="1" customWidth="1"/>
    <col min="3079" max="3083" width="9.42578125" style="246" customWidth="1"/>
    <col min="3084" max="3328" width="9.140625" style="246"/>
    <col min="3329" max="3329" width="40.28515625" style="246" customWidth="1"/>
    <col min="3330" max="3334" width="0" style="246" hidden="1" customWidth="1"/>
    <col min="3335" max="3339" width="9.42578125" style="246" customWidth="1"/>
    <col min="3340" max="3584" width="9.140625" style="246"/>
    <col min="3585" max="3585" width="40.28515625" style="246" customWidth="1"/>
    <col min="3586" max="3590" width="0" style="246" hidden="1" customWidth="1"/>
    <col min="3591" max="3595" width="9.42578125" style="246" customWidth="1"/>
    <col min="3596" max="3840" width="9.140625" style="246"/>
    <col min="3841" max="3841" width="40.28515625" style="246" customWidth="1"/>
    <col min="3842" max="3846" width="0" style="246" hidden="1" customWidth="1"/>
    <col min="3847" max="3851" width="9.42578125" style="246" customWidth="1"/>
    <col min="3852" max="4096" width="9.140625" style="246"/>
    <col min="4097" max="4097" width="40.28515625" style="246" customWidth="1"/>
    <col min="4098" max="4102" width="0" style="246" hidden="1" customWidth="1"/>
    <col min="4103" max="4107" width="9.42578125" style="246" customWidth="1"/>
    <col min="4108" max="4352" width="9.140625" style="246"/>
    <col min="4353" max="4353" width="40.28515625" style="246" customWidth="1"/>
    <col min="4354" max="4358" width="0" style="246" hidden="1" customWidth="1"/>
    <col min="4359" max="4363" width="9.42578125" style="246" customWidth="1"/>
    <col min="4364" max="4608" width="9.140625" style="246"/>
    <col min="4609" max="4609" width="40.28515625" style="246" customWidth="1"/>
    <col min="4610" max="4614" width="0" style="246" hidden="1" customWidth="1"/>
    <col min="4615" max="4619" width="9.42578125" style="246" customWidth="1"/>
    <col min="4620" max="4864" width="9.140625" style="246"/>
    <col min="4865" max="4865" width="40.28515625" style="246" customWidth="1"/>
    <col min="4866" max="4870" width="0" style="246" hidden="1" customWidth="1"/>
    <col min="4871" max="4875" width="9.42578125" style="246" customWidth="1"/>
    <col min="4876" max="5120" width="9.140625" style="246"/>
    <col min="5121" max="5121" width="40.28515625" style="246" customWidth="1"/>
    <col min="5122" max="5126" width="0" style="246" hidden="1" customWidth="1"/>
    <col min="5127" max="5131" width="9.42578125" style="246" customWidth="1"/>
    <col min="5132" max="5376" width="9.140625" style="246"/>
    <col min="5377" max="5377" width="40.28515625" style="246" customWidth="1"/>
    <col min="5378" max="5382" width="0" style="246" hidden="1" customWidth="1"/>
    <col min="5383" max="5387" width="9.42578125" style="246" customWidth="1"/>
    <col min="5388" max="5632" width="9.140625" style="246"/>
    <col min="5633" max="5633" width="40.28515625" style="246" customWidth="1"/>
    <col min="5634" max="5638" width="0" style="246" hidden="1" customWidth="1"/>
    <col min="5639" max="5643" width="9.42578125" style="246" customWidth="1"/>
    <col min="5644" max="5888" width="9.140625" style="246"/>
    <col min="5889" max="5889" width="40.28515625" style="246" customWidth="1"/>
    <col min="5890" max="5894" width="0" style="246" hidden="1" customWidth="1"/>
    <col min="5895" max="5899" width="9.42578125" style="246" customWidth="1"/>
    <col min="5900" max="6144" width="9.140625" style="246"/>
    <col min="6145" max="6145" width="40.28515625" style="246" customWidth="1"/>
    <col min="6146" max="6150" width="0" style="246" hidden="1" customWidth="1"/>
    <col min="6151" max="6155" width="9.42578125" style="246" customWidth="1"/>
    <col min="6156" max="6400" width="9.140625" style="246"/>
    <col min="6401" max="6401" width="40.28515625" style="246" customWidth="1"/>
    <col min="6402" max="6406" width="0" style="246" hidden="1" customWidth="1"/>
    <col min="6407" max="6411" width="9.42578125" style="246" customWidth="1"/>
    <col min="6412" max="6656" width="9.140625" style="246"/>
    <col min="6657" max="6657" width="40.28515625" style="246" customWidth="1"/>
    <col min="6658" max="6662" width="0" style="246" hidden="1" customWidth="1"/>
    <col min="6663" max="6667" width="9.42578125" style="246" customWidth="1"/>
    <col min="6668" max="6912" width="9.140625" style="246"/>
    <col min="6913" max="6913" width="40.28515625" style="246" customWidth="1"/>
    <col min="6914" max="6918" width="0" style="246" hidden="1" customWidth="1"/>
    <col min="6919" max="6923" width="9.42578125" style="246" customWidth="1"/>
    <col min="6924" max="7168" width="9.140625" style="246"/>
    <col min="7169" max="7169" width="40.28515625" style="246" customWidth="1"/>
    <col min="7170" max="7174" width="0" style="246" hidden="1" customWidth="1"/>
    <col min="7175" max="7179" width="9.42578125" style="246" customWidth="1"/>
    <col min="7180" max="7424" width="9.140625" style="246"/>
    <col min="7425" max="7425" width="40.28515625" style="246" customWidth="1"/>
    <col min="7426" max="7430" width="0" style="246" hidden="1" customWidth="1"/>
    <col min="7431" max="7435" width="9.42578125" style="246" customWidth="1"/>
    <col min="7436" max="7680" width="9.140625" style="246"/>
    <col min="7681" max="7681" width="40.28515625" style="246" customWidth="1"/>
    <col min="7682" max="7686" width="0" style="246" hidden="1" customWidth="1"/>
    <col min="7687" max="7691" width="9.42578125" style="246" customWidth="1"/>
    <col min="7692" max="7936" width="9.140625" style="246"/>
    <col min="7937" max="7937" width="40.28515625" style="246" customWidth="1"/>
    <col min="7938" max="7942" width="0" style="246" hidden="1" customWidth="1"/>
    <col min="7943" max="7947" width="9.42578125" style="246" customWidth="1"/>
    <col min="7948" max="8192" width="9.140625" style="246"/>
    <col min="8193" max="8193" width="40.28515625" style="246" customWidth="1"/>
    <col min="8194" max="8198" width="0" style="246" hidden="1" customWidth="1"/>
    <col min="8199" max="8203" width="9.42578125" style="246" customWidth="1"/>
    <col min="8204" max="8448" width="9.140625" style="246"/>
    <col min="8449" max="8449" width="40.28515625" style="246" customWidth="1"/>
    <col min="8450" max="8454" width="0" style="246" hidden="1" customWidth="1"/>
    <col min="8455" max="8459" width="9.42578125" style="246" customWidth="1"/>
    <col min="8460" max="8704" width="9.140625" style="246"/>
    <col min="8705" max="8705" width="40.28515625" style="246" customWidth="1"/>
    <col min="8706" max="8710" width="0" style="246" hidden="1" customWidth="1"/>
    <col min="8711" max="8715" width="9.42578125" style="246" customWidth="1"/>
    <col min="8716" max="8960" width="9.140625" style="246"/>
    <col min="8961" max="8961" width="40.28515625" style="246" customWidth="1"/>
    <col min="8962" max="8966" width="0" style="246" hidden="1" customWidth="1"/>
    <col min="8967" max="8971" width="9.42578125" style="246" customWidth="1"/>
    <col min="8972" max="9216" width="9.140625" style="246"/>
    <col min="9217" max="9217" width="40.28515625" style="246" customWidth="1"/>
    <col min="9218" max="9222" width="0" style="246" hidden="1" customWidth="1"/>
    <col min="9223" max="9227" width="9.42578125" style="246" customWidth="1"/>
    <col min="9228" max="9472" width="9.140625" style="246"/>
    <col min="9473" max="9473" width="40.28515625" style="246" customWidth="1"/>
    <col min="9474" max="9478" width="0" style="246" hidden="1" customWidth="1"/>
    <col min="9479" max="9483" width="9.42578125" style="246" customWidth="1"/>
    <col min="9484" max="9728" width="9.140625" style="246"/>
    <col min="9729" max="9729" width="40.28515625" style="246" customWidth="1"/>
    <col min="9730" max="9734" width="0" style="246" hidden="1" customWidth="1"/>
    <col min="9735" max="9739" width="9.42578125" style="246" customWidth="1"/>
    <col min="9740" max="9984" width="9.140625" style="246"/>
    <col min="9985" max="9985" width="40.28515625" style="246" customWidth="1"/>
    <col min="9986" max="9990" width="0" style="246" hidden="1" customWidth="1"/>
    <col min="9991" max="9995" width="9.42578125" style="246" customWidth="1"/>
    <col min="9996" max="10240" width="9.140625" style="246"/>
    <col min="10241" max="10241" width="40.28515625" style="246" customWidth="1"/>
    <col min="10242" max="10246" width="0" style="246" hidden="1" customWidth="1"/>
    <col min="10247" max="10251" width="9.42578125" style="246" customWidth="1"/>
    <col min="10252" max="10496" width="9.140625" style="246"/>
    <col min="10497" max="10497" width="40.28515625" style="246" customWidth="1"/>
    <col min="10498" max="10502" width="0" style="246" hidden="1" customWidth="1"/>
    <col min="10503" max="10507" width="9.42578125" style="246" customWidth="1"/>
    <col min="10508" max="10752" width="9.140625" style="246"/>
    <col min="10753" max="10753" width="40.28515625" style="246" customWidth="1"/>
    <col min="10754" max="10758" width="0" style="246" hidden="1" customWidth="1"/>
    <col min="10759" max="10763" width="9.42578125" style="246" customWidth="1"/>
    <col min="10764" max="11008" width="9.140625" style="246"/>
    <col min="11009" max="11009" width="40.28515625" style="246" customWidth="1"/>
    <col min="11010" max="11014" width="0" style="246" hidden="1" customWidth="1"/>
    <col min="11015" max="11019" width="9.42578125" style="246" customWidth="1"/>
    <col min="11020" max="11264" width="9.140625" style="246"/>
    <col min="11265" max="11265" width="40.28515625" style="246" customWidth="1"/>
    <col min="11266" max="11270" width="0" style="246" hidden="1" customWidth="1"/>
    <col min="11271" max="11275" width="9.42578125" style="246" customWidth="1"/>
    <col min="11276" max="11520" width="9.140625" style="246"/>
    <col min="11521" max="11521" width="40.28515625" style="246" customWidth="1"/>
    <col min="11522" max="11526" width="0" style="246" hidden="1" customWidth="1"/>
    <col min="11527" max="11531" width="9.42578125" style="246" customWidth="1"/>
    <col min="11532" max="11776" width="9.140625" style="246"/>
    <col min="11777" max="11777" width="40.28515625" style="246" customWidth="1"/>
    <col min="11778" max="11782" width="0" style="246" hidden="1" customWidth="1"/>
    <col min="11783" max="11787" width="9.42578125" style="246" customWidth="1"/>
    <col min="11788" max="12032" width="9.140625" style="246"/>
    <col min="12033" max="12033" width="40.28515625" style="246" customWidth="1"/>
    <col min="12034" max="12038" width="0" style="246" hidden="1" customWidth="1"/>
    <col min="12039" max="12043" width="9.42578125" style="246" customWidth="1"/>
    <col min="12044" max="12288" width="9.140625" style="246"/>
    <col min="12289" max="12289" width="40.28515625" style="246" customWidth="1"/>
    <col min="12290" max="12294" width="0" style="246" hidden="1" customWidth="1"/>
    <col min="12295" max="12299" width="9.42578125" style="246" customWidth="1"/>
    <col min="12300" max="12544" width="9.140625" style="246"/>
    <col min="12545" max="12545" width="40.28515625" style="246" customWidth="1"/>
    <col min="12546" max="12550" width="0" style="246" hidden="1" customWidth="1"/>
    <col min="12551" max="12555" width="9.42578125" style="246" customWidth="1"/>
    <col min="12556" max="12800" width="9.140625" style="246"/>
    <col min="12801" max="12801" width="40.28515625" style="246" customWidth="1"/>
    <col min="12802" max="12806" width="0" style="246" hidden="1" customWidth="1"/>
    <col min="12807" max="12811" width="9.42578125" style="246" customWidth="1"/>
    <col min="12812" max="13056" width="9.140625" style="246"/>
    <col min="13057" max="13057" width="40.28515625" style="246" customWidth="1"/>
    <col min="13058" max="13062" width="0" style="246" hidden="1" customWidth="1"/>
    <col min="13063" max="13067" width="9.42578125" style="246" customWidth="1"/>
    <col min="13068" max="13312" width="9.140625" style="246"/>
    <col min="13313" max="13313" width="40.28515625" style="246" customWidth="1"/>
    <col min="13314" max="13318" width="0" style="246" hidden="1" customWidth="1"/>
    <col min="13319" max="13323" width="9.42578125" style="246" customWidth="1"/>
    <col min="13324" max="13568" width="9.140625" style="246"/>
    <col min="13569" max="13569" width="40.28515625" style="246" customWidth="1"/>
    <col min="13570" max="13574" width="0" style="246" hidden="1" customWidth="1"/>
    <col min="13575" max="13579" width="9.42578125" style="246" customWidth="1"/>
    <col min="13580" max="13824" width="9.140625" style="246"/>
    <col min="13825" max="13825" width="40.28515625" style="246" customWidth="1"/>
    <col min="13826" max="13830" width="0" style="246" hidden="1" customWidth="1"/>
    <col min="13831" max="13835" width="9.42578125" style="246" customWidth="1"/>
    <col min="13836" max="14080" width="9.140625" style="246"/>
    <col min="14081" max="14081" width="40.28515625" style="246" customWidth="1"/>
    <col min="14082" max="14086" width="0" style="246" hidden="1" customWidth="1"/>
    <col min="14087" max="14091" width="9.42578125" style="246" customWidth="1"/>
    <col min="14092" max="14336" width="9.140625" style="246"/>
    <col min="14337" max="14337" width="40.28515625" style="246" customWidth="1"/>
    <col min="14338" max="14342" width="0" style="246" hidden="1" customWidth="1"/>
    <col min="14343" max="14347" width="9.42578125" style="246" customWidth="1"/>
    <col min="14348" max="14592" width="9.140625" style="246"/>
    <col min="14593" max="14593" width="40.28515625" style="246" customWidth="1"/>
    <col min="14594" max="14598" width="0" style="246" hidden="1" customWidth="1"/>
    <col min="14599" max="14603" width="9.42578125" style="246" customWidth="1"/>
    <col min="14604" max="14848" width="9.140625" style="246"/>
    <col min="14849" max="14849" width="40.28515625" style="246" customWidth="1"/>
    <col min="14850" max="14854" width="0" style="246" hidden="1" customWidth="1"/>
    <col min="14855" max="14859" width="9.42578125" style="246" customWidth="1"/>
    <col min="14860" max="15104" width="9.140625" style="246"/>
    <col min="15105" max="15105" width="40.28515625" style="246" customWidth="1"/>
    <col min="15106" max="15110" width="0" style="246" hidden="1" customWidth="1"/>
    <col min="15111" max="15115" width="9.42578125" style="246" customWidth="1"/>
    <col min="15116" max="15360" width="9.140625" style="246"/>
    <col min="15361" max="15361" width="40.28515625" style="246" customWidth="1"/>
    <col min="15362" max="15366" width="0" style="246" hidden="1" customWidth="1"/>
    <col min="15367" max="15371" width="9.42578125" style="246" customWidth="1"/>
    <col min="15372" max="15616" width="9.140625" style="246"/>
    <col min="15617" max="15617" width="40.28515625" style="246" customWidth="1"/>
    <col min="15618" max="15622" width="0" style="246" hidden="1" customWidth="1"/>
    <col min="15623" max="15627" width="9.42578125" style="246" customWidth="1"/>
    <col min="15628" max="15872" width="9.140625" style="246"/>
    <col min="15873" max="15873" width="40.28515625" style="246" customWidth="1"/>
    <col min="15874" max="15878" width="0" style="246" hidden="1" customWidth="1"/>
    <col min="15879" max="15883" width="9.42578125" style="246" customWidth="1"/>
    <col min="15884" max="16128" width="9.140625" style="246"/>
    <col min="16129" max="16129" width="40.28515625" style="246" customWidth="1"/>
    <col min="16130" max="16134" width="0" style="246" hidden="1" customWidth="1"/>
    <col min="16135" max="16139" width="9.42578125" style="246" customWidth="1"/>
    <col min="16140" max="16384" width="9.140625" style="246"/>
  </cols>
  <sheetData>
    <row r="1" spans="1:13" s="6" customFormat="1" ht="12.95" customHeight="1" x14ac:dyDescent="0.2">
      <c r="A1" s="952" t="s">
        <v>1375</v>
      </c>
      <c r="L1" s="246"/>
      <c r="M1" s="246"/>
    </row>
    <row r="2" spans="1:13" ht="18" customHeight="1" x14ac:dyDescent="0.2">
      <c r="A2" s="154" t="s">
        <v>217</v>
      </c>
    </row>
    <row r="3" spans="1:13" ht="18" customHeight="1" x14ac:dyDescent="0.2">
      <c r="A3" s="154" t="s">
        <v>218</v>
      </c>
    </row>
    <row r="4" spans="1:13" ht="18" customHeight="1" thickBot="1" x14ac:dyDescent="0.25">
      <c r="A4" s="247" t="s">
        <v>184</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2097.1999999999998</v>
      </c>
      <c r="C7" s="108">
        <v>2348.6</v>
      </c>
      <c r="D7" s="108">
        <v>2138.1999999999998</v>
      </c>
      <c r="E7" s="108">
        <v>2445.1999999999998</v>
      </c>
      <c r="F7" s="108">
        <v>2892.1</v>
      </c>
      <c r="G7" s="108">
        <v>3355.5</v>
      </c>
      <c r="H7" s="108">
        <v>1150.9000000000001</v>
      </c>
      <c r="I7" s="108">
        <v>4269.7</v>
      </c>
      <c r="J7" s="108">
        <v>8004.3</v>
      </c>
      <c r="K7" s="108">
        <v>12362</v>
      </c>
      <c r="L7" s="108">
        <v>17803.900000000001</v>
      </c>
      <c r="M7" s="108">
        <v>25718.1</v>
      </c>
    </row>
    <row r="8" spans="1:13" ht="12.95" customHeight="1" x14ac:dyDescent="0.2">
      <c r="A8" s="222" t="s">
        <v>0</v>
      </c>
      <c r="B8" s="108">
        <v>-530.20000000000005</v>
      </c>
      <c r="C8" s="108">
        <v>-819.9</v>
      </c>
      <c r="D8" s="108">
        <v>-104</v>
      </c>
      <c r="E8" s="108">
        <v>-247.8</v>
      </c>
      <c r="F8" s="108">
        <v>-96.2</v>
      </c>
      <c r="G8" s="108">
        <v>-160.4</v>
      </c>
      <c r="H8" s="108">
        <v>-406.3</v>
      </c>
      <c r="I8" s="108">
        <v>-76.599999999999994</v>
      </c>
      <c r="J8" s="108">
        <v>-135</v>
      </c>
      <c r="K8" s="108">
        <v>-515.29999999999995</v>
      </c>
      <c r="L8" s="108">
        <v>94.1</v>
      </c>
      <c r="M8" s="108">
        <v>-518</v>
      </c>
    </row>
    <row r="9" spans="1:13" ht="24" x14ac:dyDescent="0.2">
      <c r="A9" s="225" t="s">
        <v>1388</v>
      </c>
      <c r="B9" s="108">
        <v>-442.7</v>
      </c>
      <c r="C9" s="108">
        <v>-573.79999999999995</v>
      </c>
      <c r="D9" s="108">
        <v>-0.3</v>
      </c>
      <c r="E9" s="108">
        <v>-182.1</v>
      </c>
      <c r="F9" s="108">
        <v>-66.3</v>
      </c>
      <c r="G9" s="108">
        <v>-204.4</v>
      </c>
      <c r="H9" s="108">
        <v>-1022.7</v>
      </c>
      <c r="I9" s="108">
        <v>-427</v>
      </c>
      <c r="J9" s="108">
        <v>-1215.7</v>
      </c>
      <c r="K9" s="108">
        <v>1783.6</v>
      </c>
      <c r="L9" s="108">
        <v>3623.4</v>
      </c>
      <c r="M9" s="108">
        <v>4902.3999999999996</v>
      </c>
    </row>
    <row r="10" spans="1:13" ht="12.95" customHeight="1" x14ac:dyDescent="0.2">
      <c r="A10" s="226" t="s">
        <v>1</v>
      </c>
      <c r="B10" s="108">
        <v>180.2</v>
      </c>
      <c r="C10" s="108">
        <v>239.9</v>
      </c>
      <c r="D10" s="108">
        <v>229.4</v>
      </c>
      <c r="E10" s="108">
        <v>264.8</v>
      </c>
      <c r="F10" s="108">
        <v>238.7</v>
      </c>
      <c r="G10" s="108">
        <v>179.6</v>
      </c>
      <c r="H10" s="108">
        <v>67.7</v>
      </c>
      <c r="I10" s="108">
        <v>406.9</v>
      </c>
      <c r="J10" s="108">
        <v>913.1</v>
      </c>
      <c r="K10" s="108">
        <v>2415.5</v>
      </c>
      <c r="L10" s="108">
        <v>4074.7</v>
      </c>
      <c r="M10" s="108">
        <v>5670.4</v>
      </c>
    </row>
    <row r="11" spans="1:13" ht="12.95" customHeight="1" x14ac:dyDescent="0.2">
      <c r="A11" s="222" t="s">
        <v>2</v>
      </c>
      <c r="B11" s="108">
        <v>623</v>
      </c>
      <c r="C11" s="108">
        <v>813.7</v>
      </c>
      <c r="D11" s="108">
        <v>229.7</v>
      </c>
      <c r="E11" s="108">
        <v>446.9</v>
      </c>
      <c r="F11" s="108">
        <v>305</v>
      </c>
      <c r="G11" s="108">
        <v>384</v>
      </c>
      <c r="H11" s="108">
        <v>1090.4000000000001</v>
      </c>
      <c r="I11" s="108">
        <v>833.9</v>
      </c>
      <c r="J11" s="108">
        <v>2128.8000000000002</v>
      </c>
      <c r="K11" s="108">
        <v>631.9</v>
      </c>
      <c r="L11" s="108">
        <v>451.3</v>
      </c>
      <c r="M11" s="108">
        <v>768.1</v>
      </c>
    </row>
    <row r="12" spans="1:13" ht="27.75" customHeight="1" x14ac:dyDescent="0.2">
      <c r="A12" s="222" t="s">
        <v>59</v>
      </c>
      <c r="B12" s="108">
        <v>2009.7</v>
      </c>
      <c r="C12" s="108">
        <v>2102.5</v>
      </c>
      <c r="D12" s="108">
        <v>2034.5</v>
      </c>
      <c r="E12" s="108">
        <v>2379.5</v>
      </c>
      <c r="F12" s="108">
        <v>2858.3</v>
      </c>
      <c r="G12" s="108">
        <v>3399.5</v>
      </c>
      <c r="H12" s="108">
        <v>1767.2</v>
      </c>
      <c r="I12" s="108">
        <v>4620.1000000000004</v>
      </c>
      <c r="J12" s="108">
        <v>9084.9</v>
      </c>
      <c r="K12" s="108">
        <v>10063.1</v>
      </c>
      <c r="L12" s="108">
        <v>14274.7</v>
      </c>
      <c r="M12" s="108">
        <v>20297.8</v>
      </c>
    </row>
    <row r="13" spans="1:13" ht="12.95" customHeight="1" x14ac:dyDescent="0.2">
      <c r="A13" s="222" t="s">
        <v>3</v>
      </c>
      <c r="B13" s="108">
        <v>352.8</v>
      </c>
      <c r="C13" s="108">
        <v>413.6</v>
      </c>
      <c r="D13" s="108">
        <v>408.9</v>
      </c>
      <c r="E13" s="108">
        <v>495.2</v>
      </c>
      <c r="F13" s="108">
        <v>645.1</v>
      </c>
      <c r="G13" s="108">
        <v>700.1</v>
      </c>
      <c r="H13" s="108">
        <v>729.3</v>
      </c>
      <c r="I13" s="108">
        <v>521.9</v>
      </c>
      <c r="J13" s="108">
        <v>1031.0999999999999</v>
      </c>
      <c r="K13" s="108">
        <v>1609.7</v>
      </c>
      <c r="L13" s="108">
        <v>4047.1</v>
      </c>
      <c r="M13" s="108">
        <v>4858.3</v>
      </c>
    </row>
    <row r="14" spans="1:13" ht="12.95" customHeight="1" x14ac:dyDescent="0.2">
      <c r="A14" s="222" t="s">
        <v>4</v>
      </c>
      <c r="B14" s="108">
        <v>277</v>
      </c>
      <c r="C14" s="108">
        <v>244.7</v>
      </c>
      <c r="D14" s="108">
        <v>349.3</v>
      </c>
      <c r="E14" s="108">
        <v>377.4</v>
      </c>
      <c r="F14" s="108">
        <v>627.9</v>
      </c>
      <c r="G14" s="108">
        <v>500.4</v>
      </c>
      <c r="H14" s="108">
        <v>306.39999999999998</v>
      </c>
      <c r="I14" s="108">
        <v>521.9</v>
      </c>
      <c r="J14" s="108">
        <v>602.1</v>
      </c>
      <c r="K14" s="108">
        <v>1013.3</v>
      </c>
      <c r="L14" s="108">
        <v>2236.4</v>
      </c>
      <c r="M14" s="108">
        <v>3132.4</v>
      </c>
    </row>
    <row r="15" spans="1:13" ht="12.95" customHeight="1" x14ac:dyDescent="0.2">
      <c r="A15" s="149" t="s">
        <v>5</v>
      </c>
      <c r="B15" s="108">
        <v>66.900000000000006</v>
      </c>
      <c r="C15" s="108">
        <v>76.3</v>
      </c>
      <c r="D15" s="108">
        <v>148.9</v>
      </c>
      <c r="E15" s="108">
        <v>220.5</v>
      </c>
      <c r="F15" s="108">
        <v>465.4</v>
      </c>
      <c r="G15" s="108">
        <v>262.89999999999998</v>
      </c>
      <c r="H15" s="108">
        <v>188.9</v>
      </c>
      <c r="I15" s="108">
        <v>233.8</v>
      </c>
      <c r="J15" s="108">
        <v>301.8</v>
      </c>
      <c r="K15" s="108">
        <v>507.5</v>
      </c>
      <c r="L15" s="108">
        <v>1394.3</v>
      </c>
      <c r="M15" s="108">
        <v>1915.7</v>
      </c>
    </row>
    <row r="16" spans="1:13" ht="12.95" customHeight="1" x14ac:dyDescent="0.2">
      <c r="A16" s="227" t="s">
        <v>60</v>
      </c>
      <c r="B16" s="108">
        <v>45.2</v>
      </c>
      <c r="C16" s="108">
        <v>57</v>
      </c>
      <c r="D16" s="108">
        <v>67.8</v>
      </c>
      <c r="E16" s="108">
        <v>81.099999999999994</v>
      </c>
      <c r="F16" s="108">
        <v>87</v>
      </c>
      <c r="G16" s="108">
        <v>99.3</v>
      </c>
      <c r="H16" s="108">
        <v>78.599999999999994</v>
      </c>
      <c r="I16" s="108">
        <v>151.1</v>
      </c>
      <c r="J16" s="108">
        <v>181.3</v>
      </c>
      <c r="K16" s="108">
        <v>391.4</v>
      </c>
      <c r="L16" s="108">
        <v>663.7</v>
      </c>
      <c r="M16" s="108">
        <v>991</v>
      </c>
    </row>
    <row r="17" spans="1:13" ht="12.95" customHeight="1" x14ac:dyDescent="0.2">
      <c r="A17" s="149" t="s">
        <v>6</v>
      </c>
      <c r="B17" s="108">
        <v>164.9</v>
      </c>
      <c r="C17" s="108">
        <v>109.4</v>
      </c>
      <c r="D17" s="108">
        <v>132.6</v>
      </c>
      <c r="E17" s="108">
        <v>75.599999999999994</v>
      </c>
      <c r="F17" s="108">
        <v>75.5</v>
      </c>
      <c r="G17" s="108">
        <v>138.30000000000001</v>
      </c>
      <c r="H17" s="108">
        <v>38.799999999999997</v>
      </c>
      <c r="I17" s="108">
        <v>135.9</v>
      </c>
      <c r="J17" s="108">
        <v>109</v>
      </c>
      <c r="K17" s="108">
        <v>112.7</v>
      </c>
      <c r="L17" s="108">
        <v>175.9</v>
      </c>
      <c r="M17" s="108">
        <v>206.6</v>
      </c>
    </row>
    <row r="18" spans="1:13" ht="12.95" customHeight="1" x14ac:dyDescent="0.2">
      <c r="A18" s="222" t="s">
        <v>7</v>
      </c>
      <c r="B18" s="108">
        <v>4089.4</v>
      </c>
      <c r="C18" s="108">
        <v>4868.7</v>
      </c>
      <c r="D18" s="108">
        <v>4801</v>
      </c>
      <c r="E18" s="108">
        <v>5358.1</v>
      </c>
      <c r="F18" s="108">
        <v>5077.8999999999996</v>
      </c>
      <c r="G18" s="108">
        <v>5096.6000000000004</v>
      </c>
      <c r="H18" s="108">
        <v>5450.7</v>
      </c>
      <c r="I18" s="108">
        <v>8371.2999999999993</v>
      </c>
      <c r="J18" s="108">
        <v>9473.9</v>
      </c>
      <c r="K18" s="108">
        <v>9960</v>
      </c>
      <c r="L18" s="108">
        <v>10210.4</v>
      </c>
      <c r="M18" s="108">
        <v>11288</v>
      </c>
    </row>
    <row r="19" spans="1:13" ht="12.95" customHeight="1" x14ac:dyDescent="0.2">
      <c r="A19" s="222" t="s">
        <v>8</v>
      </c>
      <c r="B19" s="108">
        <v>549.79999999999995</v>
      </c>
      <c r="C19" s="108">
        <v>565.4</v>
      </c>
      <c r="D19" s="108">
        <v>516.4</v>
      </c>
      <c r="E19" s="108">
        <v>684.9</v>
      </c>
      <c r="F19" s="108">
        <v>742.5</v>
      </c>
      <c r="G19" s="108">
        <v>850.9</v>
      </c>
      <c r="H19" s="108">
        <v>762.2</v>
      </c>
      <c r="I19" s="108">
        <v>694.1</v>
      </c>
      <c r="J19" s="108">
        <v>946.9</v>
      </c>
      <c r="K19" s="108">
        <v>1278.3</v>
      </c>
      <c r="L19" s="108">
        <v>1582.5</v>
      </c>
      <c r="M19" s="108">
        <v>1973.1</v>
      </c>
    </row>
    <row r="20" spans="1:13" ht="12.95" customHeight="1" x14ac:dyDescent="0.2">
      <c r="A20" s="227" t="s">
        <v>109</v>
      </c>
      <c r="B20" s="108">
        <v>49.6</v>
      </c>
      <c r="C20" s="108">
        <v>104.3</v>
      </c>
      <c r="D20" s="108">
        <v>62.4</v>
      </c>
      <c r="E20" s="108">
        <v>191.2</v>
      </c>
      <c r="F20" s="108">
        <v>184.8</v>
      </c>
      <c r="G20" s="108">
        <v>242</v>
      </c>
      <c r="H20" s="108">
        <v>173.6</v>
      </c>
      <c r="I20" s="108">
        <v>281.8</v>
      </c>
      <c r="J20" s="108">
        <v>497.8</v>
      </c>
      <c r="K20" s="108">
        <v>676.5</v>
      </c>
      <c r="L20" s="108">
        <v>814.9</v>
      </c>
      <c r="M20" s="108">
        <v>906</v>
      </c>
    </row>
    <row r="21" spans="1:13" ht="12.95" customHeight="1" x14ac:dyDescent="0.2">
      <c r="A21" s="227" t="s">
        <v>9</v>
      </c>
      <c r="B21" s="108">
        <v>0.3</v>
      </c>
      <c r="C21" s="108">
        <v>0.2</v>
      </c>
      <c r="D21" s="108">
        <v>0.2</v>
      </c>
      <c r="E21" s="108">
        <v>0.1</v>
      </c>
      <c r="F21" s="108">
        <v>0</v>
      </c>
      <c r="G21" s="108">
        <v>0</v>
      </c>
      <c r="H21" s="108">
        <v>0</v>
      </c>
      <c r="I21" s="108">
        <v>0</v>
      </c>
      <c r="J21" s="108">
        <v>0</v>
      </c>
      <c r="K21" s="108">
        <v>9.6999999999999993</v>
      </c>
      <c r="L21" s="108">
        <v>15.8</v>
      </c>
      <c r="M21" s="108">
        <v>23.6</v>
      </c>
    </row>
    <row r="22" spans="1:13" ht="12.95" customHeight="1" x14ac:dyDescent="0.2">
      <c r="A22" s="227" t="s">
        <v>10</v>
      </c>
      <c r="B22" s="108">
        <v>15.8</v>
      </c>
      <c r="C22" s="108">
        <v>20.100000000000001</v>
      </c>
      <c r="D22" s="108">
        <v>32.700000000000003</v>
      </c>
      <c r="E22" s="108">
        <v>51.9</v>
      </c>
      <c r="F22" s="108">
        <v>89.6</v>
      </c>
      <c r="G22" s="108">
        <v>111</v>
      </c>
      <c r="H22" s="108">
        <v>103.3</v>
      </c>
      <c r="I22" s="108">
        <v>84.4</v>
      </c>
      <c r="J22" s="108">
        <v>97</v>
      </c>
      <c r="K22" s="108">
        <v>168.4</v>
      </c>
      <c r="L22" s="108">
        <v>243.9</v>
      </c>
      <c r="M22" s="108">
        <v>271.39999999999998</v>
      </c>
    </row>
    <row r="23" spans="1:13" ht="12.95" customHeight="1" x14ac:dyDescent="0.2">
      <c r="A23" s="227" t="s">
        <v>61</v>
      </c>
      <c r="B23" s="108">
        <v>6.5</v>
      </c>
      <c r="C23" s="108">
        <v>7.1</v>
      </c>
      <c r="D23" s="108">
        <v>1.2</v>
      </c>
      <c r="E23" s="108">
        <v>1.4</v>
      </c>
      <c r="F23" s="108">
        <v>35.6</v>
      </c>
      <c r="G23" s="108">
        <v>37.700000000000003</v>
      </c>
      <c r="H23" s="108">
        <v>37.5</v>
      </c>
      <c r="I23" s="108">
        <v>10.7</v>
      </c>
      <c r="J23" s="108">
        <v>11.8</v>
      </c>
      <c r="K23" s="108">
        <v>12.3</v>
      </c>
      <c r="L23" s="108">
        <v>44</v>
      </c>
      <c r="M23" s="108">
        <v>79</v>
      </c>
    </row>
    <row r="24" spans="1:13" ht="12.95" customHeight="1" x14ac:dyDescent="0.2">
      <c r="A24" s="222" t="s">
        <v>11</v>
      </c>
      <c r="B24" s="108">
        <v>6239.4</v>
      </c>
      <c r="C24" s="108">
        <v>7330.5</v>
      </c>
      <c r="D24" s="108">
        <v>7506</v>
      </c>
      <c r="E24" s="108">
        <v>7519.4</v>
      </c>
      <c r="F24" s="108">
        <v>7294.1</v>
      </c>
      <c r="G24" s="108">
        <v>7170.5</v>
      </c>
      <c r="H24" s="108">
        <v>7084.9</v>
      </c>
      <c r="I24" s="108">
        <v>9608.1</v>
      </c>
      <c r="J24" s="108">
        <v>10677.3</v>
      </c>
      <c r="K24" s="108">
        <v>11344.2</v>
      </c>
      <c r="L24" s="108">
        <v>11935.2</v>
      </c>
      <c r="M24" s="108">
        <v>13702.4</v>
      </c>
    </row>
    <row r="25" spans="1:13" ht="12.95" customHeight="1" x14ac:dyDescent="0.2">
      <c r="A25" s="222" t="s">
        <v>12</v>
      </c>
      <c r="B25" s="108">
        <v>706.3</v>
      </c>
      <c r="C25" s="108">
        <v>782.6</v>
      </c>
      <c r="D25" s="108">
        <v>983</v>
      </c>
      <c r="E25" s="108">
        <v>850.2</v>
      </c>
      <c r="F25" s="108">
        <v>505.8</v>
      </c>
      <c r="G25" s="108">
        <v>539.9</v>
      </c>
      <c r="H25" s="108">
        <v>460.1</v>
      </c>
      <c r="I25" s="108">
        <v>899.8</v>
      </c>
      <c r="J25" s="108">
        <v>1295</v>
      </c>
      <c r="K25" s="108">
        <v>1922.3</v>
      </c>
      <c r="L25" s="108">
        <v>1978.8</v>
      </c>
      <c r="M25" s="108">
        <v>3328.5</v>
      </c>
    </row>
    <row r="26" spans="1:13" ht="12.95" customHeight="1" x14ac:dyDescent="0.2">
      <c r="A26" s="222" t="s">
        <v>13</v>
      </c>
      <c r="B26" s="108">
        <v>1446.8</v>
      </c>
      <c r="C26" s="108">
        <v>1505.2</v>
      </c>
      <c r="D26" s="108">
        <v>1807.3</v>
      </c>
      <c r="E26" s="108">
        <v>1447.4</v>
      </c>
      <c r="F26" s="108">
        <v>942.4</v>
      </c>
      <c r="G26" s="108">
        <v>899.4</v>
      </c>
      <c r="H26" s="108">
        <v>1197.2</v>
      </c>
      <c r="I26" s="108">
        <v>1734.2</v>
      </c>
      <c r="J26" s="108">
        <v>1958.9</v>
      </c>
      <c r="K26" s="108">
        <v>2851.9</v>
      </c>
      <c r="L26" s="108">
        <v>2999.9</v>
      </c>
      <c r="M26" s="108">
        <v>3659.7</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283</v>
      </c>
      <c r="C30" s="234">
        <v>292</v>
      </c>
      <c r="D30" s="234">
        <v>296</v>
      </c>
      <c r="E30" s="234">
        <v>321</v>
      </c>
      <c r="F30" s="235">
        <v>332</v>
      </c>
      <c r="G30" s="235">
        <v>392</v>
      </c>
      <c r="H30" s="235">
        <v>397</v>
      </c>
      <c r="I30" s="235">
        <v>384</v>
      </c>
      <c r="J30" s="255">
        <v>390</v>
      </c>
      <c r="K30" s="255">
        <v>528</v>
      </c>
      <c r="L30" s="255">
        <v>598</v>
      </c>
      <c r="M30" s="255">
        <v>570</v>
      </c>
    </row>
    <row r="31" spans="1:13" s="212" customFormat="1" ht="12.95" customHeight="1" x14ac:dyDescent="0.2">
      <c r="A31" s="222" t="s">
        <v>15</v>
      </c>
      <c r="B31" s="234">
        <v>87</v>
      </c>
      <c r="C31" s="234">
        <v>98</v>
      </c>
      <c r="D31" s="234">
        <v>108</v>
      </c>
      <c r="E31" s="234">
        <v>120</v>
      </c>
      <c r="F31" s="235">
        <v>114</v>
      </c>
      <c r="G31" s="235">
        <v>138</v>
      </c>
      <c r="H31" s="235">
        <v>154</v>
      </c>
      <c r="I31" s="235">
        <v>99</v>
      </c>
      <c r="J31" s="255">
        <v>84</v>
      </c>
      <c r="K31" s="255">
        <v>97</v>
      </c>
      <c r="L31" s="255">
        <v>96</v>
      </c>
      <c r="M31" s="255">
        <v>122</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4.4000000000000004</v>
      </c>
      <c r="C33" s="237">
        <v>11.7</v>
      </c>
      <c r="D33" s="237">
        <v>5.0999999999999996</v>
      </c>
      <c r="E33" s="237">
        <v>2.8</v>
      </c>
      <c r="F33" s="238">
        <v>1.2</v>
      </c>
      <c r="G33" s="238">
        <v>-1.3</v>
      </c>
      <c r="H33" s="238">
        <v>-34.9</v>
      </c>
      <c r="I33" s="238">
        <v>-7.6</v>
      </c>
      <c r="J33" s="257">
        <v>-11.9</v>
      </c>
      <c r="K33" s="257">
        <v>22.8</v>
      </c>
      <c r="L33" s="257">
        <v>24.7</v>
      </c>
      <c r="M33" s="257">
        <v>26.7</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-7.1</v>
      </c>
      <c r="C36" s="239">
        <v>-7.8</v>
      </c>
      <c r="D36" s="239">
        <v>0</v>
      </c>
      <c r="E36" s="239">
        <v>-2.4</v>
      </c>
      <c r="F36" s="238">
        <v>-0.9</v>
      </c>
      <c r="G36" s="238">
        <v>-2.9</v>
      </c>
      <c r="H36" s="238">
        <v>-14.4</v>
      </c>
      <c r="I36" s="238">
        <v>-4.4000000000000004</v>
      </c>
      <c r="J36" s="257">
        <v>-11.4</v>
      </c>
      <c r="K36" s="257">
        <v>15.7</v>
      </c>
      <c r="L36" s="257">
        <v>30.4</v>
      </c>
      <c r="M36" s="257">
        <v>35.799999999999997</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-21.1</v>
      </c>
      <c r="C38" s="239">
        <v>-24.4</v>
      </c>
      <c r="D38" s="239">
        <v>0</v>
      </c>
      <c r="E38" s="239">
        <v>-7.4</v>
      </c>
      <c r="F38" s="238">
        <v>-2.2999999999999998</v>
      </c>
      <c r="G38" s="238">
        <v>-6.1</v>
      </c>
      <c r="H38" s="238">
        <v>-88.9</v>
      </c>
      <c r="I38" s="238">
        <v>-10</v>
      </c>
      <c r="J38" s="257">
        <v>-15.2</v>
      </c>
      <c r="K38" s="257">
        <v>14.4</v>
      </c>
      <c r="L38" s="257">
        <v>20.399999999999999</v>
      </c>
      <c r="M38" s="257">
        <v>19.100000000000001</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117.4</v>
      </c>
      <c r="C40" s="239">
        <v>112</v>
      </c>
      <c r="D40" s="239">
        <v>91</v>
      </c>
      <c r="E40" s="239">
        <v>114.4</v>
      </c>
      <c r="F40" s="238">
        <v>118.3</v>
      </c>
      <c r="G40" s="238">
        <v>116</v>
      </c>
      <c r="H40" s="238">
        <v>34.299999999999997</v>
      </c>
      <c r="I40" s="238">
        <v>371</v>
      </c>
      <c r="J40" s="258">
        <v>187.5</v>
      </c>
      <c r="K40" s="258">
        <v>154.4</v>
      </c>
      <c r="L40" s="258">
        <v>144</v>
      </c>
      <c r="M40" s="258">
        <v>144.5</v>
      </c>
    </row>
    <row r="41" spans="1:13" s="212" customFormat="1" ht="12.95" customHeight="1" x14ac:dyDescent="0.2">
      <c r="A41" s="222" t="s">
        <v>106</v>
      </c>
      <c r="B41" s="240">
        <v>1.1000000000000001</v>
      </c>
      <c r="C41" s="240">
        <v>1</v>
      </c>
      <c r="D41" s="240">
        <v>0.8</v>
      </c>
      <c r="E41" s="240">
        <v>1.3</v>
      </c>
      <c r="F41" s="238">
        <v>1</v>
      </c>
      <c r="G41" s="238">
        <v>1</v>
      </c>
      <c r="H41" s="238">
        <v>0.3</v>
      </c>
      <c r="I41" s="238">
        <v>10.8</v>
      </c>
      <c r="J41" s="258">
        <v>0.5</v>
      </c>
      <c r="K41" s="258">
        <v>0.8</v>
      </c>
      <c r="L41" s="258">
        <v>0.9</v>
      </c>
      <c r="M41" s="258">
        <v>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0.49</v>
      </c>
      <c r="C44" s="241">
        <v>0.52</v>
      </c>
      <c r="D44" s="241">
        <v>0.54</v>
      </c>
      <c r="E44" s="241">
        <v>0.59</v>
      </c>
      <c r="F44" s="242">
        <v>0.54</v>
      </c>
      <c r="G44" s="242">
        <v>0.6</v>
      </c>
      <c r="H44" s="242">
        <v>0.38</v>
      </c>
      <c r="I44" s="242">
        <v>0.52</v>
      </c>
      <c r="J44" s="259">
        <v>0.66</v>
      </c>
      <c r="K44" s="259">
        <v>0.67</v>
      </c>
      <c r="L44" s="259">
        <v>0.66</v>
      </c>
      <c r="M44" s="259">
        <v>0.91</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2E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70"/>
  <sheetViews>
    <sheetView workbookViewId="0">
      <selection activeCell="M42" sqref="M42"/>
    </sheetView>
  </sheetViews>
  <sheetFormatPr defaultRowHeight="12.75" x14ac:dyDescent="0.2"/>
  <cols>
    <col min="1" max="1" width="41.5703125" style="250" customWidth="1"/>
    <col min="2" max="2" width="0" style="246" hidden="1" customWidth="1"/>
    <col min="3" max="6" width="8.5703125" style="246" hidden="1" customWidth="1"/>
    <col min="7" max="8" width="9.7109375" style="246" hidden="1" customWidth="1"/>
    <col min="9" max="11" width="9.7109375" style="246" customWidth="1"/>
    <col min="12" max="13" width="10.140625" style="246" customWidth="1"/>
    <col min="14" max="256" width="9.140625" style="246"/>
    <col min="257" max="257" width="41.5703125" style="246" customWidth="1"/>
    <col min="258" max="262" width="0" style="246" hidden="1" customWidth="1"/>
    <col min="263" max="267" width="9.7109375" style="246" customWidth="1"/>
    <col min="268" max="512" width="9.140625" style="246"/>
    <col min="513" max="513" width="41.5703125" style="246" customWidth="1"/>
    <col min="514" max="518" width="0" style="246" hidden="1" customWidth="1"/>
    <col min="519" max="523" width="9.7109375" style="246" customWidth="1"/>
    <col min="524" max="768" width="9.140625" style="246"/>
    <col min="769" max="769" width="41.5703125" style="246" customWidth="1"/>
    <col min="770" max="774" width="0" style="246" hidden="1" customWidth="1"/>
    <col min="775" max="779" width="9.7109375" style="246" customWidth="1"/>
    <col min="780" max="1024" width="9.140625" style="246"/>
    <col min="1025" max="1025" width="41.5703125" style="246" customWidth="1"/>
    <col min="1026" max="1030" width="0" style="246" hidden="1" customWidth="1"/>
    <col min="1031" max="1035" width="9.7109375" style="246" customWidth="1"/>
    <col min="1036" max="1280" width="9.140625" style="246"/>
    <col min="1281" max="1281" width="41.5703125" style="246" customWidth="1"/>
    <col min="1282" max="1286" width="0" style="246" hidden="1" customWidth="1"/>
    <col min="1287" max="1291" width="9.7109375" style="246" customWidth="1"/>
    <col min="1292" max="1536" width="9.140625" style="246"/>
    <col min="1537" max="1537" width="41.5703125" style="246" customWidth="1"/>
    <col min="1538" max="1542" width="0" style="246" hidden="1" customWidth="1"/>
    <col min="1543" max="1547" width="9.7109375" style="246" customWidth="1"/>
    <col min="1548" max="1792" width="9.140625" style="246"/>
    <col min="1793" max="1793" width="41.5703125" style="246" customWidth="1"/>
    <col min="1794" max="1798" width="0" style="246" hidden="1" customWidth="1"/>
    <col min="1799" max="1803" width="9.7109375" style="246" customWidth="1"/>
    <col min="1804" max="2048" width="9.140625" style="246"/>
    <col min="2049" max="2049" width="41.5703125" style="246" customWidth="1"/>
    <col min="2050" max="2054" width="0" style="246" hidden="1" customWidth="1"/>
    <col min="2055" max="2059" width="9.7109375" style="246" customWidth="1"/>
    <col min="2060" max="2304" width="9.140625" style="246"/>
    <col min="2305" max="2305" width="41.5703125" style="246" customWidth="1"/>
    <col min="2306" max="2310" width="0" style="246" hidden="1" customWidth="1"/>
    <col min="2311" max="2315" width="9.7109375" style="246" customWidth="1"/>
    <col min="2316" max="2560" width="9.140625" style="246"/>
    <col min="2561" max="2561" width="41.5703125" style="246" customWidth="1"/>
    <col min="2562" max="2566" width="0" style="246" hidden="1" customWidth="1"/>
    <col min="2567" max="2571" width="9.7109375" style="246" customWidth="1"/>
    <col min="2572" max="2816" width="9.140625" style="246"/>
    <col min="2817" max="2817" width="41.5703125" style="246" customWidth="1"/>
    <col min="2818" max="2822" width="0" style="246" hidden="1" customWidth="1"/>
    <col min="2823" max="2827" width="9.7109375" style="246" customWidth="1"/>
    <col min="2828" max="3072" width="9.140625" style="246"/>
    <col min="3073" max="3073" width="41.5703125" style="246" customWidth="1"/>
    <col min="3074" max="3078" width="0" style="246" hidden="1" customWidth="1"/>
    <col min="3079" max="3083" width="9.7109375" style="246" customWidth="1"/>
    <col min="3084" max="3328" width="9.140625" style="246"/>
    <col min="3329" max="3329" width="41.5703125" style="246" customWidth="1"/>
    <col min="3330" max="3334" width="0" style="246" hidden="1" customWidth="1"/>
    <col min="3335" max="3339" width="9.7109375" style="246" customWidth="1"/>
    <col min="3340" max="3584" width="9.140625" style="246"/>
    <col min="3585" max="3585" width="41.5703125" style="246" customWidth="1"/>
    <col min="3586" max="3590" width="0" style="246" hidden="1" customWidth="1"/>
    <col min="3591" max="3595" width="9.7109375" style="246" customWidth="1"/>
    <col min="3596" max="3840" width="9.140625" style="246"/>
    <col min="3841" max="3841" width="41.5703125" style="246" customWidth="1"/>
    <col min="3842" max="3846" width="0" style="246" hidden="1" customWidth="1"/>
    <col min="3847" max="3851" width="9.7109375" style="246" customWidth="1"/>
    <col min="3852" max="4096" width="9.140625" style="246"/>
    <col min="4097" max="4097" width="41.5703125" style="246" customWidth="1"/>
    <col min="4098" max="4102" width="0" style="246" hidden="1" customWidth="1"/>
    <col min="4103" max="4107" width="9.7109375" style="246" customWidth="1"/>
    <col min="4108" max="4352" width="9.140625" style="246"/>
    <col min="4353" max="4353" width="41.5703125" style="246" customWidth="1"/>
    <col min="4354" max="4358" width="0" style="246" hidden="1" customWidth="1"/>
    <col min="4359" max="4363" width="9.7109375" style="246" customWidth="1"/>
    <col min="4364" max="4608" width="9.140625" style="246"/>
    <col min="4609" max="4609" width="41.5703125" style="246" customWidth="1"/>
    <col min="4610" max="4614" width="0" style="246" hidden="1" customWidth="1"/>
    <col min="4615" max="4619" width="9.7109375" style="246" customWidth="1"/>
    <col min="4620" max="4864" width="9.140625" style="246"/>
    <col min="4865" max="4865" width="41.5703125" style="246" customWidth="1"/>
    <col min="4866" max="4870" width="0" style="246" hidden="1" customWidth="1"/>
    <col min="4871" max="4875" width="9.7109375" style="246" customWidth="1"/>
    <col min="4876" max="5120" width="9.140625" style="246"/>
    <col min="5121" max="5121" width="41.5703125" style="246" customWidth="1"/>
    <col min="5122" max="5126" width="0" style="246" hidden="1" customWidth="1"/>
    <col min="5127" max="5131" width="9.7109375" style="246" customWidth="1"/>
    <col min="5132" max="5376" width="9.140625" style="246"/>
    <col min="5377" max="5377" width="41.5703125" style="246" customWidth="1"/>
    <col min="5378" max="5382" width="0" style="246" hidden="1" customWidth="1"/>
    <col min="5383" max="5387" width="9.7109375" style="246" customWidth="1"/>
    <col min="5388" max="5632" width="9.140625" style="246"/>
    <col min="5633" max="5633" width="41.5703125" style="246" customWidth="1"/>
    <col min="5634" max="5638" width="0" style="246" hidden="1" customWidth="1"/>
    <col min="5639" max="5643" width="9.7109375" style="246" customWidth="1"/>
    <col min="5644" max="5888" width="9.140625" style="246"/>
    <col min="5889" max="5889" width="41.5703125" style="246" customWidth="1"/>
    <col min="5890" max="5894" width="0" style="246" hidden="1" customWidth="1"/>
    <col min="5895" max="5899" width="9.7109375" style="246" customWidth="1"/>
    <col min="5900" max="6144" width="9.140625" style="246"/>
    <col min="6145" max="6145" width="41.5703125" style="246" customWidth="1"/>
    <col min="6146" max="6150" width="0" style="246" hidden="1" customWidth="1"/>
    <col min="6151" max="6155" width="9.7109375" style="246" customWidth="1"/>
    <col min="6156" max="6400" width="9.140625" style="246"/>
    <col min="6401" max="6401" width="41.5703125" style="246" customWidth="1"/>
    <col min="6402" max="6406" width="0" style="246" hidden="1" customWidth="1"/>
    <col min="6407" max="6411" width="9.7109375" style="246" customWidth="1"/>
    <col min="6412" max="6656" width="9.140625" style="246"/>
    <col min="6657" max="6657" width="41.5703125" style="246" customWidth="1"/>
    <col min="6658" max="6662" width="0" style="246" hidden="1" customWidth="1"/>
    <col min="6663" max="6667" width="9.7109375" style="246" customWidth="1"/>
    <col min="6668" max="6912" width="9.140625" style="246"/>
    <col min="6913" max="6913" width="41.5703125" style="246" customWidth="1"/>
    <col min="6914" max="6918" width="0" style="246" hidden="1" customWidth="1"/>
    <col min="6919" max="6923" width="9.7109375" style="246" customWidth="1"/>
    <col min="6924" max="7168" width="9.140625" style="246"/>
    <col min="7169" max="7169" width="41.5703125" style="246" customWidth="1"/>
    <col min="7170" max="7174" width="0" style="246" hidden="1" customWidth="1"/>
    <col min="7175" max="7179" width="9.7109375" style="246" customWidth="1"/>
    <col min="7180" max="7424" width="9.140625" style="246"/>
    <col min="7425" max="7425" width="41.5703125" style="246" customWidth="1"/>
    <col min="7426" max="7430" width="0" style="246" hidden="1" customWidth="1"/>
    <col min="7431" max="7435" width="9.7109375" style="246" customWidth="1"/>
    <col min="7436" max="7680" width="9.140625" style="246"/>
    <col min="7681" max="7681" width="41.5703125" style="246" customWidth="1"/>
    <col min="7682" max="7686" width="0" style="246" hidden="1" customWidth="1"/>
    <col min="7687" max="7691" width="9.7109375" style="246" customWidth="1"/>
    <col min="7692" max="7936" width="9.140625" style="246"/>
    <col min="7937" max="7937" width="41.5703125" style="246" customWidth="1"/>
    <col min="7938" max="7942" width="0" style="246" hidden="1" customWidth="1"/>
    <col min="7943" max="7947" width="9.7109375" style="246" customWidth="1"/>
    <col min="7948" max="8192" width="9.140625" style="246"/>
    <col min="8193" max="8193" width="41.5703125" style="246" customWidth="1"/>
    <col min="8194" max="8198" width="0" style="246" hidden="1" customWidth="1"/>
    <col min="8199" max="8203" width="9.7109375" style="246" customWidth="1"/>
    <col min="8204" max="8448" width="9.140625" style="246"/>
    <col min="8449" max="8449" width="41.5703125" style="246" customWidth="1"/>
    <col min="8450" max="8454" width="0" style="246" hidden="1" customWidth="1"/>
    <col min="8455" max="8459" width="9.7109375" style="246" customWidth="1"/>
    <col min="8460" max="8704" width="9.140625" style="246"/>
    <col min="8705" max="8705" width="41.5703125" style="246" customWidth="1"/>
    <col min="8706" max="8710" width="0" style="246" hidden="1" customWidth="1"/>
    <col min="8711" max="8715" width="9.7109375" style="246" customWidth="1"/>
    <col min="8716" max="8960" width="9.140625" style="246"/>
    <col min="8961" max="8961" width="41.5703125" style="246" customWidth="1"/>
    <col min="8962" max="8966" width="0" style="246" hidden="1" customWidth="1"/>
    <col min="8967" max="8971" width="9.7109375" style="246" customWidth="1"/>
    <col min="8972" max="9216" width="9.140625" style="246"/>
    <col min="9217" max="9217" width="41.5703125" style="246" customWidth="1"/>
    <col min="9218" max="9222" width="0" style="246" hidden="1" customWidth="1"/>
    <col min="9223" max="9227" width="9.7109375" style="246" customWidth="1"/>
    <col min="9228" max="9472" width="9.140625" style="246"/>
    <col min="9473" max="9473" width="41.5703125" style="246" customWidth="1"/>
    <col min="9474" max="9478" width="0" style="246" hidden="1" customWidth="1"/>
    <col min="9479" max="9483" width="9.7109375" style="246" customWidth="1"/>
    <col min="9484" max="9728" width="9.140625" style="246"/>
    <col min="9729" max="9729" width="41.5703125" style="246" customWidth="1"/>
    <col min="9730" max="9734" width="0" style="246" hidden="1" customWidth="1"/>
    <col min="9735" max="9739" width="9.7109375" style="246" customWidth="1"/>
    <col min="9740" max="9984" width="9.140625" style="246"/>
    <col min="9985" max="9985" width="41.5703125" style="246" customWidth="1"/>
    <col min="9986" max="9990" width="0" style="246" hidden="1" customWidth="1"/>
    <col min="9991" max="9995" width="9.7109375" style="246" customWidth="1"/>
    <col min="9996" max="10240" width="9.140625" style="246"/>
    <col min="10241" max="10241" width="41.5703125" style="246" customWidth="1"/>
    <col min="10242" max="10246" width="0" style="246" hidden="1" customWidth="1"/>
    <col min="10247" max="10251" width="9.7109375" style="246" customWidth="1"/>
    <col min="10252" max="10496" width="9.140625" style="246"/>
    <col min="10497" max="10497" width="41.5703125" style="246" customWidth="1"/>
    <col min="10498" max="10502" width="0" style="246" hidden="1" customWidth="1"/>
    <col min="10503" max="10507" width="9.7109375" style="246" customWidth="1"/>
    <col min="10508" max="10752" width="9.140625" style="246"/>
    <col min="10753" max="10753" width="41.5703125" style="246" customWidth="1"/>
    <col min="10754" max="10758" width="0" style="246" hidden="1" customWidth="1"/>
    <col min="10759" max="10763" width="9.7109375" style="246" customWidth="1"/>
    <col min="10764" max="11008" width="9.140625" style="246"/>
    <col min="11009" max="11009" width="41.5703125" style="246" customWidth="1"/>
    <col min="11010" max="11014" width="0" style="246" hidden="1" customWidth="1"/>
    <col min="11015" max="11019" width="9.7109375" style="246" customWidth="1"/>
    <col min="11020" max="11264" width="9.140625" style="246"/>
    <col min="11265" max="11265" width="41.5703125" style="246" customWidth="1"/>
    <col min="11266" max="11270" width="0" style="246" hidden="1" customWidth="1"/>
    <col min="11271" max="11275" width="9.7109375" style="246" customWidth="1"/>
    <col min="11276" max="11520" width="9.140625" style="246"/>
    <col min="11521" max="11521" width="41.5703125" style="246" customWidth="1"/>
    <col min="11522" max="11526" width="0" style="246" hidden="1" customWidth="1"/>
    <col min="11527" max="11531" width="9.7109375" style="246" customWidth="1"/>
    <col min="11532" max="11776" width="9.140625" style="246"/>
    <col min="11777" max="11777" width="41.5703125" style="246" customWidth="1"/>
    <col min="11778" max="11782" width="0" style="246" hidden="1" customWidth="1"/>
    <col min="11783" max="11787" width="9.7109375" style="246" customWidth="1"/>
    <col min="11788" max="12032" width="9.140625" style="246"/>
    <col min="12033" max="12033" width="41.5703125" style="246" customWidth="1"/>
    <col min="12034" max="12038" width="0" style="246" hidden="1" customWidth="1"/>
    <col min="12039" max="12043" width="9.7109375" style="246" customWidth="1"/>
    <col min="12044" max="12288" width="9.140625" style="246"/>
    <col min="12289" max="12289" width="41.5703125" style="246" customWidth="1"/>
    <col min="12290" max="12294" width="0" style="246" hidden="1" customWidth="1"/>
    <col min="12295" max="12299" width="9.7109375" style="246" customWidth="1"/>
    <col min="12300" max="12544" width="9.140625" style="246"/>
    <col min="12545" max="12545" width="41.5703125" style="246" customWidth="1"/>
    <col min="12546" max="12550" width="0" style="246" hidden="1" customWidth="1"/>
    <col min="12551" max="12555" width="9.7109375" style="246" customWidth="1"/>
    <col min="12556" max="12800" width="9.140625" style="246"/>
    <col min="12801" max="12801" width="41.5703125" style="246" customWidth="1"/>
    <col min="12802" max="12806" width="0" style="246" hidden="1" customWidth="1"/>
    <col min="12807" max="12811" width="9.7109375" style="246" customWidth="1"/>
    <col min="12812" max="13056" width="9.140625" style="246"/>
    <col min="13057" max="13057" width="41.5703125" style="246" customWidth="1"/>
    <col min="13058" max="13062" width="0" style="246" hidden="1" customWidth="1"/>
    <col min="13063" max="13067" width="9.7109375" style="246" customWidth="1"/>
    <col min="13068" max="13312" width="9.140625" style="246"/>
    <col min="13313" max="13313" width="41.5703125" style="246" customWidth="1"/>
    <col min="13314" max="13318" width="0" style="246" hidden="1" customWidth="1"/>
    <col min="13319" max="13323" width="9.7109375" style="246" customWidth="1"/>
    <col min="13324" max="13568" width="9.140625" style="246"/>
    <col min="13569" max="13569" width="41.5703125" style="246" customWidth="1"/>
    <col min="13570" max="13574" width="0" style="246" hidden="1" customWidth="1"/>
    <col min="13575" max="13579" width="9.7109375" style="246" customWidth="1"/>
    <col min="13580" max="13824" width="9.140625" style="246"/>
    <col min="13825" max="13825" width="41.5703125" style="246" customWidth="1"/>
    <col min="13826" max="13830" width="0" style="246" hidden="1" customWidth="1"/>
    <col min="13831" max="13835" width="9.7109375" style="246" customWidth="1"/>
    <col min="13836" max="14080" width="9.140625" style="246"/>
    <col min="14081" max="14081" width="41.5703125" style="246" customWidth="1"/>
    <col min="14082" max="14086" width="0" style="246" hidden="1" customWidth="1"/>
    <col min="14087" max="14091" width="9.7109375" style="246" customWidth="1"/>
    <col min="14092" max="14336" width="9.140625" style="246"/>
    <col min="14337" max="14337" width="41.5703125" style="246" customWidth="1"/>
    <col min="14338" max="14342" width="0" style="246" hidden="1" customWidth="1"/>
    <col min="14343" max="14347" width="9.7109375" style="246" customWidth="1"/>
    <col min="14348" max="14592" width="9.140625" style="246"/>
    <col min="14593" max="14593" width="41.5703125" style="246" customWidth="1"/>
    <col min="14594" max="14598" width="0" style="246" hidden="1" customWidth="1"/>
    <col min="14599" max="14603" width="9.7109375" style="246" customWidth="1"/>
    <col min="14604" max="14848" width="9.140625" style="246"/>
    <col min="14849" max="14849" width="41.5703125" style="246" customWidth="1"/>
    <col min="14850" max="14854" width="0" style="246" hidden="1" customWidth="1"/>
    <col min="14855" max="14859" width="9.7109375" style="246" customWidth="1"/>
    <col min="14860" max="15104" width="9.140625" style="246"/>
    <col min="15105" max="15105" width="41.5703125" style="246" customWidth="1"/>
    <col min="15106" max="15110" width="0" style="246" hidden="1" customWidth="1"/>
    <col min="15111" max="15115" width="9.7109375" style="246" customWidth="1"/>
    <col min="15116" max="15360" width="9.140625" style="246"/>
    <col min="15361" max="15361" width="41.5703125" style="246" customWidth="1"/>
    <col min="15362" max="15366" width="0" style="246" hidden="1" customWidth="1"/>
    <col min="15367" max="15371" width="9.7109375" style="246" customWidth="1"/>
    <col min="15372" max="15616" width="9.140625" style="246"/>
    <col min="15617" max="15617" width="41.5703125" style="246" customWidth="1"/>
    <col min="15618" max="15622" width="0" style="246" hidden="1" customWidth="1"/>
    <col min="15623" max="15627" width="9.7109375" style="246" customWidth="1"/>
    <col min="15628" max="15872" width="9.140625" style="246"/>
    <col min="15873" max="15873" width="41.5703125" style="246" customWidth="1"/>
    <col min="15874" max="15878" width="0" style="246" hidden="1" customWidth="1"/>
    <col min="15879" max="15883" width="9.7109375" style="246" customWidth="1"/>
    <col min="15884" max="16128" width="9.140625" style="246"/>
    <col min="16129" max="16129" width="41.5703125" style="246" customWidth="1"/>
    <col min="16130" max="16134" width="0" style="246" hidden="1" customWidth="1"/>
    <col min="16135" max="16139" width="9.7109375" style="246" customWidth="1"/>
    <col min="16140" max="16384" width="9.140625" style="246"/>
  </cols>
  <sheetData>
    <row r="1" spans="1:13" s="6" customFormat="1" ht="12.95" customHeight="1" x14ac:dyDescent="0.2">
      <c r="A1" s="952" t="s">
        <v>1375</v>
      </c>
      <c r="L1" s="246"/>
      <c r="M1" s="246"/>
    </row>
    <row r="2" spans="1:13" ht="18" customHeight="1" x14ac:dyDescent="0.2">
      <c r="A2" s="154" t="s">
        <v>219</v>
      </c>
    </row>
    <row r="3" spans="1:13" ht="18" customHeight="1" thickBot="1" x14ac:dyDescent="0.25">
      <c r="A3" s="247" t="s">
        <v>169</v>
      </c>
    </row>
    <row r="4" spans="1:13" s="27" customFormat="1" ht="18" customHeight="1" thickBot="1" x14ac:dyDescent="0.25">
      <c r="A4" s="140"/>
      <c r="B4" s="248">
        <v>2014</v>
      </c>
      <c r="C4" s="248">
        <v>2015</v>
      </c>
      <c r="D4" s="248">
        <v>2016</v>
      </c>
      <c r="E4" s="248">
        <v>2017</v>
      </c>
      <c r="F4" s="248">
        <v>2018</v>
      </c>
      <c r="G4" s="248">
        <v>2019</v>
      </c>
      <c r="H4" s="248">
        <v>2020</v>
      </c>
      <c r="I4" s="248">
        <v>2021</v>
      </c>
      <c r="J4" s="248">
        <v>2022</v>
      </c>
      <c r="K4" s="248">
        <v>2023</v>
      </c>
      <c r="L4" s="248">
        <v>2024</v>
      </c>
      <c r="M4" s="248">
        <v>2025</v>
      </c>
    </row>
    <row r="5" spans="1:13" s="27" customFormat="1" ht="12" x14ac:dyDescent="0.2">
      <c r="A5" s="141"/>
      <c r="B5" s="249"/>
      <c r="C5" s="249"/>
      <c r="D5" s="249"/>
      <c r="E5" s="249"/>
      <c r="F5" s="249"/>
      <c r="G5" s="249"/>
      <c r="H5" s="249"/>
      <c r="I5" s="249"/>
    </row>
    <row r="6" spans="1:13" ht="24" customHeight="1" x14ac:dyDescent="0.2">
      <c r="A6" s="222" t="s">
        <v>130</v>
      </c>
      <c r="B6" s="108">
        <v>2110.1999999999998</v>
      </c>
      <c r="C6" s="108">
        <v>2242.8000000000002</v>
      </c>
      <c r="D6" s="108">
        <v>2575.5</v>
      </c>
      <c r="E6" s="108">
        <v>2913.9</v>
      </c>
      <c r="F6" s="108">
        <v>3613</v>
      </c>
      <c r="G6" s="108">
        <v>4008</v>
      </c>
      <c r="H6" s="108">
        <v>4283.3</v>
      </c>
      <c r="I6" s="108">
        <v>5750.6</v>
      </c>
      <c r="J6" s="108">
        <v>8236.9</v>
      </c>
      <c r="K6" s="108">
        <v>16540.599999999999</v>
      </c>
      <c r="L6" s="108">
        <v>24388.6</v>
      </c>
      <c r="M6" s="108">
        <v>37682.199999999997</v>
      </c>
    </row>
    <row r="7" spans="1:13" ht="12.95" customHeight="1" x14ac:dyDescent="0.2">
      <c r="A7" s="222" t="s">
        <v>0</v>
      </c>
      <c r="B7" s="108">
        <v>-25.5</v>
      </c>
      <c r="C7" s="108">
        <v>29.2</v>
      </c>
      <c r="D7" s="108">
        <v>-28.2</v>
      </c>
      <c r="E7" s="108">
        <v>114.2</v>
      </c>
      <c r="F7" s="108">
        <v>27.1</v>
      </c>
      <c r="G7" s="108">
        <v>24.5</v>
      </c>
      <c r="H7" s="108">
        <v>-45.3</v>
      </c>
      <c r="I7" s="108">
        <v>68</v>
      </c>
      <c r="J7" s="108">
        <v>135.30000000000001</v>
      </c>
      <c r="K7" s="108">
        <v>110</v>
      </c>
      <c r="L7" s="108">
        <v>409.4</v>
      </c>
      <c r="M7" s="108">
        <v>-1300.3</v>
      </c>
    </row>
    <row r="8" spans="1:13" ht="24" x14ac:dyDescent="0.2">
      <c r="A8" s="225" t="s">
        <v>1388</v>
      </c>
      <c r="B8" s="108">
        <v>255.9</v>
      </c>
      <c r="C8" s="108">
        <v>345.5</v>
      </c>
      <c r="D8" s="108">
        <v>337.6</v>
      </c>
      <c r="E8" s="108">
        <v>509.1</v>
      </c>
      <c r="F8" s="108">
        <v>435.2</v>
      </c>
      <c r="G8" s="108">
        <v>582</v>
      </c>
      <c r="H8" s="108">
        <v>534.70000000000005</v>
      </c>
      <c r="I8" s="108">
        <v>1322.7</v>
      </c>
      <c r="J8" s="108">
        <v>1528.7</v>
      </c>
      <c r="K8" s="108">
        <v>3394.3</v>
      </c>
      <c r="L8" s="108">
        <v>3957.3</v>
      </c>
      <c r="M8" s="108">
        <v>5501.1</v>
      </c>
    </row>
    <row r="9" spans="1:13" ht="12.95" customHeight="1" x14ac:dyDescent="0.2">
      <c r="A9" s="226" t="s">
        <v>1</v>
      </c>
      <c r="B9" s="108">
        <v>352</v>
      </c>
      <c r="C9" s="108">
        <v>414.6</v>
      </c>
      <c r="D9" s="108">
        <v>473.7</v>
      </c>
      <c r="E9" s="108">
        <v>605.79999999999995</v>
      </c>
      <c r="F9" s="108">
        <v>696.2</v>
      </c>
      <c r="G9" s="108">
        <v>852</v>
      </c>
      <c r="H9" s="108">
        <v>868.7</v>
      </c>
      <c r="I9" s="108">
        <v>1688.3</v>
      </c>
      <c r="J9" s="108">
        <v>2077.6</v>
      </c>
      <c r="K9" s="108">
        <v>4159.1000000000004</v>
      </c>
      <c r="L9" s="108">
        <v>5716.9</v>
      </c>
      <c r="M9" s="108">
        <v>8299.6</v>
      </c>
    </row>
    <row r="10" spans="1:13" ht="12.95" customHeight="1" x14ac:dyDescent="0.2">
      <c r="A10" s="222" t="s">
        <v>2</v>
      </c>
      <c r="B10" s="108">
        <v>96.1</v>
      </c>
      <c r="C10" s="108">
        <v>69</v>
      </c>
      <c r="D10" s="108">
        <v>136.1</v>
      </c>
      <c r="E10" s="108">
        <v>96.8</v>
      </c>
      <c r="F10" s="108">
        <v>261</v>
      </c>
      <c r="G10" s="108">
        <v>270</v>
      </c>
      <c r="H10" s="108">
        <v>334</v>
      </c>
      <c r="I10" s="108">
        <v>365.6</v>
      </c>
      <c r="J10" s="108">
        <v>548.9</v>
      </c>
      <c r="K10" s="108">
        <v>764.8</v>
      </c>
      <c r="L10" s="108">
        <v>1759.6</v>
      </c>
      <c r="M10" s="108">
        <v>2798.4</v>
      </c>
    </row>
    <row r="11" spans="1:13" ht="26.25" customHeight="1" x14ac:dyDescent="0.2">
      <c r="A11" s="222" t="s">
        <v>59</v>
      </c>
      <c r="B11" s="108">
        <v>1828.8</v>
      </c>
      <c r="C11" s="108">
        <v>1926.4</v>
      </c>
      <c r="D11" s="108">
        <v>2209.6999999999998</v>
      </c>
      <c r="E11" s="108">
        <v>2519</v>
      </c>
      <c r="F11" s="108">
        <v>3205</v>
      </c>
      <c r="G11" s="108">
        <v>3447.8</v>
      </c>
      <c r="H11" s="108">
        <v>3703.2</v>
      </c>
      <c r="I11" s="108">
        <v>4496</v>
      </c>
      <c r="J11" s="108">
        <v>6843.5</v>
      </c>
      <c r="K11" s="108">
        <v>13256.4</v>
      </c>
      <c r="L11" s="108">
        <v>20840.7</v>
      </c>
      <c r="M11" s="108">
        <v>30880.799999999999</v>
      </c>
    </row>
    <row r="12" spans="1:13" ht="12.95" customHeight="1" x14ac:dyDescent="0.2">
      <c r="A12" s="222" t="s">
        <v>3</v>
      </c>
      <c r="B12" s="108">
        <v>500.5</v>
      </c>
      <c r="C12" s="108">
        <v>476.5</v>
      </c>
      <c r="D12" s="108">
        <v>678.1</v>
      </c>
      <c r="E12" s="108">
        <v>832.8</v>
      </c>
      <c r="F12" s="108">
        <v>1027.5</v>
      </c>
      <c r="G12" s="108">
        <v>1261.3</v>
      </c>
      <c r="H12" s="108">
        <v>1308.0999999999999</v>
      </c>
      <c r="I12" s="108">
        <v>1842.3</v>
      </c>
      <c r="J12" s="108">
        <v>3012</v>
      </c>
      <c r="K12" s="108">
        <v>6193</v>
      </c>
      <c r="L12" s="108">
        <v>9131.2999999999993</v>
      </c>
      <c r="M12" s="108">
        <v>16092.6</v>
      </c>
    </row>
    <row r="13" spans="1:13" ht="12.95" customHeight="1" x14ac:dyDescent="0.2">
      <c r="A13" s="222" t="s">
        <v>4</v>
      </c>
      <c r="B13" s="108">
        <v>358.5</v>
      </c>
      <c r="C13" s="108">
        <v>391</v>
      </c>
      <c r="D13" s="108">
        <v>559.1</v>
      </c>
      <c r="E13" s="108">
        <v>723.8</v>
      </c>
      <c r="F13" s="108">
        <v>783.6</v>
      </c>
      <c r="G13" s="108">
        <v>944.7</v>
      </c>
      <c r="H13" s="108">
        <v>1061.3</v>
      </c>
      <c r="I13" s="108">
        <v>1575.8</v>
      </c>
      <c r="J13" s="108">
        <v>2539.5</v>
      </c>
      <c r="K13" s="108">
        <v>5171.3999999999996</v>
      </c>
      <c r="L13" s="108">
        <v>7586.7</v>
      </c>
      <c r="M13" s="108">
        <v>13986.8</v>
      </c>
    </row>
    <row r="14" spans="1:13" ht="12.95" customHeight="1" x14ac:dyDescent="0.2">
      <c r="A14" s="149" t="s">
        <v>5</v>
      </c>
      <c r="B14" s="108">
        <v>85.7</v>
      </c>
      <c r="C14" s="108">
        <v>65.2</v>
      </c>
      <c r="D14" s="108">
        <v>159.9</v>
      </c>
      <c r="E14" s="108">
        <v>313.7</v>
      </c>
      <c r="F14" s="108">
        <v>347.9</v>
      </c>
      <c r="G14" s="108">
        <v>451.5</v>
      </c>
      <c r="H14" s="108">
        <v>478</v>
      </c>
      <c r="I14" s="108">
        <v>693.3</v>
      </c>
      <c r="J14" s="108">
        <v>970.1</v>
      </c>
      <c r="K14" s="108">
        <v>1435.3</v>
      </c>
      <c r="L14" s="108">
        <v>1593.2</v>
      </c>
      <c r="M14" s="108">
        <v>1888.3</v>
      </c>
    </row>
    <row r="15" spans="1:13" ht="12.95" customHeight="1" x14ac:dyDescent="0.2">
      <c r="A15" s="227" t="s">
        <v>60</v>
      </c>
      <c r="B15" s="108">
        <v>257.7</v>
      </c>
      <c r="C15" s="108">
        <v>270.60000000000002</v>
      </c>
      <c r="D15" s="108">
        <v>334.7</v>
      </c>
      <c r="E15" s="108">
        <v>333.4</v>
      </c>
      <c r="F15" s="108">
        <v>361.9</v>
      </c>
      <c r="G15" s="108">
        <v>391.8</v>
      </c>
      <c r="H15" s="108">
        <v>350.8</v>
      </c>
      <c r="I15" s="108">
        <v>571.1</v>
      </c>
      <c r="J15" s="108">
        <v>1008.4</v>
      </c>
      <c r="K15" s="108">
        <v>2676.3</v>
      </c>
      <c r="L15" s="108">
        <v>4678.7</v>
      </c>
      <c r="M15" s="108">
        <v>10068.5</v>
      </c>
    </row>
    <row r="16" spans="1:13" ht="12.95" customHeight="1" x14ac:dyDescent="0.2">
      <c r="A16" s="149" t="s">
        <v>6</v>
      </c>
      <c r="B16" s="108">
        <v>2.2000000000000002</v>
      </c>
      <c r="C16" s="108">
        <v>55.2</v>
      </c>
      <c r="D16" s="108">
        <v>64</v>
      </c>
      <c r="E16" s="108">
        <v>76.599999999999994</v>
      </c>
      <c r="F16" s="108">
        <v>73.7</v>
      </c>
      <c r="G16" s="108">
        <v>101.4</v>
      </c>
      <c r="H16" s="108">
        <v>166.7</v>
      </c>
      <c r="I16" s="108">
        <v>311.39999999999998</v>
      </c>
      <c r="J16" s="108">
        <v>552.6</v>
      </c>
      <c r="K16" s="108">
        <v>1054.8</v>
      </c>
      <c r="L16" s="108">
        <v>1311.8</v>
      </c>
      <c r="M16" s="108">
        <v>2030</v>
      </c>
    </row>
    <row r="17" spans="1:13" ht="12.95" customHeight="1" x14ac:dyDescent="0.2">
      <c r="A17" s="222" t="s">
        <v>7</v>
      </c>
      <c r="B17" s="108">
        <v>395.7</v>
      </c>
      <c r="C17" s="108">
        <v>364</v>
      </c>
      <c r="D17" s="108">
        <v>365.7</v>
      </c>
      <c r="E17" s="108">
        <v>465.6</v>
      </c>
      <c r="F17" s="108">
        <v>508.6</v>
      </c>
      <c r="G17" s="108">
        <v>444</v>
      </c>
      <c r="H17" s="108">
        <v>487.7</v>
      </c>
      <c r="I17" s="108">
        <v>632.4</v>
      </c>
      <c r="J17" s="108">
        <v>680</v>
      </c>
      <c r="K17" s="108">
        <v>1016</v>
      </c>
      <c r="L17" s="108">
        <v>2232.4</v>
      </c>
      <c r="M17" s="108">
        <v>2782.9</v>
      </c>
    </row>
    <row r="18" spans="1:13" ht="12.95" customHeight="1" x14ac:dyDescent="0.2">
      <c r="A18" s="222" t="s">
        <v>8</v>
      </c>
      <c r="B18" s="108">
        <v>142.5</v>
      </c>
      <c r="C18" s="108">
        <v>103.4</v>
      </c>
      <c r="D18" s="108">
        <v>157.80000000000001</v>
      </c>
      <c r="E18" s="108">
        <v>162.30000000000001</v>
      </c>
      <c r="F18" s="108">
        <v>187.8</v>
      </c>
      <c r="G18" s="108">
        <v>192.8</v>
      </c>
      <c r="H18" s="108">
        <v>485.7</v>
      </c>
      <c r="I18" s="108">
        <v>299</v>
      </c>
      <c r="J18" s="108">
        <v>324.89999999999998</v>
      </c>
      <c r="K18" s="108">
        <v>522.79999999999995</v>
      </c>
      <c r="L18" s="108">
        <v>686.5</v>
      </c>
      <c r="M18" s="108">
        <v>1486.6</v>
      </c>
    </row>
    <row r="19" spans="1:13" ht="12.95" customHeight="1" x14ac:dyDescent="0.2">
      <c r="A19" s="227" t="s">
        <v>109</v>
      </c>
      <c r="B19" s="108">
        <v>33.9</v>
      </c>
      <c r="C19" s="108">
        <v>37.799999999999997</v>
      </c>
      <c r="D19" s="108">
        <v>61.1</v>
      </c>
      <c r="E19" s="108">
        <v>69.900000000000006</v>
      </c>
      <c r="F19" s="108">
        <v>82.6</v>
      </c>
      <c r="G19" s="108">
        <v>52.6</v>
      </c>
      <c r="H19" s="108">
        <v>56.9</v>
      </c>
      <c r="I19" s="108">
        <v>76.400000000000006</v>
      </c>
      <c r="J19" s="108">
        <v>84.1</v>
      </c>
      <c r="K19" s="108">
        <v>144.80000000000001</v>
      </c>
      <c r="L19" s="108">
        <v>90.1</v>
      </c>
      <c r="M19" s="108">
        <v>64</v>
      </c>
    </row>
    <row r="20" spans="1:13" ht="12.95" customHeight="1" x14ac:dyDescent="0.2">
      <c r="A20" s="227" t="s">
        <v>9</v>
      </c>
      <c r="B20" s="108">
        <v>25.7</v>
      </c>
      <c r="C20" s="108">
        <v>13.1</v>
      </c>
      <c r="D20" s="108">
        <v>10.5</v>
      </c>
      <c r="E20" s="108">
        <v>10.8</v>
      </c>
      <c r="F20" s="108">
        <v>13.7</v>
      </c>
      <c r="G20" s="108">
        <v>13</v>
      </c>
      <c r="H20" s="108">
        <v>13.4</v>
      </c>
      <c r="I20" s="108">
        <v>8.4</v>
      </c>
      <c r="J20" s="108">
        <v>5.9</v>
      </c>
      <c r="K20" s="108">
        <v>7.8</v>
      </c>
      <c r="L20" s="108">
        <v>11.1</v>
      </c>
      <c r="M20" s="108">
        <v>12.9</v>
      </c>
    </row>
    <row r="21" spans="1:13" ht="12.95" customHeight="1" x14ac:dyDescent="0.2">
      <c r="A21" s="227" t="s">
        <v>10</v>
      </c>
      <c r="B21" s="108">
        <v>14.4</v>
      </c>
      <c r="C21" s="108">
        <v>8.5</v>
      </c>
      <c r="D21" s="108">
        <v>34.9</v>
      </c>
      <c r="E21" s="108">
        <v>23.2</v>
      </c>
      <c r="F21" s="108">
        <v>31.6</v>
      </c>
      <c r="G21" s="108">
        <v>44.1</v>
      </c>
      <c r="H21" s="108">
        <v>288.10000000000002</v>
      </c>
      <c r="I21" s="108">
        <v>94.4</v>
      </c>
      <c r="J21" s="108">
        <v>49.4</v>
      </c>
      <c r="K21" s="108">
        <v>95</v>
      </c>
      <c r="L21" s="108">
        <v>112.8</v>
      </c>
      <c r="M21" s="108">
        <v>367.5</v>
      </c>
    </row>
    <row r="22" spans="1:13" ht="12.95" customHeight="1" x14ac:dyDescent="0.2">
      <c r="A22" s="227" t="s">
        <v>61</v>
      </c>
      <c r="B22" s="108">
        <v>11.6</v>
      </c>
      <c r="C22" s="108">
        <v>1.1000000000000001</v>
      </c>
      <c r="D22" s="108">
        <v>0.6</v>
      </c>
      <c r="E22" s="108">
        <v>0.6</v>
      </c>
      <c r="F22" s="108">
        <v>2</v>
      </c>
      <c r="G22" s="108">
        <v>1.8</v>
      </c>
      <c r="H22" s="108">
        <v>1.3</v>
      </c>
      <c r="I22" s="108">
        <v>1.9</v>
      </c>
      <c r="J22" s="108">
        <v>6.3</v>
      </c>
      <c r="K22" s="108">
        <v>7.4</v>
      </c>
      <c r="L22" s="108">
        <v>180.5</v>
      </c>
      <c r="M22" s="108">
        <v>503.7</v>
      </c>
    </row>
    <row r="23" spans="1:13" ht="12.95" customHeight="1" x14ac:dyDescent="0.2">
      <c r="A23" s="222" t="s">
        <v>11</v>
      </c>
      <c r="B23" s="108">
        <v>523.20000000000005</v>
      </c>
      <c r="C23" s="108">
        <v>562</v>
      </c>
      <c r="D23" s="108">
        <v>641.20000000000005</v>
      </c>
      <c r="E23" s="108">
        <v>849</v>
      </c>
      <c r="F23" s="108">
        <v>926.6</v>
      </c>
      <c r="G23" s="108">
        <v>901.6</v>
      </c>
      <c r="H23" s="108">
        <v>916.7</v>
      </c>
      <c r="I23" s="108">
        <v>1051.7</v>
      </c>
      <c r="J23" s="108">
        <v>1216.9000000000001</v>
      </c>
      <c r="K23" s="108">
        <v>2180.4</v>
      </c>
      <c r="L23" s="108">
        <v>2296.5</v>
      </c>
      <c r="M23" s="108">
        <v>3726.8</v>
      </c>
    </row>
    <row r="24" spans="1:13" ht="12.95" customHeight="1" x14ac:dyDescent="0.2">
      <c r="A24" s="222" t="s">
        <v>12</v>
      </c>
      <c r="B24" s="108">
        <v>330.1</v>
      </c>
      <c r="C24" s="108">
        <v>277.5</v>
      </c>
      <c r="D24" s="108">
        <v>279.10000000000002</v>
      </c>
      <c r="E24" s="108">
        <v>348.8</v>
      </c>
      <c r="F24" s="108">
        <v>618.6</v>
      </c>
      <c r="G24" s="108">
        <v>807.3</v>
      </c>
      <c r="H24" s="108">
        <v>1039.7</v>
      </c>
      <c r="I24" s="108">
        <v>1577.1</v>
      </c>
      <c r="J24" s="108">
        <v>2134.6999999999998</v>
      </c>
      <c r="K24" s="108">
        <v>3255.8</v>
      </c>
      <c r="L24" s="108">
        <v>10258.6</v>
      </c>
      <c r="M24" s="108">
        <v>11998.9</v>
      </c>
    </row>
    <row r="25" spans="1:13" ht="12.95" customHeight="1" x14ac:dyDescent="0.2">
      <c r="A25" s="222" t="s">
        <v>13</v>
      </c>
      <c r="B25" s="108">
        <v>459.8</v>
      </c>
      <c r="C25" s="108">
        <v>420.9</v>
      </c>
      <c r="D25" s="108">
        <v>462.6</v>
      </c>
      <c r="E25" s="108">
        <v>504.6</v>
      </c>
      <c r="F25" s="108">
        <v>790.4</v>
      </c>
      <c r="G25" s="108">
        <v>1004.5</v>
      </c>
      <c r="H25" s="108">
        <v>1668.8</v>
      </c>
      <c r="I25" s="108">
        <v>1943.4</v>
      </c>
      <c r="J25" s="108">
        <v>2805.3</v>
      </c>
      <c r="K25" s="108">
        <v>5770.1</v>
      </c>
      <c r="L25" s="108">
        <v>13186.7</v>
      </c>
      <c r="M25" s="108">
        <v>21322.6</v>
      </c>
    </row>
    <row r="26" spans="1:13" ht="12.95" customHeight="1" thickBot="1" x14ac:dyDescent="0.25">
      <c r="A26" s="151"/>
      <c r="B26" s="26"/>
      <c r="C26" s="26"/>
      <c r="D26" s="26"/>
      <c r="E26" s="26"/>
      <c r="F26" s="26"/>
      <c r="G26" s="26"/>
      <c r="H26" s="26"/>
      <c r="I26" s="26"/>
      <c r="J26" s="26"/>
      <c r="K26" s="26"/>
      <c r="L26" s="26"/>
      <c r="M26" s="26"/>
    </row>
    <row r="27" spans="1:13" ht="12.95" customHeight="1" x14ac:dyDescent="0.2">
      <c r="A27" s="152"/>
      <c r="B27" s="24"/>
      <c r="C27" s="24"/>
      <c r="D27" s="24"/>
      <c r="E27" s="24"/>
      <c r="F27" s="24"/>
      <c r="G27" s="24"/>
      <c r="H27" s="24"/>
      <c r="I27" s="24"/>
      <c r="J27" s="24"/>
      <c r="K27" s="24"/>
      <c r="L27" s="24"/>
      <c r="M27" s="24"/>
    </row>
    <row r="28" spans="1:13" s="212" customFormat="1" ht="12.95" customHeight="1" x14ac:dyDescent="0.2">
      <c r="A28" s="233" t="s">
        <v>14</v>
      </c>
      <c r="J28" s="246"/>
      <c r="K28" s="246"/>
      <c r="L28" s="246"/>
      <c r="M28" s="246"/>
    </row>
    <row r="29" spans="1:13" s="212" customFormat="1" ht="12.95" customHeight="1" x14ac:dyDescent="0.2">
      <c r="A29" s="222" t="s">
        <v>116</v>
      </c>
      <c r="B29" s="234">
        <v>501</v>
      </c>
      <c r="C29" s="234">
        <v>508</v>
      </c>
      <c r="D29" s="234">
        <v>527</v>
      </c>
      <c r="E29" s="234">
        <v>546</v>
      </c>
      <c r="F29" s="235">
        <v>623</v>
      </c>
      <c r="G29" s="235">
        <v>720</v>
      </c>
      <c r="H29" s="235">
        <v>771</v>
      </c>
      <c r="I29" s="235">
        <v>756</v>
      </c>
      <c r="J29" s="255">
        <v>894</v>
      </c>
      <c r="K29" s="34">
        <v>1174</v>
      </c>
      <c r="L29" s="34">
        <v>1333</v>
      </c>
      <c r="M29" s="34">
        <v>1254</v>
      </c>
    </row>
    <row r="30" spans="1:13" s="212" customFormat="1" ht="12.95" customHeight="1" x14ac:dyDescent="0.2">
      <c r="A30" s="222" t="s">
        <v>15</v>
      </c>
      <c r="B30" s="234">
        <v>119</v>
      </c>
      <c r="C30" s="234">
        <v>125</v>
      </c>
      <c r="D30" s="234">
        <v>129</v>
      </c>
      <c r="E30" s="234">
        <v>126</v>
      </c>
      <c r="F30" s="235">
        <v>143</v>
      </c>
      <c r="G30" s="235">
        <v>154</v>
      </c>
      <c r="H30" s="235">
        <v>175</v>
      </c>
      <c r="I30" s="235">
        <v>149</v>
      </c>
      <c r="J30" s="255">
        <v>178</v>
      </c>
      <c r="K30" s="255">
        <v>228</v>
      </c>
      <c r="L30" s="255">
        <v>281</v>
      </c>
      <c r="M30" s="255">
        <v>308</v>
      </c>
    </row>
    <row r="31" spans="1:13" s="212" customFormat="1" ht="12.95" customHeight="1" x14ac:dyDescent="0.2">
      <c r="A31" s="222" t="s">
        <v>165</v>
      </c>
      <c r="F31" s="236"/>
      <c r="G31" s="236"/>
      <c r="H31" s="236"/>
      <c r="I31" s="236"/>
      <c r="J31" s="256"/>
      <c r="K31" s="256"/>
      <c r="L31" s="256"/>
      <c r="M31" s="256"/>
    </row>
    <row r="32" spans="1:13" s="212" customFormat="1" ht="12.95" customHeight="1" x14ac:dyDescent="0.2">
      <c r="A32" s="222" t="s">
        <v>62</v>
      </c>
      <c r="B32" s="237">
        <v>15.4</v>
      </c>
      <c r="C32" s="237">
        <v>16.399999999999999</v>
      </c>
      <c r="D32" s="237">
        <v>16.600000000000001</v>
      </c>
      <c r="E32" s="237">
        <v>15.7</v>
      </c>
      <c r="F32" s="238">
        <v>12.7</v>
      </c>
      <c r="G32" s="238">
        <v>16.2</v>
      </c>
      <c r="H32" s="238">
        <v>15.7</v>
      </c>
      <c r="I32" s="238">
        <v>27.9</v>
      </c>
      <c r="J32" s="257">
        <v>20.399999999999999</v>
      </c>
      <c r="K32" s="257">
        <v>24.8</v>
      </c>
      <c r="L32" s="257">
        <v>17</v>
      </c>
      <c r="M32" s="257">
        <v>22</v>
      </c>
    </row>
    <row r="33" spans="1:13" s="212" customFormat="1" ht="13.9" customHeight="1" x14ac:dyDescent="0.2">
      <c r="A33" s="222" t="s">
        <v>111</v>
      </c>
      <c r="F33" s="236"/>
      <c r="G33" s="236"/>
      <c r="H33" s="236"/>
      <c r="I33" s="236"/>
      <c r="J33" s="257"/>
      <c r="K33" s="257"/>
      <c r="L33" s="257"/>
      <c r="M33" s="257"/>
    </row>
    <row r="34" spans="1:13" s="212" customFormat="1" ht="13.9" customHeight="1" x14ac:dyDescent="0.2">
      <c r="A34" s="222" t="s">
        <v>142</v>
      </c>
      <c r="F34" s="236"/>
      <c r="G34" s="236"/>
      <c r="H34" s="236"/>
      <c r="I34" s="236"/>
      <c r="J34" s="257"/>
      <c r="K34" s="257"/>
      <c r="L34" s="257"/>
      <c r="M34" s="257"/>
    </row>
    <row r="35" spans="1:13" s="212" customFormat="1" ht="12.95" customHeight="1" x14ac:dyDescent="0.2">
      <c r="A35" s="222" t="s">
        <v>140</v>
      </c>
      <c r="B35" s="239">
        <v>48.9</v>
      </c>
      <c r="C35" s="239">
        <v>61.5</v>
      </c>
      <c r="D35" s="239">
        <v>52.7</v>
      </c>
      <c r="E35" s="239">
        <v>60</v>
      </c>
      <c r="F35" s="238">
        <v>47</v>
      </c>
      <c r="G35" s="238">
        <v>64.599999999999994</v>
      </c>
      <c r="H35" s="238">
        <v>58.3</v>
      </c>
      <c r="I35" s="238">
        <v>125.8</v>
      </c>
      <c r="J35" s="257">
        <v>125.6</v>
      </c>
      <c r="K35" s="257">
        <v>155.69999999999999</v>
      </c>
      <c r="L35" s="257">
        <v>172.3</v>
      </c>
      <c r="M35" s="257">
        <v>147.6</v>
      </c>
    </row>
    <row r="36" spans="1:13" s="212" customFormat="1" ht="12.95" customHeight="1" x14ac:dyDescent="0.2">
      <c r="A36" s="222" t="s">
        <v>112</v>
      </c>
      <c r="F36" s="236"/>
      <c r="G36" s="236"/>
      <c r="H36" s="236"/>
      <c r="I36" s="236"/>
      <c r="J36" s="257"/>
      <c r="K36" s="257"/>
      <c r="L36" s="257"/>
      <c r="M36" s="257"/>
    </row>
    <row r="37" spans="1:13" s="212" customFormat="1" ht="25.7" customHeight="1" x14ac:dyDescent="0.2">
      <c r="A37" s="222" t="s">
        <v>141</v>
      </c>
      <c r="B37" s="239">
        <v>12.1</v>
      </c>
      <c r="C37" s="239">
        <v>15.4</v>
      </c>
      <c r="D37" s="239">
        <v>13.1</v>
      </c>
      <c r="E37" s="239">
        <v>17.5</v>
      </c>
      <c r="F37" s="238">
        <v>12</v>
      </c>
      <c r="G37" s="238">
        <v>14.5</v>
      </c>
      <c r="H37" s="238">
        <v>12.5</v>
      </c>
      <c r="I37" s="238">
        <v>23</v>
      </c>
      <c r="J37" s="257">
        <v>18.600000000000001</v>
      </c>
      <c r="K37" s="257">
        <v>20.5</v>
      </c>
      <c r="L37" s="257">
        <v>16.2</v>
      </c>
      <c r="M37" s="257">
        <v>14.6</v>
      </c>
    </row>
    <row r="38" spans="1:13" s="212" customFormat="1" ht="12.95" customHeight="1" x14ac:dyDescent="0.2">
      <c r="A38" s="222" t="s">
        <v>105</v>
      </c>
      <c r="F38" s="236"/>
      <c r="G38" s="236"/>
      <c r="H38" s="236"/>
      <c r="I38" s="236"/>
      <c r="J38" s="256"/>
      <c r="K38" s="256"/>
      <c r="L38" s="256"/>
      <c r="M38" s="256"/>
    </row>
    <row r="39" spans="1:13" s="212" customFormat="1" ht="12.95" customHeight="1" x14ac:dyDescent="0.2">
      <c r="A39" s="222" t="s">
        <v>16</v>
      </c>
      <c r="B39" s="239">
        <v>106.3</v>
      </c>
      <c r="C39" s="239">
        <v>106.3</v>
      </c>
      <c r="D39" s="239">
        <v>114.8</v>
      </c>
      <c r="E39" s="239">
        <v>113.1</v>
      </c>
      <c r="F39" s="238">
        <v>124</v>
      </c>
      <c r="G39" s="238">
        <v>110.9</v>
      </c>
      <c r="H39" s="238">
        <v>106.9</v>
      </c>
      <c r="I39" s="238">
        <v>134.30000000000001</v>
      </c>
      <c r="J39" s="258">
        <v>143.19999999999999</v>
      </c>
      <c r="K39" s="258">
        <v>200.8</v>
      </c>
      <c r="L39" s="258">
        <v>147.4</v>
      </c>
      <c r="M39" s="258">
        <v>154.5</v>
      </c>
    </row>
    <row r="40" spans="1:13" s="212" customFormat="1" ht="12.95" customHeight="1" x14ac:dyDescent="0.2">
      <c r="A40" s="222" t="s">
        <v>106</v>
      </c>
      <c r="B40" s="240">
        <v>1</v>
      </c>
      <c r="C40" s="240">
        <v>1</v>
      </c>
      <c r="D40" s="240">
        <v>1.1000000000000001</v>
      </c>
      <c r="E40" s="240">
        <v>1</v>
      </c>
      <c r="F40" s="238">
        <v>1.1000000000000001</v>
      </c>
      <c r="G40" s="238">
        <v>0.9</v>
      </c>
      <c r="H40" s="238">
        <v>1</v>
      </c>
      <c r="I40" s="238">
        <v>1.3</v>
      </c>
      <c r="J40" s="258">
        <v>1.1000000000000001</v>
      </c>
      <c r="K40" s="258">
        <v>1.4</v>
      </c>
      <c r="L40" s="258">
        <v>0.7</v>
      </c>
      <c r="M40" s="258">
        <v>1</v>
      </c>
    </row>
    <row r="41" spans="1:13" s="212" customFormat="1" ht="12.95" customHeight="1" x14ac:dyDescent="0.2">
      <c r="A41" s="222" t="s">
        <v>63</v>
      </c>
      <c r="F41" s="236"/>
      <c r="G41" s="236"/>
      <c r="H41" s="236"/>
      <c r="I41" s="236"/>
      <c r="J41" s="256"/>
      <c r="K41" s="256"/>
      <c r="L41" s="256"/>
      <c r="M41" s="256"/>
    </row>
    <row r="42" spans="1:13" s="212" customFormat="1" ht="12.95" customHeight="1" x14ac:dyDescent="0.2">
      <c r="A42" s="222" t="s">
        <v>17</v>
      </c>
      <c r="F42" s="236"/>
      <c r="G42" s="236"/>
      <c r="H42" s="236"/>
      <c r="I42" s="236"/>
      <c r="J42" s="256"/>
      <c r="K42" s="256"/>
      <c r="L42" s="256"/>
      <c r="M42" s="256"/>
    </row>
    <row r="43" spans="1:13" s="212" customFormat="1" ht="12.95" customHeight="1" x14ac:dyDescent="0.2">
      <c r="A43" s="222" t="s">
        <v>18</v>
      </c>
      <c r="B43" s="241">
        <v>0.72</v>
      </c>
      <c r="C43" s="241">
        <v>0.66</v>
      </c>
      <c r="D43" s="241">
        <v>0.6</v>
      </c>
      <c r="E43" s="241">
        <v>0.69</v>
      </c>
      <c r="F43" s="242">
        <v>0.78</v>
      </c>
      <c r="G43" s="242">
        <v>0.8</v>
      </c>
      <c r="H43" s="242">
        <v>0.62</v>
      </c>
      <c r="I43" s="242">
        <v>0.81</v>
      </c>
      <c r="J43" s="259">
        <v>0.76</v>
      </c>
      <c r="K43" s="259">
        <v>0.56000000000000005</v>
      </c>
      <c r="L43" s="259">
        <v>0.78</v>
      </c>
      <c r="M43" s="259">
        <v>0.56000000000000005</v>
      </c>
    </row>
    <row r="44" spans="1:13" x14ac:dyDescent="0.2">
      <c r="A44" s="152"/>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sheetData>
  <hyperlinks>
    <hyperlink ref="A1" location="Мазмуну!A1" display="МАЗМУНУНА  кайтуу" xr:uid="{00000000-0004-0000-2F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70"/>
  <sheetViews>
    <sheetView workbookViewId="0">
      <selection activeCell="M42" sqref="M42"/>
    </sheetView>
  </sheetViews>
  <sheetFormatPr defaultRowHeight="12.75" x14ac:dyDescent="0.2"/>
  <cols>
    <col min="1" max="1" width="41.140625" style="250" customWidth="1"/>
    <col min="2" max="6" width="0" style="246" hidden="1" customWidth="1"/>
    <col min="7" max="8" width="9.85546875" style="246" hidden="1" customWidth="1"/>
    <col min="9" max="13" width="9.85546875" style="246" customWidth="1"/>
    <col min="14" max="256" width="9.140625" style="246"/>
    <col min="257" max="257" width="41.140625" style="246" customWidth="1"/>
    <col min="258" max="262" width="0" style="246" hidden="1" customWidth="1"/>
    <col min="263" max="267" width="9.85546875" style="246" customWidth="1"/>
    <col min="268" max="512" width="9.140625" style="246"/>
    <col min="513" max="513" width="41.140625" style="246" customWidth="1"/>
    <col min="514" max="518" width="0" style="246" hidden="1" customWidth="1"/>
    <col min="519" max="523" width="9.85546875" style="246" customWidth="1"/>
    <col min="524" max="768" width="9.140625" style="246"/>
    <col min="769" max="769" width="41.140625" style="246" customWidth="1"/>
    <col min="770" max="774" width="0" style="246" hidden="1" customWidth="1"/>
    <col min="775" max="779" width="9.85546875" style="246" customWidth="1"/>
    <col min="780" max="1024" width="9.140625" style="246"/>
    <col min="1025" max="1025" width="41.140625" style="246" customWidth="1"/>
    <col min="1026" max="1030" width="0" style="246" hidden="1" customWidth="1"/>
    <col min="1031" max="1035" width="9.85546875" style="246" customWidth="1"/>
    <col min="1036" max="1280" width="9.140625" style="246"/>
    <col min="1281" max="1281" width="41.140625" style="246" customWidth="1"/>
    <col min="1282" max="1286" width="0" style="246" hidden="1" customWidth="1"/>
    <col min="1287" max="1291" width="9.85546875" style="246" customWidth="1"/>
    <col min="1292" max="1536" width="9.140625" style="246"/>
    <col min="1537" max="1537" width="41.140625" style="246" customWidth="1"/>
    <col min="1538" max="1542" width="0" style="246" hidden="1" customWidth="1"/>
    <col min="1543" max="1547" width="9.85546875" style="246" customWidth="1"/>
    <col min="1548" max="1792" width="9.140625" style="246"/>
    <col min="1793" max="1793" width="41.140625" style="246" customWidth="1"/>
    <col min="1794" max="1798" width="0" style="246" hidden="1" customWidth="1"/>
    <col min="1799" max="1803" width="9.85546875" style="246" customWidth="1"/>
    <col min="1804" max="2048" width="9.140625" style="246"/>
    <col min="2049" max="2049" width="41.140625" style="246" customWidth="1"/>
    <col min="2050" max="2054" width="0" style="246" hidden="1" customWidth="1"/>
    <col min="2055" max="2059" width="9.85546875" style="246" customWidth="1"/>
    <col min="2060" max="2304" width="9.140625" style="246"/>
    <col min="2305" max="2305" width="41.140625" style="246" customWidth="1"/>
    <col min="2306" max="2310" width="0" style="246" hidden="1" customWidth="1"/>
    <col min="2311" max="2315" width="9.85546875" style="246" customWidth="1"/>
    <col min="2316" max="2560" width="9.140625" style="246"/>
    <col min="2561" max="2561" width="41.140625" style="246" customWidth="1"/>
    <col min="2562" max="2566" width="0" style="246" hidden="1" customWidth="1"/>
    <col min="2567" max="2571" width="9.85546875" style="246" customWidth="1"/>
    <col min="2572" max="2816" width="9.140625" style="246"/>
    <col min="2817" max="2817" width="41.140625" style="246" customWidth="1"/>
    <col min="2818" max="2822" width="0" style="246" hidden="1" customWidth="1"/>
    <col min="2823" max="2827" width="9.85546875" style="246" customWidth="1"/>
    <col min="2828" max="3072" width="9.140625" style="246"/>
    <col min="3073" max="3073" width="41.140625" style="246" customWidth="1"/>
    <col min="3074" max="3078" width="0" style="246" hidden="1" customWidth="1"/>
    <col min="3079" max="3083" width="9.85546875" style="246" customWidth="1"/>
    <col min="3084" max="3328" width="9.140625" style="246"/>
    <col min="3329" max="3329" width="41.140625" style="246" customWidth="1"/>
    <col min="3330" max="3334" width="0" style="246" hidden="1" customWidth="1"/>
    <col min="3335" max="3339" width="9.85546875" style="246" customWidth="1"/>
    <col min="3340" max="3584" width="9.140625" style="246"/>
    <col min="3585" max="3585" width="41.140625" style="246" customWidth="1"/>
    <col min="3586" max="3590" width="0" style="246" hidden="1" customWidth="1"/>
    <col min="3591" max="3595" width="9.85546875" style="246" customWidth="1"/>
    <col min="3596" max="3840" width="9.140625" style="246"/>
    <col min="3841" max="3841" width="41.140625" style="246" customWidth="1"/>
    <col min="3842" max="3846" width="0" style="246" hidden="1" customWidth="1"/>
    <col min="3847" max="3851" width="9.85546875" style="246" customWidth="1"/>
    <col min="3852" max="4096" width="9.140625" style="246"/>
    <col min="4097" max="4097" width="41.140625" style="246" customWidth="1"/>
    <col min="4098" max="4102" width="0" style="246" hidden="1" customWidth="1"/>
    <col min="4103" max="4107" width="9.85546875" style="246" customWidth="1"/>
    <col min="4108" max="4352" width="9.140625" style="246"/>
    <col min="4353" max="4353" width="41.140625" style="246" customWidth="1"/>
    <col min="4354" max="4358" width="0" style="246" hidden="1" customWidth="1"/>
    <col min="4359" max="4363" width="9.85546875" style="246" customWidth="1"/>
    <col min="4364" max="4608" width="9.140625" style="246"/>
    <col min="4609" max="4609" width="41.140625" style="246" customWidth="1"/>
    <col min="4610" max="4614" width="0" style="246" hidden="1" customWidth="1"/>
    <col min="4615" max="4619" width="9.85546875" style="246" customWidth="1"/>
    <col min="4620" max="4864" width="9.140625" style="246"/>
    <col min="4865" max="4865" width="41.140625" style="246" customWidth="1"/>
    <col min="4866" max="4870" width="0" style="246" hidden="1" customWidth="1"/>
    <col min="4871" max="4875" width="9.85546875" style="246" customWidth="1"/>
    <col min="4876" max="5120" width="9.140625" style="246"/>
    <col min="5121" max="5121" width="41.140625" style="246" customWidth="1"/>
    <col min="5122" max="5126" width="0" style="246" hidden="1" customWidth="1"/>
    <col min="5127" max="5131" width="9.85546875" style="246" customWidth="1"/>
    <col min="5132" max="5376" width="9.140625" style="246"/>
    <col min="5377" max="5377" width="41.140625" style="246" customWidth="1"/>
    <col min="5378" max="5382" width="0" style="246" hidden="1" customWidth="1"/>
    <col min="5383" max="5387" width="9.85546875" style="246" customWidth="1"/>
    <col min="5388" max="5632" width="9.140625" style="246"/>
    <col min="5633" max="5633" width="41.140625" style="246" customWidth="1"/>
    <col min="5634" max="5638" width="0" style="246" hidden="1" customWidth="1"/>
    <col min="5639" max="5643" width="9.85546875" style="246" customWidth="1"/>
    <col min="5644" max="5888" width="9.140625" style="246"/>
    <col min="5889" max="5889" width="41.140625" style="246" customWidth="1"/>
    <col min="5890" max="5894" width="0" style="246" hidden="1" customWidth="1"/>
    <col min="5895" max="5899" width="9.85546875" style="246" customWidth="1"/>
    <col min="5900" max="6144" width="9.140625" style="246"/>
    <col min="6145" max="6145" width="41.140625" style="246" customWidth="1"/>
    <col min="6146" max="6150" width="0" style="246" hidden="1" customWidth="1"/>
    <col min="6151" max="6155" width="9.85546875" style="246" customWidth="1"/>
    <col min="6156" max="6400" width="9.140625" style="246"/>
    <col min="6401" max="6401" width="41.140625" style="246" customWidth="1"/>
    <col min="6402" max="6406" width="0" style="246" hidden="1" customWidth="1"/>
    <col min="6407" max="6411" width="9.85546875" style="246" customWidth="1"/>
    <col min="6412" max="6656" width="9.140625" style="246"/>
    <col min="6657" max="6657" width="41.140625" style="246" customWidth="1"/>
    <col min="6658" max="6662" width="0" style="246" hidden="1" customWidth="1"/>
    <col min="6663" max="6667" width="9.85546875" style="246" customWidth="1"/>
    <col min="6668" max="6912" width="9.140625" style="246"/>
    <col min="6913" max="6913" width="41.140625" style="246" customWidth="1"/>
    <col min="6914" max="6918" width="0" style="246" hidden="1" customWidth="1"/>
    <col min="6919" max="6923" width="9.85546875" style="246" customWidth="1"/>
    <col min="6924" max="7168" width="9.140625" style="246"/>
    <col min="7169" max="7169" width="41.140625" style="246" customWidth="1"/>
    <col min="7170" max="7174" width="0" style="246" hidden="1" customWidth="1"/>
    <col min="7175" max="7179" width="9.85546875" style="246" customWidth="1"/>
    <col min="7180" max="7424" width="9.140625" style="246"/>
    <col min="7425" max="7425" width="41.140625" style="246" customWidth="1"/>
    <col min="7426" max="7430" width="0" style="246" hidden="1" customWidth="1"/>
    <col min="7431" max="7435" width="9.85546875" style="246" customWidth="1"/>
    <col min="7436" max="7680" width="9.140625" style="246"/>
    <col min="7681" max="7681" width="41.140625" style="246" customWidth="1"/>
    <col min="7682" max="7686" width="0" style="246" hidden="1" customWidth="1"/>
    <col min="7687" max="7691" width="9.85546875" style="246" customWidth="1"/>
    <col min="7692" max="7936" width="9.140625" style="246"/>
    <col min="7937" max="7937" width="41.140625" style="246" customWidth="1"/>
    <col min="7938" max="7942" width="0" style="246" hidden="1" customWidth="1"/>
    <col min="7943" max="7947" width="9.85546875" style="246" customWidth="1"/>
    <col min="7948" max="8192" width="9.140625" style="246"/>
    <col min="8193" max="8193" width="41.140625" style="246" customWidth="1"/>
    <col min="8194" max="8198" width="0" style="246" hidden="1" customWidth="1"/>
    <col min="8199" max="8203" width="9.85546875" style="246" customWidth="1"/>
    <col min="8204" max="8448" width="9.140625" style="246"/>
    <col min="8449" max="8449" width="41.140625" style="246" customWidth="1"/>
    <col min="8450" max="8454" width="0" style="246" hidden="1" customWidth="1"/>
    <col min="8455" max="8459" width="9.85546875" style="246" customWidth="1"/>
    <col min="8460" max="8704" width="9.140625" style="246"/>
    <col min="8705" max="8705" width="41.140625" style="246" customWidth="1"/>
    <col min="8706" max="8710" width="0" style="246" hidden="1" customWidth="1"/>
    <col min="8711" max="8715" width="9.85546875" style="246" customWidth="1"/>
    <col min="8716" max="8960" width="9.140625" style="246"/>
    <col min="8961" max="8961" width="41.140625" style="246" customWidth="1"/>
    <col min="8962" max="8966" width="0" style="246" hidden="1" customWidth="1"/>
    <col min="8967" max="8971" width="9.85546875" style="246" customWidth="1"/>
    <col min="8972" max="9216" width="9.140625" style="246"/>
    <col min="9217" max="9217" width="41.140625" style="246" customWidth="1"/>
    <col min="9218" max="9222" width="0" style="246" hidden="1" customWidth="1"/>
    <col min="9223" max="9227" width="9.85546875" style="246" customWidth="1"/>
    <col min="9228" max="9472" width="9.140625" style="246"/>
    <col min="9473" max="9473" width="41.140625" style="246" customWidth="1"/>
    <col min="9474" max="9478" width="0" style="246" hidden="1" customWidth="1"/>
    <col min="9479" max="9483" width="9.85546875" style="246" customWidth="1"/>
    <col min="9484" max="9728" width="9.140625" style="246"/>
    <col min="9729" max="9729" width="41.140625" style="246" customWidth="1"/>
    <col min="9730" max="9734" width="0" style="246" hidden="1" customWidth="1"/>
    <col min="9735" max="9739" width="9.85546875" style="246" customWidth="1"/>
    <col min="9740" max="9984" width="9.140625" style="246"/>
    <col min="9985" max="9985" width="41.140625" style="246" customWidth="1"/>
    <col min="9986" max="9990" width="0" style="246" hidden="1" customWidth="1"/>
    <col min="9991" max="9995" width="9.85546875" style="246" customWidth="1"/>
    <col min="9996" max="10240" width="9.140625" style="246"/>
    <col min="10241" max="10241" width="41.140625" style="246" customWidth="1"/>
    <col min="10242" max="10246" width="0" style="246" hidden="1" customWidth="1"/>
    <col min="10247" max="10251" width="9.85546875" style="246" customWidth="1"/>
    <col min="10252" max="10496" width="9.140625" style="246"/>
    <col min="10497" max="10497" width="41.140625" style="246" customWidth="1"/>
    <col min="10498" max="10502" width="0" style="246" hidden="1" customWidth="1"/>
    <col min="10503" max="10507" width="9.85546875" style="246" customWidth="1"/>
    <col min="10508" max="10752" width="9.140625" style="246"/>
    <col min="10753" max="10753" width="41.140625" style="246" customWidth="1"/>
    <col min="10754" max="10758" width="0" style="246" hidden="1" customWidth="1"/>
    <col min="10759" max="10763" width="9.85546875" style="246" customWidth="1"/>
    <col min="10764" max="11008" width="9.140625" style="246"/>
    <col min="11009" max="11009" width="41.140625" style="246" customWidth="1"/>
    <col min="11010" max="11014" width="0" style="246" hidden="1" customWidth="1"/>
    <col min="11015" max="11019" width="9.85546875" style="246" customWidth="1"/>
    <col min="11020" max="11264" width="9.140625" style="246"/>
    <col min="11265" max="11265" width="41.140625" style="246" customWidth="1"/>
    <col min="11266" max="11270" width="0" style="246" hidden="1" customWidth="1"/>
    <col min="11271" max="11275" width="9.85546875" style="246" customWidth="1"/>
    <col min="11276" max="11520" width="9.140625" style="246"/>
    <col min="11521" max="11521" width="41.140625" style="246" customWidth="1"/>
    <col min="11522" max="11526" width="0" style="246" hidden="1" customWidth="1"/>
    <col min="11527" max="11531" width="9.85546875" style="246" customWidth="1"/>
    <col min="11532" max="11776" width="9.140625" style="246"/>
    <col min="11777" max="11777" width="41.140625" style="246" customWidth="1"/>
    <col min="11778" max="11782" width="0" style="246" hidden="1" customWidth="1"/>
    <col min="11783" max="11787" width="9.85546875" style="246" customWidth="1"/>
    <col min="11788" max="12032" width="9.140625" style="246"/>
    <col min="12033" max="12033" width="41.140625" style="246" customWidth="1"/>
    <col min="12034" max="12038" width="0" style="246" hidden="1" customWidth="1"/>
    <col min="12039" max="12043" width="9.85546875" style="246" customWidth="1"/>
    <col min="12044" max="12288" width="9.140625" style="246"/>
    <col min="12289" max="12289" width="41.140625" style="246" customWidth="1"/>
    <col min="12290" max="12294" width="0" style="246" hidden="1" customWidth="1"/>
    <col min="12295" max="12299" width="9.85546875" style="246" customWidth="1"/>
    <col min="12300" max="12544" width="9.140625" style="246"/>
    <col min="12545" max="12545" width="41.140625" style="246" customWidth="1"/>
    <col min="12546" max="12550" width="0" style="246" hidden="1" customWidth="1"/>
    <col min="12551" max="12555" width="9.85546875" style="246" customWidth="1"/>
    <col min="12556" max="12800" width="9.140625" style="246"/>
    <col min="12801" max="12801" width="41.140625" style="246" customWidth="1"/>
    <col min="12802" max="12806" width="0" style="246" hidden="1" customWidth="1"/>
    <col min="12807" max="12811" width="9.85546875" style="246" customWidth="1"/>
    <col min="12812" max="13056" width="9.140625" style="246"/>
    <col min="13057" max="13057" width="41.140625" style="246" customWidth="1"/>
    <col min="13058" max="13062" width="0" style="246" hidden="1" customWidth="1"/>
    <col min="13063" max="13067" width="9.85546875" style="246" customWidth="1"/>
    <col min="13068" max="13312" width="9.140625" style="246"/>
    <col min="13313" max="13313" width="41.140625" style="246" customWidth="1"/>
    <col min="13314" max="13318" width="0" style="246" hidden="1" customWidth="1"/>
    <col min="13319" max="13323" width="9.85546875" style="246" customWidth="1"/>
    <col min="13324" max="13568" width="9.140625" style="246"/>
    <col min="13569" max="13569" width="41.140625" style="246" customWidth="1"/>
    <col min="13570" max="13574" width="0" style="246" hidden="1" customWidth="1"/>
    <col min="13575" max="13579" width="9.85546875" style="246" customWidth="1"/>
    <col min="13580" max="13824" width="9.140625" style="246"/>
    <col min="13825" max="13825" width="41.140625" style="246" customWidth="1"/>
    <col min="13826" max="13830" width="0" style="246" hidden="1" customWidth="1"/>
    <col min="13831" max="13835" width="9.85546875" style="246" customWidth="1"/>
    <col min="13836" max="14080" width="9.140625" style="246"/>
    <col min="14081" max="14081" width="41.140625" style="246" customWidth="1"/>
    <col min="14082" max="14086" width="0" style="246" hidden="1" customWidth="1"/>
    <col min="14087" max="14091" width="9.85546875" style="246" customWidth="1"/>
    <col min="14092" max="14336" width="9.140625" style="246"/>
    <col min="14337" max="14337" width="41.140625" style="246" customWidth="1"/>
    <col min="14338" max="14342" width="0" style="246" hidden="1" customWidth="1"/>
    <col min="14343" max="14347" width="9.85546875" style="246" customWidth="1"/>
    <col min="14348" max="14592" width="9.140625" style="246"/>
    <col min="14593" max="14593" width="41.140625" style="246" customWidth="1"/>
    <col min="14594" max="14598" width="0" style="246" hidden="1" customWidth="1"/>
    <col min="14599" max="14603" width="9.85546875" style="246" customWidth="1"/>
    <col min="14604" max="14848" width="9.140625" style="246"/>
    <col min="14849" max="14849" width="41.140625" style="246" customWidth="1"/>
    <col min="14850" max="14854" width="0" style="246" hidden="1" customWidth="1"/>
    <col min="14855" max="14859" width="9.85546875" style="246" customWidth="1"/>
    <col min="14860" max="15104" width="9.140625" style="246"/>
    <col min="15105" max="15105" width="41.140625" style="246" customWidth="1"/>
    <col min="15106" max="15110" width="0" style="246" hidden="1" customWidth="1"/>
    <col min="15111" max="15115" width="9.85546875" style="246" customWidth="1"/>
    <col min="15116" max="15360" width="9.140625" style="246"/>
    <col min="15361" max="15361" width="41.140625" style="246" customWidth="1"/>
    <col min="15362" max="15366" width="0" style="246" hidden="1" customWidth="1"/>
    <col min="15367" max="15371" width="9.85546875" style="246" customWidth="1"/>
    <col min="15372" max="15616" width="9.140625" style="246"/>
    <col min="15617" max="15617" width="41.140625" style="246" customWidth="1"/>
    <col min="15618" max="15622" width="0" style="246" hidden="1" customWidth="1"/>
    <col min="15623" max="15627" width="9.85546875" style="246" customWidth="1"/>
    <col min="15628" max="15872" width="9.140625" style="246"/>
    <col min="15873" max="15873" width="41.140625" style="246" customWidth="1"/>
    <col min="15874" max="15878" width="0" style="246" hidden="1" customWidth="1"/>
    <col min="15879" max="15883" width="9.85546875" style="246" customWidth="1"/>
    <col min="15884" max="16128" width="9.140625" style="246"/>
    <col min="16129" max="16129" width="41.140625" style="246" customWidth="1"/>
    <col min="16130" max="16134" width="0" style="246" hidden="1" customWidth="1"/>
    <col min="16135" max="16139" width="9.85546875" style="246" customWidth="1"/>
    <col min="16140" max="16384" width="9.140625" style="246"/>
  </cols>
  <sheetData>
    <row r="1" spans="1:13" s="6" customFormat="1" ht="12.95" customHeight="1" x14ac:dyDescent="0.2">
      <c r="A1" s="952" t="s">
        <v>1375</v>
      </c>
    </row>
    <row r="2" spans="1:13" ht="18" customHeight="1" x14ac:dyDescent="0.2">
      <c r="A2" s="154" t="s">
        <v>220</v>
      </c>
    </row>
    <row r="3" spans="1:13" ht="18" customHeight="1" thickBot="1" x14ac:dyDescent="0.25">
      <c r="A3" s="247" t="s">
        <v>184</v>
      </c>
    </row>
    <row r="4" spans="1:13" s="27" customFormat="1" ht="18" customHeight="1" thickBot="1" x14ac:dyDescent="0.25">
      <c r="A4" s="140"/>
      <c r="B4" s="248">
        <v>2014</v>
      </c>
      <c r="C4" s="248">
        <v>2015</v>
      </c>
      <c r="D4" s="248">
        <v>2016</v>
      </c>
      <c r="E4" s="248">
        <v>2017</v>
      </c>
      <c r="F4" s="248">
        <v>2018</v>
      </c>
      <c r="G4" s="248">
        <v>2019</v>
      </c>
      <c r="H4" s="248">
        <v>2020</v>
      </c>
      <c r="I4" s="248">
        <v>2021</v>
      </c>
      <c r="J4" s="248">
        <v>2022</v>
      </c>
      <c r="K4" s="248">
        <v>2023</v>
      </c>
      <c r="L4" s="248">
        <v>2024</v>
      </c>
      <c r="M4" s="248">
        <v>2025</v>
      </c>
    </row>
    <row r="5" spans="1:13" s="27" customFormat="1" ht="12" x14ac:dyDescent="0.2">
      <c r="A5" s="141"/>
      <c r="B5" s="249"/>
      <c r="C5" s="249"/>
      <c r="D5" s="249"/>
      <c r="E5" s="249"/>
      <c r="F5" s="249"/>
      <c r="G5" s="249"/>
    </row>
    <row r="6" spans="1:13" ht="24" customHeight="1" x14ac:dyDescent="0.2">
      <c r="A6" s="222" t="s">
        <v>130</v>
      </c>
      <c r="B6" s="108">
        <v>27105</v>
      </c>
      <c r="C6" s="108">
        <v>28691.4</v>
      </c>
      <c r="D6" s="108">
        <v>26673.3</v>
      </c>
      <c r="E6" s="108">
        <v>24502.7</v>
      </c>
      <c r="F6" s="108">
        <v>23306.7</v>
      </c>
      <c r="G6" s="108">
        <v>22741</v>
      </c>
      <c r="H6" s="108">
        <v>22489.599999999999</v>
      </c>
      <c r="I6" s="108">
        <v>25756.3</v>
      </c>
      <c r="J6" s="108">
        <v>29333.7</v>
      </c>
      <c r="K6" s="108">
        <v>35319.800000000003</v>
      </c>
      <c r="L6" s="108">
        <v>38688.5</v>
      </c>
      <c r="M6" s="108">
        <v>42459.5</v>
      </c>
    </row>
    <row r="7" spans="1:13" ht="12.95" customHeight="1" x14ac:dyDescent="0.2">
      <c r="A7" s="222" t="s">
        <v>0</v>
      </c>
      <c r="B7" s="108">
        <v>-1077</v>
      </c>
      <c r="C7" s="108">
        <v>-1568.8</v>
      </c>
      <c r="D7" s="108">
        <v>219.7</v>
      </c>
      <c r="E7" s="108">
        <v>96.2</v>
      </c>
      <c r="F7" s="108">
        <v>-187.9</v>
      </c>
      <c r="G7" s="108">
        <v>-44</v>
      </c>
      <c r="H7" s="108">
        <v>-575.79999999999995</v>
      </c>
      <c r="I7" s="108">
        <v>-131.80000000000001</v>
      </c>
      <c r="J7" s="108">
        <v>69.2</v>
      </c>
      <c r="K7" s="108">
        <v>-27.4</v>
      </c>
      <c r="L7" s="108">
        <v>78.5</v>
      </c>
      <c r="M7" s="108">
        <v>745.4</v>
      </c>
    </row>
    <row r="8" spans="1:13" ht="24" x14ac:dyDescent="0.2">
      <c r="A8" s="225" t="s">
        <v>1388</v>
      </c>
      <c r="B8" s="108">
        <v>7401.1</v>
      </c>
      <c r="C8" s="108">
        <v>7560</v>
      </c>
      <c r="D8" s="108">
        <v>5188.7</v>
      </c>
      <c r="E8" s="108">
        <v>4966</v>
      </c>
      <c r="F8" s="108">
        <v>4183.1000000000004</v>
      </c>
      <c r="G8" s="108">
        <v>4072.6</v>
      </c>
      <c r="H8" s="108">
        <v>2222.4</v>
      </c>
      <c r="I8" s="108">
        <v>6558.4</v>
      </c>
      <c r="J8" s="108">
        <v>7752</v>
      </c>
      <c r="K8" s="108">
        <v>10036.799999999999</v>
      </c>
      <c r="L8" s="108">
        <v>10963.3</v>
      </c>
      <c r="M8" s="108">
        <v>11597</v>
      </c>
    </row>
    <row r="9" spans="1:13" ht="12.95" customHeight="1" x14ac:dyDescent="0.2">
      <c r="A9" s="226" t="s">
        <v>1</v>
      </c>
      <c r="B9" s="108">
        <v>8609.6</v>
      </c>
      <c r="C9" s="108">
        <v>10113.799999999999</v>
      </c>
      <c r="D9" s="108">
        <v>5472.8</v>
      </c>
      <c r="E9" s="108">
        <v>5403.9</v>
      </c>
      <c r="F9" s="108">
        <v>4821.3</v>
      </c>
      <c r="G9" s="108">
        <v>4868.7</v>
      </c>
      <c r="H9" s="108">
        <v>5042.7</v>
      </c>
      <c r="I9" s="108">
        <v>7122.9</v>
      </c>
      <c r="J9" s="108">
        <v>8203.6</v>
      </c>
      <c r="K9" s="108">
        <v>10632</v>
      </c>
      <c r="L9" s="108">
        <v>11136.7</v>
      </c>
      <c r="M9" s="108">
        <v>12045.8</v>
      </c>
    </row>
    <row r="10" spans="1:13" ht="12.95" customHeight="1" x14ac:dyDescent="0.2">
      <c r="A10" s="222" t="s">
        <v>2</v>
      </c>
      <c r="B10" s="108">
        <v>1208.5</v>
      </c>
      <c r="C10" s="108">
        <v>2553.8000000000002</v>
      </c>
      <c r="D10" s="108">
        <v>284</v>
      </c>
      <c r="E10" s="108">
        <v>437.9</v>
      </c>
      <c r="F10" s="108">
        <v>638.20000000000005</v>
      </c>
      <c r="G10" s="108">
        <v>796</v>
      </c>
      <c r="H10" s="108">
        <v>2820.3</v>
      </c>
      <c r="I10" s="108">
        <v>564.5</v>
      </c>
      <c r="J10" s="108">
        <v>451.6</v>
      </c>
      <c r="K10" s="108">
        <v>595.20000000000005</v>
      </c>
      <c r="L10" s="108">
        <v>173.5</v>
      </c>
      <c r="M10" s="108">
        <v>448.8</v>
      </c>
    </row>
    <row r="11" spans="1:13" ht="24" x14ac:dyDescent="0.2">
      <c r="A11" s="222" t="s">
        <v>59</v>
      </c>
      <c r="B11" s="108">
        <v>18626.900000000001</v>
      </c>
      <c r="C11" s="108">
        <v>19562.599999999999</v>
      </c>
      <c r="D11" s="108">
        <v>21704.2</v>
      </c>
      <c r="E11" s="108">
        <v>19633</v>
      </c>
      <c r="F11" s="108">
        <v>18935.7</v>
      </c>
      <c r="G11" s="108">
        <v>18624.400000000001</v>
      </c>
      <c r="H11" s="108">
        <v>19691.400000000001</v>
      </c>
      <c r="I11" s="108">
        <v>19066.099999999999</v>
      </c>
      <c r="J11" s="108">
        <v>21650.799999999999</v>
      </c>
      <c r="K11" s="108">
        <v>25255.5</v>
      </c>
      <c r="L11" s="108">
        <v>27803.7</v>
      </c>
      <c r="M11" s="108">
        <v>31607.8</v>
      </c>
    </row>
    <row r="12" spans="1:13" ht="12.95" customHeight="1" x14ac:dyDescent="0.2">
      <c r="A12" s="222" t="s">
        <v>3</v>
      </c>
      <c r="B12" s="108">
        <v>19962.2</v>
      </c>
      <c r="C12" s="108">
        <v>21785.5</v>
      </c>
      <c r="D12" s="108">
        <v>10555.7</v>
      </c>
      <c r="E12" s="108">
        <v>6168.7</v>
      </c>
      <c r="F12" s="108">
        <v>8724.7999999999993</v>
      </c>
      <c r="G12" s="108">
        <v>6324.6</v>
      </c>
      <c r="H12" s="108">
        <v>5670.1</v>
      </c>
      <c r="I12" s="108">
        <v>5740.5</v>
      </c>
      <c r="J12" s="108">
        <v>7341.4</v>
      </c>
      <c r="K12" s="108">
        <v>9461.4</v>
      </c>
      <c r="L12" s="108">
        <v>8941.7999999999993</v>
      </c>
      <c r="M12" s="108">
        <v>11141.9</v>
      </c>
    </row>
    <row r="13" spans="1:13" ht="12.95" customHeight="1" x14ac:dyDescent="0.2">
      <c r="A13" s="222" t="s">
        <v>4</v>
      </c>
      <c r="B13" s="108">
        <v>7997.8</v>
      </c>
      <c r="C13" s="108">
        <v>4539.3</v>
      </c>
      <c r="D13" s="108">
        <v>4033.1</v>
      </c>
      <c r="E13" s="108">
        <v>3041.9</v>
      </c>
      <c r="F13" s="108">
        <v>5136.2</v>
      </c>
      <c r="G13" s="108">
        <v>3096</v>
      </c>
      <c r="H13" s="108">
        <v>2653.4</v>
      </c>
      <c r="I13" s="108">
        <v>1950.6</v>
      </c>
      <c r="J13" s="108">
        <v>2939.9</v>
      </c>
      <c r="K13" s="108">
        <v>4356.8999999999996</v>
      </c>
      <c r="L13" s="108">
        <v>4096.6000000000004</v>
      </c>
      <c r="M13" s="108">
        <v>5962</v>
      </c>
    </row>
    <row r="14" spans="1:13" ht="12.95" customHeight="1" x14ac:dyDescent="0.2">
      <c r="A14" s="149" t="s">
        <v>5</v>
      </c>
      <c r="B14" s="108">
        <v>35.6</v>
      </c>
      <c r="C14" s="108">
        <v>37.799999999999997</v>
      </c>
      <c r="D14" s="108">
        <v>84.4</v>
      </c>
      <c r="E14" s="108">
        <v>72.900000000000006</v>
      </c>
      <c r="F14" s="108">
        <v>105.3</v>
      </c>
      <c r="G14" s="108">
        <v>122.5</v>
      </c>
      <c r="H14" s="108">
        <v>139</v>
      </c>
      <c r="I14" s="108">
        <v>95.3</v>
      </c>
      <c r="J14" s="108">
        <v>99.7</v>
      </c>
      <c r="K14" s="108">
        <v>100.3</v>
      </c>
      <c r="L14" s="108">
        <v>155.30000000000001</v>
      </c>
      <c r="M14" s="108">
        <v>124.1</v>
      </c>
    </row>
    <row r="15" spans="1:13" ht="12.95" customHeight="1" x14ac:dyDescent="0.2">
      <c r="A15" s="227" t="s">
        <v>60</v>
      </c>
      <c r="B15" s="108">
        <v>728.4</v>
      </c>
      <c r="C15" s="108">
        <v>714</v>
      </c>
      <c r="D15" s="108">
        <v>2316.1999999999998</v>
      </c>
      <c r="E15" s="108">
        <v>794.2</v>
      </c>
      <c r="F15" s="108">
        <v>1288.7</v>
      </c>
      <c r="G15" s="108">
        <v>1386.3</v>
      </c>
      <c r="H15" s="108">
        <v>1113.2</v>
      </c>
      <c r="I15" s="108">
        <v>831.3</v>
      </c>
      <c r="J15" s="108">
        <v>1278</v>
      </c>
      <c r="K15" s="108">
        <v>2851.7</v>
      </c>
      <c r="L15" s="108">
        <v>2932.4</v>
      </c>
      <c r="M15" s="108">
        <v>5313.4</v>
      </c>
    </row>
    <row r="16" spans="1:13" ht="12.95" customHeight="1" x14ac:dyDescent="0.2">
      <c r="A16" s="149" t="s">
        <v>6</v>
      </c>
      <c r="B16" s="108">
        <v>7233.8</v>
      </c>
      <c r="C16" s="108">
        <v>3777.8</v>
      </c>
      <c r="D16" s="108">
        <v>1624.8</v>
      </c>
      <c r="E16" s="108">
        <v>2173.8000000000002</v>
      </c>
      <c r="F16" s="108">
        <v>3742</v>
      </c>
      <c r="G16" s="108">
        <v>1583.2</v>
      </c>
      <c r="H16" s="108">
        <v>1399.7</v>
      </c>
      <c r="I16" s="108">
        <v>772.4</v>
      </c>
      <c r="J16" s="108">
        <v>1562.2</v>
      </c>
      <c r="K16" s="108">
        <v>1404.9</v>
      </c>
      <c r="L16" s="108">
        <v>1008.9</v>
      </c>
      <c r="M16" s="108">
        <v>524.4</v>
      </c>
    </row>
    <row r="17" spans="1:13" ht="12.95" customHeight="1" x14ac:dyDescent="0.2">
      <c r="A17" s="222" t="s">
        <v>7</v>
      </c>
      <c r="B17" s="108">
        <v>12529.3</v>
      </c>
      <c r="C17" s="108">
        <v>15259.5</v>
      </c>
      <c r="D17" s="108">
        <v>10116</v>
      </c>
      <c r="E17" s="108">
        <v>5362.2</v>
      </c>
      <c r="F17" s="108">
        <v>5045.5</v>
      </c>
      <c r="G17" s="108">
        <v>4646.3</v>
      </c>
      <c r="H17" s="108">
        <v>4128.6000000000004</v>
      </c>
      <c r="I17" s="108">
        <v>4837.5</v>
      </c>
      <c r="J17" s="108">
        <v>5220.1000000000004</v>
      </c>
      <c r="K17" s="108">
        <v>3892.9</v>
      </c>
      <c r="L17" s="108">
        <v>3904.8</v>
      </c>
      <c r="M17" s="108">
        <v>4037.1</v>
      </c>
    </row>
    <row r="18" spans="1:13" ht="12.95" customHeight="1" x14ac:dyDescent="0.2">
      <c r="A18" s="222" t="s">
        <v>8</v>
      </c>
      <c r="B18" s="108">
        <v>1009.6</v>
      </c>
      <c r="C18" s="108">
        <v>1311.1</v>
      </c>
      <c r="D18" s="108">
        <v>1275</v>
      </c>
      <c r="E18" s="108">
        <v>1143.0999999999999</v>
      </c>
      <c r="F18" s="108">
        <v>1003.7</v>
      </c>
      <c r="G18" s="108">
        <v>1390.4</v>
      </c>
      <c r="H18" s="108">
        <v>1870.4</v>
      </c>
      <c r="I18" s="108">
        <v>1525.2</v>
      </c>
      <c r="J18" s="108">
        <v>1909.3</v>
      </c>
      <c r="K18" s="108">
        <v>3068.3</v>
      </c>
      <c r="L18" s="108">
        <v>5001.2</v>
      </c>
      <c r="M18" s="108">
        <v>4547.1000000000004</v>
      </c>
    </row>
    <row r="19" spans="1:13" ht="12.95" customHeight="1" x14ac:dyDescent="0.2">
      <c r="A19" s="227" t="s">
        <v>109</v>
      </c>
      <c r="B19" s="108">
        <v>600.5</v>
      </c>
      <c r="C19" s="108">
        <v>700.4</v>
      </c>
      <c r="D19" s="108">
        <v>785.1</v>
      </c>
      <c r="E19" s="108">
        <v>671.4</v>
      </c>
      <c r="F19" s="108">
        <v>503</v>
      </c>
      <c r="G19" s="108">
        <v>892.4</v>
      </c>
      <c r="H19" s="108">
        <v>1221.2</v>
      </c>
      <c r="I19" s="108">
        <v>648</v>
      </c>
      <c r="J19" s="108">
        <v>778.4</v>
      </c>
      <c r="K19" s="108">
        <v>1212.9000000000001</v>
      </c>
      <c r="L19" s="108">
        <v>3005.5</v>
      </c>
      <c r="M19" s="108">
        <v>2765.6</v>
      </c>
    </row>
    <row r="20" spans="1:13" ht="12.95" customHeight="1" x14ac:dyDescent="0.2">
      <c r="A20" s="227" t="s">
        <v>9</v>
      </c>
      <c r="B20" s="108">
        <v>0.3</v>
      </c>
      <c r="C20" s="108">
        <v>0.1</v>
      </c>
      <c r="D20" s="108">
        <v>2.2999999999999998</v>
      </c>
      <c r="E20" s="108">
        <v>19</v>
      </c>
      <c r="F20" s="108">
        <v>22.7</v>
      </c>
      <c r="G20" s="108">
        <v>59.2</v>
      </c>
      <c r="H20" s="108">
        <v>143.4</v>
      </c>
      <c r="I20" s="108">
        <v>244.9</v>
      </c>
      <c r="J20" s="108">
        <v>335.5</v>
      </c>
      <c r="K20" s="108">
        <v>422.9</v>
      </c>
      <c r="L20" s="108">
        <v>517.20000000000005</v>
      </c>
      <c r="M20" s="108">
        <v>604.6</v>
      </c>
    </row>
    <row r="21" spans="1:13" ht="12.95" customHeight="1" x14ac:dyDescent="0.2">
      <c r="A21" s="227" t="s">
        <v>10</v>
      </c>
      <c r="B21" s="108">
        <v>254.3</v>
      </c>
      <c r="C21" s="108">
        <v>290.10000000000002</v>
      </c>
      <c r="D21" s="108">
        <v>225.9</v>
      </c>
      <c r="E21" s="108">
        <v>203.1</v>
      </c>
      <c r="F21" s="108">
        <v>202.6</v>
      </c>
      <c r="G21" s="108">
        <v>205.8</v>
      </c>
      <c r="H21" s="108">
        <v>212.2</v>
      </c>
      <c r="I21" s="108">
        <v>340</v>
      </c>
      <c r="J21" s="108">
        <v>453</v>
      </c>
      <c r="K21" s="108">
        <v>529.79999999999995</v>
      </c>
      <c r="L21" s="108">
        <v>541.79999999999995</v>
      </c>
      <c r="M21" s="108">
        <v>447.9</v>
      </c>
    </row>
    <row r="22" spans="1:13" ht="12.95" customHeight="1" x14ac:dyDescent="0.2">
      <c r="A22" s="227" t="s">
        <v>61</v>
      </c>
      <c r="B22" s="108">
        <v>1.3</v>
      </c>
      <c r="C22" s="108">
        <v>1.5</v>
      </c>
      <c r="D22" s="108">
        <v>3.6</v>
      </c>
      <c r="E22" s="108">
        <v>10.9</v>
      </c>
      <c r="F22" s="108">
        <v>47.4</v>
      </c>
      <c r="G22" s="108">
        <v>30.3</v>
      </c>
      <c r="H22" s="108">
        <v>58.6</v>
      </c>
      <c r="I22" s="108">
        <v>17.399999999999999</v>
      </c>
      <c r="J22" s="108">
        <v>21.9</v>
      </c>
      <c r="K22" s="108">
        <v>106.7</v>
      </c>
      <c r="L22" s="108">
        <v>105.8</v>
      </c>
      <c r="M22" s="108">
        <v>104.5</v>
      </c>
    </row>
    <row r="23" spans="1:13" ht="12.95" customHeight="1" x14ac:dyDescent="0.2">
      <c r="A23" s="222" t="s">
        <v>11</v>
      </c>
      <c r="B23" s="108">
        <v>15452.2</v>
      </c>
      <c r="C23" s="108">
        <v>16348.6</v>
      </c>
      <c r="D23" s="108">
        <v>17364.5</v>
      </c>
      <c r="E23" s="108">
        <v>18514.2</v>
      </c>
      <c r="F23" s="108">
        <v>18860.7</v>
      </c>
      <c r="G23" s="108">
        <v>18936.900000000001</v>
      </c>
      <c r="H23" s="108">
        <v>19441.2</v>
      </c>
      <c r="I23" s="108">
        <v>20626.7</v>
      </c>
      <c r="J23" s="108">
        <v>22212.400000000001</v>
      </c>
      <c r="K23" s="108">
        <v>24005.3</v>
      </c>
      <c r="L23" s="108">
        <v>32875</v>
      </c>
      <c r="M23" s="108">
        <v>42106.3</v>
      </c>
    </row>
    <row r="24" spans="1:13" ht="12.95" customHeight="1" x14ac:dyDescent="0.2">
      <c r="A24" s="222" t="s">
        <v>12</v>
      </c>
      <c r="B24" s="108">
        <v>3307.9</v>
      </c>
      <c r="C24" s="108">
        <v>4916.7</v>
      </c>
      <c r="D24" s="108">
        <v>4017.9</v>
      </c>
      <c r="E24" s="108">
        <v>4018</v>
      </c>
      <c r="F24" s="108">
        <v>3962.7</v>
      </c>
      <c r="G24" s="108">
        <v>4861.3</v>
      </c>
      <c r="H24" s="108">
        <v>4317.8999999999996</v>
      </c>
      <c r="I24" s="108">
        <v>5518.2</v>
      </c>
      <c r="J24" s="108">
        <v>4983</v>
      </c>
      <c r="K24" s="108">
        <v>7041.8</v>
      </c>
      <c r="L24" s="108">
        <v>8273.2999999999993</v>
      </c>
      <c r="M24" s="108">
        <v>8783.7999999999993</v>
      </c>
    </row>
    <row r="25" spans="1:13" ht="12.95" customHeight="1" x14ac:dyDescent="0.2">
      <c r="A25" s="222" t="s">
        <v>13</v>
      </c>
      <c r="B25" s="108">
        <v>10454.700000000001</v>
      </c>
      <c r="C25" s="108">
        <v>12440.4</v>
      </c>
      <c r="D25" s="108">
        <v>13816.5</v>
      </c>
      <c r="E25" s="108">
        <v>10716.6</v>
      </c>
      <c r="F25" s="108">
        <v>10770.4</v>
      </c>
      <c r="G25" s="108">
        <v>12638</v>
      </c>
      <c r="H25" s="108">
        <v>12798.2</v>
      </c>
      <c r="I25" s="108">
        <v>11931.2</v>
      </c>
      <c r="J25" s="108">
        <v>12466.4</v>
      </c>
      <c r="K25" s="108">
        <v>13628.1</v>
      </c>
      <c r="L25" s="108">
        <v>14593.1</v>
      </c>
      <c r="M25" s="108">
        <v>17836.3</v>
      </c>
    </row>
    <row r="26" spans="1:13" ht="12.95" customHeight="1" thickBot="1" x14ac:dyDescent="0.25">
      <c r="A26" s="151"/>
      <c r="B26" s="26"/>
      <c r="C26" s="26"/>
      <c r="D26" s="26"/>
      <c r="E26" s="26"/>
      <c r="F26" s="26"/>
      <c r="G26" s="26"/>
      <c r="H26" s="26"/>
      <c r="I26" s="26"/>
      <c r="J26" s="26"/>
      <c r="K26" s="26"/>
      <c r="L26" s="26"/>
      <c r="M26" s="26"/>
    </row>
    <row r="27" spans="1:13" ht="12.95" customHeight="1" x14ac:dyDescent="0.2">
      <c r="A27" s="152"/>
      <c r="B27" s="24"/>
      <c r="C27" s="24"/>
      <c r="D27" s="24"/>
      <c r="E27" s="24"/>
      <c r="F27" s="24"/>
      <c r="G27" s="24"/>
      <c r="H27" s="24"/>
      <c r="I27" s="24"/>
      <c r="J27" s="24"/>
      <c r="K27" s="24"/>
      <c r="L27" s="24"/>
      <c r="M27" s="24"/>
    </row>
    <row r="28" spans="1:13" s="212" customFormat="1" ht="12.95" customHeight="1" x14ac:dyDescent="0.2">
      <c r="A28" s="233" t="s">
        <v>14</v>
      </c>
      <c r="J28" s="246"/>
      <c r="K28" s="246"/>
      <c r="L28" s="246"/>
      <c r="M28" s="246"/>
    </row>
    <row r="29" spans="1:13" s="212" customFormat="1" ht="12.95" customHeight="1" x14ac:dyDescent="0.2">
      <c r="A29" s="222" t="s">
        <v>116</v>
      </c>
      <c r="B29" s="234">
        <v>158</v>
      </c>
      <c r="C29" s="234">
        <v>163</v>
      </c>
      <c r="D29" s="234">
        <v>158</v>
      </c>
      <c r="E29" s="234">
        <v>159</v>
      </c>
      <c r="F29" s="235">
        <v>159</v>
      </c>
      <c r="G29" s="235">
        <v>159</v>
      </c>
      <c r="H29" s="235">
        <v>168</v>
      </c>
      <c r="I29" s="235">
        <v>153</v>
      </c>
      <c r="J29" s="255">
        <v>147</v>
      </c>
      <c r="K29" s="255">
        <v>157</v>
      </c>
      <c r="L29" s="255">
        <v>146</v>
      </c>
      <c r="M29" s="255">
        <v>127</v>
      </c>
    </row>
    <row r="30" spans="1:13" s="212" customFormat="1" ht="12.95" customHeight="1" x14ac:dyDescent="0.2">
      <c r="A30" s="222" t="s">
        <v>15</v>
      </c>
      <c r="B30" s="234">
        <v>53</v>
      </c>
      <c r="C30" s="234">
        <v>52</v>
      </c>
      <c r="D30" s="234">
        <v>46</v>
      </c>
      <c r="E30" s="234">
        <v>48</v>
      </c>
      <c r="F30" s="235">
        <v>40</v>
      </c>
      <c r="G30" s="235">
        <v>49</v>
      </c>
      <c r="H30" s="235">
        <v>47</v>
      </c>
      <c r="I30" s="235">
        <v>47</v>
      </c>
      <c r="J30" s="255">
        <v>32</v>
      </c>
      <c r="K30" s="255">
        <v>40</v>
      </c>
      <c r="L30" s="255">
        <v>34</v>
      </c>
      <c r="M30" s="255">
        <v>36</v>
      </c>
    </row>
    <row r="31" spans="1:13" s="212" customFormat="1" ht="12.95" customHeight="1" x14ac:dyDescent="0.2">
      <c r="A31" s="222" t="s">
        <v>165</v>
      </c>
      <c r="F31" s="236"/>
      <c r="G31" s="236"/>
      <c r="H31" s="236"/>
      <c r="I31" s="236"/>
      <c r="J31" s="256"/>
      <c r="K31" s="256"/>
      <c r="L31" s="256"/>
      <c r="M31" s="256"/>
    </row>
    <row r="32" spans="1:13" s="212" customFormat="1" ht="12.95" customHeight="1" x14ac:dyDescent="0.2">
      <c r="A32" s="222" t="s">
        <v>62</v>
      </c>
      <c r="B32" s="237">
        <v>45.5</v>
      </c>
      <c r="C32" s="237">
        <v>46.7</v>
      </c>
      <c r="D32" s="237">
        <v>22.9</v>
      </c>
      <c r="E32" s="237">
        <v>24.8</v>
      </c>
      <c r="F32" s="238">
        <v>23.1</v>
      </c>
      <c r="G32" s="238">
        <v>22.1</v>
      </c>
      <c r="H32" s="238">
        <v>14.2</v>
      </c>
      <c r="I32" s="238">
        <v>35.1</v>
      </c>
      <c r="J32" s="257">
        <v>35.5</v>
      </c>
      <c r="K32" s="257">
        <v>39.799999999999997</v>
      </c>
      <c r="L32" s="257">
        <v>39.1</v>
      </c>
      <c r="M32" s="257">
        <v>34.299999999999997</v>
      </c>
    </row>
    <row r="33" spans="1:13" s="212" customFormat="1" ht="13.9" customHeight="1" x14ac:dyDescent="0.2">
      <c r="A33" s="222" t="s">
        <v>111</v>
      </c>
      <c r="F33" s="236"/>
      <c r="G33" s="236"/>
      <c r="H33" s="236"/>
      <c r="I33" s="236"/>
      <c r="J33" s="257"/>
      <c r="K33" s="257"/>
      <c r="L33" s="257"/>
      <c r="M33" s="257"/>
    </row>
    <row r="34" spans="1:13" s="212" customFormat="1" ht="13.9" customHeight="1" x14ac:dyDescent="0.2">
      <c r="A34" s="222" t="s">
        <v>142</v>
      </c>
      <c r="F34" s="236"/>
      <c r="G34" s="236"/>
      <c r="H34" s="236"/>
      <c r="I34" s="236"/>
      <c r="J34" s="257"/>
      <c r="K34" s="257"/>
      <c r="L34" s="257"/>
      <c r="M34" s="257"/>
    </row>
    <row r="35" spans="1:13" s="212" customFormat="1" ht="12.95" customHeight="1" x14ac:dyDescent="0.2">
      <c r="A35" s="222" t="s">
        <v>140</v>
      </c>
      <c r="B35" s="239">
        <v>47.9</v>
      </c>
      <c r="C35" s="239">
        <v>46.2</v>
      </c>
      <c r="D35" s="239">
        <v>29.9</v>
      </c>
      <c r="E35" s="239">
        <v>26.8</v>
      </c>
      <c r="F35" s="238">
        <v>22.2</v>
      </c>
      <c r="G35" s="238">
        <v>21.5</v>
      </c>
      <c r="H35" s="238">
        <v>11.4</v>
      </c>
      <c r="I35" s="238">
        <v>31.8</v>
      </c>
      <c r="J35" s="257">
        <v>34.9</v>
      </c>
      <c r="K35" s="257">
        <v>41.8</v>
      </c>
      <c r="L35" s="257">
        <v>33.299999999999997</v>
      </c>
      <c r="M35" s="257">
        <v>27.5</v>
      </c>
    </row>
    <row r="36" spans="1:13" s="212" customFormat="1" ht="15" customHeight="1" x14ac:dyDescent="0.2">
      <c r="A36" s="222" t="s">
        <v>112</v>
      </c>
      <c r="F36" s="236"/>
      <c r="G36" s="236"/>
      <c r="H36" s="236"/>
      <c r="I36" s="236"/>
      <c r="J36" s="257"/>
      <c r="K36" s="257"/>
      <c r="L36" s="257"/>
      <c r="M36" s="257"/>
    </row>
    <row r="37" spans="1:13" s="212" customFormat="1" ht="25.7" customHeight="1" x14ac:dyDescent="0.2">
      <c r="A37" s="222" t="s">
        <v>141</v>
      </c>
      <c r="B37" s="239">
        <v>27.3</v>
      </c>
      <c r="C37" s="239">
        <v>26.3</v>
      </c>
      <c r="D37" s="239">
        <v>19.5</v>
      </c>
      <c r="E37" s="239">
        <v>20.3</v>
      </c>
      <c r="F37" s="238">
        <v>17.899999999999999</v>
      </c>
      <c r="G37" s="238">
        <v>17.899999999999999</v>
      </c>
      <c r="H37" s="238">
        <v>9.9</v>
      </c>
      <c r="I37" s="238">
        <v>25.5</v>
      </c>
      <c r="J37" s="257">
        <v>26.4</v>
      </c>
      <c r="K37" s="257">
        <v>28.4</v>
      </c>
      <c r="L37" s="257">
        <v>28.3</v>
      </c>
      <c r="M37" s="257">
        <v>27.3</v>
      </c>
    </row>
    <row r="38" spans="1:13" s="212" customFormat="1" ht="12.95" customHeight="1" x14ac:dyDescent="0.2">
      <c r="A38" s="222" t="s">
        <v>105</v>
      </c>
      <c r="F38" s="236"/>
      <c r="G38" s="236"/>
      <c r="H38" s="236"/>
      <c r="I38" s="236"/>
      <c r="J38" s="256"/>
      <c r="K38" s="256"/>
      <c r="L38" s="256"/>
      <c r="M38" s="256"/>
    </row>
    <row r="39" spans="1:13" s="212" customFormat="1" ht="12.95" customHeight="1" x14ac:dyDescent="0.2">
      <c r="A39" s="222" t="s">
        <v>16</v>
      </c>
      <c r="B39" s="239">
        <v>108.6</v>
      </c>
      <c r="C39" s="239">
        <v>105.9</v>
      </c>
      <c r="D39" s="239">
        <v>93</v>
      </c>
      <c r="E39" s="239">
        <v>91.9</v>
      </c>
      <c r="F39" s="238">
        <v>95.1</v>
      </c>
      <c r="G39" s="238">
        <v>97.6</v>
      </c>
      <c r="H39" s="238">
        <v>98.9</v>
      </c>
      <c r="I39" s="238">
        <v>114.5</v>
      </c>
      <c r="J39" s="258">
        <v>113.9</v>
      </c>
      <c r="K39" s="258">
        <v>120.4</v>
      </c>
      <c r="L39" s="258">
        <v>109.5</v>
      </c>
      <c r="M39" s="258">
        <v>109.7</v>
      </c>
    </row>
    <row r="40" spans="1:13" s="212" customFormat="1" ht="12.95" customHeight="1" x14ac:dyDescent="0.2">
      <c r="A40" s="222" t="s">
        <v>106</v>
      </c>
      <c r="B40" s="240">
        <v>0.9</v>
      </c>
      <c r="C40" s="240">
        <v>1</v>
      </c>
      <c r="D40" s="240">
        <v>0.9</v>
      </c>
      <c r="E40" s="240">
        <v>1</v>
      </c>
      <c r="F40" s="238">
        <v>1</v>
      </c>
      <c r="G40" s="238">
        <v>1</v>
      </c>
      <c r="H40" s="238">
        <v>1</v>
      </c>
      <c r="I40" s="238">
        <v>1.2</v>
      </c>
      <c r="J40" s="258">
        <v>1</v>
      </c>
      <c r="K40" s="258">
        <v>1.1000000000000001</v>
      </c>
      <c r="L40" s="258">
        <v>0.9</v>
      </c>
      <c r="M40" s="258">
        <v>1</v>
      </c>
    </row>
    <row r="41" spans="1:13" s="212" customFormat="1" ht="12.95" customHeight="1" x14ac:dyDescent="0.2">
      <c r="A41" s="222" t="s">
        <v>63</v>
      </c>
      <c r="F41" s="236"/>
      <c r="G41" s="236"/>
      <c r="H41" s="236"/>
      <c r="I41" s="236"/>
      <c r="J41" s="256"/>
      <c r="K41" s="256"/>
      <c r="L41" s="256"/>
      <c r="M41" s="256"/>
    </row>
    <row r="42" spans="1:13" s="212" customFormat="1" ht="12.95" customHeight="1" x14ac:dyDescent="0.2">
      <c r="A42" s="222" t="s">
        <v>17</v>
      </c>
      <c r="F42" s="236"/>
      <c r="G42" s="236"/>
      <c r="H42" s="236"/>
      <c r="I42" s="236"/>
      <c r="J42" s="256"/>
      <c r="K42" s="256"/>
      <c r="L42" s="256"/>
      <c r="M42" s="256"/>
    </row>
    <row r="43" spans="1:13" s="212" customFormat="1" ht="12.95" customHeight="1" x14ac:dyDescent="0.2">
      <c r="A43" s="222" t="s">
        <v>18</v>
      </c>
      <c r="B43" s="241">
        <v>0.32</v>
      </c>
      <c r="C43" s="241">
        <v>0.4</v>
      </c>
      <c r="D43" s="241">
        <v>0.28999999999999998</v>
      </c>
      <c r="E43" s="241">
        <v>0.37</v>
      </c>
      <c r="F43" s="242">
        <v>0.37</v>
      </c>
      <c r="G43" s="242">
        <v>0.38</v>
      </c>
      <c r="H43" s="242">
        <v>0.34</v>
      </c>
      <c r="I43" s="242">
        <v>0.46</v>
      </c>
      <c r="J43" s="259">
        <v>0.4</v>
      </c>
      <c r="K43" s="259">
        <v>0.52</v>
      </c>
      <c r="L43" s="259">
        <v>0.56999999999999995</v>
      </c>
      <c r="M43" s="259">
        <v>0.49</v>
      </c>
    </row>
    <row r="44" spans="1:13" x14ac:dyDescent="0.2">
      <c r="A44" s="152"/>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sheetData>
  <hyperlinks>
    <hyperlink ref="A1" location="Мазмуну!A1" display="МАЗМУНУНА  кайтуу" xr:uid="{00000000-0004-0000-30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71"/>
  <sheetViews>
    <sheetView workbookViewId="0">
      <selection activeCell="M42" sqref="M42"/>
    </sheetView>
  </sheetViews>
  <sheetFormatPr defaultRowHeight="12.75" x14ac:dyDescent="0.2"/>
  <cols>
    <col min="1" max="1" width="41.140625" style="250" customWidth="1"/>
    <col min="2" max="3" width="0" style="246" hidden="1" customWidth="1"/>
    <col min="4" max="6" width="9.28515625" style="246" hidden="1" customWidth="1"/>
    <col min="7" max="8" width="9.5703125" style="246" hidden="1" customWidth="1"/>
    <col min="9" max="13" width="9.5703125" style="246" customWidth="1"/>
    <col min="14" max="256" width="9.140625" style="246"/>
    <col min="257" max="257" width="41.140625" style="246" customWidth="1"/>
    <col min="258" max="262" width="0" style="246" hidden="1" customWidth="1"/>
    <col min="263" max="267" width="9.5703125" style="246" customWidth="1"/>
    <col min="268" max="512" width="9.140625" style="246"/>
    <col min="513" max="513" width="41.140625" style="246" customWidth="1"/>
    <col min="514" max="518" width="0" style="246" hidden="1" customWidth="1"/>
    <col min="519" max="523" width="9.5703125" style="246" customWidth="1"/>
    <col min="524" max="768" width="9.140625" style="246"/>
    <col min="769" max="769" width="41.140625" style="246" customWidth="1"/>
    <col min="770" max="774" width="0" style="246" hidden="1" customWidth="1"/>
    <col min="775" max="779" width="9.5703125" style="246" customWidth="1"/>
    <col min="780" max="1024" width="9.140625" style="246"/>
    <col min="1025" max="1025" width="41.140625" style="246" customWidth="1"/>
    <col min="1026" max="1030" width="0" style="246" hidden="1" customWidth="1"/>
    <col min="1031" max="1035" width="9.5703125" style="246" customWidth="1"/>
    <col min="1036" max="1280" width="9.140625" style="246"/>
    <col min="1281" max="1281" width="41.140625" style="246" customWidth="1"/>
    <col min="1282" max="1286" width="0" style="246" hidden="1" customWidth="1"/>
    <col min="1287" max="1291" width="9.5703125" style="246" customWidth="1"/>
    <col min="1292" max="1536" width="9.140625" style="246"/>
    <col min="1537" max="1537" width="41.140625" style="246" customWidth="1"/>
    <col min="1538" max="1542" width="0" style="246" hidden="1" customWidth="1"/>
    <col min="1543" max="1547" width="9.5703125" style="246" customWidth="1"/>
    <col min="1548" max="1792" width="9.140625" style="246"/>
    <col min="1793" max="1793" width="41.140625" style="246" customWidth="1"/>
    <col min="1794" max="1798" width="0" style="246" hidden="1" customWidth="1"/>
    <col min="1799" max="1803" width="9.5703125" style="246" customWidth="1"/>
    <col min="1804" max="2048" width="9.140625" style="246"/>
    <col min="2049" max="2049" width="41.140625" style="246" customWidth="1"/>
    <col min="2050" max="2054" width="0" style="246" hidden="1" customWidth="1"/>
    <col min="2055" max="2059" width="9.5703125" style="246" customWidth="1"/>
    <col min="2060" max="2304" width="9.140625" style="246"/>
    <col min="2305" max="2305" width="41.140625" style="246" customWidth="1"/>
    <col min="2306" max="2310" width="0" style="246" hidden="1" customWidth="1"/>
    <col min="2311" max="2315" width="9.5703125" style="246" customWidth="1"/>
    <col min="2316" max="2560" width="9.140625" style="246"/>
    <col min="2561" max="2561" width="41.140625" style="246" customWidth="1"/>
    <col min="2562" max="2566" width="0" style="246" hidden="1" customWidth="1"/>
    <col min="2567" max="2571" width="9.5703125" style="246" customWidth="1"/>
    <col min="2572" max="2816" width="9.140625" style="246"/>
    <col min="2817" max="2817" width="41.140625" style="246" customWidth="1"/>
    <col min="2818" max="2822" width="0" style="246" hidden="1" customWidth="1"/>
    <col min="2823" max="2827" width="9.5703125" style="246" customWidth="1"/>
    <col min="2828" max="3072" width="9.140625" style="246"/>
    <col min="3073" max="3073" width="41.140625" style="246" customWidth="1"/>
    <col min="3074" max="3078" width="0" style="246" hidden="1" customWidth="1"/>
    <col min="3079" max="3083" width="9.5703125" style="246" customWidth="1"/>
    <col min="3084" max="3328" width="9.140625" style="246"/>
    <col min="3329" max="3329" width="41.140625" style="246" customWidth="1"/>
    <col min="3330" max="3334" width="0" style="246" hidden="1" customWidth="1"/>
    <col min="3335" max="3339" width="9.5703125" style="246" customWidth="1"/>
    <col min="3340" max="3584" width="9.140625" style="246"/>
    <col min="3585" max="3585" width="41.140625" style="246" customWidth="1"/>
    <col min="3586" max="3590" width="0" style="246" hidden="1" customWidth="1"/>
    <col min="3591" max="3595" width="9.5703125" style="246" customWidth="1"/>
    <col min="3596" max="3840" width="9.140625" style="246"/>
    <col min="3841" max="3841" width="41.140625" style="246" customWidth="1"/>
    <col min="3842" max="3846" width="0" style="246" hidden="1" customWidth="1"/>
    <col min="3847" max="3851" width="9.5703125" style="246" customWidth="1"/>
    <col min="3852" max="4096" width="9.140625" style="246"/>
    <col min="4097" max="4097" width="41.140625" style="246" customWidth="1"/>
    <col min="4098" max="4102" width="0" style="246" hidden="1" customWidth="1"/>
    <col min="4103" max="4107" width="9.5703125" style="246" customWidth="1"/>
    <col min="4108" max="4352" width="9.140625" style="246"/>
    <col min="4353" max="4353" width="41.140625" style="246" customWidth="1"/>
    <col min="4354" max="4358" width="0" style="246" hidden="1" customWidth="1"/>
    <col min="4359" max="4363" width="9.5703125" style="246" customWidth="1"/>
    <col min="4364" max="4608" width="9.140625" style="246"/>
    <col min="4609" max="4609" width="41.140625" style="246" customWidth="1"/>
    <col min="4610" max="4614" width="0" style="246" hidden="1" customWidth="1"/>
    <col min="4615" max="4619" width="9.5703125" style="246" customWidth="1"/>
    <col min="4620" max="4864" width="9.140625" style="246"/>
    <col min="4865" max="4865" width="41.140625" style="246" customWidth="1"/>
    <col min="4866" max="4870" width="0" style="246" hidden="1" customWidth="1"/>
    <col min="4871" max="4875" width="9.5703125" style="246" customWidth="1"/>
    <col min="4876" max="5120" width="9.140625" style="246"/>
    <col min="5121" max="5121" width="41.140625" style="246" customWidth="1"/>
    <col min="5122" max="5126" width="0" style="246" hidden="1" customWidth="1"/>
    <col min="5127" max="5131" width="9.5703125" style="246" customWidth="1"/>
    <col min="5132" max="5376" width="9.140625" style="246"/>
    <col min="5377" max="5377" width="41.140625" style="246" customWidth="1"/>
    <col min="5378" max="5382" width="0" style="246" hidden="1" customWidth="1"/>
    <col min="5383" max="5387" width="9.5703125" style="246" customWidth="1"/>
    <col min="5388" max="5632" width="9.140625" style="246"/>
    <col min="5633" max="5633" width="41.140625" style="246" customWidth="1"/>
    <col min="5634" max="5638" width="0" style="246" hidden="1" customWidth="1"/>
    <col min="5639" max="5643" width="9.5703125" style="246" customWidth="1"/>
    <col min="5644" max="5888" width="9.140625" style="246"/>
    <col min="5889" max="5889" width="41.140625" style="246" customWidth="1"/>
    <col min="5890" max="5894" width="0" style="246" hidden="1" customWidth="1"/>
    <col min="5895" max="5899" width="9.5703125" style="246" customWidth="1"/>
    <col min="5900" max="6144" width="9.140625" style="246"/>
    <col min="6145" max="6145" width="41.140625" style="246" customWidth="1"/>
    <col min="6146" max="6150" width="0" style="246" hidden="1" customWidth="1"/>
    <col min="6151" max="6155" width="9.5703125" style="246" customWidth="1"/>
    <col min="6156" max="6400" width="9.140625" style="246"/>
    <col min="6401" max="6401" width="41.140625" style="246" customWidth="1"/>
    <col min="6402" max="6406" width="0" style="246" hidden="1" customWidth="1"/>
    <col min="6407" max="6411" width="9.5703125" style="246" customWidth="1"/>
    <col min="6412" max="6656" width="9.140625" style="246"/>
    <col min="6657" max="6657" width="41.140625" style="246" customWidth="1"/>
    <col min="6658" max="6662" width="0" style="246" hidden="1" customWidth="1"/>
    <col min="6663" max="6667" width="9.5703125" style="246" customWidth="1"/>
    <col min="6668" max="6912" width="9.140625" style="246"/>
    <col min="6913" max="6913" width="41.140625" style="246" customWidth="1"/>
    <col min="6914" max="6918" width="0" style="246" hidden="1" customWidth="1"/>
    <col min="6919" max="6923" width="9.5703125" style="246" customWidth="1"/>
    <col min="6924" max="7168" width="9.140625" style="246"/>
    <col min="7169" max="7169" width="41.140625" style="246" customWidth="1"/>
    <col min="7170" max="7174" width="0" style="246" hidden="1" customWidth="1"/>
    <col min="7175" max="7179" width="9.5703125" style="246" customWidth="1"/>
    <col min="7180" max="7424" width="9.140625" style="246"/>
    <col min="7425" max="7425" width="41.140625" style="246" customWidth="1"/>
    <col min="7426" max="7430" width="0" style="246" hidden="1" customWidth="1"/>
    <col min="7431" max="7435" width="9.5703125" style="246" customWidth="1"/>
    <col min="7436" max="7680" width="9.140625" style="246"/>
    <col min="7681" max="7681" width="41.140625" style="246" customWidth="1"/>
    <col min="7682" max="7686" width="0" style="246" hidden="1" customWidth="1"/>
    <col min="7687" max="7691" width="9.5703125" style="246" customWidth="1"/>
    <col min="7692" max="7936" width="9.140625" style="246"/>
    <col min="7937" max="7937" width="41.140625" style="246" customWidth="1"/>
    <col min="7938" max="7942" width="0" style="246" hidden="1" customWidth="1"/>
    <col min="7943" max="7947" width="9.5703125" style="246" customWidth="1"/>
    <col min="7948" max="8192" width="9.140625" style="246"/>
    <col min="8193" max="8193" width="41.140625" style="246" customWidth="1"/>
    <col min="8194" max="8198" width="0" style="246" hidden="1" customWidth="1"/>
    <col min="8199" max="8203" width="9.5703125" style="246" customWidth="1"/>
    <col min="8204" max="8448" width="9.140625" style="246"/>
    <col min="8449" max="8449" width="41.140625" style="246" customWidth="1"/>
    <col min="8450" max="8454" width="0" style="246" hidden="1" customWidth="1"/>
    <col min="8455" max="8459" width="9.5703125" style="246" customWidth="1"/>
    <col min="8460" max="8704" width="9.140625" style="246"/>
    <col min="8705" max="8705" width="41.140625" style="246" customWidth="1"/>
    <col min="8706" max="8710" width="0" style="246" hidden="1" customWidth="1"/>
    <col min="8711" max="8715" width="9.5703125" style="246" customWidth="1"/>
    <col min="8716" max="8960" width="9.140625" style="246"/>
    <col min="8961" max="8961" width="41.140625" style="246" customWidth="1"/>
    <col min="8962" max="8966" width="0" style="246" hidden="1" customWidth="1"/>
    <col min="8967" max="8971" width="9.5703125" style="246" customWidth="1"/>
    <col min="8972" max="9216" width="9.140625" style="246"/>
    <col min="9217" max="9217" width="41.140625" style="246" customWidth="1"/>
    <col min="9218" max="9222" width="0" style="246" hidden="1" customWidth="1"/>
    <col min="9223" max="9227" width="9.5703125" style="246" customWidth="1"/>
    <col min="9228" max="9472" width="9.140625" style="246"/>
    <col min="9473" max="9473" width="41.140625" style="246" customWidth="1"/>
    <col min="9474" max="9478" width="0" style="246" hidden="1" customWidth="1"/>
    <col min="9479" max="9483" width="9.5703125" style="246" customWidth="1"/>
    <col min="9484" max="9728" width="9.140625" style="246"/>
    <col min="9729" max="9729" width="41.140625" style="246" customWidth="1"/>
    <col min="9730" max="9734" width="0" style="246" hidden="1" customWidth="1"/>
    <col min="9735" max="9739" width="9.5703125" style="246" customWidth="1"/>
    <col min="9740" max="9984" width="9.140625" style="246"/>
    <col min="9985" max="9985" width="41.140625" style="246" customWidth="1"/>
    <col min="9986" max="9990" width="0" style="246" hidden="1" customWidth="1"/>
    <col min="9991" max="9995" width="9.5703125" style="246" customWidth="1"/>
    <col min="9996" max="10240" width="9.140625" style="246"/>
    <col min="10241" max="10241" width="41.140625" style="246" customWidth="1"/>
    <col min="10242" max="10246" width="0" style="246" hidden="1" customWidth="1"/>
    <col min="10247" max="10251" width="9.5703125" style="246" customWidth="1"/>
    <col min="10252" max="10496" width="9.140625" style="246"/>
    <col min="10497" max="10497" width="41.140625" style="246" customWidth="1"/>
    <col min="10498" max="10502" width="0" style="246" hidden="1" customWidth="1"/>
    <col min="10503" max="10507" width="9.5703125" style="246" customWidth="1"/>
    <col min="10508" max="10752" width="9.140625" style="246"/>
    <col min="10753" max="10753" width="41.140625" style="246" customWidth="1"/>
    <col min="10754" max="10758" width="0" style="246" hidden="1" customWidth="1"/>
    <col min="10759" max="10763" width="9.5703125" style="246" customWidth="1"/>
    <col min="10764" max="11008" width="9.140625" style="246"/>
    <col min="11009" max="11009" width="41.140625" style="246" customWidth="1"/>
    <col min="11010" max="11014" width="0" style="246" hidden="1" customWidth="1"/>
    <col min="11015" max="11019" width="9.5703125" style="246" customWidth="1"/>
    <col min="11020" max="11264" width="9.140625" style="246"/>
    <col min="11265" max="11265" width="41.140625" style="246" customWidth="1"/>
    <col min="11266" max="11270" width="0" style="246" hidden="1" customWidth="1"/>
    <col min="11271" max="11275" width="9.5703125" style="246" customWidth="1"/>
    <col min="11276" max="11520" width="9.140625" style="246"/>
    <col min="11521" max="11521" width="41.140625" style="246" customWidth="1"/>
    <col min="11522" max="11526" width="0" style="246" hidden="1" customWidth="1"/>
    <col min="11527" max="11531" width="9.5703125" style="246" customWidth="1"/>
    <col min="11532" max="11776" width="9.140625" style="246"/>
    <col min="11777" max="11777" width="41.140625" style="246" customWidth="1"/>
    <col min="11778" max="11782" width="0" style="246" hidden="1" customWidth="1"/>
    <col min="11783" max="11787" width="9.5703125" style="246" customWidth="1"/>
    <col min="11788" max="12032" width="9.140625" style="246"/>
    <col min="12033" max="12033" width="41.140625" style="246" customWidth="1"/>
    <col min="12034" max="12038" width="0" style="246" hidden="1" customWidth="1"/>
    <col min="12039" max="12043" width="9.5703125" style="246" customWidth="1"/>
    <col min="12044" max="12288" width="9.140625" style="246"/>
    <col min="12289" max="12289" width="41.140625" style="246" customWidth="1"/>
    <col min="12290" max="12294" width="0" style="246" hidden="1" customWidth="1"/>
    <col min="12295" max="12299" width="9.5703125" style="246" customWidth="1"/>
    <col min="12300" max="12544" width="9.140625" style="246"/>
    <col min="12545" max="12545" width="41.140625" style="246" customWidth="1"/>
    <col min="12546" max="12550" width="0" style="246" hidden="1" customWidth="1"/>
    <col min="12551" max="12555" width="9.5703125" style="246" customWidth="1"/>
    <col min="12556" max="12800" width="9.140625" style="246"/>
    <col min="12801" max="12801" width="41.140625" style="246" customWidth="1"/>
    <col min="12802" max="12806" width="0" style="246" hidden="1" customWidth="1"/>
    <col min="12807" max="12811" width="9.5703125" style="246" customWidth="1"/>
    <col min="12812" max="13056" width="9.140625" style="246"/>
    <col min="13057" max="13057" width="41.140625" style="246" customWidth="1"/>
    <col min="13058" max="13062" width="0" style="246" hidden="1" customWidth="1"/>
    <col min="13063" max="13067" width="9.5703125" style="246" customWidth="1"/>
    <col min="13068" max="13312" width="9.140625" style="246"/>
    <col min="13313" max="13313" width="41.140625" style="246" customWidth="1"/>
    <col min="13314" max="13318" width="0" style="246" hidden="1" customWidth="1"/>
    <col min="13319" max="13323" width="9.5703125" style="246" customWidth="1"/>
    <col min="13324" max="13568" width="9.140625" style="246"/>
    <col min="13569" max="13569" width="41.140625" style="246" customWidth="1"/>
    <col min="13570" max="13574" width="0" style="246" hidden="1" customWidth="1"/>
    <col min="13575" max="13579" width="9.5703125" style="246" customWidth="1"/>
    <col min="13580" max="13824" width="9.140625" style="246"/>
    <col min="13825" max="13825" width="41.140625" style="246" customWidth="1"/>
    <col min="13826" max="13830" width="0" style="246" hidden="1" customWidth="1"/>
    <col min="13831" max="13835" width="9.5703125" style="246" customWidth="1"/>
    <col min="13836" max="14080" width="9.140625" style="246"/>
    <col min="14081" max="14081" width="41.140625" style="246" customWidth="1"/>
    <col min="14082" max="14086" width="0" style="246" hidden="1" customWidth="1"/>
    <col min="14087" max="14091" width="9.5703125" style="246" customWidth="1"/>
    <col min="14092" max="14336" width="9.140625" style="246"/>
    <col min="14337" max="14337" width="41.140625" style="246" customWidth="1"/>
    <col min="14338" max="14342" width="0" style="246" hidden="1" customWidth="1"/>
    <col min="14343" max="14347" width="9.5703125" style="246" customWidth="1"/>
    <col min="14348" max="14592" width="9.140625" style="246"/>
    <col min="14593" max="14593" width="41.140625" style="246" customWidth="1"/>
    <col min="14594" max="14598" width="0" style="246" hidden="1" customWidth="1"/>
    <col min="14599" max="14603" width="9.5703125" style="246" customWidth="1"/>
    <col min="14604" max="14848" width="9.140625" style="246"/>
    <col min="14849" max="14849" width="41.140625" style="246" customWidth="1"/>
    <col min="14850" max="14854" width="0" style="246" hidden="1" customWidth="1"/>
    <col min="14855" max="14859" width="9.5703125" style="246" customWidth="1"/>
    <col min="14860" max="15104" width="9.140625" style="246"/>
    <col min="15105" max="15105" width="41.140625" style="246" customWidth="1"/>
    <col min="15106" max="15110" width="0" style="246" hidden="1" customWidth="1"/>
    <col min="15111" max="15115" width="9.5703125" style="246" customWidth="1"/>
    <col min="15116" max="15360" width="9.140625" style="246"/>
    <col min="15361" max="15361" width="41.140625" style="246" customWidth="1"/>
    <col min="15362" max="15366" width="0" style="246" hidden="1" customWidth="1"/>
    <col min="15367" max="15371" width="9.5703125" style="246" customWidth="1"/>
    <col min="15372" max="15616" width="9.140625" style="246"/>
    <col min="15617" max="15617" width="41.140625" style="246" customWidth="1"/>
    <col min="15618" max="15622" width="0" style="246" hidden="1" customWidth="1"/>
    <col min="15623" max="15627" width="9.5703125" style="246" customWidth="1"/>
    <col min="15628" max="15872" width="9.140625" style="246"/>
    <col min="15873" max="15873" width="41.140625" style="246" customWidth="1"/>
    <col min="15874" max="15878" width="0" style="246" hidden="1" customWidth="1"/>
    <col min="15879" max="15883" width="9.5703125" style="246" customWidth="1"/>
    <col min="15884" max="16128" width="9.140625" style="246"/>
    <col min="16129" max="16129" width="41.140625" style="246" customWidth="1"/>
    <col min="16130" max="16134" width="0" style="246" hidden="1" customWidth="1"/>
    <col min="16135" max="16139" width="9.5703125" style="246" customWidth="1"/>
    <col min="16140" max="16384" width="9.140625" style="246"/>
  </cols>
  <sheetData>
    <row r="1" spans="1:13" s="6" customFormat="1" ht="12.95" customHeight="1" x14ac:dyDescent="0.2">
      <c r="A1" s="952" t="s">
        <v>1375</v>
      </c>
    </row>
    <row r="2" spans="1:13" ht="18" customHeight="1" x14ac:dyDescent="0.2">
      <c r="A2" s="154" t="s">
        <v>221</v>
      </c>
    </row>
    <row r="3" spans="1:13" ht="18" customHeight="1" x14ac:dyDescent="0.2">
      <c r="A3" s="154" t="s">
        <v>222</v>
      </c>
    </row>
    <row r="4" spans="1:13" ht="18" customHeight="1" thickBot="1" x14ac:dyDescent="0.25">
      <c r="A4" s="247" t="s">
        <v>184</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356.1</v>
      </c>
      <c r="C7" s="108">
        <v>199</v>
      </c>
      <c r="D7" s="108">
        <v>251.2</v>
      </c>
      <c r="E7" s="108">
        <v>508.9</v>
      </c>
      <c r="F7" s="108">
        <v>641.1</v>
      </c>
      <c r="G7" s="108">
        <v>952.1</v>
      </c>
      <c r="H7" s="108">
        <v>1260.2</v>
      </c>
      <c r="I7" s="108">
        <v>1616.5</v>
      </c>
      <c r="J7" s="108">
        <v>2942.6</v>
      </c>
      <c r="K7" s="108">
        <v>5761.5</v>
      </c>
      <c r="L7" s="108">
        <v>44999</v>
      </c>
      <c r="M7" s="108">
        <v>384468.7</v>
      </c>
    </row>
    <row r="8" spans="1:13" ht="12.95" customHeight="1" x14ac:dyDescent="0.2">
      <c r="A8" s="222" t="s">
        <v>0</v>
      </c>
      <c r="B8" s="108">
        <v>-55.4</v>
      </c>
      <c r="C8" s="108">
        <v>6.9</v>
      </c>
      <c r="D8" s="108">
        <v>40.799999999999997</v>
      </c>
      <c r="E8" s="108">
        <v>-14.7</v>
      </c>
      <c r="F8" s="108">
        <v>-28.7</v>
      </c>
      <c r="G8" s="108">
        <v>-51.8</v>
      </c>
      <c r="H8" s="108">
        <v>-123.7</v>
      </c>
      <c r="I8" s="108">
        <v>54.7</v>
      </c>
      <c r="J8" s="108">
        <v>26.6</v>
      </c>
      <c r="K8" s="108">
        <v>816.4</v>
      </c>
      <c r="L8" s="108">
        <v>2137.5</v>
      </c>
      <c r="M8" s="108">
        <v>-8536.6</v>
      </c>
    </row>
    <row r="9" spans="1:13" ht="24" x14ac:dyDescent="0.2">
      <c r="A9" s="225" t="s">
        <v>1388</v>
      </c>
      <c r="B9" s="108">
        <v>-31.1</v>
      </c>
      <c r="C9" s="108">
        <v>1.9</v>
      </c>
      <c r="D9" s="108">
        <v>63.5</v>
      </c>
      <c r="E9" s="108">
        <v>104.7</v>
      </c>
      <c r="F9" s="108">
        <v>198.3</v>
      </c>
      <c r="G9" s="108">
        <v>147.6</v>
      </c>
      <c r="H9" s="108">
        <v>264.8</v>
      </c>
      <c r="I9" s="108">
        <v>618.29999999999995</v>
      </c>
      <c r="J9" s="108">
        <v>1282.9000000000001</v>
      </c>
      <c r="K9" s="108">
        <v>2212.5</v>
      </c>
      <c r="L9" s="108">
        <v>5031.1000000000004</v>
      </c>
      <c r="M9" s="108">
        <v>5894.7</v>
      </c>
    </row>
    <row r="10" spans="1:13" ht="12.95" customHeight="1" x14ac:dyDescent="0.2">
      <c r="A10" s="226" t="s">
        <v>1</v>
      </c>
      <c r="B10" s="108">
        <v>39</v>
      </c>
      <c r="C10" s="108">
        <v>94.8</v>
      </c>
      <c r="D10" s="108">
        <v>132.4</v>
      </c>
      <c r="E10" s="108">
        <v>166.9</v>
      </c>
      <c r="F10" s="108">
        <v>254</v>
      </c>
      <c r="G10" s="108">
        <v>284.7</v>
      </c>
      <c r="H10" s="108">
        <v>384</v>
      </c>
      <c r="I10" s="108">
        <v>710.6</v>
      </c>
      <c r="J10" s="108">
        <v>1526.7</v>
      </c>
      <c r="K10" s="108">
        <v>2701.9</v>
      </c>
      <c r="L10" s="108">
        <v>5870.3</v>
      </c>
      <c r="M10" s="108">
        <v>8853.4</v>
      </c>
    </row>
    <row r="11" spans="1:13" ht="12.95" customHeight="1" x14ac:dyDescent="0.2">
      <c r="A11" s="222" t="s">
        <v>2</v>
      </c>
      <c r="B11" s="108">
        <v>70.099999999999994</v>
      </c>
      <c r="C11" s="108">
        <v>92.8</v>
      </c>
      <c r="D11" s="108">
        <v>68.900000000000006</v>
      </c>
      <c r="E11" s="108">
        <v>62.2</v>
      </c>
      <c r="F11" s="108">
        <v>55.6</v>
      </c>
      <c r="G11" s="108">
        <v>137.1</v>
      </c>
      <c r="H11" s="108">
        <v>119.1</v>
      </c>
      <c r="I11" s="108">
        <v>92.3</v>
      </c>
      <c r="J11" s="108">
        <v>243.7</v>
      </c>
      <c r="K11" s="108">
        <v>489.4</v>
      </c>
      <c r="L11" s="108">
        <v>839.2</v>
      </c>
      <c r="M11" s="108">
        <v>2958.7</v>
      </c>
    </row>
    <row r="12" spans="1:13" ht="29.25" customHeight="1" x14ac:dyDescent="0.2">
      <c r="A12" s="222" t="s">
        <v>59</v>
      </c>
      <c r="B12" s="108">
        <v>331.7</v>
      </c>
      <c r="C12" s="108">
        <v>200.6</v>
      </c>
      <c r="D12" s="108">
        <v>228.5</v>
      </c>
      <c r="E12" s="108">
        <v>389.5</v>
      </c>
      <c r="F12" s="108">
        <v>414</v>
      </c>
      <c r="G12" s="108">
        <v>752.7</v>
      </c>
      <c r="H12" s="108">
        <v>871.6</v>
      </c>
      <c r="I12" s="108">
        <v>1052.9000000000001</v>
      </c>
      <c r="J12" s="108">
        <v>1686.3</v>
      </c>
      <c r="K12" s="108">
        <v>4365.3999999999996</v>
      </c>
      <c r="L12" s="108">
        <v>42105.4</v>
      </c>
      <c r="M12" s="108">
        <v>370037.4</v>
      </c>
    </row>
    <row r="13" spans="1:13" ht="12.95" customHeight="1" x14ac:dyDescent="0.2">
      <c r="A13" s="222" t="s">
        <v>3</v>
      </c>
      <c r="B13" s="108">
        <v>672</v>
      </c>
      <c r="C13" s="108">
        <v>926.9</v>
      </c>
      <c r="D13" s="108">
        <v>2375.3000000000002</v>
      </c>
      <c r="E13" s="108">
        <v>3920.4</v>
      </c>
      <c r="F13" s="108">
        <v>6298.6</v>
      </c>
      <c r="G13" s="108">
        <v>8017.2</v>
      </c>
      <c r="H13" s="108">
        <v>11643.2</v>
      </c>
      <c r="I13" s="108">
        <v>15741</v>
      </c>
      <c r="J13" s="108">
        <v>44635.3</v>
      </c>
      <c r="K13" s="108">
        <v>72464.800000000003</v>
      </c>
      <c r="L13" s="108">
        <v>71044.2</v>
      </c>
      <c r="M13" s="108">
        <v>217167.4</v>
      </c>
    </row>
    <row r="14" spans="1:13" ht="12.95" customHeight="1" x14ac:dyDescent="0.2">
      <c r="A14" s="222" t="s">
        <v>4</v>
      </c>
      <c r="B14" s="108">
        <v>36.4</v>
      </c>
      <c r="C14" s="108">
        <v>268</v>
      </c>
      <c r="D14" s="108">
        <v>961.6</v>
      </c>
      <c r="E14" s="108">
        <v>370.3</v>
      </c>
      <c r="F14" s="108">
        <v>680.1</v>
      </c>
      <c r="G14" s="108">
        <v>764.5</v>
      </c>
      <c r="H14" s="108">
        <v>2726</v>
      </c>
      <c r="I14" s="108">
        <v>1180.9000000000001</v>
      </c>
      <c r="J14" s="108">
        <v>20563.5</v>
      </c>
      <c r="K14" s="108">
        <v>21608.1</v>
      </c>
      <c r="L14" s="108">
        <v>23169.4</v>
      </c>
      <c r="M14" s="108">
        <v>36830.1</v>
      </c>
    </row>
    <row r="15" spans="1:13" ht="12.95" customHeight="1" x14ac:dyDescent="0.2">
      <c r="A15" s="149" t="s">
        <v>5</v>
      </c>
      <c r="B15" s="108">
        <v>1.8</v>
      </c>
      <c r="C15" s="108">
        <v>5.2</v>
      </c>
      <c r="D15" s="108">
        <v>141.1</v>
      </c>
      <c r="E15" s="108">
        <v>216.4</v>
      </c>
      <c r="F15" s="108">
        <v>318.60000000000002</v>
      </c>
      <c r="G15" s="108">
        <v>515.1</v>
      </c>
      <c r="H15" s="108">
        <v>460</v>
      </c>
      <c r="I15" s="108">
        <v>563.6</v>
      </c>
      <c r="J15" s="108">
        <v>1010.2</v>
      </c>
      <c r="K15" s="108">
        <v>2649.1</v>
      </c>
      <c r="L15" s="108">
        <v>1548.8</v>
      </c>
      <c r="M15" s="108">
        <v>2580.3000000000002</v>
      </c>
    </row>
    <row r="16" spans="1:13" ht="12.95" customHeight="1" x14ac:dyDescent="0.2">
      <c r="A16" s="227" t="s">
        <v>60</v>
      </c>
      <c r="B16" s="108">
        <v>33.700000000000003</v>
      </c>
      <c r="C16" s="108">
        <v>7.3</v>
      </c>
      <c r="D16" s="108">
        <v>751.3</v>
      </c>
      <c r="E16" s="108">
        <v>111.8</v>
      </c>
      <c r="F16" s="108">
        <v>272.89999999999998</v>
      </c>
      <c r="G16" s="108">
        <v>207.4</v>
      </c>
      <c r="H16" s="108">
        <v>2154.6</v>
      </c>
      <c r="I16" s="108">
        <v>489.9</v>
      </c>
      <c r="J16" s="108">
        <v>1234.0999999999999</v>
      </c>
      <c r="K16" s="108">
        <v>2394.8000000000002</v>
      </c>
      <c r="L16" s="108">
        <v>9391.5</v>
      </c>
      <c r="M16" s="108">
        <v>18240.8</v>
      </c>
    </row>
    <row r="17" spans="1:13" ht="12.95" customHeight="1" x14ac:dyDescent="0.2">
      <c r="A17" s="149" t="s">
        <v>6</v>
      </c>
      <c r="B17" s="108">
        <v>0.9</v>
      </c>
      <c r="C17" s="108">
        <v>255.5</v>
      </c>
      <c r="D17" s="108">
        <v>69.2</v>
      </c>
      <c r="E17" s="108">
        <v>41.1</v>
      </c>
      <c r="F17" s="108">
        <v>88.7</v>
      </c>
      <c r="G17" s="108">
        <v>42</v>
      </c>
      <c r="H17" s="108">
        <v>111.4</v>
      </c>
      <c r="I17" s="108">
        <v>127.4</v>
      </c>
      <c r="J17" s="108">
        <v>18319.2</v>
      </c>
      <c r="K17" s="108">
        <v>16562.099999999999</v>
      </c>
      <c r="L17" s="108">
        <v>12229.1</v>
      </c>
      <c r="M17" s="108">
        <v>16009.1</v>
      </c>
    </row>
    <row r="18" spans="1:13" ht="12.95" customHeight="1" x14ac:dyDescent="0.2">
      <c r="A18" s="222" t="s">
        <v>7</v>
      </c>
      <c r="B18" s="108">
        <v>810.1</v>
      </c>
      <c r="C18" s="108">
        <v>782.9</v>
      </c>
      <c r="D18" s="108">
        <v>1590.3</v>
      </c>
      <c r="E18" s="108">
        <v>2650.7</v>
      </c>
      <c r="F18" s="108">
        <v>4454.7</v>
      </c>
      <c r="G18" s="108">
        <v>4984.3999999999996</v>
      </c>
      <c r="H18" s="108">
        <v>5415.2</v>
      </c>
      <c r="I18" s="108">
        <v>545</v>
      </c>
      <c r="J18" s="108">
        <v>904.7</v>
      </c>
      <c r="K18" s="108">
        <v>1982.5</v>
      </c>
      <c r="L18" s="108">
        <v>159949.20000000001</v>
      </c>
      <c r="M18" s="108">
        <v>480366.7</v>
      </c>
    </row>
    <row r="19" spans="1:13" ht="12.95" customHeight="1" x14ac:dyDescent="0.2">
      <c r="A19" s="222" t="s">
        <v>8</v>
      </c>
      <c r="B19" s="108">
        <v>30.6</v>
      </c>
      <c r="C19" s="108">
        <v>6.1</v>
      </c>
      <c r="D19" s="108">
        <v>69.599999999999994</v>
      </c>
      <c r="E19" s="108">
        <v>86</v>
      </c>
      <c r="F19" s="108">
        <v>148.6</v>
      </c>
      <c r="G19" s="108">
        <v>108</v>
      </c>
      <c r="H19" s="108">
        <v>27.1</v>
      </c>
      <c r="I19" s="108">
        <v>45.1</v>
      </c>
      <c r="J19" s="108">
        <v>68.5</v>
      </c>
      <c r="K19" s="108">
        <v>393.3</v>
      </c>
      <c r="L19" s="108">
        <v>1695.9</v>
      </c>
      <c r="M19" s="108">
        <v>8597.2999999999993</v>
      </c>
    </row>
    <row r="20" spans="1:13" ht="12.95" customHeight="1" x14ac:dyDescent="0.2">
      <c r="A20" s="227" t="s">
        <v>109</v>
      </c>
      <c r="B20" s="108">
        <v>29</v>
      </c>
      <c r="C20" s="108">
        <v>0.1</v>
      </c>
      <c r="D20" s="108">
        <v>0</v>
      </c>
      <c r="E20" s="108">
        <v>0.1</v>
      </c>
      <c r="F20" s="108">
        <v>0</v>
      </c>
      <c r="G20" s="108">
        <v>62.1</v>
      </c>
      <c r="H20" s="108">
        <v>3.7</v>
      </c>
      <c r="I20" s="108">
        <v>3.8</v>
      </c>
      <c r="J20" s="108">
        <v>4.4000000000000004</v>
      </c>
      <c r="K20" s="108">
        <v>7.6</v>
      </c>
      <c r="L20" s="108">
        <v>17.2</v>
      </c>
      <c r="M20" s="108">
        <v>15</v>
      </c>
    </row>
    <row r="21" spans="1:13" ht="12.95" customHeight="1" x14ac:dyDescent="0.2">
      <c r="A21" s="227" t="s">
        <v>9</v>
      </c>
      <c r="B21" s="108">
        <v>0</v>
      </c>
      <c r="C21" s="108" t="s">
        <v>33</v>
      </c>
      <c r="D21" s="108" t="s">
        <v>33</v>
      </c>
      <c r="E21" s="108" t="s">
        <v>33</v>
      </c>
      <c r="F21" s="108" t="s">
        <v>33</v>
      </c>
      <c r="G21" s="108" t="s">
        <v>33</v>
      </c>
      <c r="H21" s="108">
        <v>3</v>
      </c>
      <c r="I21" s="108">
        <v>2.5</v>
      </c>
      <c r="J21" s="108">
        <v>2.4</v>
      </c>
      <c r="K21" s="108">
        <v>1.4</v>
      </c>
      <c r="L21" s="108">
        <v>1.4</v>
      </c>
      <c r="M21" s="108">
        <v>9.1999999999999993</v>
      </c>
    </row>
    <row r="22" spans="1:13" ht="12.95" customHeight="1" x14ac:dyDescent="0.2">
      <c r="A22" s="227" t="s">
        <v>10</v>
      </c>
      <c r="B22" s="108">
        <v>0.5</v>
      </c>
      <c r="C22" s="108">
        <v>5.3</v>
      </c>
      <c r="D22" s="108">
        <v>6.9</v>
      </c>
      <c r="E22" s="108">
        <v>5.7</v>
      </c>
      <c r="F22" s="108">
        <v>6.5</v>
      </c>
      <c r="G22" s="108">
        <v>10.9</v>
      </c>
      <c r="H22" s="108">
        <v>12.6</v>
      </c>
      <c r="I22" s="108">
        <v>29.2</v>
      </c>
      <c r="J22" s="108">
        <v>26.4</v>
      </c>
      <c r="K22" s="108">
        <v>285.10000000000002</v>
      </c>
      <c r="L22" s="108">
        <v>130.69999999999999</v>
      </c>
      <c r="M22" s="108">
        <v>319.7</v>
      </c>
    </row>
    <row r="23" spans="1:13" ht="12.95" customHeight="1" x14ac:dyDescent="0.2">
      <c r="A23" s="227" t="s">
        <v>61</v>
      </c>
      <c r="B23" s="108" t="s">
        <v>33</v>
      </c>
      <c r="C23" s="108" t="s">
        <v>33</v>
      </c>
      <c r="D23" s="108">
        <v>62</v>
      </c>
      <c r="E23" s="108">
        <v>78</v>
      </c>
      <c r="F23" s="108">
        <v>139.1</v>
      </c>
      <c r="G23" s="108">
        <v>32.1</v>
      </c>
      <c r="H23" s="108">
        <v>4.5999999999999996</v>
      </c>
      <c r="I23" s="108">
        <v>4.5</v>
      </c>
      <c r="J23" s="108">
        <v>25</v>
      </c>
      <c r="K23" s="108">
        <v>87.2</v>
      </c>
      <c r="L23" s="108">
        <v>1517</v>
      </c>
      <c r="M23" s="108">
        <v>8200.2999999999993</v>
      </c>
    </row>
    <row r="24" spans="1:13" ht="12.95" customHeight="1" x14ac:dyDescent="0.2">
      <c r="A24" s="222" t="s">
        <v>11</v>
      </c>
      <c r="B24" s="108">
        <v>281.89999999999998</v>
      </c>
      <c r="C24" s="108">
        <v>122.9</v>
      </c>
      <c r="D24" s="108">
        <v>223.7</v>
      </c>
      <c r="E24" s="108">
        <v>233.4</v>
      </c>
      <c r="F24" s="108">
        <v>233.5</v>
      </c>
      <c r="G24" s="108">
        <v>290.2</v>
      </c>
      <c r="H24" s="108">
        <v>433.5</v>
      </c>
      <c r="I24" s="108">
        <v>481.3</v>
      </c>
      <c r="J24" s="108">
        <v>676.7</v>
      </c>
      <c r="K24" s="108">
        <v>787.2</v>
      </c>
      <c r="L24" s="108">
        <v>2611.3000000000002</v>
      </c>
      <c r="M24" s="108">
        <v>2154.9</v>
      </c>
    </row>
    <row r="25" spans="1:13" ht="12.95" customHeight="1" x14ac:dyDescent="0.2">
      <c r="A25" s="222" t="s">
        <v>12</v>
      </c>
      <c r="B25" s="108">
        <v>137.6</v>
      </c>
      <c r="C25" s="108">
        <v>82.1</v>
      </c>
      <c r="D25" s="108">
        <v>324</v>
      </c>
      <c r="E25" s="108">
        <v>518.5</v>
      </c>
      <c r="F25" s="108">
        <v>472.9</v>
      </c>
      <c r="G25" s="108">
        <v>360</v>
      </c>
      <c r="H25" s="108">
        <v>544.79999999999995</v>
      </c>
      <c r="I25" s="108">
        <v>936</v>
      </c>
      <c r="J25" s="108">
        <v>1668.8</v>
      </c>
      <c r="K25" s="108">
        <v>7357.8</v>
      </c>
      <c r="L25" s="108">
        <v>170223.6</v>
      </c>
      <c r="M25" s="108">
        <v>602772.69999999995</v>
      </c>
    </row>
    <row r="26" spans="1:13" ht="12.95" customHeight="1" x14ac:dyDescent="0.2">
      <c r="A26" s="222" t="s">
        <v>13</v>
      </c>
      <c r="B26" s="108">
        <v>195.1</v>
      </c>
      <c r="C26" s="108">
        <v>225.5</v>
      </c>
      <c r="D26" s="108">
        <v>309.8</v>
      </c>
      <c r="E26" s="108">
        <v>273.89999999999998</v>
      </c>
      <c r="F26" s="108">
        <v>413.5</v>
      </c>
      <c r="G26" s="108">
        <v>478.3</v>
      </c>
      <c r="H26" s="108">
        <v>582.9</v>
      </c>
      <c r="I26" s="108">
        <v>1225.0999999999999</v>
      </c>
      <c r="J26" s="108">
        <v>25596.6</v>
      </c>
      <c r="K26" s="108">
        <v>32170.400000000001</v>
      </c>
      <c r="L26" s="108">
        <v>55052.7</v>
      </c>
      <c r="M26" s="108">
        <v>264770.3</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146</v>
      </c>
      <c r="C30" s="234">
        <v>363</v>
      </c>
      <c r="D30" s="234">
        <v>376</v>
      </c>
      <c r="E30" s="234">
        <v>391</v>
      </c>
      <c r="F30" s="235">
        <v>471</v>
      </c>
      <c r="G30" s="235">
        <v>508</v>
      </c>
      <c r="H30" s="235">
        <v>501</v>
      </c>
      <c r="I30" s="235">
        <v>489</v>
      </c>
      <c r="J30" s="255">
        <v>629</v>
      </c>
      <c r="K30" s="255">
        <v>873</v>
      </c>
      <c r="L30" s="255">
        <v>1163</v>
      </c>
      <c r="M30" s="34">
        <v>1068</v>
      </c>
    </row>
    <row r="31" spans="1:13" s="212" customFormat="1" ht="12.95" customHeight="1" x14ac:dyDescent="0.2">
      <c r="A31" s="222" t="s">
        <v>15</v>
      </c>
      <c r="B31" s="234">
        <v>33</v>
      </c>
      <c r="C31" s="234">
        <v>69</v>
      </c>
      <c r="D31" s="234">
        <v>62</v>
      </c>
      <c r="E31" s="234">
        <v>70</v>
      </c>
      <c r="F31" s="235">
        <v>59</v>
      </c>
      <c r="G31" s="235">
        <v>78</v>
      </c>
      <c r="H31" s="235">
        <v>75</v>
      </c>
      <c r="I31" s="235">
        <v>67</v>
      </c>
      <c r="J31" s="255">
        <v>84</v>
      </c>
      <c r="K31" s="255">
        <v>126</v>
      </c>
      <c r="L31" s="255">
        <v>237</v>
      </c>
      <c r="M31" s="255">
        <v>307</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7.3</v>
      </c>
      <c r="C33" s="237">
        <v>-0.8</v>
      </c>
      <c r="D33" s="237">
        <v>9.9</v>
      </c>
      <c r="E33" s="237">
        <v>30.7</v>
      </c>
      <c r="F33" s="238">
        <v>54.9</v>
      </c>
      <c r="G33" s="238">
        <v>26.5</v>
      </c>
      <c r="H33" s="238">
        <v>44.6</v>
      </c>
      <c r="I33" s="238">
        <v>53.5</v>
      </c>
      <c r="J33" s="257">
        <v>74.5</v>
      </c>
      <c r="K33" s="257">
        <v>32</v>
      </c>
      <c r="L33" s="257">
        <v>6.9</v>
      </c>
      <c r="M33" s="257">
        <v>3.9</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-11</v>
      </c>
      <c r="C36" s="239">
        <v>1.6</v>
      </c>
      <c r="D36" s="239">
        <v>28.4</v>
      </c>
      <c r="E36" s="239">
        <v>44.9</v>
      </c>
      <c r="F36" s="238">
        <v>84.9</v>
      </c>
      <c r="G36" s="238">
        <v>50.9</v>
      </c>
      <c r="H36" s="238">
        <v>61.1</v>
      </c>
      <c r="I36" s="238">
        <v>128.5</v>
      </c>
      <c r="J36" s="257">
        <v>189.6</v>
      </c>
      <c r="K36" s="257">
        <v>281.10000000000002</v>
      </c>
      <c r="L36" s="257">
        <v>192.7</v>
      </c>
      <c r="M36" s="257">
        <v>273.5</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-8.6999999999999993</v>
      </c>
      <c r="C38" s="239">
        <v>1</v>
      </c>
      <c r="D38" s="239">
        <v>25.3</v>
      </c>
      <c r="E38" s="239">
        <v>20.6</v>
      </c>
      <c r="F38" s="238">
        <v>30.9</v>
      </c>
      <c r="G38" s="238">
        <v>15.5</v>
      </c>
      <c r="H38" s="238">
        <v>21</v>
      </c>
      <c r="I38" s="238">
        <v>38.299999999999997</v>
      </c>
      <c r="J38" s="257">
        <v>43.6</v>
      </c>
      <c r="K38" s="257">
        <v>38.4</v>
      </c>
      <c r="L38" s="257">
        <v>11.2</v>
      </c>
      <c r="M38" s="257">
        <v>1.5</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68.3</v>
      </c>
      <c r="C40" s="239">
        <v>55.9</v>
      </c>
      <c r="D40" s="239">
        <v>126.2</v>
      </c>
      <c r="E40" s="239">
        <v>202.6</v>
      </c>
      <c r="F40" s="238">
        <v>126</v>
      </c>
      <c r="G40" s="238">
        <v>148.5</v>
      </c>
      <c r="H40" s="238">
        <v>132.4</v>
      </c>
      <c r="I40" s="238">
        <v>128.30000000000001</v>
      </c>
      <c r="J40" s="258">
        <v>182</v>
      </c>
      <c r="K40" s="258">
        <v>195.8</v>
      </c>
      <c r="L40" s="258">
        <v>781</v>
      </c>
      <c r="M40" s="258">
        <v>854.4</v>
      </c>
    </row>
    <row r="41" spans="1:13" s="212" customFormat="1" ht="12.95" customHeight="1" x14ac:dyDescent="0.2">
      <c r="A41" s="222" t="s">
        <v>106</v>
      </c>
      <c r="B41" s="240">
        <v>0.2</v>
      </c>
      <c r="C41" s="240">
        <v>0.8</v>
      </c>
      <c r="D41" s="240">
        <v>2.2999999999999998</v>
      </c>
      <c r="E41" s="240">
        <v>1.6</v>
      </c>
      <c r="F41" s="238">
        <v>0.6</v>
      </c>
      <c r="G41" s="238">
        <v>1.2</v>
      </c>
      <c r="H41" s="238">
        <v>0.9</v>
      </c>
      <c r="I41" s="238">
        <v>1</v>
      </c>
      <c r="J41" s="258">
        <v>1.4</v>
      </c>
      <c r="K41" s="258">
        <v>1.1000000000000001</v>
      </c>
      <c r="L41" s="258">
        <v>4</v>
      </c>
      <c r="M41" s="258">
        <v>1.1000000000000001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0.7</v>
      </c>
      <c r="C44" s="241">
        <v>0.36</v>
      </c>
      <c r="D44" s="241">
        <v>1.05</v>
      </c>
      <c r="E44" s="241">
        <v>1.89</v>
      </c>
      <c r="F44" s="242">
        <v>1.1399999999999999</v>
      </c>
      <c r="G44" s="242">
        <v>0.75</v>
      </c>
      <c r="H44" s="242">
        <v>0.93</v>
      </c>
      <c r="I44" s="242">
        <v>0.76</v>
      </c>
      <c r="J44" s="259">
        <v>7.0000000000000007E-2</v>
      </c>
      <c r="K44" s="259">
        <v>0.23</v>
      </c>
      <c r="L44" s="259">
        <v>3.09</v>
      </c>
      <c r="M44" s="259">
        <v>2.2799999999999998</v>
      </c>
    </row>
    <row r="45" spans="1:13" ht="7.5" customHeight="1" x14ac:dyDescent="0.2">
      <c r="A45" s="152"/>
    </row>
    <row r="46" spans="1:13" ht="5.65" customHeight="1" x14ac:dyDescent="0.2">
      <c r="A46" s="152"/>
    </row>
    <row r="47" spans="1:13" ht="12.75" customHeight="1" x14ac:dyDescent="0.2">
      <c r="A47" s="152"/>
    </row>
    <row r="48" spans="1:13" ht="27.75" customHeight="1" x14ac:dyDescent="0.2">
      <c r="A48" s="996" t="s">
        <v>223</v>
      </c>
      <c r="B48" s="996"/>
      <c r="C48" s="996"/>
      <c r="D48" s="996"/>
      <c r="E48" s="996"/>
      <c r="F48" s="996"/>
      <c r="G48" s="996"/>
      <c r="H48" s="996"/>
      <c r="I48" s="996"/>
      <c r="J48" s="996"/>
      <c r="K48" s="996"/>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mergeCells count="1">
    <mergeCell ref="A48:K48"/>
  </mergeCells>
  <hyperlinks>
    <hyperlink ref="A1" location="Мазмуну!A1" display="МАЗМУНУНА  кайтуу" xr:uid="{00000000-0004-0000-31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71"/>
  <sheetViews>
    <sheetView workbookViewId="0">
      <selection activeCell="M42" sqref="M42"/>
    </sheetView>
  </sheetViews>
  <sheetFormatPr defaultRowHeight="12.75" x14ac:dyDescent="0.2"/>
  <cols>
    <col min="1" max="1" width="41.85546875" style="250" customWidth="1"/>
    <col min="2" max="8" width="0" style="246" hidden="1" customWidth="1"/>
    <col min="9" max="12" width="9.140625" style="246"/>
    <col min="13" max="13" width="8.85546875" style="246"/>
    <col min="14" max="256" width="9.140625" style="246"/>
    <col min="257" max="257" width="41.85546875" style="246" customWidth="1"/>
    <col min="258" max="262" width="0" style="246" hidden="1" customWidth="1"/>
    <col min="263" max="512" width="9.140625" style="246"/>
    <col min="513" max="513" width="41.85546875" style="246" customWidth="1"/>
    <col min="514" max="518" width="0" style="246" hidden="1" customWidth="1"/>
    <col min="519" max="768" width="9.140625" style="246"/>
    <col min="769" max="769" width="41.85546875" style="246" customWidth="1"/>
    <col min="770" max="774" width="0" style="246" hidden="1" customWidth="1"/>
    <col min="775" max="1024" width="9.140625" style="246"/>
    <col min="1025" max="1025" width="41.85546875" style="246" customWidth="1"/>
    <col min="1026" max="1030" width="0" style="246" hidden="1" customWidth="1"/>
    <col min="1031" max="1280" width="9.140625" style="246"/>
    <col min="1281" max="1281" width="41.85546875" style="246" customWidth="1"/>
    <col min="1282" max="1286" width="0" style="246" hidden="1" customWidth="1"/>
    <col min="1287" max="1536" width="9.140625" style="246"/>
    <col min="1537" max="1537" width="41.85546875" style="246" customWidth="1"/>
    <col min="1538" max="1542" width="0" style="246" hidden="1" customWidth="1"/>
    <col min="1543" max="1792" width="9.140625" style="246"/>
    <col min="1793" max="1793" width="41.85546875" style="246" customWidth="1"/>
    <col min="1794" max="1798" width="0" style="246" hidden="1" customWidth="1"/>
    <col min="1799" max="2048" width="9.140625" style="246"/>
    <col min="2049" max="2049" width="41.85546875" style="246" customWidth="1"/>
    <col min="2050" max="2054" width="0" style="246" hidden="1" customWidth="1"/>
    <col min="2055" max="2304" width="9.140625" style="246"/>
    <col min="2305" max="2305" width="41.85546875" style="246" customWidth="1"/>
    <col min="2306" max="2310" width="0" style="246" hidden="1" customWidth="1"/>
    <col min="2311" max="2560" width="9.140625" style="246"/>
    <col min="2561" max="2561" width="41.85546875" style="246" customWidth="1"/>
    <col min="2562" max="2566" width="0" style="246" hidden="1" customWidth="1"/>
    <col min="2567" max="2816" width="9.140625" style="246"/>
    <col min="2817" max="2817" width="41.85546875" style="246" customWidth="1"/>
    <col min="2818" max="2822" width="0" style="246" hidden="1" customWidth="1"/>
    <col min="2823" max="3072" width="9.140625" style="246"/>
    <col min="3073" max="3073" width="41.85546875" style="246" customWidth="1"/>
    <col min="3074" max="3078" width="0" style="246" hidden="1" customWidth="1"/>
    <col min="3079" max="3328" width="9.140625" style="246"/>
    <col min="3329" max="3329" width="41.85546875" style="246" customWidth="1"/>
    <col min="3330" max="3334" width="0" style="246" hidden="1" customWidth="1"/>
    <col min="3335" max="3584" width="9.140625" style="246"/>
    <col min="3585" max="3585" width="41.85546875" style="246" customWidth="1"/>
    <col min="3586" max="3590" width="0" style="246" hidden="1" customWidth="1"/>
    <col min="3591" max="3840" width="9.140625" style="246"/>
    <col min="3841" max="3841" width="41.85546875" style="246" customWidth="1"/>
    <col min="3842" max="3846" width="0" style="246" hidden="1" customWidth="1"/>
    <col min="3847" max="4096" width="9.140625" style="246"/>
    <col min="4097" max="4097" width="41.85546875" style="246" customWidth="1"/>
    <col min="4098" max="4102" width="0" style="246" hidden="1" customWidth="1"/>
    <col min="4103" max="4352" width="9.140625" style="246"/>
    <col min="4353" max="4353" width="41.85546875" style="246" customWidth="1"/>
    <col min="4354" max="4358" width="0" style="246" hidden="1" customWidth="1"/>
    <col min="4359" max="4608" width="9.140625" style="246"/>
    <col min="4609" max="4609" width="41.85546875" style="246" customWidth="1"/>
    <col min="4610" max="4614" width="0" style="246" hidden="1" customWidth="1"/>
    <col min="4615" max="4864" width="9.140625" style="246"/>
    <col min="4865" max="4865" width="41.85546875" style="246" customWidth="1"/>
    <col min="4866" max="4870" width="0" style="246" hidden="1" customWidth="1"/>
    <col min="4871" max="5120" width="9.140625" style="246"/>
    <col min="5121" max="5121" width="41.85546875" style="246" customWidth="1"/>
    <col min="5122" max="5126" width="0" style="246" hidden="1" customWidth="1"/>
    <col min="5127" max="5376" width="9.140625" style="246"/>
    <col min="5377" max="5377" width="41.85546875" style="246" customWidth="1"/>
    <col min="5378" max="5382" width="0" style="246" hidden="1" customWidth="1"/>
    <col min="5383" max="5632" width="9.140625" style="246"/>
    <col min="5633" max="5633" width="41.85546875" style="246" customWidth="1"/>
    <col min="5634" max="5638" width="0" style="246" hidden="1" customWidth="1"/>
    <col min="5639" max="5888" width="9.140625" style="246"/>
    <col min="5889" max="5889" width="41.85546875" style="246" customWidth="1"/>
    <col min="5890" max="5894" width="0" style="246" hidden="1" customWidth="1"/>
    <col min="5895" max="6144" width="9.140625" style="246"/>
    <col min="6145" max="6145" width="41.85546875" style="246" customWidth="1"/>
    <col min="6146" max="6150" width="0" style="246" hidden="1" customWidth="1"/>
    <col min="6151" max="6400" width="9.140625" style="246"/>
    <col min="6401" max="6401" width="41.85546875" style="246" customWidth="1"/>
    <col min="6402" max="6406" width="0" style="246" hidden="1" customWidth="1"/>
    <col min="6407" max="6656" width="9.140625" style="246"/>
    <col min="6657" max="6657" width="41.85546875" style="246" customWidth="1"/>
    <col min="6658" max="6662" width="0" style="246" hidden="1" customWidth="1"/>
    <col min="6663" max="6912" width="9.140625" style="246"/>
    <col min="6913" max="6913" width="41.85546875" style="246" customWidth="1"/>
    <col min="6914" max="6918" width="0" style="246" hidden="1" customWidth="1"/>
    <col min="6919" max="7168" width="9.140625" style="246"/>
    <col min="7169" max="7169" width="41.85546875" style="246" customWidth="1"/>
    <col min="7170" max="7174" width="0" style="246" hidden="1" customWidth="1"/>
    <col min="7175" max="7424" width="9.140625" style="246"/>
    <col min="7425" max="7425" width="41.85546875" style="246" customWidth="1"/>
    <col min="7426" max="7430" width="0" style="246" hidden="1" customWidth="1"/>
    <col min="7431" max="7680" width="9.140625" style="246"/>
    <col min="7681" max="7681" width="41.85546875" style="246" customWidth="1"/>
    <col min="7682" max="7686" width="0" style="246" hidden="1" customWidth="1"/>
    <col min="7687" max="7936" width="9.140625" style="246"/>
    <col min="7937" max="7937" width="41.85546875" style="246" customWidth="1"/>
    <col min="7938" max="7942" width="0" style="246" hidden="1" customWidth="1"/>
    <col min="7943" max="8192" width="9.140625" style="246"/>
    <col min="8193" max="8193" width="41.85546875" style="246" customWidth="1"/>
    <col min="8194" max="8198" width="0" style="246" hidden="1" customWidth="1"/>
    <col min="8199" max="8448" width="9.140625" style="246"/>
    <col min="8449" max="8449" width="41.85546875" style="246" customWidth="1"/>
    <col min="8450" max="8454" width="0" style="246" hidden="1" customWidth="1"/>
    <col min="8455" max="8704" width="9.140625" style="246"/>
    <col min="8705" max="8705" width="41.85546875" style="246" customWidth="1"/>
    <col min="8706" max="8710" width="0" style="246" hidden="1" customWidth="1"/>
    <col min="8711" max="8960" width="9.140625" style="246"/>
    <col min="8961" max="8961" width="41.85546875" style="246" customWidth="1"/>
    <col min="8962" max="8966" width="0" style="246" hidden="1" customWidth="1"/>
    <col min="8967" max="9216" width="9.140625" style="246"/>
    <col min="9217" max="9217" width="41.85546875" style="246" customWidth="1"/>
    <col min="9218" max="9222" width="0" style="246" hidden="1" customWidth="1"/>
    <col min="9223" max="9472" width="9.140625" style="246"/>
    <col min="9473" max="9473" width="41.85546875" style="246" customWidth="1"/>
    <col min="9474" max="9478" width="0" style="246" hidden="1" customWidth="1"/>
    <col min="9479" max="9728" width="9.140625" style="246"/>
    <col min="9729" max="9729" width="41.85546875" style="246" customWidth="1"/>
    <col min="9730" max="9734" width="0" style="246" hidden="1" customWidth="1"/>
    <col min="9735" max="9984" width="9.140625" style="246"/>
    <col min="9985" max="9985" width="41.85546875" style="246" customWidth="1"/>
    <col min="9986" max="9990" width="0" style="246" hidden="1" customWidth="1"/>
    <col min="9991" max="10240" width="9.140625" style="246"/>
    <col min="10241" max="10241" width="41.85546875" style="246" customWidth="1"/>
    <col min="10242" max="10246" width="0" style="246" hidden="1" customWidth="1"/>
    <col min="10247" max="10496" width="9.140625" style="246"/>
    <col min="10497" max="10497" width="41.85546875" style="246" customWidth="1"/>
    <col min="10498" max="10502" width="0" style="246" hidden="1" customWidth="1"/>
    <col min="10503" max="10752" width="9.140625" style="246"/>
    <col min="10753" max="10753" width="41.85546875" style="246" customWidth="1"/>
    <col min="10754" max="10758" width="0" style="246" hidden="1" customWidth="1"/>
    <col min="10759" max="11008" width="9.140625" style="246"/>
    <col min="11009" max="11009" width="41.85546875" style="246" customWidth="1"/>
    <col min="11010" max="11014" width="0" style="246" hidden="1" customWidth="1"/>
    <col min="11015" max="11264" width="9.140625" style="246"/>
    <col min="11265" max="11265" width="41.85546875" style="246" customWidth="1"/>
    <col min="11266" max="11270" width="0" style="246" hidden="1" customWidth="1"/>
    <col min="11271" max="11520" width="9.140625" style="246"/>
    <col min="11521" max="11521" width="41.85546875" style="246" customWidth="1"/>
    <col min="11522" max="11526" width="0" style="246" hidden="1" customWidth="1"/>
    <col min="11527" max="11776" width="9.140625" style="246"/>
    <col min="11777" max="11777" width="41.85546875" style="246" customWidth="1"/>
    <col min="11778" max="11782" width="0" style="246" hidden="1" customWidth="1"/>
    <col min="11783" max="12032" width="9.140625" style="246"/>
    <col min="12033" max="12033" width="41.85546875" style="246" customWidth="1"/>
    <col min="12034" max="12038" width="0" style="246" hidden="1" customWidth="1"/>
    <col min="12039" max="12288" width="9.140625" style="246"/>
    <col min="12289" max="12289" width="41.85546875" style="246" customWidth="1"/>
    <col min="12290" max="12294" width="0" style="246" hidden="1" customWidth="1"/>
    <col min="12295" max="12544" width="9.140625" style="246"/>
    <col min="12545" max="12545" width="41.85546875" style="246" customWidth="1"/>
    <col min="12546" max="12550" width="0" style="246" hidden="1" customWidth="1"/>
    <col min="12551" max="12800" width="9.140625" style="246"/>
    <col min="12801" max="12801" width="41.85546875" style="246" customWidth="1"/>
    <col min="12802" max="12806" width="0" style="246" hidden="1" customWidth="1"/>
    <col min="12807" max="13056" width="9.140625" style="246"/>
    <col min="13057" max="13057" width="41.85546875" style="246" customWidth="1"/>
    <col min="13058" max="13062" width="0" style="246" hidden="1" customWidth="1"/>
    <col min="13063" max="13312" width="9.140625" style="246"/>
    <col min="13313" max="13313" width="41.85546875" style="246" customWidth="1"/>
    <col min="13314" max="13318" width="0" style="246" hidden="1" customWidth="1"/>
    <col min="13319" max="13568" width="9.140625" style="246"/>
    <col min="13569" max="13569" width="41.85546875" style="246" customWidth="1"/>
    <col min="13570" max="13574" width="0" style="246" hidden="1" customWidth="1"/>
    <col min="13575" max="13824" width="9.140625" style="246"/>
    <col min="13825" max="13825" width="41.85546875" style="246" customWidth="1"/>
    <col min="13826" max="13830" width="0" style="246" hidden="1" customWidth="1"/>
    <col min="13831" max="14080" width="9.140625" style="246"/>
    <col min="14081" max="14081" width="41.85546875" style="246" customWidth="1"/>
    <col min="14082" max="14086" width="0" style="246" hidden="1" customWidth="1"/>
    <col min="14087" max="14336" width="9.140625" style="246"/>
    <col min="14337" max="14337" width="41.85546875" style="246" customWidth="1"/>
    <col min="14338" max="14342" width="0" style="246" hidden="1" customWidth="1"/>
    <col min="14343" max="14592" width="9.140625" style="246"/>
    <col min="14593" max="14593" width="41.85546875" style="246" customWidth="1"/>
    <col min="14594" max="14598" width="0" style="246" hidden="1" customWidth="1"/>
    <col min="14599" max="14848" width="9.140625" style="246"/>
    <col min="14849" max="14849" width="41.85546875" style="246" customWidth="1"/>
    <col min="14850" max="14854" width="0" style="246" hidden="1" customWidth="1"/>
    <col min="14855" max="15104" width="9.140625" style="246"/>
    <col min="15105" max="15105" width="41.85546875" style="246" customWidth="1"/>
    <col min="15106" max="15110" width="0" style="246" hidden="1" customWidth="1"/>
    <col min="15111" max="15360" width="9.140625" style="246"/>
    <col min="15361" max="15361" width="41.85546875" style="246" customWidth="1"/>
    <col min="15362" max="15366" width="0" style="246" hidden="1" customWidth="1"/>
    <col min="15367" max="15616" width="9.140625" style="246"/>
    <col min="15617" max="15617" width="41.85546875" style="246" customWidth="1"/>
    <col min="15618" max="15622" width="0" style="246" hidden="1" customWidth="1"/>
    <col min="15623" max="15872" width="9.140625" style="246"/>
    <col min="15873" max="15873" width="41.85546875" style="246" customWidth="1"/>
    <col min="15874" max="15878" width="0" style="246" hidden="1" customWidth="1"/>
    <col min="15879" max="16128" width="9.140625" style="246"/>
    <col min="16129" max="16129" width="41.8554687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224</v>
      </c>
    </row>
    <row r="3" spans="1:13" ht="21" customHeight="1" x14ac:dyDescent="0.2">
      <c r="A3" s="154" t="s">
        <v>225</v>
      </c>
    </row>
    <row r="4" spans="1:13" ht="18" customHeight="1" thickBot="1" x14ac:dyDescent="0.25">
      <c r="A4" s="247" t="s">
        <v>191</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5787.6</v>
      </c>
      <c r="C7" s="108">
        <v>6635.9</v>
      </c>
      <c r="D7" s="108">
        <v>6655.4</v>
      </c>
      <c r="E7" s="108">
        <v>7625.8</v>
      </c>
      <c r="F7" s="108">
        <v>8299.2999999999993</v>
      </c>
      <c r="G7" s="108">
        <v>9728.5</v>
      </c>
      <c r="H7" s="108">
        <v>8459</v>
      </c>
      <c r="I7" s="108">
        <v>13237.9</v>
      </c>
      <c r="J7" s="108">
        <v>14104.1</v>
      </c>
      <c r="K7" s="108">
        <v>18162.099999999999</v>
      </c>
      <c r="L7" s="108">
        <v>21366.5</v>
      </c>
      <c r="M7" s="108">
        <v>28506.3</v>
      </c>
    </row>
    <row r="8" spans="1:13" ht="12.95" customHeight="1" x14ac:dyDescent="0.2">
      <c r="A8" s="222" t="s">
        <v>0</v>
      </c>
      <c r="B8" s="108">
        <v>-753.2</v>
      </c>
      <c r="C8" s="108">
        <v>-2487.4</v>
      </c>
      <c r="D8" s="108">
        <v>-635.5</v>
      </c>
      <c r="E8" s="108">
        <v>-466.7</v>
      </c>
      <c r="F8" s="108">
        <v>-1151.2</v>
      </c>
      <c r="G8" s="108">
        <v>-559.1</v>
      </c>
      <c r="H8" s="108">
        <v>-2271.6</v>
      </c>
      <c r="I8" s="108">
        <v>-907.5</v>
      </c>
      <c r="J8" s="108">
        <v>-607.79999999999995</v>
      </c>
      <c r="K8" s="108">
        <v>541.79999999999995</v>
      </c>
      <c r="L8" s="108">
        <v>-917.4</v>
      </c>
      <c r="M8" s="108">
        <v>170.4</v>
      </c>
    </row>
    <row r="9" spans="1:13" ht="24" x14ac:dyDescent="0.2">
      <c r="A9" s="225" t="s">
        <v>1388</v>
      </c>
      <c r="B9" s="108">
        <v>839</v>
      </c>
      <c r="C9" s="108">
        <v>-725.4</v>
      </c>
      <c r="D9" s="108">
        <v>1342.6</v>
      </c>
      <c r="E9" s="108">
        <v>1658.7</v>
      </c>
      <c r="F9" s="108">
        <v>1410.2</v>
      </c>
      <c r="G9" s="108">
        <v>2335.3000000000002</v>
      </c>
      <c r="H9" s="108">
        <v>-793.9</v>
      </c>
      <c r="I9" s="108">
        <v>2869.3</v>
      </c>
      <c r="J9" s="108">
        <v>3619.4</v>
      </c>
      <c r="K9" s="108">
        <v>6173.7</v>
      </c>
      <c r="L9" s="108">
        <v>6472.6</v>
      </c>
      <c r="M9" s="108">
        <v>9273</v>
      </c>
    </row>
    <row r="10" spans="1:13" ht="12.95" customHeight="1" x14ac:dyDescent="0.2">
      <c r="A10" s="226" t="s">
        <v>1</v>
      </c>
      <c r="B10" s="108">
        <v>1806.8</v>
      </c>
      <c r="C10" s="108">
        <v>2038.9</v>
      </c>
      <c r="D10" s="108">
        <v>2669.2</v>
      </c>
      <c r="E10" s="108">
        <v>2358.5</v>
      </c>
      <c r="F10" s="108">
        <v>2548.3000000000002</v>
      </c>
      <c r="G10" s="108">
        <v>2807.9</v>
      </c>
      <c r="H10" s="108">
        <v>2429.1</v>
      </c>
      <c r="I10" s="108">
        <v>3856.9</v>
      </c>
      <c r="J10" s="108">
        <v>4666.3999999999996</v>
      </c>
      <c r="K10" s="108">
        <v>7358.7</v>
      </c>
      <c r="L10" s="108">
        <v>8507.2999999999993</v>
      </c>
      <c r="M10" s="108">
        <v>11094.4</v>
      </c>
    </row>
    <row r="11" spans="1:13" ht="12.95" customHeight="1" x14ac:dyDescent="0.2">
      <c r="A11" s="222" t="s">
        <v>2</v>
      </c>
      <c r="B11" s="108">
        <v>967.8</v>
      </c>
      <c r="C11" s="108">
        <v>2764.3</v>
      </c>
      <c r="D11" s="108">
        <v>1326.6</v>
      </c>
      <c r="E11" s="108">
        <v>699.7</v>
      </c>
      <c r="F11" s="108">
        <v>1138</v>
      </c>
      <c r="G11" s="108">
        <v>472.6</v>
      </c>
      <c r="H11" s="108">
        <v>3223</v>
      </c>
      <c r="I11" s="108">
        <v>987.6</v>
      </c>
      <c r="J11" s="108">
        <v>1047</v>
      </c>
      <c r="K11" s="108">
        <v>1185.0999999999999</v>
      </c>
      <c r="L11" s="108">
        <v>2034.7</v>
      </c>
      <c r="M11" s="108">
        <v>1821.4</v>
      </c>
    </row>
    <row r="12" spans="1:13" ht="24" x14ac:dyDescent="0.2">
      <c r="A12" s="222" t="s">
        <v>59</v>
      </c>
      <c r="B12" s="108">
        <v>4195.3999999999996</v>
      </c>
      <c r="C12" s="108">
        <v>4873.8999999999996</v>
      </c>
      <c r="D12" s="108">
        <v>4677.3</v>
      </c>
      <c r="E12" s="108">
        <v>5500.3</v>
      </c>
      <c r="F12" s="108">
        <v>5737.9</v>
      </c>
      <c r="G12" s="108">
        <v>6827.1</v>
      </c>
      <c r="H12" s="108">
        <v>6981.3</v>
      </c>
      <c r="I12" s="108">
        <v>9461.1</v>
      </c>
      <c r="J12" s="108">
        <v>9876.9</v>
      </c>
      <c r="K12" s="108">
        <v>12525.2</v>
      </c>
      <c r="L12" s="108">
        <v>13976.5</v>
      </c>
      <c r="M12" s="108">
        <v>19371.900000000001</v>
      </c>
    </row>
    <row r="13" spans="1:13" ht="12.95" customHeight="1" x14ac:dyDescent="0.2">
      <c r="A13" s="222" t="s">
        <v>3</v>
      </c>
      <c r="B13" s="108">
        <v>3207.3</v>
      </c>
      <c r="C13" s="108">
        <v>4819.1000000000004</v>
      </c>
      <c r="D13" s="108">
        <v>9744</v>
      </c>
      <c r="E13" s="108">
        <v>10090.799999999999</v>
      </c>
      <c r="F13" s="108">
        <v>9676.7000000000007</v>
      </c>
      <c r="G13" s="108">
        <v>5221.2</v>
      </c>
      <c r="H13" s="108">
        <v>6064.9</v>
      </c>
      <c r="I13" s="108">
        <v>7293.3</v>
      </c>
      <c r="J13" s="108">
        <v>6690.5</v>
      </c>
      <c r="K13" s="108">
        <v>7217.9</v>
      </c>
      <c r="L13" s="108">
        <v>8789.4</v>
      </c>
      <c r="M13" s="108">
        <v>14664.3</v>
      </c>
    </row>
    <row r="14" spans="1:13" ht="12.95" customHeight="1" x14ac:dyDescent="0.2">
      <c r="A14" s="222" t="s">
        <v>4</v>
      </c>
      <c r="B14" s="108">
        <v>711.4</v>
      </c>
      <c r="C14" s="108">
        <v>1178.3</v>
      </c>
      <c r="D14" s="108">
        <v>2426.9</v>
      </c>
      <c r="E14" s="108">
        <v>2431</v>
      </c>
      <c r="F14" s="108">
        <v>2673.6</v>
      </c>
      <c r="G14" s="108">
        <v>2043.3</v>
      </c>
      <c r="H14" s="108">
        <v>2925.4</v>
      </c>
      <c r="I14" s="108">
        <v>4038.2</v>
      </c>
      <c r="J14" s="108">
        <v>4238.2</v>
      </c>
      <c r="K14" s="108">
        <v>4607</v>
      </c>
      <c r="L14" s="108">
        <v>5354.6</v>
      </c>
      <c r="M14" s="108">
        <v>9799.2000000000007</v>
      </c>
    </row>
    <row r="15" spans="1:13" ht="12.95" customHeight="1" x14ac:dyDescent="0.2">
      <c r="A15" s="149" t="s">
        <v>5</v>
      </c>
      <c r="B15" s="108">
        <v>266.8</v>
      </c>
      <c r="C15" s="108">
        <v>425.1</v>
      </c>
      <c r="D15" s="108">
        <v>1429.8</v>
      </c>
      <c r="E15" s="108">
        <v>1572.5</v>
      </c>
      <c r="F15" s="108">
        <v>1564.3</v>
      </c>
      <c r="G15" s="108">
        <v>1305</v>
      </c>
      <c r="H15" s="108">
        <v>2342.6</v>
      </c>
      <c r="I15" s="108">
        <v>2789.9</v>
      </c>
      <c r="J15" s="108">
        <v>2931.4</v>
      </c>
      <c r="K15" s="108">
        <v>2105</v>
      </c>
      <c r="L15" s="108">
        <v>3038.6</v>
      </c>
      <c r="M15" s="108">
        <v>5431</v>
      </c>
    </row>
    <row r="16" spans="1:13" ht="12.95" customHeight="1" x14ac:dyDescent="0.2">
      <c r="A16" s="227" t="s">
        <v>60</v>
      </c>
      <c r="B16" s="108">
        <v>237.2</v>
      </c>
      <c r="C16" s="108">
        <v>355.5</v>
      </c>
      <c r="D16" s="108">
        <v>515</v>
      </c>
      <c r="E16" s="108">
        <v>511.6</v>
      </c>
      <c r="F16" s="108">
        <v>952.5</v>
      </c>
      <c r="G16" s="108">
        <v>533.9</v>
      </c>
      <c r="H16" s="108">
        <v>427.8</v>
      </c>
      <c r="I16" s="108">
        <v>820.5</v>
      </c>
      <c r="J16" s="108">
        <v>719.7</v>
      </c>
      <c r="K16" s="108">
        <v>1574.3</v>
      </c>
      <c r="L16" s="108">
        <v>1989.6</v>
      </c>
      <c r="M16" s="108">
        <v>3589.7</v>
      </c>
    </row>
    <row r="17" spans="1:13" ht="12.95" customHeight="1" x14ac:dyDescent="0.2">
      <c r="A17" s="149" t="s">
        <v>6</v>
      </c>
      <c r="B17" s="108">
        <v>206.3</v>
      </c>
      <c r="C17" s="108">
        <v>397.7</v>
      </c>
      <c r="D17" s="108">
        <v>440.3</v>
      </c>
      <c r="E17" s="108">
        <v>346.9</v>
      </c>
      <c r="F17" s="108">
        <v>155.19999999999999</v>
      </c>
      <c r="G17" s="108">
        <v>204.3</v>
      </c>
      <c r="H17" s="108">
        <v>155</v>
      </c>
      <c r="I17" s="108">
        <v>427.3</v>
      </c>
      <c r="J17" s="108">
        <v>583.9</v>
      </c>
      <c r="K17" s="108">
        <v>927.7</v>
      </c>
      <c r="L17" s="108">
        <v>326.39999999999998</v>
      </c>
      <c r="M17" s="108">
        <v>778.5</v>
      </c>
    </row>
    <row r="18" spans="1:13" ht="12.95" customHeight="1" x14ac:dyDescent="0.2">
      <c r="A18" s="222" t="s">
        <v>7</v>
      </c>
      <c r="B18" s="108">
        <v>9511.6</v>
      </c>
      <c r="C18" s="108">
        <v>17021.5</v>
      </c>
      <c r="D18" s="108">
        <v>19045.599999999999</v>
      </c>
      <c r="E18" s="108">
        <v>18390.5</v>
      </c>
      <c r="F18" s="108">
        <v>25235.7</v>
      </c>
      <c r="G18" s="108">
        <v>20750.2</v>
      </c>
      <c r="H18" s="108">
        <v>22730.7</v>
      </c>
      <c r="I18" s="108">
        <v>23967.9</v>
      </c>
      <c r="J18" s="108">
        <v>20539.8</v>
      </c>
      <c r="K18" s="108">
        <v>21364.7</v>
      </c>
      <c r="L18" s="108">
        <v>22833.9</v>
      </c>
      <c r="M18" s="108">
        <v>31839.5</v>
      </c>
    </row>
    <row r="19" spans="1:13" ht="12.95" customHeight="1" x14ac:dyDescent="0.2">
      <c r="A19" s="222" t="s">
        <v>8</v>
      </c>
      <c r="B19" s="108">
        <v>1641.6</v>
      </c>
      <c r="C19" s="108">
        <v>1501.8</v>
      </c>
      <c r="D19" s="108">
        <v>2038.6</v>
      </c>
      <c r="E19" s="108">
        <v>2734.2</v>
      </c>
      <c r="F19" s="108">
        <v>3145.7</v>
      </c>
      <c r="G19" s="108">
        <v>3247</v>
      </c>
      <c r="H19" s="108">
        <v>2770</v>
      </c>
      <c r="I19" s="108">
        <v>2838.6</v>
      </c>
      <c r="J19" s="108">
        <v>3996.6</v>
      </c>
      <c r="K19" s="108">
        <v>4582.8</v>
      </c>
      <c r="L19" s="108">
        <v>3289.7</v>
      </c>
      <c r="M19" s="108">
        <v>7198.2</v>
      </c>
    </row>
    <row r="20" spans="1:13" ht="12.95" customHeight="1" x14ac:dyDescent="0.2">
      <c r="A20" s="227" t="s">
        <v>109</v>
      </c>
      <c r="B20" s="108">
        <v>108.4</v>
      </c>
      <c r="C20" s="108">
        <v>118</v>
      </c>
      <c r="D20" s="108">
        <v>578.20000000000005</v>
      </c>
      <c r="E20" s="108">
        <v>230.7</v>
      </c>
      <c r="F20" s="108">
        <v>218.4</v>
      </c>
      <c r="G20" s="108">
        <v>520.79999999999995</v>
      </c>
      <c r="H20" s="108">
        <v>342.5</v>
      </c>
      <c r="I20" s="108">
        <v>331</v>
      </c>
      <c r="J20" s="108">
        <v>504.6</v>
      </c>
      <c r="K20" s="108">
        <v>812.7</v>
      </c>
      <c r="L20" s="108">
        <v>767.6</v>
      </c>
      <c r="M20" s="108">
        <v>1955.9</v>
      </c>
    </row>
    <row r="21" spans="1:13" ht="12.95" customHeight="1" x14ac:dyDescent="0.2">
      <c r="A21" s="227" t="s">
        <v>9</v>
      </c>
      <c r="B21" s="108">
        <v>882</v>
      </c>
      <c r="C21" s="108">
        <v>666.1</v>
      </c>
      <c r="D21" s="108">
        <v>664.9</v>
      </c>
      <c r="E21" s="108">
        <v>1636.2</v>
      </c>
      <c r="F21" s="108">
        <v>2143.6999999999998</v>
      </c>
      <c r="G21" s="108">
        <v>1608.5</v>
      </c>
      <c r="H21" s="108">
        <v>997.8</v>
      </c>
      <c r="I21" s="108">
        <v>1507.4</v>
      </c>
      <c r="J21" s="108">
        <v>1693.5</v>
      </c>
      <c r="K21" s="108">
        <v>910.3</v>
      </c>
      <c r="L21" s="108">
        <v>734</v>
      </c>
      <c r="M21" s="108">
        <v>944.7</v>
      </c>
    </row>
    <row r="22" spans="1:13" ht="12.95" customHeight="1" x14ac:dyDescent="0.2">
      <c r="A22" s="227" t="s">
        <v>10</v>
      </c>
      <c r="B22" s="108">
        <v>193.5</v>
      </c>
      <c r="C22" s="108">
        <v>176.2</v>
      </c>
      <c r="D22" s="108">
        <v>139.69999999999999</v>
      </c>
      <c r="E22" s="108">
        <v>103.1</v>
      </c>
      <c r="F22" s="108">
        <v>131.80000000000001</v>
      </c>
      <c r="G22" s="108">
        <v>241.8</v>
      </c>
      <c r="H22" s="108">
        <v>158.5</v>
      </c>
      <c r="I22" s="108">
        <v>228.1</v>
      </c>
      <c r="J22" s="108">
        <v>208.4</v>
      </c>
      <c r="K22" s="108">
        <v>1052.7</v>
      </c>
      <c r="L22" s="108">
        <v>444.1</v>
      </c>
      <c r="M22" s="108">
        <v>1047.9000000000001</v>
      </c>
    </row>
    <row r="23" spans="1:13" ht="12.95" customHeight="1" x14ac:dyDescent="0.2">
      <c r="A23" s="227" t="s">
        <v>61</v>
      </c>
      <c r="B23" s="108">
        <v>261.3</v>
      </c>
      <c r="C23" s="108">
        <v>212.6</v>
      </c>
      <c r="D23" s="108">
        <v>214.5</v>
      </c>
      <c r="E23" s="108">
        <v>327.2</v>
      </c>
      <c r="F23" s="108">
        <v>150</v>
      </c>
      <c r="G23" s="108">
        <v>227.7</v>
      </c>
      <c r="H23" s="108">
        <v>242.6</v>
      </c>
      <c r="I23" s="108">
        <v>117.3</v>
      </c>
      <c r="J23" s="108">
        <v>824.2</v>
      </c>
      <c r="K23" s="108">
        <v>720.3</v>
      </c>
      <c r="L23" s="108">
        <v>438.5</v>
      </c>
      <c r="M23" s="108">
        <v>647.1</v>
      </c>
    </row>
    <row r="24" spans="1:13" ht="12.95" customHeight="1" x14ac:dyDescent="0.2">
      <c r="A24" s="222" t="s">
        <v>11</v>
      </c>
      <c r="B24" s="108">
        <v>14449</v>
      </c>
      <c r="C24" s="108">
        <v>15116</v>
      </c>
      <c r="D24" s="108">
        <v>17549.099999999999</v>
      </c>
      <c r="E24" s="108">
        <v>20913.599999999999</v>
      </c>
      <c r="F24" s="108">
        <v>23188.6</v>
      </c>
      <c r="G24" s="108">
        <v>25747.9</v>
      </c>
      <c r="H24" s="108">
        <v>29388.400000000001</v>
      </c>
      <c r="I24" s="108">
        <v>31655</v>
      </c>
      <c r="J24" s="108">
        <v>32839.300000000003</v>
      </c>
      <c r="K24" s="108">
        <v>35658.699999999997</v>
      </c>
      <c r="L24" s="108">
        <v>41591.1</v>
      </c>
      <c r="M24" s="108">
        <v>56143.3</v>
      </c>
    </row>
    <row r="25" spans="1:13" ht="12.95" customHeight="1" x14ac:dyDescent="0.2">
      <c r="A25" s="222" t="s">
        <v>12</v>
      </c>
      <c r="B25" s="108">
        <v>2426.1999999999998</v>
      </c>
      <c r="C25" s="108">
        <v>3201.1</v>
      </c>
      <c r="D25" s="108">
        <v>3425.3</v>
      </c>
      <c r="E25" s="108">
        <v>4090.5</v>
      </c>
      <c r="F25" s="108">
        <v>4366.8</v>
      </c>
      <c r="G25" s="108">
        <v>4399.8999999999996</v>
      </c>
      <c r="H25" s="108">
        <v>5696.5</v>
      </c>
      <c r="I25" s="108">
        <v>5713.6</v>
      </c>
      <c r="J25" s="108">
        <v>8768.7999999999993</v>
      </c>
      <c r="K25" s="108">
        <v>9695.6</v>
      </c>
      <c r="L25" s="108">
        <v>10991.5</v>
      </c>
      <c r="M25" s="108">
        <v>16791.400000000001</v>
      </c>
    </row>
    <row r="26" spans="1:13" ht="12.95" customHeight="1" x14ac:dyDescent="0.2">
      <c r="A26" s="222" t="s">
        <v>13</v>
      </c>
      <c r="B26" s="108">
        <v>3736.1</v>
      </c>
      <c r="C26" s="108">
        <v>4821.3999999999996</v>
      </c>
      <c r="D26" s="108">
        <v>6145.3</v>
      </c>
      <c r="E26" s="108">
        <v>9827.2000000000007</v>
      </c>
      <c r="F26" s="108">
        <v>6279.5</v>
      </c>
      <c r="G26" s="108">
        <v>8012.7</v>
      </c>
      <c r="H26" s="108">
        <v>10493.1</v>
      </c>
      <c r="I26" s="108">
        <v>9051.7000000000007</v>
      </c>
      <c r="J26" s="108">
        <v>11360.2</v>
      </c>
      <c r="K26" s="108">
        <v>13953.8</v>
      </c>
      <c r="L26" s="108">
        <v>15739.3</v>
      </c>
      <c r="M26" s="108">
        <v>25048.6</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1148</v>
      </c>
      <c r="C30" s="234">
        <v>1164</v>
      </c>
      <c r="D30" s="234">
        <v>1176</v>
      </c>
      <c r="E30" s="234">
        <v>1193</v>
      </c>
      <c r="F30" s="235">
        <v>1220</v>
      </c>
      <c r="G30" s="235">
        <v>1260</v>
      </c>
      <c r="H30" s="235">
        <v>1289</v>
      </c>
      <c r="I30" s="235">
        <v>1259</v>
      </c>
      <c r="J30" s="34">
        <v>1284</v>
      </c>
      <c r="K30" s="34">
        <v>1409</v>
      </c>
      <c r="L30" s="34">
        <v>1440</v>
      </c>
      <c r="M30" s="34">
        <v>1363</v>
      </c>
    </row>
    <row r="31" spans="1:13" s="212" customFormat="1" ht="12.95" customHeight="1" x14ac:dyDescent="0.2">
      <c r="A31" s="222" t="s">
        <v>15</v>
      </c>
      <c r="B31" s="234">
        <v>312</v>
      </c>
      <c r="C31" s="234">
        <v>342</v>
      </c>
      <c r="D31" s="234">
        <v>300</v>
      </c>
      <c r="E31" s="234">
        <v>270</v>
      </c>
      <c r="F31" s="235">
        <v>282</v>
      </c>
      <c r="G31" s="235">
        <v>282</v>
      </c>
      <c r="H31" s="235">
        <v>346</v>
      </c>
      <c r="I31" s="235">
        <v>273</v>
      </c>
      <c r="J31" s="255">
        <v>252</v>
      </c>
      <c r="K31" s="255">
        <v>248</v>
      </c>
      <c r="L31" s="255">
        <v>262</v>
      </c>
      <c r="M31" s="255">
        <v>262</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38</v>
      </c>
      <c r="C33" s="237">
        <v>36.200000000000003</v>
      </c>
      <c r="D33" s="237">
        <v>42.3</v>
      </c>
      <c r="E33" s="237">
        <v>38.6</v>
      </c>
      <c r="F33" s="238">
        <v>44.6</v>
      </c>
      <c r="G33" s="238">
        <v>42.5</v>
      </c>
      <c r="H33" s="238">
        <v>21.2</v>
      </c>
      <c r="I33" s="238">
        <v>39.9</v>
      </c>
      <c r="J33" s="257">
        <v>42.8</v>
      </c>
      <c r="K33" s="257">
        <v>45</v>
      </c>
      <c r="L33" s="257">
        <v>52.9</v>
      </c>
      <c r="M33" s="257">
        <v>47.2</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5.8</v>
      </c>
      <c r="C36" s="239">
        <v>-4.8</v>
      </c>
      <c r="D36" s="239">
        <v>7.7</v>
      </c>
      <c r="E36" s="239">
        <v>7.9</v>
      </c>
      <c r="F36" s="238">
        <v>6.1</v>
      </c>
      <c r="G36" s="238">
        <v>9.1</v>
      </c>
      <c r="H36" s="238">
        <v>-2.7</v>
      </c>
      <c r="I36" s="238">
        <v>9.1</v>
      </c>
      <c r="J36" s="257">
        <v>11</v>
      </c>
      <c r="K36" s="257">
        <v>17.3</v>
      </c>
      <c r="L36" s="257">
        <v>15.6</v>
      </c>
      <c r="M36" s="257">
        <v>16.5</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14.5</v>
      </c>
      <c r="C38" s="239">
        <v>-10.9</v>
      </c>
      <c r="D38" s="239">
        <v>20.2</v>
      </c>
      <c r="E38" s="239">
        <v>21.8</v>
      </c>
      <c r="F38" s="238">
        <v>17</v>
      </c>
      <c r="G38" s="238">
        <v>24</v>
      </c>
      <c r="H38" s="238">
        <v>-9.4</v>
      </c>
      <c r="I38" s="238">
        <v>21.7</v>
      </c>
      <c r="J38" s="257">
        <v>25.7</v>
      </c>
      <c r="K38" s="257">
        <v>34</v>
      </c>
      <c r="L38" s="257">
        <v>30.3</v>
      </c>
      <c r="M38" s="257">
        <v>32.5</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126.3</v>
      </c>
      <c r="C40" s="239">
        <v>114.7</v>
      </c>
      <c r="D40" s="239">
        <v>100.3</v>
      </c>
      <c r="E40" s="239">
        <v>114.6</v>
      </c>
      <c r="F40" s="238">
        <v>108.8</v>
      </c>
      <c r="G40" s="238">
        <v>117.2</v>
      </c>
      <c r="H40" s="238">
        <v>87</v>
      </c>
      <c r="I40" s="238">
        <v>156.5</v>
      </c>
      <c r="J40" s="258">
        <v>106.5</v>
      </c>
      <c r="K40" s="258">
        <v>128.80000000000001</v>
      </c>
      <c r="L40" s="258">
        <v>117.6</v>
      </c>
      <c r="M40" s="258">
        <v>133.4</v>
      </c>
    </row>
    <row r="41" spans="1:13" s="212" customFormat="1" ht="12.95" customHeight="1" x14ac:dyDescent="0.2">
      <c r="A41" s="222" t="s">
        <v>106</v>
      </c>
      <c r="B41" s="240">
        <v>1.2</v>
      </c>
      <c r="C41" s="240">
        <v>0.9</v>
      </c>
      <c r="D41" s="240">
        <v>0.9</v>
      </c>
      <c r="E41" s="240">
        <v>1.1000000000000001</v>
      </c>
      <c r="F41" s="238">
        <v>0.9</v>
      </c>
      <c r="G41" s="238">
        <v>1.1000000000000001</v>
      </c>
      <c r="H41" s="238">
        <v>0.7</v>
      </c>
      <c r="I41" s="238">
        <v>1.8</v>
      </c>
      <c r="J41" s="258">
        <v>0.7</v>
      </c>
      <c r="K41" s="258">
        <v>1.2</v>
      </c>
      <c r="L41" s="258">
        <v>0.9</v>
      </c>
      <c r="M41" s="258">
        <v>1.1000000000000001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0.65</v>
      </c>
      <c r="C44" s="241">
        <v>0.66</v>
      </c>
      <c r="D44" s="241">
        <v>0.56000000000000005</v>
      </c>
      <c r="E44" s="241">
        <v>0.42</v>
      </c>
      <c r="F44" s="242">
        <v>0.7</v>
      </c>
      <c r="G44" s="242">
        <v>0.55000000000000004</v>
      </c>
      <c r="H44" s="242">
        <v>0.54</v>
      </c>
      <c r="I44" s="242">
        <v>0.63</v>
      </c>
      <c r="J44" s="259">
        <v>0.77</v>
      </c>
      <c r="K44" s="259">
        <v>0.69</v>
      </c>
      <c r="L44" s="259">
        <v>0.7</v>
      </c>
      <c r="M44" s="259">
        <v>0.67</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32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71"/>
  <sheetViews>
    <sheetView workbookViewId="0">
      <selection activeCell="M42" sqref="M42"/>
    </sheetView>
  </sheetViews>
  <sheetFormatPr defaultRowHeight="12.75" x14ac:dyDescent="0.2"/>
  <cols>
    <col min="1" max="1" width="40.7109375" style="250" customWidth="1"/>
    <col min="2" max="8" width="0" style="246" hidden="1" customWidth="1"/>
    <col min="9" max="11" width="9.140625" style="246"/>
    <col min="12" max="13" width="9.7109375" style="246" customWidth="1"/>
    <col min="14" max="256" width="9.140625" style="246"/>
    <col min="257" max="257" width="40.7109375" style="246" customWidth="1"/>
    <col min="258" max="262" width="0" style="246" hidden="1" customWidth="1"/>
    <col min="263" max="512" width="9.140625" style="246"/>
    <col min="513" max="513" width="40.7109375" style="246" customWidth="1"/>
    <col min="514" max="518" width="0" style="246" hidden="1" customWidth="1"/>
    <col min="519" max="768" width="9.140625" style="246"/>
    <col min="769" max="769" width="40.7109375" style="246" customWidth="1"/>
    <col min="770" max="774" width="0" style="246" hidden="1" customWidth="1"/>
    <col min="775" max="1024" width="9.140625" style="246"/>
    <col min="1025" max="1025" width="40.7109375" style="246" customWidth="1"/>
    <col min="1026" max="1030" width="0" style="246" hidden="1" customWidth="1"/>
    <col min="1031" max="1280" width="9.140625" style="246"/>
    <col min="1281" max="1281" width="40.7109375" style="246" customWidth="1"/>
    <col min="1282" max="1286" width="0" style="246" hidden="1" customWidth="1"/>
    <col min="1287" max="1536" width="9.140625" style="246"/>
    <col min="1537" max="1537" width="40.7109375" style="246" customWidth="1"/>
    <col min="1538" max="1542" width="0" style="246" hidden="1" customWidth="1"/>
    <col min="1543" max="1792" width="9.140625" style="246"/>
    <col min="1793" max="1793" width="40.7109375" style="246" customWidth="1"/>
    <col min="1794" max="1798" width="0" style="246" hidden="1" customWidth="1"/>
    <col min="1799" max="2048" width="9.140625" style="246"/>
    <col min="2049" max="2049" width="40.7109375" style="246" customWidth="1"/>
    <col min="2050" max="2054" width="0" style="246" hidden="1" customWidth="1"/>
    <col min="2055" max="2304" width="9.140625" style="246"/>
    <col min="2305" max="2305" width="40.7109375" style="246" customWidth="1"/>
    <col min="2306" max="2310" width="0" style="246" hidden="1" customWidth="1"/>
    <col min="2311" max="2560" width="9.140625" style="246"/>
    <col min="2561" max="2561" width="40.7109375" style="246" customWidth="1"/>
    <col min="2562" max="2566" width="0" style="246" hidden="1" customWidth="1"/>
    <col min="2567" max="2816" width="9.140625" style="246"/>
    <col min="2817" max="2817" width="40.7109375" style="246" customWidth="1"/>
    <col min="2818" max="2822" width="0" style="246" hidden="1" customWidth="1"/>
    <col min="2823" max="3072" width="9.140625" style="246"/>
    <col min="3073" max="3073" width="40.7109375" style="246" customWidth="1"/>
    <col min="3074" max="3078" width="0" style="246" hidden="1" customWidth="1"/>
    <col min="3079" max="3328" width="9.140625" style="246"/>
    <col min="3329" max="3329" width="40.7109375" style="246" customWidth="1"/>
    <col min="3330" max="3334" width="0" style="246" hidden="1" customWidth="1"/>
    <col min="3335" max="3584" width="9.140625" style="246"/>
    <col min="3585" max="3585" width="40.7109375" style="246" customWidth="1"/>
    <col min="3586" max="3590" width="0" style="246" hidden="1" customWidth="1"/>
    <col min="3591" max="3840" width="9.140625" style="246"/>
    <col min="3841" max="3841" width="40.7109375" style="246" customWidth="1"/>
    <col min="3842" max="3846" width="0" style="246" hidden="1" customWidth="1"/>
    <col min="3847" max="4096" width="9.140625" style="246"/>
    <col min="4097" max="4097" width="40.7109375" style="246" customWidth="1"/>
    <col min="4098" max="4102" width="0" style="246" hidden="1" customWidth="1"/>
    <col min="4103" max="4352" width="9.140625" style="246"/>
    <col min="4353" max="4353" width="40.7109375" style="246" customWidth="1"/>
    <col min="4354" max="4358" width="0" style="246" hidden="1" customWidth="1"/>
    <col min="4359" max="4608" width="9.140625" style="246"/>
    <col min="4609" max="4609" width="40.7109375" style="246" customWidth="1"/>
    <col min="4610" max="4614" width="0" style="246" hidden="1" customWidth="1"/>
    <col min="4615" max="4864" width="9.140625" style="246"/>
    <col min="4865" max="4865" width="40.7109375" style="246" customWidth="1"/>
    <col min="4866" max="4870" width="0" style="246" hidden="1" customWidth="1"/>
    <col min="4871" max="5120" width="9.140625" style="246"/>
    <col min="5121" max="5121" width="40.7109375" style="246" customWidth="1"/>
    <col min="5122" max="5126" width="0" style="246" hidden="1" customWidth="1"/>
    <col min="5127" max="5376" width="9.140625" style="246"/>
    <col min="5377" max="5377" width="40.7109375" style="246" customWidth="1"/>
    <col min="5378" max="5382" width="0" style="246" hidden="1" customWidth="1"/>
    <col min="5383" max="5632" width="9.140625" style="246"/>
    <col min="5633" max="5633" width="40.7109375" style="246" customWidth="1"/>
    <col min="5634" max="5638" width="0" style="246" hidden="1" customWidth="1"/>
    <col min="5639" max="5888" width="9.140625" style="246"/>
    <col min="5889" max="5889" width="40.7109375" style="246" customWidth="1"/>
    <col min="5890" max="5894" width="0" style="246" hidden="1" customWidth="1"/>
    <col min="5895" max="6144" width="9.140625" style="246"/>
    <col min="6145" max="6145" width="40.7109375" style="246" customWidth="1"/>
    <col min="6146" max="6150" width="0" style="246" hidden="1" customWidth="1"/>
    <col min="6151" max="6400" width="9.140625" style="246"/>
    <col min="6401" max="6401" width="40.7109375" style="246" customWidth="1"/>
    <col min="6402" max="6406" width="0" style="246" hidden="1" customWidth="1"/>
    <col min="6407" max="6656" width="9.140625" style="246"/>
    <col min="6657" max="6657" width="40.7109375" style="246" customWidth="1"/>
    <col min="6658" max="6662" width="0" style="246" hidden="1" customWidth="1"/>
    <col min="6663" max="6912" width="9.140625" style="246"/>
    <col min="6913" max="6913" width="40.7109375" style="246" customWidth="1"/>
    <col min="6914" max="6918" width="0" style="246" hidden="1" customWidth="1"/>
    <col min="6919" max="7168" width="9.140625" style="246"/>
    <col min="7169" max="7169" width="40.7109375" style="246" customWidth="1"/>
    <col min="7170" max="7174" width="0" style="246" hidden="1" customWidth="1"/>
    <col min="7175" max="7424" width="9.140625" style="246"/>
    <col min="7425" max="7425" width="40.7109375" style="246" customWidth="1"/>
    <col min="7426" max="7430" width="0" style="246" hidden="1" customWidth="1"/>
    <col min="7431" max="7680" width="9.140625" style="246"/>
    <col min="7681" max="7681" width="40.7109375" style="246" customWidth="1"/>
    <col min="7682" max="7686" width="0" style="246" hidden="1" customWidth="1"/>
    <col min="7687" max="7936" width="9.140625" style="246"/>
    <col min="7937" max="7937" width="40.7109375" style="246" customWidth="1"/>
    <col min="7938" max="7942" width="0" style="246" hidden="1" customWidth="1"/>
    <col min="7943" max="8192" width="9.140625" style="246"/>
    <col min="8193" max="8193" width="40.7109375" style="246" customWidth="1"/>
    <col min="8194" max="8198" width="0" style="246" hidden="1" customWidth="1"/>
    <col min="8199" max="8448" width="9.140625" style="246"/>
    <col min="8449" max="8449" width="40.7109375" style="246" customWidth="1"/>
    <col min="8450" max="8454" width="0" style="246" hidden="1" customWidth="1"/>
    <col min="8455" max="8704" width="9.140625" style="246"/>
    <col min="8705" max="8705" width="40.7109375" style="246" customWidth="1"/>
    <col min="8706" max="8710" width="0" style="246" hidden="1" customWidth="1"/>
    <col min="8711" max="8960" width="9.140625" style="246"/>
    <col min="8961" max="8961" width="40.7109375" style="246" customWidth="1"/>
    <col min="8962" max="8966" width="0" style="246" hidden="1" customWidth="1"/>
    <col min="8967" max="9216" width="9.140625" style="246"/>
    <col min="9217" max="9217" width="40.7109375" style="246" customWidth="1"/>
    <col min="9218" max="9222" width="0" style="246" hidden="1" customWidth="1"/>
    <col min="9223" max="9472" width="9.140625" style="246"/>
    <col min="9473" max="9473" width="40.7109375" style="246" customWidth="1"/>
    <col min="9474" max="9478" width="0" style="246" hidden="1" customWidth="1"/>
    <col min="9479" max="9728" width="9.140625" style="246"/>
    <col min="9729" max="9729" width="40.7109375" style="246" customWidth="1"/>
    <col min="9730" max="9734" width="0" style="246" hidden="1" customWidth="1"/>
    <col min="9735" max="9984" width="9.140625" style="246"/>
    <col min="9985" max="9985" width="40.7109375" style="246" customWidth="1"/>
    <col min="9986" max="9990" width="0" style="246" hidden="1" customWidth="1"/>
    <col min="9991" max="10240" width="9.140625" style="246"/>
    <col min="10241" max="10241" width="40.7109375" style="246" customWidth="1"/>
    <col min="10242" max="10246" width="0" style="246" hidden="1" customWidth="1"/>
    <col min="10247" max="10496" width="9.140625" style="246"/>
    <col min="10497" max="10497" width="40.7109375" style="246" customWidth="1"/>
    <col min="10498" max="10502" width="0" style="246" hidden="1" customWidth="1"/>
    <col min="10503" max="10752" width="9.140625" style="246"/>
    <col min="10753" max="10753" width="40.7109375" style="246" customWidth="1"/>
    <col min="10754" max="10758" width="0" style="246" hidden="1" customWidth="1"/>
    <col min="10759" max="11008" width="9.140625" style="246"/>
    <col min="11009" max="11009" width="40.7109375" style="246" customWidth="1"/>
    <col min="11010" max="11014" width="0" style="246" hidden="1" customWidth="1"/>
    <col min="11015" max="11264" width="9.140625" style="246"/>
    <col min="11265" max="11265" width="40.7109375" style="246" customWidth="1"/>
    <col min="11266" max="11270" width="0" style="246" hidden="1" customWidth="1"/>
    <col min="11271" max="11520" width="9.140625" style="246"/>
    <col min="11521" max="11521" width="40.7109375" style="246" customWidth="1"/>
    <col min="11522" max="11526" width="0" style="246" hidden="1" customWidth="1"/>
    <col min="11527" max="11776" width="9.140625" style="246"/>
    <col min="11777" max="11777" width="40.7109375" style="246" customWidth="1"/>
    <col min="11778" max="11782" width="0" style="246" hidden="1" customWidth="1"/>
    <col min="11783" max="12032" width="9.140625" style="246"/>
    <col min="12033" max="12033" width="40.7109375" style="246" customWidth="1"/>
    <col min="12034" max="12038" width="0" style="246" hidden="1" customWidth="1"/>
    <col min="12039" max="12288" width="9.140625" style="246"/>
    <col min="12289" max="12289" width="40.7109375" style="246" customWidth="1"/>
    <col min="12290" max="12294" width="0" style="246" hidden="1" customWidth="1"/>
    <col min="12295" max="12544" width="9.140625" style="246"/>
    <col min="12545" max="12545" width="40.7109375" style="246" customWidth="1"/>
    <col min="12546" max="12550" width="0" style="246" hidden="1" customWidth="1"/>
    <col min="12551" max="12800" width="9.140625" style="246"/>
    <col min="12801" max="12801" width="40.7109375" style="246" customWidth="1"/>
    <col min="12802" max="12806" width="0" style="246" hidden="1" customWidth="1"/>
    <col min="12807" max="13056" width="9.140625" style="246"/>
    <col min="13057" max="13057" width="40.7109375" style="246" customWidth="1"/>
    <col min="13058" max="13062" width="0" style="246" hidden="1" customWidth="1"/>
    <col min="13063" max="13312" width="9.140625" style="246"/>
    <col min="13313" max="13313" width="40.7109375" style="246" customWidth="1"/>
    <col min="13314" max="13318" width="0" style="246" hidden="1" customWidth="1"/>
    <col min="13319" max="13568" width="9.140625" style="246"/>
    <col min="13569" max="13569" width="40.7109375" style="246" customWidth="1"/>
    <col min="13570" max="13574" width="0" style="246" hidden="1" customWidth="1"/>
    <col min="13575" max="13824" width="9.140625" style="246"/>
    <col min="13825" max="13825" width="40.7109375" style="246" customWidth="1"/>
    <col min="13826" max="13830" width="0" style="246" hidden="1" customWidth="1"/>
    <col min="13831" max="14080" width="9.140625" style="246"/>
    <col min="14081" max="14081" width="40.7109375" style="246" customWidth="1"/>
    <col min="14082" max="14086" width="0" style="246" hidden="1" customWidth="1"/>
    <col min="14087" max="14336" width="9.140625" style="246"/>
    <col min="14337" max="14337" width="40.7109375" style="246" customWidth="1"/>
    <col min="14338" max="14342" width="0" style="246" hidden="1" customWidth="1"/>
    <col min="14343" max="14592" width="9.140625" style="246"/>
    <col min="14593" max="14593" width="40.7109375" style="246" customWidth="1"/>
    <col min="14594" max="14598" width="0" style="246" hidden="1" customWidth="1"/>
    <col min="14599" max="14848" width="9.140625" style="246"/>
    <col min="14849" max="14849" width="40.7109375" style="246" customWidth="1"/>
    <col min="14850" max="14854" width="0" style="246" hidden="1" customWidth="1"/>
    <col min="14855" max="15104" width="9.140625" style="246"/>
    <col min="15105" max="15105" width="40.7109375" style="246" customWidth="1"/>
    <col min="15106" max="15110" width="0" style="246" hidden="1" customWidth="1"/>
    <col min="15111" max="15360" width="9.140625" style="246"/>
    <col min="15361" max="15361" width="40.7109375" style="246" customWidth="1"/>
    <col min="15362" max="15366" width="0" style="246" hidden="1" customWidth="1"/>
    <col min="15367" max="15616" width="9.140625" style="246"/>
    <col min="15617" max="15617" width="40.7109375" style="246" customWidth="1"/>
    <col min="15618" max="15622" width="0" style="246" hidden="1" customWidth="1"/>
    <col min="15623" max="15872" width="9.140625" style="246"/>
    <col min="15873" max="15873" width="40.7109375" style="246" customWidth="1"/>
    <col min="15874" max="15878" width="0" style="246" hidden="1" customWidth="1"/>
    <col min="15879" max="16128" width="9.140625" style="246"/>
    <col min="16129" max="16129" width="40.7109375" style="246" customWidth="1"/>
    <col min="16130" max="16134" width="0" style="246" hidden="1" customWidth="1"/>
    <col min="16135" max="16384" width="9.140625" style="246"/>
  </cols>
  <sheetData>
    <row r="1" spans="1:13" s="6" customFormat="1" ht="12.95" customHeight="1" x14ac:dyDescent="0.2">
      <c r="A1" s="952" t="s">
        <v>1375</v>
      </c>
      <c r="L1" s="246"/>
      <c r="M1" s="246"/>
    </row>
    <row r="2" spans="1:13" ht="18" customHeight="1" x14ac:dyDescent="0.2">
      <c r="A2" s="154" t="s">
        <v>226</v>
      </c>
    </row>
    <row r="3" spans="1:13" ht="18" customHeight="1" x14ac:dyDescent="0.2">
      <c r="A3" s="154" t="s">
        <v>227</v>
      </c>
    </row>
    <row r="4" spans="1:13" ht="18" customHeight="1" thickBot="1" x14ac:dyDescent="0.25">
      <c r="A4" s="247" t="s">
        <v>191</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6399.7</v>
      </c>
      <c r="C7" s="108">
        <v>6857.5</v>
      </c>
      <c r="D7" s="108">
        <v>7751.8</v>
      </c>
      <c r="E7" s="108">
        <v>8245</v>
      </c>
      <c r="F7" s="108">
        <v>10397.4</v>
      </c>
      <c r="G7" s="108">
        <v>11077.8</v>
      </c>
      <c r="H7" s="108">
        <v>9660.2000000000007</v>
      </c>
      <c r="I7" s="108">
        <v>13249.9</v>
      </c>
      <c r="J7" s="108">
        <v>14430.1</v>
      </c>
      <c r="K7" s="108">
        <v>21419.200000000001</v>
      </c>
      <c r="L7" s="108">
        <v>23918.5</v>
      </c>
      <c r="M7" s="108">
        <v>34383.4</v>
      </c>
    </row>
    <row r="8" spans="1:13" ht="12.95" customHeight="1" x14ac:dyDescent="0.2">
      <c r="A8" s="222" t="s">
        <v>0</v>
      </c>
      <c r="B8" s="108">
        <v>-5644.9</v>
      </c>
      <c r="C8" s="108">
        <v>-8323.9</v>
      </c>
      <c r="D8" s="108">
        <v>811.7</v>
      </c>
      <c r="E8" s="108">
        <v>-855</v>
      </c>
      <c r="F8" s="108">
        <v>-1349.9</v>
      </c>
      <c r="G8" s="108">
        <v>-686.4</v>
      </c>
      <c r="H8" s="108">
        <v>-7566.6</v>
      </c>
      <c r="I8" s="108">
        <v>2162.6999999999998</v>
      </c>
      <c r="J8" s="108">
        <v>1382.8</v>
      </c>
      <c r="K8" s="108">
        <v>-1950.4</v>
      </c>
      <c r="L8" s="108">
        <v>3095.9</v>
      </c>
      <c r="M8" s="108">
        <v>-1878.5</v>
      </c>
    </row>
    <row r="9" spans="1:13" ht="24" x14ac:dyDescent="0.2">
      <c r="A9" s="225" t="s">
        <v>1388</v>
      </c>
      <c r="B9" s="108">
        <v>-7207.1</v>
      </c>
      <c r="C9" s="108">
        <v>-9656.9</v>
      </c>
      <c r="D9" s="108">
        <v>1230.2</v>
      </c>
      <c r="E9" s="108">
        <v>-4990.8</v>
      </c>
      <c r="F9" s="108">
        <v>-5185.3</v>
      </c>
      <c r="G9" s="108">
        <v>-331.2</v>
      </c>
      <c r="H9" s="108">
        <v>-7547.6</v>
      </c>
      <c r="I9" s="108">
        <v>2905.5</v>
      </c>
      <c r="J9" s="108">
        <v>2545.5</v>
      </c>
      <c r="K9" s="108">
        <v>1899</v>
      </c>
      <c r="L9" s="108">
        <v>9553.5</v>
      </c>
      <c r="M9" s="108">
        <v>7444.1</v>
      </c>
    </row>
    <row r="10" spans="1:13" ht="12.95" customHeight="1" x14ac:dyDescent="0.2">
      <c r="A10" s="226" t="s">
        <v>1</v>
      </c>
      <c r="B10" s="108">
        <v>2655.5</v>
      </c>
      <c r="C10" s="108">
        <v>1097.5</v>
      </c>
      <c r="D10" s="108">
        <v>2836.2</v>
      </c>
      <c r="E10" s="108">
        <v>1351.8</v>
      </c>
      <c r="F10" s="108">
        <v>1392</v>
      </c>
      <c r="G10" s="108">
        <v>2090.1</v>
      </c>
      <c r="H10" s="108">
        <v>2229</v>
      </c>
      <c r="I10" s="108">
        <v>4593</v>
      </c>
      <c r="J10" s="108">
        <v>4301.3999999999996</v>
      </c>
      <c r="K10" s="108">
        <v>5882.8</v>
      </c>
      <c r="L10" s="108">
        <v>10724.3</v>
      </c>
      <c r="M10" s="108">
        <v>13350.1</v>
      </c>
    </row>
    <row r="11" spans="1:13" ht="12.95" customHeight="1" x14ac:dyDescent="0.2">
      <c r="A11" s="222" t="s">
        <v>2</v>
      </c>
      <c r="B11" s="108">
        <v>9862.6</v>
      </c>
      <c r="C11" s="108">
        <v>10754.4</v>
      </c>
      <c r="D11" s="108">
        <v>1606.1</v>
      </c>
      <c r="E11" s="108">
        <v>6342.7</v>
      </c>
      <c r="F11" s="108">
        <v>6577.3</v>
      </c>
      <c r="G11" s="108">
        <v>2421.3000000000002</v>
      </c>
      <c r="H11" s="108">
        <v>9776.6</v>
      </c>
      <c r="I11" s="108">
        <v>1687.5</v>
      </c>
      <c r="J11" s="108">
        <v>1755.9</v>
      </c>
      <c r="K11" s="108">
        <v>3983.8</v>
      </c>
      <c r="L11" s="108">
        <v>1170.8</v>
      </c>
      <c r="M11" s="108">
        <v>5906.1</v>
      </c>
    </row>
    <row r="12" spans="1:13" ht="24" x14ac:dyDescent="0.2">
      <c r="A12" s="222" t="s">
        <v>59</v>
      </c>
      <c r="B12" s="108">
        <v>7961.9</v>
      </c>
      <c r="C12" s="108">
        <v>8190.4</v>
      </c>
      <c r="D12" s="108">
        <v>7333.3</v>
      </c>
      <c r="E12" s="108">
        <v>12380.8</v>
      </c>
      <c r="F12" s="108">
        <v>14231.9</v>
      </c>
      <c r="G12" s="108">
        <v>10722.6</v>
      </c>
      <c r="H12" s="108">
        <v>9548.9</v>
      </c>
      <c r="I12" s="108">
        <v>12507.1</v>
      </c>
      <c r="J12" s="108">
        <v>13267.5</v>
      </c>
      <c r="K12" s="108">
        <v>17569.8</v>
      </c>
      <c r="L12" s="108">
        <v>17460.8</v>
      </c>
      <c r="M12" s="108">
        <v>25060.9</v>
      </c>
    </row>
    <row r="13" spans="1:13" ht="12.95" customHeight="1" x14ac:dyDescent="0.2">
      <c r="A13" s="222" t="s">
        <v>3</v>
      </c>
      <c r="B13" s="108">
        <v>5080.5</v>
      </c>
      <c r="C13" s="108">
        <v>5529.2</v>
      </c>
      <c r="D13" s="108">
        <v>8711.4</v>
      </c>
      <c r="E13" s="108">
        <v>8225.9</v>
      </c>
      <c r="F13" s="108">
        <v>8115.9</v>
      </c>
      <c r="G13" s="108">
        <v>7628.1</v>
      </c>
      <c r="H13" s="108">
        <v>18507.900000000001</v>
      </c>
      <c r="I13" s="108">
        <v>17679.8</v>
      </c>
      <c r="J13" s="108">
        <v>18204.3</v>
      </c>
      <c r="K13" s="108">
        <v>17718.2</v>
      </c>
      <c r="L13" s="108">
        <v>16177.1</v>
      </c>
      <c r="M13" s="108">
        <v>22835.4</v>
      </c>
    </row>
    <row r="14" spans="1:13" ht="12.95" customHeight="1" x14ac:dyDescent="0.2">
      <c r="A14" s="222" t="s">
        <v>4</v>
      </c>
      <c r="B14" s="108">
        <v>1998.1</v>
      </c>
      <c r="C14" s="108">
        <v>959</v>
      </c>
      <c r="D14" s="108">
        <v>1837.6</v>
      </c>
      <c r="E14" s="108">
        <v>2671.2</v>
      </c>
      <c r="F14" s="108">
        <v>3146.6</v>
      </c>
      <c r="G14" s="108">
        <v>2624.7</v>
      </c>
      <c r="H14" s="108">
        <v>4938.6000000000004</v>
      </c>
      <c r="I14" s="108">
        <v>3873.2</v>
      </c>
      <c r="J14" s="108">
        <v>4261.8999999999996</v>
      </c>
      <c r="K14" s="108">
        <v>5653.3</v>
      </c>
      <c r="L14" s="108">
        <v>7275.6</v>
      </c>
      <c r="M14" s="108">
        <v>13288.6</v>
      </c>
    </row>
    <row r="15" spans="1:13" ht="12.95" customHeight="1" x14ac:dyDescent="0.2">
      <c r="A15" s="149" t="s">
        <v>5</v>
      </c>
      <c r="B15" s="108">
        <v>326.3</v>
      </c>
      <c r="C15" s="108">
        <v>170.9</v>
      </c>
      <c r="D15" s="108">
        <v>773.6</v>
      </c>
      <c r="E15" s="108">
        <v>1100.8</v>
      </c>
      <c r="F15" s="108">
        <v>739.2</v>
      </c>
      <c r="G15" s="108">
        <v>860.4</v>
      </c>
      <c r="H15" s="108">
        <v>998.4</v>
      </c>
      <c r="I15" s="108">
        <v>1654.8</v>
      </c>
      <c r="J15" s="108">
        <v>1300.9000000000001</v>
      </c>
      <c r="K15" s="108">
        <v>1921.9</v>
      </c>
      <c r="L15" s="108">
        <v>2019.7</v>
      </c>
      <c r="M15" s="108">
        <v>2674.7</v>
      </c>
    </row>
    <row r="16" spans="1:13" ht="12.95" customHeight="1" x14ac:dyDescent="0.2">
      <c r="A16" s="227" t="s">
        <v>60</v>
      </c>
      <c r="B16" s="108">
        <v>1061.9000000000001</v>
      </c>
      <c r="C16" s="108">
        <v>418.3</v>
      </c>
      <c r="D16" s="108">
        <v>712.4</v>
      </c>
      <c r="E16" s="108">
        <v>811.6</v>
      </c>
      <c r="F16" s="108">
        <v>869.5</v>
      </c>
      <c r="G16" s="108">
        <v>849.5</v>
      </c>
      <c r="H16" s="108">
        <v>909.1</v>
      </c>
      <c r="I16" s="108">
        <v>1164.2</v>
      </c>
      <c r="J16" s="108">
        <v>2135.1999999999998</v>
      </c>
      <c r="K16" s="108">
        <v>2941</v>
      </c>
      <c r="L16" s="108">
        <v>4199.3999999999996</v>
      </c>
      <c r="M16" s="108">
        <v>9497.6</v>
      </c>
    </row>
    <row r="17" spans="1:13" ht="12.95" customHeight="1" x14ac:dyDescent="0.2">
      <c r="A17" s="149" t="s">
        <v>6</v>
      </c>
      <c r="B17" s="108">
        <v>598.20000000000005</v>
      </c>
      <c r="C17" s="108">
        <v>352.2</v>
      </c>
      <c r="D17" s="108">
        <v>346.5</v>
      </c>
      <c r="E17" s="108">
        <v>628.6</v>
      </c>
      <c r="F17" s="108">
        <v>1073.2</v>
      </c>
      <c r="G17" s="108">
        <v>911.9</v>
      </c>
      <c r="H17" s="108">
        <v>3030.7</v>
      </c>
      <c r="I17" s="108">
        <v>1034.8</v>
      </c>
      <c r="J17" s="108">
        <v>791.5</v>
      </c>
      <c r="K17" s="108">
        <v>790.3</v>
      </c>
      <c r="L17" s="108">
        <v>913.4</v>
      </c>
      <c r="M17" s="108">
        <v>1107.7</v>
      </c>
    </row>
    <row r="18" spans="1:13" ht="12.95" customHeight="1" x14ac:dyDescent="0.2">
      <c r="A18" s="222" t="s">
        <v>7</v>
      </c>
      <c r="B18" s="108">
        <v>69133.2</v>
      </c>
      <c r="C18" s="108">
        <v>69650.899999999994</v>
      </c>
      <c r="D18" s="108">
        <v>49834.400000000001</v>
      </c>
      <c r="E18" s="108">
        <v>51574.6</v>
      </c>
      <c r="F18" s="108">
        <v>65245.1</v>
      </c>
      <c r="G18" s="108">
        <v>56568.1</v>
      </c>
      <c r="H18" s="108">
        <v>75353.2</v>
      </c>
      <c r="I18" s="108">
        <v>55954.6</v>
      </c>
      <c r="J18" s="108">
        <v>53657.599999999999</v>
      </c>
      <c r="K18" s="108">
        <v>58543.5</v>
      </c>
      <c r="L18" s="108">
        <v>56353.3</v>
      </c>
      <c r="M18" s="108">
        <v>63935.3</v>
      </c>
    </row>
    <row r="19" spans="1:13" ht="12.95" customHeight="1" x14ac:dyDescent="0.2">
      <c r="A19" s="222" t="s">
        <v>8</v>
      </c>
      <c r="B19" s="108">
        <v>3710.2</v>
      </c>
      <c r="C19" s="108">
        <v>2967.7</v>
      </c>
      <c r="D19" s="108">
        <v>1695.8</v>
      </c>
      <c r="E19" s="108">
        <v>1414.8</v>
      </c>
      <c r="F19" s="108">
        <v>1754</v>
      </c>
      <c r="G19" s="108">
        <v>2023.4</v>
      </c>
      <c r="H19" s="108">
        <v>2321.4</v>
      </c>
      <c r="I19" s="108">
        <v>2178.3000000000002</v>
      </c>
      <c r="J19" s="108">
        <v>2580.5</v>
      </c>
      <c r="K19" s="108">
        <v>2651</v>
      </c>
      <c r="L19" s="108">
        <v>2419.1</v>
      </c>
      <c r="M19" s="108">
        <v>3272.2</v>
      </c>
    </row>
    <row r="20" spans="1:13" ht="12.95" customHeight="1" x14ac:dyDescent="0.2">
      <c r="A20" s="227" t="s">
        <v>109</v>
      </c>
      <c r="B20" s="108">
        <v>1239.7</v>
      </c>
      <c r="C20" s="108">
        <v>318.10000000000002</v>
      </c>
      <c r="D20" s="108">
        <v>380.3</v>
      </c>
      <c r="E20" s="108">
        <v>394.1</v>
      </c>
      <c r="F20" s="108">
        <v>704</v>
      </c>
      <c r="G20" s="108">
        <v>951.6</v>
      </c>
      <c r="H20" s="108">
        <v>1259.0999999999999</v>
      </c>
      <c r="I20" s="108">
        <v>1111.9000000000001</v>
      </c>
      <c r="J20" s="108">
        <v>1383.6</v>
      </c>
      <c r="K20" s="108">
        <v>1443.3</v>
      </c>
      <c r="L20" s="108">
        <v>664.4</v>
      </c>
      <c r="M20" s="108">
        <v>1116.9000000000001</v>
      </c>
    </row>
    <row r="21" spans="1:13" ht="12.95" customHeight="1" x14ac:dyDescent="0.2">
      <c r="A21" s="227" t="s">
        <v>9</v>
      </c>
      <c r="B21" s="108">
        <v>261.39999999999998</v>
      </c>
      <c r="C21" s="108">
        <v>47.3</v>
      </c>
      <c r="D21" s="108">
        <v>8.3000000000000007</v>
      </c>
      <c r="E21" s="108">
        <v>10.7</v>
      </c>
      <c r="F21" s="108">
        <v>41.3</v>
      </c>
      <c r="G21" s="108">
        <v>16.100000000000001</v>
      </c>
      <c r="H21" s="108">
        <v>12.2</v>
      </c>
      <c r="I21" s="108">
        <v>98.3</v>
      </c>
      <c r="J21" s="108">
        <v>102.2</v>
      </c>
      <c r="K21" s="108">
        <v>120.8</v>
      </c>
      <c r="L21" s="108">
        <v>30.7</v>
      </c>
      <c r="M21" s="108">
        <v>34.6</v>
      </c>
    </row>
    <row r="22" spans="1:13" ht="12.95" customHeight="1" x14ac:dyDescent="0.2">
      <c r="A22" s="227" t="s">
        <v>10</v>
      </c>
      <c r="B22" s="108">
        <v>19.7</v>
      </c>
      <c r="C22" s="108">
        <v>21.8</v>
      </c>
      <c r="D22" s="108">
        <v>41.2</v>
      </c>
      <c r="E22" s="108">
        <v>45.3</v>
      </c>
      <c r="F22" s="108">
        <v>84.9</v>
      </c>
      <c r="G22" s="108">
        <v>80.5</v>
      </c>
      <c r="H22" s="108">
        <v>37.9</v>
      </c>
      <c r="I22" s="108">
        <v>61.6</v>
      </c>
      <c r="J22" s="108">
        <v>40.200000000000003</v>
      </c>
      <c r="K22" s="108">
        <v>36.700000000000003</v>
      </c>
      <c r="L22" s="108">
        <v>32.299999999999997</v>
      </c>
      <c r="M22" s="108">
        <v>129.69999999999999</v>
      </c>
    </row>
    <row r="23" spans="1:13" ht="12.95" customHeight="1" x14ac:dyDescent="0.2">
      <c r="A23" s="227" t="s">
        <v>61</v>
      </c>
      <c r="B23" s="108">
        <v>499.2</v>
      </c>
      <c r="C23" s="108">
        <v>1319.5</v>
      </c>
      <c r="D23" s="108">
        <v>870.1</v>
      </c>
      <c r="E23" s="108">
        <v>587.6</v>
      </c>
      <c r="F23" s="108">
        <v>319</v>
      </c>
      <c r="G23" s="108">
        <v>439</v>
      </c>
      <c r="H23" s="108">
        <v>540.29999999999995</v>
      </c>
      <c r="I23" s="108">
        <v>409.4</v>
      </c>
      <c r="J23" s="108">
        <v>530.1</v>
      </c>
      <c r="K23" s="108">
        <v>463.7</v>
      </c>
      <c r="L23" s="108">
        <v>1065.7</v>
      </c>
      <c r="M23" s="108">
        <v>1076.4000000000001</v>
      </c>
    </row>
    <row r="24" spans="1:13" ht="12.95" customHeight="1" x14ac:dyDescent="0.2">
      <c r="A24" s="222" t="s">
        <v>11</v>
      </c>
      <c r="B24" s="108">
        <v>30818.2</v>
      </c>
      <c r="C24" s="108">
        <v>27809.599999999999</v>
      </c>
      <c r="D24" s="108">
        <v>15585.4</v>
      </c>
      <c r="E24" s="108">
        <v>21201</v>
      </c>
      <c r="F24" s="108">
        <v>35720.6</v>
      </c>
      <c r="G24" s="108">
        <v>27841.3</v>
      </c>
      <c r="H24" s="108">
        <v>31054.799999999999</v>
      </c>
      <c r="I24" s="108">
        <v>23394.1</v>
      </c>
      <c r="J24" s="108">
        <v>16359.8</v>
      </c>
      <c r="K24" s="108">
        <v>13925.4</v>
      </c>
      <c r="L24" s="108">
        <v>17148.5</v>
      </c>
      <c r="M24" s="108">
        <v>20601.099999999999</v>
      </c>
    </row>
    <row r="25" spans="1:13" ht="12.95" customHeight="1" x14ac:dyDescent="0.2">
      <c r="A25" s="222" t="s">
        <v>12</v>
      </c>
      <c r="B25" s="108">
        <v>11378.7</v>
      </c>
      <c r="C25" s="108">
        <v>10641.6</v>
      </c>
      <c r="D25" s="108">
        <v>11973.4</v>
      </c>
      <c r="E25" s="108">
        <v>12131.3</v>
      </c>
      <c r="F25" s="108">
        <v>12129.9</v>
      </c>
      <c r="G25" s="108">
        <v>13659.2</v>
      </c>
      <c r="H25" s="108">
        <v>14954.7</v>
      </c>
      <c r="I25" s="108">
        <v>15914.8</v>
      </c>
      <c r="J25" s="108">
        <v>15875.5</v>
      </c>
      <c r="K25" s="108">
        <v>15001.3</v>
      </c>
      <c r="L25" s="108">
        <v>13705.6</v>
      </c>
      <c r="M25" s="108">
        <v>17561.900000000001</v>
      </c>
    </row>
    <row r="26" spans="1:13" ht="12.95" customHeight="1" x14ac:dyDescent="0.2">
      <c r="A26" s="222" t="s">
        <v>13</v>
      </c>
      <c r="B26" s="108">
        <v>9136.7000000000007</v>
      </c>
      <c r="C26" s="108">
        <v>6643.2</v>
      </c>
      <c r="D26" s="108">
        <v>4601.8</v>
      </c>
      <c r="E26" s="108">
        <v>5569.7</v>
      </c>
      <c r="F26" s="108">
        <v>8144.3</v>
      </c>
      <c r="G26" s="108">
        <v>6173.9</v>
      </c>
      <c r="H26" s="108">
        <v>9244.1</v>
      </c>
      <c r="I26" s="108">
        <v>11465.7</v>
      </c>
      <c r="J26" s="108">
        <v>8912.7999999999993</v>
      </c>
      <c r="K26" s="108">
        <v>9860.6</v>
      </c>
      <c r="L26" s="108">
        <v>10796.1</v>
      </c>
      <c r="M26" s="108">
        <v>14318.4</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1764</v>
      </c>
      <c r="C30" s="234">
        <v>1816</v>
      </c>
      <c r="D30" s="234">
        <v>1971</v>
      </c>
      <c r="E30" s="234">
        <v>2067</v>
      </c>
      <c r="F30" s="235">
        <v>2234</v>
      </c>
      <c r="G30" s="235">
        <v>2332</v>
      </c>
      <c r="H30" s="235">
        <v>2342</v>
      </c>
      <c r="I30" s="235">
        <v>2260</v>
      </c>
      <c r="J30" s="34">
        <v>2383</v>
      </c>
      <c r="K30" s="34">
        <v>2753</v>
      </c>
      <c r="L30" s="34">
        <v>2888</v>
      </c>
      <c r="M30" s="34">
        <v>2558</v>
      </c>
    </row>
    <row r="31" spans="1:13" s="212" customFormat="1" ht="12.95" customHeight="1" x14ac:dyDescent="0.2">
      <c r="A31" s="222" t="s">
        <v>15</v>
      </c>
      <c r="B31" s="234">
        <v>497</v>
      </c>
      <c r="C31" s="234">
        <v>506</v>
      </c>
      <c r="D31" s="234">
        <v>452</v>
      </c>
      <c r="E31" s="234">
        <v>397</v>
      </c>
      <c r="F31" s="235">
        <v>417</v>
      </c>
      <c r="G31" s="235">
        <v>389</v>
      </c>
      <c r="H31" s="235">
        <v>364</v>
      </c>
      <c r="I31" s="235">
        <v>354</v>
      </c>
      <c r="J31" s="255">
        <v>341</v>
      </c>
      <c r="K31" s="255">
        <v>359</v>
      </c>
      <c r="L31" s="255">
        <v>453</v>
      </c>
      <c r="M31" s="255">
        <v>472</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-19.600000000000001</v>
      </c>
      <c r="C33" s="237">
        <v>-16.3</v>
      </c>
      <c r="D33" s="237">
        <v>5.7</v>
      </c>
      <c r="E33" s="237">
        <v>-33.4</v>
      </c>
      <c r="F33" s="238">
        <v>-26.9</v>
      </c>
      <c r="G33" s="238">
        <v>3.3</v>
      </c>
      <c r="H33" s="238">
        <v>1.2</v>
      </c>
      <c r="I33" s="238">
        <v>5.9</v>
      </c>
      <c r="J33" s="257">
        <v>8.8000000000000007</v>
      </c>
      <c r="K33" s="257">
        <v>21.9</v>
      </c>
      <c r="L33" s="257">
        <v>37</v>
      </c>
      <c r="M33" s="257">
        <v>37.200000000000003</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-23.4</v>
      </c>
      <c r="C36" s="239">
        <v>-34.700000000000003</v>
      </c>
      <c r="D36" s="239">
        <v>7.9</v>
      </c>
      <c r="E36" s="239">
        <v>-23.5</v>
      </c>
      <c r="F36" s="238">
        <v>-14.5</v>
      </c>
      <c r="G36" s="238">
        <v>-1.2</v>
      </c>
      <c r="H36" s="238">
        <v>-24.3</v>
      </c>
      <c r="I36" s="238">
        <v>12.4</v>
      </c>
      <c r="J36" s="257">
        <v>15.6</v>
      </c>
      <c r="K36" s="257">
        <v>13.6</v>
      </c>
      <c r="L36" s="257">
        <v>55.7</v>
      </c>
      <c r="M36" s="257">
        <v>36.1</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-112.6</v>
      </c>
      <c r="C38" s="239">
        <v>-140.80000000000001</v>
      </c>
      <c r="D38" s="239">
        <v>15.9</v>
      </c>
      <c r="E38" s="239">
        <v>-60.5</v>
      </c>
      <c r="F38" s="238">
        <v>-49.9</v>
      </c>
      <c r="G38" s="238">
        <v>-3</v>
      </c>
      <c r="H38" s="238">
        <v>-78.099999999999994</v>
      </c>
      <c r="I38" s="238">
        <v>21.9</v>
      </c>
      <c r="J38" s="257">
        <v>17.600000000000001</v>
      </c>
      <c r="K38" s="257">
        <v>8.9</v>
      </c>
      <c r="L38" s="257">
        <v>39.9</v>
      </c>
      <c r="M38" s="257">
        <v>21.7</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110.1</v>
      </c>
      <c r="C40" s="239">
        <v>107.2</v>
      </c>
      <c r="D40" s="239">
        <v>113</v>
      </c>
      <c r="E40" s="239">
        <v>106.4</v>
      </c>
      <c r="F40" s="238">
        <v>126.1</v>
      </c>
      <c r="G40" s="238">
        <v>106.5</v>
      </c>
      <c r="H40" s="238">
        <v>87.2</v>
      </c>
      <c r="I40" s="238">
        <v>137.19999999999999</v>
      </c>
      <c r="J40" s="258">
        <v>108.9</v>
      </c>
      <c r="K40" s="258">
        <v>148.4</v>
      </c>
      <c r="L40" s="258">
        <v>111.7</v>
      </c>
      <c r="M40" s="258">
        <v>143.80000000000001</v>
      </c>
    </row>
    <row r="41" spans="1:13" s="212" customFormat="1" ht="12.95" customHeight="1" x14ac:dyDescent="0.2">
      <c r="A41" s="222" t="s">
        <v>106</v>
      </c>
      <c r="B41" s="240">
        <v>1.1000000000000001</v>
      </c>
      <c r="C41" s="240">
        <v>1</v>
      </c>
      <c r="D41" s="240">
        <v>1.1000000000000001</v>
      </c>
      <c r="E41" s="240">
        <v>0.9</v>
      </c>
      <c r="F41" s="238">
        <v>1.2</v>
      </c>
      <c r="G41" s="238">
        <v>0.8</v>
      </c>
      <c r="H41" s="238">
        <v>0.8</v>
      </c>
      <c r="I41" s="238">
        <v>1.6</v>
      </c>
      <c r="J41" s="258">
        <v>0.8</v>
      </c>
      <c r="K41" s="258">
        <v>1.4</v>
      </c>
      <c r="L41" s="258">
        <v>0.8</v>
      </c>
      <c r="M41" s="258">
        <v>1.3</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1.25</v>
      </c>
      <c r="C44" s="241">
        <v>1.6</v>
      </c>
      <c r="D44" s="241">
        <v>2.6</v>
      </c>
      <c r="E44" s="241">
        <v>2.1800000000000002</v>
      </c>
      <c r="F44" s="242">
        <v>1.49</v>
      </c>
      <c r="G44" s="242">
        <v>2.21</v>
      </c>
      <c r="H44" s="242">
        <v>1.62</v>
      </c>
      <c r="I44" s="242">
        <v>1.39</v>
      </c>
      <c r="J44" s="259">
        <v>1.78</v>
      </c>
      <c r="K44" s="259">
        <v>1.52</v>
      </c>
      <c r="L44" s="259">
        <v>1.27</v>
      </c>
      <c r="M44" s="259">
        <v>1.23</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X71"/>
  <sheetViews>
    <sheetView workbookViewId="0">
      <selection activeCell="M42" sqref="M42"/>
    </sheetView>
  </sheetViews>
  <sheetFormatPr defaultRowHeight="12.75" x14ac:dyDescent="0.2"/>
  <cols>
    <col min="1" max="1" width="41.140625" style="250" customWidth="1"/>
    <col min="2" max="8" width="0" style="246" hidden="1" customWidth="1"/>
    <col min="9" max="12" width="9.140625" style="246"/>
    <col min="13" max="13" width="8.85546875" style="246"/>
    <col min="14" max="256" width="9.140625" style="246"/>
    <col min="257" max="257" width="41.140625" style="246" customWidth="1"/>
    <col min="258" max="262" width="0" style="246" hidden="1" customWidth="1"/>
    <col min="263" max="512" width="9.140625" style="246"/>
    <col min="513" max="513" width="41.140625" style="246" customWidth="1"/>
    <col min="514" max="518" width="0" style="246" hidden="1" customWidth="1"/>
    <col min="519" max="768" width="9.140625" style="246"/>
    <col min="769" max="769" width="41.140625" style="246" customWidth="1"/>
    <col min="770" max="774" width="0" style="246" hidden="1" customWidth="1"/>
    <col min="775" max="1024" width="9.140625" style="246"/>
    <col min="1025" max="1025" width="41.140625" style="246" customWidth="1"/>
    <col min="1026" max="1030" width="0" style="246" hidden="1" customWidth="1"/>
    <col min="1031" max="1280" width="9.140625" style="246"/>
    <col min="1281" max="1281" width="41.140625" style="246" customWidth="1"/>
    <col min="1282" max="1286" width="0" style="246" hidden="1" customWidth="1"/>
    <col min="1287" max="1536" width="9.140625" style="246"/>
    <col min="1537" max="1537" width="41.140625" style="246" customWidth="1"/>
    <col min="1538" max="1542" width="0" style="246" hidden="1" customWidth="1"/>
    <col min="1543" max="1792" width="9.140625" style="246"/>
    <col min="1793" max="1793" width="41.140625" style="246" customWidth="1"/>
    <col min="1794" max="1798" width="0" style="246" hidden="1" customWidth="1"/>
    <col min="1799" max="2048" width="9.140625" style="246"/>
    <col min="2049" max="2049" width="41.140625" style="246" customWidth="1"/>
    <col min="2050" max="2054" width="0" style="246" hidden="1" customWidth="1"/>
    <col min="2055" max="2304" width="9.140625" style="246"/>
    <col min="2305" max="2305" width="41.140625" style="246" customWidth="1"/>
    <col min="2306" max="2310" width="0" style="246" hidden="1" customWidth="1"/>
    <col min="2311" max="2560" width="9.140625" style="246"/>
    <col min="2561" max="2561" width="41.140625" style="246" customWidth="1"/>
    <col min="2562" max="2566" width="0" style="246" hidden="1" customWidth="1"/>
    <col min="2567" max="2816" width="9.140625" style="246"/>
    <col min="2817" max="2817" width="41.140625" style="246" customWidth="1"/>
    <col min="2818" max="2822" width="0" style="246" hidden="1" customWidth="1"/>
    <col min="2823" max="3072" width="9.140625" style="246"/>
    <col min="3073" max="3073" width="41.140625" style="246" customWidth="1"/>
    <col min="3074" max="3078" width="0" style="246" hidden="1" customWidth="1"/>
    <col min="3079" max="3328" width="9.140625" style="246"/>
    <col min="3329" max="3329" width="41.140625" style="246" customWidth="1"/>
    <col min="3330" max="3334" width="0" style="246" hidden="1" customWidth="1"/>
    <col min="3335" max="3584" width="9.140625" style="246"/>
    <col min="3585" max="3585" width="41.140625" style="246" customWidth="1"/>
    <col min="3586" max="3590" width="0" style="246" hidden="1" customWidth="1"/>
    <col min="3591" max="3840" width="9.140625" style="246"/>
    <col min="3841" max="3841" width="41.140625" style="246" customWidth="1"/>
    <col min="3842" max="3846" width="0" style="246" hidden="1" customWidth="1"/>
    <col min="3847" max="4096" width="9.140625" style="246"/>
    <col min="4097" max="4097" width="41.140625" style="246" customWidth="1"/>
    <col min="4098" max="4102" width="0" style="246" hidden="1" customWidth="1"/>
    <col min="4103" max="4352" width="9.140625" style="246"/>
    <col min="4353" max="4353" width="41.140625" style="246" customWidth="1"/>
    <col min="4354" max="4358" width="0" style="246" hidden="1" customWidth="1"/>
    <col min="4359" max="4608" width="9.140625" style="246"/>
    <col min="4609" max="4609" width="41.140625" style="246" customWidth="1"/>
    <col min="4610" max="4614" width="0" style="246" hidden="1" customWidth="1"/>
    <col min="4615" max="4864" width="9.140625" style="246"/>
    <col min="4865" max="4865" width="41.140625" style="246" customWidth="1"/>
    <col min="4866" max="4870" width="0" style="246" hidden="1" customWidth="1"/>
    <col min="4871" max="5120" width="9.140625" style="246"/>
    <col min="5121" max="5121" width="41.140625" style="246" customWidth="1"/>
    <col min="5122" max="5126" width="0" style="246" hidden="1" customWidth="1"/>
    <col min="5127" max="5376" width="9.140625" style="246"/>
    <col min="5377" max="5377" width="41.140625" style="246" customWidth="1"/>
    <col min="5378" max="5382" width="0" style="246" hidden="1" customWidth="1"/>
    <col min="5383" max="5632" width="9.140625" style="246"/>
    <col min="5633" max="5633" width="41.140625" style="246" customWidth="1"/>
    <col min="5634" max="5638" width="0" style="246" hidden="1" customWidth="1"/>
    <col min="5639" max="5888" width="9.140625" style="246"/>
    <col min="5889" max="5889" width="41.140625" style="246" customWidth="1"/>
    <col min="5890" max="5894" width="0" style="246" hidden="1" customWidth="1"/>
    <col min="5895" max="6144" width="9.140625" style="246"/>
    <col min="6145" max="6145" width="41.140625" style="246" customWidth="1"/>
    <col min="6146" max="6150" width="0" style="246" hidden="1" customWidth="1"/>
    <col min="6151" max="6400" width="9.140625" style="246"/>
    <col min="6401" max="6401" width="41.140625" style="246" customWidth="1"/>
    <col min="6402" max="6406" width="0" style="246" hidden="1" customWidth="1"/>
    <col min="6407" max="6656" width="9.140625" style="246"/>
    <col min="6657" max="6657" width="41.140625" style="246" customWidth="1"/>
    <col min="6658" max="6662" width="0" style="246" hidden="1" customWidth="1"/>
    <col min="6663" max="6912" width="9.140625" style="246"/>
    <col min="6913" max="6913" width="41.140625" style="246" customWidth="1"/>
    <col min="6914" max="6918" width="0" style="246" hidden="1" customWidth="1"/>
    <col min="6919" max="7168" width="9.140625" style="246"/>
    <col min="7169" max="7169" width="41.140625" style="246" customWidth="1"/>
    <col min="7170" max="7174" width="0" style="246" hidden="1" customWidth="1"/>
    <col min="7175" max="7424" width="9.140625" style="246"/>
    <col min="7425" max="7425" width="41.140625" style="246" customWidth="1"/>
    <col min="7426" max="7430" width="0" style="246" hidden="1" customWidth="1"/>
    <col min="7431" max="7680" width="9.140625" style="246"/>
    <col min="7681" max="7681" width="41.140625" style="246" customWidth="1"/>
    <col min="7682" max="7686" width="0" style="246" hidden="1" customWidth="1"/>
    <col min="7687" max="7936" width="9.140625" style="246"/>
    <col min="7937" max="7937" width="41.140625" style="246" customWidth="1"/>
    <col min="7938" max="7942" width="0" style="246" hidden="1" customWidth="1"/>
    <col min="7943" max="8192" width="9.140625" style="246"/>
    <col min="8193" max="8193" width="41.140625" style="246" customWidth="1"/>
    <col min="8194" max="8198" width="0" style="246" hidden="1" customWidth="1"/>
    <col min="8199" max="8448" width="9.140625" style="246"/>
    <col min="8449" max="8449" width="41.140625" style="246" customWidth="1"/>
    <col min="8450" max="8454" width="0" style="246" hidden="1" customWidth="1"/>
    <col min="8455" max="8704" width="9.140625" style="246"/>
    <col min="8705" max="8705" width="41.140625" style="246" customWidth="1"/>
    <col min="8706" max="8710" width="0" style="246" hidden="1" customWidth="1"/>
    <col min="8711" max="8960" width="9.140625" style="246"/>
    <col min="8961" max="8961" width="41.140625" style="246" customWidth="1"/>
    <col min="8962" max="8966" width="0" style="246" hidden="1" customWidth="1"/>
    <col min="8967" max="9216" width="9.140625" style="246"/>
    <col min="9217" max="9217" width="41.140625" style="246" customWidth="1"/>
    <col min="9218" max="9222" width="0" style="246" hidden="1" customWidth="1"/>
    <col min="9223" max="9472" width="9.140625" style="246"/>
    <col min="9473" max="9473" width="41.140625" style="246" customWidth="1"/>
    <col min="9474" max="9478" width="0" style="246" hidden="1" customWidth="1"/>
    <col min="9479" max="9728" width="9.140625" style="246"/>
    <col min="9729" max="9729" width="41.140625" style="246" customWidth="1"/>
    <col min="9730" max="9734" width="0" style="246" hidden="1" customWidth="1"/>
    <col min="9735" max="9984" width="9.140625" style="246"/>
    <col min="9985" max="9985" width="41.140625" style="246" customWidth="1"/>
    <col min="9986" max="9990" width="0" style="246" hidden="1" customWidth="1"/>
    <col min="9991" max="10240" width="9.140625" style="246"/>
    <col min="10241" max="10241" width="41.140625" style="246" customWidth="1"/>
    <col min="10242" max="10246" width="0" style="246" hidden="1" customWidth="1"/>
    <col min="10247" max="10496" width="9.140625" style="246"/>
    <col min="10497" max="10497" width="41.140625" style="246" customWidth="1"/>
    <col min="10498" max="10502" width="0" style="246" hidden="1" customWidth="1"/>
    <col min="10503" max="10752" width="9.140625" style="246"/>
    <col min="10753" max="10753" width="41.140625" style="246" customWidth="1"/>
    <col min="10754" max="10758" width="0" style="246" hidden="1" customWidth="1"/>
    <col min="10759" max="11008" width="9.140625" style="246"/>
    <col min="11009" max="11009" width="41.140625" style="246" customWidth="1"/>
    <col min="11010" max="11014" width="0" style="246" hidden="1" customWidth="1"/>
    <col min="11015" max="11264" width="9.140625" style="246"/>
    <col min="11265" max="11265" width="41.140625" style="246" customWidth="1"/>
    <col min="11266" max="11270" width="0" style="246" hidden="1" customWidth="1"/>
    <col min="11271" max="11520" width="9.140625" style="246"/>
    <col min="11521" max="11521" width="41.140625" style="246" customWidth="1"/>
    <col min="11522" max="11526" width="0" style="246" hidden="1" customWidth="1"/>
    <col min="11527" max="11776" width="9.140625" style="246"/>
    <col min="11777" max="11777" width="41.140625" style="246" customWidth="1"/>
    <col min="11778" max="11782" width="0" style="246" hidden="1" customWidth="1"/>
    <col min="11783" max="12032" width="9.140625" style="246"/>
    <col min="12033" max="12033" width="41.140625" style="246" customWidth="1"/>
    <col min="12034" max="12038" width="0" style="246" hidden="1" customWidth="1"/>
    <col min="12039" max="12288" width="9.140625" style="246"/>
    <col min="12289" max="12289" width="41.140625" style="246" customWidth="1"/>
    <col min="12290" max="12294" width="0" style="246" hidden="1" customWidth="1"/>
    <col min="12295" max="12544" width="9.140625" style="246"/>
    <col min="12545" max="12545" width="41.140625" style="246" customWidth="1"/>
    <col min="12546" max="12550" width="0" style="246" hidden="1" customWidth="1"/>
    <col min="12551" max="12800" width="9.140625" style="246"/>
    <col min="12801" max="12801" width="41.140625" style="246" customWidth="1"/>
    <col min="12802" max="12806" width="0" style="246" hidden="1" customWidth="1"/>
    <col min="12807" max="13056" width="9.140625" style="246"/>
    <col min="13057" max="13057" width="41.140625" style="246" customWidth="1"/>
    <col min="13058" max="13062" width="0" style="246" hidden="1" customWidth="1"/>
    <col min="13063" max="13312" width="9.140625" style="246"/>
    <col min="13313" max="13313" width="41.140625" style="246" customWidth="1"/>
    <col min="13314" max="13318" width="0" style="246" hidden="1" customWidth="1"/>
    <col min="13319" max="13568" width="9.140625" style="246"/>
    <col min="13569" max="13569" width="41.140625" style="246" customWidth="1"/>
    <col min="13570" max="13574" width="0" style="246" hidden="1" customWidth="1"/>
    <col min="13575" max="13824" width="9.140625" style="246"/>
    <col min="13825" max="13825" width="41.140625" style="246" customWidth="1"/>
    <col min="13826" max="13830" width="0" style="246" hidden="1" customWidth="1"/>
    <col min="13831" max="14080" width="9.140625" style="246"/>
    <col min="14081" max="14081" width="41.140625" style="246" customWidth="1"/>
    <col min="14082" max="14086" width="0" style="246" hidden="1" customWidth="1"/>
    <col min="14087" max="14336" width="9.140625" style="246"/>
    <col min="14337" max="14337" width="41.140625" style="246" customWidth="1"/>
    <col min="14338" max="14342" width="0" style="246" hidden="1" customWidth="1"/>
    <col min="14343" max="14592" width="9.140625" style="246"/>
    <col min="14593" max="14593" width="41.140625" style="246" customWidth="1"/>
    <col min="14594" max="14598" width="0" style="246" hidden="1" customWidth="1"/>
    <col min="14599" max="14848" width="9.140625" style="246"/>
    <col min="14849" max="14849" width="41.140625" style="246" customWidth="1"/>
    <col min="14850" max="14854" width="0" style="246" hidden="1" customWidth="1"/>
    <col min="14855" max="15104" width="9.140625" style="246"/>
    <col min="15105" max="15105" width="41.140625" style="246" customWidth="1"/>
    <col min="15106" max="15110" width="0" style="246" hidden="1" customWidth="1"/>
    <col min="15111" max="15360" width="9.140625" style="246"/>
    <col min="15361" max="15361" width="41.140625" style="246" customWidth="1"/>
    <col min="15362" max="15366" width="0" style="246" hidden="1" customWidth="1"/>
    <col min="15367" max="15616" width="9.140625" style="246"/>
    <col min="15617" max="15617" width="41.140625" style="246" customWidth="1"/>
    <col min="15618" max="15622" width="0" style="246" hidden="1" customWidth="1"/>
    <col min="15623" max="15872" width="9.140625" style="246"/>
    <col min="15873" max="15873" width="41.140625" style="246" customWidth="1"/>
    <col min="15874" max="15878" width="0" style="246" hidden="1" customWidth="1"/>
    <col min="15879" max="16128" width="9.140625" style="246"/>
    <col min="16129" max="16129" width="41.140625" style="246" customWidth="1"/>
    <col min="16130" max="16134" width="0" style="246" hidden="1" customWidth="1"/>
    <col min="16135" max="16384" width="9.140625" style="246"/>
  </cols>
  <sheetData>
    <row r="1" spans="1:24" s="6" customFormat="1" ht="12.95" customHeight="1" x14ac:dyDescent="0.2">
      <c r="A1" s="952" t="s">
        <v>1375</v>
      </c>
    </row>
    <row r="2" spans="1:24" ht="18" customHeight="1" x14ac:dyDescent="0.2">
      <c r="A2" s="154" t="s">
        <v>228</v>
      </c>
    </row>
    <row r="3" spans="1:24" ht="17.25" customHeight="1" x14ac:dyDescent="0.2">
      <c r="A3" s="154" t="s">
        <v>227</v>
      </c>
    </row>
    <row r="4" spans="1:24" ht="18" customHeight="1" thickBot="1" x14ac:dyDescent="0.25">
      <c r="A4" s="247" t="s">
        <v>191</v>
      </c>
    </row>
    <row r="5" spans="1:24"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24" s="27" customFormat="1" ht="12" x14ac:dyDescent="0.2">
      <c r="A6" s="141"/>
      <c r="B6" s="249"/>
      <c r="C6" s="249"/>
      <c r="D6" s="249"/>
      <c r="E6" s="249"/>
      <c r="F6" s="249"/>
    </row>
    <row r="7" spans="1:24" ht="24" customHeight="1" x14ac:dyDescent="0.2">
      <c r="A7" s="222" t="s">
        <v>130</v>
      </c>
      <c r="B7" s="108">
        <v>2706.3</v>
      </c>
      <c r="C7" s="108">
        <v>2467.1999999999998</v>
      </c>
      <c r="D7" s="108">
        <v>2847.3</v>
      </c>
      <c r="E7" s="108">
        <v>3315.2</v>
      </c>
      <c r="F7" s="108">
        <v>3828.3</v>
      </c>
      <c r="G7" s="108">
        <v>4150.2</v>
      </c>
      <c r="H7" s="108">
        <v>2829.9</v>
      </c>
      <c r="I7" s="108">
        <v>5675.5</v>
      </c>
      <c r="J7" s="108">
        <v>7935.5</v>
      </c>
      <c r="K7" s="108">
        <v>11843.9</v>
      </c>
      <c r="L7" s="108">
        <v>14444.1</v>
      </c>
      <c r="M7" s="108">
        <v>19526</v>
      </c>
    </row>
    <row r="8" spans="1:24" ht="12.95" customHeight="1" x14ac:dyDescent="0.2">
      <c r="A8" s="222" t="s">
        <v>0</v>
      </c>
      <c r="B8" s="108">
        <v>-184.5</v>
      </c>
      <c r="C8" s="108">
        <v>-185.3</v>
      </c>
      <c r="D8" s="108">
        <v>47.2</v>
      </c>
      <c r="E8" s="108">
        <v>-46.1</v>
      </c>
      <c r="F8" s="108">
        <v>-25.3</v>
      </c>
      <c r="G8" s="108">
        <v>-27.4</v>
      </c>
      <c r="H8" s="108">
        <v>-65.7</v>
      </c>
      <c r="I8" s="108">
        <v>-20.2</v>
      </c>
      <c r="J8" s="108">
        <v>118.4</v>
      </c>
      <c r="K8" s="108">
        <v>30.5</v>
      </c>
      <c r="L8" s="108">
        <v>212.7</v>
      </c>
      <c r="M8" s="108">
        <v>-164.6</v>
      </c>
    </row>
    <row r="9" spans="1:24" ht="24" x14ac:dyDescent="0.2">
      <c r="A9" s="225" t="s">
        <v>1388</v>
      </c>
      <c r="B9" s="108">
        <v>247.1</v>
      </c>
      <c r="C9" s="108">
        <v>152.69999999999999</v>
      </c>
      <c r="D9" s="108">
        <v>412.3</v>
      </c>
      <c r="E9" s="108">
        <v>530.5</v>
      </c>
      <c r="F9" s="108">
        <v>539.20000000000005</v>
      </c>
      <c r="G9" s="108">
        <v>655.29999999999995</v>
      </c>
      <c r="H9" s="108">
        <v>215.6</v>
      </c>
      <c r="I9" s="108">
        <v>1014.1</v>
      </c>
      <c r="J9" s="108">
        <v>1568.7</v>
      </c>
      <c r="K9" s="108">
        <v>1839.5</v>
      </c>
      <c r="L9" s="108">
        <v>3004.7</v>
      </c>
      <c r="M9" s="108">
        <v>3012.6</v>
      </c>
    </row>
    <row r="10" spans="1:24" ht="12.95" customHeight="1" x14ac:dyDescent="0.2">
      <c r="A10" s="226" t="s">
        <v>1</v>
      </c>
      <c r="B10" s="108">
        <v>457.3</v>
      </c>
      <c r="C10" s="108">
        <v>463.4</v>
      </c>
      <c r="D10" s="108">
        <v>485.4</v>
      </c>
      <c r="E10" s="108">
        <v>616.9</v>
      </c>
      <c r="F10" s="108">
        <v>644.4</v>
      </c>
      <c r="G10" s="108">
        <v>748.4</v>
      </c>
      <c r="H10" s="108">
        <v>467.8</v>
      </c>
      <c r="I10" s="108">
        <v>1137.5999999999999</v>
      </c>
      <c r="J10" s="108">
        <v>1782.7</v>
      </c>
      <c r="K10" s="108">
        <v>2381.9</v>
      </c>
      <c r="L10" s="108">
        <v>3715</v>
      </c>
      <c r="M10" s="108">
        <v>4502.3</v>
      </c>
    </row>
    <row r="11" spans="1:24" ht="12.95" customHeight="1" x14ac:dyDescent="0.2">
      <c r="A11" s="222" t="s">
        <v>2</v>
      </c>
      <c r="B11" s="108">
        <v>210.1</v>
      </c>
      <c r="C11" s="108">
        <v>310.7</v>
      </c>
      <c r="D11" s="108">
        <v>73.099999999999994</v>
      </c>
      <c r="E11" s="108">
        <v>86.4</v>
      </c>
      <c r="F11" s="108">
        <v>105.2</v>
      </c>
      <c r="G11" s="108">
        <v>93.1</v>
      </c>
      <c r="H11" s="108">
        <v>252.2</v>
      </c>
      <c r="I11" s="108">
        <v>123.4</v>
      </c>
      <c r="J11" s="108">
        <v>214</v>
      </c>
      <c r="K11" s="108">
        <v>542.4</v>
      </c>
      <c r="L11" s="108">
        <v>710.3</v>
      </c>
      <c r="M11" s="108">
        <v>1489.7</v>
      </c>
    </row>
    <row r="12" spans="1:24" ht="24" x14ac:dyDescent="0.2">
      <c r="A12" s="222" t="s">
        <v>59</v>
      </c>
      <c r="B12" s="108">
        <v>2274.6999999999998</v>
      </c>
      <c r="C12" s="108">
        <v>2129.3000000000002</v>
      </c>
      <c r="D12" s="108">
        <v>2482.1999999999998</v>
      </c>
      <c r="E12" s="108">
        <v>2738.7</v>
      </c>
      <c r="F12" s="108">
        <v>3263.8</v>
      </c>
      <c r="G12" s="108">
        <v>3467.5</v>
      </c>
      <c r="H12" s="108">
        <v>2548.6999999999998</v>
      </c>
      <c r="I12" s="108">
        <v>4641.2</v>
      </c>
      <c r="J12" s="108">
        <v>6485.2</v>
      </c>
      <c r="K12" s="108">
        <v>10034.9</v>
      </c>
      <c r="L12" s="108">
        <v>11652.1</v>
      </c>
      <c r="M12" s="108">
        <v>16348.9</v>
      </c>
      <c r="X12" s="264"/>
    </row>
    <row r="13" spans="1:24" ht="12.95" customHeight="1" x14ac:dyDescent="0.2">
      <c r="A13" s="222" t="s">
        <v>3</v>
      </c>
      <c r="B13" s="108">
        <v>247.4</v>
      </c>
      <c r="C13" s="108">
        <v>305.60000000000002</v>
      </c>
      <c r="D13" s="108">
        <v>545.9</v>
      </c>
      <c r="E13" s="108">
        <v>650.9</v>
      </c>
      <c r="F13" s="108">
        <v>801.6</v>
      </c>
      <c r="G13" s="108">
        <v>881.2</v>
      </c>
      <c r="H13" s="108">
        <v>792</v>
      </c>
      <c r="I13" s="108">
        <v>1310.0999999999999</v>
      </c>
      <c r="J13" s="108">
        <v>2972.1</v>
      </c>
      <c r="K13" s="108">
        <v>2942</v>
      </c>
      <c r="L13" s="108">
        <v>4526.3999999999996</v>
      </c>
      <c r="M13" s="108">
        <v>6169.2</v>
      </c>
    </row>
    <row r="14" spans="1:24" ht="12.95" customHeight="1" x14ac:dyDescent="0.2">
      <c r="A14" s="222" t="s">
        <v>4</v>
      </c>
      <c r="B14" s="108">
        <v>176.9</v>
      </c>
      <c r="C14" s="108">
        <v>238.9</v>
      </c>
      <c r="D14" s="108">
        <v>370.9</v>
      </c>
      <c r="E14" s="108">
        <v>349.3</v>
      </c>
      <c r="F14" s="108">
        <v>478.9</v>
      </c>
      <c r="G14" s="108">
        <v>562.29999999999995</v>
      </c>
      <c r="H14" s="108">
        <v>541.9</v>
      </c>
      <c r="I14" s="108">
        <v>588.79999999999995</v>
      </c>
      <c r="J14" s="108">
        <v>1860.2</v>
      </c>
      <c r="K14" s="108">
        <v>2045.1</v>
      </c>
      <c r="L14" s="108">
        <v>3601.5</v>
      </c>
      <c r="M14" s="108">
        <v>5005.2</v>
      </c>
    </row>
    <row r="15" spans="1:24" ht="12.95" customHeight="1" x14ac:dyDescent="0.2">
      <c r="A15" s="149" t="s">
        <v>5</v>
      </c>
      <c r="B15" s="108">
        <v>111.9</v>
      </c>
      <c r="C15" s="108">
        <v>88.6</v>
      </c>
      <c r="D15" s="108">
        <v>212.2</v>
      </c>
      <c r="E15" s="108">
        <v>173.5</v>
      </c>
      <c r="F15" s="108">
        <v>176.5</v>
      </c>
      <c r="G15" s="108">
        <v>225.6</v>
      </c>
      <c r="H15" s="108">
        <v>271.89999999999998</v>
      </c>
      <c r="I15" s="108">
        <v>275.60000000000002</v>
      </c>
      <c r="J15" s="108">
        <v>433.4</v>
      </c>
      <c r="K15" s="108">
        <v>1048.0999999999999</v>
      </c>
      <c r="L15" s="108">
        <v>1066.4000000000001</v>
      </c>
      <c r="M15" s="108">
        <v>1347.5</v>
      </c>
    </row>
    <row r="16" spans="1:24" ht="12.95" customHeight="1" x14ac:dyDescent="0.2">
      <c r="A16" s="227" t="s">
        <v>60</v>
      </c>
      <c r="B16" s="108">
        <v>62.8</v>
      </c>
      <c r="C16" s="108">
        <v>97.4</v>
      </c>
      <c r="D16" s="108">
        <v>122</v>
      </c>
      <c r="E16" s="108">
        <v>137.6</v>
      </c>
      <c r="F16" s="108">
        <v>208.8</v>
      </c>
      <c r="G16" s="108">
        <v>237</v>
      </c>
      <c r="H16" s="108">
        <v>168.3</v>
      </c>
      <c r="I16" s="108">
        <v>191.4</v>
      </c>
      <c r="J16" s="108">
        <v>1278.7</v>
      </c>
      <c r="K16" s="108">
        <v>825.4</v>
      </c>
      <c r="L16" s="108">
        <v>1823.4</v>
      </c>
      <c r="M16" s="108">
        <v>2844.6</v>
      </c>
    </row>
    <row r="17" spans="1:13" ht="12.95" customHeight="1" x14ac:dyDescent="0.2">
      <c r="A17" s="149" t="s">
        <v>6</v>
      </c>
      <c r="B17" s="108">
        <v>2.2000000000000002</v>
      </c>
      <c r="C17" s="108">
        <v>12.8</v>
      </c>
      <c r="D17" s="108">
        <v>36.700000000000003</v>
      </c>
      <c r="E17" s="108">
        <v>38.200000000000003</v>
      </c>
      <c r="F17" s="108">
        <v>93.6</v>
      </c>
      <c r="G17" s="108">
        <v>99.7</v>
      </c>
      <c r="H17" s="108">
        <v>100.3</v>
      </c>
      <c r="I17" s="108">
        <v>121.7</v>
      </c>
      <c r="J17" s="108">
        <v>148.1</v>
      </c>
      <c r="K17" s="108">
        <v>170.3</v>
      </c>
      <c r="L17" s="108">
        <v>711.2</v>
      </c>
      <c r="M17" s="108">
        <v>812.4</v>
      </c>
    </row>
    <row r="18" spans="1:13" ht="12.95" customHeight="1" x14ac:dyDescent="0.2">
      <c r="A18" s="222" t="s">
        <v>7</v>
      </c>
      <c r="B18" s="108">
        <v>933</v>
      </c>
      <c r="C18" s="108">
        <v>1072.5</v>
      </c>
      <c r="D18" s="108">
        <v>1064.5999999999999</v>
      </c>
      <c r="E18" s="108">
        <v>1216.5</v>
      </c>
      <c r="F18" s="108">
        <v>1180.7</v>
      </c>
      <c r="G18" s="108">
        <v>1232.5</v>
      </c>
      <c r="H18" s="108">
        <v>748.2</v>
      </c>
      <c r="I18" s="108">
        <v>960.5</v>
      </c>
      <c r="J18" s="108">
        <v>1418.1</v>
      </c>
      <c r="K18" s="108">
        <v>1517.5</v>
      </c>
      <c r="L18" s="108">
        <v>4729.3</v>
      </c>
      <c r="M18" s="108">
        <v>2318.1</v>
      </c>
    </row>
    <row r="19" spans="1:13" ht="12.95" customHeight="1" x14ac:dyDescent="0.2">
      <c r="A19" s="222" t="s">
        <v>8</v>
      </c>
      <c r="B19" s="108">
        <v>276.2</v>
      </c>
      <c r="C19" s="108">
        <v>270.8</v>
      </c>
      <c r="D19" s="108">
        <v>455.2</v>
      </c>
      <c r="E19" s="108">
        <v>386.2</v>
      </c>
      <c r="F19" s="108">
        <v>250.4</v>
      </c>
      <c r="G19" s="108">
        <v>289.7</v>
      </c>
      <c r="H19" s="108">
        <v>311.39999999999998</v>
      </c>
      <c r="I19" s="108">
        <v>329.2</v>
      </c>
      <c r="J19" s="108">
        <v>427.6</v>
      </c>
      <c r="K19" s="108">
        <v>864.8</v>
      </c>
      <c r="L19" s="108">
        <v>1147.7</v>
      </c>
      <c r="M19" s="108">
        <v>2488.6</v>
      </c>
    </row>
    <row r="20" spans="1:13" ht="12.95" customHeight="1" x14ac:dyDescent="0.2">
      <c r="A20" s="227" t="s">
        <v>109</v>
      </c>
      <c r="B20" s="108">
        <v>45.5</v>
      </c>
      <c r="C20" s="108">
        <v>61.4</v>
      </c>
      <c r="D20" s="108">
        <v>73.2</v>
      </c>
      <c r="E20" s="108">
        <v>43.3</v>
      </c>
      <c r="F20" s="108">
        <v>39.6</v>
      </c>
      <c r="G20" s="108">
        <v>48.9</v>
      </c>
      <c r="H20" s="108">
        <v>49</v>
      </c>
      <c r="I20" s="108">
        <v>45.7</v>
      </c>
      <c r="J20" s="108">
        <v>71.2</v>
      </c>
      <c r="K20" s="108">
        <v>101.3</v>
      </c>
      <c r="L20" s="108">
        <v>136.9</v>
      </c>
      <c r="M20" s="108">
        <v>1061</v>
      </c>
    </row>
    <row r="21" spans="1:13" ht="12.95" customHeight="1" x14ac:dyDescent="0.2">
      <c r="A21" s="227" t="s">
        <v>9</v>
      </c>
      <c r="B21" s="108">
        <v>153.19999999999999</v>
      </c>
      <c r="C21" s="108">
        <v>164.7</v>
      </c>
      <c r="D21" s="108">
        <v>164.7</v>
      </c>
      <c r="E21" s="108">
        <v>109.5</v>
      </c>
      <c r="F21" s="108">
        <v>63.4</v>
      </c>
      <c r="G21" s="108">
        <v>77.5</v>
      </c>
      <c r="H21" s="108">
        <v>77.5</v>
      </c>
      <c r="I21" s="108">
        <v>77.5</v>
      </c>
      <c r="J21" s="108">
        <v>77.7</v>
      </c>
      <c r="K21" s="108">
        <v>92.8</v>
      </c>
      <c r="L21" s="108">
        <v>90.2</v>
      </c>
      <c r="M21" s="108">
        <v>67.900000000000006</v>
      </c>
    </row>
    <row r="22" spans="1:13" ht="12.95" customHeight="1" x14ac:dyDescent="0.2">
      <c r="A22" s="227" t="s">
        <v>10</v>
      </c>
      <c r="B22" s="108">
        <v>6.2</v>
      </c>
      <c r="C22" s="108">
        <v>5.6</v>
      </c>
      <c r="D22" s="108">
        <v>130.6</v>
      </c>
      <c r="E22" s="108">
        <v>125.8</v>
      </c>
      <c r="F22" s="108">
        <v>6.6</v>
      </c>
      <c r="G22" s="108">
        <v>49.8</v>
      </c>
      <c r="H22" s="108">
        <v>16</v>
      </c>
      <c r="I22" s="108">
        <v>56.8</v>
      </c>
      <c r="J22" s="108">
        <v>84</v>
      </c>
      <c r="K22" s="108">
        <v>221.4</v>
      </c>
      <c r="L22" s="108">
        <v>132</v>
      </c>
      <c r="M22" s="108">
        <v>141.4</v>
      </c>
    </row>
    <row r="23" spans="1:13" ht="12.95" customHeight="1" x14ac:dyDescent="0.2">
      <c r="A23" s="227" t="s">
        <v>61</v>
      </c>
      <c r="B23" s="108">
        <v>4.5</v>
      </c>
      <c r="C23" s="108">
        <v>2.6</v>
      </c>
      <c r="D23" s="108">
        <v>16.8</v>
      </c>
      <c r="E23" s="108">
        <v>25</v>
      </c>
      <c r="F23" s="108">
        <v>18.100000000000001</v>
      </c>
      <c r="G23" s="108">
        <v>4.0999999999999996</v>
      </c>
      <c r="H23" s="108">
        <v>4.0999999999999996</v>
      </c>
      <c r="I23" s="108">
        <v>11.3</v>
      </c>
      <c r="J23" s="108">
        <v>21</v>
      </c>
      <c r="K23" s="108">
        <v>81.3</v>
      </c>
      <c r="L23" s="108">
        <v>221.7</v>
      </c>
      <c r="M23" s="108">
        <v>317.2</v>
      </c>
    </row>
    <row r="24" spans="1:13" ht="12.95" customHeight="1" x14ac:dyDescent="0.2">
      <c r="A24" s="222" t="s">
        <v>11</v>
      </c>
      <c r="B24" s="108">
        <v>1190.5</v>
      </c>
      <c r="C24" s="108">
        <v>1179.8</v>
      </c>
      <c r="D24" s="108">
        <v>1294.3</v>
      </c>
      <c r="E24" s="108">
        <v>1472.2</v>
      </c>
      <c r="F24" s="108">
        <v>1618.1</v>
      </c>
      <c r="G24" s="108">
        <v>1747.4</v>
      </c>
      <c r="H24" s="108">
        <v>1729.8</v>
      </c>
      <c r="I24" s="108">
        <v>1787.9</v>
      </c>
      <c r="J24" s="108">
        <v>2424</v>
      </c>
      <c r="K24" s="108">
        <v>2820.9</v>
      </c>
      <c r="L24" s="108">
        <v>4146.8999999999996</v>
      </c>
      <c r="M24" s="108">
        <v>11721.9</v>
      </c>
    </row>
    <row r="25" spans="1:13" ht="12.95" customHeight="1" x14ac:dyDescent="0.2">
      <c r="A25" s="222" t="s">
        <v>12</v>
      </c>
      <c r="B25" s="108">
        <v>438.6</v>
      </c>
      <c r="C25" s="108">
        <v>351.9</v>
      </c>
      <c r="D25" s="108">
        <v>452.1</v>
      </c>
      <c r="E25" s="108">
        <v>551.20000000000005</v>
      </c>
      <c r="F25" s="108">
        <v>708.3</v>
      </c>
      <c r="G25" s="108">
        <v>506.6</v>
      </c>
      <c r="H25" s="108">
        <v>721.1</v>
      </c>
      <c r="I25" s="108">
        <v>1241.4000000000001</v>
      </c>
      <c r="J25" s="108">
        <v>1917.7</v>
      </c>
      <c r="K25" s="108">
        <v>2146.3000000000002</v>
      </c>
      <c r="L25" s="108">
        <v>4533.8999999999996</v>
      </c>
      <c r="M25" s="108">
        <v>4012.4</v>
      </c>
    </row>
    <row r="26" spans="1:13" ht="12.95" customHeight="1" x14ac:dyDescent="0.2">
      <c r="A26" s="222" t="s">
        <v>13</v>
      </c>
      <c r="B26" s="108">
        <v>748.5</v>
      </c>
      <c r="C26" s="108">
        <v>654.6</v>
      </c>
      <c r="D26" s="108">
        <v>1242.8</v>
      </c>
      <c r="E26" s="108">
        <v>681.9</v>
      </c>
      <c r="F26" s="108">
        <v>778.3</v>
      </c>
      <c r="G26" s="108">
        <v>863.9</v>
      </c>
      <c r="H26" s="108">
        <v>941.7</v>
      </c>
      <c r="I26" s="108">
        <v>1190.8</v>
      </c>
      <c r="J26" s="108">
        <v>1876.9</v>
      </c>
      <c r="K26" s="108">
        <v>2397.1</v>
      </c>
      <c r="L26" s="108">
        <v>5096.6000000000004</v>
      </c>
      <c r="M26" s="108">
        <v>6305.5</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836</v>
      </c>
      <c r="C30" s="234">
        <v>880</v>
      </c>
      <c r="D30" s="234">
        <v>896</v>
      </c>
      <c r="E30" s="234">
        <v>951</v>
      </c>
      <c r="F30" s="235">
        <v>1005</v>
      </c>
      <c r="G30" s="235">
        <v>1173</v>
      </c>
      <c r="H30" s="235">
        <v>1175</v>
      </c>
      <c r="I30" s="235">
        <v>1168</v>
      </c>
      <c r="J30" s="34">
        <v>1231</v>
      </c>
      <c r="K30" s="34">
        <v>1459</v>
      </c>
      <c r="L30" s="34">
        <v>1634</v>
      </c>
      <c r="M30" s="34">
        <v>1480</v>
      </c>
    </row>
    <row r="31" spans="1:13" s="212" customFormat="1" ht="12.95" customHeight="1" x14ac:dyDescent="0.2">
      <c r="A31" s="222" t="s">
        <v>15</v>
      </c>
      <c r="B31" s="234">
        <v>230</v>
      </c>
      <c r="C31" s="234">
        <v>254</v>
      </c>
      <c r="D31" s="234">
        <v>206</v>
      </c>
      <c r="E31" s="234">
        <v>194</v>
      </c>
      <c r="F31" s="235">
        <v>226</v>
      </c>
      <c r="G31" s="235">
        <v>247</v>
      </c>
      <c r="H31" s="235">
        <v>271</v>
      </c>
      <c r="I31" s="235">
        <v>207</v>
      </c>
      <c r="J31" s="255">
        <v>188</v>
      </c>
      <c r="K31" s="255">
        <v>200</v>
      </c>
      <c r="L31" s="255">
        <v>261</v>
      </c>
      <c r="M31" s="255">
        <v>281</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19</v>
      </c>
      <c r="C33" s="237">
        <v>15.9</v>
      </c>
      <c r="D33" s="237">
        <v>14.7</v>
      </c>
      <c r="E33" s="237">
        <v>21.1</v>
      </c>
      <c r="F33" s="238">
        <v>17.3</v>
      </c>
      <c r="G33" s="238">
        <v>19.7</v>
      </c>
      <c r="H33" s="238">
        <v>11</v>
      </c>
      <c r="I33" s="238">
        <v>22.3</v>
      </c>
      <c r="J33" s="257">
        <v>22.4</v>
      </c>
      <c r="K33" s="257">
        <v>18</v>
      </c>
      <c r="L33" s="257">
        <v>24</v>
      </c>
      <c r="M33" s="257">
        <v>19.399999999999999</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20.8</v>
      </c>
      <c r="C36" s="239">
        <v>12.9</v>
      </c>
      <c r="D36" s="239">
        <v>31.9</v>
      </c>
      <c r="E36" s="239">
        <v>36</v>
      </c>
      <c r="F36" s="238">
        <v>33.299999999999997</v>
      </c>
      <c r="G36" s="238">
        <v>37.5</v>
      </c>
      <c r="H36" s="238">
        <v>12.5</v>
      </c>
      <c r="I36" s="238">
        <v>56.7</v>
      </c>
      <c r="J36" s="257">
        <v>64.7</v>
      </c>
      <c r="K36" s="257">
        <v>65.2</v>
      </c>
      <c r="L36" s="257">
        <v>72.5</v>
      </c>
      <c r="M36" s="257">
        <v>25.7</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9.1</v>
      </c>
      <c r="C38" s="239">
        <v>6.2</v>
      </c>
      <c r="D38" s="239">
        <v>14.5</v>
      </c>
      <c r="E38" s="239">
        <v>16</v>
      </c>
      <c r="F38" s="238">
        <v>14.1</v>
      </c>
      <c r="G38" s="238">
        <v>15.8</v>
      </c>
      <c r="H38" s="238">
        <v>7.6</v>
      </c>
      <c r="I38" s="238">
        <v>17.899999999999999</v>
      </c>
      <c r="J38" s="257">
        <v>19.8</v>
      </c>
      <c r="K38" s="257">
        <v>15.5</v>
      </c>
      <c r="L38" s="257">
        <v>20.8</v>
      </c>
      <c r="M38" s="257">
        <v>15.4</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119.3</v>
      </c>
      <c r="C40" s="239">
        <v>91.2</v>
      </c>
      <c r="D40" s="239">
        <v>115.4</v>
      </c>
      <c r="E40" s="239">
        <v>116.4</v>
      </c>
      <c r="F40" s="238">
        <v>115.5</v>
      </c>
      <c r="G40" s="238">
        <v>108.4</v>
      </c>
      <c r="H40" s="238">
        <v>68.2</v>
      </c>
      <c r="I40" s="238">
        <v>200.6</v>
      </c>
      <c r="J40" s="258">
        <v>139.80000000000001</v>
      </c>
      <c r="K40" s="258">
        <v>149.30000000000001</v>
      </c>
      <c r="L40" s="258">
        <v>122</v>
      </c>
      <c r="M40" s="258">
        <v>135.19999999999999</v>
      </c>
    </row>
    <row r="41" spans="1:13" s="212" customFormat="1" ht="12.95" customHeight="1" x14ac:dyDescent="0.2">
      <c r="A41" s="222" t="s">
        <v>106</v>
      </c>
      <c r="B41" s="240">
        <v>1</v>
      </c>
      <c r="C41" s="240">
        <v>0.8</v>
      </c>
      <c r="D41" s="240">
        <v>1.3</v>
      </c>
      <c r="E41" s="240">
        <v>1</v>
      </c>
      <c r="F41" s="238">
        <v>1</v>
      </c>
      <c r="G41" s="238">
        <v>0.9</v>
      </c>
      <c r="H41" s="238">
        <v>0.6</v>
      </c>
      <c r="I41" s="238">
        <v>2.9</v>
      </c>
      <c r="J41" s="258">
        <v>0.7</v>
      </c>
      <c r="K41" s="258">
        <v>1.1000000000000001</v>
      </c>
      <c r="L41" s="258">
        <v>0.8</v>
      </c>
      <c r="M41" s="258">
        <v>1.1000000000000001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0.59</v>
      </c>
      <c r="C44" s="241">
        <v>0.54</v>
      </c>
      <c r="D44" s="241">
        <v>0.36</v>
      </c>
      <c r="E44" s="241">
        <v>0.81</v>
      </c>
      <c r="F44" s="242">
        <v>0.91</v>
      </c>
      <c r="G44" s="242">
        <v>0.59</v>
      </c>
      <c r="H44" s="242">
        <v>0.77</v>
      </c>
      <c r="I44" s="242">
        <v>1.04</v>
      </c>
      <c r="J44" s="259">
        <v>1.02</v>
      </c>
      <c r="K44" s="259">
        <v>0.9</v>
      </c>
      <c r="L44" s="259">
        <v>0.89</v>
      </c>
      <c r="M44" s="259">
        <v>0.64</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34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70"/>
  <sheetViews>
    <sheetView workbookViewId="0">
      <selection activeCell="M42" sqref="M42"/>
    </sheetView>
  </sheetViews>
  <sheetFormatPr defaultRowHeight="12.75" x14ac:dyDescent="0.2"/>
  <cols>
    <col min="1" max="1" width="43.28515625" style="250" customWidth="1"/>
    <col min="2" max="8" width="0" style="246" hidden="1" customWidth="1"/>
    <col min="9" max="12" width="9.140625" style="246"/>
    <col min="13" max="13" width="8.85546875" style="246"/>
    <col min="14" max="256" width="9.140625" style="246"/>
    <col min="257" max="257" width="43.28515625" style="246" customWidth="1"/>
    <col min="258" max="262" width="0" style="246" hidden="1" customWidth="1"/>
    <col min="263" max="512" width="9.140625" style="246"/>
    <col min="513" max="513" width="43.28515625" style="246" customWidth="1"/>
    <col min="514" max="518" width="0" style="246" hidden="1" customWidth="1"/>
    <col min="519" max="768" width="9.140625" style="246"/>
    <col min="769" max="769" width="43.28515625" style="246" customWidth="1"/>
    <col min="770" max="774" width="0" style="246" hidden="1" customWidth="1"/>
    <col min="775" max="1024" width="9.140625" style="246"/>
    <col min="1025" max="1025" width="43.28515625" style="246" customWidth="1"/>
    <col min="1026" max="1030" width="0" style="246" hidden="1" customWidth="1"/>
    <col min="1031" max="1280" width="9.140625" style="246"/>
    <col min="1281" max="1281" width="43.28515625" style="246" customWidth="1"/>
    <col min="1282" max="1286" width="0" style="246" hidden="1" customWidth="1"/>
    <col min="1287" max="1536" width="9.140625" style="246"/>
    <col min="1537" max="1537" width="43.28515625" style="246" customWidth="1"/>
    <col min="1538" max="1542" width="0" style="246" hidden="1" customWidth="1"/>
    <col min="1543" max="1792" width="9.140625" style="246"/>
    <col min="1793" max="1793" width="43.28515625" style="246" customWidth="1"/>
    <col min="1794" max="1798" width="0" style="246" hidden="1" customWidth="1"/>
    <col min="1799" max="2048" width="9.140625" style="246"/>
    <col min="2049" max="2049" width="43.28515625" style="246" customWidth="1"/>
    <col min="2050" max="2054" width="0" style="246" hidden="1" customWidth="1"/>
    <col min="2055" max="2304" width="9.140625" style="246"/>
    <col min="2305" max="2305" width="43.28515625" style="246" customWidth="1"/>
    <col min="2306" max="2310" width="0" style="246" hidden="1" customWidth="1"/>
    <col min="2311" max="2560" width="9.140625" style="246"/>
    <col min="2561" max="2561" width="43.28515625" style="246" customWidth="1"/>
    <col min="2562" max="2566" width="0" style="246" hidden="1" customWidth="1"/>
    <col min="2567" max="2816" width="9.140625" style="246"/>
    <col min="2817" max="2817" width="43.28515625" style="246" customWidth="1"/>
    <col min="2818" max="2822" width="0" style="246" hidden="1" customWidth="1"/>
    <col min="2823" max="3072" width="9.140625" style="246"/>
    <col min="3073" max="3073" width="43.28515625" style="246" customWidth="1"/>
    <col min="3074" max="3078" width="0" style="246" hidden="1" customWidth="1"/>
    <col min="3079" max="3328" width="9.140625" style="246"/>
    <col min="3329" max="3329" width="43.28515625" style="246" customWidth="1"/>
    <col min="3330" max="3334" width="0" style="246" hidden="1" customWidth="1"/>
    <col min="3335" max="3584" width="9.140625" style="246"/>
    <col min="3585" max="3585" width="43.28515625" style="246" customWidth="1"/>
    <col min="3586" max="3590" width="0" style="246" hidden="1" customWidth="1"/>
    <col min="3591" max="3840" width="9.140625" style="246"/>
    <col min="3841" max="3841" width="43.28515625" style="246" customWidth="1"/>
    <col min="3842" max="3846" width="0" style="246" hidden="1" customWidth="1"/>
    <col min="3847" max="4096" width="9.140625" style="246"/>
    <col min="4097" max="4097" width="43.28515625" style="246" customWidth="1"/>
    <col min="4098" max="4102" width="0" style="246" hidden="1" customWidth="1"/>
    <col min="4103" max="4352" width="9.140625" style="246"/>
    <col min="4353" max="4353" width="43.28515625" style="246" customWidth="1"/>
    <col min="4354" max="4358" width="0" style="246" hidden="1" customWidth="1"/>
    <col min="4359" max="4608" width="9.140625" style="246"/>
    <col min="4609" max="4609" width="43.28515625" style="246" customWidth="1"/>
    <col min="4610" max="4614" width="0" style="246" hidden="1" customWidth="1"/>
    <col min="4615" max="4864" width="9.140625" style="246"/>
    <col min="4865" max="4865" width="43.28515625" style="246" customWidth="1"/>
    <col min="4866" max="4870" width="0" style="246" hidden="1" customWidth="1"/>
    <col min="4871" max="5120" width="9.140625" style="246"/>
    <col min="5121" max="5121" width="43.28515625" style="246" customWidth="1"/>
    <col min="5122" max="5126" width="0" style="246" hidden="1" customWidth="1"/>
    <col min="5127" max="5376" width="9.140625" style="246"/>
    <col min="5377" max="5377" width="43.28515625" style="246" customWidth="1"/>
    <col min="5378" max="5382" width="0" style="246" hidden="1" customWidth="1"/>
    <col min="5383" max="5632" width="9.140625" style="246"/>
    <col min="5633" max="5633" width="43.28515625" style="246" customWidth="1"/>
    <col min="5634" max="5638" width="0" style="246" hidden="1" customWidth="1"/>
    <col min="5639" max="5888" width="9.140625" style="246"/>
    <col min="5889" max="5889" width="43.28515625" style="246" customWidth="1"/>
    <col min="5890" max="5894" width="0" style="246" hidden="1" customWidth="1"/>
    <col min="5895" max="6144" width="9.140625" style="246"/>
    <col min="6145" max="6145" width="43.28515625" style="246" customWidth="1"/>
    <col min="6146" max="6150" width="0" style="246" hidden="1" customWidth="1"/>
    <col min="6151" max="6400" width="9.140625" style="246"/>
    <col min="6401" max="6401" width="43.28515625" style="246" customWidth="1"/>
    <col min="6402" max="6406" width="0" style="246" hidden="1" customWidth="1"/>
    <col min="6407" max="6656" width="9.140625" style="246"/>
    <col min="6657" max="6657" width="43.28515625" style="246" customWidth="1"/>
    <col min="6658" max="6662" width="0" style="246" hidden="1" customWidth="1"/>
    <col min="6663" max="6912" width="9.140625" style="246"/>
    <col min="6913" max="6913" width="43.28515625" style="246" customWidth="1"/>
    <col min="6914" max="6918" width="0" style="246" hidden="1" customWidth="1"/>
    <col min="6919" max="7168" width="9.140625" style="246"/>
    <col min="7169" max="7169" width="43.28515625" style="246" customWidth="1"/>
    <col min="7170" max="7174" width="0" style="246" hidden="1" customWidth="1"/>
    <col min="7175" max="7424" width="9.140625" style="246"/>
    <col min="7425" max="7425" width="43.28515625" style="246" customWidth="1"/>
    <col min="7426" max="7430" width="0" style="246" hidden="1" customWidth="1"/>
    <col min="7431" max="7680" width="9.140625" style="246"/>
    <col min="7681" max="7681" width="43.28515625" style="246" customWidth="1"/>
    <col min="7682" max="7686" width="0" style="246" hidden="1" customWidth="1"/>
    <col min="7687" max="7936" width="9.140625" style="246"/>
    <col min="7937" max="7937" width="43.28515625" style="246" customWidth="1"/>
    <col min="7938" max="7942" width="0" style="246" hidden="1" customWidth="1"/>
    <col min="7943" max="8192" width="9.140625" style="246"/>
    <col min="8193" max="8193" width="43.28515625" style="246" customWidth="1"/>
    <col min="8194" max="8198" width="0" style="246" hidden="1" customWidth="1"/>
    <col min="8199" max="8448" width="9.140625" style="246"/>
    <col min="8449" max="8449" width="43.28515625" style="246" customWidth="1"/>
    <col min="8450" max="8454" width="0" style="246" hidden="1" customWidth="1"/>
    <col min="8455" max="8704" width="9.140625" style="246"/>
    <col min="8705" max="8705" width="43.28515625" style="246" customWidth="1"/>
    <col min="8706" max="8710" width="0" style="246" hidden="1" customWidth="1"/>
    <col min="8711" max="8960" width="9.140625" style="246"/>
    <col min="8961" max="8961" width="43.28515625" style="246" customWidth="1"/>
    <col min="8962" max="8966" width="0" style="246" hidden="1" customWidth="1"/>
    <col min="8967" max="9216" width="9.140625" style="246"/>
    <col min="9217" max="9217" width="43.28515625" style="246" customWidth="1"/>
    <col min="9218" max="9222" width="0" style="246" hidden="1" customWidth="1"/>
    <col min="9223" max="9472" width="9.140625" style="246"/>
    <col min="9473" max="9473" width="43.28515625" style="246" customWidth="1"/>
    <col min="9474" max="9478" width="0" style="246" hidden="1" customWidth="1"/>
    <col min="9479" max="9728" width="9.140625" style="246"/>
    <col min="9729" max="9729" width="43.28515625" style="246" customWidth="1"/>
    <col min="9730" max="9734" width="0" style="246" hidden="1" customWidth="1"/>
    <col min="9735" max="9984" width="9.140625" style="246"/>
    <col min="9985" max="9985" width="43.28515625" style="246" customWidth="1"/>
    <col min="9986" max="9990" width="0" style="246" hidden="1" customWidth="1"/>
    <col min="9991" max="10240" width="9.140625" style="246"/>
    <col min="10241" max="10241" width="43.28515625" style="246" customWidth="1"/>
    <col min="10242" max="10246" width="0" style="246" hidden="1" customWidth="1"/>
    <col min="10247" max="10496" width="9.140625" style="246"/>
    <col min="10497" max="10497" width="43.28515625" style="246" customWidth="1"/>
    <col min="10498" max="10502" width="0" style="246" hidden="1" customWidth="1"/>
    <col min="10503" max="10752" width="9.140625" style="246"/>
    <col min="10753" max="10753" width="43.28515625" style="246" customWidth="1"/>
    <col min="10754" max="10758" width="0" style="246" hidden="1" customWidth="1"/>
    <col min="10759" max="11008" width="9.140625" style="246"/>
    <col min="11009" max="11009" width="43.28515625" style="246" customWidth="1"/>
    <col min="11010" max="11014" width="0" style="246" hidden="1" customWidth="1"/>
    <col min="11015" max="11264" width="9.140625" style="246"/>
    <col min="11265" max="11265" width="43.28515625" style="246" customWidth="1"/>
    <col min="11266" max="11270" width="0" style="246" hidden="1" customWidth="1"/>
    <col min="11271" max="11520" width="9.140625" style="246"/>
    <col min="11521" max="11521" width="43.28515625" style="246" customWidth="1"/>
    <col min="11522" max="11526" width="0" style="246" hidden="1" customWidth="1"/>
    <col min="11527" max="11776" width="9.140625" style="246"/>
    <col min="11777" max="11777" width="43.28515625" style="246" customWidth="1"/>
    <col min="11778" max="11782" width="0" style="246" hidden="1" customWidth="1"/>
    <col min="11783" max="12032" width="9.140625" style="246"/>
    <col min="12033" max="12033" width="43.28515625" style="246" customWidth="1"/>
    <col min="12034" max="12038" width="0" style="246" hidden="1" customWidth="1"/>
    <col min="12039" max="12288" width="9.140625" style="246"/>
    <col min="12289" max="12289" width="43.28515625" style="246" customWidth="1"/>
    <col min="12290" max="12294" width="0" style="246" hidden="1" customWidth="1"/>
    <col min="12295" max="12544" width="9.140625" style="246"/>
    <col min="12545" max="12545" width="43.28515625" style="246" customWidth="1"/>
    <col min="12546" max="12550" width="0" style="246" hidden="1" customWidth="1"/>
    <col min="12551" max="12800" width="9.140625" style="246"/>
    <col min="12801" max="12801" width="43.28515625" style="246" customWidth="1"/>
    <col min="12802" max="12806" width="0" style="246" hidden="1" customWidth="1"/>
    <col min="12807" max="13056" width="9.140625" style="246"/>
    <col min="13057" max="13057" width="43.28515625" style="246" customWidth="1"/>
    <col min="13058" max="13062" width="0" style="246" hidden="1" customWidth="1"/>
    <col min="13063" max="13312" width="9.140625" style="246"/>
    <col min="13313" max="13313" width="43.28515625" style="246" customWidth="1"/>
    <col min="13314" max="13318" width="0" style="246" hidden="1" customWidth="1"/>
    <col min="13319" max="13568" width="9.140625" style="246"/>
    <col min="13569" max="13569" width="43.28515625" style="246" customWidth="1"/>
    <col min="13570" max="13574" width="0" style="246" hidden="1" customWidth="1"/>
    <col min="13575" max="13824" width="9.140625" style="246"/>
    <col min="13825" max="13825" width="43.28515625" style="246" customWidth="1"/>
    <col min="13826" max="13830" width="0" style="246" hidden="1" customWidth="1"/>
    <col min="13831" max="14080" width="9.140625" style="246"/>
    <col min="14081" max="14081" width="43.28515625" style="246" customWidth="1"/>
    <col min="14082" max="14086" width="0" style="246" hidden="1" customWidth="1"/>
    <col min="14087" max="14336" width="9.140625" style="246"/>
    <col min="14337" max="14337" width="43.28515625" style="246" customWidth="1"/>
    <col min="14338" max="14342" width="0" style="246" hidden="1" customWidth="1"/>
    <col min="14343" max="14592" width="9.140625" style="246"/>
    <col min="14593" max="14593" width="43.28515625" style="246" customWidth="1"/>
    <col min="14594" max="14598" width="0" style="246" hidden="1" customWidth="1"/>
    <col min="14599" max="14848" width="9.140625" style="246"/>
    <col min="14849" max="14849" width="43.28515625" style="246" customWidth="1"/>
    <col min="14850" max="14854" width="0" style="246" hidden="1" customWidth="1"/>
    <col min="14855" max="15104" width="9.140625" style="246"/>
    <col min="15105" max="15105" width="43.28515625" style="246" customWidth="1"/>
    <col min="15106" max="15110" width="0" style="246" hidden="1" customWidth="1"/>
    <col min="15111" max="15360" width="9.140625" style="246"/>
    <col min="15361" max="15361" width="43.28515625" style="246" customWidth="1"/>
    <col min="15362" max="15366" width="0" style="246" hidden="1" customWidth="1"/>
    <col min="15367" max="15616" width="9.140625" style="246"/>
    <col min="15617" max="15617" width="43.28515625" style="246" customWidth="1"/>
    <col min="15618" max="15622" width="0" style="246" hidden="1" customWidth="1"/>
    <col min="15623" max="15872" width="9.140625" style="246"/>
    <col min="15873" max="15873" width="43.28515625" style="246" customWidth="1"/>
    <col min="15874" max="15878" width="0" style="246" hidden="1" customWidth="1"/>
    <col min="15879" max="16128" width="9.140625" style="246"/>
    <col min="16129" max="16129" width="43.285156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229</v>
      </c>
    </row>
    <row r="3" spans="1:13" ht="18" customHeight="1" thickBot="1" x14ac:dyDescent="0.25">
      <c r="A3" s="265" t="s">
        <v>169</v>
      </c>
    </row>
    <row r="4" spans="1:13" s="27" customFormat="1" ht="18" customHeight="1" thickBot="1" x14ac:dyDescent="0.25">
      <c r="A4" s="140"/>
      <c r="B4" s="248">
        <v>2014</v>
      </c>
      <c r="C4" s="248">
        <v>2015</v>
      </c>
      <c r="D4" s="248">
        <v>2016</v>
      </c>
      <c r="E4" s="248">
        <v>2017</v>
      </c>
      <c r="F4" s="248">
        <v>2018</v>
      </c>
      <c r="G4" s="248">
        <v>2019</v>
      </c>
      <c r="H4" s="248">
        <v>2020</v>
      </c>
      <c r="I4" s="248">
        <v>2021</v>
      </c>
      <c r="J4" s="248">
        <v>2022</v>
      </c>
      <c r="K4" s="248">
        <v>2023</v>
      </c>
      <c r="L4" s="248">
        <v>2024</v>
      </c>
      <c r="M4" s="248">
        <v>2025</v>
      </c>
    </row>
    <row r="5" spans="1:13" s="27" customFormat="1" ht="12" x14ac:dyDescent="0.2">
      <c r="A5" s="141"/>
      <c r="B5" s="249"/>
      <c r="C5" s="249"/>
      <c r="D5" s="249"/>
      <c r="E5" s="249"/>
      <c r="F5" s="249"/>
      <c r="G5" s="249"/>
      <c r="H5" s="249"/>
      <c r="I5" s="249"/>
    </row>
    <row r="6" spans="1:13" ht="24" customHeight="1" x14ac:dyDescent="0.2">
      <c r="A6" s="222" t="s">
        <v>130</v>
      </c>
      <c r="B6" s="108">
        <v>319.10000000000002</v>
      </c>
      <c r="C6" s="108">
        <v>348.8</v>
      </c>
      <c r="D6" s="108">
        <v>451.4</v>
      </c>
      <c r="E6" s="108">
        <v>554.70000000000005</v>
      </c>
      <c r="F6" s="108">
        <v>646.4</v>
      </c>
      <c r="G6" s="108">
        <v>823.3</v>
      </c>
      <c r="H6" s="108">
        <v>604.20000000000005</v>
      </c>
      <c r="I6" s="108">
        <v>1298.4000000000001</v>
      </c>
      <c r="J6" s="108">
        <v>1769</v>
      </c>
      <c r="K6" s="108">
        <v>2323.6</v>
      </c>
      <c r="L6" s="108">
        <v>3825.7</v>
      </c>
      <c r="M6" s="108">
        <v>6281.8</v>
      </c>
    </row>
    <row r="7" spans="1:13" ht="12.95" customHeight="1" x14ac:dyDescent="0.2">
      <c r="A7" s="222" t="s">
        <v>0</v>
      </c>
      <c r="B7" s="108">
        <v>-3.2</v>
      </c>
      <c r="C7" s="108">
        <v>-0.1</v>
      </c>
      <c r="D7" s="108">
        <v>-2</v>
      </c>
      <c r="E7" s="108">
        <v>-3.3</v>
      </c>
      <c r="F7" s="108">
        <v>-1.9</v>
      </c>
      <c r="G7" s="108">
        <v>-5.4</v>
      </c>
      <c r="H7" s="108">
        <v>-1.3</v>
      </c>
      <c r="I7" s="108">
        <v>-6.1</v>
      </c>
      <c r="J7" s="108">
        <v>-62.4</v>
      </c>
      <c r="K7" s="108">
        <v>-27</v>
      </c>
      <c r="L7" s="108">
        <v>3</v>
      </c>
      <c r="M7" s="108">
        <v>-37.200000000000003</v>
      </c>
    </row>
    <row r="8" spans="1:13" ht="24" x14ac:dyDescent="0.2">
      <c r="A8" s="225" t="s">
        <v>1388</v>
      </c>
      <c r="B8" s="108">
        <v>0.2</v>
      </c>
      <c r="C8" s="108">
        <v>18.899999999999999</v>
      </c>
      <c r="D8" s="108">
        <v>22.4</v>
      </c>
      <c r="E8" s="108">
        <v>17.3</v>
      </c>
      <c r="F8" s="108">
        <v>23.6</v>
      </c>
      <c r="G8" s="108">
        <v>41.8</v>
      </c>
      <c r="H8" s="108">
        <v>29.8</v>
      </c>
      <c r="I8" s="108">
        <v>180.3</v>
      </c>
      <c r="J8" s="108">
        <v>294</v>
      </c>
      <c r="K8" s="108">
        <v>285.7</v>
      </c>
      <c r="L8" s="108">
        <v>864.4</v>
      </c>
      <c r="M8" s="108">
        <v>1633.6</v>
      </c>
    </row>
    <row r="9" spans="1:13" ht="12.95" customHeight="1" x14ac:dyDescent="0.2">
      <c r="A9" s="226" t="s">
        <v>1</v>
      </c>
      <c r="B9" s="108">
        <v>33.6</v>
      </c>
      <c r="C9" s="108">
        <v>38.5</v>
      </c>
      <c r="D9" s="108">
        <v>39</v>
      </c>
      <c r="E9" s="108">
        <v>39.4</v>
      </c>
      <c r="F9" s="108">
        <v>48.7</v>
      </c>
      <c r="G9" s="108">
        <v>70.2</v>
      </c>
      <c r="H9" s="108">
        <v>51.7</v>
      </c>
      <c r="I9" s="108">
        <v>207.8</v>
      </c>
      <c r="J9" s="108">
        <v>338</v>
      </c>
      <c r="K9" s="108">
        <v>500.2</v>
      </c>
      <c r="L9" s="108">
        <v>960.9</v>
      </c>
      <c r="M9" s="108">
        <v>1757.7</v>
      </c>
    </row>
    <row r="10" spans="1:13" ht="12.95" customHeight="1" x14ac:dyDescent="0.2">
      <c r="A10" s="222" t="s">
        <v>2</v>
      </c>
      <c r="B10" s="108">
        <v>33.4</v>
      </c>
      <c r="C10" s="108">
        <v>19.600000000000001</v>
      </c>
      <c r="D10" s="108">
        <v>16.7</v>
      </c>
      <c r="E10" s="108">
        <v>22.1</v>
      </c>
      <c r="F10" s="108">
        <v>25.1</v>
      </c>
      <c r="G10" s="108">
        <v>28.4</v>
      </c>
      <c r="H10" s="108">
        <v>22</v>
      </c>
      <c r="I10" s="108">
        <v>27.6</v>
      </c>
      <c r="J10" s="108">
        <v>44.1</v>
      </c>
      <c r="K10" s="108">
        <v>214.5</v>
      </c>
      <c r="L10" s="108">
        <v>96.5</v>
      </c>
      <c r="M10" s="108">
        <v>124.1</v>
      </c>
    </row>
    <row r="11" spans="1:13" ht="24" x14ac:dyDescent="0.2">
      <c r="A11" s="222" t="s">
        <v>59</v>
      </c>
      <c r="B11" s="108">
        <v>315.7</v>
      </c>
      <c r="C11" s="108">
        <v>329.8</v>
      </c>
      <c r="D11" s="108">
        <v>427</v>
      </c>
      <c r="E11" s="108">
        <v>534.1</v>
      </c>
      <c r="F11" s="108">
        <v>620.9</v>
      </c>
      <c r="G11" s="108">
        <v>776.1</v>
      </c>
      <c r="H11" s="108">
        <v>573.20000000000005</v>
      </c>
      <c r="I11" s="108">
        <v>1112.0999999999999</v>
      </c>
      <c r="J11" s="108">
        <v>1412.6</v>
      </c>
      <c r="K11" s="108">
        <v>2010.9</v>
      </c>
      <c r="L11" s="108">
        <v>2964.3</v>
      </c>
      <c r="M11" s="108">
        <v>4611.1000000000004</v>
      </c>
    </row>
    <row r="12" spans="1:13" ht="12.95" customHeight="1" x14ac:dyDescent="0.2">
      <c r="A12" s="222" t="s">
        <v>3</v>
      </c>
      <c r="B12" s="108">
        <v>11.5</v>
      </c>
      <c r="C12" s="108">
        <v>12.6</v>
      </c>
      <c r="D12" s="108">
        <v>63.9</v>
      </c>
      <c r="E12" s="108">
        <v>39.9</v>
      </c>
      <c r="F12" s="108">
        <v>49.5</v>
      </c>
      <c r="G12" s="108">
        <v>70.2</v>
      </c>
      <c r="H12" s="108">
        <v>93.2</v>
      </c>
      <c r="I12" s="108">
        <v>134.1</v>
      </c>
      <c r="J12" s="108">
        <v>206.3</v>
      </c>
      <c r="K12" s="108">
        <v>358</v>
      </c>
      <c r="L12" s="108">
        <v>1031.2</v>
      </c>
      <c r="M12" s="108">
        <v>818.6</v>
      </c>
    </row>
    <row r="13" spans="1:13" ht="12.95" customHeight="1" x14ac:dyDescent="0.2">
      <c r="A13" s="222" t="s">
        <v>4</v>
      </c>
      <c r="B13" s="108">
        <v>11.2</v>
      </c>
      <c r="C13" s="108">
        <v>12.6</v>
      </c>
      <c r="D13" s="108">
        <v>63.9</v>
      </c>
      <c r="E13" s="108">
        <v>39.9</v>
      </c>
      <c r="F13" s="108">
        <v>47.7</v>
      </c>
      <c r="G13" s="108">
        <v>68.3</v>
      </c>
      <c r="H13" s="108">
        <v>90.5</v>
      </c>
      <c r="I13" s="108">
        <v>121.9</v>
      </c>
      <c r="J13" s="108">
        <v>193.7</v>
      </c>
      <c r="K13" s="108">
        <v>345.4</v>
      </c>
      <c r="L13" s="108">
        <v>702.4</v>
      </c>
      <c r="M13" s="108">
        <v>780.2</v>
      </c>
    </row>
    <row r="14" spans="1:13" ht="12.95" customHeight="1" x14ac:dyDescent="0.2">
      <c r="A14" s="149" t="s">
        <v>5</v>
      </c>
      <c r="B14" s="108">
        <v>8.6999999999999993</v>
      </c>
      <c r="C14" s="108">
        <v>7.7</v>
      </c>
      <c r="D14" s="108">
        <v>48.7</v>
      </c>
      <c r="E14" s="108">
        <v>28.6</v>
      </c>
      <c r="F14" s="108">
        <v>32.799999999999997</v>
      </c>
      <c r="G14" s="108">
        <v>47</v>
      </c>
      <c r="H14" s="108">
        <v>56.5</v>
      </c>
      <c r="I14" s="108">
        <v>52.1</v>
      </c>
      <c r="J14" s="108">
        <v>100.5</v>
      </c>
      <c r="K14" s="108">
        <v>187.9</v>
      </c>
      <c r="L14" s="108">
        <v>305.2</v>
      </c>
      <c r="M14" s="108">
        <v>268.5</v>
      </c>
    </row>
    <row r="15" spans="1:13" ht="12.95" customHeight="1" x14ac:dyDescent="0.2">
      <c r="A15" s="227" t="s">
        <v>60</v>
      </c>
      <c r="B15" s="108">
        <v>1.8</v>
      </c>
      <c r="C15" s="108">
        <v>1.7</v>
      </c>
      <c r="D15" s="108">
        <v>7.3</v>
      </c>
      <c r="E15" s="108">
        <v>8.8000000000000007</v>
      </c>
      <c r="F15" s="108">
        <v>12</v>
      </c>
      <c r="G15" s="108">
        <v>19.3</v>
      </c>
      <c r="H15" s="108">
        <v>26.9</v>
      </c>
      <c r="I15" s="108">
        <v>38.799999999999997</v>
      </c>
      <c r="J15" s="108">
        <v>73.3</v>
      </c>
      <c r="K15" s="108">
        <v>130.9</v>
      </c>
      <c r="L15" s="108">
        <v>374.2</v>
      </c>
      <c r="M15" s="108">
        <v>483.3</v>
      </c>
    </row>
    <row r="16" spans="1:13" ht="12.95" customHeight="1" x14ac:dyDescent="0.2">
      <c r="A16" s="149" t="s">
        <v>6</v>
      </c>
      <c r="B16" s="108">
        <v>0.6</v>
      </c>
      <c r="C16" s="108">
        <v>3.2</v>
      </c>
      <c r="D16" s="108">
        <v>7.9</v>
      </c>
      <c r="E16" s="108">
        <v>2.6</v>
      </c>
      <c r="F16" s="108">
        <v>2.8</v>
      </c>
      <c r="G16" s="108">
        <v>2</v>
      </c>
      <c r="H16" s="108">
        <v>7</v>
      </c>
      <c r="I16" s="108">
        <v>30.4</v>
      </c>
      <c r="J16" s="108">
        <v>19.8</v>
      </c>
      <c r="K16" s="108">
        <v>26.4</v>
      </c>
      <c r="L16" s="108">
        <v>22.8</v>
      </c>
      <c r="M16" s="108">
        <v>28.1</v>
      </c>
    </row>
    <row r="17" spans="1:13" ht="12.95" customHeight="1" x14ac:dyDescent="0.2">
      <c r="A17" s="222" t="s">
        <v>7</v>
      </c>
      <c r="B17" s="108">
        <v>130.6</v>
      </c>
      <c r="C17" s="108">
        <v>76.599999999999994</v>
      </c>
      <c r="D17" s="108">
        <v>79</v>
      </c>
      <c r="E17" s="108">
        <v>76.5</v>
      </c>
      <c r="F17" s="108">
        <v>68.5</v>
      </c>
      <c r="G17" s="108">
        <v>78.3</v>
      </c>
      <c r="H17" s="108">
        <v>106.7</v>
      </c>
      <c r="I17" s="108">
        <v>546</v>
      </c>
      <c r="J17" s="108">
        <v>936.3</v>
      </c>
      <c r="K17" s="108">
        <v>970</v>
      </c>
      <c r="L17" s="108">
        <v>900.5</v>
      </c>
      <c r="M17" s="108">
        <v>800.4</v>
      </c>
    </row>
    <row r="18" spans="1:13" ht="12.95" customHeight="1" x14ac:dyDescent="0.2">
      <c r="A18" s="222" t="s">
        <v>8</v>
      </c>
      <c r="B18" s="108">
        <v>21.1</v>
      </c>
      <c r="C18" s="108">
        <v>23.5</v>
      </c>
      <c r="D18" s="108">
        <v>26.5</v>
      </c>
      <c r="E18" s="108">
        <v>26.7</v>
      </c>
      <c r="F18" s="108">
        <v>25</v>
      </c>
      <c r="G18" s="108">
        <v>26.3</v>
      </c>
      <c r="H18" s="108">
        <v>27.7</v>
      </c>
      <c r="I18" s="108">
        <v>40.1</v>
      </c>
      <c r="J18" s="108">
        <v>111.9</v>
      </c>
      <c r="K18" s="108">
        <v>82.1</v>
      </c>
      <c r="L18" s="108">
        <v>97.2</v>
      </c>
      <c r="M18" s="108">
        <v>180.5</v>
      </c>
    </row>
    <row r="19" spans="1:13" ht="12.95" customHeight="1" x14ac:dyDescent="0.2">
      <c r="A19" s="227" t="s">
        <v>109</v>
      </c>
      <c r="B19" s="108">
        <v>4.5</v>
      </c>
      <c r="C19" s="108">
        <v>4.3</v>
      </c>
      <c r="D19" s="108">
        <v>4.2</v>
      </c>
      <c r="E19" s="108">
        <v>3.8</v>
      </c>
      <c r="F19" s="108">
        <v>2.4</v>
      </c>
      <c r="G19" s="108">
        <v>4.3</v>
      </c>
      <c r="H19" s="108">
        <v>9.4</v>
      </c>
      <c r="I19" s="108">
        <v>12.7</v>
      </c>
      <c r="J19" s="108">
        <v>67.3</v>
      </c>
      <c r="K19" s="108">
        <v>12</v>
      </c>
      <c r="L19" s="108">
        <v>15.7</v>
      </c>
      <c r="M19" s="108">
        <v>37.9</v>
      </c>
    </row>
    <row r="20" spans="1:13" ht="12.95" customHeight="1" x14ac:dyDescent="0.2">
      <c r="A20" s="227" t="s">
        <v>9</v>
      </c>
      <c r="B20" s="108" t="s">
        <v>33</v>
      </c>
      <c r="C20" s="108">
        <v>0</v>
      </c>
      <c r="D20" s="108" t="s">
        <v>33</v>
      </c>
      <c r="E20" s="108">
        <v>0</v>
      </c>
      <c r="F20" s="108">
        <v>0</v>
      </c>
      <c r="G20" s="108">
        <v>0</v>
      </c>
      <c r="H20" s="108" t="s">
        <v>33</v>
      </c>
      <c r="I20" s="108" t="s">
        <v>33</v>
      </c>
      <c r="J20" s="108">
        <v>1.7</v>
      </c>
      <c r="K20" s="108" t="s">
        <v>33</v>
      </c>
      <c r="L20" s="108" t="s">
        <v>33</v>
      </c>
      <c r="M20" s="108" t="s">
        <v>33</v>
      </c>
    </row>
    <row r="21" spans="1:13" ht="12.95" customHeight="1" x14ac:dyDescent="0.2">
      <c r="A21" s="227" t="s">
        <v>10</v>
      </c>
      <c r="B21" s="108">
        <v>1.8</v>
      </c>
      <c r="C21" s="108">
        <v>6.1</v>
      </c>
      <c r="D21" s="108">
        <v>13.6</v>
      </c>
      <c r="E21" s="108">
        <v>10.3</v>
      </c>
      <c r="F21" s="108">
        <v>10.5</v>
      </c>
      <c r="G21" s="108">
        <v>10.6</v>
      </c>
      <c r="H21" s="108">
        <v>3.7</v>
      </c>
      <c r="I21" s="108">
        <v>3.5</v>
      </c>
      <c r="J21" s="108">
        <v>3.5</v>
      </c>
      <c r="K21" s="108">
        <v>4.2</v>
      </c>
      <c r="L21" s="108">
        <v>12.7</v>
      </c>
      <c r="M21" s="108">
        <v>8.8000000000000007</v>
      </c>
    </row>
    <row r="22" spans="1:13" ht="12.95" customHeight="1" x14ac:dyDescent="0.2">
      <c r="A22" s="227" t="s">
        <v>61</v>
      </c>
      <c r="B22" s="108" t="s">
        <v>33</v>
      </c>
      <c r="C22" s="108" t="s">
        <v>33</v>
      </c>
      <c r="D22" s="108" t="s">
        <v>33</v>
      </c>
      <c r="E22" s="108" t="s">
        <v>33</v>
      </c>
      <c r="F22" s="108" t="s">
        <v>33</v>
      </c>
      <c r="G22" s="108">
        <v>0.6</v>
      </c>
      <c r="H22" s="108">
        <v>0.5</v>
      </c>
      <c r="I22" s="108" t="s">
        <v>33</v>
      </c>
      <c r="J22" s="108">
        <v>0.1</v>
      </c>
      <c r="K22" s="108" t="s">
        <v>33</v>
      </c>
      <c r="L22" s="108" t="s">
        <v>33</v>
      </c>
      <c r="M22" s="108" t="s">
        <v>33</v>
      </c>
    </row>
    <row r="23" spans="1:13" ht="12.95" customHeight="1" x14ac:dyDescent="0.2">
      <c r="A23" s="222" t="s">
        <v>11</v>
      </c>
      <c r="B23" s="108">
        <v>149.19999999999999</v>
      </c>
      <c r="C23" s="108">
        <v>178.6</v>
      </c>
      <c r="D23" s="108">
        <v>210.8</v>
      </c>
      <c r="E23" s="108">
        <v>214.3</v>
      </c>
      <c r="F23" s="108">
        <v>272.3</v>
      </c>
      <c r="G23" s="108">
        <v>284.10000000000002</v>
      </c>
      <c r="H23" s="108">
        <v>295</v>
      </c>
      <c r="I23" s="108">
        <v>439.7</v>
      </c>
      <c r="J23" s="108">
        <v>631.1</v>
      </c>
      <c r="K23" s="108">
        <v>820.4</v>
      </c>
      <c r="L23" s="108">
        <v>1180.9000000000001</v>
      </c>
      <c r="M23" s="108">
        <v>1876.7</v>
      </c>
    </row>
    <row r="24" spans="1:13" ht="12.95" customHeight="1" x14ac:dyDescent="0.2">
      <c r="A24" s="222" t="s">
        <v>12</v>
      </c>
      <c r="B24" s="108">
        <v>13.8</v>
      </c>
      <c r="C24" s="108">
        <v>22.6</v>
      </c>
      <c r="D24" s="108">
        <v>25.8</v>
      </c>
      <c r="E24" s="108">
        <v>12.1</v>
      </c>
      <c r="F24" s="108">
        <v>14.7</v>
      </c>
      <c r="G24" s="108">
        <v>22.8</v>
      </c>
      <c r="H24" s="108">
        <v>26</v>
      </c>
      <c r="I24" s="108">
        <v>159.19999999999999</v>
      </c>
      <c r="J24" s="108">
        <v>277.89999999999998</v>
      </c>
      <c r="K24" s="108">
        <v>445.7</v>
      </c>
      <c r="L24" s="108">
        <v>488.1</v>
      </c>
      <c r="M24" s="108">
        <v>720.3</v>
      </c>
    </row>
    <row r="25" spans="1:13" ht="12.95" customHeight="1" x14ac:dyDescent="0.2">
      <c r="A25" s="222" t="s">
        <v>13</v>
      </c>
      <c r="B25" s="108">
        <v>83.2</v>
      </c>
      <c r="C25" s="108">
        <v>85.5</v>
      </c>
      <c r="D25" s="108">
        <v>108.8</v>
      </c>
      <c r="E25" s="108">
        <v>98.3</v>
      </c>
      <c r="F25" s="108">
        <v>100</v>
      </c>
      <c r="G25" s="108">
        <v>93.6</v>
      </c>
      <c r="H25" s="108">
        <v>127.4</v>
      </c>
      <c r="I25" s="108">
        <v>161.4</v>
      </c>
      <c r="J25" s="108">
        <v>184.4</v>
      </c>
      <c r="K25" s="108">
        <v>299.10000000000002</v>
      </c>
      <c r="L25" s="108">
        <v>627.1</v>
      </c>
      <c r="M25" s="108">
        <v>1140.5</v>
      </c>
    </row>
    <row r="26" spans="1:13" ht="12.95" customHeight="1" thickBot="1" x14ac:dyDescent="0.25">
      <c r="A26" s="151"/>
      <c r="B26" s="26"/>
      <c r="C26" s="26"/>
      <c r="D26" s="26"/>
      <c r="E26" s="26"/>
      <c r="F26" s="26"/>
      <c r="G26" s="26"/>
      <c r="H26" s="26"/>
      <c r="I26" s="26"/>
      <c r="J26" s="26"/>
      <c r="K26" s="26"/>
      <c r="L26" s="26"/>
      <c r="M26" s="26"/>
    </row>
    <row r="27" spans="1:13" ht="12.95" customHeight="1" x14ac:dyDescent="0.2">
      <c r="A27" s="152"/>
      <c r="B27" s="24"/>
      <c r="C27" s="24"/>
      <c r="D27" s="24"/>
      <c r="E27" s="24"/>
      <c r="F27" s="24"/>
      <c r="G27" s="24"/>
      <c r="H27" s="24"/>
      <c r="I27" s="24"/>
      <c r="J27" s="24"/>
      <c r="K27" s="24"/>
      <c r="L27" s="24"/>
      <c r="M27" s="24"/>
    </row>
    <row r="28" spans="1:13" s="212" customFormat="1" ht="12.95" customHeight="1" x14ac:dyDescent="0.2">
      <c r="A28" s="233" t="s">
        <v>14</v>
      </c>
      <c r="J28" s="246"/>
      <c r="K28" s="246"/>
      <c r="L28" s="246"/>
      <c r="M28" s="246"/>
    </row>
    <row r="29" spans="1:13" s="212" customFormat="1" ht="12.95" customHeight="1" x14ac:dyDescent="0.2">
      <c r="A29" s="222" t="s">
        <v>116</v>
      </c>
      <c r="B29" s="234">
        <v>371</v>
      </c>
      <c r="C29" s="234">
        <v>408</v>
      </c>
      <c r="D29" s="234">
        <v>436</v>
      </c>
      <c r="E29" s="234">
        <v>463</v>
      </c>
      <c r="F29" s="235">
        <v>529</v>
      </c>
      <c r="G29" s="235">
        <v>661</v>
      </c>
      <c r="H29" s="235">
        <v>682</v>
      </c>
      <c r="I29" s="235">
        <v>734</v>
      </c>
      <c r="J29" s="255">
        <v>830</v>
      </c>
      <c r="K29" s="255">
        <v>947</v>
      </c>
      <c r="L29" s="255">
        <v>1043</v>
      </c>
      <c r="M29" s="34">
        <v>992</v>
      </c>
    </row>
    <row r="30" spans="1:13" s="212" customFormat="1" ht="12.95" customHeight="1" x14ac:dyDescent="0.2">
      <c r="A30" s="222" t="s">
        <v>15</v>
      </c>
      <c r="B30" s="234">
        <v>97</v>
      </c>
      <c r="C30" s="234">
        <v>117</v>
      </c>
      <c r="D30" s="234">
        <v>103</v>
      </c>
      <c r="E30" s="234">
        <v>114</v>
      </c>
      <c r="F30" s="235">
        <v>116</v>
      </c>
      <c r="G30" s="235">
        <v>150</v>
      </c>
      <c r="H30" s="235">
        <v>128</v>
      </c>
      <c r="I30" s="235">
        <v>103</v>
      </c>
      <c r="J30" s="255">
        <v>116</v>
      </c>
      <c r="K30" s="255">
        <v>143</v>
      </c>
      <c r="L30" s="255">
        <v>139</v>
      </c>
      <c r="M30" s="255">
        <v>169</v>
      </c>
    </row>
    <row r="31" spans="1:13" s="212" customFormat="1" ht="12.95" customHeight="1" x14ac:dyDescent="0.2">
      <c r="A31" s="222" t="s">
        <v>165</v>
      </c>
      <c r="F31" s="236"/>
      <c r="G31" s="236"/>
      <c r="H31" s="236"/>
      <c r="I31" s="236"/>
      <c r="J31" s="256"/>
      <c r="K31" s="256"/>
      <c r="L31" s="256"/>
      <c r="M31" s="256"/>
    </row>
    <row r="32" spans="1:13" s="212" customFormat="1" ht="12.95" customHeight="1" x14ac:dyDescent="0.2">
      <c r="A32" s="222" t="s">
        <v>62</v>
      </c>
      <c r="B32" s="237">
        <v>1.1000000000000001</v>
      </c>
      <c r="C32" s="237">
        <v>5.8</v>
      </c>
      <c r="D32" s="237">
        <v>5.7</v>
      </c>
      <c r="E32" s="237">
        <v>3.9</v>
      </c>
      <c r="F32" s="238">
        <v>4.0999999999999996</v>
      </c>
      <c r="G32" s="238">
        <v>6.1</v>
      </c>
      <c r="H32" s="238">
        <v>5.4</v>
      </c>
      <c r="I32" s="238">
        <v>16.8</v>
      </c>
      <c r="J32" s="257">
        <v>25.2</v>
      </c>
      <c r="K32" s="257">
        <v>15.6</v>
      </c>
      <c r="L32" s="257">
        <v>29.1</v>
      </c>
      <c r="M32" s="257">
        <v>36.200000000000003</v>
      </c>
    </row>
    <row r="33" spans="1:13" s="212" customFormat="1" ht="13.9" customHeight="1" x14ac:dyDescent="0.2">
      <c r="A33" s="222" t="s">
        <v>111</v>
      </c>
      <c r="F33" s="236"/>
      <c r="G33" s="236"/>
      <c r="H33" s="236"/>
      <c r="I33" s="236"/>
      <c r="J33" s="257"/>
      <c r="K33" s="257"/>
      <c r="L33" s="257"/>
      <c r="M33" s="257"/>
    </row>
    <row r="34" spans="1:13" s="212" customFormat="1" ht="13.9" customHeight="1" x14ac:dyDescent="0.2">
      <c r="A34" s="222" t="s">
        <v>142</v>
      </c>
      <c r="F34" s="236"/>
      <c r="G34" s="236"/>
      <c r="H34" s="236"/>
      <c r="I34" s="236"/>
      <c r="J34" s="257"/>
      <c r="K34" s="257"/>
      <c r="L34" s="257"/>
      <c r="M34" s="257"/>
    </row>
    <row r="35" spans="1:13" s="212" customFormat="1" ht="12.95" customHeight="1" x14ac:dyDescent="0.2">
      <c r="A35" s="222" t="s">
        <v>140</v>
      </c>
      <c r="B35" s="239">
        <v>0.1</v>
      </c>
      <c r="C35" s="239">
        <v>10.6</v>
      </c>
      <c r="D35" s="239">
        <v>10.6</v>
      </c>
      <c r="E35" s="239">
        <v>8.1</v>
      </c>
      <c r="F35" s="238">
        <v>8.6999999999999993</v>
      </c>
      <c r="G35" s="238">
        <v>14.7</v>
      </c>
      <c r="H35" s="238">
        <v>10.1</v>
      </c>
      <c r="I35" s="238">
        <v>41</v>
      </c>
      <c r="J35" s="257">
        <v>46.6</v>
      </c>
      <c r="K35" s="257">
        <v>34.799999999999997</v>
      </c>
      <c r="L35" s="257">
        <v>73.2</v>
      </c>
      <c r="M35" s="257">
        <v>87</v>
      </c>
    </row>
    <row r="36" spans="1:13" s="212" customFormat="1" ht="12.95" customHeight="1" x14ac:dyDescent="0.2">
      <c r="A36" s="222" t="s">
        <v>112</v>
      </c>
      <c r="F36" s="236"/>
      <c r="G36" s="236"/>
      <c r="H36" s="236"/>
      <c r="I36" s="236"/>
      <c r="J36" s="257"/>
      <c r="K36" s="257"/>
      <c r="L36" s="257"/>
      <c r="M36" s="257"/>
    </row>
    <row r="37" spans="1:13" s="212" customFormat="1" ht="25.7" customHeight="1" x14ac:dyDescent="0.2">
      <c r="A37" s="222" t="s">
        <v>141</v>
      </c>
      <c r="B37" s="239">
        <v>0.1</v>
      </c>
      <c r="C37" s="239">
        <v>5.4</v>
      </c>
      <c r="D37" s="239">
        <v>5</v>
      </c>
      <c r="E37" s="239">
        <v>3.1</v>
      </c>
      <c r="F37" s="238">
        <v>3.7</v>
      </c>
      <c r="G37" s="238">
        <v>5.0999999999999996</v>
      </c>
      <c r="H37" s="238">
        <v>4.9000000000000004</v>
      </c>
      <c r="I37" s="238">
        <v>13.9</v>
      </c>
      <c r="J37" s="257">
        <v>16.600000000000001</v>
      </c>
      <c r="K37" s="257">
        <v>12.3</v>
      </c>
      <c r="L37" s="257">
        <v>22.6</v>
      </c>
      <c r="M37" s="257">
        <v>26</v>
      </c>
    </row>
    <row r="38" spans="1:13" s="212" customFormat="1" ht="12.95" customHeight="1" x14ac:dyDescent="0.2">
      <c r="A38" s="222" t="s">
        <v>105</v>
      </c>
      <c r="F38" s="236"/>
      <c r="G38" s="236"/>
      <c r="H38" s="236"/>
      <c r="I38" s="236"/>
      <c r="J38" s="256"/>
      <c r="K38" s="256"/>
      <c r="L38" s="256"/>
      <c r="M38" s="256"/>
    </row>
    <row r="39" spans="1:13" s="212" customFormat="1" ht="12.95" customHeight="1" x14ac:dyDescent="0.2">
      <c r="A39" s="222" t="s">
        <v>16</v>
      </c>
      <c r="B39" s="239">
        <v>112.4</v>
      </c>
      <c r="C39" s="239">
        <v>109.3</v>
      </c>
      <c r="D39" s="239">
        <v>129.4</v>
      </c>
      <c r="E39" s="239">
        <v>122.9</v>
      </c>
      <c r="F39" s="238">
        <v>116.5</v>
      </c>
      <c r="G39" s="238">
        <v>127.4</v>
      </c>
      <c r="H39" s="238">
        <v>73.400000000000006</v>
      </c>
      <c r="I39" s="238">
        <v>214.9</v>
      </c>
      <c r="J39" s="258">
        <v>136.19999999999999</v>
      </c>
      <c r="K39" s="258">
        <v>131.4</v>
      </c>
      <c r="L39" s="258">
        <v>164.6</v>
      </c>
      <c r="M39" s="258">
        <v>164.2</v>
      </c>
    </row>
    <row r="40" spans="1:13" s="212" customFormat="1" ht="12.95" customHeight="1" x14ac:dyDescent="0.2">
      <c r="A40" s="222" t="s">
        <v>106</v>
      </c>
      <c r="B40" s="240">
        <v>1</v>
      </c>
      <c r="C40" s="240">
        <v>1</v>
      </c>
      <c r="D40" s="240">
        <v>1.2</v>
      </c>
      <c r="E40" s="240">
        <v>0.9</v>
      </c>
      <c r="F40" s="238">
        <v>0.9</v>
      </c>
      <c r="G40" s="238">
        <v>1.1000000000000001</v>
      </c>
      <c r="H40" s="238">
        <v>0.6</v>
      </c>
      <c r="I40" s="238">
        <v>2.9</v>
      </c>
      <c r="J40" s="258">
        <v>0.6</v>
      </c>
      <c r="K40" s="258">
        <v>1</v>
      </c>
      <c r="L40" s="258">
        <v>1.3</v>
      </c>
      <c r="M40" s="258">
        <v>1</v>
      </c>
    </row>
    <row r="41" spans="1:13" s="212" customFormat="1" ht="12.95" customHeight="1" x14ac:dyDescent="0.2">
      <c r="A41" s="222" t="s">
        <v>63</v>
      </c>
      <c r="F41" s="236"/>
      <c r="G41" s="236"/>
      <c r="H41" s="236"/>
      <c r="I41" s="236"/>
      <c r="J41" s="256"/>
      <c r="K41" s="256"/>
      <c r="L41" s="256"/>
      <c r="M41" s="256"/>
    </row>
    <row r="42" spans="1:13" s="212" customFormat="1" ht="12.95" customHeight="1" x14ac:dyDescent="0.2">
      <c r="A42" s="222" t="s">
        <v>17</v>
      </c>
      <c r="F42" s="236"/>
      <c r="G42" s="236"/>
      <c r="H42" s="236"/>
      <c r="I42" s="236"/>
      <c r="J42" s="256"/>
      <c r="K42" s="256"/>
      <c r="L42" s="256"/>
      <c r="M42" s="256"/>
    </row>
    <row r="43" spans="1:13" s="212" customFormat="1" ht="12.95" customHeight="1" x14ac:dyDescent="0.2">
      <c r="A43" s="222" t="s">
        <v>18</v>
      </c>
      <c r="B43" s="241">
        <v>0.17</v>
      </c>
      <c r="C43" s="241">
        <v>0.26</v>
      </c>
      <c r="D43" s="241">
        <v>0.24</v>
      </c>
      <c r="E43" s="241">
        <v>0.12</v>
      </c>
      <c r="F43" s="242">
        <v>0.15</v>
      </c>
      <c r="G43" s="242">
        <v>0.24</v>
      </c>
      <c r="H43" s="242">
        <v>0.2</v>
      </c>
      <c r="I43" s="242">
        <v>0.99</v>
      </c>
      <c r="J43" s="259">
        <v>1.51</v>
      </c>
      <c r="K43" s="259">
        <v>1.49</v>
      </c>
      <c r="L43" s="259">
        <v>0.78</v>
      </c>
      <c r="M43" s="259">
        <v>0.63</v>
      </c>
    </row>
    <row r="44" spans="1:13" x14ac:dyDescent="0.2">
      <c r="A44" s="152"/>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sheetData>
  <hyperlinks>
    <hyperlink ref="A1" location="Мазмуну!A1" display="МАЗМУНУНА  кайтуу"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71"/>
  <sheetViews>
    <sheetView workbookViewId="0">
      <selection activeCell="M42" sqref="M42"/>
    </sheetView>
  </sheetViews>
  <sheetFormatPr defaultRowHeight="12.75" x14ac:dyDescent="0.2"/>
  <cols>
    <col min="1" max="1" width="40.42578125" style="250" customWidth="1"/>
    <col min="2" max="8" width="0" style="246" hidden="1" customWidth="1"/>
    <col min="9" max="12" width="9.140625" style="246"/>
    <col min="13" max="13" width="8.85546875" style="246"/>
    <col min="14" max="256" width="9.140625" style="246"/>
    <col min="257" max="257" width="40.42578125" style="246" customWidth="1"/>
    <col min="258" max="262" width="0" style="246" hidden="1" customWidth="1"/>
    <col min="263" max="512" width="9.140625" style="246"/>
    <col min="513" max="513" width="40.42578125" style="246" customWidth="1"/>
    <col min="514" max="518" width="0" style="246" hidden="1" customWidth="1"/>
    <col min="519" max="768" width="9.140625" style="246"/>
    <col min="769" max="769" width="40.42578125" style="246" customWidth="1"/>
    <col min="770" max="774" width="0" style="246" hidden="1" customWidth="1"/>
    <col min="775" max="1024" width="9.140625" style="246"/>
    <col min="1025" max="1025" width="40.42578125" style="246" customWidth="1"/>
    <col min="1026" max="1030" width="0" style="246" hidden="1" customWidth="1"/>
    <col min="1031" max="1280" width="9.140625" style="246"/>
    <col min="1281" max="1281" width="40.42578125" style="246" customWidth="1"/>
    <col min="1282" max="1286" width="0" style="246" hidden="1" customWidth="1"/>
    <col min="1287" max="1536" width="9.140625" style="246"/>
    <col min="1537" max="1537" width="40.42578125" style="246" customWidth="1"/>
    <col min="1538" max="1542" width="0" style="246" hidden="1" customWidth="1"/>
    <col min="1543" max="1792" width="9.140625" style="246"/>
    <col min="1793" max="1793" width="40.42578125" style="246" customWidth="1"/>
    <col min="1794" max="1798" width="0" style="246" hidden="1" customWidth="1"/>
    <col min="1799" max="2048" width="9.140625" style="246"/>
    <col min="2049" max="2049" width="40.42578125" style="246" customWidth="1"/>
    <col min="2050" max="2054" width="0" style="246" hidden="1" customWidth="1"/>
    <col min="2055" max="2304" width="9.140625" style="246"/>
    <col min="2305" max="2305" width="40.42578125" style="246" customWidth="1"/>
    <col min="2306" max="2310" width="0" style="246" hidden="1" customWidth="1"/>
    <col min="2311" max="2560" width="9.140625" style="246"/>
    <col min="2561" max="2561" width="40.42578125" style="246" customWidth="1"/>
    <col min="2562" max="2566" width="0" style="246" hidden="1" customWidth="1"/>
    <col min="2567" max="2816" width="9.140625" style="246"/>
    <col min="2817" max="2817" width="40.42578125" style="246" customWidth="1"/>
    <col min="2818" max="2822" width="0" style="246" hidden="1" customWidth="1"/>
    <col min="2823" max="3072" width="9.140625" style="246"/>
    <col min="3073" max="3073" width="40.42578125" style="246" customWidth="1"/>
    <col min="3074" max="3078" width="0" style="246" hidden="1" customWidth="1"/>
    <col min="3079" max="3328" width="9.140625" style="246"/>
    <col min="3329" max="3329" width="40.42578125" style="246" customWidth="1"/>
    <col min="3330" max="3334" width="0" style="246" hidden="1" customWidth="1"/>
    <col min="3335" max="3584" width="9.140625" style="246"/>
    <col min="3585" max="3585" width="40.42578125" style="246" customWidth="1"/>
    <col min="3586" max="3590" width="0" style="246" hidden="1" customWidth="1"/>
    <col min="3591" max="3840" width="9.140625" style="246"/>
    <col min="3841" max="3841" width="40.42578125" style="246" customWidth="1"/>
    <col min="3842" max="3846" width="0" style="246" hidden="1" customWidth="1"/>
    <col min="3847" max="4096" width="9.140625" style="246"/>
    <col min="4097" max="4097" width="40.42578125" style="246" customWidth="1"/>
    <col min="4098" max="4102" width="0" style="246" hidden="1" customWidth="1"/>
    <col min="4103" max="4352" width="9.140625" style="246"/>
    <col min="4353" max="4353" width="40.42578125" style="246" customWidth="1"/>
    <col min="4354" max="4358" width="0" style="246" hidden="1" customWidth="1"/>
    <col min="4359" max="4608" width="9.140625" style="246"/>
    <col min="4609" max="4609" width="40.42578125" style="246" customWidth="1"/>
    <col min="4610" max="4614" width="0" style="246" hidden="1" customWidth="1"/>
    <col min="4615" max="4864" width="9.140625" style="246"/>
    <col min="4865" max="4865" width="40.42578125" style="246" customWidth="1"/>
    <col min="4866" max="4870" width="0" style="246" hidden="1" customWidth="1"/>
    <col min="4871" max="5120" width="9.140625" style="246"/>
    <col min="5121" max="5121" width="40.42578125" style="246" customWidth="1"/>
    <col min="5122" max="5126" width="0" style="246" hidden="1" customWidth="1"/>
    <col min="5127" max="5376" width="9.140625" style="246"/>
    <col min="5377" max="5377" width="40.42578125" style="246" customWidth="1"/>
    <col min="5378" max="5382" width="0" style="246" hidden="1" customWidth="1"/>
    <col min="5383" max="5632" width="9.140625" style="246"/>
    <col min="5633" max="5633" width="40.42578125" style="246" customWidth="1"/>
    <col min="5634" max="5638" width="0" style="246" hidden="1" customWidth="1"/>
    <col min="5639" max="5888" width="9.140625" style="246"/>
    <col min="5889" max="5889" width="40.42578125" style="246" customWidth="1"/>
    <col min="5890" max="5894" width="0" style="246" hidden="1" customWidth="1"/>
    <col min="5895" max="6144" width="9.140625" style="246"/>
    <col min="6145" max="6145" width="40.42578125" style="246" customWidth="1"/>
    <col min="6146" max="6150" width="0" style="246" hidden="1" customWidth="1"/>
    <col min="6151" max="6400" width="9.140625" style="246"/>
    <col min="6401" max="6401" width="40.42578125" style="246" customWidth="1"/>
    <col min="6402" max="6406" width="0" style="246" hidden="1" customWidth="1"/>
    <col min="6407" max="6656" width="9.140625" style="246"/>
    <col min="6657" max="6657" width="40.42578125" style="246" customWidth="1"/>
    <col min="6658" max="6662" width="0" style="246" hidden="1" customWidth="1"/>
    <col min="6663" max="6912" width="9.140625" style="246"/>
    <col min="6913" max="6913" width="40.42578125" style="246" customWidth="1"/>
    <col min="6914" max="6918" width="0" style="246" hidden="1" customWidth="1"/>
    <col min="6919" max="7168" width="9.140625" style="246"/>
    <col min="7169" max="7169" width="40.42578125" style="246" customWidth="1"/>
    <col min="7170" max="7174" width="0" style="246" hidden="1" customWidth="1"/>
    <col min="7175" max="7424" width="9.140625" style="246"/>
    <col min="7425" max="7425" width="40.42578125" style="246" customWidth="1"/>
    <col min="7426" max="7430" width="0" style="246" hidden="1" customWidth="1"/>
    <col min="7431" max="7680" width="9.140625" style="246"/>
    <col min="7681" max="7681" width="40.42578125" style="246" customWidth="1"/>
    <col min="7682" max="7686" width="0" style="246" hidden="1" customWidth="1"/>
    <col min="7687" max="7936" width="9.140625" style="246"/>
    <col min="7937" max="7937" width="40.42578125" style="246" customWidth="1"/>
    <col min="7938" max="7942" width="0" style="246" hidden="1" customWidth="1"/>
    <col min="7943" max="8192" width="9.140625" style="246"/>
    <col min="8193" max="8193" width="40.42578125" style="246" customWidth="1"/>
    <col min="8194" max="8198" width="0" style="246" hidden="1" customWidth="1"/>
    <col min="8199" max="8448" width="9.140625" style="246"/>
    <col min="8449" max="8449" width="40.42578125" style="246" customWidth="1"/>
    <col min="8450" max="8454" width="0" style="246" hidden="1" customWidth="1"/>
    <col min="8455" max="8704" width="9.140625" style="246"/>
    <col min="8705" max="8705" width="40.42578125" style="246" customWidth="1"/>
    <col min="8706" max="8710" width="0" style="246" hidden="1" customWidth="1"/>
    <col min="8711" max="8960" width="9.140625" style="246"/>
    <col min="8961" max="8961" width="40.42578125" style="246" customWidth="1"/>
    <col min="8962" max="8966" width="0" style="246" hidden="1" customWidth="1"/>
    <col min="8967" max="9216" width="9.140625" style="246"/>
    <col min="9217" max="9217" width="40.42578125" style="246" customWidth="1"/>
    <col min="9218" max="9222" width="0" style="246" hidden="1" customWidth="1"/>
    <col min="9223" max="9472" width="9.140625" style="246"/>
    <col min="9473" max="9473" width="40.42578125" style="246" customWidth="1"/>
    <col min="9474" max="9478" width="0" style="246" hidden="1" customWidth="1"/>
    <col min="9479" max="9728" width="9.140625" style="246"/>
    <col min="9729" max="9729" width="40.42578125" style="246" customWidth="1"/>
    <col min="9730" max="9734" width="0" style="246" hidden="1" customWidth="1"/>
    <col min="9735" max="9984" width="9.140625" style="246"/>
    <col min="9985" max="9985" width="40.42578125" style="246" customWidth="1"/>
    <col min="9986" max="9990" width="0" style="246" hidden="1" customWidth="1"/>
    <col min="9991" max="10240" width="9.140625" style="246"/>
    <col min="10241" max="10241" width="40.42578125" style="246" customWidth="1"/>
    <col min="10242" max="10246" width="0" style="246" hidden="1" customWidth="1"/>
    <col min="10247" max="10496" width="9.140625" style="246"/>
    <col min="10497" max="10497" width="40.42578125" style="246" customWidth="1"/>
    <col min="10498" max="10502" width="0" style="246" hidden="1" customWidth="1"/>
    <col min="10503" max="10752" width="9.140625" style="246"/>
    <col min="10753" max="10753" width="40.42578125" style="246" customWidth="1"/>
    <col min="10754" max="10758" width="0" style="246" hidden="1" customWidth="1"/>
    <col min="10759" max="11008" width="9.140625" style="246"/>
    <col min="11009" max="11009" width="40.42578125" style="246" customWidth="1"/>
    <col min="11010" max="11014" width="0" style="246" hidden="1" customWidth="1"/>
    <col min="11015" max="11264" width="9.140625" style="246"/>
    <col min="11265" max="11265" width="40.42578125" style="246" customWidth="1"/>
    <col min="11266" max="11270" width="0" style="246" hidden="1" customWidth="1"/>
    <col min="11271" max="11520" width="9.140625" style="246"/>
    <col min="11521" max="11521" width="40.42578125" style="246" customWidth="1"/>
    <col min="11522" max="11526" width="0" style="246" hidden="1" customWidth="1"/>
    <col min="11527" max="11776" width="9.140625" style="246"/>
    <col min="11777" max="11777" width="40.42578125" style="246" customWidth="1"/>
    <col min="11778" max="11782" width="0" style="246" hidden="1" customWidth="1"/>
    <col min="11783" max="12032" width="9.140625" style="246"/>
    <col min="12033" max="12033" width="40.42578125" style="246" customWidth="1"/>
    <col min="12034" max="12038" width="0" style="246" hidden="1" customWidth="1"/>
    <col min="12039" max="12288" width="9.140625" style="246"/>
    <col min="12289" max="12289" width="40.42578125" style="246" customWidth="1"/>
    <col min="12290" max="12294" width="0" style="246" hidden="1" customWidth="1"/>
    <col min="12295" max="12544" width="9.140625" style="246"/>
    <col min="12545" max="12545" width="40.42578125" style="246" customWidth="1"/>
    <col min="12546" max="12550" width="0" style="246" hidden="1" customWidth="1"/>
    <col min="12551" max="12800" width="9.140625" style="246"/>
    <col min="12801" max="12801" width="40.42578125" style="246" customWidth="1"/>
    <col min="12802" max="12806" width="0" style="246" hidden="1" customWidth="1"/>
    <col min="12807" max="13056" width="9.140625" style="246"/>
    <col min="13057" max="13057" width="40.42578125" style="246" customWidth="1"/>
    <col min="13058" max="13062" width="0" style="246" hidden="1" customWidth="1"/>
    <col min="13063" max="13312" width="9.140625" style="246"/>
    <col min="13313" max="13313" width="40.42578125" style="246" customWidth="1"/>
    <col min="13314" max="13318" width="0" style="246" hidden="1" customWidth="1"/>
    <col min="13319" max="13568" width="9.140625" style="246"/>
    <col min="13569" max="13569" width="40.42578125" style="246" customWidth="1"/>
    <col min="13570" max="13574" width="0" style="246" hidden="1" customWidth="1"/>
    <col min="13575" max="13824" width="9.140625" style="246"/>
    <col min="13825" max="13825" width="40.42578125" style="246" customWidth="1"/>
    <col min="13826" max="13830" width="0" style="246" hidden="1" customWidth="1"/>
    <col min="13831" max="14080" width="9.140625" style="246"/>
    <col min="14081" max="14081" width="40.42578125" style="246" customWidth="1"/>
    <col min="14082" max="14086" width="0" style="246" hidden="1" customWidth="1"/>
    <col min="14087" max="14336" width="9.140625" style="246"/>
    <col min="14337" max="14337" width="40.42578125" style="246" customWidth="1"/>
    <col min="14338" max="14342" width="0" style="246" hidden="1" customWidth="1"/>
    <col min="14343" max="14592" width="9.140625" style="246"/>
    <col min="14593" max="14593" width="40.42578125" style="246" customWidth="1"/>
    <col min="14594" max="14598" width="0" style="246" hidden="1" customWidth="1"/>
    <col min="14599" max="14848" width="9.140625" style="246"/>
    <col min="14849" max="14849" width="40.42578125" style="246" customWidth="1"/>
    <col min="14850" max="14854" width="0" style="246" hidden="1" customWidth="1"/>
    <col min="14855" max="15104" width="9.140625" style="246"/>
    <col min="15105" max="15105" width="40.42578125" style="246" customWidth="1"/>
    <col min="15106" max="15110" width="0" style="246" hidden="1" customWidth="1"/>
    <col min="15111" max="15360" width="9.140625" style="246"/>
    <col min="15361" max="15361" width="40.42578125" style="246" customWidth="1"/>
    <col min="15362" max="15366" width="0" style="246" hidden="1" customWidth="1"/>
    <col min="15367" max="15616" width="9.140625" style="246"/>
    <col min="15617" max="15617" width="40.42578125" style="246" customWidth="1"/>
    <col min="15618" max="15622" width="0" style="246" hidden="1" customWidth="1"/>
    <col min="15623" max="15872" width="9.140625" style="246"/>
    <col min="15873" max="15873" width="40.42578125" style="246" customWidth="1"/>
    <col min="15874" max="15878" width="0" style="246" hidden="1" customWidth="1"/>
    <col min="15879" max="16128" width="9.140625" style="246"/>
    <col min="16129" max="16129" width="40.425781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230</v>
      </c>
    </row>
    <row r="3" spans="1:13" ht="18" customHeight="1" x14ac:dyDescent="0.2">
      <c r="A3" s="154" t="s">
        <v>231</v>
      </c>
    </row>
    <row r="4" spans="1:13" ht="18" customHeight="1" thickBot="1" x14ac:dyDescent="0.25">
      <c r="A4" s="139" t="s">
        <v>169</v>
      </c>
      <c r="B4" s="254"/>
      <c r="C4" s="254"/>
      <c r="D4" s="254"/>
      <c r="E4" s="254"/>
      <c r="F4" s="254"/>
      <c r="G4" s="254"/>
      <c r="H4" s="254"/>
      <c r="I4" s="254"/>
    </row>
    <row r="5" spans="1:13" s="27" customFormat="1" ht="18" customHeight="1" thickBot="1" x14ac:dyDescent="0.25">
      <c r="A5" s="266"/>
      <c r="B5" s="28">
        <v>2014</v>
      </c>
      <c r="C5" s="28">
        <v>2015</v>
      </c>
      <c r="D5" s="28">
        <v>2016</v>
      </c>
      <c r="E5" s="28">
        <v>2017</v>
      </c>
      <c r="F5" s="28">
        <v>2018</v>
      </c>
      <c r="G5" s="28">
        <v>2019</v>
      </c>
      <c r="H5" s="28">
        <v>2020</v>
      </c>
      <c r="I5" s="28">
        <v>2021</v>
      </c>
      <c r="J5" s="248">
        <v>2022</v>
      </c>
      <c r="K5" s="248">
        <v>2023</v>
      </c>
      <c r="L5" s="248">
        <v>2024</v>
      </c>
      <c r="M5" s="248">
        <v>2025</v>
      </c>
    </row>
    <row r="6" spans="1:13" s="27" customFormat="1" ht="14.25" customHeight="1" x14ac:dyDescent="0.2">
      <c r="A6" s="141"/>
      <c r="B6" s="249"/>
      <c r="C6" s="249"/>
      <c r="D6" s="249"/>
      <c r="E6" s="249"/>
      <c r="F6" s="249"/>
      <c r="G6" s="249"/>
      <c r="H6" s="249"/>
      <c r="I6" s="249"/>
    </row>
    <row r="7" spans="1:13" ht="24" customHeight="1" x14ac:dyDescent="0.2">
      <c r="A7" s="222" t="s">
        <v>130</v>
      </c>
      <c r="B7" s="108">
        <v>974.7</v>
      </c>
      <c r="C7" s="108">
        <v>1071.7</v>
      </c>
      <c r="D7" s="108">
        <v>1313.4</v>
      </c>
      <c r="E7" s="108">
        <v>1559.1</v>
      </c>
      <c r="F7" s="108">
        <v>2054.6999999999998</v>
      </c>
      <c r="G7" s="108">
        <v>2986.8</v>
      </c>
      <c r="H7" s="108">
        <v>3045.4</v>
      </c>
      <c r="I7" s="108">
        <v>5997.3</v>
      </c>
      <c r="J7" s="108">
        <v>6427.9</v>
      </c>
      <c r="K7" s="108">
        <v>8649.9</v>
      </c>
      <c r="L7" s="108">
        <v>11827.5</v>
      </c>
      <c r="M7" s="108">
        <v>15389.2</v>
      </c>
    </row>
    <row r="8" spans="1:13" ht="12.95" customHeight="1" x14ac:dyDescent="0.2">
      <c r="A8" s="222" t="s">
        <v>0</v>
      </c>
      <c r="B8" s="108">
        <v>-30.5</v>
      </c>
      <c r="C8" s="108">
        <v>-44.4</v>
      </c>
      <c r="D8" s="108">
        <v>5.6</v>
      </c>
      <c r="E8" s="108">
        <v>-2</v>
      </c>
      <c r="F8" s="108">
        <v>-9.6999999999999993</v>
      </c>
      <c r="G8" s="108">
        <v>-25</v>
      </c>
      <c r="H8" s="108">
        <v>-187</v>
      </c>
      <c r="I8" s="108">
        <v>-118.3</v>
      </c>
      <c r="J8" s="108">
        <v>-132.5</v>
      </c>
      <c r="K8" s="108">
        <v>-19.600000000000001</v>
      </c>
      <c r="L8" s="108">
        <v>10.8</v>
      </c>
      <c r="M8" s="108">
        <v>-260.3</v>
      </c>
    </row>
    <row r="9" spans="1:13" ht="24" x14ac:dyDescent="0.2">
      <c r="A9" s="225" t="s">
        <v>1388</v>
      </c>
      <c r="B9" s="108">
        <v>17.5</v>
      </c>
      <c r="C9" s="108">
        <v>-14</v>
      </c>
      <c r="D9" s="108">
        <v>96.8</v>
      </c>
      <c r="E9" s="108">
        <v>74.8</v>
      </c>
      <c r="F9" s="108">
        <v>143.19999999999999</v>
      </c>
      <c r="G9" s="108">
        <v>252.2</v>
      </c>
      <c r="H9" s="108">
        <v>-26.6</v>
      </c>
      <c r="I9" s="108">
        <v>815.9</v>
      </c>
      <c r="J9" s="108">
        <v>626.5</v>
      </c>
      <c r="K9" s="108">
        <v>1444</v>
      </c>
      <c r="L9" s="108">
        <v>2495.6</v>
      </c>
      <c r="M9" s="108">
        <v>3658</v>
      </c>
    </row>
    <row r="10" spans="1:13" ht="12.95" customHeight="1" x14ac:dyDescent="0.2">
      <c r="A10" s="226" t="s">
        <v>1</v>
      </c>
      <c r="B10" s="108">
        <v>92.8</v>
      </c>
      <c r="C10" s="108">
        <v>92.9</v>
      </c>
      <c r="D10" s="108">
        <v>161.9</v>
      </c>
      <c r="E10" s="108">
        <v>166.3</v>
      </c>
      <c r="F10" s="108">
        <v>280.5</v>
      </c>
      <c r="G10" s="108">
        <v>385.3</v>
      </c>
      <c r="H10" s="108">
        <v>334.7</v>
      </c>
      <c r="I10" s="108">
        <v>1121.5</v>
      </c>
      <c r="J10" s="108">
        <v>1027.5</v>
      </c>
      <c r="K10" s="108">
        <v>1787</v>
      </c>
      <c r="L10" s="108">
        <v>2738.1</v>
      </c>
      <c r="M10" s="108">
        <v>4190.2</v>
      </c>
    </row>
    <row r="11" spans="1:13" ht="12.95" customHeight="1" x14ac:dyDescent="0.2">
      <c r="A11" s="222" t="s">
        <v>2</v>
      </c>
      <c r="B11" s="108">
        <v>75.3</v>
      </c>
      <c r="C11" s="108">
        <v>107</v>
      </c>
      <c r="D11" s="108">
        <v>65.099999999999994</v>
      </c>
      <c r="E11" s="108">
        <v>91.5</v>
      </c>
      <c r="F11" s="108">
        <v>137.4</v>
      </c>
      <c r="G11" s="108">
        <v>133.1</v>
      </c>
      <c r="H11" s="108">
        <v>361.3</v>
      </c>
      <c r="I11" s="108">
        <v>305.7</v>
      </c>
      <c r="J11" s="108">
        <v>401</v>
      </c>
      <c r="K11" s="108">
        <v>343</v>
      </c>
      <c r="L11" s="108">
        <v>242.5</v>
      </c>
      <c r="M11" s="108">
        <v>532.1</v>
      </c>
    </row>
    <row r="12" spans="1:13" ht="24" x14ac:dyDescent="0.2">
      <c r="A12" s="222" t="s">
        <v>59</v>
      </c>
      <c r="B12" s="108">
        <v>926.7</v>
      </c>
      <c r="C12" s="108">
        <v>1041.3</v>
      </c>
      <c r="D12" s="108">
        <v>1222.3</v>
      </c>
      <c r="E12" s="108">
        <v>1482.3</v>
      </c>
      <c r="F12" s="108">
        <v>1901.8</v>
      </c>
      <c r="G12" s="108">
        <v>2709.6</v>
      </c>
      <c r="H12" s="108">
        <v>2884.9</v>
      </c>
      <c r="I12" s="108">
        <v>5063.1000000000004</v>
      </c>
      <c r="J12" s="108">
        <v>5668.8</v>
      </c>
      <c r="K12" s="108">
        <v>7186.3</v>
      </c>
      <c r="L12" s="108">
        <v>9342.7999999999993</v>
      </c>
      <c r="M12" s="108">
        <v>11470.9</v>
      </c>
    </row>
    <row r="13" spans="1:13" ht="12.95" customHeight="1" x14ac:dyDescent="0.2">
      <c r="A13" s="222" t="s">
        <v>3</v>
      </c>
      <c r="B13" s="108">
        <v>34.700000000000003</v>
      </c>
      <c r="C13" s="108">
        <v>51.4</v>
      </c>
      <c r="D13" s="108">
        <v>112.4</v>
      </c>
      <c r="E13" s="108">
        <v>165.2</v>
      </c>
      <c r="F13" s="108">
        <v>289.7</v>
      </c>
      <c r="G13" s="108">
        <v>386.4</v>
      </c>
      <c r="H13" s="108">
        <v>378.1</v>
      </c>
      <c r="I13" s="108">
        <v>565.9</v>
      </c>
      <c r="J13" s="108">
        <v>562.5</v>
      </c>
      <c r="K13" s="108">
        <v>890.6</v>
      </c>
      <c r="L13" s="108">
        <v>1327.5</v>
      </c>
      <c r="M13" s="108">
        <v>1466.3</v>
      </c>
    </row>
    <row r="14" spans="1:13" ht="12.95" customHeight="1" x14ac:dyDescent="0.2">
      <c r="A14" s="222" t="s">
        <v>4</v>
      </c>
      <c r="B14" s="108">
        <v>27.8</v>
      </c>
      <c r="C14" s="108">
        <v>45.4</v>
      </c>
      <c r="D14" s="108">
        <v>104.8</v>
      </c>
      <c r="E14" s="108">
        <v>157.1</v>
      </c>
      <c r="F14" s="108">
        <v>277.39999999999998</v>
      </c>
      <c r="G14" s="108">
        <v>366.3</v>
      </c>
      <c r="H14" s="108">
        <v>343.7</v>
      </c>
      <c r="I14" s="108">
        <v>530.4</v>
      </c>
      <c r="J14" s="108">
        <v>513.79999999999995</v>
      </c>
      <c r="K14" s="108">
        <v>872.6</v>
      </c>
      <c r="L14" s="108">
        <v>1311.7</v>
      </c>
      <c r="M14" s="108">
        <v>1450.1</v>
      </c>
    </row>
    <row r="15" spans="1:13" ht="12.95" customHeight="1" x14ac:dyDescent="0.2">
      <c r="A15" s="149" t="s">
        <v>5</v>
      </c>
      <c r="B15" s="108">
        <v>20.5</v>
      </c>
      <c r="C15" s="108">
        <v>30.8</v>
      </c>
      <c r="D15" s="108">
        <v>89.9</v>
      </c>
      <c r="E15" s="108">
        <v>79.3</v>
      </c>
      <c r="F15" s="108">
        <v>171.8</v>
      </c>
      <c r="G15" s="108">
        <v>200.7</v>
      </c>
      <c r="H15" s="108">
        <v>169.7</v>
      </c>
      <c r="I15" s="108">
        <v>240</v>
      </c>
      <c r="J15" s="108">
        <v>237</v>
      </c>
      <c r="K15" s="108">
        <v>537</v>
      </c>
      <c r="L15" s="108">
        <v>781</v>
      </c>
      <c r="M15" s="108">
        <v>834.3</v>
      </c>
    </row>
    <row r="16" spans="1:13" ht="12.95" customHeight="1" x14ac:dyDescent="0.2">
      <c r="A16" s="227" t="s">
        <v>60</v>
      </c>
      <c r="B16" s="108">
        <v>5</v>
      </c>
      <c r="C16" s="108">
        <v>4.8</v>
      </c>
      <c r="D16" s="108">
        <v>13.2</v>
      </c>
      <c r="E16" s="108">
        <v>12.7</v>
      </c>
      <c r="F16" s="108">
        <v>75.900000000000006</v>
      </c>
      <c r="G16" s="108">
        <v>155.19999999999999</v>
      </c>
      <c r="H16" s="108">
        <v>148.4</v>
      </c>
      <c r="I16" s="108">
        <v>279.89999999999998</v>
      </c>
      <c r="J16" s="108">
        <v>271.10000000000002</v>
      </c>
      <c r="K16" s="108">
        <v>274.8</v>
      </c>
      <c r="L16" s="108">
        <v>470.4</v>
      </c>
      <c r="M16" s="108">
        <v>588.79999999999995</v>
      </c>
    </row>
    <row r="17" spans="1:13" ht="12.95" customHeight="1" x14ac:dyDescent="0.2">
      <c r="A17" s="149" t="s">
        <v>6</v>
      </c>
      <c r="B17" s="108">
        <v>2.4</v>
      </c>
      <c r="C17" s="108">
        <v>9.8000000000000007</v>
      </c>
      <c r="D17" s="108">
        <v>1.6</v>
      </c>
      <c r="E17" s="108">
        <v>32.6</v>
      </c>
      <c r="F17" s="108">
        <v>29.8</v>
      </c>
      <c r="G17" s="108">
        <v>10.1</v>
      </c>
      <c r="H17" s="108">
        <v>25.1</v>
      </c>
      <c r="I17" s="108">
        <v>10.5</v>
      </c>
      <c r="J17" s="108">
        <v>5.7</v>
      </c>
      <c r="K17" s="108">
        <v>60.9</v>
      </c>
      <c r="L17" s="108">
        <v>60.3</v>
      </c>
      <c r="M17" s="108">
        <v>27</v>
      </c>
    </row>
    <row r="18" spans="1:13" ht="12.95" customHeight="1" x14ac:dyDescent="0.2">
      <c r="A18" s="222" t="s">
        <v>7</v>
      </c>
      <c r="B18" s="108">
        <v>498.5</v>
      </c>
      <c r="C18" s="108">
        <v>610.4</v>
      </c>
      <c r="D18" s="108">
        <v>826.4</v>
      </c>
      <c r="E18" s="108">
        <v>736.9</v>
      </c>
      <c r="F18" s="108">
        <v>1146.7</v>
      </c>
      <c r="G18" s="108">
        <v>1010.1</v>
      </c>
      <c r="H18" s="108">
        <v>1464.8</v>
      </c>
      <c r="I18" s="108">
        <v>2251.8000000000002</v>
      </c>
      <c r="J18" s="108">
        <v>2282.5</v>
      </c>
      <c r="K18" s="108">
        <v>2354.3000000000002</v>
      </c>
      <c r="L18" s="108">
        <v>2246.3000000000002</v>
      </c>
      <c r="M18" s="108">
        <v>4311.7</v>
      </c>
    </row>
    <row r="19" spans="1:13" ht="12.95" customHeight="1" x14ac:dyDescent="0.2">
      <c r="A19" s="222" t="s">
        <v>8</v>
      </c>
      <c r="B19" s="108">
        <v>143.1</v>
      </c>
      <c r="C19" s="108">
        <v>171.6</v>
      </c>
      <c r="D19" s="108">
        <v>203.7</v>
      </c>
      <c r="E19" s="108">
        <v>234.2</v>
      </c>
      <c r="F19" s="108">
        <v>612.5</v>
      </c>
      <c r="G19" s="108">
        <v>512</v>
      </c>
      <c r="H19" s="108">
        <v>461.1</v>
      </c>
      <c r="I19" s="108">
        <v>792.1</v>
      </c>
      <c r="J19" s="108">
        <v>778.9</v>
      </c>
      <c r="K19" s="108">
        <v>1081.7</v>
      </c>
      <c r="L19" s="108">
        <v>1437.1</v>
      </c>
      <c r="M19" s="108">
        <v>1428.7</v>
      </c>
    </row>
    <row r="20" spans="1:13" ht="12.95" customHeight="1" x14ac:dyDescent="0.2">
      <c r="A20" s="227" t="s">
        <v>109</v>
      </c>
      <c r="B20" s="108">
        <v>49.7</v>
      </c>
      <c r="C20" s="108">
        <v>47.7</v>
      </c>
      <c r="D20" s="108">
        <v>53.8</v>
      </c>
      <c r="E20" s="108">
        <v>71.7</v>
      </c>
      <c r="F20" s="108">
        <v>90.4</v>
      </c>
      <c r="G20" s="108">
        <v>219.5</v>
      </c>
      <c r="H20" s="108">
        <v>213.7</v>
      </c>
      <c r="I20" s="108">
        <v>287.5</v>
      </c>
      <c r="J20" s="108">
        <v>291.8</v>
      </c>
      <c r="K20" s="108">
        <v>550.1</v>
      </c>
      <c r="L20" s="108">
        <v>925.9</v>
      </c>
      <c r="M20" s="108">
        <v>784.2</v>
      </c>
    </row>
    <row r="21" spans="1:13" ht="12.95" customHeight="1" x14ac:dyDescent="0.2">
      <c r="A21" s="227" t="s">
        <v>9</v>
      </c>
      <c r="B21" s="108">
        <v>0</v>
      </c>
      <c r="C21" s="108" t="s">
        <v>33</v>
      </c>
      <c r="D21" s="108">
        <v>0.7</v>
      </c>
      <c r="E21" s="108">
        <v>0.1</v>
      </c>
      <c r="F21" s="108">
        <v>0.4</v>
      </c>
      <c r="G21" s="108">
        <v>0.3</v>
      </c>
      <c r="H21" s="108">
        <v>0.2</v>
      </c>
      <c r="I21" s="108">
        <v>2.2999999999999998</v>
      </c>
      <c r="J21" s="108">
        <v>7.7</v>
      </c>
      <c r="K21" s="108">
        <v>6.3</v>
      </c>
      <c r="L21" s="108">
        <v>10.7</v>
      </c>
      <c r="M21" s="108">
        <v>0</v>
      </c>
    </row>
    <row r="22" spans="1:13" ht="12.95" customHeight="1" x14ac:dyDescent="0.2">
      <c r="A22" s="227" t="s">
        <v>10</v>
      </c>
      <c r="B22" s="108">
        <v>13.5</v>
      </c>
      <c r="C22" s="108">
        <v>19</v>
      </c>
      <c r="D22" s="108">
        <v>39.6</v>
      </c>
      <c r="E22" s="108">
        <v>50</v>
      </c>
      <c r="F22" s="108">
        <v>43.1</v>
      </c>
      <c r="G22" s="108">
        <v>19.100000000000001</v>
      </c>
      <c r="H22" s="108">
        <v>24.5</v>
      </c>
      <c r="I22" s="108">
        <v>126.6</v>
      </c>
      <c r="J22" s="108">
        <v>108.4</v>
      </c>
      <c r="K22" s="108">
        <v>167.4</v>
      </c>
      <c r="L22" s="108">
        <v>132.1</v>
      </c>
      <c r="M22" s="108">
        <v>138.9</v>
      </c>
    </row>
    <row r="23" spans="1:13" ht="12.95" customHeight="1" x14ac:dyDescent="0.2">
      <c r="A23" s="227" t="s">
        <v>61</v>
      </c>
      <c r="B23" s="108" t="s">
        <v>33</v>
      </c>
      <c r="C23" s="108" t="s">
        <v>33</v>
      </c>
      <c r="D23" s="108" t="s">
        <v>33</v>
      </c>
      <c r="E23" s="108">
        <v>0.4</v>
      </c>
      <c r="F23" s="108">
        <v>0.4</v>
      </c>
      <c r="G23" s="108">
        <v>2.8</v>
      </c>
      <c r="H23" s="108">
        <v>15.5</v>
      </c>
      <c r="I23" s="108">
        <v>0.4</v>
      </c>
      <c r="J23" s="108">
        <v>0.4</v>
      </c>
      <c r="K23" s="108">
        <v>0.4</v>
      </c>
      <c r="L23" s="108">
        <v>0.4</v>
      </c>
      <c r="M23" s="108">
        <v>0.4</v>
      </c>
    </row>
    <row r="24" spans="1:13" ht="12.95" customHeight="1" x14ac:dyDescent="0.2">
      <c r="A24" s="222" t="s">
        <v>11</v>
      </c>
      <c r="B24" s="108">
        <v>1215.8</v>
      </c>
      <c r="C24" s="108">
        <v>1324.4</v>
      </c>
      <c r="D24" s="108">
        <v>1501</v>
      </c>
      <c r="E24" s="108">
        <v>1692.9</v>
      </c>
      <c r="F24" s="108">
        <v>1929.9</v>
      </c>
      <c r="G24" s="108">
        <v>2291.6</v>
      </c>
      <c r="H24" s="108">
        <v>2706.7</v>
      </c>
      <c r="I24" s="108">
        <v>4794.8</v>
      </c>
      <c r="J24" s="108">
        <v>5111.8999999999996</v>
      </c>
      <c r="K24" s="108">
        <v>7219.9</v>
      </c>
      <c r="L24" s="108">
        <v>6761.7</v>
      </c>
      <c r="M24" s="108">
        <v>7915.5</v>
      </c>
    </row>
    <row r="25" spans="1:13" ht="12.95" customHeight="1" x14ac:dyDescent="0.2">
      <c r="A25" s="222" t="s">
        <v>12</v>
      </c>
      <c r="B25" s="108">
        <v>823.3</v>
      </c>
      <c r="C25" s="108">
        <v>865.9</v>
      </c>
      <c r="D25" s="108">
        <v>872.2</v>
      </c>
      <c r="E25" s="108">
        <v>839.3</v>
      </c>
      <c r="F25" s="108">
        <v>186.3</v>
      </c>
      <c r="G25" s="108">
        <v>413</v>
      </c>
      <c r="H25" s="108">
        <v>557.9</v>
      </c>
      <c r="I25" s="108">
        <v>573.20000000000005</v>
      </c>
      <c r="J25" s="108">
        <v>695.6</v>
      </c>
      <c r="K25" s="108">
        <v>1101.9000000000001</v>
      </c>
      <c r="L25" s="108">
        <v>1439</v>
      </c>
      <c r="M25" s="108">
        <v>1920.6</v>
      </c>
    </row>
    <row r="26" spans="1:13" ht="12.95" customHeight="1" x14ac:dyDescent="0.2">
      <c r="A26" s="222" t="s">
        <v>13</v>
      </c>
      <c r="B26" s="108">
        <v>287.7</v>
      </c>
      <c r="C26" s="108">
        <v>386.3</v>
      </c>
      <c r="D26" s="108">
        <v>461.4</v>
      </c>
      <c r="E26" s="108">
        <v>460.2</v>
      </c>
      <c r="F26" s="108">
        <v>621.9</v>
      </c>
      <c r="G26" s="108">
        <v>932.8</v>
      </c>
      <c r="H26" s="108">
        <v>991.1</v>
      </c>
      <c r="I26" s="108">
        <v>1004.3</v>
      </c>
      <c r="J26" s="108">
        <v>1229</v>
      </c>
      <c r="K26" s="108">
        <v>1615.8</v>
      </c>
      <c r="L26" s="108">
        <v>2245.3000000000002</v>
      </c>
      <c r="M26" s="108">
        <v>1989.6</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223</v>
      </c>
      <c r="C30" s="234">
        <v>247</v>
      </c>
      <c r="D30" s="234">
        <v>267</v>
      </c>
      <c r="E30" s="234">
        <v>314</v>
      </c>
      <c r="F30" s="235">
        <v>330</v>
      </c>
      <c r="G30" s="235">
        <v>371</v>
      </c>
      <c r="H30" s="235">
        <v>415</v>
      </c>
      <c r="I30" s="235">
        <v>444</v>
      </c>
      <c r="J30" s="255">
        <v>472</v>
      </c>
      <c r="K30" s="255">
        <v>552</v>
      </c>
      <c r="L30" s="255">
        <v>622</v>
      </c>
      <c r="M30" s="255">
        <v>603</v>
      </c>
    </row>
    <row r="31" spans="1:13" s="212" customFormat="1" ht="12.95" customHeight="1" x14ac:dyDescent="0.2">
      <c r="A31" s="222" t="s">
        <v>15</v>
      </c>
      <c r="B31" s="234">
        <v>77</v>
      </c>
      <c r="C31" s="234">
        <v>90</v>
      </c>
      <c r="D31" s="234">
        <v>75</v>
      </c>
      <c r="E31" s="234">
        <v>107</v>
      </c>
      <c r="F31" s="235">
        <v>107</v>
      </c>
      <c r="G31" s="235">
        <v>103</v>
      </c>
      <c r="H31" s="235">
        <v>125</v>
      </c>
      <c r="I31" s="235">
        <v>116</v>
      </c>
      <c r="J31" s="255">
        <v>106</v>
      </c>
      <c r="K31" s="255">
        <v>103</v>
      </c>
      <c r="L31" s="255">
        <v>122</v>
      </c>
      <c r="M31" s="255">
        <v>106</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5.2</v>
      </c>
      <c r="C33" s="237">
        <v>2.9</v>
      </c>
      <c r="D33" s="237">
        <v>7.5</v>
      </c>
      <c r="E33" s="237">
        <v>5.2</v>
      </c>
      <c r="F33" s="238">
        <v>8</v>
      </c>
      <c r="G33" s="238">
        <v>10.199999999999999</v>
      </c>
      <c r="H33" s="238">
        <v>5.6</v>
      </c>
      <c r="I33" s="238">
        <v>18.5</v>
      </c>
      <c r="J33" s="257">
        <v>13.4</v>
      </c>
      <c r="K33" s="257">
        <v>20.399999999999999</v>
      </c>
      <c r="L33" s="257">
        <v>26.6</v>
      </c>
      <c r="M33" s="257">
        <v>34.200000000000003</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1.4</v>
      </c>
      <c r="C36" s="239">
        <v>-1.1000000000000001</v>
      </c>
      <c r="D36" s="239">
        <v>6.4</v>
      </c>
      <c r="E36" s="239">
        <v>4.4000000000000004</v>
      </c>
      <c r="F36" s="238">
        <v>7.4</v>
      </c>
      <c r="G36" s="238">
        <v>11</v>
      </c>
      <c r="H36" s="238">
        <v>-1</v>
      </c>
      <c r="I36" s="238">
        <v>17</v>
      </c>
      <c r="J36" s="257">
        <v>12.3</v>
      </c>
      <c r="K36" s="257">
        <v>20</v>
      </c>
      <c r="L36" s="257">
        <v>36.9</v>
      </c>
      <c r="M36" s="257">
        <v>46.2</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1.8</v>
      </c>
      <c r="C38" s="239">
        <v>-1.3</v>
      </c>
      <c r="D38" s="239">
        <v>7.4</v>
      </c>
      <c r="E38" s="239">
        <v>4.8</v>
      </c>
      <c r="F38" s="238">
        <v>7</v>
      </c>
      <c r="G38" s="238">
        <v>8.4</v>
      </c>
      <c r="H38" s="238">
        <v>-0.9</v>
      </c>
      <c r="I38" s="238">
        <v>13.6</v>
      </c>
      <c r="J38" s="257">
        <v>9.6999999999999993</v>
      </c>
      <c r="K38" s="257">
        <v>16.7</v>
      </c>
      <c r="L38" s="257">
        <v>21.1</v>
      </c>
      <c r="M38" s="257">
        <v>23.8</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114.9</v>
      </c>
      <c r="C40" s="239">
        <v>110</v>
      </c>
      <c r="D40" s="239">
        <v>122.6</v>
      </c>
      <c r="E40" s="239">
        <v>118.7</v>
      </c>
      <c r="F40" s="238">
        <v>131.80000000000001</v>
      </c>
      <c r="G40" s="238">
        <v>145.4</v>
      </c>
      <c r="H40" s="238">
        <v>102</v>
      </c>
      <c r="I40" s="238">
        <v>196.9</v>
      </c>
      <c r="J40" s="258">
        <v>107.2</v>
      </c>
      <c r="K40" s="258">
        <v>134.6</v>
      </c>
      <c r="L40" s="258">
        <v>136.69999999999999</v>
      </c>
      <c r="M40" s="258">
        <v>130.1</v>
      </c>
    </row>
    <row r="41" spans="1:13" s="212" customFormat="1" ht="12.95" customHeight="1" x14ac:dyDescent="0.2">
      <c r="A41" s="222" t="s">
        <v>106</v>
      </c>
      <c r="B41" s="240">
        <v>0.9</v>
      </c>
      <c r="C41" s="240">
        <v>1</v>
      </c>
      <c r="D41" s="240">
        <v>1.1000000000000001</v>
      </c>
      <c r="E41" s="240">
        <v>1</v>
      </c>
      <c r="F41" s="238">
        <v>1.1000000000000001</v>
      </c>
      <c r="G41" s="238">
        <v>1.1000000000000001</v>
      </c>
      <c r="H41" s="238">
        <v>0.7</v>
      </c>
      <c r="I41" s="238">
        <v>1.9</v>
      </c>
      <c r="J41" s="258">
        <v>0.5</v>
      </c>
      <c r="K41" s="258">
        <v>1.3</v>
      </c>
      <c r="L41" s="258">
        <v>1</v>
      </c>
      <c r="M41" s="258">
        <v>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2.86</v>
      </c>
      <c r="C44" s="241">
        <v>2.2400000000000002</v>
      </c>
      <c r="D44" s="241">
        <v>1.89</v>
      </c>
      <c r="E44" s="241">
        <v>1.82</v>
      </c>
      <c r="F44" s="242">
        <v>0.3</v>
      </c>
      <c r="G44" s="242">
        <v>0.44</v>
      </c>
      <c r="H44" s="242">
        <v>0.56000000000000005</v>
      </c>
      <c r="I44" s="242">
        <v>0.56999999999999995</v>
      </c>
      <c r="J44" s="259">
        <v>0.56999999999999995</v>
      </c>
      <c r="K44" s="259">
        <v>0.68</v>
      </c>
      <c r="L44" s="259">
        <v>0.64</v>
      </c>
      <c r="M44" s="259">
        <v>0.97</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36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71"/>
  <sheetViews>
    <sheetView workbookViewId="0">
      <selection activeCell="M42" sqref="M42"/>
    </sheetView>
  </sheetViews>
  <sheetFormatPr defaultRowHeight="12.75" x14ac:dyDescent="0.2"/>
  <cols>
    <col min="1" max="1" width="40.5703125" style="226" customWidth="1"/>
    <col min="2" max="8" width="0" style="246" hidden="1" customWidth="1"/>
    <col min="9" max="12" width="9.140625" style="246"/>
    <col min="13" max="13" width="8.85546875" style="246"/>
    <col min="14" max="256" width="9.140625" style="246"/>
    <col min="257" max="257" width="40.5703125" style="246" customWidth="1"/>
    <col min="258" max="262" width="0" style="246" hidden="1" customWidth="1"/>
    <col min="263" max="512" width="9.140625" style="246"/>
    <col min="513" max="513" width="40.5703125" style="246" customWidth="1"/>
    <col min="514" max="518" width="0" style="246" hidden="1" customWidth="1"/>
    <col min="519" max="768" width="9.140625" style="246"/>
    <col min="769" max="769" width="40.5703125" style="246" customWidth="1"/>
    <col min="770" max="774" width="0" style="246" hidden="1" customWidth="1"/>
    <col min="775" max="1024" width="9.140625" style="246"/>
    <col min="1025" max="1025" width="40.5703125" style="246" customWidth="1"/>
    <col min="1026" max="1030" width="0" style="246" hidden="1" customWidth="1"/>
    <col min="1031" max="1280" width="9.140625" style="246"/>
    <col min="1281" max="1281" width="40.5703125" style="246" customWidth="1"/>
    <col min="1282" max="1286" width="0" style="246" hidden="1" customWidth="1"/>
    <col min="1287" max="1536" width="9.140625" style="246"/>
    <col min="1537" max="1537" width="40.5703125" style="246" customWidth="1"/>
    <col min="1538" max="1542" width="0" style="246" hidden="1" customWidth="1"/>
    <col min="1543" max="1792" width="9.140625" style="246"/>
    <col min="1793" max="1793" width="40.5703125" style="246" customWidth="1"/>
    <col min="1794" max="1798" width="0" style="246" hidden="1" customWidth="1"/>
    <col min="1799" max="2048" width="9.140625" style="246"/>
    <col min="2049" max="2049" width="40.5703125" style="246" customWidth="1"/>
    <col min="2050" max="2054" width="0" style="246" hidden="1" customWidth="1"/>
    <col min="2055" max="2304" width="9.140625" style="246"/>
    <col min="2305" max="2305" width="40.5703125" style="246" customWidth="1"/>
    <col min="2306" max="2310" width="0" style="246" hidden="1" customWidth="1"/>
    <col min="2311" max="2560" width="9.140625" style="246"/>
    <col min="2561" max="2561" width="40.5703125" style="246" customWidth="1"/>
    <col min="2562" max="2566" width="0" style="246" hidden="1" customWidth="1"/>
    <col min="2567" max="2816" width="9.140625" style="246"/>
    <col min="2817" max="2817" width="40.5703125" style="246" customWidth="1"/>
    <col min="2818" max="2822" width="0" style="246" hidden="1" customWidth="1"/>
    <col min="2823" max="3072" width="9.140625" style="246"/>
    <col min="3073" max="3073" width="40.5703125" style="246" customWidth="1"/>
    <col min="3074" max="3078" width="0" style="246" hidden="1" customWidth="1"/>
    <col min="3079" max="3328" width="9.140625" style="246"/>
    <col min="3329" max="3329" width="40.5703125" style="246" customWidth="1"/>
    <col min="3330" max="3334" width="0" style="246" hidden="1" customWidth="1"/>
    <col min="3335" max="3584" width="9.140625" style="246"/>
    <col min="3585" max="3585" width="40.5703125" style="246" customWidth="1"/>
    <col min="3586" max="3590" width="0" style="246" hidden="1" customWidth="1"/>
    <col min="3591" max="3840" width="9.140625" style="246"/>
    <col min="3841" max="3841" width="40.5703125" style="246" customWidth="1"/>
    <col min="3842" max="3846" width="0" style="246" hidden="1" customWidth="1"/>
    <col min="3847" max="4096" width="9.140625" style="246"/>
    <col min="4097" max="4097" width="40.5703125" style="246" customWidth="1"/>
    <col min="4098" max="4102" width="0" style="246" hidden="1" customWidth="1"/>
    <col min="4103" max="4352" width="9.140625" style="246"/>
    <col min="4353" max="4353" width="40.5703125" style="246" customWidth="1"/>
    <col min="4354" max="4358" width="0" style="246" hidden="1" customWidth="1"/>
    <col min="4359" max="4608" width="9.140625" style="246"/>
    <col min="4609" max="4609" width="40.5703125" style="246" customWidth="1"/>
    <col min="4610" max="4614" width="0" style="246" hidden="1" customWidth="1"/>
    <col min="4615" max="4864" width="9.140625" style="246"/>
    <col min="4865" max="4865" width="40.5703125" style="246" customWidth="1"/>
    <col min="4866" max="4870" width="0" style="246" hidden="1" customWidth="1"/>
    <col min="4871" max="5120" width="9.140625" style="246"/>
    <col min="5121" max="5121" width="40.5703125" style="246" customWidth="1"/>
    <col min="5122" max="5126" width="0" style="246" hidden="1" customWidth="1"/>
    <col min="5127" max="5376" width="9.140625" style="246"/>
    <col min="5377" max="5377" width="40.5703125" style="246" customWidth="1"/>
    <col min="5378" max="5382" width="0" style="246" hidden="1" customWidth="1"/>
    <col min="5383" max="5632" width="9.140625" style="246"/>
    <col min="5633" max="5633" width="40.5703125" style="246" customWidth="1"/>
    <col min="5634" max="5638" width="0" style="246" hidden="1" customWidth="1"/>
    <col min="5639" max="5888" width="9.140625" style="246"/>
    <col min="5889" max="5889" width="40.5703125" style="246" customWidth="1"/>
    <col min="5890" max="5894" width="0" style="246" hidden="1" customWidth="1"/>
    <col min="5895" max="6144" width="9.140625" style="246"/>
    <col min="6145" max="6145" width="40.5703125" style="246" customWidth="1"/>
    <col min="6146" max="6150" width="0" style="246" hidden="1" customWidth="1"/>
    <col min="6151" max="6400" width="9.140625" style="246"/>
    <col min="6401" max="6401" width="40.5703125" style="246" customWidth="1"/>
    <col min="6402" max="6406" width="0" style="246" hidden="1" customWidth="1"/>
    <col min="6407" max="6656" width="9.140625" style="246"/>
    <col min="6657" max="6657" width="40.5703125" style="246" customWidth="1"/>
    <col min="6658" max="6662" width="0" style="246" hidden="1" customWidth="1"/>
    <col min="6663" max="6912" width="9.140625" style="246"/>
    <col min="6913" max="6913" width="40.5703125" style="246" customWidth="1"/>
    <col min="6914" max="6918" width="0" style="246" hidden="1" customWidth="1"/>
    <col min="6919" max="7168" width="9.140625" style="246"/>
    <col min="7169" max="7169" width="40.5703125" style="246" customWidth="1"/>
    <col min="7170" max="7174" width="0" style="246" hidden="1" customWidth="1"/>
    <col min="7175" max="7424" width="9.140625" style="246"/>
    <col min="7425" max="7425" width="40.5703125" style="246" customWidth="1"/>
    <col min="7426" max="7430" width="0" style="246" hidden="1" customWidth="1"/>
    <col min="7431" max="7680" width="9.140625" style="246"/>
    <col min="7681" max="7681" width="40.5703125" style="246" customWidth="1"/>
    <col min="7682" max="7686" width="0" style="246" hidden="1" customWidth="1"/>
    <col min="7687" max="7936" width="9.140625" style="246"/>
    <col min="7937" max="7937" width="40.5703125" style="246" customWidth="1"/>
    <col min="7938" max="7942" width="0" style="246" hidden="1" customWidth="1"/>
    <col min="7943" max="8192" width="9.140625" style="246"/>
    <col min="8193" max="8193" width="40.5703125" style="246" customWidth="1"/>
    <col min="8194" max="8198" width="0" style="246" hidden="1" customWidth="1"/>
    <col min="8199" max="8448" width="9.140625" style="246"/>
    <col min="8449" max="8449" width="40.5703125" style="246" customWidth="1"/>
    <col min="8450" max="8454" width="0" style="246" hidden="1" customWidth="1"/>
    <col min="8455" max="8704" width="9.140625" style="246"/>
    <col min="8705" max="8705" width="40.5703125" style="246" customWidth="1"/>
    <col min="8706" max="8710" width="0" style="246" hidden="1" customWidth="1"/>
    <col min="8711" max="8960" width="9.140625" style="246"/>
    <col min="8961" max="8961" width="40.5703125" style="246" customWidth="1"/>
    <col min="8962" max="8966" width="0" style="246" hidden="1" customWidth="1"/>
    <col min="8967" max="9216" width="9.140625" style="246"/>
    <col min="9217" max="9217" width="40.5703125" style="246" customWidth="1"/>
    <col min="9218" max="9222" width="0" style="246" hidden="1" customWidth="1"/>
    <col min="9223" max="9472" width="9.140625" style="246"/>
    <col min="9473" max="9473" width="40.5703125" style="246" customWidth="1"/>
    <col min="9474" max="9478" width="0" style="246" hidden="1" customWidth="1"/>
    <col min="9479" max="9728" width="9.140625" style="246"/>
    <col min="9729" max="9729" width="40.5703125" style="246" customWidth="1"/>
    <col min="9730" max="9734" width="0" style="246" hidden="1" customWidth="1"/>
    <col min="9735" max="9984" width="9.140625" style="246"/>
    <col min="9985" max="9985" width="40.5703125" style="246" customWidth="1"/>
    <col min="9986" max="9990" width="0" style="246" hidden="1" customWidth="1"/>
    <col min="9991" max="10240" width="9.140625" style="246"/>
    <col min="10241" max="10241" width="40.5703125" style="246" customWidth="1"/>
    <col min="10242" max="10246" width="0" style="246" hidden="1" customWidth="1"/>
    <col min="10247" max="10496" width="9.140625" style="246"/>
    <col min="10497" max="10497" width="40.5703125" style="246" customWidth="1"/>
    <col min="10498" max="10502" width="0" style="246" hidden="1" customWidth="1"/>
    <col min="10503" max="10752" width="9.140625" style="246"/>
    <col min="10753" max="10753" width="40.5703125" style="246" customWidth="1"/>
    <col min="10754" max="10758" width="0" style="246" hidden="1" customWidth="1"/>
    <col min="10759" max="11008" width="9.140625" style="246"/>
    <col min="11009" max="11009" width="40.5703125" style="246" customWidth="1"/>
    <col min="11010" max="11014" width="0" style="246" hidden="1" customWidth="1"/>
    <col min="11015" max="11264" width="9.140625" style="246"/>
    <col min="11265" max="11265" width="40.5703125" style="246" customWidth="1"/>
    <col min="11266" max="11270" width="0" style="246" hidden="1" customWidth="1"/>
    <col min="11271" max="11520" width="9.140625" style="246"/>
    <col min="11521" max="11521" width="40.5703125" style="246" customWidth="1"/>
    <col min="11522" max="11526" width="0" style="246" hidden="1" customWidth="1"/>
    <col min="11527" max="11776" width="9.140625" style="246"/>
    <col min="11777" max="11777" width="40.5703125" style="246" customWidth="1"/>
    <col min="11778" max="11782" width="0" style="246" hidden="1" customWidth="1"/>
    <col min="11783" max="12032" width="9.140625" style="246"/>
    <col min="12033" max="12033" width="40.5703125" style="246" customWidth="1"/>
    <col min="12034" max="12038" width="0" style="246" hidden="1" customWidth="1"/>
    <col min="12039" max="12288" width="9.140625" style="246"/>
    <col min="12289" max="12289" width="40.5703125" style="246" customWidth="1"/>
    <col min="12290" max="12294" width="0" style="246" hidden="1" customWidth="1"/>
    <col min="12295" max="12544" width="9.140625" style="246"/>
    <col min="12545" max="12545" width="40.5703125" style="246" customWidth="1"/>
    <col min="12546" max="12550" width="0" style="246" hidden="1" customWidth="1"/>
    <col min="12551" max="12800" width="9.140625" style="246"/>
    <col min="12801" max="12801" width="40.5703125" style="246" customWidth="1"/>
    <col min="12802" max="12806" width="0" style="246" hidden="1" customWidth="1"/>
    <col min="12807" max="13056" width="9.140625" style="246"/>
    <col min="13057" max="13057" width="40.5703125" style="246" customWidth="1"/>
    <col min="13058" max="13062" width="0" style="246" hidden="1" customWidth="1"/>
    <col min="13063" max="13312" width="9.140625" style="246"/>
    <col min="13313" max="13313" width="40.5703125" style="246" customWidth="1"/>
    <col min="13314" max="13318" width="0" style="246" hidden="1" customWidth="1"/>
    <col min="13319" max="13568" width="9.140625" style="246"/>
    <col min="13569" max="13569" width="40.5703125" style="246" customWidth="1"/>
    <col min="13570" max="13574" width="0" style="246" hidden="1" customWidth="1"/>
    <col min="13575" max="13824" width="9.140625" style="246"/>
    <col min="13825" max="13825" width="40.5703125" style="246" customWidth="1"/>
    <col min="13826" max="13830" width="0" style="246" hidden="1" customWidth="1"/>
    <col min="13831" max="14080" width="9.140625" style="246"/>
    <col min="14081" max="14081" width="40.5703125" style="246" customWidth="1"/>
    <col min="14082" max="14086" width="0" style="246" hidden="1" customWidth="1"/>
    <col min="14087" max="14336" width="9.140625" style="246"/>
    <col min="14337" max="14337" width="40.5703125" style="246" customWidth="1"/>
    <col min="14338" max="14342" width="0" style="246" hidden="1" customWidth="1"/>
    <col min="14343" max="14592" width="9.140625" style="246"/>
    <col min="14593" max="14593" width="40.5703125" style="246" customWidth="1"/>
    <col min="14594" max="14598" width="0" style="246" hidden="1" customWidth="1"/>
    <col min="14599" max="14848" width="9.140625" style="246"/>
    <col min="14849" max="14849" width="40.5703125" style="246" customWidth="1"/>
    <col min="14850" max="14854" width="0" style="246" hidden="1" customWidth="1"/>
    <col min="14855" max="15104" width="9.140625" style="246"/>
    <col min="15105" max="15105" width="40.5703125" style="246" customWidth="1"/>
    <col min="15106" max="15110" width="0" style="246" hidden="1" customWidth="1"/>
    <col min="15111" max="15360" width="9.140625" style="246"/>
    <col min="15361" max="15361" width="40.5703125" style="246" customWidth="1"/>
    <col min="15362" max="15366" width="0" style="246" hidden="1" customWidth="1"/>
    <col min="15367" max="15616" width="9.140625" style="246"/>
    <col min="15617" max="15617" width="40.5703125" style="246" customWidth="1"/>
    <col min="15618" max="15622" width="0" style="246" hidden="1" customWidth="1"/>
    <col min="15623" max="15872" width="9.140625" style="246"/>
    <col min="15873" max="15873" width="40.5703125" style="246" customWidth="1"/>
    <col min="15874" max="15878" width="0" style="246" hidden="1" customWidth="1"/>
    <col min="15879" max="16128" width="9.140625" style="246"/>
    <col min="16129" max="16129" width="40.5703125"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232</v>
      </c>
    </row>
    <row r="3" spans="1:13" ht="18" customHeight="1" x14ac:dyDescent="0.2">
      <c r="A3" s="154" t="s">
        <v>186</v>
      </c>
    </row>
    <row r="4" spans="1:13" ht="18" customHeight="1" thickBot="1" x14ac:dyDescent="0.25">
      <c r="A4" s="247" t="s">
        <v>191</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c r="G6" s="249"/>
      <c r="H6" s="249"/>
      <c r="I6" s="249"/>
    </row>
    <row r="7" spans="1:13" ht="24" customHeight="1" x14ac:dyDescent="0.2">
      <c r="A7" s="222" t="s">
        <v>130</v>
      </c>
      <c r="B7" s="108">
        <v>918.3</v>
      </c>
      <c r="C7" s="108">
        <v>753.2</v>
      </c>
      <c r="D7" s="108">
        <v>683.1</v>
      </c>
      <c r="E7" s="108">
        <v>666.3</v>
      </c>
      <c r="F7" s="108">
        <v>811.4</v>
      </c>
      <c r="G7" s="108">
        <v>889</v>
      </c>
      <c r="H7" s="108">
        <v>496.1</v>
      </c>
      <c r="I7" s="108">
        <v>964.5</v>
      </c>
      <c r="J7" s="108">
        <v>1233.4000000000001</v>
      </c>
      <c r="K7" s="108">
        <v>2439.6999999999998</v>
      </c>
      <c r="L7" s="108">
        <v>3644.3</v>
      </c>
      <c r="M7" s="108">
        <v>6071</v>
      </c>
    </row>
    <row r="8" spans="1:13" ht="12.95" customHeight="1" x14ac:dyDescent="0.2">
      <c r="A8" s="222" t="s">
        <v>0</v>
      </c>
      <c r="B8" s="108">
        <v>-50.1</v>
      </c>
      <c r="C8" s="108">
        <v>-90.3</v>
      </c>
      <c r="D8" s="108">
        <v>-14</v>
      </c>
      <c r="E8" s="108">
        <v>-35</v>
      </c>
      <c r="F8" s="108">
        <v>-40.9</v>
      </c>
      <c r="G8" s="108">
        <v>-16.399999999999999</v>
      </c>
      <c r="H8" s="108">
        <v>-156.4</v>
      </c>
      <c r="I8" s="108">
        <v>-14.5</v>
      </c>
      <c r="J8" s="108">
        <v>-22.9</v>
      </c>
      <c r="K8" s="108">
        <v>17.600000000000001</v>
      </c>
      <c r="L8" s="108">
        <v>-23</v>
      </c>
      <c r="M8" s="108">
        <v>-54.6</v>
      </c>
    </row>
    <row r="9" spans="1:13" ht="24" x14ac:dyDescent="0.2">
      <c r="A9" s="225" t="s">
        <v>1388</v>
      </c>
      <c r="B9" s="108">
        <v>102.6</v>
      </c>
      <c r="C9" s="108">
        <v>-25.5</v>
      </c>
      <c r="D9" s="108">
        <v>44.8</v>
      </c>
      <c r="E9" s="108">
        <v>-23.3</v>
      </c>
      <c r="F9" s="108">
        <v>32.9</v>
      </c>
      <c r="G9" s="108">
        <v>-29.7</v>
      </c>
      <c r="H9" s="108">
        <v>-219.6</v>
      </c>
      <c r="I9" s="108">
        <v>-23.2</v>
      </c>
      <c r="J9" s="108">
        <v>38.5</v>
      </c>
      <c r="K9" s="108">
        <v>585.6</v>
      </c>
      <c r="L9" s="108">
        <v>493</v>
      </c>
      <c r="M9" s="108">
        <v>917.5</v>
      </c>
    </row>
    <row r="10" spans="1:13" ht="12.95" customHeight="1" x14ac:dyDescent="0.2">
      <c r="A10" s="226" t="s">
        <v>1</v>
      </c>
      <c r="B10" s="108">
        <v>211.8</v>
      </c>
      <c r="C10" s="108">
        <v>116.6</v>
      </c>
      <c r="D10" s="108">
        <v>102.6</v>
      </c>
      <c r="E10" s="108">
        <v>51.5</v>
      </c>
      <c r="F10" s="108">
        <v>113.5</v>
      </c>
      <c r="G10" s="108">
        <v>77.5</v>
      </c>
      <c r="H10" s="108">
        <v>31.8</v>
      </c>
      <c r="I10" s="108">
        <v>97.8</v>
      </c>
      <c r="J10" s="108">
        <v>138.4</v>
      </c>
      <c r="K10" s="108">
        <v>781.9</v>
      </c>
      <c r="L10" s="108">
        <v>864.2</v>
      </c>
      <c r="M10" s="108">
        <v>1512.6</v>
      </c>
    </row>
    <row r="11" spans="1:13" ht="12.95" customHeight="1" x14ac:dyDescent="0.2">
      <c r="A11" s="222" t="s">
        <v>2</v>
      </c>
      <c r="B11" s="108">
        <v>109.2</v>
      </c>
      <c r="C11" s="108">
        <v>142.1</v>
      </c>
      <c r="D11" s="108">
        <v>57.7</v>
      </c>
      <c r="E11" s="108">
        <v>74.8</v>
      </c>
      <c r="F11" s="108">
        <v>80.599999999999994</v>
      </c>
      <c r="G11" s="108">
        <v>107.2</v>
      </c>
      <c r="H11" s="108">
        <v>251.4</v>
      </c>
      <c r="I11" s="108">
        <v>121</v>
      </c>
      <c r="J11" s="108">
        <v>100</v>
      </c>
      <c r="K11" s="108">
        <v>196.3</v>
      </c>
      <c r="L11" s="108">
        <v>371.2</v>
      </c>
      <c r="M11" s="108">
        <v>595.1</v>
      </c>
    </row>
    <row r="12" spans="1:13" ht="24" x14ac:dyDescent="0.2">
      <c r="A12" s="222" t="s">
        <v>59</v>
      </c>
      <c r="B12" s="108">
        <v>765.6</v>
      </c>
      <c r="C12" s="108">
        <v>688.3</v>
      </c>
      <c r="D12" s="108">
        <v>624.29999999999995</v>
      </c>
      <c r="E12" s="108">
        <v>654.6</v>
      </c>
      <c r="F12" s="108">
        <v>737.6</v>
      </c>
      <c r="G12" s="108">
        <v>902.3</v>
      </c>
      <c r="H12" s="108">
        <v>559.29999999999995</v>
      </c>
      <c r="I12" s="108">
        <v>973.2</v>
      </c>
      <c r="J12" s="108">
        <v>1172</v>
      </c>
      <c r="K12" s="108">
        <v>1871.7</v>
      </c>
      <c r="L12" s="108">
        <v>3128.3</v>
      </c>
      <c r="M12" s="108">
        <v>5098.8999999999996</v>
      </c>
    </row>
    <row r="13" spans="1:13" ht="12.95" customHeight="1" x14ac:dyDescent="0.2">
      <c r="A13" s="222" t="s">
        <v>3</v>
      </c>
      <c r="B13" s="108">
        <v>242.3</v>
      </c>
      <c r="C13" s="108">
        <v>88.9</v>
      </c>
      <c r="D13" s="108">
        <v>80.400000000000006</v>
      </c>
      <c r="E13" s="108">
        <v>108.9</v>
      </c>
      <c r="F13" s="108">
        <v>121.5</v>
      </c>
      <c r="G13" s="108">
        <v>128.69999999999999</v>
      </c>
      <c r="H13" s="108">
        <v>118.9</v>
      </c>
      <c r="I13" s="108">
        <v>168.2</v>
      </c>
      <c r="J13" s="108">
        <v>255.2</v>
      </c>
      <c r="K13" s="108">
        <v>508.7</v>
      </c>
      <c r="L13" s="108">
        <v>699.8</v>
      </c>
      <c r="M13" s="108">
        <v>1386.2</v>
      </c>
    </row>
    <row r="14" spans="1:13" ht="12.95" customHeight="1" x14ac:dyDescent="0.2">
      <c r="A14" s="222" t="s">
        <v>4</v>
      </c>
      <c r="B14" s="108">
        <v>241.5</v>
      </c>
      <c r="C14" s="108">
        <v>76.5</v>
      </c>
      <c r="D14" s="108">
        <v>79.8</v>
      </c>
      <c r="E14" s="108">
        <v>108.3</v>
      </c>
      <c r="F14" s="108">
        <v>120.7</v>
      </c>
      <c r="G14" s="108">
        <v>128.30000000000001</v>
      </c>
      <c r="H14" s="108">
        <v>118.6</v>
      </c>
      <c r="I14" s="108">
        <v>163.9</v>
      </c>
      <c r="J14" s="108">
        <v>251</v>
      </c>
      <c r="K14" s="108">
        <v>508.6</v>
      </c>
      <c r="L14" s="108">
        <v>679.3</v>
      </c>
      <c r="M14" s="108">
        <v>1280.2</v>
      </c>
    </row>
    <row r="15" spans="1:13" ht="12.95" customHeight="1" x14ac:dyDescent="0.2">
      <c r="A15" s="149" t="s">
        <v>5</v>
      </c>
      <c r="B15" s="108">
        <v>170.9</v>
      </c>
      <c r="C15" s="108">
        <v>33.4</v>
      </c>
      <c r="D15" s="108">
        <v>60.5</v>
      </c>
      <c r="E15" s="108">
        <v>70.599999999999994</v>
      </c>
      <c r="F15" s="108">
        <v>85.6</v>
      </c>
      <c r="G15" s="108">
        <v>86.1</v>
      </c>
      <c r="H15" s="108">
        <v>91</v>
      </c>
      <c r="I15" s="108">
        <v>112.3</v>
      </c>
      <c r="J15" s="108">
        <v>135.5</v>
      </c>
      <c r="K15" s="108">
        <v>250.2</v>
      </c>
      <c r="L15" s="108">
        <v>420.3</v>
      </c>
      <c r="M15" s="108">
        <v>624.4</v>
      </c>
    </row>
    <row r="16" spans="1:13" ht="12.95" customHeight="1" x14ac:dyDescent="0.2">
      <c r="A16" s="227" t="s">
        <v>60</v>
      </c>
      <c r="B16" s="108">
        <v>39.299999999999997</v>
      </c>
      <c r="C16" s="108">
        <v>8.1</v>
      </c>
      <c r="D16" s="108">
        <v>17.3</v>
      </c>
      <c r="E16" s="108">
        <v>33.4</v>
      </c>
      <c r="F16" s="108">
        <v>30.9</v>
      </c>
      <c r="G16" s="108">
        <v>41.8</v>
      </c>
      <c r="H16" s="108">
        <v>26.3</v>
      </c>
      <c r="I16" s="108">
        <v>49.1</v>
      </c>
      <c r="J16" s="108">
        <v>62.4</v>
      </c>
      <c r="K16" s="108">
        <v>190.9</v>
      </c>
      <c r="L16" s="108">
        <v>199.9</v>
      </c>
      <c r="M16" s="108">
        <v>575.79999999999995</v>
      </c>
    </row>
    <row r="17" spans="1:13" ht="12.95" customHeight="1" x14ac:dyDescent="0.2">
      <c r="A17" s="149" t="s">
        <v>6</v>
      </c>
      <c r="B17" s="108">
        <v>31.3</v>
      </c>
      <c r="C17" s="108">
        <v>35.1</v>
      </c>
      <c r="D17" s="108">
        <v>2.1</v>
      </c>
      <c r="E17" s="108">
        <v>4.3</v>
      </c>
      <c r="F17" s="108">
        <v>4.2</v>
      </c>
      <c r="G17" s="108">
        <v>0.4</v>
      </c>
      <c r="H17" s="108">
        <v>1.3</v>
      </c>
      <c r="I17" s="108">
        <v>2.4</v>
      </c>
      <c r="J17" s="108">
        <v>53.1</v>
      </c>
      <c r="K17" s="108">
        <v>67.400000000000006</v>
      </c>
      <c r="L17" s="108">
        <v>59.2</v>
      </c>
      <c r="M17" s="108">
        <v>80</v>
      </c>
    </row>
    <row r="18" spans="1:13" ht="12.95" customHeight="1" x14ac:dyDescent="0.2">
      <c r="A18" s="222" t="s">
        <v>7</v>
      </c>
      <c r="B18" s="108">
        <v>459.9</v>
      </c>
      <c r="C18" s="108">
        <v>520.79999999999995</v>
      </c>
      <c r="D18" s="108">
        <v>499.6</v>
      </c>
      <c r="E18" s="108">
        <v>953.5</v>
      </c>
      <c r="F18" s="108">
        <v>925.6</v>
      </c>
      <c r="G18" s="108">
        <v>1173.9000000000001</v>
      </c>
      <c r="H18" s="108">
        <v>1561</v>
      </c>
      <c r="I18" s="108">
        <v>1423.4</v>
      </c>
      <c r="J18" s="108">
        <v>1460.5</v>
      </c>
      <c r="K18" s="108">
        <v>1278.9000000000001</v>
      </c>
      <c r="L18" s="108">
        <v>3726.1</v>
      </c>
      <c r="M18" s="108">
        <v>4270.8999999999996</v>
      </c>
    </row>
    <row r="19" spans="1:13" ht="12.95" customHeight="1" x14ac:dyDescent="0.2">
      <c r="A19" s="222" t="s">
        <v>8</v>
      </c>
      <c r="B19" s="108">
        <v>41.6</v>
      </c>
      <c r="C19" s="108">
        <v>168.2</v>
      </c>
      <c r="D19" s="108">
        <v>72.8</v>
      </c>
      <c r="E19" s="108">
        <v>56.4</v>
      </c>
      <c r="F19" s="108">
        <v>63.6</v>
      </c>
      <c r="G19" s="108">
        <v>274.2</v>
      </c>
      <c r="H19" s="108">
        <v>476.2</v>
      </c>
      <c r="I19" s="108">
        <v>371.2</v>
      </c>
      <c r="J19" s="108">
        <v>280.8</v>
      </c>
      <c r="K19" s="108">
        <v>221.8</v>
      </c>
      <c r="L19" s="108">
        <v>274.8</v>
      </c>
      <c r="M19" s="108">
        <v>725.1</v>
      </c>
    </row>
    <row r="20" spans="1:13" ht="12.95" customHeight="1" x14ac:dyDescent="0.2">
      <c r="A20" s="227" t="s">
        <v>109</v>
      </c>
      <c r="B20" s="108">
        <v>18.899999999999999</v>
      </c>
      <c r="C20" s="108">
        <v>18</v>
      </c>
      <c r="D20" s="108">
        <v>18.600000000000001</v>
      </c>
      <c r="E20" s="108">
        <v>20.100000000000001</v>
      </c>
      <c r="F20" s="108">
        <v>24.7</v>
      </c>
      <c r="G20" s="108">
        <v>80.2</v>
      </c>
      <c r="H20" s="108">
        <v>25.9</v>
      </c>
      <c r="I20" s="108">
        <v>33.1</v>
      </c>
      <c r="J20" s="108">
        <v>34.9</v>
      </c>
      <c r="K20" s="108">
        <v>24.9</v>
      </c>
      <c r="L20" s="108">
        <v>123.1</v>
      </c>
      <c r="M20" s="108">
        <v>299.5</v>
      </c>
    </row>
    <row r="21" spans="1:13" ht="12.95" customHeight="1" x14ac:dyDescent="0.2">
      <c r="A21" s="227" t="s">
        <v>9</v>
      </c>
      <c r="B21" s="108">
        <v>0.1</v>
      </c>
      <c r="C21" s="108">
        <v>0.1</v>
      </c>
      <c r="D21" s="108" t="s">
        <v>33</v>
      </c>
      <c r="E21" s="108" t="s">
        <v>33</v>
      </c>
      <c r="F21" s="108" t="s">
        <v>33</v>
      </c>
      <c r="G21" s="108" t="s">
        <v>33</v>
      </c>
      <c r="H21" s="108" t="s">
        <v>33</v>
      </c>
      <c r="I21" s="108" t="s">
        <v>33</v>
      </c>
      <c r="J21" s="108" t="s">
        <v>33</v>
      </c>
      <c r="K21" s="108" t="s">
        <v>33</v>
      </c>
      <c r="L21" s="108" t="s">
        <v>33</v>
      </c>
      <c r="M21" s="108" t="s">
        <v>33</v>
      </c>
    </row>
    <row r="22" spans="1:13" ht="12.95" customHeight="1" x14ac:dyDescent="0.2">
      <c r="A22" s="227" t="s">
        <v>10</v>
      </c>
      <c r="B22" s="108">
        <v>9.9</v>
      </c>
      <c r="C22" s="108">
        <v>6.7</v>
      </c>
      <c r="D22" s="108">
        <v>5.2</v>
      </c>
      <c r="E22" s="108">
        <v>7.6</v>
      </c>
      <c r="F22" s="108">
        <v>6.3</v>
      </c>
      <c r="G22" s="108">
        <v>46.7</v>
      </c>
      <c r="H22" s="108">
        <v>41.5</v>
      </c>
      <c r="I22" s="108">
        <v>42</v>
      </c>
      <c r="J22" s="108">
        <v>34.4</v>
      </c>
      <c r="K22" s="108">
        <v>6.4</v>
      </c>
      <c r="L22" s="108">
        <v>6.2</v>
      </c>
      <c r="M22" s="108">
        <v>10</v>
      </c>
    </row>
    <row r="23" spans="1:13" ht="12.95" customHeight="1" x14ac:dyDescent="0.2">
      <c r="A23" s="227" t="s">
        <v>61</v>
      </c>
      <c r="B23" s="108" t="s">
        <v>33</v>
      </c>
      <c r="C23" s="108" t="s">
        <v>33</v>
      </c>
      <c r="D23" s="108" t="s">
        <v>33</v>
      </c>
      <c r="E23" s="108" t="s">
        <v>33</v>
      </c>
      <c r="F23" s="108">
        <v>8.3000000000000007</v>
      </c>
      <c r="G23" s="108">
        <v>31.1</v>
      </c>
      <c r="H23" s="108">
        <v>136.9</v>
      </c>
      <c r="I23" s="108" t="s">
        <v>33</v>
      </c>
      <c r="J23" s="108" t="s">
        <v>33</v>
      </c>
      <c r="K23" s="108" t="s">
        <v>33</v>
      </c>
      <c r="L23" s="108">
        <v>34.5</v>
      </c>
      <c r="M23" s="108">
        <v>144.5</v>
      </c>
    </row>
    <row r="24" spans="1:13" ht="12.95" customHeight="1" x14ac:dyDescent="0.2">
      <c r="A24" s="222" t="s">
        <v>11</v>
      </c>
      <c r="B24" s="108">
        <v>1066.4000000000001</v>
      </c>
      <c r="C24" s="108">
        <v>1171.3</v>
      </c>
      <c r="D24" s="108">
        <v>1122</v>
      </c>
      <c r="E24" s="108">
        <v>1247.4000000000001</v>
      </c>
      <c r="F24" s="108">
        <v>1426.2</v>
      </c>
      <c r="G24" s="108">
        <v>1747.7</v>
      </c>
      <c r="H24" s="108">
        <v>1941.3</v>
      </c>
      <c r="I24" s="108">
        <v>1718</v>
      </c>
      <c r="J24" s="108">
        <v>1744</v>
      </c>
      <c r="K24" s="108">
        <v>1921.2</v>
      </c>
      <c r="L24" s="108">
        <v>2791.6</v>
      </c>
      <c r="M24" s="108">
        <v>4378.7</v>
      </c>
    </row>
    <row r="25" spans="1:13" ht="12.95" customHeight="1" x14ac:dyDescent="0.2">
      <c r="A25" s="222" t="s">
        <v>12</v>
      </c>
      <c r="B25" s="108">
        <v>260.8</v>
      </c>
      <c r="C25" s="108">
        <v>214.5</v>
      </c>
      <c r="D25" s="108">
        <v>143.9</v>
      </c>
      <c r="E25" s="108">
        <v>99.1</v>
      </c>
      <c r="F25" s="108">
        <v>109.9</v>
      </c>
      <c r="G25" s="108">
        <v>132.19999999999999</v>
      </c>
      <c r="H25" s="108">
        <v>189.3</v>
      </c>
      <c r="I25" s="108">
        <v>283.8</v>
      </c>
      <c r="J25" s="108">
        <v>252.5</v>
      </c>
      <c r="K25" s="108">
        <v>375.5</v>
      </c>
      <c r="L25" s="108">
        <v>844.8</v>
      </c>
      <c r="M25" s="108">
        <v>2132.8000000000002</v>
      </c>
    </row>
    <row r="26" spans="1:13" ht="12.95" customHeight="1" x14ac:dyDescent="0.2">
      <c r="A26" s="222" t="s">
        <v>13</v>
      </c>
      <c r="B26" s="108">
        <v>576.9</v>
      </c>
      <c r="C26" s="108">
        <v>485.8</v>
      </c>
      <c r="D26" s="108">
        <v>560.79999999999995</v>
      </c>
      <c r="E26" s="108">
        <v>352.4</v>
      </c>
      <c r="F26" s="108">
        <v>402.3</v>
      </c>
      <c r="G26" s="108">
        <v>365.6</v>
      </c>
      <c r="H26" s="108">
        <v>381</v>
      </c>
      <c r="I26" s="108">
        <v>390.1</v>
      </c>
      <c r="J26" s="108">
        <v>482.6</v>
      </c>
      <c r="K26" s="108">
        <v>545.79999999999995</v>
      </c>
      <c r="L26" s="108">
        <v>851.2</v>
      </c>
      <c r="M26" s="108">
        <v>1695.7</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157</v>
      </c>
      <c r="C30" s="234">
        <v>163</v>
      </c>
      <c r="D30" s="234">
        <v>163</v>
      </c>
      <c r="E30" s="234">
        <v>160</v>
      </c>
      <c r="F30" s="235">
        <v>160</v>
      </c>
      <c r="G30" s="235">
        <v>181</v>
      </c>
      <c r="H30" s="235">
        <v>174</v>
      </c>
      <c r="I30" s="235">
        <v>172</v>
      </c>
      <c r="J30" s="255">
        <v>186</v>
      </c>
      <c r="K30" s="255">
        <v>230</v>
      </c>
      <c r="L30" s="255">
        <v>255</v>
      </c>
      <c r="M30" s="255">
        <v>231</v>
      </c>
    </row>
    <row r="31" spans="1:13" s="212" customFormat="1" ht="12.95" customHeight="1" x14ac:dyDescent="0.2">
      <c r="A31" s="222" t="s">
        <v>15</v>
      </c>
      <c r="B31" s="234">
        <v>47</v>
      </c>
      <c r="C31" s="234">
        <v>51</v>
      </c>
      <c r="D31" s="234">
        <v>43</v>
      </c>
      <c r="E31" s="234">
        <v>45</v>
      </c>
      <c r="F31" s="235">
        <v>44</v>
      </c>
      <c r="G31" s="235">
        <v>55</v>
      </c>
      <c r="H31" s="235">
        <v>51</v>
      </c>
      <c r="I31" s="235">
        <v>45</v>
      </c>
      <c r="J31" s="255">
        <v>42</v>
      </c>
      <c r="K31" s="255">
        <v>33</v>
      </c>
      <c r="L31" s="255">
        <v>48</v>
      </c>
      <c r="M31" s="255">
        <v>59</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20</v>
      </c>
      <c r="C33" s="237">
        <v>9.4</v>
      </c>
      <c r="D33" s="237">
        <v>9.4</v>
      </c>
      <c r="E33" s="237">
        <v>1.8</v>
      </c>
      <c r="F33" s="238">
        <v>10</v>
      </c>
      <c r="G33" s="238">
        <v>-1.5</v>
      </c>
      <c r="H33" s="238">
        <v>-11.3</v>
      </c>
      <c r="I33" s="238">
        <v>-0.9</v>
      </c>
      <c r="J33" s="257">
        <v>5.2</v>
      </c>
      <c r="K33" s="257">
        <v>30.3</v>
      </c>
      <c r="L33" s="257">
        <v>16.5</v>
      </c>
      <c r="M33" s="257">
        <v>19.100000000000001</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9.6</v>
      </c>
      <c r="C36" s="239">
        <v>-2.2000000000000002</v>
      </c>
      <c r="D36" s="239">
        <v>4</v>
      </c>
      <c r="E36" s="239">
        <v>-1.9</v>
      </c>
      <c r="F36" s="238">
        <v>2.2999999999999998</v>
      </c>
      <c r="G36" s="238">
        <v>-1.7</v>
      </c>
      <c r="H36" s="238">
        <v>-11.3</v>
      </c>
      <c r="I36" s="238">
        <v>-1.3</v>
      </c>
      <c r="J36" s="257">
        <v>2.2000000000000002</v>
      </c>
      <c r="K36" s="257">
        <v>30.5</v>
      </c>
      <c r="L36" s="257">
        <v>17.7</v>
      </c>
      <c r="M36" s="257">
        <v>21</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11.2</v>
      </c>
      <c r="C38" s="239">
        <v>-3.4</v>
      </c>
      <c r="D38" s="239">
        <v>6.6</v>
      </c>
      <c r="E38" s="239">
        <v>-3.5</v>
      </c>
      <c r="F38" s="238">
        <v>4.0999999999999996</v>
      </c>
      <c r="G38" s="238">
        <v>-3.3</v>
      </c>
      <c r="H38" s="238">
        <v>-44.3</v>
      </c>
      <c r="I38" s="238">
        <v>-2.4</v>
      </c>
      <c r="J38" s="257">
        <v>3.1</v>
      </c>
      <c r="K38" s="257">
        <v>24</v>
      </c>
      <c r="L38" s="257">
        <v>13.5</v>
      </c>
      <c r="M38" s="257">
        <v>15.1</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165.3</v>
      </c>
      <c r="C40" s="239">
        <v>82</v>
      </c>
      <c r="D40" s="239">
        <v>90.7</v>
      </c>
      <c r="E40" s="239">
        <v>97.5</v>
      </c>
      <c r="F40" s="238">
        <v>121.8</v>
      </c>
      <c r="G40" s="238">
        <v>109.6</v>
      </c>
      <c r="H40" s="238">
        <v>55.8</v>
      </c>
      <c r="I40" s="238">
        <v>194.4</v>
      </c>
      <c r="J40" s="258">
        <v>127.9</v>
      </c>
      <c r="K40" s="258">
        <v>197.8</v>
      </c>
      <c r="L40" s="258">
        <v>149.4</v>
      </c>
      <c r="M40" s="258">
        <v>166.6</v>
      </c>
    </row>
    <row r="41" spans="1:13" s="212" customFormat="1" ht="12.95" customHeight="1" x14ac:dyDescent="0.2">
      <c r="A41" s="222" t="s">
        <v>106</v>
      </c>
      <c r="B41" s="240">
        <v>1.5</v>
      </c>
      <c r="C41" s="240">
        <v>0.5</v>
      </c>
      <c r="D41" s="240">
        <v>1.1000000000000001</v>
      </c>
      <c r="E41" s="240">
        <v>1.1000000000000001</v>
      </c>
      <c r="F41" s="238">
        <v>1.2</v>
      </c>
      <c r="G41" s="238">
        <v>0.9</v>
      </c>
      <c r="H41" s="238">
        <v>0.5</v>
      </c>
      <c r="I41" s="238">
        <v>3.5</v>
      </c>
      <c r="J41" s="258">
        <v>0.7</v>
      </c>
      <c r="K41" s="258">
        <v>1.5</v>
      </c>
      <c r="L41" s="258">
        <v>0.8</v>
      </c>
      <c r="M41" s="258">
        <v>1.1000000000000001</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0.45</v>
      </c>
      <c r="C44" s="241">
        <v>0.44</v>
      </c>
      <c r="D44" s="241">
        <v>0.26</v>
      </c>
      <c r="E44" s="241">
        <v>0.28000000000000003</v>
      </c>
      <c r="F44" s="242">
        <v>0.27</v>
      </c>
      <c r="G44" s="242">
        <v>0.36</v>
      </c>
      <c r="H44" s="242">
        <v>0.5</v>
      </c>
      <c r="I44" s="242">
        <v>0.73</v>
      </c>
      <c r="J44" s="259">
        <v>0.52</v>
      </c>
      <c r="K44" s="259">
        <v>0.69</v>
      </c>
      <c r="L44" s="259">
        <v>0.99</v>
      </c>
      <c r="M44" s="259">
        <v>1.26</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37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71"/>
  <sheetViews>
    <sheetView workbookViewId="0">
      <selection activeCell="M42" sqref="M42"/>
    </sheetView>
  </sheetViews>
  <sheetFormatPr defaultRowHeight="12.75" x14ac:dyDescent="0.2"/>
  <cols>
    <col min="1" max="1" width="41" style="250" customWidth="1"/>
    <col min="2" max="8" width="0" style="246" hidden="1" customWidth="1"/>
    <col min="9" max="12" width="9.140625" style="246"/>
    <col min="13" max="13" width="8.85546875" style="246"/>
    <col min="14" max="256" width="9.140625" style="246"/>
    <col min="257" max="257" width="41" style="246" customWidth="1"/>
    <col min="258" max="262" width="0" style="246" hidden="1" customWidth="1"/>
    <col min="263" max="512" width="9.140625" style="246"/>
    <col min="513" max="513" width="41" style="246" customWidth="1"/>
    <col min="514" max="518" width="0" style="246" hidden="1" customWidth="1"/>
    <col min="519" max="768" width="9.140625" style="246"/>
    <col min="769" max="769" width="41" style="246" customWidth="1"/>
    <col min="770" max="774" width="0" style="246" hidden="1" customWidth="1"/>
    <col min="775" max="1024" width="9.140625" style="246"/>
    <col min="1025" max="1025" width="41" style="246" customWidth="1"/>
    <col min="1026" max="1030" width="0" style="246" hidden="1" customWidth="1"/>
    <col min="1031" max="1280" width="9.140625" style="246"/>
    <col min="1281" max="1281" width="41" style="246" customWidth="1"/>
    <col min="1282" max="1286" width="0" style="246" hidden="1" customWidth="1"/>
    <col min="1287" max="1536" width="9.140625" style="246"/>
    <col min="1537" max="1537" width="41" style="246" customWidth="1"/>
    <col min="1538" max="1542" width="0" style="246" hidden="1" customWidth="1"/>
    <col min="1543" max="1792" width="9.140625" style="246"/>
    <col min="1793" max="1793" width="41" style="246" customWidth="1"/>
    <col min="1794" max="1798" width="0" style="246" hidden="1" customWidth="1"/>
    <col min="1799" max="2048" width="9.140625" style="246"/>
    <col min="2049" max="2049" width="41" style="246" customWidth="1"/>
    <col min="2050" max="2054" width="0" style="246" hidden="1" customWidth="1"/>
    <col min="2055" max="2304" width="9.140625" style="246"/>
    <col min="2305" max="2305" width="41" style="246" customWidth="1"/>
    <col min="2306" max="2310" width="0" style="246" hidden="1" customWidth="1"/>
    <col min="2311" max="2560" width="9.140625" style="246"/>
    <col min="2561" max="2561" width="41" style="246" customWidth="1"/>
    <col min="2562" max="2566" width="0" style="246" hidden="1" customWidth="1"/>
    <col min="2567" max="2816" width="9.140625" style="246"/>
    <col min="2817" max="2817" width="41" style="246" customWidth="1"/>
    <col min="2818" max="2822" width="0" style="246" hidden="1" customWidth="1"/>
    <col min="2823" max="3072" width="9.140625" style="246"/>
    <col min="3073" max="3073" width="41" style="246" customWidth="1"/>
    <col min="3074" max="3078" width="0" style="246" hidden="1" customWidth="1"/>
    <col min="3079" max="3328" width="9.140625" style="246"/>
    <col min="3329" max="3329" width="41" style="246" customWidth="1"/>
    <col min="3330" max="3334" width="0" style="246" hidden="1" customWidth="1"/>
    <col min="3335" max="3584" width="9.140625" style="246"/>
    <col min="3585" max="3585" width="41" style="246" customWidth="1"/>
    <col min="3586" max="3590" width="0" style="246" hidden="1" customWidth="1"/>
    <col min="3591" max="3840" width="9.140625" style="246"/>
    <col min="3841" max="3841" width="41" style="246" customWidth="1"/>
    <col min="3842" max="3846" width="0" style="246" hidden="1" customWidth="1"/>
    <col min="3847" max="4096" width="9.140625" style="246"/>
    <col min="4097" max="4097" width="41" style="246" customWidth="1"/>
    <col min="4098" max="4102" width="0" style="246" hidden="1" customWidth="1"/>
    <col min="4103" max="4352" width="9.140625" style="246"/>
    <col min="4353" max="4353" width="41" style="246" customWidth="1"/>
    <col min="4354" max="4358" width="0" style="246" hidden="1" customWidth="1"/>
    <col min="4359" max="4608" width="9.140625" style="246"/>
    <col min="4609" max="4609" width="41" style="246" customWidth="1"/>
    <col min="4610" max="4614" width="0" style="246" hidden="1" customWidth="1"/>
    <col min="4615" max="4864" width="9.140625" style="246"/>
    <col min="4865" max="4865" width="41" style="246" customWidth="1"/>
    <col min="4866" max="4870" width="0" style="246" hidden="1" customWidth="1"/>
    <col min="4871" max="5120" width="9.140625" style="246"/>
    <col min="5121" max="5121" width="41" style="246" customWidth="1"/>
    <col min="5122" max="5126" width="0" style="246" hidden="1" customWidth="1"/>
    <col min="5127" max="5376" width="9.140625" style="246"/>
    <col min="5377" max="5377" width="41" style="246" customWidth="1"/>
    <col min="5378" max="5382" width="0" style="246" hidden="1" customWidth="1"/>
    <col min="5383" max="5632" width="9.140625" style="246"/>
    <col min="5633" max="5633" width="41" style="246" customWidth="1"/>
    <col min="5634" max="5638" width="0" style="246" hidden="1" customWidth="1"/>
    <col min="5639" max="5888" width="9.140625" style="246"/>
    <col min="5889" max="5889" width="41" style="246" customWidth="1"/>
    <col min="5890" max="5894" width="0" style="246" hidden="1" customWidth="1"/>
    <col min="5895" max="6144" width="9.140625" style="246"/>
    <col min="6145" max="6145" width="41" style="246" customWidth="1"/>
    <col min="6146" max="6150" width="0" style="246" hidden="1" customWidth="1"/>
    <col min="6151" max="6400" width="9.140625" style="246"/>
    <col min="6401" max="6401" width="41" style="246" customWidth="1"/>
    <col min="6402" max="6406" width="0" style="246" hidden="1" customWidth="1"/>
    <col min="6407" max="6656" width="9.140625" style="246"/>
    <col min="6657" max="6657" width="41" style="246" customWidth="1"/>
    <col min="6658" max="6662" width="0" style="246" hidden="1" customWidth="1"/>
    <col min="6663" max="6912" width="9.140625" style="246"/>
    <col min="6913" max="6913" width="41" style="246" customWidth="1"/>
    <col min="6914" max="6918" width="0" style="246" hidden="1" customWidth="1"/>
    <col min="6919" max="7168" width="9.140625" style="246"/>
    <col min="7169" max="7169" width="41" style="246" customWidth="1"/>
    <col min="7170" max="7174" width="0" style="246" hidden="1" customWidth="1"/>
    <col min="7175" max="7424" width="9.140625" style="246"/>
    <col min="7425" max="7425" width="41" style="246" customWidth="1"/>
    <col min="7426" max="7430" width="0" style="246" hidden="1" customWidth="1"/>
    <col min="7431" max="7680" width="9.140625" style="246"/>
    <col min="7681" max="7681" width="41" style="246" customWidth="1"/>
    <col min="7682" max="7686" width="0" style="246" hidden="1" customWidth="1"/>
    <col min="7687" max="7936" width="9.140625" style="246"/>
    <col min="7937" max="7937" width="41" style="246" customWidth="1"/>
    <col min="7938" max="7942" width="0" style="246" hidden="1" customWidth="1"/>
    <col min="7943" max="8192" width="9.140625" style="246"/>
    <col min="8193" max="8193" width="41" style="246" customWidth="1"/>
    <col min="8194" max="8198" width="0" style="246" hidden="1" customWidth="1"/>
    <col min="8199" max="8448" width="9.140625" style="246"/>
    <col min="8449" max="8449" width="41" style="246" customWidth="1"/>
    <col min="8450" max="8454" width="0" style="246" hidden="1" customWidth="1"/>
    <col min="8455" max="8704" width="9.140625" style="246"/>
    <col min="8705" max="8705" width="41" style="246" customWidth="1"/>
    <col min="8706" max="8710" width="0" style="246" hidden="1" customWidth="1"/>
    <col min="8711" max="8960" width="9.140625" style="246"/>
    <col min="8961" max="8961" width="41" style="246" customWidth="1"/>
    <col min="8962" max="8966" width="0" style="246" hidden="1" customWidth="1"/>
    <col min="8967" max="9216" width="9.140625" style="246"/>
    <col min="9217" max="9217" width="41" style="246" customWidth="1"/>
    <col min="9218" max="9222" width="0" style="246" hidden="1" customWidth="1"/>
    <col min="9223" max="9472" width="9.140625" style="246"/>
    <col min="9473" max="9473" width="41" style="246" customWidth="1"/>
    <col min="9474" max="9478" width="0" style="246" hidden="1" customWidth="1"/>
    <col min="9479" max="9728" width="9.140625" style="246"/>
    <col min="9729" max="9729" width="41" style="246" customWidth="1"/>
    <col min="9730" max="9734" width="0" style="246" hidden="1" customWidth="1"/>
    <col min="9735" max="9984" width="9.140625" style="246"/>
    <col min="9985" max="9985" width="41" style="246" customWidth="1"/>
    <col min="9986" max="9990" width="0" style="246" hidden="1" customWidth="1"/>
    <col min="9991" max="10240" width="9.140625" style="246"/>
    <col min="10241" max="10241" width="41" style="246" customWidth="1"/>
    <col min="10242" max="10246" width="0" style="246" hidden="1" customWidth="1"/>
    <col min="10247" max="10496" width="9.140625" style="246"/>
    <col min="10497" max="10497" width="41" style="246" customWidth="1"/>
    <col min="10498" max="10502" width="0" style="246" hidden="1" customWidth="1"/>
    <col min="10503" max="10752" width="9.140625" style="246"/>
    <col min="10753" max="10753" width="41" style="246" customWidth="1"/>
    <col min="10754" max="10758" width="0" style="246" hidden="1" customWidth="1"/>
    <col min="10759" max="11008" width="9.140625" style="246"/>
    <col min="11009" max="11009" width="41" style="246" customWidth="1"/>
    <col min="11010" max="11014" width="0" style="246" hidden="1" customWidth="1"/>
    <col min="11015" max="11264" width="9.140625" style="246"/>
    <col min="11265" max="11265" width="41" style="246" customWidth="1"/>
    <col min="11266" max="11270" width="0" style="246" hidden="1" customWidth="1"/>
    <col min="11271" max="11520" width="9.140625" style="246"/>
    <col min="11521" max="11521" width="41" style="246" customWidth="1"/>
    <col min="11522" max="11526" width="0" style="246" hidden="1" customWidth="1"/>
    <col min="11527" max="11776" width="9.140625" style="246"/>
    <col min="11777" max="11777" width="41" style="246" customWidth="1"/>
    <col min="11778" max="11782" width="0" style="246" hidden="1" customWidth="1"/>
    <col min="11783" max="12032" width="9.140625" style="246"/>
    <col min="12033" max="12033" width="41" style="246" customWidth="1"/>
    <col min="12034" max="12038" width="0" style="246" hidden="1" customWidth="1"/>
    <col min="12039" max="12288" width="9.140625" style="246"/>
    <col min="12289" max="12289" width="41" style="246" customWidth="1"/>
    <col min="12290" max="12294" width="0" style="246" hidden="1" customWidth="1"/>
    <col min="12295" max="12544" width="9.140625" style="246"/>
    <col min="12545" max="12545" width="41" style="246" customWidth="1"/>
    <col min="12546" max="12550" width="0" style="246" hidden="1" customWidth="1"/>
    <col min="12551" max="12800" width="9.140625" style="246"/>
    <col min="12801" max="12801" width="41" style="246" customWidth="1"/>
    <col min="12802" max="12806" width="0" style="246" hidden="1" customWidth="1"/>
    <col min="12807" max="13056" width="9.140625" style="246"/>
    <col min="13057" max="13057" width="41" style="246" customWidth="1"/>
    <col min="13058" max="13062" width="0" style="246" hidden="1" customWidth="1"/>
    <col min="13063" max="13312" width="9.140625" style="246"/>
    <col min="13313" max="13313" width="41" style="246" customWidth="1"/>
    <col min="13314" max="13318" width="0" style="246" hidden="1" customWidth="1"/>
    <col min="13319" max="13568" width="9.140625" style="246"/>
    <col min="13569" max="13569" width="41" style="246" customWidth="1"/>
    <col min="13570" max="13574" width="0" style="246" hidden="1" customWidth="1"/>
    <col min="13575" max="13824" width="9.140625" style="246"/>
    <col min="13825" max="13825" width="41" style="246" customWidth="1"/>
    <col min="13826" max="13830" width="0" style="246" hidden="1" customWidth="1"/>
    <col min="13831" max="14080" width="9.140625" style="246"/>
    <col min="14081" max="14081" width="41" style="246" customWidth="1"/>
    <col min="14082" max="14086" width="0" style="246" hidden="1" customWidth="1"/>
    <col min="14087" max="14336" width="9.140625" style="246"/>
    <col min="14337" max="14337" width="41" style="246" customWidth="1"/>
    <col min="14338" max="14342" width="0" style="246" hidden="1" customWidth="1"/>
    <col min="14343" max="14592" width="9.140625" style="246"/>
    <col min="14593" max="14593" width="41" style="246" customWidth="1"/>
    <col min="14594" max="14598" width="0" style="246" hidden="1" customWidth="1"/>
    <col min="14599" max="14848" width="9.140625" style="246"/>
    <col min="14849" max="14849" width="41" style="246" customWidth="1"/>
    <col min="14850" max="14854" width="0" style="246" hidden="1" customWidth="1"/>
    <col min="14855" max="15104" width="9.140625" style="246"/>
    <col min="15105" max="15105" width="41" style="246" customWidth="1"/>
    <col min="15106" max="15110" width="0" style="246" hidden="1" customWidth="1"/>
    <col min="15111" max="15360" width="9.140625" style="246"/>
    <col min="15361" max="15361" width="41" style="246" customWidth="1"/>
    <col min="15362" max="15366" width="0" style="246" hidden="1" customWidth="1"/>
    <col min="15367" max="15616" width="9.140625" style="246"/>
    <col min="15617" max="15617" width="41" style="246" customWidth="1"/>
    <col min="15618" max="15622" width="0" style="246" hidden="1" customWidth="1"/>
    <col min="15623" max="15872" width="9.140625" style="246"/>
    <col min="15873" max="15873" width="41" style="246" customWidth="1"/>
    <col min="15874" max="15878" width="0" style="246" hidden="1" customWidth="1"/>
    <col min="15879" max="16128" width="9.140625" style="246"/>
    <col min="16129" max="16129" width="41" style="246" customWidth="1"/>
    <col min="16130" max="16134" width="0" style="246" hidden="1" customWidth="1"/>
    <col min="16135" max="16384" width="9.140625" style="246"/>
  </cols>
  <sheetData>
    <row r="1" spans="1:13" s="6" customFormat="1" ht="12.95" customHeight="1" x14ac:dyDescent="0.2">
      <c r="A1" s="952" t="s">
        <v>1375</v>
      </c>
    </row>
    <row r="2" spans="1:13" ht="18" customHeight="1" x14ac:dyDescent="0.2">
      <c r="A2" s="154" t="s">
        <v>233</v>
      </c>
    </row>
    <row r="3" spans="1:13" ht="18" customHeight="1" x14ac:dyDescent="0.2">
      <c r="A3" s="154" t="s">
        <v>197</v>
      </c>
    </row>
    <row r="4" spans="1:13" ht="18" customHeight="1" thickBot="1" x14ac:dyDescent="0.25">
      <c r="A4" s="247" t="s">
        <v>169</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7" customFormat="1" ht="12" x14ac:dyDescent="0.2">
      <c r="A6" s="141"/>
      <c r="B6" s="249"/>
      <c r="C6" s="249"/>
      <c r="D6" s="249"/>
      <c r="E6" s="249"/>
      <c r="F6" s="249"/>
    </row>
    <row r="7" spans="1:13" ht="24" customHeight="1" x14ac:dyDescent="0.2">
      <c r="A7" s="222" t="s">
        <v>130</v>
      </c>
      <c r="B7" s="108">
        <v>367.8</v>
      </c>
      <c r="C7" s="108">
        <v>325.5</v>
      </c>
      <c r="D7" s="108">
        <v>336.4</v>
      </c>
      <c r="E7" s="108">
        <v>403.4</v>
      </c>
      <c r="F7" s="108">
        <v>396</v>
      </c>
      <c r="G7" s="108">
        <v>454.7</v>
      </c>
      <c r="H7" s="108">
        <v>309.3</v>
      </c>
      <c r="I7" s="108">
        <v>462.6</v>
      </c>
      <c r="J7" s="108">
        <v>636</v>
      </c>
      <c r="K7" s="108">
        <v>1015.5</v>
      </c>
      <c r="L7" s="108">
        <v>1463.5</v>
      </c>
      <c r="M7" s="108">
        <v>2699.8</v>
      </c>
    </row>
    <row r="8" spans="1:13" ht="12.95" customHeight="1" x14ac:dyDescent="0.2">
      <c r="A8" s="222" t="s">
        <v>0</v>
      </c>
      <c r="B8" s="108">
        <v>-7.8</v>
      </c>
      <c r="C8" s="108">
        <v>-30.8</v>
      </c>
      <c r="D8" s="108">
        <v>0.3</v>
      </c>
      <c r="E8" s="108">
        <v>-4.3</v>
      </c>
      <c r="F8" s="108">
        <v>-2</v>
      </c>
      <c r="G8" s="108">
        <v>1.8</v>
      </c>
      <c r="H8" s="108">
        <v>-19.3</v>
      </c>
      <c r="I8" s="108">
        <v>-8.1999999999999993</v>
      </c>
      <c r="J8" s="108">
        <v>-2.7</v>
      </c>
      <c r="K8" s="108">
        <v>-43.4</v>
      </c>
      <c r="L8" s="108">
        <v>-2.6</v>
      </c>
      <c r="M8" s="108">
        <v>36.799999999999997</v>
      </c>
    </row>
    <row r="9" spans="1:13" ht="24" x14ac:dyDescent="0.2">
      <c r="A9" s="225" t="s">
        <v>1388</v>
      </c>
      <c r="B9" s="108">
        <v>36.5</v>
      </c>
      <c r="C9" s="108">
        <v>16.2</v>
      </c>
      <c r="D9" s="108">
        <v>61.9</v>
      </c>
      <c r="E9" s="108">
        <v>92.1</v>
      </c>
      <c r="F9" s="108">
        <v>76.099999999999994</v>
      </c>
      <c r="G9" s="108">
        <v>38.700000000000003</v>
      </c>
      <c r="H9" s="108">
        <v>22.3</v>
      </c>
      <c r="I9" s="108">
        <v>80</v>
      </c>
      <c r="J9" s="108">
        <v>109.6</v>
      </c>
      <c r="K9" s="108">
        <v>303.2</v>
      </c>
      <c r="L9" s="108">
        <v>658.2</v>
      </c>
      <c r="M9" s="108">
        <v>1337.4</v>
      </c>
    </row>
    <row r="10" spans="1:13" ht="12.95" customHeight="1" x14ac:dyDescent="0.2">
      <c r="A10" s="226" t="s">
        <v>1</v>
      </c>
      <c r="B10" s="108">
        <v>41.8</v>
      </c>
      <c r="C10" s="108">
        <v>48.9</v>
      </c>
      <c r="D10" s="108">
        <v>71.2</v>
      </c>
      <c r="E10" s="108">
        <v>99.5</v>
      </c>
      <c r="F10" s="108">
        <v>86.5</v>
      </c>
      <c r="G10" s="108">
        <v>58.4</v>
      </c>
      <c r="H10" s="108">
        <v>49.9</v>
      </c>
      <c r="I10" s="108">
        <v>93.4</v>
      </c>
      <c r="J10" s="108">
        <v>140.19999999999999</v>
      </c>
      <c r="K10" s="108">
        <v>321.2</v>
      </c>
      <c r="L10" s="108">
        <v>697.2</v>
      </c>
      <c r="M10" s="108">
        <v>1392</v>
      </c>
    </row>
    <row r="11" spans="1:13" ht="12.95" customHeight="1" x14ac:dyDescent="0.2">
      <c r="A11" s="222" t="s">
        <v>2</v>
      </c>
      <c r="B11" s="108">
        <v>5.3</v>
      </c>
      <c r="C11" s="108">
        <v>32.700000000000003</v>
      </c>
      <c r="D11" s="108">
        <v>9.1999999999999993</v>
      </c>
      <c r="E11" s="108">
        <v>7.4</v>
      </c>
      <c r="F11" s="108">
        <v>10.4</v>
      </c>
      <c r="G11" s="108">
        <v>19.7</v>
      </c>
      <c r="H11" s="108">
        <v>27.5</v>
      </c>
      <c r="I11" s="108">
        <v>13.4</v>
      </c>
      <c r="J11" s="108">
        <v>30.6</v>
      </c>
      <c r="K11" s="108">
        <v>18</v>
      </c>
      <c r="L11" s="108">
        <v>39</v>
      </c>
      <c r="M11" s="108">
        <v>54.6</v>
      </c>
    </row>
    <row r="12" spans="1:13" ht="26.25" customHeight="1" x14ac:dyDescent="0.2">
      <c r="A12" s="222" t="s">
        <v>59</v>
      </c>
      <c r="B12" s="108">
        <v>323.5</v>
      </c>
      <c r="C12" s="108">
        <v>278.60000000000002</v>
      </c>
      <c r="D12" s="108">
        <v>274.8</v>
      </c>
      <c r="E12" s="108">
        <v>307</v>
      </c>
      <c r="F12" s="108">
        <v>318</v>
      </c>
      <c r="G12" s="108">
        <v>417.8</v>
      </c>
      <c r="H12" s="108">
        <v>267.60000000000002</v>
      </c>
      <c r="I12" s="108">
        <v>374.5</v>
      </c>
      <c r="J12" s="108">
        <v>523.70000000000005</v>
      </c>
      <c r="K12" s="108">
        <v>667.8</v>
      </c>
      <c r="L12" s="108">
        <v>802.7</v>
      </c>
      <c r="M12" s="108">
        <v>1399.2</v>
      </c>
    </row>
    <row r="13" spans="1:13" ht="12.95" customHeight="1" x14ac:dyDescent="0.2">
      <c r="A13" s="222" t="s">
        <v>3</v>
      </c>
      <c r="B13" s="108">
        <v>14.5</v>
      </c>
      <c r="C13" s="108">
        <v>23.3</v>
      </c>
      <c r="D13" s="108">
        <v>64.3</v>
      </c>
      <c r="E13" s="108">
        <v>50.2</v>
      </c>
      <c r="F13" s="108">
        <v>50.6</v>
      </c>
      <c r="G13" s="108">
        <v>36.9</v>
      </c>
      <c r="H13" s="108">
        <v>45.1</v>
      </c>
      <c r="I13" s="108">
        <v>101.7</v>
      </c>
      <c r="J13" s="108">
        <v>97.8</v>
      </c>
      <c r="K13" s="108">
        <v>135.5</v>
      </c>
      <c r="L13" s="108">
        <v>336.1</v>
      </c>
      <c r="M13" s="108">
        <v>556.9</v>
      </c>
    </row>
    <row r="14" spans="1:13" ht="12.95" customHeight="1" x14ac:dyDescent="0.2">
      <c r="A14" s="222" t="s">
        <v>4</v>
      </c>
      <c r="B14" s="108">
        <v>14</v>
      </c>
      <c r="C14" s="108">
        <v>18.8</v>
      </c>
      <c r="D14" s="108">
        <v>60.2</v>
      </c>
      <c r="E14" s="108">
        <v>50.2</v>
      </c>
      <c r="F14" s="108">
        <v>50.6</v>
      </c>
      <c r="G14" s="108">
        <v>36.9</v>
      </c>
      <c r="H14" s="108">
        <v>45.1</v>
      </c>
      <c r="I14" s="108">
        <v>68.900000000000006</v>
      </c>
      <c r="J14" s="108">
        <v>97.8</v>
      </c>
      <c r="K14" s="108">
        <v>135.5</v>
      </c>
      <c r="L14" s="108">
        <v>336.1</v>
      </c>
      <c r="M14" s="108">
        <v>550</v>
      </c>
    </row>
    <row r="15" spans="1:13" ht="12.95" customHeight="1" x14ac:dyDescent="0.2">
      <c r="A15" s="149" t="s">
        <v>5</v>
      </c>
      <c r="B15" s="108">
        <v>10.6</v>
      </c>
      <c r="C15" s="108">
        <v>10.9</v>
      </c>
      <c r="D15" s="108">
        <v>31.6</v>
      </c>
      <c r="E15" s="108">
        <v>37</v>
      </c>
      <c r="F15" s="108">
        <v>26.4</v>
      </c>
      <c r="G15" s="108">
        <v>16.399999999999999</v>
      </c>
      <c r="H15" s="108">
        <v>23.9</v>
      </c>
      <c r="I15" s="108">
        <v>14.8</v>
      </c>
      <c r="J15" s="108">
        <v>37.9</v>
      </c>
      <c r="K15" s="108">
        <v>61.3</v>
      </c>
      <c r="L15" s="108">
        <v>187.6</v>
      </c>
      <c r="M15" s="108">
        <v>363.7</v>
      </c>
    </row>
    <row r="16" spans="1:13" ht="12.95" customHeight="1" x14ac:dyDescent="0.2">
      <c r="A16" s="227" t="s">
        <v>60</v>
      </c>
      <c r="B16" s="108">
        <v>3.5</v>
      </c>
      <c r="C16" s="108">
        <v>7.9</v>
      </c>
      <c r="D16" s="108">
        <v>23.7</v>
      </c>
      <c r="E16" s="108">
        <v>10.5</v>
      </c>
      <c r="F16" s="108">
        <v>22.9</v>
      </c>
      <c r="G16" s="108">
        <v>19.7</v>
      </c>
      <c r="H16" s="108">
        <v>14.9</v>
      </c>
      <c r="I16" s="108">
        <v>18.5</v>
      </c>
      <c r="J16" s="108">
        <v>43.5</v>
      </c>
      <c r="K16" s="108">
        <v>60.8</v>
      </c>
      <c r="L16" s="108">
        <v>106.1</v>
      </c>
      <c r="M16" s="108">
        <v>182.4</v>
      </c>
    </row>
    <row r="17" spans="1:13" ht="12.95" customHeight="1" x14ac:dyDescent="0.2">
      <c r="A17" s="149" t="s">
        <v>6</v>
      </c>
      <c r="B17" s="108">
        <v>0</v>
      </c>
      <c r="C17" s="108">
        <v>0</v>
      </c>
      <c r="D17" s="108">
        <v>4.9000000000000004</v>
      </c>
      <c r="E17" s="108">
        <v>2.7</v>
      </c>
      <c r="F17" s="108">
        <v>1.3</v>
      </c>
      <c r="G17" s="108">
        <v>0.8</v>
      </c>
      <c r="H17" s="108">
        <v>6.4</v>
      </c>
      <c r="I17" s="108">
        <v>35.6</v>
      </c>
      <c r="J17" s="108">
        <v>16.399999999999999</v>
      </c>
      <c r="K17" s="108">
        <v>13.4</v>
      </c>
      <c r="L17" s="108">
        <v>42.4</v>
      </c>
      <c r="M17" s="108">
        <v>4</v>
      </c>
    </row>
    <row r="18" spans="1:13" ht="12.95" customHeight="1" x14ac:dyDescent="0.2">
      <c r="A18" s="222" t="s">
        <v>7</v>
      </c>
      <c r="B18" s="108">
        <v>131.19999999999999</v>
      </c>
      <c r="C18" s="108">
        <v>189.3</v>
      </c>
      <c r="D18" s="108">
        <v>174.2</v>
      </c>
      <c r="E18" s="108">
        <v>177.5</v>
      </c>
      <c r="F18" s="108">
        <v>174.5</v>
      </c>
      <c r="G18" s="108">
        <v>132.5</v>
      </c>
      <c r="H18" s="108">
        <v>171.4</v>
      </c>
      <c r="I18" s="108">
        <v>155.6</v>
      </c>
      <c r="J18" s="108">
        <v>270.5</v>
      </c>
      <c r="K18" s="108">
        <v>104.5</v>
      </c>
      <c r="L18" s="108">
        <v>181.3</v>
      </c>
      <c r="M18" s="108">
        <v>367.4</v>
      </c>
    </row>
    <row r="19" spans="1:13" ht="12.95" customHeight="1" x14ac:dyDescent="0.2">
      <c r="A19" s="222" t="s">
        <v>8</v>
      </c>
      <c r="B19" s="108">
        <v>57.4</v>
      </c>
      <c r="C19" s="108">
        <v>38.799999999999997</v>
      </c>
      <c r="D19" s="108">
        <v>46.4</v>
      </c>
      <c r="E19" s="108">
        <v>73.5</v>
      </c>
      <c r="F19" s="108">
        <v>69.2</v>
      </c>
      <c r="G19" s="108">
        <v>79.7</v>
      </c>
      <c r="H19" s="108">
        <v>68.400000000000006</v>
      </c>
      <c r="I19" s="108">
        <v>80.3</v>
      </c>
      <c r="J19" s="108">
        <v>127</v>
      </c>
      <c r="K19" s="108">
        <v>77.7</v>
      </c>
      <c r="L19" s="108">
        <v>111.5</v>
      </c>
      <c r="M19" s="108">
        <v>82.7</v>
      </c>
    </row>
    <row r="20" spans="1:13" ht="12.95" customHeight="1" x14ac:dyDescent="0.2">
      <c r="A20" s="227" t="s">
        <v>109</v>
      </c>
      <c r="B20" s="108">
        <v>10.5</v>
      </c>
      <c r="C20" s="108">
        <v>7.3</v>
      </c>
      <c r="D20" s="108">
        <v>15.3</v>
      </c>
      <c r="E20" s="108">
        <v>18.7</v>
      </c>
      <c r="F20" s="108">
        <v>7.8</v>
      </c>
      <c r="G20" s="108">
        <v>7.2</v>
      </c>
      <c r="H20" s="108">
        <v>6.7</v>
      </c>
      <c r="I20" s="108">
        <v>3.2</v>
      </c>
      <c r="J20" s="108">
        <v>1.8</v>
      </c>
      <c r="K20" s="108">
        <v>2.1</v>
      </c>
      <c r="L20" s="108">
        <v>11.5</v>
      </c>
      <c r="M20" s="108">
        <v>10</v>
      </c>
    </row>
    <row r="21" spans="1:13" ht="12.95" customHeight="1" x14ac:dyDescent="0.2">
      <c r="A21" s="227" t="s">
        <v>9</v>
      </c>
      <c r="B21" s="108">
        <v>1.4</v>
      </c>
      <c r="C21" s="108">
        <v>0.6</v>
      </c>
      <c r="D21" s="108">
        <v>0.8</v>
      </c>
      <c r="E21" s="108">
        <v>0.8</v>
      </c>
      <c r="F21" s="108">
        <v>0.2</v>
      </c>
      <c r="G21" s="108">
        <v>0.2</v>
      </c>
      <c r="H21" s="108">
        <v>0</v>
      </c>
      <c r="I21" s="108">
        <v>0.9</v>
      </c>
      <c r="J21" s="108">
        <v>0.9</v>
      </c>
      <c r="K21" s="108" t="s">
        <v>33</v>
      </c>
      <c r="L21" s="108" t="s">
        <v>33</v>
      </c>
      <c r="M21" s="108" t="s">
        <v>33</v>
      </c>
    </row>
    <row r="22" spans="1:13" ht="12.95" customHeight="1" x14ac:dyDescent="0.2">
      <c r="A22" s="227" t="s">
        <v>10</v>
      </c>
      <c r="B22" s="108">
        <v>33.1</v>
      </c>
      <c r="C22" s="108">
        <v>19</v>
      </c>
      <c r="D22" s="108">
        <v>15.6</v>
      </c>
      <c r="E22" s="108">
        <v>27.2</v>
      </c>
      <c r="F22" s="108">
        <v>28.9</v>
      </c>
      <c r="G22" s="108">
        <v>38.1</v>
      </c>
      <c r="H22" s="108">
        <v>33.6</v>
      </c>
      <c r="I22" s="108">
        <v>42</v>
      </c>
      <c r="J22" s="108">
        <v>39.700000000000003</v>
      </c>
      <c r="K22" s="108">
        <v>37</v>
      </c>
      <c r="L22" s="108">
        <v>34.6</v>
      </c>
      <c r="M22" s="108">
        <v>22.5</v>
      </c>
    </row>
    <row r="23" spans="1:13" ht="12.95" customHeight="1" x14ac:dyDescent="0.2">
      <c r="A23" s="227" t="s">
        <v>61</v>
      </c>
      <c r="B23" s="108" t="s">
        <v>33</v>
      </c>
      <c r="C23" s="108" t="s">
        <v>33</v>
      </c>
      <c r="D23" s="108" t="s">
        <v>33</v>
      </c>
      <c r="E23" s="108">
        <v>0.1</v>
      </c>
      <c r="F23" s="108">
        <v>0.2</v>
      </c>
      <c r="G23" s="108" t="s">
        <v>33</v>
      </c>
      <c r="H23" s="108" t="s">
        <v>33</v>
      </c>
      <c r="I23" s="108" t="s">
        <v>33</v>
      </c>
      <c r="J23" s="108" t="s">
        <v>33</v>
      </c>
      <c r="K23" s="108" t="s">
        <v>33</v>
      </c>
      <c r="L23" s="108" t="s">
        <v>33</v>
      </c>
      <c r="M23" s="108" t="s">
        <v>33</v>
      </c>
    </row>
    <row r="24" spans="1:13" ht="12.95" customHeight="1" x14ac:dyDescent="0.2">
      <c r="A24" s="222" t="s">
        <v>11</v>
      </c>
      <c r="B24" s="108">
        <v>541.20000000000005</v>
      </c>
      <c r="C24" s="108">
        <v>564.1</v>
      </c>
      <c r="D24" s="108">
        <v>215.3</v>
      </c>
      <c r="E24" s="108">
        <v>243.9</v>
      </c>
      <c r="F24" s="108">
        <v>285.2</v>
      </c>
      <c r="G24" s="108">
        <v>311.10000000000002</v>
      </c>
      <c r="H24" s="108">
        <v>293.89999999999998</v>
      </c>
      <c r="I24" s="108">
        <v>307.3</v>
      </c>
      <c r="J24" s="108">
        <v>337.4</v>
      </c>
      <c r="K24" s="108">
        <v>295</v>
      </c>
      <c r="L24" s="108">
        <v>319.2</v>
      </c>
      <c r="M24" s="108">
        <v>420.3</v>
      </c>
    </row>
    <row r="25" spans="1:13" ht="12.95" customHeight="1" x14ac:dyDescent="0.2">
      <c r="A25" s="222" t="s">
        <v>12</v>
      </c>
      <c r="B25" s="108">
        <v>108.3</v>
      </c>
      <c r="C25" s="108">
        <v>54.9</v>
      </c>
      <c r="D25" s="108">
        <v>51.4</v>
      </c>
      <c r="E25" s="108">
        <v>44.8</v>
      </c>
      <c r="F25" s="108">
        <v>43.6</v>
      </c>
      <c r="G25" s="108">
        <v>30.2</v>
      </c>
      <c r="H25" s="108">
        <v>28.8</v>
      </c>
      <c r="I25" s="108">
        <v>36.6</v>
      </c>
      <c r="J25" s="108">
        <v>145.9</v>
      </c>
      <c r="K25" s="108">
        <v>109.4</v>
      </c>
      <c r="L25" s="108">
        <v>127.9</v>
      </c>
      <c r="M25" s="108">
        <v>359.7</v>
      </c>
    </row>
    <row r="26" spans="1:13" ht="12.95" customHeight="1" x14ac:dyDescent="0.2">
      <c r="A26" s="222" t="s">
        <v>13</v>
      </c>
      <c r="B26" s="108">
        <v>126.9</v>
      </c>
      <c r="C26" s="108">
        <v>42.8</v>
      </c>
      <c r="D26" s="108">
        <v>55.3</v>
      </c>
      <c r="E26" s="108">
        <v>54.9</v>
      </c>
      <c r="F26" s="108">
        <v>31.1</v>
      </c>
      <c r="G26" s="108">
        <v>54.3</v>
      </c>
      <c r="H26" s="108">
        <v>34.4</v>
      </c>
      <c r="I26" s="108">
        <v>60.3</v>
      </c>
      <c r="J26" s="108">
        <v>738.2</v>
      </c>
      <c r="K26" s="108">
        <v>125.2</v>
      </c>
      <c r="L26" s="108">
        <v>236.2</v>
      </c>
      <c r="M26" s="108">
        <v>267.39999999999998</v>
      </c>
    </row>
    <row r="27" spans="1:13" ht="12.95" customHeight="1" thickBot="1" x14ac:dyDescent="0.25">
      <c r="A27" s="151"/>
      <c r="B27" s="26"/>
      <c r="C27" s="26"/>
      <c r="D27" s="26"/>
      <c r="E27" s="26"/>
      <c r="F27" s="26"/>
      <c r="G27" s="26"/>
      <c r="H27" s="26"/>
      <c r="I27" s="26"/>
      <c r="J27" s="26"/>
      <c r="K27" s="26"/>
      <c r="L27" s="26"/>
      <c r="M27" s="26"/>
    </row>
    <row r="28" spans="1:13" ht="12.95" customHeight="1" x14ac:dyDescent="0.2">
      <c r="A28" s="152"/>
      <c r="B28" s="24"/>
      <c r="C28" s="24"/>
      <c r="D28" s="24"/>
      <c r="E28" s="24"/>
      <c r="F28" s="24"/>
      <c r="G28" s="24"/>
      <c r="H28" s="24"/>
      <c r="I28" s="24"/>
      <c r="J28" s="24"/>
      <c r="K28" s="24"/>
      <c r="L28" s="24"/>
      <c r="M28" s="24"/>
    </row>
    <row r="29" spans="1:13" s="212" customFormat="1" ht="12.95" customHeight="1" x14ac:dyDescent="0.2">
      <c r="A29" s="233" t="s">
        <v>14</v>
      </c>
      <c r="J29" s="246"/>
      <c r="K29" s="246"/>
      <c r="L29" s="246"/>
      <c r="M29" s="246"/>
    </row>
    <row r="30" spans="1:13" s="212" customFormat="1" ht="12.95" customHeight="1" x14ac:dyDescent="0.2">
      <c r="A30" s="222" t="s">
        <v>116</v>
      </c>
      <c r="B30" s="234">
        <v>146</v>
      </c>
      <c r="C30" s="234">
        <v>140</v>
      </c>
      <c r="D30" s="234">
        <v>141</v>
      </c>
      <c r="E30" s="234">
        <v>141</v>
      </c>
      <c r="F30" s="235">
        <v>154</v>
      </c>
      <c r="G30" s="235">
        <v>171</v>
      </c>
      <c r="H30" s="235">
        <v>177</v>
      </c>
      <c r="I30" s="235">
        <v>186</v>
      </c>
      <c r="J30" s="255">
        <v>180</v>
      </c>
      <c r="K30" s="255">
        <v>187</v>
      </c>
      <c r="L30" s="255">
        <v>191</v>
      </c>
      <c r="M30" s="255">
        <v>168</v>
      </c>
    </row>
    <row r="31" spans="1:13" s="212" customFormat="1" ht="12.95" customHeight="1" x14ac:dyDescent="0.2">
      <c r="A31" s="222" t="s">
        <v>15</v>
      </c>
      <c r="B31" s="234">
        <v>40</v>
      </c>
      <c r="C31" s="234">
        <v>38</v>
      </c>
      <c r="D31" s="234">
        <v>32</v>
      </c>
      <c r="E31" s="234">
        <v>31</v>
      </c>
      <c r="F31" s="235">
        <v>31</v>
      </c>
      <c r="G31" s="235">
        <v>38</v>
      </c>
      <c r="H31" s="235">
        <v>42</v>
      </c>
      <c r="I31" s="235">
        <v>37</v>
      </c>
      <c r="J31" s="255">
        <v>30</v>
      </c>
      <c r="K31" s="255">
        <v>29</v>
      </c>
      <c r="L31" s="255">
        <v>31</v>
      </c>
      <c r="M31" s="255">
        <v>35</v>
      </c>
    </row>
    <row r="32" spans="1:13" s="212" customFormat="1" ht="12.95" customHeight="1" x14ac:dyDescent="0.2">
      <c r="A32" s="222" t="s">
        <v>165</v>
      </c>
      <c r="F32" s="236"/>
      <c r="G32" s="236"/>
      <c r="H32" s="236"/>
      <c r="I32" s="236"/>
      <c r="J32" s="256"/>
      <c r="K32" s="256"/>
      <c r="L32" s="256"/>
      <c r="M32" s="256"/>
    </row>
    <row r="33" spans="1:13" s="212" customFormat="1" ht="12.95" customHeight="1" x14ac:dyDescent="0.2">
      <c r="A33" s="222" t="s">
        <v>62</v>
      </c>
      <c r="B33" s="237">
        <v>13.7</v>
      </c>
      <c r="C33" s="237">
        <v>16.899999999999999</v>
      </c>
      <c r="D33" s="237">
        <v>22.4</v>
      </c>
      <c r="E33" s="237">
        <v>31.4</v>
      </c>
      <c r="F33" s="238">
        <v>24.5</v>
      </c>
      <c r="G33" s="238">
        <v>8.8000000000000007</v>
      </c>
      <c r="H33" s="238">
        <v>15.6</v>
      </c>
      <c r="I33" s="238">
        <v>23.5</v>
      </c>
      <c r="J33" s="257">
        <v>21.5</v>
      </c>
      <c r="K33" s="257">
        <v>52.1</v>
      </c>
      <c r="L33" s="257">
        <v>82.3</v>
      </c>
      <c r="M33" s="257">
        <v>93</v>
      </c>
    </row>
    <row r="34" spans="1:13" s="212" customFormat="1" ht="13.9" customHeight="1" x14ac:dyDescent="0.2">
      <c r="A34" s="222" t="s">
        <v>111</v>
      </c>
      <c r="F34" s="236"/>
      <c r="G34" s="236"/>
      <c r="H34" s="236"/>
      <c r="I34" s="236"/>
      <c r="J34" s="257"/>
      <c r="K34" s="257"/>
      <c r="L34" s="257"/>
      <c r="M34" s="257"/>
    </row>
    <row r="35" spans="1:13" s="212" customFormat="1" ht="13.9" customHeight="1" x14ac:dyDescent="0.2">
      <c r="A35" s="222" t="s">
        <v>142</v>
      </c>
      <c r="F35" s="236"/>
      <c r="G35" s="236"/>
      <c r="H35" s="236"/>
      <c r="I35" s="236"/>
      <c r="J35" s="257"/>
      <c r="K35" s="257"/>
      <c r="L35" s="257"/>
      <c r="M35" s="257"/>
    </row>
    <row r="36" spans="1:13" s="212" customFormat="1" ht="12.95" customHeight="1" x14ac:dyDescent="0.2">
      <c r="A36" s="222" t="s">
        <v>140</v>
      </c>
      <c r="B36" s="239">
        <v>6.7</v>
      </c>
      <c r="C36" s="239">
        <v>2.9</v>
      </c>
      <c r="D36" s="239">
        <v>28.8</v>
      </c>
      <c r="E36" s="239">
        <v>37.799999999999997</v>
      </c>
      <c r="F36" s="238">
        <v>26.7</v>
      </c>
      <c r="G36" s="238">
        <v>12.4</v>
      </c>
      <c r="H36" s="238">
        <v>7.6</v>
      </c>
      <c r="I36" s="238">
        <v>26</v>
      </c>
      <c r="J36" s="257">
        <v>32.5</v>
      </c>
      <c r="K36" s="257">
        <v>102.8</v>
      </c>
      <c r="L36" s="257">
        <v>206.2</v>
      </c>
      <c r="M36" s="257">
        <v>318.2</v>
      </c>
    </row>
    <row r="37" spans="1:13" s="212" customFormat="1" ht="12.95" customHeight="1" x14ac:dyDescent="0.2">
      <c r="A37" s="222" t="s">
        <v>112</v>
      </c>
      <c r="F37" s="236"/>
      <c r="G37" s="236"/>
      <c r="H37" s="236"/>
      <c r="I37" s="236"/>
      <c r="J37" s="257"/>
      <c r="K37" s="257"/>
      <c r="L37" s="257"/>
      <c r="M37" s="257"/>
    </row>
    <row r="38" spans="1:13" s="212" customFormat="1" ht="25.7" customHeight="1" x14ac:dyDescent="0.2">
      <c r="A38" s="222" t="s">
        <v>141</v>
      </c>
      <c r="B38" s="239">
        <v>9.9</v>
      </c>
      <c r="C38" s="239">
        <v>5</v>
      </c>
      <c r="D38" s="239">
        <v>18.399999999999999</v>
      </c>
      <c r="E38" s="239">
        <v>22.8</v>
      </c>
      <c r="F38" s="238">
        <v>19.2</v>
      </c>
      <c r="G38" s="238">
        <v>8.5</v>
      </c>
      <c r="H38" s="238">
        <v>7.2</v>
      </c>
      <c r="I38" s="238">
        <v>17.3</v>
      </c>
      <c r="J38" s="257">
        <v>17.2</v>
      </c>
      <c r="K38" s="257">
        <v>29.9</v>
      </c>
      <c r="L38" s="257">
        <v>45</v>
      </c>
      <c r="M38" s="257">
        <v>49.5</v>
      </c>
    </row>
    <row r="39" spans="1:13" s="212" customFormat="1" ht="12.95" customHeight="1" x14ac:dyDescent="0.2">
      <c r="A39" s="222" t="s">
        <v>105</v>
      </c>
      <c r="F39" s="236"/>
      <c r="G39" s="236"/>
      <c r="H39" s="236"/>
      <c r="I39" s="236"/>
      <c r="J39" s="256"/>
      <c r="K39" s="256"/>
      <c r="L39" s="256"/>
      <c r="M39" s="256"/>
    </row>
    <row r="40" spans="1:13" s="212" customFormat="1" ht="12.95" customHeight="1" x14ac:dyDescent="0.2">
      <c r="A40" s="222" t="s">
        <v>16</v>
      </c>
      <c r="B40" s="239">
        <v>152.80000000000001</v>
      </c>
      <c r="C40" s="239">
        <v>88.5</v>
      </c>
      <c r="D40" s="239">
        <v>103.3</v>
      </c>
      <c r="E40" s="239">
        <v>119.9</v>
      </c>
      <c r="F40" s="238">
        <v>98.2</v>
      </c>
      <c r="G40" s="238">
        <v>114.8</v>
      </c>
      <c r="H40" s="238">
        <v>68</v>
      </c>
      <c r="I40" s="238">
        <v>149.6</v>
      </c>
      <c r="J40" s="258">
        <v>137.5</v>
      </c>
      <c r="K40" s="258">
        <v>159.69999999999999</v>
      </c>
      <c r="L40" s="258">
        <v>144.1</v>
      </c>
      <c r="M40" s="258">
        <v>184.5</v>
      </c>
    </row>
    <row r="41" spans="1:13" s="212" customFormat="1" ht="12.95" customHeight="1" x14ac:dyDescent="0.2">
      <c r="A41" s="222" t="s">
        <v>106</v>
      </c>
      <c r="B41" s="240">
        <v>1.6</v>
      </c>
      <c r="C41" s="240">
        <v>0.6</v>
      </c>
      <c r="D41" s="240">
        <v>1.2</v>
      </c>
      <c r="E41" s="240">
        <v>1.2</v>
      </c>
      <c r="F41" s="238">
        <v>0.8</v>
      </c>
      <c r="G41" s="238">
        <v>1.2</v>
      </c>
      <c r="H41" s="238">
        <v>0.6</v>
      </c>
      <c r="I41" s="238">
        <v>2.2000000000000002</v>
      </c>
      <c r="J41" s="258">
        <v>0.9</v>
      </c>
      <c r="K41" s="258">
        <v>1.2</v>
      </c>
      <c r="L41" s="258">
        <v>0.9</v>
      </c>
      <c r="M41" s="258">
        <v>1.3</v>
      </c>
    </row>
    <row r="42" spans="1:13" s="212" customFormat="1" ht="12.95" customHeight="1" x14ac:dyDescent="0.2">
      <c r="A42" s="222" t="s">
        <v>63</v>
      </c>
      <c r="F42" s="236"/>
      <c r="G42" s="236"/>
      <c r="H42" s="236"/>
      <c r="I42" s="236"/>
      <c r="J42" s="256"/>
      <c r="K42" s="256"/>
      <c r="L42" s="256"/>
      <c r="M42" s="256"/>
    </row>
    <row r="43" spans="1:13" s="212" customFormat="1" ht="12.95" customHeight="1" x14ac:dyDescent="0.2">
      <c r="A43" s="222" t="s">
        <v>17</v>
      </c>
      <c r="F43" s="236"/>
      <c r="G43" s="236"/>
      <c r="H43" s="236"/>
      <c r="I43" s="236"/>
      <c r="J43" s="256"/>
      <c r="K43" s="256"/>
      <c r="L43" s="256"/>
      <c r="M43" s="256"/>
    </row>
    <row r="44" spans="1:13" s="212" customFormat="1" ht="12.95" customHeight="1" x14ac:dyDescent="0.2">
      <c r="A44" s="222" t="s">
        <v>18</v>
      </c>
      <c r="B44" s="241">
        <v>0.85</v>
      </c>
      <c r="C44" s="241">
        <v>1.28</v>
      </c>
      <c r="D44" s="241">
        <v>0.93</v>
      </c>
      <c r="E44" s="241">
        <v>0.82</v>
      </c>
      <c r="F44" s="242">
        <v>1.4</v>
      </c>
      <c r="G44" s="242">
        <v>0.56000000000000005</v>
      </c>
      <c r="H44" s="242">
        <v>0.84</v>
      </c>
      <c r="I44" s="242">
        <v>0.61</v>
      </c>
      <c r="J44" s="259">
        <v>0.2</v>
      </c>
      <c r="K44" s="259">
        <v>0.87</v>
      </c>
      <c r="L44" s="259">
        <v>0.54</v>
      </c>
      <c r="M44" s="259">
        <v>1.35</v>
      </c>
    </row>
    <row r="45" spans="1:13" x14ac:dyDescent="0.2">
      <c r="A45" s="152"/>
    </row>
    <row r="46" spans="1:13" ht="15" customHeight="1" x14ac:dyDescent="0.2">
      <c r="A46" s="152"/>
    </row>
    <row r="47" spans="1:13" x14ac:dyDescent="0.2">
      <c r="A47" s="152"/>
    </row>
    <row r="48" spans="1:13" x14ac:dyDescent="0.2">
      <c r="A48" s="152"/>
    </row>
    <row r="49" spans="1:1" x14ac:dyDescent="0.2">
      <c r="A49" s="152"/>
    </row>
    <row r="50" spans="1:1" x14ac:dyDescent="0.2">
      <c r="A50" s="152"/>
    </row>
    <row r="51" spans="1:1" x14ac:dyDescent="0.2">
      <c r="A51" s="152"/>
    </row>
    <row r="52" spans="1:1" x14ac:dyDescent="0.2">
      <c r="A52" s="152"/>
    </row>
    <row r="53" spans="1:1" x14ac:dyDescent="0.2">
      <c r="A53" s="152"/>
    </row>
    <row r="54" spans="1:1" x14ac:dyDescent="0.2">
      <c r="A54" s="152"/>
    </row>
    <row r="55" spans="1:1" x14ac:dyDescent="0.2">
      <c r="A55" s="152"/>
    </row>
    <row r="56" spans="1:1" x14ac:dyDescent="0.2">
      <c r="A56" s="152"/>
    </row>
    <row r="57" spans="1:1" x14ac:dyDescent="0.2">
      <c r="A57" s="152"/>
    </row>
    <row r="58" spans="1:1" x14ac:dyDescent="0.2">
      <c r="A58" s="152"/>
    </row>
    <row r="59" spans="1:1" x14ac:dyDescent="0.2">
      <c r="A59" s="152"/>
    </row>
    <row r="60" spans="1:1" x14ac:dyDescent="0.2">
      <c r="A60" s="152"/>
    </row>
    <row r="61" spans="1:1" x14ac:dyDescent="0.2">
      <c r="A61" s="152"/>
    </row>
    <row r="62" spans="1:1" x14ac:dyDescent="0.2">
      <c r="A62" s="152"/>
    </row>
    <row r="63" spans="1:1" x14ac:dyDescent="0.2">
      <c r="A63" s="152"/>
    </row>
    <row r="64" spans="1:1" x14ac:dyDescent="0.2">
      <c r="A64" s="152"/>
    </row>
    <row r="65" spans="1:1" x14ac:dyDescent="0.2">
      <c r="A65" s="152"/>
    </row>
    <row r="66" spans="1:1" x14ac:dyDescent="0.2">
      <c r="A66" s="152"/>
    </row>
    <row r="67" spans="1:1" x14ac:dyDescent="0.2">
      <c r="A67" s="152"/>
    </row>
    <row r="68" spans="1:1" x14ac:dyDescent="0.2">
      <c r="A68" s="152"/>
    </row>
    <row r="69" spans="1:1" x14ac:dyDescent="0.2">
      <c r="A69" s="152"/>
    </row>
    <row r="70" spans="1:1" x14ac:dyDescent="0.2">
      <c r="A70" s="152"/>
    </row>
    <row r="71" spans="1:1" x14ac:dyDescent="0.2">
      <c r="A71" s="152"/>
    </row>
  </sheetData>
  <hyperlinks>
    <hyperlink ref="A1" location="Мазмуну!A1" display="МАЗМУНУНА  кайтуу" xr:uid="{00000000-0004-0000-38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56"/>
  <sheetViews>
    <sheetView workbookViewId="0">
      <selection activeCell="M42" sqref="M42"/>
    </sheetView>
  </sheetViews>
  <sheetFormatPr defaultRowHeight="12.95" customHeight="1" x14ac:dyDescent="0.2"/>
  <cols>
    <col min="1" max="1" width="41.42578125" style="232" customWidth="1"/>
    <col min="2" max="8" width="8.85546875" style="212" hidden="1" customWidth="1"/>
    <col min="9" max="9" width="8.85546875" style="212" customWidth="1"/>
    <col min="10" max="10" width="9.140625" style="212" customWidth="1"/>
    <col min="11" max="12" width="9.140625" style="212"/>
    <col min="13" max="13" width="9.85546875" style="212" customWidth="1"/>
    <col min="14" max="256" width="9.140625" style="212"/>
    <col min="257" max="257" width="41.42578125" style="212" customWidth="1"/>
    <col min="258" max="262" width="0" style="212" hidden="1" customWidth="1"/>
    <col min="263" max="265" width="8.85546875" style="212" customWidth="1"/>
    <col min="266" max="266" width="9.140625" style="212" customWidth="1"/>
    <col min="267" max="512" width="9.140625" style="212"/>
    <col min="513" max="513" width="41.42578125" style="212" customWidth="1"/>
    <col min="514" max="518" width="0" style="212" hidden="1" customWidth="1"/>
    <col min="519" max="521" width="8.85546875" style="212" customWidth="1"/>
    <col min="522" max="522" width="9.140625" style="212" customWidth="1"/>
    <col min="523" max="768" width="9.140625" style="212"/>
    <col min="769" max="769" width="41.42578125" style="212" customWidth="1"/>
    <col min="770" max="774" width="0" style="212" hidden="1" customWidth="1"/>
    <col min="775" max="777" width="8.85546875" style="212" customWidth="1"/>
    <col min="778" max="778" width="9.140625" style="212" customWidth="1"/>
    <col min="779" max="1024" width="9.140625" style="212"/>
    <col min="1025" max="1025" width="41.42578125" style="212" customWidth="1"/>
    <col min="1026" max="1030" width="0" style="212" hidden="1" customWidth="1"/>
    <col min="1031" max="1033" width="8.85546875" style="212" customWidth="1"/>
    <col min="1034" max="1034" width="9.140625" style="212" customWidth="1"/>
    <col min="1035" max="1280" width="9.140625" style="212"/>
    <col min="1281" max="1281" width="41.42578125" style="212" customWidth="1"/>
    <col min="1282" max="1286" width="0" style="212" hidden="1" customWidth="1"/>
    <col min="1287" max="1289" width="8.85546875" style="212" customWidth="1"/>
    <col min="1290" max="1290" width="9.140625" style="212" customWidth="1"/>
    <col min="1291" max="1536" width="9.140625" style="212"/>
    <col min="1537" max="1537" width="41.42578125" style="212" customWidth="1"/>
    <col min="1538" max="1542" width="0" style="212" hidden="1" customWidth="1"/>
    <col min="1543" max="1545" width="8.85546875" style="212" customWidth="1"/>
    <col min="1546" max="1546" width="9.140625" style="212" customWidth="1"/>
    <col min="1547" max="1792" width="9.140625" style="212"/>
    <col min="1793" max="1793" width="41.42578125" style="212" customWidth="1"/>
    <col min="1794" max="1798" width="0" style="212" hidden="1" customWidth="1"/>
    <col min="1799" max="1801" width="8.85546875" style="212" customWidth="1"/>
    <col min="1802" max="1802" width="9.140625" style="212" customWidth="1"/>
    <col min="1803" max="2048" width="9.140625" style="212"/>
    <col min="2049" max="2049" width="41.42578125" style="212" customWidth="1"/>
    <col min="2050" max="2054" width="0" style="212" hidden="1" customWidth="1"/>
    <col min="2055" max="2057" width="8.85546875" style="212" customWidth="1"/>
    <col min="2058" max="2058" width="9.140625" style="212" customWidth="1"/>
    <col min="2059" max="2304" width="9.140625" style="212"/>
    <col min="2305" max="2305" width="41.42578125" style="212" customWidth="1"/>
    <col min="2306" max="2310" width="0" style="212" hidden="1" customWidth="1"/>
    <col min="2311" max="2313" width="8.85546875" style="212" customWidth="1"/>
    <col min="2314" max="2314" width="9.140625" style="212" customWidth="1"/>
    <col min="2315" max="2560" width="9.140625" style="212"/>
    <col min="2561" max="2561" width="41.42578125" style="212" customWidth="1"/>
    <col min="2562" max="2566" width="0" style="212" hidden="1" customWidth="1"/>
    <col min="2567" max="2569" width="8.85546875" style="212" customWidth="1"/>
    <col min="2570" max="2570" width="9.140625" style="212" customWidth="1"/>
    <col min="2571" max="2816" width="9.140625" style="212"/>
    <col min="2817" max="2817" width="41.42578125" style="212" customWidth="1"/>
    <col min="2818" max="2822" width="0" style="212" hidden="1" customWidth="1"/>
    <col min="2823" max="2825" width="8.85546875" style="212" customWidth="1"/>
    <col min="2826" max="2826" width="9.140625" style="212" customWidth="1"/>
    <col min="2827" max="3072" width="9.140625" style="212"/>
    <col min="3073" max="3073" width="41.42578125" style="212" customWidth="1"/>
    <col min="3074" max="3078" width="0" style="212" hidden="1" customWidth="1"/>
    <col min="3079" max="3081" width="8.85546875" style="212" customWidth="1"/>
    <col min="3082" max="3082" width="9.140625" style="212" customWidth="1"/>
    <col min="3083" max="3328" width="9.140625" style="212"/>
    <col min="3329" max="3329" width="41.42578125" style="212" customWidth="1"/>
    <col min="3330" max="3334" width="0" style="212" hidden="1" customWidth="1"/>
    <col min="3335" max="3337" width="8.85546875" style="212" customWidth="1"/>
    <col min="3338" max="3338" width="9.140625" style="212" customWidth="1"/>
    <col min="3339" max="3584" width="9.140625" style="212"/>
    <col min="3585" max="3585" width="41.42578125" style="212" customWidth="1"/>
    <col min="3586" max="3590" width="0" style="212" hidden="1" customWidth="1"/>
    <col min="3591" max="3593" width="8.85546875" style="212" customWidth="1"/>
    <col min="3594" max="3594" width="9.140625" style="212" customWidth="1"/>
    <col min="3595" max="3840" width="9.140625" style="212"/>
    <col min="3841" max="3841" width="41.42578125" style="212" customWidth="1"/>
    <col min="3842" max="3846" width="0" style="212" hidden="1" customWidth="1"/>
    <col min="3847" max="3849" width="8.85546875" style="212" customWidth="1"/>
    <col min="3850" max="3850" width="9.140625" style="212" customWidth="1"/>
    <col min="3851" max="4096" width="9.140625" style="212"/>
    <col min="4097" max="4097" width="41.42578125" style="212" customWidth="1"/>
    <col min="4098" max="4102" width="0" style="212" hidden="1" customWidth="1"/>
    <col min="4103" max="4105" width="8.85546875" style="212" customWidth="1"/>
    <col min="4106" max="4106" width="9.140625" style="212" customWidth="1"/>
    <col min="4107" max="4352" width="9.140625" style="212"/>
    <col min="4353" max="4353" width="41.42578125" style="212" customWidth="1"/>
    <col min="4354" max="4358" width="0" style="212" hidden="1" customWidth="1"/>
    <col min="4359" max="4361" width="8.85546875" style="212" customWidth="1"/>
    <col min="4362" max="4362" width="9.140625" style="212" customWidth="1"/>
    <col min="4363" max="4608" width="9.140625" style="212"/>
    <col min="4609" max="4609" width="41.42578125" style="212" customWidth="1"/>
    <col min="4610" max="4614" width="0" style="212" hidden="1" customWidth="1"/>
    <col min="4615" max="4617" width="8.85546875" style="212" customWidth="1"/>
    <col min="4618" max="4618" width="9.140625" style="212" customWidth="1"/>
    <col min="4619" max="4864" width="9.140625" style="212"/>
    <col min="4865" max="4865" width="41.42578125" style="212" customWidth="1"/>
    <col min="4866" max="4870" width="0" style="212" hidden="1" customWidth="1"/>
    <col min="4871" max="4873" width="8.85546875" style="212" customWidth="1"/>
    <col min="4874" max="4874" width="9.140625" style="212" customWidth="1"/>
    <col min="4875" max="5120" width="9.140625" style="212"/>
    <col min="5121" max="5121" width="41.42578125" style="212" customWidth="1"/>
    <col min="5122" max="5126" width="0" style="212" hidden="1" customWidth="1"/>
    <col min="5127" max="5129" width="8.85546875" style="212" customWidth="1"/>
    <col min="5130" max="5130" width="9.140625" style="212" customWidth="1"/>
    <col min="5131" max="5376" width="9.140625" style="212"/>
    <col min="5377" max="5377" width="41.42578125" style="212" customWidth="1"/>
    <col min="5378" max="5382" width="0" style="212" hidden="1" customWidth="1"/>
    <col min="5383" max="5385" width="8.85546875" style="212" customWidth="1"/>
    <col min="5386" max="5386" width="9.140625" style="212" customWidth="1"/>
    <col min="5387" max="5632" width="9.140625" style="212"/>
    <col min="5633" max="5633" width="41.42578125" style="212" customWidth="1"/>
    <col min="5634" max="5638" width="0" style="212" hidden="1" customWidth="1"/>
    <col min="5639" max="5641" width="8.85546875" style="212" customWidth="1"/>
    <col min="5642" max="5642" width="9.140625" style="212" customWidth="1"/>
    <col min="5643" max="5888" width="9.140625" style="212"/>
    <col min="5889" max="5889" width="41.42578125" style="212" customWidth="1"/>
    <col min="5890" max="5894" width="0" style="212" hidden="1" customWidth="1"/>
    <col min="5895" max="5897" width="8.85546875" style="212" customWidth="1"/>
    <col min="5898" max="5898" width="9.140625" style="212" customWidth="1"/>
    <col min="5899" max="6144" width="9.140625" style="212"/>
    <col min="6145" max="6145" width="41.42578125" style="212" customWidth="1"/>
    <col min="6146" max="6150" width="0" style="212" hidden="1" customWidth="1"/>
    <col min="6151" max="6153" width="8.85546875" style="212" customWidth="1"/>
    <col min="6154" max="6154" width="9.140625" style="212" customWidth="1"/>
    <col min="6155" max="6400" width="9.140625" style="212"/>
    <col min="6401" max="6401" width="41.42578125" style="212" customWidth="1"/>
    <col min="6402" max="6406" width="0" style="212" hidden="1" customWidth="1"/>
    <col min="6407" max="6409" width="8.85546875" style="212" customWidth="1"/>
    <col min="6410" max="6410" width="9.140625" style="212" customWidth="1"/>
    <col min="6411" max="6656" width="9.140625" style="212"/>
    <col min="6657" max="6657" width="41.42578125" style="212" customWidth="1"/>
    <col min="6658" max="6662" width="0" style="212" hidden="1" customWidth="1"/>
    <col min="6663" max="6665" width="8.85546875" style="212" customWidth="1"/>
    <col min="6666" max="6666" width="9.140625" style="212" customWidth="1"/>
    <col min="6667" max="6912" width="9.140625" style="212"/>
    <col min="6913" max="6913" width="41.42578125" style="212" customWidth="1"/>
    <col min="6914" max="6918" width="0" style="212" hidden="1" customWidth="1"/>
    <col min="6919" max="6921" width="8.85546875" style="212" customWidth="1"/>
    <col min="6922" max="6922" width="9.140625" style="212" customWidth="1"/>
    <col min="6923" max="7168" width="9.140625" style="212"/>
    <col min="7169" max="7169" width="41.42578125" style="212" customWidth="1"/>
    <col min="7170" max="7174" width="0" style="212" hidden="1" customWidth="1"/>
    <col min="7175" max="7177" width="8.85546875" style="212" customWidth="1"/>
    <col min="7178" max="7178" width="9.140625" style="212" customWidth="1"/>
    <col min="7179" max="7424" width="9.140625" style="212"/>
    <col min="7425" max="7425" width="41.42578125" style="212" customWidth="1"/>
    <col min="7426" max="7430" width="0" style="212" hidden="1" customWidth="1"/>
    <col min="7431" max="7433" width="8.85546875" style="212" customWidth="1"/>
    <col min="7434" max="7434" width="9.140625" style="212" customWidth="1"/>
    <col min="7435" max="7680" width="9.140625" style="212"/>
    <col min="7681" max="7681" width="41.42578125" style="212" customWidth="1"/>
    <col min="7682" max="7686" width="0" style="212" hidden="1" customWidth="1"/>
    <col min="7687" max="7689" width="8.85546875" style="212" customWidth="1"/>
    <col min="7690" max="7690" width="9.140625" style="212" customWidth="1"/>
    <col min="7691" max="7936" width="9.140625" style="212"/>
    <col min="7937" max="7937" width="41.42578125" style="212" customWidth="1"/>
    <col min="7938" max="7942" width="0" style="212" hidden="1" customWidth="1"/>
    <col min="7943" max="7945" width="8.85546875" style="212" customWidth="1"/>
    <col min="7946" max="7946" width="9.140625" style="212" customWidth="1"/>
    <col min="7947" max="8192" width="9.140625" style="212"/>
    <col min="8193" max="8193" width="41.42578125" style="212" customWidth="1"/>
    <col min="8194" max="8198" width="0" style="212" hidden="1" customWidth="1"/>
    <col min="8199" max="8201" width="8.85546875" style="212" customWidth="1"/>
    <col min="8202" max="8202" width="9.140625" style="212" customWidth="1"/>
    <col min="8203" max="8448" width="9.140625" style="212"/>
    <col min="8449" max="8449" width="41.42578125" style="212" customWidth="1"/>
    <col min="8450" max="8454" width="0" style="212" hidden="1" customWidth="1"/>
    <col min="8455" max="8457" width="8.85546875" style="212" customWidth="1"/>
    <col min="8458" max="8458" width="9.140625" style="212" customWidth="1"/>
    <col min="8459" max="8704" width="9.140625" style="212"/>
    <col min="8705" max="8705" width="41.42578125" style="212" customWidth="1"/>
    <col min="8706" max="8710" width="0" style="212" hidden="1" customWidth="1"/>
    <col min="8711" max="8713" width="8.85546875" style="212" customWidth="1"/>
    <col min="8714" max="8714" width="9.140625" style="212" customWidth="1"/>
    <col min="8715" max="8960" width="9.140625" style="212"/>
    <col min="8961" max="8961" width="41.42578125" style="212" customWidth="1"/>
    <col min="8962" max="8966" width="0" style="212" hidden="1" customWidth="1"/>
    <col min="8967" max="8969" width="8.85546875" style="212" customWidth="1"/>
    <col min="8970" max="8970" width="9.140625" style="212" customWidth="1"/>
    <col min="8971" max="9216" width="9.140625" style="212"/>
    <col min="9217" max="9217" width="41.42578125" style="212" customWidth="1"/>
    <col min="9218" max="9222" width="0" style="212" hidden="1" customWidth="1"/>
    <col min="9223" max="9225" width="8.85546875" style="212" customWidth="1"/>
    <col min="9226" max="9226" width="9.140625" style="212" customWidth="1"/>
    <col min="9227" max="9472" width="9.140625" style="212"/>
    <col min="9473" max="9473" width="41.42578125" style="212" customWidth="1"/>
    <col min="9474" max="9478" width="0" style="212" hidden="1" customWidth="1"/>
    <col min="9479" max="9481" width="8.85546875" style="212" customWidth="1"/>
    <col min="9482" max="9482" width="9.140625" style="212" customWidth="1"/>
    <col min="9483" max="9728" width="9.140625" style="212"/>
    <col min="9729" max="9729" width="41.42578125" style="212" customWidth="1"/>
    <col min="9730" max="9734" width="0" style="212" hidden="1" customWidth="1"/>
    <col min="9735" max="9737" width="8.85546875" style="212" customWidth="1"/>
    <col min="9738" max="9738" width="9.140625" style="212" customWidth="1"/>
    <col min="9739" max="9984" width="9.140625" style="212"/>
    <col min="9985" max="9985" width="41.42578125" style="212" customWidth="1"/>
    <col min="9986" max="9990" width="0" style="212" hidden="1" customWidth="1"/>
    <col min="9991" max="9993" width="8.85546875" style="212" customWidth="1"/>
    <col min="9994" max="9994" width="9.140625" style="212" customWidth="1"/>
    <col min="9995" max="10240" width="9.140625" style="212"/>
    <col min="10241" max="10241" width="41.42578125" style="212" customWidth="1"/>
    <col min="10242" max="10246" width="0" style="212" hidden="1" customWidth="1"/>
    <col min="10247" max="10249" width="8.85546875" style="212" customWidth="1"/>
    <col min="10250" max="10250" width="9.140625" style="212" customWidth="1"/>
    <col min="10251" max="10496" width="9.140625" style="212"/>
    <col min="10497" max="10497" width="41.42578125" style="212" customWidth="1"/>
    <col min="10498" max="10502" width="0" style="212" hidden="1" customWidth="1"/>
    <col min="10503" max="10505" width="8.85546875" style="212" customWidth="1"/>
    <col min="10506" max="10506" width="9.140625" style="212" customWidth="1"/>
    <col min="10507" max="10752" width="9.140625" style="212"/>
    <col min="10753" max="10753" width="41.42578125" style="212" customWidth="1"/>
    <col min="10754" max="10758" width="0" style="212" hidden="1" customWidth="1"/>
    <col min="10759" max="10761" width="8.85546875" style="212" customWidth="1"/>
    <col min="10762" max="10762" width="9.140625" style="212" customWidth="1"/>
    <col min="10763" max="11008" width="9.140625" style="212"/>
    <col min="11009" max="11009" width="41.42578125" style="212" customWidth="1"/>
    <col min="11010" max="11014" width="0" style="212" hidden="1" customWidth="1"/>
    <col min="11015" max="11017" width="8.85546875" style="212" customWidth="1"/>
    <col min="11018" max="11018" width="9.140625" style="212" customWidth="1"/>
    <col min="11019" max="11264" width="9.140625" style="212"/>
    <col min="11265" max="11265" width="41.42578125" style="212" customWidth="1"/>
    <col min="11266" max="11270" width="0" style="212" hidden="1" customWidth="1"/>
    <col min="11271" max="11273" width="8.85546875" style="212" customWidth="1"/>
    <col min="11274" max="11274" width="9.140625" style="212" customWidth="1"/>
    <col min="11275" max="11520" width="9.140625" style="212"/>
    <col min="11521" max="11521" width="41.42578125" style="212" customWidth="1"/>
    <col min="11522" max="11526" width="0" style="212" hidden="1" customWidth="1"/>
    <col min="11527" max="11529" width="8.85546875" style="212" customWidth="1"/>
    <col min="11530" max="11530" width="9.140625" style="212" customWidth="1"/>
    <col min="11531" max="11776" width="9.140625" style="212"/>
    <col min="11777" max="11777" width="41.42578125" style="212" customWidth="1"/>
    <col min="11778" max="11782" width="0" style="212" hidden="1" customWidth="1"/>
    <col min="11783" max="11785" width="8.85546875" style="212" customWidth="1"/>
    <col min="11786" max="11786" width="9.140625" style="212" customWidth="1"/>
    <col min="11787" max="12032" width="9.140625" style="212"/>
    <col min="12033" max="12033" width="41.42578125" style="212" customWidth="1"/>
    <col min="12034" max="12038" width="0" style="212" hidden="1" customWidth="1"/>
    <col min="12039" max="12041" width="8.85546875" style="212" customWidth="1"/>
    <col min="12042" max="12042" width="9.140625" style="212" customWidth="1"/>
    <col min="12043" max="12288" width="9.140625" style="212"/>
    <col min="12289" max="12289" width="41.42578125" style="212" customWidth="1"/>
    <col min="12290" max="12294" width="0" style="212" hidden="1" customWidth="1"/>
    <col min="12295" max="12297" width="8.85546875" style="212" customWidth="1"/>
    <col min="12298" max="12298" width="9.140625" style="212" customWidth="1"/>
    <col min="12299" max="12544" width="9.140625" style="212"/>
    <col min="12545" max="12545" width="41.42578125" style="212" customWidth="1"/>
    <col min="12546" max="12550" width="0" style="212" hidden="1" customWidth="1"/>
    <col min="12551" max="12553" width="8.85546875" style="212" customWidth="1"/>
    <col min="12554" max="12554" width="9.140625" style="212" customWidth="1"/>
    <col min="12555" max="12800" width="9.140625" style="212"/>
    <col min="12801" max="12801" width="41.42578125" style="212" customWidth="1"/>
    <col min="12802" max="12806" width="0" style="212" hidden="1" customWidth="1"/>
    <col min="12807" max="12809" width="8.85546875" style="212" customWidth="1"/>
    <col min="12810" max="12810" width="9.140625" style="212" customWidth="1"/>
    <col min="12811" max="13056" width="9.140625" style="212"/>
    <col min="13057" max="13057" width="41.42578125" style="212" customWidth="1"/>
    <col min="13058" max="13062" width="0" style="212" hidden="1" customWidth="1"/>
    <col min="13063" max="13065" width="8.85546875" style="212" customWidth="1"/>
    <col min="13066" max="13066" width="9.140625" style="212" customWidth="1"/>
    <col min="13067" max="13312" width="9.140625" style="212"/>
    <col min="13313" max="13313" width="41.42578125" style="212" customWidth="1"/>
    <col min="13314" max="13318" width="0" style="212" hidden="1" customWidth="1"/>
    <col min="13319" max="13321" width="8.85546875" style="212" customWidth="1"/>
    <col min="13322" max="13322" width="9.140625" style="212" customWidth="1"/>
    <col min="13323" max="13568" width="9.140625" style="212"/>
    <col min="13569" max="13569" width="41.42578125" style="212" customWidth="1"/>
    <col min="13570" max="13574" width="0" style="212" hidden="1" customWidth="1"/>
    <col min="13575" max="13577" width="8.85546875" style="212" customWidth="1"/>
    <col min="13578" max="13578" width="9.140625" style="212" customWidth="1"/>
    <col min="13579" max="13824" width="9.140625" style="212"/>
    <col min="13825" max="13825" width="41.42578125" style="212" customWidth="1"/>
    <col min="13826" max="13830" width="0" style="212" hidden="1" customWidth="1"/>
    <col min="13831" max="13833" width="8.85546875" style="212" customWidth="1"/>
    <col min="13834" max="13834" width="9.140625" style="212" customWidth="1"/>
    <col min="13835" max="14080" width="9.140625" style="212"/>
    <col min="14081" max="14081" width="41.42578125" style="212" customWidth="1"/>
    <col min="14082" max="14086" width="0" style="212" hidden="1" customWidth="1"/>
    <col min="14087" max="14089" width="8.85546875" style="212" customWidth="1"/>
    <col min="14090" max="14090" width="9.140625" style="212" customWidth="1"/>
    <col min="14091" max="14336" width="9.140625" style="212"/>
    <col min="14337" max="14337" width="41.42578125" style="212" customWidth="1"/>
    <col min="14338" max="14342" width="0" style="212" hidden="1" customWidth="1"/>
    <col min="14343" max="14345" width="8.85546875" style="212" customWidth="1"/>
    <col min="14346" max="14346" width="9.140625" style="212" customWidth="1"/>
    <col min="14347" max="14592" width="9.140625" style="212"/>
    <col min="14593" max="14593" width="41.42578125" style="212" customWidth="1"/>
    <col min="14594" max="14598" width="0" style="212" hidden="1" customWidth="1"/>
    <col min="14599" max="14601" width="8.85546875" style="212" customWidth="1"/>
    <col min="14602" max="14602" width="9.140625" style="212" customWidth="1"/>
    <col min="14603" max="14848" width="9.140625" style="212"/>
    <col min="14849" max="14849" width="41.42578125" style="212" customWidth="1"/>
    <col min="14850" max="14854" width="0" style="212" hidden="1" customWidth="1"/>
    <col min="14855" max="14857" width="8.85546875" style="212" customWidth="1"/>
    <col min="14858" max="14858" width="9.140625" style="212" customWidth="1"/>
    <col min="14859" max="15104" width="9.140625" style="212"/>
    <col min="15105" max="15105" width="41.42578125" style="212" customWidth="1"/>
    <col min="15106" max="15110" width="0" style="212" hidden="1" customWidth="1"/>
    <col min="15111" max="15113" width="8.85546875" style="212" customWidth="1"/>
    <col min="15114" max="15114" width="9.140625" style="212" customWidth="1"/>
    <col min="15115" max="15360" width="9.140625" style="212"/>
    <col min="15361" max="15361" width="41.42578125" style="212" customWidth="1"/>
    <col min="15362" max="15366" width="0" style="212" hidden="1" customWidth="1"/>
    <col min="15367" max="15369" width="8.85546875" style="212" customWidth="1"/>
    <col min="15370" max="15370" width="9.140625" style="212" customWidth="1"/>
    <col min="15371" max="15616" width="9.140625" style="212"/>
    <col min="15617" max="15617" width="41.42578125" style="212" customWidth="1"/>
    <col min="15618" max="15622" width="0" style="212" hidden="1" customWidth="1"/>
    <col min="15623" max="15625" width="8.85546875" style="212" customWidth="1"/>
    <col min="15626" max="15626" width="9.140625" style="212" customWidth="1"/>
    <col min="15627" max="15872" width="9.140625" style="212"/>
    <col min="15873" max="15873" width="41.42578125" style="212" customWidth="1"/>
    <col min="15874" max="15878" width="0" style="212" hidden="1" customWidth="1"/>
    <col min="15879" max="15881" width="8.85546875" style="212" customWidth="1"/>
    <col min="15882" max="15882" width="9.140625" style="212" customWidth="1"/>
    <col min="15883" max="16128" width="9.140625" style="212"/>
    <col min="16129" max="16129" width="41.42578125" style="212" customWidth="1"/>
    <col min="16130" max="16134" width="0" style="212" hidden="1" customWidth="1"/>
    <col min="16135" max="16137" width="8.85546875" style="212" customWidth="1"/>
    <col min="16138" max="16138" width="9.140625" style="212" customWidth="1"/>
    <col min="16139" max="16384" width="9.140625" style="212"/>
  </cols>
  <sheetData>
    <row r="1" spans="1:13" s="6" customFormat="1" ht="12.95" customHeight="1" x14ac:dyDescent="0.2">
      <c r="A1" s="952" t="s">
        <v>1375</v>
      </c>
    </row>
    <row r="2" spans="1:13" s="267" customFormat="1" ht="18" customHeight="1" x14ac:dyDescent="0.2">
      <c r="A2" s="210" t="s">
        <v>234</v>
      </c>
    </row>
    <row r="3" spans="1:13" s="267" customFormat="1" ht="18" customHeight="1" x14ac:dyDescent="0.2">
      <c r="A3" s="210" t="s">
        <v>235</v>
      </c>
    </row>
    <row r="4" spans="1:13" s="269" customFormat="1" ht="18" customHeight="1" thickBot="1" x14ac:dyDescent="0.25">
      <c r="A4" s="268" t="s">
        <v>150</v>
      </c>
    </row>
    <row r="5" spans="1:13" s="27" customFormat="1" ht="18" customHeight="1" thickBot="1" x14ac:dyDescent="0.25">
      <c r="A5" s="140"/>
      <c r="B5" s="248">
        <v>2014</v>
      </c>
      <c r="C5" s="248">
        <v>2015</v>
      </c>
      <c r="D5" s="248">
        <v>2016</v>
      </c>
      <c r="E5" s="248">
        <v>2017</v>
      </c>
      <c r="F5" s="248">
        <v>2018</v>
      </c>
      <c r="G5" s="248">
        <v>2019</v>
      </c>
      <c r="H5" s="248">
        <v>2020</v>
      </c>
      <c r="I5" s="248">
        <v>2021</v>
      </c>
      <c r="J5" s="248">
        <v>2022</v>
      </c>
      <c r="K5" s="248">
        <v>2023</v>
      </c>
      <c r="L5" s="248">
        <v>2024</v>
      </c>
      <c r="M5" s="248">
        <v>2025</v>
      </c>
    </row>
    <row r="6" spans="1:13" s="221" customFormat="1" ht="7.5" customHeight="1" x14ac:dyDescent="0.2">
      <c r="A6" s="270"/>
    </row>
    <row r="7" spans="1:13" s="272" customFormat="1" ht="12.95" customHeight="1" x14ac:dyDescent="0.2">
      <c r="A7" s="232" t="s">
        <v>42</v>
      </c>
      <c r="B7" s="271">
        <v>481138.3</v>
      </c>
      <c r="C7" s="271">
        <v>553920.1</v>
      </c>
      <c r="D7" s="271">
        <v>588982.19999999995</v>
      </c>
      <c r="E7" s="271">
        <v>655067.4</v>
      </c>
      <c r="F7" s="271">
        <v>685612.2</v>
      </c>
      <c r="G7" s="271">
        <v>779428.7</v>
      </c>
      <c r="H7" s="271">
        <v>869723.5</v>
      </c>
      <c r="I7" s="271">
        <v>973850.1</v>
      </c>
      <c r="J7" s="271">
        <v>1279595</v>
      </c>
      <c r="K7" s="271">
        <v>1570891.3</v>
      </c>
      <c r="L7" s="271">
        <v>2083890.3</v>
      </c>
      <c r="M7" s="271">
        <v>3302058.6</v>
      </c>
    </row>
    <row r="8" spans="1:13" s="269" customFormat="1" ht="12.95" customHeight="1" x14ac:dyDescent="0.2">
      <c r="A8" s="273" t="s">
        <v>236</v>
      </c>
      <c r="B8" s="274">
        <v>197360</v>
      </c>
      <c r="C8" s="274">
        <v>221669.6</v>
      </c>
      <c r="D8" s="274">
        <v>222631.6</v>
      </c>
      <c r="E8" s="274">
        <v>244523.5</v>
      </c>
      <c r="F8" s="274">
        <v>253556.3</v>
      </c>
      <c r="G8" s="274">
        <v>294147.5</v>
      </c>
      <c r="H8" s="274">
        <v>322216.3</v>
      </c>
      <c r="I8" s="274">
        <v>403029.9</v>
      </c>
      <c r="J8" s="274">
        <v>559185.5</v>
      </c>
      <c r="K8" s="274">
        <v>735601.2</v>
      </c>
      <c r="L8" s="274">
        <v>1129456.2</v>
      </c>
      <c r="M8" s="274">
        <v>2126380</v>
      </c>
    </row>
    <row r="9" spans="1:13" s="269" customFormat="1" ht="12" x14ac:dyDescent="0.2">
      <c r="A9" s="275" t="s">
        <v>237</v>
      </c>
      <c r="B9" s="274">
        <v>31506.400000000001</v>
      </c>
      <c r="C9" s="274">
        <v>29360.799999999999</v>
      </c>
      <c r="D9" s="274">
        <v>30860.6</v>
      </c>
      <c r="E9" s="274">
        <v>34764.199999999997</v>
      </c>
      <c r="F9" s="274">
        <v>36274.9</v>
      </c>
      <c r="G9" s="274">
        <v>32850.699999999997</v>
      </c>
      <c r="H9" s="274">
        <v>41513.699999999997</v>
      </c>
      <c r="I9" s="274">
        <v>61686.400000000001</v>
      </c>
      <c r="J9" s="274">
        <v>88989.4</v>
      </c>
      <c r="K9" s="274">
        <v>112643.7</v>
      </c>
      <c r="L9" s="274">
        <v>168355.6</v>
      </c>
      <c r="M9" s="274">
        <v>244668.9</v>
      </c>
    </row>
    <row r="10" spans="1:13" s="269" customFormat="1" ht="12.95" customHeight="1" x14ac:dyDescent="0.2">
      <c r="A10" s="275" t="s">
        <v>238</v>
      </c>
      <c r="B10" s="274">
        <v>16155.7</v>
      </c>
      <c r="C10" s="274">
        <v>26643</v>
      </c>
      <c r="D10" s="274">
        <v>13671.3</v>
      </c>
      <c r="E10" s="274">
        <v>11852.1</v>
      </c>
      <c r="F10" s="274">
        <v>13430.3</v>
      </c>
      <c r="G10" s="274">
        <v>19603.2</v>
      </c>
      <c r="H10" s="274">
        <v>19628.099999999999</v>
      </c>
      <c r="I10" s="274">
        <v>17132.5</v>
      </c>
      <c r="J10" s="274">
        <v>28488.9</v>
      </c>
      <c r="K10" s="274">
        <v>41238.300000000003</v>
      </c>
      <c r="L10" s="274">
        <v>46261.5</v>
      </c>
      <c r="M10" s="274">
        <v>180679.8</v>
      </c>
    </row>
    <row r="11" spans="1:13" s="269" customFormat="1" ht="12.95" customHeight="1" x14ac:dyDescent="0.2">
      <c r="A11" s="275" t="s">
        <v>239</v>
      </c>
      <c r="B11" s="274">
        <v>26193.5</v>
      </c>
      <c r="C11" s="274">
        <v>28127</v>
      </c>
      <c r="D11" s="274">
        <v>28034.9</v>
      </c>
      <c r="E11" s="274">
        <v>32105.4</v>
      </c>
      <c r="F11" s="274">
        <v>34402.300000000003</v>
      </c>
      <c r="G11" s="274">
        <v>41293.800000000003</v>
      </c>
      <c r="H11" s="274">
        <v>49769.4</v>
      </c>
      <c r="I11" s="274">
        <v>61387.7</v>
      </c>
      <c r="J11" s="274">
        <v>76919.7</v>
      </c>
      <c r="K11" s="274">
        <v>108767.6</v>
      </c>
      <c r="L11" s="274">
        <v>147861.4</v>
      </c>
      <c r="M11" s="274">
        <v>240712.5</v>
      </c>
    </row>
    <row r="12" spans="1:13" s="269" customFormat="1" ht="12" x14ac:dyDescent="0.2">
      <c r="A12" s="275" t="s">
        <v>240</v>
      </c>
      <c r="B12" s="274">
        <v>18692.2</v>
      </c>
      <c r="C12" s="274">
        <v>27310.6</v>
      </c>
      <c r="D12" s="274">
        <v>26382.799999999999</v>
      </c>
      <c r="E12" s="274">
        <v>30530.1</v>
      </c>
      <c r="F12" s="274">
        <v>19943.900000000001</v>
      </c>
      <c r="G12" s="274">
        <v>31733</v>
      </c>
      <c r="H12" s="274">
        <v>30434.400000000001</v>
      </c>
      <c r="I12" s="274">
        <v>30567</v>
      </c>
      <c r="J12" s="274">
        <v>38759.599999999999</v>
      </c>
      <c r="K12" s="274">
        <v>56451.1</v>
      </c>
      <c r="L12" s="274">
        <v>105104</v>
      </c>
      <c r="M12" s="274">
        <v>233763.5</v>
      </c>
    </row>
    <row r="13" spans="1:13" s="269" customFormat="1" ht="24" x14ac:dyDescent="0.2">
      <c r="A13" s="275" t="s">
        <v>241</v>
      </c>
      <c r="B13" s="274">
        <v>456.4</v>
      </c>
      <c r="C13" s="274">
        <v>490</v>
      </c>
      <c r="D13" s="274">
        <v>3384.6</v>
      </c>
      <c r="E13" s="274">
        <v>127.2</v>
      </c>
      <c r="F13" s="274">
        <v>184.1</v>
      </c>
      <c r="G13" s="274">
        <v>1091.5</v>
      </c>
      <c r="H13" s="274">
        <v>260.39999999999998</v>
      </c>
      <c r="I13" s="274">
        <v>346.2</v>
      </c>
      <c r="J13" s="274">
        <v>1224.5</v>
      </c>
      <c r="K13" s="274">
        <v>1704.5</v>
      </c>
      <c r="L13" s="274">
        <v>635.79999999999995</v>
      </c>
      <c r="M13" s="274">
        <v>4824.3999999999996</v>
      </c>
    </row>
    <row r="14" spans="1:13" s="269" customFormat="1" ht="12.95" customHeight="1" x14ac:dyDescent="0.2">
      <c r="A14" s="275" t="s">
        <v>242</v>
      </c>
      <c r="B14" s="274">
        <v>78737.100000000006</v>
      </c>
      <c r="C14" s="274">
        <v>89519.4</v>
      </c>
      <c r="D14" s="274">
        <v>94503.9</v>
      </c>
      <c r="E14" s="274">
        <v>106553.9</v>
      </c>
      <c r="F14" s="274">
        <v>115299.4</v>
      </c>
      <c r="G14" s="274">
        <v>130399.3</v>
      </c>
      <c r="H14" s="274">
        <v>140173.9</v>
      </c>
      <c r="I14" s="274">
        <v>169327.3</v>
      </c>
      <c r="J14" s="274">
        <v>236895.8</v>
      </c>
      <c r="K14" s="274">
        <v>302644.90000000002</v>
      </c>
      <c r="L14" s="274">
        <v>399130.6</v>
      </c>
      <c r="M14" s="274">
        <v>535972.69999999995</v>
      </c>
    </row>
    <row r="15" spans="1:13" s="269" customFormat="1" ht="12.95" customHeight="1" x14ac:dyDescent="0.2">
      <c r="A15" s="275" t="s">
        <v>243</v>
      </c>
      <c r="B15" s="223">
        <v>18348.5</v>
      </c>
      <c r="C15" s="223">
        <v>14221.5</v>
      </c>
      <c r="D15" s="223">
        <v>18297.5</v>
      </c>
      <c r="E15" s="223">
        <v>23460.1</v>
      </c>
      <c r="F15" s="223">
        <v>18245.400000000001</v>
      </c>
      <c r="G15" s="223">
        <v>26945.7</v>
      </c>
      <c r="H15" s="223">
        <v>31886.9</v>
      </c>
      <c r="I15" s="223">
        <v>50906.400000000001</v>
      </c>
      <c r="J15" s="223">
        <v>76177.100000000006</v>
      </c>
      <c r="K15" s="223">
        <v>97007.4</v>
      </c>
      <c r="L15" s="223">
        <v>248974.4</v>
      </c>
      <c r="M15" s="223">
        <v>675483.2</v>
      </c>
    </row>
    <row r="16" spans="1:13" s="269" customFormat="1" ht="12.95" customHeight="1" x14ac:dyDescent="0.2">
      <c r="A16" s="275" t="s">
        <v>244</v>
      </c>
      <c r="B16" s="223">
        <v>7270.2</v>
      </c>
      <c r="C16" s="223">
        <v>5997.2</v>
      </c>
      <c r="D16" s="223">
        <v>7496.1</v>
      </c>
      <c r="E16" s="223">
        <v>5130.5</v>
      </c>
      <c r="F16" s="223">
        <v>15776.1</v>
      </c>
      <c r="G16" s="223">
        <v>10230.4</v>
      </c>
      <c r="H16" s="223">
        <v>8549.4</v>
      </c>
      <c r="I16" s="223">
        <v>11676.4</v>
      </c>
      <c r="J16" s="223">
        <v>11730.5</v>
      </c>
      <c r="K16" s="223">
        <v>15143.9</v>
      </c>
      <c r="L16" s="223">
        <v>13132.9</v>
      </c>
      <c r="M16" s="223">
        <v>10274.9</v>
      </c>
    </row>
    <row r="17" spans="1:13" s="269" customFormat="1" ht="12.95" customHeight="1" x14ac:dyDescent="0.2">
      <c r="A17" s="273" t="s">
        <v>245</v>
      </c>
      <c r="B17" s="223">
        <v>283778.3</v>
      </c>
      <c r="C17" s="223">
        <v>332250.59999999998</v>
      </c>
      <c r="D17" s="223">
        <v>366350.6</v>
      </c>
      <c r="E17" s="223">
        <v>410543.9</v>
      </c>
      <c r="F17" s="223">
        <v>432055.9</v>
      </c>
      <c r="G17" s="223">
        <v>485281.2</v>
      </c>
      <c r="H17" s="223">
        <v>547507.19999999995</v>
      </c>
      <c r="I17" s="223">
        <v>570820.19999999995</v>
      </c>
      <c r="J17" s="223">
        <v>720409.5</v>
      </c>
      <c r="K17" s="223">
        <v>835290.1</v>
      </c>
      <c r="L17" s="223">
        <v>954434.1</v>
      </c>
      <c r="M17" s="223">
        <v>1175678.6000000001</v>
      </c>
    </row>
    <row r="18" spans="1:13" s="269" customFormat="1" ht="12.95" customHeight="1" x14ac:dyDescent="0.2">
      <c r="A18" s="275" t="s">
        <v>246</v>
      </c>
      <c r="B18" s="223">
        <v>230707.1</v>
      </c>
      <c r="C18" s="223">
        <v>269643.40000000002</v>
      </c>
      <c r="D18" s="223">
        <v>290303.5</v>
      </c>
      <c r="E18" s="223">
        <v>333440.7</v>
      </c>
      <c r="F18" s="223">
        <v>361987.9</v>
      </c>
      <c r="G18" s="223">
        <v>384815.6</v>
      </c>
      <c r="H18" s="223">
        <v>400076.4</v>
      </c>
      <c r="I18" s="223">
        <v>429618.6</v>
      </c>
      <c r="J18" s="223">
        <v>521086.9</v>
      </c>
      <c r="K18" s="223">
        <v>587126.30000000005</v>
      </c>
      <c r="L18" s="223">
        <v>697947.9</v>
      </c>
      <c r="M18" s="223">
        <v>837813.5</v>
      </c>
    </row>
    <row r="19" spans="1:13" s="269" customFormat="1" ht="12.95" customHeight="1" x14ac:dyDescent="0.2">
      <c r="A19" s="275" t="s">
        <v>247</v>
      </c>
      <c r="B19" s="223" t="s">
        <v>248</v>
      </c>
      <c r="C19" s="223" t="s">
        <v>248</v>
      </c>
      <c r="D19" s="223" t="s">
        <v>248</v>
      </c>
      <c r="E19" s="223" t="s">
        <v>248</v>
      </c>
      <c r="F19" s="223">
        <v>71.2</v>
      </c>
      <c r="G19" s="223">
        <v>100.5</v>
      </c>
      <c r="H19" s="223">
        <v>104.1</v>
      </c>
      <c r="I19" s="223">
        <v>116.4</v>
      </c>
      <c r="J19" s="223">
        <v>113.5</v>
      </c>
      <c r="K19" s="223">
        <v>269.89999999999998</v>
      </c>
      <c r="L19" s="223">
        <v>575.4</v>
      </c>
      <c r="M19" s="223">
        <v>894.3</v>
      </c>
    </row>
    <row r="20" spans="1:13" s="269" customFormat="1" ht="12.95" customHeight="1" x14ac:dyDescent="0.2">
      <c r="A20" s="275" t="s">
        <v>249</v>
      </c>
      <c r="B20" s="223">
        <v>1372.2</v>
      </c>
      <c r="C20" s="223">
        <v>5604.7</v>
      </c>
      <c r="D20" s="223">
        <v>2186</v>
      </c>
      <c r="E20" s="223">
        <v>10351.5</v>
      </c>
      <c r="F20" s="223">
        <v>2741.1</v>
      </c>
      <c r="G20" s="223">
        <v>4262.7</v>
      </c>
      <c r="H20" s="223">
        <v>5808.8</v>
      </c>
      <c r="I20" s="223">
        <v>7666.2</v>
      </c>
      <c r="J20" s="223">
        <v>9563.9</v>
      </c>
      <c r="K20" s="223">
        <v>12064.5</v>
      </c>
      <c r="L20" s="223">
        <v>9904.2000000000007</v>
      </c>
      <c r="M20" s="223">
        <v>9939.5</v>
      </c>
    </row>
    <row r="21" spans="1:13" s="269" customFormat="1" ht="12" x14ac:dyDescent="0.2">
      <c r="A21" s="275" t="s">
        <v>250</v>
      </c>
      <c r="B21" s="223">
        <v>460.6</v>
      </c>
      <c r="C21" s="223">
        <v>1075.0999999999999</v>
      </c>
      <c r="D21" s="223">
        <v>906.6</v>
      </c>
      <c r="E21" s="223">
        <v>870.1</v>
      </c>
      <c r="F21" s="223">
        <v>752.1</v>
      </c>
      <c r="G21" s="223">
        <v>710.9</v>
      </c>
      <c r="H21" s="223">
        <v>735.1</v>
      </c>
      <c r="I21" s="223">
        <v>804</v>
      </c>
      <c r="J21" s="223">
        <v>887.9</v>
      </c>
      <c r="K21" s="223">
        <v>1118.4000000000001</v>
      </c>
      <c r="L21" s="223">
        <v>1101.5</v>
      </c>
      <c r="M21" s="223">
        <v>1182</v>
      </c>
    </row>
    <row r="22" spans="1:13" s="269" customFormat="1" ht="12.95" customHeight="1" x14ac:dyDescent="0.2">
      <c r="A22" s="275" t="s">
        <v>251</v>
      </c>
      <c r="B22" s="223">
        <v>701.8</v>
      </c>
      <c r="C22" s="223">
        <v>31.4</v>
      </c>
      <c r="D22" s="223">
        <v>22.2</v>
      </c>
      <c r="E22" s="223">
        <v>969.8</v>
      </c>
      <c r="F22" s="223">
        <v>720.5</v>
      </c>
      <c r="G22" s="223">
        <v>498.2</v>
      </c>
      <c r="H22" s="223">
        <v>325.5</v>
      </c>
      <c r="I22" s="223">
        <v>355</v>
      </c>
      <c r="J22" s="223">
        <v>368.3</v>
      </c>
      <c r="K22" s="223">
        <v>794.8</v>
      </c>
      <c r="L22" s="223">
        <v>6056.7</v>
      </c>
      <c r="M22" s="223">
        <v>6239.7</v>
      </c>
    </row>
    <row r="23" spans="1:13" s="269" customFormat="1" ht="12.95" customHeight="1" x14ac:dyDescent="0.2">
      <c r="A23" s="275" t="s">
        <v>252</v>
      </c>
      <c r="B23" s="223">
        <v>9212.4</v>
      </c>
      <c r="C23" s="223">
        <v>15961.2</v>
      </c>
      <c r="D23" s="223">
        <v>25536</v>
      </c>
      <c r="E23" s="223">
        <v>7856.2</v>
      </c>
      <c r="F23" s="223">
        <v>9020.5</v>
      </c>
      <c r="G23" s="223">
        <v>13035.7</v>
      </c>
      <c r="H23" s="223">
        <v>15574.1</v>
      </c>
      <c r="I23" s="223">
        <v>18622.599999999999</v>
      </c>
      <c r="J23" s="223">
        <v>20096.900000000001</v>
      </c>
      <c r="K23" s="223">
        <v>25853.9</v>
      </c>
      <c r="L23" s="223">
        <v>12237.9</v>
      </c>
      <c r="M23" s="223">
        <v>15321.1</v>
      </c>
    </row>
    <row r="24" spans="1:13" s="269" customFormat="1" ht="12.95" customHeight="1" x14ac:dyDescent="0.2">
      <c r="A24" s="275" t="s">
        <v>253</v>
      </c>
      <c r="B24" s="223">
        <v>34824.699999999997</v>
      </c>
      <c r="C24" s="223">
        <v>32353</v>
      </c>
      <c r="D24" s="223">
        <v>38419.300000000003</v>
      </c>
      <c r="E24" s="223">
        <v>42960</v>
      </c>
      <c r="F24" s="223">
        <v>42248.7</v>
      </c>
      <c r="G24" s="223">
        <v>61609.5</v>
      </c>
      <c r="H24" s="223">
        <v>100981</v>
      </c>
      <c r="I24" s="223">
        <v>81615</v>
      </c>
      <c r="J24" s="223">
        <v>135084.5</v>
      </c>
      <c r="K24" s="223">
        <v>163434.6</v>
      </c>
      <c r="L24" s="223">
        <v>179377</v>
      </c>
      <c r="M24" s="223">
        <v>252796</v>
      </c>
    </row>
    <row r="25" spans="1:13" s="269" customFormat="1" ht="12" x14ac:dyDescent="0.2">
      <c r="A25" s="273" t="s">
        <v>254</v>
      </c>
      <c r="B25" s="223">
        <v>6499.5</v>
      </c>
      <c r="C25" s="223">
        <v>7581.8</v>
      </c>
      <c r="D25" s="223">
        <v>8977</v>
      </c>
      <c r="E25" s="223">
        <v>14095.5</v>
      </c>
      <c r="F25" s="223">
        <v>14513.9</v>
      </c>
      <c r="G25" s="223">
        <v>20248.099999999999</v>
      </c>
      <c r="H25" s="223">
        <v>23902.3</v>
      </c>
      <c r="I25" s="223">
        <v>32022.2</v>
      </c>
      <c r="J25" s="223">
        <v>33207.699999999997</v>
      </c>
      <c r="K25" s="223">
        <v>44627.8</v>
      </c>
      <c r="L25" s="223">
        <v>47233.5</v>
      </c>
      <c r="M25" s="223">
        <v>51492.5</v>
      </c>
    </row>
    <row r="26" spans="1:13" s="269" customFormat="1" ht="8.1" customHeight="1" x14ac:dyDescent="0.2">
      <c r="A26" s="273"/>
      <c r="B26" s="238"/>
      <c r="C26" s="238"/>
      <c r="D26" s="238"/>
      <c r="E26" s="238"/>
      <c r="F26" s="238"/>
      <c r="G26" s="238"/>
      <c r="H26" s="238"/>
      <c r="I26" s="238"/>
      <c r="J26" s="238"/>
      <c r="K26" s="238"/>
      <c r="L26" s="238"/>
      <c r="M26" s="238"/>
    </row>
    <row r="27" spans="1:13" s="269" customFormat="1" ht="12.95" customHeight="1" x14ac:dyDescent="0.2">
      <c r="A27" s="232" t="s">
        <v>43</v>
      </c>
      <c r="B27" s="271">
        <v>360142.3</v>
      </c>
      <c r="C27" s="271">
        <v>443781.8</v>
      </c>
      <c r="D27" s="271">
        <v>448383.8</v>
      </c>
      <c r="E27" s="271">
        <v>474005.3</v>
      </c>
      <c r="F27" s="271">
        <v>501969.5</v>
      </c>
      <c r="G27" s="271">
        <v>548685.80000000005</v>
      </c>
      <c r="H27" s="271">
        <v>602082.19999999995</v>
      </c>
      <c r="I27" s="271">
        <v>682847</v>
      </c>
      <c r="J27" s="271">
        <v>780173.3</v>
      </c>
      <c r="K27" s="271">
        <v>959698.8</v>
      </c>
      <c r="L27" s="271">
        <v>1191878.1000000001</v>
      </c>
      <c r="M27" s="271">
        <v>2037030</v>
      </c>
    </row>
    <row r="28" spans="1:13" s="269" customFormat="1" ht="12.95" customHeight="1" x14ac:dyDescent="0.2">
      <c r="A28" s="273" t="s">
        <v>255</v>
      </c>
      <c r="B28" s="274">
        <v>171386.9</v>
      </c>
      <c r="C28" s="274">
        <v>182708.5</v>
      </c>
      <c r="D28" s="274">
        <v>187963.1</v>
      </c>
      <c r="E28" s="274">
        <v>205111</v>
      </c>
      <c r="F28" s="274">
        <v>222454.2</v>
      </c>
      <c r="G28" s="274">
        <v>239330.3</v>
      </c>
      <c r="H28" s="274">
        <v>256983.4</v>
      </c>
      <c r="I28" s="274">
        <v>293987.8</v>
      </c>
      <c r="J28" s="274">
        <v>358948.5</v>
      </c>
      <c r="K28" s="274">
        <v>495839.4</v>
      </c>
      <c r="L28" s="274">
        <v>719438.9</v>
      </c>
      <c r="M28" s="274">
        <v>1546951.6</v>
      </c>
    </row>
    <row r="29" spans="1:13" s="269" customFormat="1" ht="12.95" customHeight="1" x14ac:dyDescent="0.2">
      <c r="A29" s="275" t="s">
        <v>256</v>
      </c>
      <c r="B29" s="274">
        <v>49336.3</v>
      </c>
      <c r="C29" s="274">
        <v>53533.8</v>
      </c>
      <c r="D29" s="274">
        <v>53731.5</v>
      </c>
      <c r="E29" s="274">
        <v>67686.399999999994</v>
      </c>
      <c r="F29" s="274">
        <v>72500.5</v>
      </c>
      <c r="G29" s="274">
        <v>82431</v>
      </c>
      <c r="H29" s="274">
        <v>83135.8</v>
      </c>
      <c r="I29" s="274">
        <v>98714.1</v>
      </c>
      <c r="J29" s="274">
        <v>113385.3</v>
      </c>
      <c r="K29" s="274">
        <v>146375.9</v>
      </c>
      <c r="L29" s="274">
        <v>144140.1</v>
      </c>
      <c r="M29" s="274">
        <v>298681.90000000002</v>
      </c>
    </row>
    <row r="30" spans="1:13" s="269" customFormat="1" ht="12.95" customHeight="1" x14ac:dyDescent="0.2">
      <c r="A30" s="275" t="s">
        <v>257</v>
      </c>
      <c r="B30" s="274">
        <v>20123.5</v>
      </c>
      <c r="C30" s="274">
        <v>28036.6</v>
      </c>
      <c r="D30" s="274">
        <v>29617.200000000001</v>
      </c>
      <c r="E30" s="274">
        <v>31441.5</v>
      </c>
      <c r="F30" s="274">
        <v>36077.300000000003</v>
      </c>
      <c r="G30" s="274">
        <v>48207.8</v>
      </c>
      <c r="H30" s="274">
        <v>54465</v>
      </c>
      <c r="I30" s="274">
        <v>67309.2</v>
      </c>
      <c r="J30" s="274">
        <v>84680.3</v>
      </c>
      <c r="K30" s="274">
        <v>145636.9</v>
      </c>
      <c r="L30" s="274">
        <v>215527.5</v>
      </c>
      <c r="M30" s="274">
        <v>455940</v>
      </c>
    </row>
    <row r="31" spans="1:13" s="269" customFormat="1" ht="12.95" customHeight="1" x14ac:dyDescent="0.2">
      <c r="A31" s="275" t="s">
        <v>258</v>
      </c>
      <c r="B31" s="274">
        <v>69773</v>
      </c>
      <c r="C31" s="274">
        <v>62479.4</v>
      </c>
      <c r="D31" s="274">
        <v>59429.2</v>
      </c>
      <c r="E31" s="274">
        <v>58377.2</v>
      </c>
      <c r="F31" s="274">
        <v>66729.7</v>
      </c>
      <c r="G31" s="274">
        <v>61374.7</v>
      </c>
      <c r="H31" s="274">
        <v>66839.8</v>
      </c>
      <c r="I31" s="274">
        <v>73327.5</v>
      </c>
      <c r="J31" s="274">
        <v>88656</v>
      </c>
      <c r="K31" s="274">
        <v>112799.3</v>
      </c>
      <c r="L31" s="274">
        <v>245184.7</v>
      </c>
      <c r="M31" s="274">
        <v>591857.69999999995</v>
      </c>
    </row>
    <row r="32" spans="1:13" s="269" customFormat="1" ht="12.95" customHeight="1" x14ac:dyDescent="0.2">
      <c r="A32" s="275" t="s">
        <v>259</v>
      </c>
      <c r="B32" s="274">
        <v>2336.1</v>
      </c>
      <c r="C32" s="274">
        <v>2910.3</v>
      </c>
      <c r="D32" s="274">
        <v>3248.8</v>
      </c>
      <c r="E32" s="274">
        <v>3713.8</v>
      </c>
      <c r="F32" s="274">
        <v>3143.6</v>
      </c>
      <c r="G32" s="274">
        <v>4030.8</v>
      </c>
      <c r="H32" s="274">
        <v>5895.9</v>
      </c>
      <c r="I32" s="274">
        <v>7121.8</v>
      </c>
      <c r="J32" s="274">
        <v>11135.3</v>
      </c>
      <c r="K32" s="274">
        <v>14870</v>
      </c>
      <c r="L32" s="274">
        <v>19965.400000000001</v>
      </c>
      <c r="M32" s="274">
        <v>29732.1</v>
      </c>
    </row>
    <row r="33" spans="1:13" s="269" customFormat="1" ht="12.95" customHeight="1" x14ac:dyDescent="0.2">
      <c r="A33" s="275" t="s">
        <v>260</v>
      </c>
      <c r="B33" s="274">
        <v>18085.2</v>
      </c>
      <c r="C33" s="274">
        <v>21373.9</v>
      </c>
      <c r="D33" s="274">
        <v>23084.400000000001</v>
      </c>
      <c r="E33" s="274">
        <v>20175.2</v>
      </c>
      <c r="F33" s="274">
        <v>24119.8</v>
      </c>
      <c r="G33" s="274">
        <v>26983.8</v>
      </c>
      <c r="H33" s="274">
        <v>32731.3</v>
      </c>
      <c r="I33" s="274">
        <v>31128.6</v>
      </c>
      <c r="J33" s="274">
        <v>34140.6</v>
      </c>
      <c r="K33" s="274">
        <v>40472.199999999997</v>
      </c>
      <c r="L33" s="274">
        <v>47297.599999999999</v>
      </c>
      <c r="M33" s="274">
        <v>55296.5</v>
      </c>
    </row>
    <row r="34" spans="1:13" s="269" customFormat="1" ht="12.95" customHeight="1" x14ac:dyDescent="0.2">
      <c r="A34" s="275" t="s">
        <v>261</v>
      </c>
      <c r="B34" s="274">
        <v>8617.4</v>
      </c>
      <c r="C34" s="274">
        <v>11212.2</v>
      </c>
      <c r="D34" s="274">
        <v>15554.1</v>
      </c>
      <c r="E34" s="274">
        <v>20718.400000000001</v>
      </c>
      <c r="F34" s="274">
        <v>16760.099999999999</v>
      </c>
      <c r="G34" s="274">
        <v>13008</v>
      </c>
      <c r="H34" s="274">
        <v>10335.200000000001</v>
      </c>
      <c r="I34" s="274">
        <v>11851.7</v>
      </c>
      <c r="J34" s="274">
        <v>22108.9</v>
      </c>
      <c r="K34" s="274">
        <v>29996.6</v>
      </c>
      <c r="L34" s="274">
        <v>36333.9</v>
      </c>
      <c r="M34" s="274">
        <v>109119.3</v>
      </c>
    </row>
    <row r="35" spans="1:13" s="269" customFormat="1" ht="12.95" customHeight="1" x14ac:dyDescent="0.2">
      <c r="A35" s="275" t="s">
        <v>262</v>
      </c>
      <c r="B35" s="274">
        <v>3115.3</v>
      </c>
      <c r="C35" s="274">
        <v>3162.2</v>
      </c>
      <c r="D35" s="274">
        <v>3297.9</v>
      </c>
      <c r="E35" s="274">
        <v>2998.4</v>
      </c>
      <c r="F35" s="274">
        <v>3123.2</v>
      </c>
      <c r="G35" s="274">
        <v>3294.2</v>
      </c>
      <c r="H35" s="274">
        <v>3580.4</v>
      </c>
      <c r="I35" s="274">
        <v>4534.8999999999996</v>
      </c>
      <c r="J35" s="274">
        <v>4842.1000000000004</v>
      </c>
      <c r="K35" s="274">
        <v>5688.5</v>
      </c>
      <c r="L35" s="274">
        <v>10989.8</v>
      </c>
      <c r="M35" s="274">
        <v>6324.1</v>
      </c>
    </row>
    <row r="36" spans="1:13" s="269" customFormat="1" ht="12.95" customHeight="1" x14ac:dyDescent="0.2">
      <c r="A36" s="273" t="s">
        <v>263</v>
      </c>
      <c r="B36" s="274">
        <v>188755.3</v>
      </c>
      <c r="C36" s="274">
        <v>261073.2</v>
      </c>
      <c r="D36" s="274">
        <v>260420.7</v>
      </c>
      <c r="E36" s="274">
        <v>268894.3</v>
      </c>
      <c r="F36" s="274">
        <v>279515.3</v>
      </c>
      <c r="G36" s="274">
        <v>309355.5</v>
      </c>
      <c r="H36" s="274">
        <v>345098.8</v>
      </c>
      <c r="I36" s="274">
        <v>388859.2</v>
      </c>
      <c r="J36" s="274">
        <v>421224.8</v>
      </c>
      <c r="K36" s="274">
        <v>463859.3</v>
      </c>
      <c r="L36" s="274">
        <v>472439.2</v>
      </c>
      <c r="M36" s="274">
        <v>490078.4</v>
      </c>
    </row>
    <row r="37" spans="1:13" s="269" customFormat="1" ht="12.95" customHeight="1" x14ac:dyDescent="0.2">
      <c r="A37" s="275" t="s">
        <v>264</v>
      </c>
      <c r="B37" s="274">
        <v>178999.9</v>
      </c>
      <c r="C37" s="274">
        <v>247786.5</v>
      </c>
      <c r="D37" s="274">
        <v>245126.8</v>
      </c>
      <c r="E37" s="274">
        <v>246794</v>
      </c>
      <c r="F37" s="274">
        <v>260538.3</v>
      </c>
      <c r="G37" s="274">
        <v>289258.09999999998</v>
      </c>
      <c r="H37" s="274">
        <v>324451.8</v>
      </c>
      <c r="I37" s="274">
        <v>364038.40000000002</v>
      </c>
      <c r="J37" s="274">
        <v>397516.5</v>
      </c>
      <c r="K37" s="274">
        <v>436403.8</v>
      </c>
      <c r="L37" s="274">
        <v>412377.9</v>
      </c>
      <c r="M37" s="274">
        <v>440464.1</v>
      </c>
    </row>
    <row r="38" spans="1:13" s="269" customFormat="1" ht="12.95" customHeight="1" x14ac:dyDescent="0.2">
      <c r="A38" s="275" t="s">
        <v>265</v>
      </c>
      <c r="B38" s="274">
        <v>7292.5</v>
      </c>
      <c r="C38" s="274">
        <v>10479.200000000001</v>
      </c>
      <c r="D38" s="274">
        <v>12077.7</v>
      </c>
      <c r="E38" s="274">
        <v>18677.7</v>
      </c>
      <c r="F38" s="274">
        <v>15433.5</v>
      </c>
      <c r="G38" s="274">
        <v>15924.9</v>
      </c>
      <c r="H38" s="274">
        <v>16960.5</v>
      </c>
      <c r="I38" s="274">
        <v>17200.400000000001</v>
      </c>
      <c r="J38" s="274">
        <v>17549.2</v>
      </c>
      <c r="K38" s="274">
        <v>18514.900000000001</v>
      </c>
      <c r="L38" s="274">
        <v>52745.3</v>
      </c>
      <c r="M38" s="274">
        <v>39761.1</v>
      </c>
    </row>
    <row r="39" spans="1:13" s="269" customFormat="1" ht="24" customHeight="1" x14ac:dyDescent="0.2">
      <c r="A39" s="275" t="s">
        <v>266</v>
      </c>
      <c r="B39" s="274">
        <v>2462.9</v>
      </c>
      <c r="C39" s="274">
        <v>2807.6</v>
      </c>
      <c r="D39" s="274">
        <v>3216.3</v>
      </c>
      <c r="E39" s="274">
        <v>3422.7</v>
      </c>
      <c r="F39" s="274">
        <v>3543.4</v>
      </c>
      <c r="G39" s="274">
        <v>4172.6000000000004</v>
      </c>
      <c r="H39" s="274">
        <v>3686.5</v>
      </c>
      <c r="I39" s="274">
        <v>7620.4</v>
      </c>
      <c r="J39" s="274">
        <v>6159.1</v>
      </c>
      <c r="K39" s="274">
        <v>8940.6</v>
      </c>
      <c r="L39" s="274">
        <v>7315.9</v>
      </c>
      <c r="M39" s="274">
        <v>9853.2000000000007</v>
      </c>
    </row>
    <row r="40" spans="1:13" s="269" customFormat="1" ht="7.5"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120996</v>
      </c>
      <c r="C41" s="271">
        <v>110138.4</v>
      </c>
      <c r="D41" s="271">
        <v>140598.39999999999</v>
      </c>
      <c r="E41" s="271">
        <v>181062.1</v>
      </c>
      <c r="F41" s="271">
        <v>183642.7</v>
      </c>
      <c r="G41" s="271">
        <v>230742.8</v>
      </c>
      <c r="H41" s="271">
        <v>267641.3</v>
      </c>
      <c r="I41" s="271">
        <v>291003.09999999998</v>
      </c>
      <c r="J41" s="271">
        <v>499421.8</v>
      </c>
      <c r="K41" s="271">
        <v>611192.5</v>
      </c>
      <c r="L41" s="271">
        <v>892012.2</v>
      </c>
      <c r="M41" s="271">
        <v>1265028.6000000001</v>
      </c>
    </row>
    <row r="42" spans="1:13" s="269" customFormat="1" ht="12.95" customHeight="1" x14ac:dyDescent="0.2">
      <c r="A42" s="273" t="s">
        <v>267</v>
      </c>
      <c r="B42" s="223">
        <v>42138.2</v>
      </c>
      <c r="C42" s="223">
        <v>57859.3</v>
      </c>
      <c r="D42" s="223">
        <v>67459.600000000006</v>
      </c>
      <c r="E42" s="223">
        <v>76422.100000000006</v>
      </c>
      <c r="F42" s="223">
        <v>78558.100000000006</v>
      </c>
      <c r="G42" s="223">
        <v>82934.5</v>
      </c>
      <c r="H42" s="223">
        <v>87891</v>
      </c>
      <c r="I42" s="223">
        <v>95041.1</v>
      </c>
      <c r="J42" s="223">
        <v>107534.2</v>
      </c>
      <c r="K42" s="223">
        <v>161208.6</v>
      </c>
      <c r="L42" s="223">
        <v>261676.4</v>
      </c>
      <c r="M42" s="223">
        <v>472696.1</v>
      </c>
    </row>
    <row r="43" spans="1:13" s="269" customFormat="1" ht="12.95" customHeight="1" x14ac:dyDescent="0.2">
      <c r="A43" s="273" t="s">
        <v>268</v>
      </c>
      <c r="B43" s="223">
        <v>54226.2</v>
      </c>
      <c r="C43" s="223">
        <v>65914.100000000006</v>
      </c>
      <c r="D43" s="223">
        <v>78350.600000000006</v>
      </c>
      <c r="E43" s="223">
        <v>94443.8</v>
      </c>
      <c r="F43" s="223">
        <v>91266.9</v>
      </c>
      <c r="G43" s="223">
        <v>127958</v>
      </c>
      <c r="H43" s="223">
        <v>196732.5</v>
      </c>
      <c r="I43" s="223">
        <v>179556.8</v>
      </c>
      <c r="J43" s="223">
        <v>175088.3</v>
      </c>
      <c r="K43" s="223">
        <v>211307.4</v>
      </c>
      <c r="L43" s="223">
        <v>300189.5</v>
      </c>
      <c r="M43" s="223">
        <v>347932.4</v>
      </c>
    </row>
    <row r="44" spans="1:13" s="269" customFormat="1" ht="12.95" customHeight="1" x14ac:dyDescent="0.2">
      <c r="A44" s="275" t="s">
        <v>269</v>
      </c>
      <c r="B44" s="223">
        <v>17078.7</v>
      </c>
      <c r="C44" s="223">
        <v>24946.9</v>
      </c>
      <c r="D44" s="223">
        <v>25220.7</v>
      </c>
      <c r="E44" s="223">
        <v>28473.3</v>
      </c>
      <c r="F44" s="223">
        <v>29295.7</v>
      </c>
      <c r="G44" s="223">
        <v>31009.599999999999</v>
      </c>
      <c r="H44" s="223">
        <v>58798</v>
      </c>
      <c r="I44" s="223">
        <v>58800.5</v>
      </c>
      <c r="J44" s="223">
        <v>68482.7</v>
      </c>
      <c r="K44" s="223">
        <v>78063.3</v>
      </c>
      <c r="L44" s="223">
        <v>84201.3</v>
      </c>
      <c r="M44" s="223">
        <v>80366.2</v>
      </c>
    </row>
    <row r="45" spans="1:13" s="269" customFormat="1" ht="12.95" customHeight="1" x14ac:dyDescent="0.2">
      <c r="A45" s="275" t="s">
        <v>270</v>
      </c>
      <c r="B45" s="223">
        <v>25780.2</v>
      </c>
      <c r="C45" s="223">
        <v>26543.599999999999</v>
      </c>
      <c r="D45" s="223">
        <v>38226.699999999997</v>
      </c>
      <c r="E45" s="223">
        <v>47705.599999999999</v>
      </c>
      <c r="F45" s="223">
        <v>42647.3</v>
      </c>
      <c r="G45" s="223">
        <v>61142.5</v>
      </c>
      <c r="H45" s="223">
        <v>99778.1</v>
      </c>
      <c r="I45" s="223">
        <v>71959.899999999994</v>
      </c>
      <c r="J45" s="223">
        <v>49699.9</v>
      </c>
      <c r="K45" s="223">
        <v>47770.1</v>
      </c>
      <c r="L45" s="223">
        <v>50589.1</v>
      </c>
      <c r="M45" s="223">
        <v>77081.8</v>
      </c>
    </row>
    <row r="46" spans="1:13" s="269" customFormat="1" ht="36" x14ac:dyDescent="0.2">
      <c r="A46" s="275" t="s">
        <v>272</v>
      </c>
      <c r="B46" s="223">
        <v>380.3</v>
      </c>
      <c r="C46" s="223">
        <v>280.2</v>
      </c>
      <c r="D46" s="223">
        <v>371.5</v>
      </c>
      <c r="E46" s="223">
        <v>343.7</v>
      </c>
      <c r="F46" s="223">
        <v>634.4</v>
      </c>
      <c r="G46" s="223">
        <v>355.9</v>
      </c>
      <c r="H46" s="223">
        <v>342</v>
      </c>
      <c r="I46" s="223">
        <v>362.6</v>
      </c>
      <c r="J46" s="223">
        <v>1891.3</v>
      </c>
      <c r="K46" s="223">
        <v>1895.5</v>
      </c>
      <c r="L46" s="223">
        <v>1583.6</v>
      </c>
      <c r="M46" s="223">
        <v>1786.9</v>
      </c>
    </row>
    <row r="47" spans="1:13" s="269" customFormat="1" ht="12" x14ac:dyDescent="0.2">
      <c r="A47" s="275" t="s">
        <v>271</v>
      </c>
      <c r="B47" s="223">
        <v>10987</v>
      </c>
      <c r="C47" s="223">
        <v>14143.4</v>
      </c>
      <c r="D47" s="223">
        <v>14531.7</v>
      </c>
      <c r="E47" s="223">
        <v>17921.2</v>
      </c>
      <c r="F47" s="223">
        <v>18689.5</v>
      </c>
      <c r="G47" s="223">
        <v>35450</v>
      </c>
      <c r="H47" s="223">
        <v>37814.300000000003</v>
      </c>
      <c r="I47" s="223">
        <v>48433.8</v>
      </c>
      <c r="J47" s="223">
        <v>55014.5</v>
      </c>
      <c r="K47" s="223">
        <v>83578.399999999994</v>
      </c>
      <c r="L47" s="223">
        <v>163815.5</v>
      </c>
      <c r="M47" s="223">
        <v>188697.5</v>
      </c>
    </row>
    <row r="48" spans="1:13" s="269" customFormat="1" ht="12.95" customHeight="1" x14ac:dyDescent="0.2">
      <c r="A48" s="276" t="s">
        <v>273</v>
      </c>
      <c r="B48" s="223">
        <v>18523.400000000001</v>
      </c>
      <c r="C48" s="223">
        <v>-24139.3</v>
      </c>
      <c r="D48" s="223">
        <v>-12860.3</v>
      </c>
      <c r="E48" s="223">
        <v>2112.1999999999998</v>
      </c>
      <c r="F48" s="223">
        <v>4463.3999999999996</v>
      </c>
      <c r="G48" s="223">
        <v>10072</v>
      </c>
      <c r="H48" s="223">
        <v>-26145.4</v>
      </c>
      <c r="I48" s="223">
        <v>6294.9</v>
      </c>
      <c r="J48" s="223">
        <v>207997.6</v>
      </c>
      <c r="K48" s="223">
        <v>227644.3</v>
      </c>
      <c r="L48" s="223">
        <v>317324.2</v>
      </c>
      <c r="M48" s="223">
        <v>429514.7</v>
      </c>
    </row>
    <row r="49" spans="1:13" s="269" customFormat="1" ht="12.95" customHeight="1" x14ac:dyDescent="0.2">
      <c r="A49" s="276" t="s">
        <v>274</v>
      </c>
      <c r="B49" s="223">
        <v>6108.1</v>
      </c>
      <c r="C49" s="223">
        <v>10504.2</v>
      </c>
      <c r="D49" s="223">
        <v>7648.5</v>
      </c>
      <c r="E49" s="223">
        <v>8084</v>
      </c>
      <c r="F49" s="223">
        <v>9354.2999999999993</v>
      </c>
      <c r="G49" s="223">
        <v>9778.2000000000007</v>
      </c>
      <c r="H49" s="223">
        <v>9163.2000000000007</v>
      </c>
      <c r="I49" s="223">
        <v>10110.200000000001</v>
      </c>
      <c r="J49" s="223">
        <v>8801.7000000000007</v>
      </c>
      <c r="K49" s="223">
        <v>11032.2</v>
      </c>
      <c r="L49" s="223">
        <v>12822.2</v>
      </c>
      <c r="M49" s="223">
        <v>14885.4</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481138.3</v>
      </c>
      <c r="C51" s="271">
        <v>553920.1</v>
      </c>
      <c r="D51" s="271">
        <v>588982.19999999995</v>
      </c>
      <c r="E51" s="271">
        <v>655067.4</v>
      </c>
      <c r="F51" s="271">
        <v>685612.2</v>
      </c>
      <c r="G51" s="271">
        <v>779428.7</v>
      </c>
      <c r="H51" s="271">
        <v>869723.5</v>
      </c>
      <c r="I51" s="271">
        <v>973850.1</v>
      </c>
      <c r="J51" s="271">
        <v>1279595</v>
      </c>
      <c r="K51" s="271">
        <v>1570891.3</v>
      </c>
      <c r="L51" s="271">
        <v>2083890.3</v>
      </c>
      <c r="M51" s="271">
        <v>3302058.6</v>
      </c>
    </row>
    <row r="52" spans="1:13" s="269" customFormat="1" ht="6.95" customHeight="1" thickBot="1" x14ac:dyDescent="0.25">
      <c r="A52" s="230"/>
      <c r="B52" s="277"/>
      <c r="C52" s="277"/>
      <c r="D52" s="277"/>
      <c r="E52" s="277"/>
      <c r="F52" s="277"/>
      <c r="G52" s="277"/>
      <c r="H52" s="277"/>
      <c r="I52" s="277"/>
      <c r="J52" s="277"/>
      <c r="K52" s="231"/>
      <c r="L52" s="231"/>
      <c r="M52" s="231"/>
    </row>
    <row r="53" spans="1:13" s="269" customFormat="1" ht="12.95" hidden="1" customHeight="1" x14ac:dyDescent="0.2">
      <c r="A53" s="232"/>
      <c r="B53" s="274"/>
      <c r="C53" s="274"/>
      <c r="D53" s="274"/>
      <c r="E53" s="274"/>
      <c r="F53" s="274"/>
      <c r="G53" s="274"/>
      <c r="H53" s="274"/>
      <c r="I53" s="274"/>
      <c r="J53" s="274"/>
      <c r="K53" s="212"/>
      <c r="L53" s="212"/>
      <c r="M53" s="212"/>
    </row>
    <row r="54" spans="1:13" s="269" customFormat="1" ht="12.95" customHeight="1" x14ac:dyDescent="0.2">
      <c r="A54" s="232" t="s">
        <v>14</v>
      </c>
      <c r="B54" s="274"/>
      <c r="C54" s="274"/>
      <c r="D54" s="274"/>
      <c r="E54" s="274"/>
      <c r="F54" s="274"/>
      <c r="G54" s="274"/>
      <c r="H54" s="274"/>
      <c r="I54" s="274"/>
      <c r="J54" s="274"/>
      <c r="K54" s="212"/>
      <c r="L54" s="212"/>
      <c r="M54" s="212"/>
    </row>
    <row r="55" spans="1:13" ht="12.95" customHeight="1" x14ac:dyDescent="0.2">
      <c r="A55" s="273" t="s">
        <v>47</v>
      </c>
      <c r="B55" s="278">
        <v>2850</v>
      </c>
      <c r="C55" s="278">
        <v>2756</v>
      </c>
      <c r="D55" s="278">
        <v>2763</v>
      </c>
      <c r="E55" s="278">
        <v>2770</v>
      </c>
      <c r="F55" s="278">
        <v>2770</v>
      </c>
      <c r="G55" s="278">
        <v>2803</v>
      </c>
      <c r="H55" s="278">
        <v>2759</v>
      </c>
      <c r="I55" s="278">
        <v>2782</v>
      </c>
      <c r="J55" s="278">
        <v>2851</v>
      </c>
      <c r="K55" s="235">
        <v>3078</v>
      </c>
      <c r="L55" s="235">
        <v>3351</v>
      </c>
      <c r="M55" s="235">
        <v>3576</v>
      </c>
    </row>
    <row r="56" spans="1:13" ht="12.95" customHeight="1" x14ac:dyDescent="0.2">
      <c r="B56" s="274"/>
      <c r="C56" s="274"/>
      <c r="D56" s="274"/>
      <c r="E56" s="274"/>
      <c r="F56" s="274"/>
      <c r="G56" s="274"/>
      <c r="H56" s="274"/>
      <c r="I56" s="274"/>
      <c r="J56" s="274"/>
      <c r="M56" s="235"/>
    </row>
  </sheetData>
  <hyperlinks>
    <hyperlink ref="A1" location="Мазмуну!A1" display="МАЗМУНУНА  кайтуу" xr:uid="{00000000-0004-0000-39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53"/>
  <sheetViews>
    <sheetView workbookViewId="0">
      <selection activeCell="M42" sqref="M42"/>
    </sheetView>
  </sheetViews>
  <sheetFormatPr defaultRowHeight="12.95" customHeight="1" x14ac:dyDescent="0.2"/>
  <cols>
    <col min="1" max="1" width="44.7109375" style="232" customWidth="1"/>
    <col min="2" max="2" width="9.140625" style="212" hidden="1" customWidth="1"/>
    <col min="3" max="8" width="8.7109375" style="212" hidden="1" customWidth="1"/>
    <col min="9" max="9" width="8.7109375" style="212" customWidth="1"/>
    <col min="10" max="12" width="9.7109375" style="212" customWidth="1"/>
    <col min="13" max="13" width="9.28515625" style="212" customWidth="1"/>
    <col min="14" max="256" width="9.140625" style="212"/>
    <col min="257" max="257" width="44.7109375" style="212" customWidth="1"/>
    <col min="258" max="262" width="0" style="212" hidden="1" customWidth="1"/>
    <col min="263" max="265" width="8.7109375" style="212" customWidth="1"/>
    <col min="266" max="267" width="9.7109375" style="212" customWidth="1"/>
    <col min="268" max="512" width="9.140625" style="212"/>
    <col min="513" max="513" width="44.7109375" style="212" customWidth="1"/>
    <col min="514" max="518" width="0" style="212" hidden="1" customWidth="1"/>
    <col min="519" max="521" width="8.7109375" style="212" customWidth="1"/>
    <col min="522" max="523" width="9.7109375" style="212" customWidth="1"/>
    <col min="524" max="768" width="9.140625" style="212"/>
    <col min="769" max="769" width="44.7109375" style="212" customWidth="1"/>
    <col min="770" max="774" width="0" style="212" hidden="1" customWidth="1"/>
    <col min="775" max="777" width="8.7109375" style="212" customWidth="1"/>
    <col min="778" max="779" width="9.7109375" style="212" customWidth="1"/>
    <col min="780" max="1024" width="9.140625" style="212"/>
    <col min="1025" max="1025" width="44.7109375" style="212" customWidth="1"/>
    <col min="1026" max="1030" width="0" style="212" hidden="1" customWidth="1"/>
    <col min="1031" max="1033" width="8.7109375" style="212" customWidth="1"/>
    <col min="1034" max="1035" width="9.7109375" style="212" customWidth="1"/>
    <col min="1036" max="1280" width="9.140625" style="212"/>
    <col min="1281" max="1281" width="44.7109375" style="212" customWidth="1"/>
    <col min="1282" max="1286" width="0" style="212" hidden="1" customWidth="1"/>
    <col min="1287" max="1289" width="8.7109375" style="212" customWidth="1"/>
    <col min="1290" max="1291" width="9.7109375" style="212" customWidth="1"/>
    <col min="1292" max="1536" width="9.140625" style="212"/>
    <col min="1537" max="1537" width="44.7109375" style="212" customWidth="1"/>
    <col min="1538" max="1542" width="0" style="212" hidden="1" customWidth="1"/>
    <col min="1543" max="1545" width="8.7109375" style="212" customWidth="1"/>
    <col min="1546" max="1547" width="9.7109375" style="212" customWidth="1"/>
    <col min="1548" max="1792" width="9.140625" style="212"/>
    <col min="1793" max="1793" width="44.7109375" style="212" customWidth="1"/>
    <col min="1794" max="1798" width="0" style="212" hidden="1" customWidth="1"/>
    <col min="1799" max="1801" width="8.7109375" style="212" customWidth="1"/>
    <col min="1802" max="1803" width="9.7109375" style="212" customWidth="1"/>
    <col min="1804" max="2048" width="9.140625" style="212"/>
    <col min="2049" max="2049" width="44.7109375" style="212" customWidth="1"/>
    <col min="2050" max="2054" width="0" style="212" hidden="1" customWidth="1"/>
    <col min="2055" max="2057" width="8.7109375" style="212" customWidth="1"/>
    <col min="2058" max="2059" width="9.7109375" style="212" customWidth="1"/>
    <col min="2060" max="2304" width="9.140625" style="212"/>
    <col min="2305" max="2305" width="44.7109375" style="212" customWidth="1"/>
    <col min="2306" max="2310" width="0" style="212" hidden="1" customWidth="1"/>
    <col min="2311" max="2313" width="8.7109375" style="212" customWidth="1"/>
    <col min="2314" max="2315" width="9.7109375" style="212" customWidth="1"/>
    <col min="2316" max="2560" width="9.140625" style="212"/>
    <col min="2561" max="2561" width="44.7109375" style="212" customWidth="1"/>
    <col min="2562" max="2566" width="0" style="212" hidden="1" customWidth="1"/>
    <col min="2567" max="2569" width="8.7109375" style="212" customWidth="1"/>
    <col min="2570" max="2571" width="9.7109375" style="212" customWidth="1"/>
    <col min="2572" max="2816" width="9.140625" style="212"/>
    <col min="2817" max="2817" width="44.7109375" style="212" customWidth="1"/>
    <col min="2818" max="2822" width="0" style="212" hidden="1" customWidth="1"/>
    <col min="2823" max="2825" width="8.7109375" style="212" customWidth="1"/>
    <col min="2826" max="2827" width="9.7109375" style="212" customWidth="1"/>
    <col min="2828" max="3072" width="9.140625" style="212"/>
    <col min="3073" max="3073" width="44.7109375" style="212" customWidth="1"/>
    <col min="3074" max="3078" width="0" style="212" hidden="1" customWidth="1"/>
    <col min="3079" max="3081" width="8.7109375" style="212" customWidth="1"/>
    <col min="3082" max="3083" width="9.7109375" style="212" customWidth="1"/>
    <col min="3084" max="3328" width="9.140625" style="212"/>
    <col min="3329" max="3329" width="44.7109375" style="212" customWidth="1"/>
    <col min="3330" max="3334" width="0" style="212" hidden="1" customWidth="1"/>
    <col min="3335" max="3337" width="8.7109375" style="212" customWidth="1"/>
    <col min="3338" max="3339" width="9.7109375" style="212" customWidth="1"/>
    <col min="3340" max="3584" width="9.140625" style="212"/>
    <col min="3585" max="3585" width="44.7109375" style="212" customWidth="1"/>
    <col min="3586" max="3590" width="0" style="212" hidden="1" customWidth="1"/>
    <col min="3591" max="3593" width="8.7109375" style="212" customWidth="1"/>
    <col min="3594" max="3595" width="9.7109375" style="212" customWidth="1"/>
    <col min="3596" max="3840" width="9.140625" style="212"/>
    <col min="3841" max="3841" width="44.7109375" style="212" customWidth="1"/>
    <col min="3842" max="3846" width="0" style="212" hidden="1" customWidth="1"/>
    <col min="3847" max="3849" width="8.7109375" style="212" customWidth="1"/>
    <col min="3850" max="3851" width="9.7109375" style="212" customWidth="1"/>
    <col min="3852" max="4096" width="9.140625" style="212"/>
    <col min="4097" max="4097" width="44.7109375" style="212" customWidth="1"/>
    <col min="4098" max="4102" width="0" style="212" hidden="1" customWidth="1"/>
    <col min="4103" max="4105" width="8.7109375" style="212" customWidth="1"/>
    <col min="4106" max="4107" width="9.7109375" style="212" customWidth="1"/>
    <col min="4108" max="4352" width="9.140625" style="212"/>
    <col min="4353" max="4353" width="44.7109375" style="212" customWidth="1"/>
    <col min="4354" max="4358" width="0" style="212" hidden="1" customWidth="1"/>
    <col min="4359" max="4361" width="8.7109375" style="212" customWidth="1"/>
    <col min="4362" max="4363" width="9.7109375" style="212" customWidth="1"/>
    <col min="4364" max="4608" width="9.140625" style="212"/>
    <col min="4609" max="4609" width="44.7109375" style="212" customWidth="1"/>
    <col min="4610" max="4614" width="0" style="212" hidden="1" customWidth="1"/>
    <col min="4615" max="4617" width="8.7109375" style="212" customWidth="1"/>
    <col min="4618" max="4619" width="9.7109375" style="212" customWidth="1"/>
    <col min="4620" max="4864" width="9.140625" style="212"/>
    <col min="4865" max="4865" width="44.7109375" style="212" customWidth="1"/>
    <col min="4866" max="4870" width="0" style="212" hidden="1" customWidth="1"/>
    <col min="4871" max="4873" width="8.7109375" style="212" customWidth="1"/>
    <col min="4874" max="4875" width="9.7109375" style="212" customWidth="1"/>
    <col min="4876" max="5120" width="9.140625" style="212"/>
    <col min="5121" max="5121" width="44.7109375" style="212" customWidth="1"/>
    <col min="5122" max="5126" width="0" style="212" hidden="1" customWidth="1"/>
    <col min="5127" max="5129" width="8.7109375" style="212" customWidth="1"/>
    <col min="5130" max="5131" width="9.7109375" style="212" customWidth="1"/>
    <col min="5132" max="5376" width="9.140625" style="212"/>
    <col min="5377" max="5377" width="44.7109375" style="212" customWidth="1"/>
    <col min="5378" max="5382" width="0" style="212" hidden="1" customWidth="1"/>
    <col min="5383" max="5385" width="8.7109375" style="212" customWidth="1"/>
    <col min="5386" max="5387" width="9.7109375" style="212" customWidth="1"/>
    <col min="5388" max="5632" width="9.140625" style="212"/>
    <col min="5633" max="5633" width="44.7109375" style="212" customWidth="1"/>
    <col min="5634" max="5638" width="0" style="212" hidden="1" customWidth="1"/>
    <col min="5639" max="5641" width="8.7109375" style="212" customWidth="1"/>
    <col min="5642" max="5643" width="9.7109375" style="212" customWidth="1"/>
    <col min="5644" max="5888" width="9.140625" style="212"/>
    <col min="5889" max="5889" width="44.7109375" style="212" customWidth="1"/>
    <col min="5890" max="5894" width="0" style="212" hidden="1" customWidth="1"/>
    <col min="5895" max="5897" width="8.7109375" style="212" customWidth="1"/>
    <col min="5898" max="5899" width="9.7109375" style="212" customWidth="1"/>
    <col min="5900" max="6144" width="9.140625" style="212"/>
    <col min="6145" max="6145" width="44.7109375" style="212" customWidth="1"/>
    <col min="6146" max="6150" width="0" style="212" hidden="1" customWidth="1"/>
    <col min="6151" max="6153" width="8.7109375" style="212" customWidth="1"/>
    <col min="6154" max="6155" width="9.7109375" style="212" customWidth="1"/>
    <col min="6156" max="6400" width="9.140625" style="212"/>
    <col min="6401" max="6401" width="44.7109375" style="212" customWidth="1"/>
    <col min="6402" max="6406" width="0" style="212" hidden="1" customWidth="1"/>
    <col min="6407" max="6409" width="8.7109375" style="212" customWidth="1"/>
    <col min="6410" max="6411" width="9.7109375" style="212" customWidth="1"/>
    <col min="6412" max="6656" width="9.140625" style="212"/>
    <col min="6657" max="6657" width="44.7109375" style="212" customWidth="1"/>
    <col min="6658" max="6662" width="0" style="212" hidden="1" customWidth="1"/>
    <col min="6663" max="6665" width="8.7109375" style="212" customWidth="1"/>
    <col min="6666" max="6667" width="9.7109375" style="212" customWidth="1"/>
    <col min="6668" max="6912" width="9.140625" style="212"/>
    <col min="6913" max="6913" width="44.7109375" style="212" customWidth="1"/>
    <col min="6914" max="6918" width="0" style="212" hidden="1" customWidth="1"/>
    <col min="6919" max="6921" width="8.7109375" style="212" customWidth="1"/>
    <col min="6922" max="6923" width="9.7109375" style="212" customWidth="1"/>
    <col min="6924" max="7168" width="9.140625" style="212"/>
    <col min="7169" max="7169" width="44.7109375" style="212" customWidth="1"/>
    <col min="7170" max="7174" width="0" style="212" hidden="1" customWidth="1"/>
    <col min="7175" max="7177" width="8.7109375" style="212" customWidth="1"/>
    <col min="7178" max="7179" width="9.7109375" style="212" customWidth="1"/>
    <col min="7180" max="7424" width="9.140625" style="212"/>
    <col min="7425" max="7425" width="44.7109375" style="212" customWidth="1"/>
    <col min="7426" max="7430" width="0" style="212" hidden="1" customWidth="1"/>
    <col min="7431" max="7433" width="8.7109375" style="212" customWidth="1"/>
    <col min="7434" max="7435" width="9.7109375" style="212" customWidth="1"/>
    <col min="7436" max="7680" width="9.140625" style="212"/>
    <col min="7681" max="7681" width="44.7109375" style="212" customWidth="1"/>
    <col min="7682" max="7686" width="0" style="212" hidden="1" customWidth="1"/>
    <col min="7687" max="7689" width="8.7109375" style="212" customWidth="1"/>
    <col min="7690" max="7691" width="9.7109375" style="212" customWidth="1"/>
    <col min="7692" max="7936" width="9.140625" style="212"/>
    <col min="7937" max="7937" width="44.7109375" style="212" customWidth="1"/>
    <col min="7938" max="7942" width="0" style="212" hidden="1" customWidth="1"/>
    <col min="7943" max="7945" width="8.7109375" style="212" customWidth="1"/>
    <col min="7946" max="7947" width="9.7109375" style="212" customWidth="1"/>
    <col min="7948" max="8192" width="9.140625" style="212"/>
    <col min="8193" max="8193" width="44.7109375" style="212" customWidth="1"/>
    <col min="8194" max="8198" width="0" style="212" hidden="1" customWidth="1"/>
    <col min="8199" max="8201" width="8.7109375" style="212" customWidth="1"/>
    <col min="8202" max="8203" width="9.7109375" style="212" customWidth="1"/>
    <col min="8204" max="8448" width="9.140625" style="212"/>
    <col min="8449" max="8449" width="44.7109375" style="212" customWidth="1"/>
    <col min="8450" max="8454" width="0" style="212" hidden="1" customWidth="1"/>
    <col min="8455" max="8457" width="8.7109375" style="212" customWidth="1"/>
    <col min="8458" max="8459" width="9.7109375" style="212" customWidth="1"/>
    <col min="8460" max="8704" width="9.140625" style="212"/>
    <col min="8705" max="8705" width="44.7109375" style="212" customWidth="1"/>
    <col min="8706" max="8710" width="0" style="212" hidden="1" customWidth="1"/>
    <col min="8711" max="8713" width="8.7109375" style="212" customWidth="1"/>
    <col min="8714" max="8715" width="9.7109375" style="212" customWidth="1"/>
    <col min="8716" max="8960" width="9.140625" style="212"/>
    <col min="8961" max="8961" width="44.7109375" style="212" customWidth="1"/>
    <col min="8962" max="8966" width="0" style="212" hidden="1" customWidth="1"/>
    <col min="8967" max="8969" width="8.7109375" style="212" customWidth="1"/>
    <col min="8970" max="8971" width="9.7109375" style="212" customWidth="1"/>
    <col min="8972" max="9216" width="9.140625" style="212"/>
    <col min="9217" max="9217" width="44.7109375" style="212" customWidth="1"/>
    <col min="9218" max="9222" width="0" style="212" hidden="1" customWidth="1"/>
    <col min="9223" max="9225" width="8.7109375" style="212" customWidth="1"/>
    <col min="9226" max="9227" width="9.7109375" style="212" customWidth="1"/>
    <col min="9228" max="9472" width="9.140625" style="212"/>
    <col min="9473" max="9473" width="44.7109375" style="212" customWidth="1"/>
    <col min="9474" max="9478" width="0" style="212" hidden="1" customWidth="1"/>
    <col min="9479" max="9481" width="8.7109375" style="212" customWidth="1"/>
    <col min="9482" max="9483" width="9.7109375" style="212" customWidth="1"/>
    <col min="9484" max="9728" width="9.140625" style="212"/>
    <col min="9729" max="9729" width="44.7109375" style="212" customWidth="1"/>
    <col min="9730" max="9734" width="0" style="212" hidden="1" customWidth="1"/>
    <col min="9735" max="9737" width="8.7109375" style="212" customWidth="1"/>
    <col min="9738" max="9739" width="9.7109375" style="212" customWidth="1"/>
    <col min="9740" max="9984" width="9.140625" style="212"/>
    <col min="9985" max="9985" width="44.7109375" style="212" customWidth="1"/>
    <col min="9986" max="9990" width="0" style="212" hidden="1" customWidth="1"/>
    <col min="9991" max="9993" width="8.7109375" style="212" customWidth="1"/>
    <col min="9994" max="9995" width="9.7109375" style="212" customWidth="1"/>
    <col min="9996" max="10240" width="9.140625" style="212"/>
    <col min="10241" max="10241" width="44.7109375" style="212" customWidth="1"/>
    <col min="10242" max="10246" width="0" style="212" hidden="1" customWidth="1"/>
    <col min="10247" max="10249" width="8.7109375" style="212" customWidth="1"/>
    <col min="10250" max="10251" width="9.7109375" style="212" customWidth="1"/>
    <col min="10252" max="10496" width="9.140625" style="212"/>
    <col min="10497" max="10497" width="44.7109375" style="212" customWidth="1"/>
    <col min="10498" max="10502" width="0" style="212" hidden="1" customWidth="1"/>
    <col min="10503" max="10505" width="8.7109375" style="212" customWidth="1"/>
    <col min="10506" max="10507" width="9.7109375" style="212" customWidth="1"/>
    <col min="10508" max="10752" width="9.140625" style="212"/>
    <col min="10753" max="10753" width="44.7109375" style="212" customWidth="1"/>
    <col min="10754" max="10758" width="0" style="212" hidden="1" customWidth="1"/>
    <col min="10759" max="10761" width="8.7109375" style="212" customWidth="1"/>
    <col min="10762" max="10763" width="9.7109375" style="212" customWidth="1"/>
    <col min="10764" max="11008" width="9.140625" style="212"/>
    <col min="11009" max="11009" width="44.7109375" style="212" customWidth="1"/>
    <col min="11010" max="11014" width="0" style="212" hidden="1" customWidth="1"/>
    <col min="11015" max="11017" width="8.7109375" style="212" customWidth="1"/>
    <col min="11018" max="11019" width="9.7109375" style="212" customWidth="1"/>
    <col min="11020" max="11264" width="9.140625" style="212"/>
    <col min="11265" max="11265" width="44.7109375" style="212" customWidth="1"/>
    <col min="11266" max="11270" width="0" style="212" hidden="1" customWidth="1"/>
    <col min="11271" max="11273" width="8.7109375" style="212" customWidth="1"/>
    <col min="11274" max="11275" width="9.7109375" style="212" customWidth="1"/>
    <col min="11276" max="11520" width="9.140625" style="212"/>
    <col min="11521" max="11521" width="44.7109375" style="212" customWidth="1"/>
    <col min="11522" max="11526" width="0" style="212" hidden="1" customWidth="1"/>
    <col min="11527" max="11529" width="8.7109375" style="212" customWidth="1"/>
    <col min="11530" max="11531" width="9.7109375" style="212" customWidth="1"/>
    <col min="11532" max="11776" width="9.140625" style="212"/>
    <col min="11777" max="11777" width="44.7109375" style="212" customWidth="1"/>
    <col min="11778" max="11782" width="0" style="212" hidden="1" customWidth="1"/>
    <col min="11783" max="11785" width="8.7109375" style="212" customWidth="1"/>
    <col min="11786" max="11787" width="9.7109375" style="212" customWidth="1"/>
    <col min="11788" max="12032" width="9.140625" style="212"/>
    <col min="12033" max="12033" width="44.7109375" style="212" customWidth="1"/>
    <col min="12034" max="12038" width="0" style="212" hidden="1" customWidth="1"/>
    <col min="12039" max="12041" width="8.7109375" style="212" customWidth="1"/>
    <col min="12042" max="12043" width="9.7109375" style="212" customWidth="1"/>
    <col min="12044" max="12288" width="9.140625" style="212"/>
    <col min="12289" max="12289" width="44.7109375" style="212" customWidth="1"/>
    <col min="12290" max="12294" width="0" style="212" hidden="1" customWidth="1"/>
    <col min="12295" max="12297" width="8.7109375" style="212" customWidth="1"/>
    <col min="12298" max="12299" width="9.7109375" style="212" customWidth="1"/>
    <col min="12300" max="12544" width="9.140625" style="212"/>
    <col min="12545" max="12545" width="44.7109375" style="212" customWidth="1"/>
    <col min="12546" max="12550" width="0" style="212" hidden="1" customWidth="1"/>
    <col min="12551" max="12553" width="8.7109375" style="212" customWidth="1"/>
    <col min="12554" max="12555" width="9.7109375" style="212" customWidth="1"/>
    <col min="12556" max="12800" width="9.140625" style="212"/>
    <col min="12801" max="12801" width="44.7109375" style="212" customWidth="1"/>
    <col min="12802" max="12806" width="0" style="212" hidden="1" customWidth="1"/>
    <col min="12807" max="12809" width="8.7109375" style="212" customWidth="1"/>
    <col min="12810" max="12811" width="9.7109375" style="212" customWidth="1"/>
    <col min="12812" max="13056" width="9.140625" style="212"/>
    <col min="13057" max="13057" width="44.7109375" style="212" customWidth="1"/>
    <col min="13058" max="13062" width="0" style="212" hidden="1" customWidth="1"/>
    <col min="13063" max="13065" width="8.7109375" style="212" customWidth="1"/>
    <col min="13066" max="13067" width="9.7109375" style="212" customWidth="1"/>
    <col min="13068" max="13312" width="9.140625" style="212"/>
    <col min="13313" max="13313" width="44.7109375" style="212" customWidth="1"/>
    <col min="13314" max="13318" width="0" style="212" hidden="1" customWidth="1"/>
    <col min="13319" max="13321" width="8.7109375" style="212" customWidth="1"/>
    <col min="13322" max="13323" width="9.7109375" style="212" customWidth="1"/>
    <col min="13324" max="13568" width="9.140625" style="212"/>
    <col min="13569" max="13569" width="44.7109375" style="212" customWidth="1"/>
    <col min="13570" max="13574" width="0" style="212" hidden="1" customWidth="1"/>
    <col min="13575" max="13577" width="8.7109375" style="212" customWidth="1"/>
    <col min="13578" max="13579" width="9.7109375" style="212" customWidth="1"/>
    <col min="13580" max="13824" width="9.140625" style="212"/>
    <col min="13825" max="13825" width="44.7109375" style="212" customWidth="1"/>
    <col min="13826" max="13830" width="0" style="212" hidden="1" customWidth="1"/>
    <col min="13831" max="13833" width="8.7109375" style="212" customWidth="1"/>
    <col min="13834" max="13835" width="9.7109375" style="212" customWidth="1"/>
    <col min="13836" max="14080" width="9.140625" style="212"/>
    <col min="14081" max="14081" width="44.7109375" style="212" customWidth="1"/>
    <col min="14082" max="14086" width="0" style="212" hidden="1" customWidth="1"/>
    <col min="14087" max="14089" width="8.7109375" style="212" customWidth="1"/>
    <col min="14090" max="14091" width="9.7109375" style="212" customWidth="1"/>
    <col min="14092" max="14336" width="9.140625" style="212"/>
    <col min="14337" max="14337" width="44.7109375" style="212" customWidth="1"/>
    <col min="14338" max="14342" width="0" style="212" hidden="1" customWidth="1"/>
    <col min="14343" max="14345" width="8.7109375" style="212" customWidth="1"/>
    <col min="14346" max="14347" width="9.7109375" style="212" customWidth="1"/>
    <col min="14348" max="14592" width="9.140625" style="212"/>
    <col min="14593" max="14593" width="44.7109375" style="212" customWidth="1"/>
    <col min="14594" max="14598" width="0" style="212" hidden="1" customWidth="1"/>
    <col min="14599" max="14601" width="8.7109375" style="212" customWidth="1"/>
    <col min="14602" max="14603" width="9.7109375" style="212" customWidth="1"/>
    <col min="14604" max="14848" width="9.140625" style="212"/>
    <col min="14849" max="14849" width="44.7109375" style="212" customWidth="1"/>
    <col min="14850" max="14854" width="0" style="212" hidden="1" customWidth="1"/>
    <col min="14855" max="14857" width="8.7109375" style="212" customWidth="1"/>
    <col min="14858" max="14859" width="9.7109375" style="212" customWidth="1"/>
    <col min="14860" max="15104" width="9.140625" style="212"/>
    <col min="15105" max="15105" width="44.7109375" style="212" customWidth="1"/>
    <col min="15106" max="15110" width="0" style="212" hidden="1" customWidth="1"/>
    <col min="15111" max="15113" width="8.7109375" style="212" customWidth="1"/>
    <col min="15114" max="15115" width="9.7109375" style="212" customWidth="1"/>
    <col min="15116" max="15360" width="9.140625" style="212"/>
    <col min="15361" max="15361" width="44.7109375" style="212" customWidth="1"/>
    <col min="15362" max="15366" width="0" style="212" hidden="1" customWidth="1"/>
    <col min="15367" max="15369" width="8.7109375" style="212" customWidth="1"/>
    <col min="15370" max="15371" width="9.7109375" style="212" customWidth="1"/>
    <col min="15372" max="15616" width="9.140625" style="212"/>
    <col min="15617" max="15617" width="44.7109375" style="212" customWidth="1"/>
    <col min="15618" max="15622" width="0" style="212" hidden="1" customWidth="1"/>
    <col min="15623" max="15625" width="8.7109375" style="212" customWidth="1"/>
    <col min="15626" max="15627" width="9.7109375" style="212" customWidth="1"/>
    <col min="15628" max="15872" width="9.140625" style="212"/>
    <col min="15873" max="15873" width="44.7109375" style="212" customWidth="1"/>
    <col min="15874" max="15878" width="0" style="212" hidden="1" customWidth="1"/>
    <col min="15879" max="15881" width="8.7109375" style="212" customWidth="1"/>
    <col min="15882" max="15883" width="9.7109375" style="212" customWidth="1"/>
    <col min="15884" max="16128" width="9.140625" style="212"/>
    <col min="16129" max="16129" width="44.7109375" style="212" customWidth="1"/>
    <col min="16130" max="16134" width="0" style="212" hidden="1" customWidth="1"/>
    <col min="16135" max="16137" width="8.7109375" style="212" customWidth="1"/>
    <col min="16138" max="16139" width="9.7109375" style="212" customWidth="1"/>
    <col min="16140" max="16384" width="9.140625" style="212"/>
  </cols>
  <sheetData>
    <row r="1" spans="1:13" s="6" customFormat="1" ht="12.95" customHeight="1" x14ac:dyDescent="0.2">
      <c r="A1" s="952" t="s">
        <v>1375</v>
      </c>
      <c r="M1" s="212"/>
    </row>
    <row r="2" spans="1:13" s="279" customFormat="1" ht="18" customHeight="1" x14ac:dyDescent="0.2">
      <c r="A2" s="210" t="s">
        <v>276</v>
      </c>
      <c r="B2" s="212"/>
      <c r="C2" s="212"/>
      <c r="D2" s="212"/>
      <c r="E2" s="212"/>
      <c r="F2" s="212"/>
      <c r="M2" s="212"/>
    </row>
    <row r="3" spans="1:13" s="269" customFormat="1" ht="18" customHeight="1" thickBot="1" x14ac:dyDescent="0.25">
      <c r="A3" s="268" t="s">
        <v>149</v>
      </c>
      <c r="B3" s="212"/>
      <c r="C3" s="212"/>
      <c r="D3" s="212"/>
      <c r="E3" s="212"/>
      <c r="F3" s="212"/>
      <c r="M3" s="212"/>
    </row>
    <row r="4" spans="1:13" s="272" customFormat="1" ht="18" customHeight="1" thickBot="1" x14ac:dyDescent="0.25">
      <c r="A4" s="280"/>
      <c r="B4" s="281">
        <v>2014</v>
      </c>
      <c r="C4" s="281">
        <v>2015</v>
      </c>
      <c r="D4" s="281">
        <v>2016</v>
      </c>
      <c r="E4" s="281">
        <v>2017</v>
      </c>
      <c r="F4" s="281">
        <v>2018</v>
      </c>
      <c r="G4" s="282">
        <v>2019</v>
      </c>
      <c r="H4" s="281">
        <v>2020</v>
      </c>
      <c r="I4" s="282">
        <v>2021</v>
      </c>
      <c r="J4" s="281">
        <v>2022</v>
      </c>
      <c r="K4" s="282">
        <v>2023</v>
      </c>
      <c r="L4" s="281">
        <v>2024</v>
      </c>
      <c r="M4" s="281">
        <v>2025</v>
      </c>
    </row>
    <row r="5" spans="1:13" s="283" customFormat="1" ht="6.6" customHeight="1" x14ac:dyDescent="0.2">
      <c r="A5" s="270"/>
      <c r="B5" s="221"/>
      <c r="C5" s="221"/>
      <c r="D5" s="221"/>
      <c r="E5" s="221"/>
      <c r="F5" s="221"/>
      <c r="G5" s="221"/>
      <c r="H5" s="221"/>
      <c r="I5" s="221"/>
      <c r="J5" s="221"/>
      <c r="K5" s="221"/>
      <c r="L5" s="221"/>
      <c r="M5" s="221"/>
    </row>
    <row r="6" spans="1:13" s="272" customFormat="1" ht="12.95" customHeight="1" x14ac:dyDescent="0.2">
      <c r="A6" s="284" t="s">
        <v>19</v>
      </c>
      <c r="B6" s="271">
        <v>481138.3</v>
      </c>
      <c r="C6" s="271">
        <v>553920.1</v>
      </c>
      <c r="D6" s="271">
        <v>588982.19999999995</v>
      </c>
      <c r="E6" s="271">
        <v>655067.4</v>
      </c>
      <c r="F6" s="271">
        <v>685612.2</v>
      </c>
      <c r="G6" s="271">
        <v>779428.7</v>
      </c>
      <c r="H6" s="271">
        <v>869723.5</v>
      </c>
      <c r="I6" s="271">
        <v>973850.1</v>
      </c>
      <c r="J6" s="271">
        <v>1279595</v>
      </c>
      <c r="K6" s="271">
        <v>1570891.3</v>
      </c>
      <c r="L6" s="271">
        <v>2083890.3</v>
      </c>
      <c r="M6" s="271">
        <v>3302058.6</v>
      </c>
    </row>
    <row r="7" spans="1:13" s="269" customFormat="1" ht="12.95" customHeight="1" x14ac:dyDescent="0.2">
      <c r="A7" s="156" t="s">
        <v>20</v>
      </c>
      <c r="B7" s="274"/>
      <c r="C7" s="274"/>
      <c r="D7" s="274"/>
      <c r="E7" s="274"/>
      <c r="F7" s="274"/>
      <c r="G7" s="274"/>
      <c r="H7" s="274"/>
      <c r="I7" s="274"/>
      <c r="J7" s="274"/>
      <c r="K7" s="274"/>
      <c r="L7" s="274"/>
      <c r="M7" s="274"/>
    </row>
    <row r="8" spans="1:13" s="269" customFormat="1" ht="13.9" customHeight="1" x14ac:dyDescent="0.2">
      <c r="A8" s="143" t="s">
        <v>21</v>
      </c>
      <c r="B8" s="274">
        <v>4829.5</v>
      </c>
      <c r="C8" s="274">
        <v>4965.5</v>
      </c>
      <c r="D8" s="274">
        <v>4980.8</v>
      </c>
      <c r="E8" s="274">
        <v>6056.3</v>
      </c>
      <c r="F8" s="274">
        <v>6214.5</v>
      </c>
      <c r="G8" s="274">
        <v>6005.4</v>
      </c>
      <c r="H8" s="274">
        <v>6051.6</v>
      </c>
      <c r="I8" s="274">
        <v>8188.6</v>
      </c>
      <c r="J8" s="274">
        <v>8781.2999999999993</v>
      </c>
      <c r="K8" s="274">
        <v>9577.5</v>
      </c>
      <c r="L8" s="274">
        <v>16004</v>
      </c>
      <c r="M8" s="274">
        <v>19462</v>
      </c>
    </row>
    <row r="9" spans="1:13" s="269" customFormat="1" ht="12.95" customHeight="1" x14ac:dyDescent="0.2">
      <c r="A9" s="144" t="s">
        <v>101</v>
      </c>
      <c r="B9" s="274">
        <v>18759.900000000001</v>
      </c>
      <c r="C9" s="274">
        <v>43749.2</v>
      </c>
      <c r="D9" s="274">
        <v>72635</v>
      </c>
      <c r="E9" s="274">
        <v>83807</v>
      </c>
      <c r="F9" s="274">
        <v>84207.8</v>
      </c>
      <c r="G9" s="274">
        <v>90214.399999999994</v>
      </c>
      <c r="H9" s="274">
        <v>98219.7</v>
      </c>
      <c r="I9" s="274">
        <v>125835.4</v>
      </c>
      <c r="J9" s="274">
        <v>147195.6</v>
      </c>
      <c r="K9" s="274">
        <v>154908.70000000001</v>
      </c>
      <c r="L9" s="274">
        <v>162301.20000000001</v>
      </c>
      <c r="M9" s="274">
        <v>202880.6</v>
      </c>
    </row>
    <row r="10" spans="1:13" s="269" customFormat="1" ht="12.95" customHeight="1" x14ac:dyDescent="0.2">
      <c r="A10" s="144" t="s">
        <v>64</v>
      </c>
      <c r="B10" s="274">
        <v>118414.9</v>
      </c>
      <c r="C10" s="274">
        <v>125235.2</v>
      </c>
      <c r="D10" s="274">
        <v>123555</v>
      </c>
      <c r="E10" s="274">
        <v>133904.4</v>
      </c>
      <c r="F10" s="274">
        <v>131411.6</v>
      </c>
      <c r="G10" s="274">
        <v>187951.9</v>
      </c>
      <c r="H10" s="274">
        <v>226785.5</v>
      </c>
      <c r="I10" s="274">
        <v>251814.2</v>
      </c>
      <c r="J10" s="274">
        <v>433858.1</v>
      </c>
      <c r="K10" s="274">
        <v>485013.4</v>
      </c>
      <c r="L10" s="274">
        <v>575748.5</v>
      </c>
      <c r="M10" s="274">
        <v>708717.9</v>
      </c>
    </row>
    <row r="11" spans="1:13" s="269" customFormat="1" ht="24" x14ac:dyDescent="0.2">
      <c r="A11" s="145" t="s">
        <v>90</v>
      </c>
      <c r="B11" s="274">
        <v>23803.4</v>
      </c>
      <c r="C11" s="274">
        <v>24108.1</v>
      </c>
      <c r="D11" s="274">
        <v>26736.2</v>
      </c>
      <c r="E11" s="274">
        <v>30695.8</v>
      </c>
      <c r="F11" s="274">
        <v>31591.4</v>
      </c>
      <c r="G11" s="274">
        <v>33576.199999999997</v>
      </c>
      <c r="H11" s="274">
        <v>36521.300000000003</v>
      </c>
      <c r="I11" s="274">
        <v>40591.300000000003</v>
      </c>
      <c r="J11" s="274">
        <v>51804.9</v>
      </c>
      <c r="K11" s="274">
        <v>59033.1</v>
      </c>
      <c r="L11" s="274">
        <v>73977.7</v>
      </c>
      <c r="M11" s="274">
        <v>78598.5</v>
      </c>
    </row>
    <row r="12" spans="1:13" s="269" customFormat="1" ht="12" x14ac:dyDescent="0.2">
      <c r="A12" s="146" t="s">
        <v>66</v>
      </c>
      <c r="B12" s="274">
        <v>1467.3</v>
      </c>
      <c r="C12" s="274">
        <v>1226.7</v>
      </c>
      <c r="D12" s="274">
        <v>34.1</v>
      </c>
      <c r="E12" s="274">
        <v>44.9</v>
      </c>
      <c r="F12" s="274">
        <v>61.3</v>
      </c>
      <c r="G12" s="274">
        <v>76.400000000000006</v>
      </c>
      <c r="H12" s="274">
        <v>108.6</v>
      </c>
      <c r="I12" s="274">
        <v>85</v>
      </c>
      <c r="J12" s="274">
        <v>87.6</v>
      </c>
      <c r="K12" s="274">
        <v>86.1</v>
      </c>
      <c r="L12" s="274">
        <v>68.7</v>
      </c>
      <c r="M12" s="274">
        <v>80.8</v>
      </c>
    </row>
    <row r="13" spans="1:13" s="269" customFormat="1" ht="36" customHeight="1" x14ac:dyDescent="0.2">
      <c r="A13" s="145" t="s">
        <v>91</v>
      </c>
      <c r="B13" s="274">
        <v>6131.5</v>
      </c>
      <c r="C13" s="274">
        <v>5771.8</v>
      </c>
      <c r="D13" s="274">
        <v>2876.1</v>
      </c>
      <c r="E13" s="274">
        <v>3208.4</v>
      </c>
      <c r="F13" s="274">
        <v>3356.3</v>
      </c>
      <c r="G13" s="274">
        <v>4235.2</v>
      </c>
      <c r="H13" s="274">
        <v>5048.3</v>
      </c>
      <c r="I13" s="274">
        <v>6134.2</v>
      </c>
      <c r="J13" s="274">
        <v>9578.5</v>
      </c>
      <c r="K13" s="274">
        <v>13379.7</v>
      </c>
      <c r="L13" s="274">
        <v>12487.9</v>
      </c>
      <c r="M13" s="274">
        <v>16406.3</v>
      </c>
    </row>
    <row r="14" spans="1:13" s="269" customFormat="1" ht="24" customHeight="1" x14ac:dyDescent="0.2">
      <c r="A14" s="145" t="s">
        <v>68</v>
      </c>
      <c r="B14" s="274">
        <v>2682.9</v>
      </c>
      <c r="C14" s="274">
        <v>2029.8</v>
      </c>
      <c r="D14" s="274">
        <v>2179.6</v>
      </c>
      <c r="E14" s="274">
        <v>2075.1999999999998</v>
      </c>
      <c r="F14" s="274">
        <v>1973.2</v>
      </c>
      <c r="G14" s="223">
        <v>1878.5</v>
      </c>
      <c r="H14" s="223">
        <v>2105.4</v>
      </c>
      <c r="I14" s="223">
        <v>2486.9</v>
      </c>
      <c r="J14" s="223">
        <v>3078.3</v>
      </c>
      <c r="K14" s="223">
        <v>4617</v>
      </c>
      <c r="L14" s="223">
        <v>6255.6</v>
      </c>
      <c r="M14" s="223">
        <v>10084.700000000001</v>
      </c>
    </row>
    <row r="15" spans="1:13" s="269" customFormat="1" ht="24" x14ac:dyDescent="0.2">
      <c r="A15" s="145" t="s">
        <v>95</v>
      </c>
      <c r="B15" s="274">
        <v>19598.599999999999</v>
      </c>
      <c r="C15" s="274">
        <v>22277.3</v>
      </c>
      <c r="D15" s="274">
        <v>21166.7</v>
      </c>
      <c r="E15" s="274">
        <v>23911.3</v>
      </c>
      <c r="F15" s="274">
        <v>21154.7</v>
      </c>
      <c r="G15" s="223">
        <v>19470.8</v>
      </c>
      <c r="H15" s="223">
        <v>19700.3</v>
      </c>
      <c r="I15" s="223">
        <v>19430</v>
      </c>
      <c r="J15" s="223">
        <v>18738.900000000001</v>
      </c>
      <c r="K15" s="223">
        <v>18284.8</v>
      </c>
      <c r="L15" s="223">
        <v>25864</v>
      </c>
      <c r="M15" s="223">
        <v>30140.799999999999</v>
      </c>
    </row>
    <row r="16" spans="1:13" s="269" customFormat="1" ht="12.95" customHeight="1" x14ac:dyDescent="0.2">
      <c r="A16" s="146" t="s">
        <v>70</v>
      </c>
      <c r="B16" s="274">
        <v>1735.6</v>
      </c>
      <c r="C16" s="274">
        <v>1863.8</v>
      </c>
      <c r="D16" s="274">
        <v>1314</v>
      </c>
      <c r="E16" s="274">
        <v>1332.5</v>
      </c>
      <c r="F16" s="274">
        <v>2048.4</v>
      </c>
      <c r="G16" s="223">
        <v>2102.8000000000002</v>
      </c>
      <c r="H16" s="223">
        <v>2363.3000000000002</v>
      </c>
      <c r="I16" s="223">
        <v>2091</v>
      </c>
      <c r="J16" s="223">
        <v>2017.4</v>
      </c>
      <c r="K16" s="223">
        <v>1492.5</v>
      </c>
      <c r="L16" s="223">
        <v>1631</v>
      </c>
      <c r="M16" s="223">
        <v>2096.3000000000002</v>
      </c>
    </row>
    <row r="17" spans="1:13" s="269" customFormat="1" ht="12.95" customHeight="1" x14ac:dyDescent="0.2">
      <c r="A17" s="146" t="s">
        <v>71</v>
      </c>
      <c r="B17" s="274">
        <v>276.8</v>
      </c>
      <c r="C17" s="274">
        <v>246.6</v>
      </c>
      <c r="D17" s="274">
        <v>297.7</v>
      </c>
      <c r="E17" s="274">
        <v>320.5</v>
      </c>
      <c r="F17" s="274">
        <v>330</v>
      </c>
      <c r="G17" s="223">
        <v>1173.5999999999999</v>
      </c>
      <c r="H17" s="223">
        <v>1364.1</v>
      </c>
      <c r="I17" s="223">
        <v>1727.6</v>
      </c>
      <c r="J17" s="223">
        <v>1933.4</v>
      </c>
      <c r="K17" s="223">
        <v>2232.3000000000002</v>
      </c>
      <c r="L17" s="223">
        <v>1793.4</v>
      </c>
      <c r="M17" s="223">
        <v>2973.7</v>
      </c>
    </row>
    <row r="18" spans="1:13" s="269" customFormat="1" ht="12.95" customHeight="1" x14ac:dyDescent="0.2">
      <c r="A18" s="146" t="s">
        <v>72</v>
      </c>
      <c r="B18" s="274">
        <v>2509.6</v>
      </c>
      <c r="C18" s="274">
        <v>3053</v>
      </c>
      <c r="D18" s="274">
        <v>3181.9</v>
      </c>
      <c r="E18" s="274">
        <v>3783.7</v>
      </c>
      <c r="F18" s="274">
        <v>4091.8</v>
      </c>
      <c r="G18" s="223">
        <v>4071.3</v>
      </c>
      <c r="H18" s="223">
        <v>5660.1</v>
      </c>
      <c r="I18" s="223">
        <v>6125.8</v>
      </c>
      <c r="J18" s="223">
        <v>6760.4</v>
      </c>
      <c r="K18" s="223">
        <v>9534</v>
      </c>
      <c r="L18" s="223">
        <v>11074.3</v>
      </c>
      <c r="M18" s="223">
        <v>15783.2</v>
      </c>
    </row>
    <row r="19" spans="1:13" s="269" customFormat="1" ht="12.95" customHeight="1" x14ac:dyDescent="0.2">
      <c r="A19" s="146" t="s">
        <v>73</v>
      </c>
      <c r="B19" s="274">
        <v>16555.3</v>
      </c>
      <c r="C19" s="274">
        <v>18488.3</v>
      </c>
      <c r="D19" s="274">
        <v>19394.3</v>
      </c>
      <c r="E19" s="274">
        <v>21184.2</v>
      </c>
      <c r="F19" s="274">
        <v>24248.7</v>
      </c>
      <c r="G19" s="223">
        <v>27751.1</v>
      </c>
      <c r="H19" s="223">
        <v>27162.6</v>
      </c>
      <c r="I19" s="223">
        <v>30631.599999999999</v>
      </c>
      <c r="J19" s="223">
        <v>31922.3</v>
      </c>
      <c r="K19" s="223">
        <v>35574.300000000003</v>
      </c>
      <c r="L19" s="223">
        <v>39266.400000000001</v>
      </c>
      <c r="M19" s="223">
        <v>63854.6</v>
      </c>
    </row>
    <row r="20" spans="1:13" s="269" customFormat="1" ht="36" customHeight="1" x14ac:dyDescent="0.2">
      <c r="A20" s="145" t="s">
        <v>96</v>
      </c>
      <c r="B20" s="274">
        <v>36204.5</v>
      </c>
      <c r="C20" s="274">
        <v>37351.300000000003</v>
      </c>
      <c r="D20" s="274">
        <v>37664</v>
      </c>
      <c r="E20" s="274">
        <v>38104.400000000001</v>
      </c>
      <c r="F20" s="274">
        <v>34402.300000000003</v>
      </c>
      <c r="G20" s="223">
        <v>85850.1</v>
      </c>
      <c r="H20" s="223">
        <v>118334</v>
      </c>
      <c r="I20" s="223">
        <v>131777.9</v>
      </c>
      <c r="J20" s="223">
        <v>296990.3</v>
      </c>
      <c r="K20" s="223">
        <v>326540.90000000002</v>
      </c>
      <c r="L20" s="223">
        <v>385336.4</v>
      </c>
      <c r="M20" s="223">
        <v>466403.9</v>
      </c>
    </row>
    <row r="21" spans="1:13" s="269" customFormat="1" ht="24" customHeight="1" x14ac:dyDescent="0.2">
      <c r="A21" s="145" t="s">
        <v>75</v>
      </c>
      <c r="B21" s="274">
        <v>19</v>
      </c>
      <c r="C21" s="274">
        <v>881.9</v>
      </c>
      <c r="D21" s="274">
        <v>821.1</v>
      </c>
      <c r="E21" s="274">
        <v>844.1</v>
      </c>
      <c r="F21" s="274">
        <v>31</v>
      </c>
      <c r="G21" s="223">
        <v>32.799999999999997</v>
      </c>
      <c r="H21" s="223">
        <v>53.7</v>
      </c>
      <c r="I21" s="223">
        <v>207.2</v>
      </c>
      <c r="J21" s="223">
        <v>220</v>
      </c>
      <c r="K21" s="223">
        <v>375.6</v>
      </c>
      <c r="L21" s="223">
        <v>427.9</v>
      </c>
      <c r="M21" s="223">
        <v>975.1</v>
      </c>
    </row>
    <row r="22" spans="1:13" s="269" customFormat="1" ht="12.95" customHeight="1" x14ac:dyDescent="0.2">
      <c r="A22" s="146" t="s">
        <v>76</v>
      </c>
      <c r="B22" s="274">
        <v>2945.2</v>
      </c>
      <c r="C22" s="274">
        <v>3145.6</v>
      </c>
      <c r="D22" s="274">
        <v>3105.2</v>
      </c>
      <c r="E22" s="274">
        <v>3013</v>
      </c>
      <c r="F22" s="274">
        <v>3238.1</v>
      </c>
      <c r="G22" s="223">
        <v>3184.5</v>
      </c>
      <c r="H22" s="223">
        <v>2929.9</v>
      </c>
      <c r="I22" s="223">
        <v>3537.3</v>
      </c>
      <c r="J22" s="223">
        <v>3724.5</v>
      </c>
      <c r="K22" s="223">
        <v>5097.2</v>
      </c>
      <c r="L22" s="223">
        <v>5689.2</v>
      </c>
      <c r="M22" s="223">
        <v>6956.4</v>
      </c>
    </row>
    <row r="23" spans="1:13" s="269" customFormat="1" ht="15.6" customHeight="1" x14ac:dyDescent="0.2">
      <c r="A23" s="145" t="s">
        <v>77</v>
      </c>
      <c r="B23" s="274">
        <v>395.3</v>
      </c>
      <c r="C23" s="274">
        <v>396.3</v>
      </c>
      <c r="D23" s="274">
        <v>359.4</v>
      </c>
      <c r="E23" s="274">
        <v>467.3</v>
      </c>
      <c r="F23" s="274">
        <v>430.5</v>
      </c>
      <c r="G23" s="223">
        <v>507.5</v>
      </c>
      <c r="H23" s="223">
        <v>276</v>
      </c>
      <c r="I23" s="223">
        <v>315.8</v>
      </c>
      <c r="J23" s="223">
        <v>348.9</v>
      </c>
      <c r="K23" s="223">
        <v>491.8</v>
      </c>
      <c r="L23" s="223">
        <v>487.9</v>
      </c>
      <c r="M23" s="223">
        <v>581.20000000000005</v>
      </c>
    </row>
    <row r="24" spans="1:13" s="269" customFormat="1" ht="12.95" customHeight="1" x14ac:dyDescent="0.2">
      <c r="A24" s="145" t="s">
        <v>78</v>
      </c>
      <c r="B24" s="274">
        <v>1427.5</v>
      </c>
      <c r="C24" s="274">
        <v>1368.2</v>
      </c>
      <c r="D24" s="274">
        <v>1456.7</v>
      </c>
      <c r="E24" s="274">
        <v>1746.2</v>
      </c>
      <c r="F24" s="274">
        <v>1843.8</v>
      </c>
      <c r="G24" s="223">
        <v>2146.6</v>
      </c>
      <c r="H24" s="223">
        <v>2353.6</v>
      </c>
      <c r="I24" s="223">
        <v>2539.8000000000002</v>
      </c>
      <c r="J24" s="223">
        <v>3376.5</v>
      </c>
      <c r="K24" s="223">
        <v>3864.8</v>
      </c>
      <c r="L24" s="223">
        <v>7588.8</v>
      </c>
      <c r="M24" s="223">
        <v>8972.1</v>
      </c>
    </row>
    <row r="25" spans="1:13" s="269" customFormat="1" ht="24" customHeight="1" x14ac:dyDescent="0.2">
      <c r="A25" s="145" t="s">
        <v>104</v>
      </c>
      <c r="B25" s="274">
        <v>2662.3</v>
      </c>
      <c r="C25" s="274">
        <v>3026.5</v>
      </c>
      <c r="D25" s="274">
        <v>2967.9</v>
      </c>
      <c r="E25" s="274">
        <v>3173</v>
      </c>
      <c r="F25" s="274">
        <v>2610.1</v>
      </c>
      <c r="G25" s="238">
        <v>1894.3</v>
      </c>
      <c r="H25" s="238">
        <v>2804.2</v>
      </c>
      <c r="I25" s="238">
        <v>4132.8</v>
      </c>
      <c r="J25" s="238">
        <v>3276.3</v>
      </c>
      <c r="K25" s="238">
        <v>4409.2</v>
      </c>
      <c r="L25" s="238">
        <v>3799.3</v>
      </c>
      <c r="M25" s="238">
        <v>4810.2</v>
      </c>
    </row>
    <row r="26" spans="1:13" s="269" customFormat="1" ht="24" customHeight="1" x14ac:dyDescent="0.2">
      <c r="A26" s="147" t="s">
        <v>22</v>
      </c>
      <c r="B26" s="274">
        <v>98027.4</v>
      </c>
      <c r="C26" s="274">
        <v>121653.2</v>
      </c>
      <c r="D26" s="274">
        <v>134260.70000000001</v>
      </c>
      <c r="E26" s="274">
        <v>140914.20000000001</v>
      </c>
      <c r="F26" s="274">
        <v>140535.1</v>
      </c>
      <c r="G26" s="274">
        <v>142809.60000000001</v>
      </c>
      <c r="H26" s="274">
        <v>146110.1</v>
      </c>
      <c r="I26" s="274">
        <v>150775</v>
      </c>
      <c r="J26" s="274">
        <v>158817.79999999999</v>
      </c>
      <c r="K26" s="274">
        <v>171729</v>
      </c>
      <c r="L26" s="274">
        <v>205181.5</v>
      </c>
      <c r="M26" s="274">
        <v>224777.7</v>
      </c>
    </row>
    <row r="27" spans="1:13" s="269" customFormat="1" ht="24" customHeight="1" x14ac:dyDescent="0.2">
      <c r="A27" s="145" t="s">
        <v>79</v>
      </c>
      <c r="B27" s="274">
        <v>91958.9</v>
      </c>
      <c r="C27" s="274">
        <v>109046.6</v>
      </c>
      <c r="D27" s="274">
        <v>114489</v>
      </c>
      <c r="E27" s="274">
        <v>117172</v>
      </c>
      <c r="F27" s="274">
        <v>116833.5</v>
      </c>
      <c r="G27" s="274">
        <v>118247.1</v>
      </c>
      <c r="H27" s="274">
        <v>120141.2</v>
      </c>
      <c r="I27" s="274">
        <v>124433.4</v>
      </c>
      <c r="J27" s="274">
        <v>135551.20000000001</v>
      </c>
      <c r="K27" s="274">
        <v>146891.29999999999</v>
      </c>
      <c r="L27" s="274">
        <v>171449.1</v>
      </c>
      <c r="M27" s="274">
        <v>190113.2</v>
      </c>
    </row>
    <row r="28" spans="1:13" s="269" customFormat="1" ht="24" customHeight="1" x14ac:dyDescent="0.2">
      <c r="A28" s="145" t="s">
        <v>80</v>
      </c>
      <c r="B28" s="274">
        <v>2707.3</v>
      </c>
      <c r="C28" s="274">
        <v>8374.9</v>
      </c>
      <c r="D28" s="274">
        <v>15216.6</v>
      </c>
      <c r="E28" s="274">
        <v>18943.8</v>
      </c>
      <c r="F28" s="274">
        <v>18996.599999999999</v>
      </c>
      <c r="G28" s="274">
        <v>19174.400000000001</v>
      </c>
      <c r="H28" s="274">
        <v>20001.3</v>
      </c>
      <c r="I28" s="274">
        <v>20214</v>
      </c>
      <c r="J28" s="274">
        <v>20337.7</v>
      </c>
      <c r="K28" s="274">
        <v>20805.900000000001</v>
      </c>
      <c r="L28" s="274">
        <v>22400.1</v>
      </c>
      <c r="M28" s="274">
        <v>21774.5</v>
      </c>
    </row>
    <row r="29" spans="1:13" s="269" customFormat="1" ht="12.75" customHeight="1" x14ac:dyDescent="0.2">
      <c r="A29" s="145" t="s">
        <v>49</v>
      </c>
      <c r="B29" s="274">
        <v>3361.2</v>
      </c>
      <c r="C29" s="274">
        <v>4231.7</v>
      </c>
      <c r="D29" s="274">
        <v>4555.1000000000004</v>
      </c>
      <c r="E29" s="274">
        <v>4798.3999999999996</v>
      </c>
      <c r="F29" s="274">
        <v>4705</v>
      </c>
      <c r="G29" s="274">
        <v>5388.1</v>
      </c>
      <c r="H29" s="274">
        <v>5967.6</v>
      </c>
      <c r="I29" s="274">
        <v>6127.5</v>
      </c>
      <c r="J29" s="274">
        <v>2928.9</v>
      </c>
      <c r="K29" s="274">
        <v>4031.8</v>
      </c>
      <c r="L29" s="274">
        <v>11332.3</v>
      </c>
      <c r="M29" s="274">
        <v>12890.1</v>
      </c>
    </row>
    <row r="30" spans="1:13" s="269" customFormat="1" ht="24.6" customHeight="1" x14ac:dyDescent="0.2">
      <c r="A30" s="147" t="s">
        <v>81</v>
      </c>
      <c r="B30" s="274">
        <v>4984.5</v>
      </c>
      <c r="C30" s="274">
        <v>3299.5</v>
      </c>
      <c r="D30" s="274">
        <v>4083.3</v>
      </c>
      <c r="E30" s="274">
        <v>4575.3999999999996</v>
      </c>
      <c r="F30" s="274">
        <v>5762.5</v>
      </c>
      <c r="G30" s="274">
        <v>6610</v>
      </c>
      <c r="H30" s="274">
        <v>7163.8</v>
      </c>
      <c r="I30" s="274">
        <v>8192.6</v>
      </c>
      <c r="J30" s="274">
        <v>10741.4</v>
      </c>
      <c r="K30" s="274">
        <v>12719.6</v>
      </c>
      <c r="L30" s="274">
        <v>14435.5</v>
      </c>
      <c r="M30" s="274">
        <v>27083.9</v>
      </c>
    </row>
    <row r="31" spans="1:13" s="269" customFormat="1" ht="12.95" customHeight="1" x14ac:dyDescent="0.2">
      <c r="A31" s="144" t="s">
        <v>24</v>
      </c>
      <c r="B31" s="274">
        <v>30740.799999999999</v>
      </c>
      <c r="C31" s="274">
        <v>38672.800000000003</v>
      </c>
      <c r="D31" s="274">
        <v>42888.9</v>
      </c>
      <c r="E31" s="274">
        <v>55156.2</v>
      </c>
      <c r="F31" s="274">
        <v>62098.2</v>
      </c>
      <c r="G31" s="274">
        <v>85958.3</v>
      </c>
      <c r="H31" s="274">
        <v>92240</v>
      </c>
      <c r="I31" s="274">
        <v>105443.4</v>
      </c>
      <c r="J31" s="274">
        <v>132863.6</v>
      </c>
      <c r="K31" s="274">
        <v>201821.9</v>
      </c>
      <c r="L31" s="274">
        <v>263120.59999999998</v>
      </c>
      <c r="M31" s="274">
        <v>597084.80000000005</v>
      </c>
    </row>
    <row r="32" spans="1:13" s="269" customFormat="1" ht="24" customHeight="1" x14ac:dyDescent="0.2">
      <c r="A32" s="147" t="s">
        <v>102</v>
      </c>
      <c r="B32" s="274">
        <v>52986.7</v>
      </c>
      <c r="C32" s="274">
        <v>59101.9</v>
      </c>
      <c r="D32" s="274">
        <v>63366.400000000001</v>
      </c>
      <c r="E32" s="274">
        <v>72315.8</v>
      </c>
      <c r="F32" s="274">
        <v>80431</v>
      </c>
      <c r="G32" s="274">
        <v>91464.3</v>
      </c>
      <c r="H32" s="274">
        <v>107402.1</v>
      </c>
      <c r="I32" s="274">
        <v>135892</v>
      </c>
      <c r="J32" s="274">
        <v>160440</v>
      </c>
      <c r="K32" s="274">
        <v>204767.1</v>
      </c>
      <c r="L32" s="274">
        <v>280463.8</v>
      </c>
      <c r="M32" s="274">
        <v>416979.20000000001</v>
      </c>
    </row>
    <row r="33" spans="1:13" s="269" customFormat="1" ht="12.95" customHeight="1" x14ac:dyDescent="0.2">
      <c r="A33" s="144" t="s">
        <v>82</v>
      </c>
      <c r="B33" s="274">
        <v>27092.2</v>
      </c>
      <c r="C33" s="274">
        <v>29207.200000000001</v>
      </c>
      <c r="D33" s="274">
        <v>33229.5</v>
      </c>
      <c r="E33" s="274">
        <v>35388.1</v>
      </c>
      <c r="F33" s="274">
        <v>33948.800000000003</v>
      </c>
      <c r="G33" s="274">
        <v>35745.699999999997</v>
      </c>
      <c r="H33" s="274">
        <v>30912.400000000001</v>
      </c>
      <c r="I33" s="274">
        <v>40872.5</v>
      </c>
      <c r="J33" s="274">
        <v>53671.5</v>
      </c>
      <c r="K33" s="274">
        <v>91615.9</v>
      </c>
      <c r="L33" s="274">
        <v>143651</v>
      </c>
      <c r="M33" s="274">
        <v>167476.6</v>
      </c>
    </row>
    <row r="34" spans="1:13" s="269" customFormat="1" ht="12.95" customHeight="1" x14ac:dyDescent="0.2">
      <c r="A34" s="144" t="s">
        <v>25</v>
      </c>
      <c r="B34" s="274">
        <v>7478.7</v>
      </c>
      <c r="C34" s="274">
        <v>7578.8</v>
      </c>
      <c r="D34" s="274">
        <v>7412.8</v>
      </c>
      <c r="E34" s="274">
        <v>8213.2000000000007</v>
      </c>
      <c r="F34" s="274">
        <v>7530.8</v>
      </c>
      <c r="G34" s="274">
        <v>7608.2</v>
      </c>
      <c r="H34" s="274">
        <v>7062.7</v>
      </c>
      <c r="I34" s="274">
        <v>10546.6</v>
      </c>
      <c r="J34" s="274">
        <v>11256.4</v>
      </c>
      <c r="K34" s="274">
        <v>13089.9</v>
      </c>
      <c r="L34" s="274">
        <v>15379.9</v>
      </c>
      <c r="M34" s="274">
        <v>18980.7</v>
      </c>
    </row>
    <row r="35" spans="1:13" s="269" customFormat="1" ht="12.95" customHeight="1" x14ac:dyDescent="0.2">
      <c r="A35" s="148" t="s">
        <v>26</v>
      </c>
      <c r="B35" s="274">
        <v>1320.6</v>
      </c>
      <c r="C35" s="274">
        <v>1195.5999999999999</v>
      </c>
      <c r="D35" s="274">
        <v>1303.8</v>
      </c>
      <c r="E35" s="274">
        <v>1689.3</v>
      </c>
      <c r="F35" s="274">
        <v>1920.3</v>
      </c>
      <c r="G35" s="274">
        <v>2185.6</v>
      </c>
      <c r="H35" s="274">
        <v>2504.8000000000002</v>
      </c>
      <c r="I35" s="274">
        <v>3545.1</v>
      </c>
      <c r="J35" s="274">
        <v>4934.8999999999996</v>
      </c>
      <c r="K35" s="274">
        <v>8972.6</v>
      </c>
      <c r="L35" s="274">
        <v>19390.099999999999</v>
      </c>
      <c r="M35" s="274">
        <v>26146.9</v>
      </c>
    </row>
    <row r="36" spans="1:13" s="269" customFormat="1" ht="12.95" customHeight="1" x14ac:dyDescent="0.2">
      <c r="A36" s="144" t="s">
        <v>27</v>
      </c>
      <c r="B36" s="274">
        <v>44891.199999999997</v>
      </c>
      <c r="C36" s="274">
        <v>49549.9</v>
      </c>
      <c r="D36" s="274">
        <v>38788.699999999997</v>
      </c>
      <c r="E36" s="274">
        <v>34355.5</v>
      </c>
      <c r="F36" s="274">
        <v>36407.5</v>
      </c>
      <c r="G36" s="274">
        <v>37261.4</v>
      </c>
      <c r="H36" s="274">
        <v>37348</v>
      </c>
      <c r="I36" s="274">
        <v>40561.4</v>
      </c>
      <c r="J36" s="274">
        <v>43521.9</v>
      </c>
      <c r="K36" s="274">
        <v>50008.9</v>
      </c>
      <c r="L36" s="274">
        <v>53843.8</v>
      </c>
      <c r="M36" s="274">
        <v>60133.8</v>
      </c>
    </row>
    <row r="37" spans="1:13" s="269" customFormat="1" ht="12.95" customHeight="1" x14ac:dyDescent="0.2">
      <c r="A37" s="144" t="s">
        <v>28</v>
      </c>
      <c r="B37" s="274">
        <v>543</v>
      </c>
      <c r="C37" s="274">
        <v>620</v>
      </c>
      <c r="D37" s="274">
        <v>1884</v>
      </c>
      <c r="E37" s="274">
        <v>3319.5</v>
      </c>
      <c r="F37" s="274">
        <v>5856.4</v>
      </c>
      <c r="G37" s="274">
        <v>7698.1</v>
      </c>
      <c r="H37" s="274">
        <v>11280.6</v>
      </c>
      <c r="I37" s="274">
        <v>15366</v>
      </c>
      <c r="J37" s="274">
        <v>28650</v>
      </c>
      <c r="K37" s="274">
        <v>77559.7</v>
      </c>
      <c r="L37" s="274">
        <v>229752.5</v>
      </c>
      <c r="M37" s="274">
        <v>687945.9</v>
      </c>
    </row>
    <row r="38" spans="1:13" s="269" customFormat="1" ht="12.95" customHeight="1" x14ac:dyDescent="0.2">
      <c r="A38" s="144" t="s">
        <v>84</v>
      </c>
      <c r="B38" s="274">
        <v>15940.9</v>
      </c>
      <c r="C38" s="274">
        <v>21543</v>
      </c>
      <c r="D38" s="274">
        <v>25122.400000000001</v>
      </c>
      <c r="E38" s="274">
        <v>28347.4</v>
      </c>
      <c r="F38" s="274">
        <v>28806.799999999999</v>
      </c>
      <c r="G38" s="274">
        <v>25464.400000000001</v>
      </c>
      <c r="H38" s="274">
        <v>26369.5</v>
      </c>
      <c r="I38" s="274">
        <v>26836.2</v>
      </c>
      <c r="J38" s="274">
        <v>32229.599999999999</v>
      </c>
      <c r="K38" s="274">
        <v>33819.9</v>
      </c>
      <c r="L38" s="274">
        <v>38597.1</v>
      </c>
      <c r="M38" s="274">
        <v>56048.9</v>
      </c>
    </row>
    <row r="39" spans="1:13" s="269" customFormat="1" ht="12.95" customHeight="1" x14ac:dyDescent="0.2">
      <c r="A39" s="144" t="s">
        <v>32</v>
      </c>
      <c r="B39" s="274">
        <v>50528.5</v>
      </c>
      <c r="C39" s="274">
        <v>43240.3</v>
      </c>
      <c r="D39" s="274">
        <v>30568.9</v>
      </c>
      <c r="E39" s="274">
        <v>41523.1</v>
      </c>
      <c r="F39" s="274">
        <v>54222.9</v>
      </c>
      <c r="G39" s="223">
        <v>45179.6</v>
      </c>
      <c r="H39" s="223">
        <v>62269.5</v>
      </c>
      <c r="I39" s="223">
        <v>38248</v>
      </c>
      <c r="J39" s="223">
        <v>37718.9</v>
      </c>
      <c r="K39" s="223">
        <v>36822.6</v>
      </c>
      <c r="L39" s="223">
        <v>38589.699999999997</v>
      </c>
      <c r="M39" s="223">
        <v>41766.300000000003</v>
      </c>
    </row>
    <row r="40" spans="1:13" s="269" customFormat="1" ht="12.95" customHeight="1" x14ac:dyDescent="0.2">
      <c r="A40" s="285" t="s">
        <v>85</v>
      </c>
      <c r="B40" s="274">
        <v>1635.3</v>
      </c>
      <c r="C40" s="274">
        <v>1478</v>
      </c>
      <c r="D40" s="274">
        <v>1630.6</v>
      </c>
      <c r="E40" s="274">
        <v>1827.5</v>
      </c>
      <c r="F40" s="274">
        <v>2026.2</v>
      </c>
      <c r="G40" s="274">
        <v>1946.1</v>
      </c>
      <c r="H40" s="274">
        <v>1789.5</v>
      </c>
      <c r="I40" s="274">
        <v>2520.9</v>
      </c>
      <c r="J40" s="274">
        <v>5272.9</v>
      </c>
      <c r="K40" s="274">
        <v>5360.5</v>
      </c>
      <c r="L40" s="274">
        <v>11212.3</v>
      </c>
      <c r="M40" s="274">
        <v>23538.3</v>
      </c>
    </row>
    <row r="41" spans="1:13" s="269" customFormat="1" ht="12.95" customHeight="1" x14ac:dyDescent="0.2">
      <c r="A41" s="144" t="s">
        <v>86</v>
      </c>
      <c r="B41" s="274">
        <v>173.7</v>
      </c>
      <c r="C41" s="274">
        <v>204.2</v>
      </c>
      <c r="D41" s="274">
        <v>215.7</v>
      </c>
      <c r="E41" s="274">
        <v>184.8</v>
      </c>
      <c r="F41" s="274">
        <v>229.8</v>
      </c>
      <c r="G41" s="223">
        <v>238.7</v>
      </c>
      <c r="H41" s="223">
        <v>228.4</v>
      </c>
      <c r="I41" s="223">
        <v>617.29999999999995</v>
      </c>
      <c r="J41" s="223">
        <v>1158.5</v>
      </c>
      <c r="K41" s="223">
        <v>1763.8</v>
      </c>
      <c r="L41" s="223">
        <v>2512.6999999999998</v>
      </c>
      <c r="M41" s="223">
        <v>2832.4</v>
      </c>
    </row>
    <row r="42" spans="1:13" s="269" customFormat="1" ht="26.25" customHeight="1" x14ac:dyDescent="0.2">
      <c r="A42" s="147" t="s">
        <v>55</v>
      </c>
      <c r="B42" s="274">
        <v>1106.5</v>
      </c>
      <c r="C42" s="274">
        <v>1364</v>
      </c>
      <c r="D42" s="274">
        <v>1680.6</v>
      </c>
      <c r="E42" s="274">
        <v>1929.2</v>
      </c>
      <c r="F42" s="274">
        <v>2475</v>
      </c>
      <c r="G42" s="223">
        <v>3307.1</v>
      </c>
      <c r="H42" s="223">
        <v>3924</v>
      </c>
      <c r="I42" s="223">
        <v>6464.8</v>
      </c>
      <c r="J42" s="223">
        <v>6398.2</v>
      </c>
      <c r="K42" s="223">
        <v>8694.5</v>
      </c>
      <c r="L42" s="223">
        <v>9876.7999999999993</v>
      </c>
      <c r="M42" s="223">
        <v>12538.8</v>
      </c>
    </row>
    <row r="43" spans="1:13" s="269" customFormat="1" ht="12.95" customHeight="1" x14ac:dyDescent="0.2">
      <c r="A43" s="144" t="s">
        <v>103</v>
      </c>
      <c r="B43" s="274">
        <v>1367.1</v>
      </c>
      <c r="C43" s="274">
        <v>985.2</v>
      </c>
      <c r="D43" s="274">
        <v>1060.0999999999999</v>
      </c>
      <c r="E43" s="274">
        <v>1208.7</v>
      </c>
      <c r="F43" s="274">
        <v>1139.8</v>
      </c>
      <c r="G43" s="223">
        <v>1430.4</v>
      </c>
      <c r="H43" s="223">
        <v>1723.5</v>
      </c>
      <c r="I43" s="223">
        <v>1787.1</v>
      </c>
      <c r="J43" s="223">
        <v>1671.6</v>
      </c>
      <c r="K43" s="223">
        <v>2252</v>
      </c>
      <c r="L43" s="223">
        <v>3146.7</v>
      </c>
      <c r="M43" s="223">
        <v>6517.2</v>
      </c>
    </row>
    <row r="44" spans="1:13" s="269" customFormat="1" ht="12.95" customHeight="1" x14ac:dyDescent="0.2">
      <c r="A44" s="144" t="s">
        <v>56</v>
      </c>
      <c r="B44" s="274">
        <v>316.8</v>
      </c>
      <c r="C44" s="274">
        <v>276.60000000000002</v>
      </c>
      <c r="D44" s="274">
        <v>315.3</v>
      </c>
      <c r="E44" s="274">
        <v>351.8</v>
      </c>
      <c r="F44" s="274">
        <v>387.3</v>
      </c>
      <c r="G44" s="223">
        <v>349.5</v>
      </c>
      <c r="H44" s="223">
        <v>337.7</v>
      </c>
      <c r="I44" s="223">
        <v>343</v>
      </c>
      <c r="J44" s="223">
        <v>413</v>
      </c>
      <c r="K44" s="223">
        <v>393.6</v>
      </c>
      <c r="L44" s="223">
        <v>682.4</v>
      </c>
      <c r="M44" s="223">
        <v>1146.7</v>
      </c>
    </row>
    <row r="45" spans="1:13" s="269" customFormat="1" ht="3" customHeight="1" thickBot="1" x14ac:dyDescent="0.25">
      <c r="A45" s="230"/>
      <c r="B45" s="286"/>
      <c r="C45" s="286"/>
      <c r="D45" s="286"/>
      <c r="E45" s="286"/>
      <c r="F45" s="286"/>
      <c r="G45" s="286"/>
      <c r="H45" s="286"/>
      <c r="I45" s="286"/>
      <c r="J45" s="286"/>
      <c r="K45" s="286"/>
      <c r="L45" s="286"/>
      <c r="M45" s="286"/>
    </row>
    <row r="46" spans="1:13" s="269" customFormat="1" ht="15" customHeight="1" x14ac:dyDescent="0.2">
      <c r="A46" s="232"/>
      <c r="B46" s="223"/>
      <c r="C46" s="223"/>
      <c r="D46" s="223"/>
      <c r="E46" s="223"/>
      <c r="F46" s="223"/>
      <c r="G46" s="223"/>
      <c r="H46" s="223"/>
      <c r="I46" s="223"/>
      <c r="J46" s="223"/>
      <c r="K46" s="223"/>
      <c r="L46" s="223"/>
      <c r="M46" s="223"/>
    </row>
    <row r="47" spans="1:13" s="269" customFormat="1" ht="12.95" customHeight="1" x14ac:dyDescent="0.2">
      <c r="A47" s="232"/>
      <c r="B47" s="212"/>
      <c r="C47" s="212"/>
      <c r="D47" s="212"/>
      <c r="E47" s="212"/>
      <c r="F47" s="212"/>
      <c r="G47" s="223"/>
      <c r="H47" s="223"/>
      <c r="I47" s="223"/>
      <c r="J47" s="223"/>
      <c r="K47" s="223"/>
      <c r="L47" s="223"/>
      <c r="M47" s="223"/>
    </row>
    <row r="48" spans="1:13" s="269" customFormat="1" ht="12.95" customHeight="1" x14ac:dyDescent="0.2">
      <c r="A48" s="232"/>
      <c r="B48" s="212"/>
      <c r="C48" s="212"/>
      <c r="D48" s="212"/>
      <c r="E48" s="212"/>
      <c r="F48" s="212"/>
      <c r="G48" s="223"/>
      <c r="H48" s="223"/>
      <c r="I48" s="223"/>
      <c r="J48" s="223"/>
      <c r="K48" s="223"/>
      <c r="L48" s="223"/>
      <c r="M48" s="223"/>
    </row>
    <row r="49" spans="7:13" ht="12.95" customHeight="1" x14ac:dyDescent="0.2">
      <c r="G49" s="271"/>
      <c r="H49" s="271"/>
      <c r="I49" s="271"/>
      <c r="J49" s="271"/>
      <c r="K49" s="271"/>
      <c r="L49" s="271"/>
      <c r="M49" s="271"/>
    </row>
    <row r="50" spans="7:13" ht="12.95" customHeight="1" x14ac:dyDescent="0.2">
      <c r="G50" s="271"/>
      <c r="H50" s="271"/>
      <c r="I50" s="271"/>
      <c r="J50" s="271"/>
      <c r="K50" s="271"/>
      <c r="L50" s="271"/>
    </row>
    <row r="51" spans="7:13" ht="12.95" customHeight="1" x14ac:dyDescent="0.2">
      <c r="G51" s="274"/>
      <c r="H51" s="274"/>
      <c r="I51" s="274"/>
      <c r="J51" s="274"/>
      <c r="K51" s="274"/>
      <c r="L51" s="274"/>
    </row>
    <row r="52" spans="7:13" ht="12.95" customHeight="1" x14ac:dyDescent="0.2">
      <c r="G52" s="274"/>
      <c r="H52" s="274"/>
      <c r="I52" s="274"/>
      <c r="J52" s="274"/>
      <c r="K52" s="274"/>
      <c r="L52" s="274"/>
    </row>
    <row r="53" spans="7:13" ht="12.95" customHeight="1" x14ac:dyDescent="0.2">
      <c r="G53" s="278"/>
      <c r="H53" s="278"/>
      <c r="I53" s="278"/>
      <c r="J53" s="278"/>
      <c r="K53" s="278"/>
      <c r="L53" s="278"/>
      <c r="M53" s="235"/>
    </row>
  </sheetData>
  <hyperlinks>
    <hyperlink ref="A1" location="Мазмуну!A1" display="МАЗМУНУНА  кайтуу" xr:uid="{00000000-0004-0000-3A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56"/>
  <sheetViews>
    <sheetView workbookViewId="0">
      <selection activeCell="M42" sqref="M42"/>
    </sheetView>
  </sheetViews>
  <sheetFormatPr defaultRowHeight="12.95" customHeight="1" x14ac:dyDescent="0.2"/>
  <cols>
    <col min="1" max="1" width="39" style="232" customWidth="1"/>
    <col min="2" max="2" width="8.7109375" style="289" hidden="1" customWidth="1"/>
    <col min="3" max="6" width="0" style="212" hidden="1" customWidth="1"/>
    <col min="7" max="8" width="9.42578125" style="212" hidden="1" customWidth="1"/>
    <col min="9" max="13" width="9.42578125" style="212" customWidth="1"/>
    <col min="14" max="256" width="9.140625" style="212"/>
    <col min="257" max="257" width="39" style="212" customWidth="1"/>
    <col min="258" max="262" width="0" style="212" hidden="1" customWidth="1"/>
    <col min="263" max="267" width="9.42578125" style="212" customWidth="1"/>
    <col min="268" max="512" width="9.140625" style="212"/>
    <col min="513" max="513" width="39" style="212" customWidth="1"/>
    <col min="514" max="518" width="0" style="212" hidden="1" customWidth="1"/>
    <col min="519" max="523" width="9.42578125" style="212" customWidth="1"/>
    <col min="524" max="768" width="9.140625" style="212"/>
    <col min="769" max="769" width="39" style="212" customWidth="1"/>
    <col min="770" max="774" width="0" style="212" hidden="1" customWidth="1"/>
    <col min="775" max="779" width="9.42578125" style="212" customWidth="1"/>
    <col min="780" max="1024" width="9.140625" style="212"/>
    <col min="1025" max="1025" width="39" style="212" customWidth="1"/>
    <col min="1026" max="1030" width="0" style="212" hidden="1" customWidth="1"/>
    <col min="1031" max="1035" width="9.42578125" style="212" customWidth="1"/>
    <col min="1036" max="1280" width="9.140625" style="212"/>
    <col min="1281" max="1281" width="39" style="212" customWidth="1"/>
    <col min="1282" max="1286" width="0" style="212" hidden="1" customWidth="1"/>
    <col min="1287" max="1291" width="9.42578125" style="212" customWidth="1"/>
    <col min="1292" max="1536" width="9.140625" style="212"/>
    <col min="1537" max="1537" width="39" style="212" customWidth="1"/>
    <col min="1538" max="1542" width="0" style="212" hidden="1" customWidth="1"/>
    <col min="1543" max="1547" width="9.42578125" style="212" customWidth="1"/>
    <col min="1548" max="1792" width="9.140625" style="212"/>
    <col min="1793" max="1793" width="39" style="212" customWidth="1"/>
    <col min="1794" max="1798" width="0" style="212" hidden="1" customWidth="1"/>
    <col min="1799" max="1803" width="9.42578125" style="212" customWidth="1"/>
    <col min="1804" max="2048" width="9.140625" style="212"/>
    <col min="2049" max="2049" width="39" style="212" customWidth="1"/>
    <col min="2050" max="2054" width="0" style="212" hidden="1" customWidth="1"/>
    <col min="2055" max="2059" width="9.42578125" style="212" customWidth="1"/>
    <col min="2060" max="2304" width="9.140625" style="212"/>
    <col min="2305" max="2305" width="39" style="212" customWidth="1"/>
    <col min="2306" max="2310" width="0" style="212" hidden="1" customWidth="1"/>
    <col min="2311" max="2315" width="9.42578125" style="212" customWidth="1"/>
    <col min="2316" max="2560" width="9.140625" style="212"/>
    <col min="2561" max="2561" width="39" style="212" customWidth="1"/>
    <col min="2562" max="2566" width="0" style="212" hidden="1" customWidth="1"/>
    <col min="2567" max="2571" width="9.42578125" style="212" customWidth="1"/>
    <col min="2572" max="2816" width="9.140625" style="212"/>
    <col min="2817" max="2817" width="39" style="212" customWidth="1"/>
    <col min="2818" max="2822" width="0" style="212" hidden="1" customWidth="1"/>
    <col min="2823" max="2827" width="9.42578125" style="212" customWidth="1"/>
    <col min="2828" max="3072" width="9.140625" style="212"/>
    <col min="3073" max="3073" width="39" style="212" customWidth="1"/>
    <col min="3074" max="3078" width="0" style="212" hidden="1" customWidth="1"/>
    <col min="3079" max="3083" width="9.42578125" style="212" customWidth="1"/>
    <col min="3084" max="3328" width="9.140625" style="212"/>
    <col min="3329" max="3329" width="39" style="212" customWidth="1"/>
    <col min="3330" max="3334" width="0" style="212" hidden="1" customWidth="1"/>
    <col min="3335" max="3339" width="9.42578125" style="212" customWidth="1"/>
    <col min="3340" max="3584" width="9.140625" style="212"/>
    <col min="3585" max="3585" width="39" style="212" customWidth="1"/>
    <col min="3586" max="3590" width="0" style="212" hidden="1" customWidth="1"/>
    <col min="3591" max="3595" width="9.42578125" style="212" customWidth="1"/>
    <col min="3596" max="3840" width="9.140625" style="212"/>
    <col min="3841" max="3841" width="39" style="212" customWidth="1"/>
    <col min="3842" max="3846" width="0" style="212" hidden="1" customWidth="1"/>
    <col min="3847" max="3851" width="9.42578125" style="212" customWidth="1"/>
    <col min="3852" max="4096" width="9.140625" style="212"/>
    <col min="4097" max="4097" width="39" style="212" customWidth="1"/>
    <col min="4098" max="4102" width="0" style="212" hidden="1" customWidth="1"/>
    <col min="4103" max="4107" width="9.42578125" style="212" customWidth="1"/>
    <col min="4108" max="4352" width="9.140625" style="212"/>
    <col min="4353" max="4353" width="39" style="212" customWidth="1"/>
    <col min="4354" max="4358" width="0" style="212" hidden="1" customWidth="1"/>
    <col min="4359" max="4363" width="9.42578125" style="212" customWidth="1"/>
    <col min="4364" max="4608" width="9.140625" style="212"/>
    <col min="4609" max="4609" width="39" style="212" customWidth="1"/>
    <col min="4610" max="4614" width="0" style="212" hidden="1" customWidth="1"/>
    <col min="4615" max="4619" width="9.42578125" style="212" customWidth="1"/>
    <col min="4620" max="4864" width="9.140625" style="212"/>
    <col min="4865" max="4865" width="39" style="212" customWidth="1"/>
    <col min="4866" max="4870" width="0" style="212" hidden="1" customWidth="1"/>
    <col min="4871" max="4875" width="9.42578125" style="212" customWidth="1"/>
    <col min="4876" max="5120" width="9.140625" style="212"/>
    <col min="5121" max="5121" width="39" style="212" customWidth="1"/>
    <col min="5122" max="5126" width="0" style="212" hidden="1" customWidth="1"/>
    <col min="5127" max="5131" width="9.42578125" style="212" customWidth="1"/>
    <col min="5132" max="5376" width="9.140625" style="212"/>
    <col min="5377" max="5377" width="39" style="212" customWidth="1"/>
    <col min="5378" max="5382" width="0" style="212" hidden="1" customWidth="1"/>
    <col min="5383" max="5387" width="9.42578125" style="212" customWidth="1"/>
    <col min="5388" max="5632" width="9.140625" style="212"/>
    <col min="5633" max="5633" width="39" style="212" customWidth="1"/>
    <col min="5634" max="5638" width="0" style="212" hidden="1" customWidth="1"/>
    <col min="5639" max="5643" width="9.42578125" style="212" customWidth="1"/>
    <col min="5644" max="5888" width="9.140625" style="212"/>
    <col min="5889" max="5889" width="39" style="212" customWidth="1"/>
    <col min="5890" max="5894" width="0" style="212" hidden="1" customWidth="1"/>
    <col min="5895" max="5899" width="9.42578125" style="212" customWidth="1"/>
    <col min="5900" max="6144" width="9.140625" style="212"/>
    <col min="6145" max="6145" width="39" style="212" customWidth="1"/>
    <col min="6146" max="6150" width="0" style="212" hidden="1" customWidth="1"/>
    <col min="6151" max="6155" width="9.42578125" style="212" customWidth="1"/>
    <col min="6156" max="6400" width="9.140625" style="212"/>
    <col min="6401" max="6401" width="39" style="212" customWidth="1"/>
    <col min="6402" max="6406" width="0" style="212" hidden="1" customWidth="1"/>
    <col min="6407" max="6411" width="9.42578125" style="212" customWidth="1"/>
    <col min="6412" max="6656" width="9.140625" style="212"/>
    <col min="6657" max="6657" width="39" style="212" customWidth="1"/>
    <col min="6658" max="6662" width="0" style="212" hidden="1" customWidth="1"/>
    <col min="6663" max="6667" width="9.42578125" style="212" customWidth="1"/>
    <col min="6668" max="6912" width="9.140625" style="212"/>
    <col min="6913" max="6913" width="39" style="212" customWidth="1"/>
    <col min="6914" max="6918" width="0" style="212" hidden="1" customWidth="1"/>
    <col min="6919" max="6923" width="9.42578125" style="212" customWidth="1"/>
    <col min="6924" max="7168" width="9.140625" style="212"/>
    <col min="7169" max="7169" width="39" style="212" customWidth="1"/>
    <col min="7170" max="7174" width="0" style="212" hidden="1" customWidth="1"/>
    <col min="7175" max="7179" width="9.42578125" style="212" customWidth="1"/>
    <col min="7180" max="7424" width="9.140625" style="212"/>
    <col min="7425" max="7425" width="39" style="212" customWidth="1"/>
    <col min="7426" max="7430" width="0" style="212" hidden="1" customWidth="1"/>
    <col min="7431" max="7435" width="9.42578125" style="212" customWidth="1"/>
    <col min="7436" max="7680" width="9.140625" style="212"/>
    <col min="7681" max="7681" width="39" style="212" customWidth="1"/>
    <col min="7682" max="7686" width="0" style="212" hidden="1" customWidth="1"/>
    <col min="7687" max="7691" width="9.42578125" style="212" customWidth="1"/>
    <col min="7692" max="7936" width="9.140625" style="212"/>
    <col min="7937" max="7937" width="39" style="212" customWidth="1"/>
    <col min="7938" max="7942" width="0" style="212" hidden="1" customWidth="1"/>
    <col min="7943" max="7947" width="9.42578125" style="212" customWidth="1"/>
    <col min="7948" max="8192" width="9.140625" style="212"/>
    <col min="8193" max="8193" width="39" style="212" customWidth="1"/>
    <col min="8194" max="8198" width="0" style="212" hidden="1" customWidth="1"/>
    <col min="8199" max="8203" width="9.42578125" style="212" customWidth="1"/>
    <col min="8204" max="8448" width="9.140625" style="212"/>
    <col min="8449" max="8449" width="39" style="212" customWidth="1"/>
    <col min="8450" max="8454" width="0" style="212" hidden="1" customWidth="1"/>
    <col min="8455" max="8459" width="9.42578125" style="212" customWidth="1"/>
    <col min="8460" max="8704" width="9.140625" style="212"/>
    <col min="8705" max="8705" width="39" style="212" customWidth="1"/>
    <col min="8706" max="8710" width="0" style="212" hidden="1" customWidth="1"/>
    <col min="8711" max="8715" width="9.42578125" style="212" customWidth="1"/>
    <col min="8716" max="8960" width="9.140625" style="212"/>
    <col min="8961" max="8961" width="39" style="212" customWidth="1"/>
    <col min="8962" max="8966" width="0" style="212" hidden="1" customWidth="1"/>
    <col min="8967" max="8971" width="9.42578125" style="212" customWidth="1"/>
    <col min="8972" max="9216" width="9.140625" style="212"/>
    <col min="9217" max="9217" width="39" style="212" customWidth="1"/>
    <col min="9218" max="9222" width="0" style="212" hidden="1" customWidth="1"/>
    <col min="9223" max="9227" width="9.42578125" style="212" customWidth="1"/>
    <col min="9228" max="9472" width="9.140625" style="212"/>
    <col min="9473" max="9473" width="39" style="212" customWidth="1"/>
    <col min="9474" max="9478" width="0" style="212" hidden="1" customWidth="1"/>
    <col min="9479" max="9483" width="9.42578125" style="212" customWidth="1"/>
    <col min="9484" max="9728" width="9.140625" style="212"/>
    <col min="9729" max="9729" width="39" style="212" customWidth="1"/>
    <col min="9730" max="9734" width="0" style="212" hidden="1" customWidth="1"/>
    <col min="9735" max="9739" width="9.42578125" style="212" customWidth="1"/>
    <col min="9740" max="9984" width="9.140625" style="212"/>
    <col min="9985" max="9985" width="39" style="212" customWidth="1"/>
    <col min="9986" max="9990" width="0" style="212" hidden="1" customWidth="1"/>
    <col min="9991" max="9995" width="9.42578125" style="212" customWidth="1"/>
    <col min="9996" max="10240" width="9.140625" style="212"/>
    <col min="10241" max="10241" width="39" style="212" customWidth="1"/>
    <col min="10242" max="10246" width="0" style="212" hidden="1" customWidth="1"/>
    <col min="10247" max="10251" width="9.42578125" style="212" customWidth="1"/>
    <col min="10252" max="10496" width="9.140625" style="212"/>
    <col min="10497" max="10497" width="39" style="212" customWidth="1"/>
    <col min="10498" max="10502" width="0" style="212" hidden="1" customWidth="1"/>
    <col min="10503" max="10507" width="9.42578125" style="212" customWidth="1"/>
    <col min="10508" max="10752" width="9.140625" style="212"/>
    <col min="10753" max="10753" width="39" style="212" customWidth="1"/>
    <col min="10754" max="10758" width="0" style="212" hidden="1" customWidth="1"/>
    <col min="10759" max="10763" width="9.42578125" style="212" customWidth="1"/>
    <col min="10764" max="11008" width="9.140625" style="212"/>
    <col min="11009" max="11009" width="39" style="212" customWidth="1"/>
    <col min="11010" max="11014" width="0" style="212" hidden="1" customWidth="1"/>
    <col min="11015" max="11019" width="9.42578125" style="212" customWidth="1"/>
    <col min="11020" max="11264" width="9.140625" style="212"/>
    <col min="11265" max="11265" width="39" style="212" customWidth="1"/>
    <col min="11266" max="11270" width="0" style="212" hidden="1" customWidth="1"/>
    <col min="11271" max="11275" width="9.42578125" style="212" customWidth="1"/>
    <col min="11276" max="11520" width="9.140625" style="212"/>
    <col min="11521" max="11521" width="39" style="212" customWidth="1"/>
    <col min="11522" max="11526" width="0" style="212" hidden="1" customWidth="1"/>
    <col min="11527" max="11531" width="9.42578125" style="212" customWidth="1"/>
    <col min="11532" max="11776" width="9.140625" style="212"/>
    <col min="11777" max="11777" width="39" style="212" customWidth="1"/>
    <col min="11778" max="11782" width="0" style="212" hidden="1" customWidth="1"/>
    <col min="11783" max="11787" width="9.42578125" style="212" customWidth="1"/>
    <col min="11788" max="12032" width="9.140625" style="212"/>
    <col min="12033" max="12033" width="39" style="212" customWidth="1"/>
    <col min="12034" max="12038" width="0" style="212" hidden="1" customWidth="1"/>
    <col min="12039" max="12043" width="9.42578125" style="212" customWidth="1"/>
    <col min="12044" max="12288" width="9.140625" style="212"/>
    <col min="12289" max="12289" width="39" style="212" customWidth="1"/>
    <col min="12290" max="12294" width="0" style="212" hidden="1" customWidth="1"/>
    <col min="12295" max="12299" width="9.42578125" style="212" customWidth="1"/>
    <col min="12300" max="12544" width="9.140625" style="212"/>
    <col min="12545" max="12545" width="39" style="212" customWidth="1"/>
    <col min="12546" max="12550" width="0" style="212" hidden="1" customWidth="1"/>
    <col min="12551" max="12555" width="9.42578125" style="212" customWidth="1"/>
    <col min="12556" max="12800" width="9.140625" style="212"/>
    <col min="12801" max="12801" width="39" style="212" customWidth="1"/>
    <col min="12802" max="12806" width="0" style="212" hidden="1" customWidth="1"/>
    <col min="12807" max="12811" width="9.42578125" style="212" customWidth="1"/>
    <col min="12812" max="13056" width="9.140625" style="212"/>
    <col min="13057" max="13057" width="39" style="212" customWidth="1"/>
    <col min="13058" max="13062" width="0" style="212" hidden="1" customWidth="1"/>
    <col min="13063" max="13067" width="9.42578125" style="212" customWidth="1"/>
    <col min="13068" max="13312" width="9.140625" style="212"/>
    <col min="13313" max="13313" width="39" style="212" customWidth="1"/>
    <col min="13314" max="13318" width="0" style="212" hidden="1" customWidth="1"/>
    <col min="13319" max="13323" width="9.42578125" style="212" customWidth="1"/>
    <col min="13324" max="13568" width="9.140625" style="212"/>
    <col min="13569" max="13569" width="39" style="212" customWidth="1"/>
    <col min="13570" max="13574" width="0" style="212" hidden="1" customWidth="1"/>
    <col min="13575" max="13579" width="9.42578125" style="212" customWidth="1"/>
    <col min="13580" max="13824" width="9.140625" style="212"/>
    <col min="13825" max="13825" width="39" style="212" customWidth="1"/>
    <col min="13826" max="13830" width="0" style="212" hidden="1" customWidth="1"/>
    <col min="13831" max="13835" width="9.42578125" style="212" customWidth="1"/>
    <col min="13836" max="14080" width="9.140625" style="212"/>
    <col min="14081" max="14081" width="39" style="212" customWidth="1"/>
    <col min="14082" max="14086" width="0" style="212" hidden="1" customWidth="1"/>
    <col min="14087" max="14091" width="9.42578125" style="212" customWidth="1"/>
    <col min="14092" max="14336" width="9.140625" style="212"/>
    <col min="14337" max="14337" width="39" style="212" customWidth="1"/>
    <col min="14338" max="14342" width="0" style="212" hidden="1" customWidth="1"/>
    <col min="14343" max="14347" width="9.42578125" style="212" customWidth="1"/>
    <col min="14348" max="14592" width="9.140625" style="212"/>
    <col min="14593" max="14593" width="39" style="212" customWidth="1"/>
    <col min="14594" max="14598" width="0" style="212" hidden="1" customWidth="1"/>
    <col min="14599" max="14603" width="9.42578125" style="212" customWidth="1"/>
    <col min="14604" max="14848" width="9.140625" style="212"/>
    <col min="14849" max="14849" width="39" style="212" customWidth="1"/>
    <col min="14850" max="14854" width="0" style="212" hidden="1" customWidth="1"/>
    <col min="14855" max="14859" width="9.42578125" style="212" customWidth="1"/>
    <col min="14860" max="15104" width="9.140625" style="212"/>
    <col min="15105" max="15105" width="39" style="212" customWidth="1"/>
    <col min="15106" max="15110" width="0" style="212" hidden="1" customWidth="1"/>
    <col min="15111" max="15115" width="9.42578125" style="212" customWidth="1"/>
    <col min="15116" max="15360" width="9.140625" style="212"/>
    <col min="15361" max="15361" width="39" style="212" customWidth="1"/>
    <col min="15362" max="15366" width="0" style="212" hidden="1" customWidth="1"/>
    <col min="15367" max="15371" width="9.42578125" style="212" customWidth="1"/>
    <col min="15372" max="15616" width="9.140625" style="212"/>
    <col min="15617" max="15617" width="39" style="212" customWidth="1"/>
    <col min="15618" max="15622" width="0" style="212" hidden="1" customWidth="1"/>
    <col min="15623" max="15627" width="9.42578125" style="212" customWidth="1"/>
    <col min="15628" max="15872" width="9.140625" style="212"/>
    <col min="15873" max="15873" width="39" style="212" customWidth="1"/>
    <col min="15874" max="15878" width="0" style="212" hidden="1" customWidth="1"/>
    <col min="15879" max="15883" width="9.42578125" style="212" customWidth="1"/>
    <col min="15884" max="16128" width="9.140625" style="212"/>
    <col min="16129" max="16129" width="39"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277</v>
      </c>
      <c r="B2" s="287"/>
    </row>
    <row r="3" spans="1:13" s="279" customFormat="1" ht="18" customHeight="1" x14ac:dyDescent="0.2">
      <c r="A3" s="210" t="s">
        <v>278</v>
      </c>
      <c r="B3" s="287"/>
    </row>
    <row r="4" spans="1:13" s="269" customFormat="1" ht="18" customHeight="1" thickBot="1" x14ac:dyDescent="0.25">
      <c r="A4" s="268" t="s">
        <v>279</v>
      </c>
      <c r="B4" s="288"/>
      <c r="C4" s="288"/>
    </row>
    <row r="5" spans="1:13" s="272" customFormat="1" ht="18" customHeight="1" thickBot="1" x14ac:dyDescent="0.25">
      <c r="A5" s="280"/>
      <c r="B5" s="282">
        <v>2014</v>
      </c>
      <c r="C5" s="282">
        <v>2015</v>
      </c>
      <c r="D5" s="282">
        <v>2016</v>
      </c>
      <c r="E5" s="282">
        <v>2017</v>
      </c>
      <c r="F5" s="282">
        <v>2018</v>
      </c>
      <c r="G5" s="282">
        <v>2019</v>
      </c>
      <c r="H5" s="281">
        <v>2020</v>
      </c>
      <c r="I5" s="281">
        <v>2021</v>
      </c>
      <c r="J5" s="281">
        <v>2022</v>
      </c>
      <c r="K5" s="281">
        <v>2023</v>
      </c>
      <c r="L5" s="281">
        <v>2024</v>
      </c>
      <c r="M5" s="281">
        <v>2025</v>
      </c>
    </row>
    <row r="6" spans="1:13" s="221" customFormat="1" ht="12.95" customHeight="1" x14ac:dyDescent="0.2">
      <c r="A6" s="270"/>
      <c r="B6" s="233"/>
    </row>
    <row r="7" spans="1:13" s="272" customFormat="1" ht="12.95" customHeight="1" x14ac:dyDescent="0.2">
      <c r="A7" s="232" t="s">
        <v>42</v>
      </c>
      <c r="B7" s="271">
        <v>4829.5</v>
      </c>
      <c r="C7" s="271">
        <v>4965.5</v>
      </c>
      <c r="D7" s="271">
        <v>4980.8</v>
      </c>
      <c r="E7" s="271">
        <v>6056.3</v>
      </c>
      <c r="F7" s="271">
        <v>6214.5</v>
      </c>
      <c r="G7" s="271">
        <v>6005.4</v>
      </c>
      <c r="H7" s="271">
        <v>6051.6</v>
      </c>
      <c r="I7" s="271">
        <v>8188.6</v>
      </c>
      <c r="J7" s="271">
        <v>8781.2999999999993</v>
      </c>
      <c r="K7" s="271">
        <v>9577.5</v>
      </c>
      <c r="L7" s="271">
        <v>16004</v>
      </c>
      <c r="M7" s="271">
        <v>19462</v>
      </c>
    </row>
    <row r="8" spans="1:13" s="269" customFormat="1" ht="12.95" customHeight="1" x14ac:dyDescent="0.2">
      <c r="A8" s="273" t="s">
        <v>236</v>
      </c>
      <c r="B8" s="274">
        <v>1753.7</v>
      </c>
      <c r="C8" s="274">
        <v>1758.8</v>
      </c>
      <c r="D8" s="274">
        <v>1797.9</v>
      </c>
      <c r="E8" s="274">
        <v>1681.9</v>
      </c>
      <c r="F8" s="274">
        <v>1860.9</v>
      </c>
      <c r="G8" s="274">
        <v>1691.4</v>
      </c>
      <c r="H8" s="274">
        <v>1589.9</v>
      </c>
      <c r="I8" s="274">
        <v>2357.9</v>
      </c>
      <c r="J8" s="274">
        <v>2881.5</v>
      </c>
      <c r="K8" s="274">
        <v>4208.8999999999996</v>
      </c>
      <c r="L8" s="274">
        <v>4095.8</v>
      </c>
      <c r="M8" s="274">
        <v>4425</v>
      </c>
    </row>
    <row r="9" spans="1:13" s="269" customFormat="1" ht="24" customHeight="1" x14ac:dyDescent="0.2">
      <c r="A9" s="275" t="s">
        <v>280</v>
      </c>
      <c r="B9" s="274">
        <v>274.89999999999998</v>
      </c>
      <c r="C9" s="274">
        <v>94.6</v>
      </c>
      <c r="D9" s="274">
        <v>135.5</v>
      </c>
      <c r="E9" s="274">
        <v>131.4</v>
      </c>
      <c r="F9" s="274">
        <v>281</v>
      </c>
      <c r="G9" s="274">
        <v>180.7</v>
      </c>
      <c r="H9" s="274">
        <v>196</v>
      </c>
      <c r="I9" s="274">
        <v>315</v>
      </c>
      <c r="J9" s="274">
        <v>401.1</v>
      </c>
      <c r="K9" s="274">
        <v>399.7</v>
      </c>
      <c r="L9" s="274">
        <v>637.9</v>
      </c>
      <c r="M9" s="274">
        <v>714.9</v>
      </c>
    </row>
    <row r="10" spans="1:13" s="269" customFormat="1" ht="12.95" customHeight="1" x14ac:dyDescent="0.2">
      <c r="A10" s="275" t="s">
        <v>238</v>
      </c>
      <c r="B10" s="274">
        <v>42</v>
      </c>
      <c r="C10" s="274">
        <v>38.299999999999997</v>
      </c>
      <c r="D10" s="274">
        <v>38.700000000000003</v>
      </c>
      <c r="E10" s="274">
        <v>15.7</v>
      </c>
      <c r="F10" s="274">
        <v>16.899999999999999</v>
      </c>
      <c r="G10" s="274">
        <v>10.6</v>
      </c>
      <c r="H10" s="274">
        <v>77.900000000000006</v>
      </c>
      <c r="I10" s="274">
        <v>139.80000000000001</v>
      </c>
      <c r="J10" s="274">
        <v>55.3</v>
      </c>
      <c r="K10" s="274">
        <v>79</v>
      </c>
      <c r="L10" s="274">
        <v>92.2</v>
      </c>
      <c r="M10" s="274">
        <v>53.9</v>
      </c>
    </row>
    <row r="11" spans="1:13" s="269" customFormat="1" ht="12.95" customHeight="1" x14ac:dyDescent="0.2">
      <c r="A11" s="275" t="s">
        <v>239</v>
      </c>
      <c r="B11" s="274">
        <v>193.9</v>
      </c>
      <c r="C11" s="274">
        <v>259.7</v>
      </c>
      <c r="D11" s="274">
        <v>326.39999999999998</v>
      </c>
      <c r="E11" s="274">
        <v>182.1</v>
      </c>
      <c r="F11" s="274">
        <v>134.4</v>
      </c>
      <c r="G11" s="274">
        <v>197.7</v>
      </c>
      <c r="H11" s="274">
        <v>185.5</v>
      </c>
      <c r="I11" s="274">
        <v>186.1</v>
      </c>
      <c r="J11" s="274">
        <v>227.4</v>
      </c>
      <c r="K11" s="274">
        <v>564.29999999999995</v>
      </c>
      <c r="L11" s="274">
        <v>455.4</v>
      </c>
      <c r="M11" s="274">
        <v>447.8</v>
      </c>
    </row>
    <row r="12" spans="1:13" s="269" customFormat="1" ht="24" x14ac:dyDescent="0.2">
      <c r="A12" s="275" t="s">
        <v>281</v>
      </c>
      <c r="B12" s="274">
        <v>115.3</v>
      </c>
      <c r="C12" s="274">
        <v>157.5</v>
      </c>
      <c r="D12" s="274">
        <v>273.8</v>
      </c>
      <c r="E12" s="274">
        <v>258</v>
      </c>
      <c r="F12" s="274">
        <v>209.4</v>
      </c>
      <c r="G12" s="274">
        <v>214.5</v>
      </c>
      <c r="H12" s="274">
        <v>135</v>
      </c>
      <c r="I12" s="274">
        <v>151.69999999999999</v>
      </c>
      <c r="J12" s="274">
        <v>194.1</v>
      </c>
      <c r="K12" s="274">
        <v>329.8</v>
      </c>
      <c r="L12" s="274">
        <v>210</v>
      </c>
      <c r="M12" s="274">
        <v>333.1</v>
      </c>
    </row>
    <row r="13" spans="1:13" s="269" customFormat="1" ht="27.2" customHeight="1" x14ac:dyDescent="0.2">
      <c r="A13" s="275" t="s">
        <v>241</v>
      </c>
      <c r="B13" s="274">
        <v>1.2</v>
      </c>
      <c r="C13" s="274">
        <v>0</v>
      </c>
      <c r="D13" s="274">
        <v>0</v>
      </c>
      <c r="E13" s="274">
        <v>1.7</v>
      </c>
      <c r="F13" s="274">
        <v>0</v>
      </c>
      <c r="G13" s="274">
        <v>0</v>
      </c>
      <c r="H13" s="274" t="s">
        <v>33</v>
      </c>
      <c r="I13" s="274" t="s">
        <v>33</v>
      </c>
      <c r="J13" s="274">
        <v>4.2</v>
      </c>
      <c r="K13" s="274">
        <v>5.4</v>
      </c>
      <c r="L13" s="274">
        <v>4.2</v>
      </c>
      <c r="M13" s="274">
        <v>4.2</v>
      </c>
    </row>
    <row r="14" spans="1:13" s="269" customFormat="1" ht="12.95" customHeight="1" x14ac:dyDescent="0.2">
      <c r="A14" s="275" t="s">
        <v>242</v>
      </c>
      <c r="B14" s="274">
        <v>918.1</v>
      </c>
      <c r="C14" s="274">
        <v>1014.4</v>
      </c>
      <c r="D14" s="274">
        <v>849.7</v>
      </c>
      <c r="E14" s="274">
        <v>899.2</v>
      </c>
      <c r="F14" s="274">
        <v>958.4</v>
      </c>
      <c r="G14" s="274">
        <v>928.1</v>
      </c>
      <c r="H14" s="274">
        <v>840.1</v>
      </c>
      <c r="I14" s="274">
        <v>1197.4000000000001</v>
      </c>
      <c r="J14" s="274">
        <v>1604.3</v>
      </c>
      <c r="K14" s="274">
        <v>2249.6</v>
      </c>
      <c r="L14" s="274">
        <v>2192.1999999999998</v>
      </c>
      <c r="M14" s="274">
        <v>2415.3000000000002</v>
      </c>
    </row>
    <row r="15" spans="1:13" s="269" customFormat="1" ht="12.95" customHeight="1" x14ac:dyDescent="0.2">
      <c r="A15" s="275" t="s">
        <v>243</v>
      </c>
      <c r="B15" s="223">
        <v>46.4</v>
      </c>
      <c r="C15" s="223">
        <v>44.5</v>
      </c>
      <c r="D15" s="223">
        <v>39.799999999999997</v>
      </c>
      <c r="E15" s="223">
        <v>19.7</v>
      </c>
      <c r="F15" s="223">
        <v>100.9</v>
      </c>
      <c r="G15" s="223">
        <v>31.6</v>
      </c>
      <c r="H15" s="223">
        <v>25.7</v>
      </c>
      <c r="I15" s="223">
        <v>217.3</v>
      </c>
      <c r="J15" s="223">
        <v>231.5</v>
      </c>
      <c r="K15" s="223">
        <v>416.1</v>
      </c>
      <c r="L15" s="223">
        <v>272.60000000000002</v>
      </c>
      <c r="M15" s="223">
        <v>382</v>
      </c>
    </row>
    <row r="16" spans="1:13" s="269" customFormat="1" ht="12.95" customHeight="1" x14ac:dyDescent="0.2">
      <c r="A16" s="275" t="s">
        <v>244</v>
      </c>
      <c r="B16" s="223">
        <v>162</v>
      </c>
      <c r="C16" s="223">
        <v>149.80000000000001</v>
      </c>
      <c r="D16" s="223">
        <v>134</v>
      </c>
      <c r="E16" s="223">
        <v>174.1</v>
      </c>
      <c r="F16" s="223">
        <v>159.80000000000001</v>
      </c>
      <c r="G16" s="223">
        <v>128.19999999999999</v>
      </c>
      <c r="H16" s="223">
        <v>129.80000000000001</v>
      </c>
      <c r="I16" s="223">
        <v>150.6</v>
      </c>
      <c r="J16" s="223">
        <v>163.6</v>
      </c>
      <c r="K16" s="223">
        <v>165.2</v>
      </c>
      <c r="L16" s="223">
        <v>231.3</v>
      </c>
      <c r="M16" s="223">
        <v>73.900000000000006</v>
      </c>
    </row>
    <row r="17" spans="1:13" s="269" customFormat="1" ht="12.95" customHeight="1" x14ac:dyDescent="0.2">
      <c r="A17" s="273" t="s">
        <v>245</v>
      </c>
      <c r="B17" s="223">
        <v>3075.8</v>
      </c>
      <c r="C17" s="223">
        <v>3206.8</v>
      </c>
      <c r="D17" s="223">
        <v>3182.9</v>
      </c>
      <c r="E17" s="223">
        <v>4374.3999999999996</v>
      </c>
      <c r="F17" s="223">
        <v>4353.6000000000004</v>
      </c>
      <c r="G17" s="223">
        <v>4314</v>
      </c>
      <c r="H17" s="223">
        <v>4461.6000000000004</v>
      </c>
      <c r="I17" s="223">
        <v>5830.7</v>
      </c>
      <c r="J17" s="223">
        <v>5899.7</v>
      </c>
      <c r="K17" s="223">
        <v>5368.6</v>
      </c>
      <c r="L17" s="223">
        <v>11908.3</v>
      </c>
      <c r="M17" s="223">
        <v>15036.9</v>
      </c>
    </row>
    <row r="18" spans="1:13" s="269" customFormat="1" ht="12.95" customHeight="1" x14ac:dyDescent="0.2">
      <c r="A18" s="275" t="s">
        <v>246</v>
      </c>
      <c r="B18" s="223">
        <v>3016.5</v>
      </c>
      <c r="C18" s="223">
        <v>3169.1</v>
      </c>
      <c r="D18" s="223">
        <v>3103.9</v>
      </c>
      <c r="E18" s="223">
        <v>4333.1000000000004</v>
      </c>
      <c r="F18" s="223">
        <v>4255.6000000000004</v>
      </c>
      <c r="G18" s="223">
        <v>4216.8999999999996</v>
      </c>
      <c r="H18" s="223">
        <v>4358.8</v>
      </c>
      <c r="I18" s="223">
        <v>5472.8</v>
      </c>
      <c r="J18" s="223">
        <v>5628.7</v>
      </c>
      <c r="K18" s="223">
        <v>4993.6000000000004</v>
      </c>
      <c r="L18" s="223">
        <v>10162.200000000001</v>
      </c>
      <c r="M18" s="223">
        <v>12041.6</v>
      </c>
    </row>
    <row r="19" spans="1:13" s="269" customFormat="1" ht="12.95" customHeight="1" x14ac:dyDescent="0.2">
      <c r="A19" s="275" t="s">
        <v>247</v>
      </c>
      <c r="B19" s="223" t="s">
        <v>248</v>
      </c>
      <c r="C19" s="223" t="s">
        <v>248</v>
      </c>
      <c r="D19" s="223" t="s">
        <v>248</v>
      </c>
      <c r="E19" s="223" t="s">
        <v>248</v>
      </c>
      <c r="F19" s="223">
        <v>55</v>
      </c>
      <c r="G19" s="223">
        <v>80</v>
      </c>
      <c r="H19" s="223">
        <v>84.1</v>
      </c>
      <c r="I19" s="223">
        <v>93.7</v>
      </c>
      <c r="J19" s="223">
        <v>83.1</v>
      </c>
      <c r="K19" s="223">
        <v>227.1</v>
      </c>
      <c r="L19" s="223">
        <v>457</v>
      </c>
      <c r="M19" s="223">
        <v>779.9</v>
      </c>
    </row>
    <row r="20" spans="1:13" s="269" customFormat="1" ht="12.95" customHeight="1" x14ac:dyDescent="0.2">
      <c r="A20" s="275" t="s">
        <v>249</v>
      </c>
      <c r="B20" s="223">
        <v>6.5</v>
      </c>
      <c r="C20" s="223">
        <v>5.4</v>
      </c>
      <c r="D20" s="223">
        <v>5.4</v>
      </c>
      <c r="E20" s="223">
        <v>27.8</v>
      </c>
      <c r="F20" s="223">
        <v>22.7</v>
      </c>
      <c r="G20" s="223">
        <v>0</v>
      </c>
      <c r="H20" s="223" t="s">
        <v>33</v>
      </c>
      <c r="I20" s="223" t="s">
        <v>33</v>
      </c>
      <c r="J20" s="223" t="s">
        <v>33</v>
      </c>
      <c r="K20" s="223" t="s">
        <v>33</v>
      </c>
      <c r="L20" s="223" t="s">
        <v>33</v>
      </c>
      <c r="M20" s="223" t="s">
        <v>33</v>
      </c>
    </row>
    <row r="21" spans="1:13" s="269" customFormat="1" ht="12.95" customHeight="1" x14ac:dyDescent="0.2">
      <c r="A21" s="275" t="s">
        <v>250</v>
      </c>
      <c r="B21" s="223">
        <v>0</v>
      </c>
      <c r="C21" s="223">
        <v>-2.6</v>
      </c>
      <c r="D21" s="223">
        <v>-2.4</v>
      </c>
      <c r="E21" s="223">
        <v>-0.6</v>
      </c>
      <c r="F21" s="223">
        <v>1.2</v>
      </c>
      <c r="G21" s="223">
        <v>0</v>
      </c>
      <c r="H21" s="223">
        <v>0</v>
      </c>
      <c r="I21" s="223">
        <v>0</v>
      </c>
      <c r="J21" s="223">
        <v>0</v>
      </c>
      <c r="K21" s="223">
        <v>0</v>
      </c>
      <c r="L21" s="223">
        <v>0</v>
      </c>
      <c r="M21" s="223">
        <v>0.5</v>
      </c>
    </row>
    <row r="22" spans="1:13" s="269" customFormat="1" ht="12.95" customHeight="1" x14ac:dyDescent="0.2">
      <c r="A22" s="275" t="s">
        <v>251</v>
      </c>
      <c r="B22" s="223">
        <v>0.1</v>
      </c>
      <c r="C22" s="223">
        <v>0</v>
      </c>
      <c r="D22" s="223">
        <v>0</v>
      </c>
      <c r="E22" s="223">
        <v>0</v>
      </c>
      <c r="F22" s="223">
        <v>0</v>
      </c>
      <c r="G22" s="223">
        <v>0</v>
      </c>
      <c r="H22" s="223">
        <v>0</v>
      </c>
      <c r="I22" s="223">
        <v>0</v>
      </c>
      <c r="J22" s="223">
        <v>0</v>
      </c>
      <c r="K22" s="223">
        <v>0</v>
      </c>
      <c r="L22" s="223" t="s">
        <v>33</v>
      </c>
      <c r="M22" s="223" t="s">
        <v>33</v>
      </c>
    </row>
    <row r="23" spans="1:13" s="269" customFormat="1" ht="12.95" customHeight="1" x14ac:dyDescent="0.2">
      <c r="A23" s="275" t="s">
        <v>252</v>
      </c>
      <c r="B23" s="223">
        <v>47.2</v>
      </c>
      <c r="C23" s="223">
        <v>26.1</v>
      </c>
      <c r="D23" s="223">
        <v>49.1</v>
      </c>
      <c r="E23" s="223">
        <v>8.4</v>
      </c>
      <c r="F23" s="223">
        <v>9.8000000000000007</v>
      </c>
      <c r="G23" s="223">
        <v>10.1</v>
      </c>
      <c r="H23" s="223">
        <v>12.3</v>
      </c>
      <c r="I23" s="223">
        <v>256.10000000000002</v>
      </c>
      <c r="J23" s="223">
        <v>34.4</v>
      </c>
      <c r="K23" s="223">
        <v>0.2</v>
      </c>
      <c r="L23" s="223">
        <v>4.5999999999999996</v>
      </c>
      <c r="M23" s="223">
        <v>236.8</v>
      </c>
    </row>
    <row r="24" spans="1:13" s="269" customFormat="1" ht="12.95" customHeight="1" x14ac:dyDescent="0.2">
      <c r="A24" s="275" t="s">
        <v>253</v>
      </c>
      <c r="B24" s="223">
        <v>3.7</v>
      </c>
      <c r="C24" s="223">
        <v>5.2</v>
      </c>
      <c r="D24" s="223">
        <v>23.4</v>
      </c>
      <c r="E24" s="223">
        <v>3.4</v>
      </c>
      <c r="F24" s="223">
        <v>3.4</v>
      </c>
      <c r="G24" s="223">
        <v>3.4</v>
      </c>
      <c r="H24" s="223">
        <v>3.4</v>
      </c>
      <c r="I24" s="223">
        <v>4.5999999999999996</v>
      </c>
      <c r="J24" s="223">
        <v>149.1</v>
      </c>
      <c r="K24" s="223">
        <v>144.30000000000001</v>
      </c>
      <c r="L24" s="223">
        <v>1277.5999999999999</v>
      </c>
      <c r="M24" s="223">
        <v>1965.8</v>
      </c>
    </row>
    <row r="25" spans="1:13" s="269" customFormat="1" ht="15.75" customHeight="1" x14ac:dyDescent="0.2">
      <c r="A25" s="273" t="s">
        <v>254</v>
      </c>
      <c r="B25" s="223">
        <v>1.8</v>
      </c>
      <c r="C25" s="223">
        <v>3.5</v>
      </c>
      <c r="D25" s="223">
        <v>3.3</v>
      </c>
      <c r="E25" s="223">
        <v>2.2000000000000002</v>
      </c>
      <c r="F25" s="223">
        <v>5.8</v>
      </c>
      <c r="G25" s="223">
        <v>3.4</v>
      </c>
      <c r="H25" s="223">
        <v>2.9</v>
      </c>
      <c r="I25" s="223">
        <v>3.4</v>
      </c>
      <c r="J25" s="223">
        <v>4.3</v>
      </c>
      <c r="K25" s="223">
        <v>3.4</v>
      </c>
      <c r="L25" s="223">
        <v>6.9</v>
      </c>
      <c r="M25" s="223">
        <v>12.4</v>
      </c>
    </row>
    <row r="26" spans="1:13" s="269" customFormat="1" ht="12.95" customHeight="1" x14ac:dyDescent="0.2">
      <c r="A26" s="273"/>
      <c r="B26" s="223"/>
      <c r="C26" s="223"/>
      <c r="D26" s="223"/>
      <c r="E26" s="223"/>
      <c r="F26" s="223"/>
      <c r="G26" s="238"/>
      <c r="H26" s="238"/>
      <c r="I26" s="238"/>
      <c r="J26" s="238"/>
      <c r="K26" s="238"/>
      <c r="L26" s="238"/>
      <c r="M26" s="238"/>
    </row>
    <row r="27" spans="1:13" s="269" customFormat="1" ht="12.95" customHeight="1" x14ac:dyDescent="0.2">
      <c r="A27" s="232" t="s">
        <v>43</v>
      </c>
      <c r="B27" s="271">
        <v>2035.9</v>
      </c>
      <c r="C27" s="271">
        <v>1969.5</v>
      </c>
      <c r="D27" s="271">
        <v>2001.2</v>
      </c>
      <c r="E27" s="271">
        <v>1861.8</v>
      </c>
      <c r="F27" s="271">
        <v>1986.7</v>
      </c>
      <c r="G27" s="271">
        <v>1820.1</v>
      </c>
      <c r="H27" s="271">
        <v>1711.8</v>
      </c>
      <c r="I27" s="271">
        <v>2488</v>
      </c>
      <c r="J27" s="271">
        <v>2506.3000000000002</v>
      </c>
      <c r="K27" s="271">
        <v>3789.6</v>
      </c>
      <c r="L27" s="271">
        <v>5495.3</v>
      </c>
      <c r="M27" s="271">
        <v>7399.6</v>
      </c>
    </row>
    <row r="28" spans="1:13" s="269" customFormat="1" ht="12.95" customHeight="1" x14ac:dyDescent="0.2">
      <c r="A28" s="273" t="s">
        <v>255</v>
      </c>
      <c r="B28" s="274">
        <v>986.8</v>
      </c>
      <c r="C28" s="274">
        <v>1048.2</v>
      </c>
      <c r="D28" s="274">
        <v>1214.5</v>
      </c>
      <c r="E28" s="274">
        <v>1057.5999999999999</v>
      </c>
      <c r="F28" s="274">
        <v>1082.3</v>
      </c>
      <c r="G28" s="274">
        <v>970.3</v>
      </c>
      <c r="H28" s="274">
        <v>869</v>
      </c>
      <c r="I28" s="274">
        <v>1175.0999999999999</v>
      </c>
      <c r="J28" s="274">
        <v>1300</v>
      </c>
      <c r="K28" s="274">
        <v>2131.9</v>
      </c>
      <c r="L28" s="274">
        <v>2254.8000000000002</v>
      </c>
      <c r="M28" s="274">
        <v>3179.4</v>
      </c>
    </row>
    <row r="29" spans="1:13" s="269" customFormat="1" ht="12.95" customHeight="1" x14ac:dyDescent="0.2">
      <c r="A29" s="275" t="s">
        <v>256</v>
      </c>
      <c r="B29" s="274">
        <v>390.6</v>
      </c>
      <c r="C29" s="274">
        <v>479.7</v>
      </c>
      <c r="D29" s="274">
        <v>502.2</v>
      </c>
      <c r="E29" s="274">
        <v>403.5</v>
      </c>
      <c r="F29" s="274">
        <v>381.5</v>
      </c>
      <c r="G29" s="274">
        <v>336.9</v>
      </c>
      <c r="H29" s="274">
        <v>334.7</v>
      </c>
      <c r="I29" s="274">
        <v>345.5</v>
      </c>
      <c r="J29" s="274">
        <v>409</v>
      </c>
      <c r="K29" s="274">
        <v>836</v>
      </c>
      <c r="L29" s="274">
        <v>802.2</v>
      </c>
      <c r="M29" s="274">
        <v>1044.7</v>
      </c>
    </row>
    <row r="30" spans="1:13" s="269" customFormat="1" ht="12.95" customHeight="1" x14ac:dyDescent="0.2">
      <c r="A30" s="275" t="s">
        <v>257</v>
      </c>
      <c r="B30" s="274">
        <v>25.5</v>
      </c>
      <c r="C30" s="274">
        <v>17.3</v>
      </c>
      <c r="D30" s="274">
        <v>30.4</v>
      </c>
      <c r="E30" s="274">
        <v>14.9</v>
      </c>
      <c r="F30" s="274">
        <v>54.2</v>
      </c>
      <c r="G30" s="274">
        <v>59.3</v>
      </c>
      <c r="H30" s="274">
        <v>31.3</v>
      </c>
      <c r="I30" s="274">
        <v>55.1</v>
      </c>
      <c r="J30" s="274">
        <v>65.900000000000006</v>
      </c>
      <c r="K30" s="274">
        <v>435.7</v>
      </c>
      <c r="L30" s="274">
        <v>435.3</v>
      </c>
      <c r="M30" s="274">
        <v>857.3</v>
      </c>
    </row>
    <row r="31" spans="1:13" s="269" customFormat="1" ht="12.95" customHeight="1" x14ac:dyDescent="0.2">
      <c r="A31" s="275" t="s">
        <v>258</v>
      </c>
      <c r="B31" s="274">
        <v>311.10000000000002</v>
      </c>
      <c r="C31" s="274">
        <v>245.8</v>
      </c>
      <c r="D31" s="274">
        <v>374.5</v>
      </c>
      <c r="E31" s="274">
        <v>350.8</v>
      </c>
      <c r="F31" s="274">
        <v>404.2</v>
      </c>
      <c r="G31" s="274">
        <v>279.39999999999998</v>
      </c>
      <c r="H31" s="274">
        <v>246.3</v>
      </c>
      <c r="I31" s="274">
        <v>373.1</v>
      </c>
      <c r="J31" s="274">
        <v>383.3</v>
      </c>
      <c r="K31" s="274">
        <v>327.60000000000002</v>
      </c>
      <c r="L31" s="274">
        <v>719.6</v>
      </c>
      <c r="M31" s="274">
        <v>818.3</v>
      </c>
    </row>
    <row r="32" spans="1:13" s="269" customFormat="1" ht="12.95" customHeight="1" x14ac:dyDescent="0.2">
      <c r="A32" s="275" t="s">
        <v>259</v>
      </c>
      <c r="B32" s="274">
        <v>9.1</v>
      </c>
      <c r="C32" s="274">
        <v>11.8</v>
      </c>
      <c r="D32" s="274">
        <v>6.5</v>
      </c>
      <c r="E32" s="274">
        <v>12.8</v>
      </c>
      <c r="F32" s="274">
        <v>5.2</v>
      </c>
      <c r="G32" s="274">
        <v>26.8</v>
      </c>
      <c r="H32" s="274">
        <v>3</v>
      </c>
      <c r="I32" s="274">
        <v>-3.3</v>
      </c>
      <c r="J32" s="274">
        <v>1.3</v>
      </c>
      <c r="K32" s="274">
        <v>-10.4</v>
      </c>
      <c r="L32" s="274">
        <v>20.399999999999999</v>
      </c>
      <c r="M32" s="274">
        <v>38.9</v>
      </c>
    </row>
    <row r="33" spans="1:13" s="269" customFormat="1" ht="12.95" customHeight="1" x14ac:dyDescent="0.2">
      <c r="A33" s="275" t="s">
        <v>260</v>
      </c>
      <c r="B33" s="274">
        <v>176.8</v>
      </c>
      <c r="C33" s="274">
        <v>223</v>
      </c>
      <c r="D33" s="274">
        <v>233.9</v>
      </c>
      <c r="E33" s="274">
        <v>213.6</v>
      </c>
      <c r="F33" s="274">
        <v>181.5</v>
      </c>
      <c r="G33" s="274">
        <v>217.2</v>
      </c>
      <c r="H33" s="274">
        <v>212.2</v>
      </c>
      <c r="I33" s="274">
        <v>226.3</v>
      </c>
      <c r="J33" s="274">
        <v>197.3</v>
      </c>
      <c r="K33" s="274">
        <v>196</v>
      </c>
      <c r="L33" s="274">
        <v>229.8</v>
      </c>
      <c r="M33" s="274">
        <v>247.5</v>
      </c>
    </row>
    <row r="34" spans="1:13" s="269" customFormat="1" ht="12.95" customHeight="1" x14ac:dyDescent="0.2">
      <c r="A34" s="275" t="s">
        <v>261</v>
      </c>
      <c r="B34" s="274">
        <v>65.7</v>
      </c>
      <c r="C34" s="274">
        <v>61.2</v>
      </c>
      <c r="D34" s="274">
        <v>56.5</v>
      </c>
      <c r="E34" s="274">
        <v>50.1</v>
      </c>
      <c r="F34" s="274">
        <v>44.9</v>
      </c>
      <c r="G34" s="274">
        <v>39.299999999999997</v>
      </c>
      <c r="H34" s="274">
        <v>29.8</v>
      </c>
      <c r="I34" s="274">
        <v>160.5</v>
      </c>
      <c r="J34" s="274">
        <v>221.5</v>
      </c>
      <c r="K34" s="274">
        <v>336.3</v>
      </c>
      <c r="L34" s="274">
        <v>34.9</v>
      </c>
      <c r="M34" s="274">
        <v>33.9</v>
      </c>
    </row>
    <row r="35" spans="1:13" s="269" customFormat="1" ht="12.95" customHeight="1" x14ac:dyDescent="0.2">
      <c r="A35" s="275" t="s">
        <v>262</v>
      </c>
      <c r="B35" s="274">
        <v>8.1999999999999993</v>
      </c>
      <c r="C35" s="274">
        <v>9.4</v>
      </c>
      <c r="D35" s="274">
        <v>10.4</v>
      </c>
      <c r="E35" s="274">
        <v>11.8</v>
      </c>
      <c r="F35" s="274">
        <v>10.8</v>
      </c>
      <c r="G35" s="274">
        <v>11.4</v>
      </c>
      <c r="H35" s="274">
        <v>11.7</v>
      </c>
      <c r="I35" s="274">
        <v>17.899999999999999</v>
      </c>
      <c r="J35" s="274">
        <v>21.8</v>
      </c>
      <c r="K35" s="274">
        <v>10.8</v>
      </c>
      <c r="L35" s="274">
        <v>12.7</v>
      </c>
      <c r="M35" s="274">
        <v>138.80000000000001</v>
      </c>
    </row>
    <row r="36" spans="1:13" s="269" customFormat="1" ht="12.95" customHeight="1" x14ac:dyDescent="0.2">
      <c r="A36" s="273" t="s">
        <v>263</v>
      </c>
      <c r="B36" s="274">
        <v>1049</v>
      </c>
      <c r="C36" s="274">
        <v>921.4</v>
      </c>
      <c r="D36" s="274">
        <v>786.7</v>
      </c>
      <c r="E36" s="274">
        <v>804.2</v>
      </c>
      <c r="F36" s="274">
        <v>904.4</v>
      </c>
      <c r="G36" s="274">
        <v>849.8</v>
      </c>
      <c r="H36" s="274">
        <v>842.8</v>
      </c>
      <c r="I36" s="274">
        <v>1312.8</v>
      </c>
      <c r="J36" s="274">
        <v>1206.3</v>
      </c>
      <c r="K36" s="274">
        <v>1657.7</v>
      </c>
      <c r="L36" s="274">
        <v>3240.5</v>
      </c>
      <c r="M36" s="274">
        <v>4220.2</v>
      </c>
    </row>
    <row r="37" spans="1:13" s="269" customFormat="1" ht="12.95" customHeight="1" x14ac:dyDescent="0.2">
      <c r="A37" s="275" t="s">
        <v>264</v>
      </c>
      <c r="B37" s="274">
        <v>1029.0999999999999</v>
      </c>
      <c r="C37" s="274">
        <v>898.1</v>
      </c>
      <c r="D37" s="274">
        <v>765.1</v>
      </c>
      <c r="E37" s="274">
        <v>780.4</v>
      </c>
      <c r="F37" s="274">
        <v>894.8</v>
      </c>
      <c r="G37" s="274">
        <v>848</v>
      </c>
      <c r="H37" s="274">
        <v>840.7</v>
      </c>
      <c r="I37" s="274">
        <v>1308.5999999999999</v>
      </c>
      <c r="J37" s="274">
        <v>1195.0999999999999</v>
      </c>
      <c r="K37" s="274">
        <v>1646.8</v>
      </c>
      <c r="L37" s="274">
        <v>3171.5</v>
      </c>
      <c r="M37" s="274">
        <v>4209.8999999999996</v>
      </c>
    </row>
    <row r="38" spans="1:13" s="269" customFormat="1" ht="12.95" customHeight="1" x14ac:dyDescent="0.2">
      <c r="A38" s="275" t="s">
        <v>265</v>
      </c>
      <c r="B38" s="274">
        <v>15.2</v>
      </c>
      <c r="C38" s="274">
        <v>18.600000000000001</v>
      </c>
      <c r="D38" s="274">
        <v>18.399999999999999</v>
      </c>
      <c r="E38" s="274">
        <v>22</v>
      </c>
      <c r="F38" s="274">
        <v>7.9</v>
      </c>
      <c r="G38" s="274">
        <v>0</v>
      </c>
      <c r="H38" s="274">
        <v>0.3</v>
      </c>
      <c r="I38" s="274">
        <v>0.3</v>
      </c>
      <c r="J38" s="274">
        <v>7.8</v>
      </c>
      <c r="K38" s="274">
        <v>7.7</v>
      </c>
      <c r="L38" s="274">
        <v>8</v>
      </c>
      <c r="M38" s="274">
        <v>7.9</v>
      </c>
    </row>
    <row r="39" spans="1:13" s="269" customFormat="1" ht="24" customHeight="1" x14ac:dyDescent="0.2">
      <c r="A39" s="275" t="s">
        <v>266</v>
      </c>
      <c r="B39" s="274">
        <v>4.7</v>
      </c>
      <c r="C39" s="274">
        <v>4.7</v>
      </c>
      <c r="D39" s="274">
        <v>3.2</v>
      </c>
      <c r="E39" s="274">
        <v>1.8</v>
      </c>
      <c r="F39" s="274">
        <v>1.8</v>
      </c>
      <c r="G39" s="274">
        <v>1.8</v>
      </c>
      <c r="H39" s="274">
        <v>1.8</v>
      </c>
      <c r="I39" s="274">
        <v>4</v>
      </c>
      <c r="J39" s="274">
        <v>3.3</v>
      </c>
      <c r="K39" s="274">
        <v>3.2</v>
      </c>
      <c r="L39" s="274">
        <v>61</v>
      </c>
      <c r="M39" s="274">
        <v>2.4</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2793.6</v>
      </c>
      <c r="C41" s="271">
        <v>2996</v>
      </c>
      <c r="D41" s="271">
        <v>2979.6</v>
      </c>
      <c r="E41" s="271">
        <v>4194.6000000000004</v>
      </c>
      <c r="F41" s="271">
        <v>4227.8</v>
      </c>
      <c r="G41" s="271">
        <v>4185.3</v>
      </c>
      <c r="H41" s="271">
        <v>4339.7</v>
      </c>
      <c r="I41" s="271">
        <v>5700.6</v>
      </c>
      <c r="J41" s="271">
        <v>6274.9</v>
      </c>
      <c r="K41" s="271">
        <v>5787.9</v>
      </c>
      <c r="L41" s="271">
        <v>10508.7</v>
      </c>
      <c r="M41" s="271">
        <v>12062.3</v>
      </c>
    </row>
    <row r="42" spans="1:13" s="269" customFormat="1" ht="12.95" customHeight="1" x14ac:dyDescent="0.2">
      <c r="A42" s="273" t="s">
        <v>267</v>
      </c>
      <c r="B42" s="223">
        <v>787.3</v>
      </c>
      <c r="C42" s="223">
        <v>705.8</v>
      </c>
      <c r="D42" s="223">
        <v>704</v>
      </c>
      <c r="E42" s="223">
        <v>1882</v>
      </c>
      <c r="F42" s="223">
        <v>1891.7</v>
      </c>
      <c r="G42" s="223">
        <v>1874.5</v>
      </c>
      <c r="H42" s="223">
        <v>2087.6</v>
      </c>
      <c r="I42" s="223">
        <v>2091</v>
      </c>
      <c r="J42" s="223">
        <v>2065.4</v>
      </c>
      <c r="K42" s="223">
        <v>2095.4</v>
      </c>
      <c r="L42" s="223">
        <v>2214</v>
      </c>
      <c r="M42" s="223">
        <v>2523.9</v>
      </c>
    </row>
    <row r="43" spans="1:13" s="269" customFormat="1" ht="12.95" customHeight="1" x14ac:dyDescent="0.2">
      <c r="A43" s="273" t="s">
        <v>268</v>
      </c>
      <c r="B43" s="223">
        <v>1192.3</v>
      </c>
      <c r="C43" s="223">
        <v>1553.2</v>
      </c>
      <c r="D43" s="223">
        <v>1540.2</v>
      </c>
      <c r="E43" s="223">
        <v>1547</v>
      </c>
      <c r="F43" s="223">
        <v>1757.2</v>
      </c>
      <c r="G43" s="223">
        <v>1721.9</v>
      </c>
      <c r="H43" s="223">
        <v>1812.8</v>
      </c>
      <c r="I43" s="223">
        <v>2596.1999999999998</v>
      </c>
      <c r="J43" s="223">
        <v>2653.6</v>
      </c>
      <c r="K43" s="223">
        <v>1709.9</v>
      </c>
      <c r="L43" s="223">
        <v>5226.6000000000004</v>
      </c>
      <c r="M43" s="223">
        <v>6447.1</v>
      </c>
    </row>
    <row r="44" spans="1:13" s="269" customFormat="1" ht="12.95" customHeight="1" x14ac:dyDescent="0.2">
      <c r="A44" s="275" t="s">
        <v>269</v>
      </c>
      <c r="B44" s="223">
        <v>475.1</v>
      </c>
      <c r="C44" s="223">
        <v>650</v>
      </c>
      <c r="D44" s="223">
        <v>646.70000000000005</v>
      </c>
      <c r="E44" s="223">
        <v>627.4</v>
      </c>
      <c r="F44" s="223">
        <v>779.6</v>
      </c>
      <c r="G44" s="223">
        <v>764.9</v>
      </c>
      <c r="H44" s="223">
        <v>790.1</v>
      </c>
      <c r="I44" s="223">
        <v>683.8</v>
      </c>
      <c r="J44" s="223">
        <v>723.8</v>
      </c>
      <c r="K44" s="223">
        <v>758.6</v>
      </c>
      <c r="L44" s="223">
        <v>2215.1</v>
      </c>
      <c r="M44" s="223">
        <v>2411.6999999999998</v>
      </c>
    </row>
    <row r="45" spans="1:13" s="269" customFormat="1" ht="12.95" customHeight="1" x14ac:dyDescent="0.2">
      <c r="A45" s="275" t="s">
        <v>270</v>
      </c>
      <c r="B45" s="223">
        <v>533.79999999999995</v>
      </c>
      <c r="C45" s="223">
        <v>876.9</v>
      </c>
      <c r="D45" s="223">
        <v>860.1</v>
      </c>
      <c r="E45" s="223">
        <v>879.4</v>
      </c>
      <c r="F45" s="223">
        <v>879.6</v>
      </c>
      <c r="G45" s="223">
        <v>855</v>
      </c>
      <c r="H45" s="223">
        <v>856.1</v>
      </c>
      <c r="I45" s="223">
        <v>834.3</v>
      </c>
      <c r="J45" s="223">
        <v>829.9</v>
      </c>
      <c r="K45" s="223">
        <v>435</v>
      </c>
      <c r="L45" s="223">
        <v>2377.8000000000002</v>
      </c>
      <c r="M45" s="223">
        <v>3332.4</v>
      </c>
    </row>
    <row r="46" spans="1:13" s="269" customFormat="1" ht="36" x14ac:dyDescent="0.2">
      <c r="A46" s="275" t="s">
        <v>272</v>
      </c>
      <c r="B46" s="223"/>
      <c r="C46" s="223"/>
      <c r="D46" s="223"/>
      <c r="E46" s="223"/>
      <c r="F46" s="223"/>
      <c r="G46" s="223"/>
      <c r="H46" s="223" t="s">
        <v>33</v>
      </c>
      <c r="I46" s="223" t="s">
        <v>33</v>
      </c>
      <c r="J46" s="223" t="s">
        <v>33</v>
      </c>
      <c r="K46" s="223" t="s">
        <v>33</v>
      </c>
      <c r="L46" s="223">
        <v>10.5</v>
      </c>
      <c r="M46" s="223">
        <v>10.5</v>
      </c>
    </row>
    <row r="47" spans="1:13" s="269" customFormat="1" ht="12" x14ac:dyDescent="0.2">
      <c r="A47" s="275" t="s">
        <v>271</v>
      </c>
      <c r="B47" s="223">
        <v>183.6</v>
      </c>
      <c r="C47" s="223">
        <v>26.1</v>
      </c>
      <c r="D47" s="223">
        <v>33.4</v>
      </c>
      <c r="E47" s="223">
        <v>40.4</v>
      </c>
      <c r="F47" s="223">
        <v>97.9</v>
      </c>
      <c r="G47" s="223">
        <v>102</v>
      </c>
      <c r="H47" s="223">
        <v>166.6</v>
      </c>
      <c r="I47" s="223">
        <v>1070.0999999999999</v>
      </c>
      <c r="J47" s="223">
        <v>1091.0999999999999</v>
      </c>
      <c r="K47" s="223">
        <v>505.8</v>
      </c>
      <c r="L47" s="223">
        <v>623.20000000000005</v>
      </c>
      <c r="M47" s="223">
        <v>692.5</v>
      </c>
    </row>
    <row r="48" spans="1:13" s="269" customFormat="1" ht="12.95" customHeight="1" x14ac:dyDescent="0.2">
      <c r="A48" s="276" t="s">
        <v>273</v>
      </c>
      <c r="B48" s="223">
        <v>541.20000000000005</v>
      </c>
      <c r="C48" s="223">
        <v>345.1</v>
      </c>
      <c r="D48" s="223">
        <v>341.2</v>
      </c>
      <c r="E48" s="223">
        <v>377.7</v>
      </c>
      <c r="F48" s="223">
        <v>215.1</v>
      </c>
      <c r="G48" s="223">
        <v>197</v>
      </c>
      <c r="H48" s="223">
        <v>48.3</v>
      </c>
      <c r="I48" s="223">
        <v>483.9</v>
      </c>
      <c r="J48" s="223">
        <v>1037.2</v>
      </c>
      <c r="K48" s="223">
        <v>1451.2</v>
      </c>
      <c r="L48" s="223">
        <v>2524.9</v>
      </c>
      <c r="M48" s="223">
        <v>2408.3000000000002</v>
      </c>
    </row>
    <row r="49" spans="1:13" s="269" customFormat="1" ht="12.95" customHeight="1" x14ac:dyDescent="0.2">
      <c r="A49" s="276" t="s">
        <v>274</v>
      </c>
      <c r="B49" s="223">
        <v>272.8</v>
      </c>
      <c r="C49" s="223">
        <v>391.9</v>
      </c>
      <c r="D49" s="223">
        <v>394.2</v>
      </c>
      <c r="E49" s="223">
        <v>387.8</v>
      </c>
      <c r="F49" s="223">
        <v>363.8</v>
      </c>
      <c r="G49" s="223">
        <v>392</v>
      </c>
      <c r="H49" s="223">
        <v>391</v>
      </c>
      <c r="I49" s="223">
        <v>529.5</v>
      </c>
      <c r="J49" s="223">
        <v>518.79999999999995</v>
      </c>
      <c r="K49" s="223">
        <v>531.4</v>
      </c>
      <c r="L49" s="223">
        <v>543.1</v>
      </c>
      <c r="M49" s="223">
        <v>683</v>
      </c>
    </row>
    <row r="50" spans="1:13" s="269" customFormat="1" ht="6.95" customHeight="1" x14ac:dyDescent="0.2">
      <c r="A50" s="276"/>
      <c r="B50" s="223"/>
      <c r="C50" s="223"/>
      <c r="D50" s="223"/>
      <c r="E50" s="223"/>
      <c r="F50" s="223"/>
      <c r="G50" s="223"/>
      <c r="H50" s="223"/>
      <c r="I50" s="223"/>
      <c r="J50" s="223"/>
      <c r="K50" s="223"/>
      <c r="L50" s="271"/>
      <c r="M50" s="271"/>
    </row>
    <row r="51" spans="1:13" s="272" customFormat="1" ht="24" customHeight="1" x14ac:dyDescent="0.2">
      <c r="A51" s="232" t="s">
        <v>275</v>
      </c>
      <c r="B51" s="271">
        <v>4829.5</v>
      </c>
      <c r="C51" s="271">
        <v>4965.5</v>
      </c>
      <c r="D51" s="271">
        <v>4980.8</v>
      </c>
      <c r="E51" s="271">
        <v>6056.3</v>
      </c>
      <c r="F51" s="271">
        <v>6214.5</v>
      </c>
      <c r="G51" s="271">
        <v>6005.4</v>
      </c>
      <c r="H51" s="271">
        <v>6051.6</v>
      </c>
      <c r="I51" s="271">
        <v>8188.6</v>
      </c>
      <c r="J51" s="271">
        <v>8781.2999999999993</v>
      </c>
      <c r="K51" s="271">
        <v>9577.5</v>
      </c>
      <c r="L51" s="271">
        <v>16004</v>
      </c>
      <c r="M51" s="271">
        <v>19462</v>
      </c>
    </row>
    <row r="52" spans="1:13" s="269" customFormat="1" ht="6.95" customHeight="1" thickBot="1" x14ac:dyDescent="0.25">
      <c r="A52" s="230"/>
      <c r="B52" s="231"/>
      <c r="C52" s="231"/>
      <c r="D52" s="231"/>
      <c r="E52" s="231"/>
      <c r="F52" s="231"/>
      <c r="G52" s="277"/>
      <c r="H52" s="231"/>
      <c r="I52" s="231"/>
      <c r="J52" s="231"/>
      <c r="K52" s="231"/>
      <c r="L52" s="231"/>
      <c r="M52" s="231"/>
    </row>
    <row r="53" spans="1:13" s="269" customFormat="1" ht="12.95" hidden="1" customHeight="1" x14ac:dyDescent="0.2">
      <c r="A53" s="232"/>
      <c r="B53" s="212"/>
      <c r="C53" s="212"/>
      <c r="D53" s="212"/>
      <c r="E53" s="212"/>
      <c r="F53" s="212"/>
      <c r="G53" s="274"/>
      <c r="H53" s="212"/>
      <c r="I53" s="212"/>
      <c r="J53" s="212"/>
      <c r="K53" s="212"/>
      <c r="L53" s="212"/>
      <c r="M53" s="212"/>
    </row>
    <row r="54" spans="1:13" s="269" customFormat="1" ht="12.95" customHeight="1" x14ac:dyDescent="0.2">
      <c r="A54" s="232" t="s">
        <v>14</v>
      </c>
      <c r="B54" s="212"/>
      <c r="C54" s="212"/>
      <c r="D54" s="212"/>
      <c r="E54" s="212"/>
      <c r="F54" s="212"/>
      <c r="G54" s="274"/>
      <c r="H54" s="212"/>
      <c r="I54" s="212"/>
      <c r="J54" s="212"/>
      <c r="K54" s="212"/>
      <c r="L54" s="212"/>
      <c r="M54" s="212"/>
    </row>
    <row r="55" spans="1:13" ht="12.95" customHeight="1" x14ac:dyDescent="0.2">
      <c r="A55" s="273" t="s">
        <v>47</v>
      </c>
      <c r="B55" s="235">
        <v>218</v>
      </c>
      <c r="C55" s="235">
        <v>206</v>
      </c>
      <c r="D55" s="235">
        <v>202</v>
      </c>
      <c r="E55" s="235">
        <v>199</v>
      </c>
      <c r="F55" s="235">
        <v>198</v>
      </c>
      <c r="G55" s="278">
        <v>191</v>
      </c>
      <c r="H55" s="235">
        <v>181</v>
      </c>
      <c r="I55" s="235">
        <v>178</v>
      </c>
      <c r="J55" s="235">
        <v>178</v>
      </c>
      <c r="K55" s="235">
        <v>188</v>
      </c>
      <c r="L55" s="235">
        <v>184</v>
      </c>
      <c r="M55" s="235">
        <v>162</v>
      </c>
    </row>
    <row r="56" spans="1:13" ht="12.95" customHeight="1" x14ac:dyDescent="0.2">
      <c r="B56" s="212"/>
    </row>
  </sheetData>
  <hyperlinks>
    <hyperlink ref="A1" location="Мазмуну!A1" display="МАЗМУНУНА  кайтуу" xr:uid="{00000000-0004-0000-3B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56"/>
  <sheetViews>
    <sheetView workbookViewId="0">
      <selection activeCell="M42" sqref="M42"/>
    </sheetView>
  </sheetViews>
  <sheetFormatPr defaultRowHeight="12.95" customHeight="1" x14ac:dyDescent="0.2"/>
  <cols>
    <col min="1" max="1" width="39.85546875" style="232" customWidth="1"/>
    <col min="2" max="2" width="8.7109375" style="289" hidden="1" customWidth="1"/>
    <col min="3" max="6" width="9.140625" style="212" hidden="1" customWidth="1"/>
    <col min="7" max="8" width="9.5703125" style="212" hidden="1" customWidth="1"/>
    <col min="9" max="13" width="9.5703125" style="212" customWidth="1"/>
    <col min="14" max="256" width="9.140625" style="212"/>
    <col min="257" max="257" width="39.85546875" style="212" customWidth="1"/>
    <col min="258" max="262" width="0" style="212" hidden="1" customWidth="1"/>
    <col min="263" max="267" width="9.5703125" style="212" customWidth="1"/>
    <col min="268" max="512" width="9.140625" style="212"/>
    <col min="513" max="513" width="39.85546875" style="212" customWidth="1"/>
    <col min="514" max="518" width="0" style="212" hidden="1" customWidth="1"/>
    <col min="519" max="523" width="9.5703125" style="212" customWidth="1"/>
    <col min="524" max="768" width="9.140625" style="212"/>
    <col min="769" max="769" width="39.85546875" style="212" customWidth="1"/>
    <col min="770" max="774" width="0" style="212" hidden="1" customWidth="1"/>
    <col min="775" max="779" width="9.5703125" style="212" customWidth="1"/>
    <col min="780" max="1024" width="9.140625" style="212"/>
    <col min="1025" max="1025" width="39.85546875" style="212" customWidth="1"/>
    <col min="1026" max="1030" width="0" style="212" hidden="1" customWidth="1"/>
    <col min="1031" max="1035" width="9.5703125" style="212" customWidth="1"/>
    <col min="1036" max="1280" width="9.140625" style="212"/>
    <col min="1281" max="1281" width="39.85546875" style="212" customWidth="1"/>
    <col min="1282" max="1286" width="0" style="212" hidden="1" customWidth="1"/>
    <col min="1287" max="1291" width="9.5703125" style="212" customWidth="1"/>
    <col min="1292" max="1536" width="9.140625" style="212"/>
    <col min="1537" max="1537" width="39.85546875" style="212" customWidth="1"/>
    <col min="1538" max="1542" width="0" style="212" hidden="1" customWidth="1"/>
    <col min="1543" max="1547" width="9.5703125" style="212" customWidth="1"/>
    <col min="1548" max="1792" width="9.140625" style="212"/>
    <col min="1793" max="1793" width="39.85546875" style="212" customWidth="1"/>
    <col min="1794" max="1798" width="0" style="212" hidden="1" customWidth="1"/>
    <col min="1799" max="1803" width="9.5703125" style="212" customWidth="1"/>
    <col min="1804" max="2048" width="9.140625" style="212"/>
    <col min="2049" max="2049" width="39.85546875" style="212" customWidth="1"/>
    <col min="2050" max="2054" width="0" style="212" hidden="1" customWidth="1"/>
    <col min="2055" max="2059" width="9.5703125" style="212" customWidth="1"/>
    <col min="2060" max="2304" width="9.140625" style="212"/>
    <col min="2305" max="2305" width="39.85546875" style="212" customWidth="1"/>
    <col min="2306" max="2310" width="0" style="212" hidden="1" customWidth="1"/>
    <col min="2311" max="2315" width="9.5703125" style="212" customWidth="1"/>
    <col min="2316" max="2560" width="9.140625" style="212"/>
    <col min="2561" max="2561" width="39.85546875" style="212" customWidth="1"/>
    <col min="2562" max="2566" width="0" style="212" hidden="1" customWidth="1"/>
    <col min="2567" max="2571" width="9.5703125" style="212" customWidth="1"/>
    <col min="2572" max="2816" width="9.140625" style="212"/>
    <col min="2817" max="2817" width="39.85546875" style="212" customWidth="1"/>
    <col min="2818" max="2822" width="0" style="212" hidden="1" customWidth="1"/>
    <col min="2823" max="2827" width="9.5703125" style="212" customWidth="1"/>
    <col min="2828" max="3072" width="9.140625" style="212"/>
    <col min="3073" max="3073" width="39.85546875" style="212" customWidth="1"/>
    <col min="3074" max="3078" width="0" style="212" hidden="1" customWidth="1"/>
    <col min="3079" max="3083" width="9.5703125" style="212" customWidth="1"/>
    <col min="3084" max="3328" width="9.140625" style="212"/>
    <col min="3329" max="3329" width="39.85546875" style="212" customWidth="1"/>
    <col min="3330" max="3334" width="0" style="212" hidden="1" customWidth="1"/>
    <col min="3335" max="3339" width="9.5703125" style="212" customWidth="1"/>
    <col min="3340" max="3584" width="9.140625" style="212"/>
    <col min="3585" max="3585" width="39.85546875" style="212" customWidth="1"/>
    <col min="3586" max="3590" width="0" style="212" hidden="1" customWidth="1"/>
    <col min="3591" max="3595" width="9.5703125" style="212" customWidth="1"/>
    <col min="3596" max="3840" width="9.140625" style="212"/>
    <col min="3841" max="3841" width="39.85546875" style="212" customWidth="1"/>
    <col min="3842" max="3846" width="0" style="212" hidden="1" customWidth="1"/>
    <col min="3847" max="3851" width="9.5703125" style="212" customWidth="1"/>
    <col min="3852" max="4096" width="9.140625" style="212"/>
    <col min="4097" max="4097" width="39.85546875" style="212" customWidth="1"/>
    <col min="4098" max="4102" width="0" style="212" hidden="1" customWidth="1"/>
    <col min="4103" max="4107" width="9.5703125" style="212" customWidth="1"/>
    <col min="4108" max="4352" width="9.140625" style="212"/>
    <col min="4353" max="4353" width="39.85546875" style="212" customWidth="1"/>
    <col min="4354" max="4358" width="0" style="212" hidden="1" customWidth="1"/>
    <col min="4359" max="4363" width="9.5703125" style="212" customWidth="1"/>
    <col min="4364" max="4608" width="9.140625" style="212"/>
    <col min="4609" max="4609" width="39.85546875" style="212" customWidth="1"/>
    <col min="4610" max="4614" width="0" style="212" hidden="1" customWidth="1"/>
    <col min="4615" max="4619" width="9.5703125" style="212" customWidth="1"/>
    <col min="4620" max="4864" width="9.140625" style="212"/>
    <col min="4865" max="4865" width="39.85546875" style="212" customWidth="1"/>
    <col min="4866" max="4870" width="0" style="212" hidden="1" customWidth="1"/>
    <col min="4871" max="4875" width="9.5703125" style="212" customWidth="1"/>
    <col min="4876" max="5120" width="9.140625" style="212"/>
    <col min="5121" max="5121" width="39.85546875" style="212" customWidth="1"/>
    <col min="5122" max="5126" width="0" style="212" hidden="1" customWidth="1"/>
    <col min="5127" max="5131" width="9.5703125" style="212" customWidth="1"/>
    <col min="5132" max="5376" width="9.140625" style="212"/>
    <col min="5377" max="5377" width="39.85546875" style="212" customWidth="1"/>
    <col min="5378" max="5382" width="0" style="212" hidden="1" customWidth="1"/>
    <col min="5383" max="5387" width="9.5703125" style="212" customWidth="1"/>
    <col min="5388" max="5632" width="9.140625" style="212"/>
    <col min="5633" max="5633" width="39.85546875" style="212" customWidth="1"/>
    <col min="5634" max="5638" width="0" style="212" hidden="1" customWidth="1"/>
    <col min="5639" max="5643" width="9.5703125" style="212" customWidth="1"/>
    <col min="5644" max="5888" width="9.140625" style="212"/>
    <col min="5889" max="5889" width="39.85546875" style="212" customWidth="1"/>
    <col min="5890" max="5894" width="0" style="212" hidden="1" customWidth="1"/>
    <col min="5895" max="5899" width="9.5703125" style="212" customWidth="1"/>
    <col min="5900" max="6144" width="9.140625" style="212"/>
    <col min="6145" max="6145" width="39.85546875" style="212" customWidth="1"/>
    <col min="6146" max="6150" width="0" style="212" hidden="1" customWidth="1"/>
    <col min="6151" max="6155" width="9.5703125" style="212" customWidth="1"/>
    <col min="6156" max="6400" width="9.140625" style="212"/>
    <col min="6401" max="6401" width="39.85546875" style="212" customWidth="1"/>
    <col min="6402" max="6406" width="0" style="212" hidden="1" customWidth="1"/>
    <col min="6407" max="6411" width="9.5703125" style="212" customWidth="1"/>
    <col min="6412" max="6656" width="9.140625" style="212"/>
    <col min="6657" max="6657" width="39.85546875" style="212" customWidth="1"/>
    <col min="6658" max="6662" width="0" style="212" hidden="1" customWidth="1"/>
    <col min="6663" max="6667" width="9.5703125" style="212" customWidth="1"/>
    <col min="6668" max="6912" width="9.140625" style="212"/>
    <col min="6913" max="6913" width="39.85546875" style="212" customWidth="1"/>
    <col min="6914" max="6918" width="0" style="212" hidden="1" customWidth="1"/>
    <col min="6919" max="6923" width="9.5703125" style="212" customWidth="1"/>
    <col min="6924" max="7168" width="9.140625" style="212"/>
    <col min="7169" max="7169" width="39.85546875" style="212" customWidth="1"/>
    <col min="7170" max="7174" width="0" style="212" hidden="1" customWidth="1"/>
    <col min="7175" max="7179" width="9.5703125" style="212" customWidth="1"/>
    <col min="7180" max="7424" width="9.140625" style="212"/>
    <col min="7425" max="7425" width="39.85546875" style="212" customWidth="1"/>
    <col min="7426" max="7430" width="0" style="212" hidden="1" customWidth="1"/>
    <col min="7431" max="7435" width="9.5703125" style="212" customWidth="1"/>
    <col min="7436" max="7680" width="9.140625" style="212"/>
    <col min="7681" max="7681" width="39.85546875" style="212" customWidth="1"/>
    <col min="7682" max="7686" width="0" style="212" hidden="1" customWidth="1"/>
    <col min="7687" max="7691" width="9.5703125" style="212" customWidth="1"/>
    <col min="7692" max="7936" width="9.140625" style="212"/>
    <col min="7937" max="7937" width="39.85546875" style="212" customWidth="1"/>
    <col min="7938" max="7942" width="0" style="212" hidden="1" customWidth="1"/>
    <col min="7943" max="7947" width="9.5703125" style="212" customWidth="1"/>
    <col min="7948" max="8192" width="9.140625" style="212"/>
    <col min="8193" max="8193" width="39.85546875" style="212" customWidth="1"/>
    <col min="8194" max="8198" width="0" style="212" hidden="1" customWidth="1"/>
    <col min="8199" max="8203" width="9.5703125" style="212" customWidth="1"/>
    <col min="8204" max="8448" width="9.140625" style="212"/>
    <col min="8449" max="8449" width="39.85546875" style="212" customWidth="1"/>
    <col min="8450" max="8454" width="0" style="212" hidden="1" customWidth="1"/>
    <col min="8455" max="8459" width="9.5703125" style="212" customWidth="1"/>
    <col min="8460" max="8704" width="9.140625" style="212"/>
    <col min="8705" max="8705" width="39.85546875" style="212" customWidth="1"/>
    <col min="8706" max="8710" width="0" style="212" hidden="1" customWidth="1"/>
    <col min="8711" max="8715" width="9.5703125" style="212" customWidth="1"/>
    <col min="8716" max="8960" width="9.140625" style="212"/>
    <col min="8961" max="8961" width="39.85546875" style="212" customWidth="1"/>
    <col min="8962" max="8966" width="0" style="212" hidden="1" customWidth="1"/>
    <col min="8967" max="8971" width="9.5703125" style="212" customWidth="1"/>
    <col min="8972" max="9216" width="9.140625" style="212"/>
    <col min="9217" max="9217" width="39.85546875" style="212" customWidth="1"/>
    <col min="9218" max="9222" width="0" style="212" hidden="1" customWidth="1"/>
    <col min="9223" max="9227" width="9.5703125" style="212" customWidth="1"/>
    <col min="9228" max="9472" width="9.140625" style="212"/>
    <col min="9473" max="9473" width="39.85546875" style="212" customWidth="1"/>
    <col min="9474" max="9478" width="0" style="212" hidden="1" customWidth="1"/>
    <col min="9479" max="9483" width="9.5703125" style="212" customWidth="1"/>
    <col min="9484" max="9728" width="9.140625" style="212"/>
    <col min="9729" max="9729" width="39.85546875" style="212" customWidth="1"/>
    <col min="9730" max="9734" width="0" style="212" hidden="1" customWidth="1"/>
    <col min="9735" max="9739" width="9.5703125" style="212" customWidth="1"/>
    <col min="9740" max="9984" width="9.140625" style="212"/>
    <col min="9985" max="9985" width="39.85546875" style="212" customWidth="1"/>
    <col min="9986" max="9990" width="0" style="212" hidden="1" customWidth="1"/>
    <col min="9991" max="9995" width="9.5703125" style="212" customWidth="1"/>
    <col min="9996" max="10240" width="9.140625" style="212"/>
    <col min="10241" max="10241" width="39.85546875" style="212" customWidth="1"/>
    <col min="10242" max="10246" width="0" style="212" hidden="1" customWidth="1"/>
    <col min="10247" max="10251" width="9.5703125" style="212" customWidth="1"/>
    <col min="10252" max="10496" width="9.140625" style="212"/>
    <col min="10497" max="10497" width="39.85546875" style="212" customWidth="1"/>
    <col min="10498" max="10502" width="0" style="212" hidden="1" customWidth="1"/>
    <col min="10503" max="10507" width="9.5703125" style="212" customWidth="1"/>
    <col min="10508" max="10752" width="9.140625" style="212"/>
    <col min="10753" max="10753" width="39.85546875" style="212" customWidth="1"/>
    <col min="10754" max="10758" width="0" style="212" hidden="1" customWidth="1"/>
    <col min="10759" max="10763" width="9.5703125" style="212" customWidth="1"/>
    <col min="10764" max="11008" width="9.140625" style="212"/>
    <col min="11009" max="11009" width="39.85546875" style="212" customWidth="1"/>
    <col min="11010" max="11014" width="0" style="212" hidden="1" customWidth="1"/>
    <col min="11015" max="11019" width="9.5703125" style="212" customWidth="1"/>
    <col min="11020" max="11264" width="9.140625" style="212"/>
    <col min="11265" max="11265" width="39.85546875" style="212" customWidth="1"/>
    <col min="11266" max="11270" width="0" style="212" hidden="1" customWidth="1"/>
    <col min="11271" max="11275" width="9.5703125" style="212" customWidth="1"/>
    <col min="11276" max="11520" width="9.140625" style="212"/>
    <col min="11521" max="11521" width="39.85546875" style="212" customWidth="1"/>
    <col min="11522" max="11526" width="0" style="212" hidden="1" customWidth="1"/>
    <col min="11527" max="11531" width="9.5703125" style="212" customWidth="1"/>
    <col min="11532" max="11776" width="9.140625" style="212"/>
    <col min="11777" max="11777" width="39.85546875" style="212" customWidth="1"/>
    <col min="11778" max="11782" width="0" style="212" hidden="1" customWidth="1"/>
    <col min="11783" max="11787" width="9.5703125" style="212" customWidth="1"/>
    <col min="11788" max="12032" width="9.140625" style="212"/>
    <col min="12033" max="12033" width="39.85546875" style="212" customWidth="1"/>
    <col min="12034" max="12038" width="0" style="212" hidden="1" customWidth="1"/>
    <col min="12039" max="12043" width="9.5703125" style="212" customWidth="1"/>
    <col min="12044" max="12288" width="9.140625" style="212"/>
    <col min="12289" max="12289" width="39.85546875" style="212" customWidth="1"/>
    <col min="12290" max="12294" width="0" style="212" hidden="1" customWidth="1"/>
    <col min="12295" max="12299" width="9.5703125" style="212" customWidth="1"/>
    <col min="12300" max="12544" width="9.140625" style="212"/>
    <col min="12545" max="12545" width="39.85546875" style="212" customWidth="1"/>
    <col min="12546" max="12550" width="0" style="212" hidden="1" customWidth="1"/>
    <col min="12551" max="12555" width="9.5703125" style="212" customWidth="1"/>
    <col min="12556" max="12800" width="9.140625" style="212"/>
    <col min="12801" max="12801" width="39.85546875" style="212" customWidth="1"/>
    <col min="12802" max="12806" width="0" style="212" hidden="1" customWidth="1"/>
    <col min="12807" max="12811" width="9.5703125" style="212" customWidth="1"/>
    <col min="12812" max="13056" width="9.140625" style="212"/>
    <col min="13057" max="13057" width="39.85546875" style="212" customWidth="1"/>
    <col min="13058" max="13062" width="0" style="212" hidden="1" customWidth="1"/>
    <col min="13063" max="13067" width="9.5703125" style="212" customWidth="1"/>
    <col min="13068" max="13312" width="9.140625" style="212"/>
    <col min="13313" max="13313" width="39.85546875" style="212" customWidth="1"/>
    <col min="13314" max="13318" width="0" style="212" hidden="1" customWidth="1"/>
    <col min="13319" max="13323" width="9.5703125" style="212" customWidth="1"/>
    <col min="13324" max="13568" width="9.140625" style="212"/>
    <col min="13569" max="13569" width="39.85546875" style="212" customWidth="1"/>
    <col min="13570" max="13574" width="0" style="212" hidden="1" customWidth="1"/>
    <col min="13575" max="13579" width="9.5703125" style="212" customWidth="1"/>
    <col min="13580" max="13824" width="9.140625" style="212"/>
    <col min="13825" max="13825" width="39.85546875" style="212" customWidth="1"/>
    <col min="13826" max="13830" width="0" style="212" hidden="1" customWidth="1"/>
    <col min="13831" max="13835" width="9.5703125" style="212" customWidth="1"/>
    <col min="13836" max="14080" width="9.140625" style="212"/>
    <col min="14081" max="14081" width="39.85546875" style="212" customWidth="1"/>
    <col min="14082" max="14086" width="0" style="212" hidden="1" customWidth="1"/>
    <col min="14087" max="14091" width="9.5703125" style="212" customWidth="1"/>
    <col min="14092" max="14336" width="9.140625" style="212"/>
    <col min="14337" max="14337" width="39.85546875" style="212" customWidth="1"/>
    <col min="14338" max="14342" width="0" style="212" hidden="1" customWidth="1"/>
    <col min="14343" max="14347" width="9.5703125" style="212" customWidth="1"/>
    <col min="14348" max="14592" width="9.140625" style="212"/>
    <col min="14593" max="14593" width="39.85546875" style="212" customWidth="1"/>
    <col min="14594" max="14598" width="0" style="212" hidden="1" customWidth="1"/>
    <col min="14599" max="14603" width="9.5703125" style="212" customWidth="1"/>
    <col min="14604" max="14848" width="9.140625" style="212"/>
    <col min="14849" max="14849" width="39.85546875" style="212" customWidth="1"/>
    <col min="14850" max="14854" width="0" style="212" hidden="1" customWidth="1"/>
    <col min="14855" max="14859" width="9.5703125" style="212" customWidth="1"/>
    <col min="14860" max="15104" width="9.140625" style="212"/>
    <col min="15105" max="15105" width="39.85546875" style="212" customWidth="1"/>
    <col min="15106" max="15110" width="0" style="212" hidden="1" customWidth="1"/>
    <col min="15111" max="15115" width="9.5703125" style="212" customWidth="1"/>
    <col min="15116" max="15360" width="9.140625" style="212"/>
    <col min="15361" max="15361" width="39.85546875" style="212" customWidth="1"/>
    <col min="15362" max="15366" width="0" style="212" hidden="1" customWidth="1"/>
    <col min="15367" max="15371" width="9.5703125" style="212" customWidth="1"/>
    <col min="15372" max="15616" width="9.140625" style="212"/>
    <col min="15617" max="15617" width="39.85546875" style="212" customWidth="1"/>
    <col min="15618" max="15622" width="0" style="212" hidden="1" customWidth="1"/>
    <col min="15623" max="15627" width="9.5703125" style="212" customWidth="1"/>
    <col min="15628" max="15872" width="9.140625" style="212"/>
    <col min="15873" max="15873" width="39.85546875" style="212" customWidth="1"/>
    <col min="15874" max="15878" width="0" style="212" hidden="1" customWidth="1"/>
    <col min="15879" max="15883" width="9.5703125" style="212" customWidth="1"/>
    <col min="15884" max="16128" width="9.140625" style="212"/>
    <col min="16129" max="16129" width="39.8554687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283</v>
      </c>
      <c r="B2" s="287"/>
    </row>
    <row r="3" spans="1:13" s="279" customFormat="1" ht="18" customHeight="1" x14ac:dyDescent="0.2">
      <c r="A3" s="210" t="s">
        <v>284</v>
      </c>
      <c r="B3" s="287"/>
    </row>
    <row r="4" spans="1:13" s="269" customFormat="1" ht="18" customHeight="1" thickBot="1" x14ac:dyDescent="0.25">
      <c r="A4" s="268" t="s">
        <v>285</v>
      </c>
      <c r="B4" s="289"/>
      <c r="C4" s="289"/>
    </row>
    <row r="5" spans="1:13" s="272" customFormat="1" ht="18" customHeight="1" thickBot="1" x14ac:dyDescent="0.25">
      <c r="A5" s="280"/>
      <c r="B5" s="282">
        <v>2014</v>
      </c>
      <c r="C5" s="282">
        <v>2015</v>
      </c>
      <c r="D5" s="282">
        <v>2016</v>
      </c>
      <c r="E5" s="282">
        <v>2017</v>
      </c>
      <c r="F5" s="282">
        <v>2018</v>
      </c>
      <c r="G5" s="282">
        <v>2019</v>
      </c>
      <c r="H5" s="281">
        <v>2020</v>
      </c>
      <c r="I5" s="281">
        <v>2021</v>
      </c>
      <c r="J5" s="281">
        <v>2022</v>
      </c>
      <c r="K5" s="281">
        <v>2023</v>
      </c>
      <c r="L5" s="281">
        <v>2024</v>
      </c>
      <c r="M5" s="281">
        <v>2025</v>
      </c>
    </row>
    <row r="6" spans="1:13" s="221" customFormat="1" ht="12.95" customHeight="1" x14ac:dyDescent="0.2">
      <c r="A6" s="270"/>
      <c r="B6" s="233"/>
    </row>
    <row r="7" spans="1:13" s="272" customFormat="1" ht="12.95" customHeight="1" x14ac:dyDescent="0.2">
      <c r="A7" s="232" t="s">
        <v>42</v>
      </c>
      <c r="B7" s="271">
        <v>18759.900000000001</v>
      </c>
      <c r="C7" s="271">
        <v>43749.2</v>
      </c>
      <c r="D7" s="271">
        <v>72635</v>
      </c>
      <c r="E7" s="271">
        <v>83807</v>
      </c>
      <c r="F7" s="271">
        <v>84207.8</v>
      </c>
      <c r="G7" s="271">
        <v>90214.399999999994</v>
      </c>
      <c r="H7" s="271">
        <v>98219.7</v>
      </c>
      <c r="I7" s="271">
        <v>125835.4</v>
      </c>
      <c r="J7" s="271">
        <v>147195.6</v>
      </c>
      <c r="K7" s="271">
        <v>154908.70000000001</v>
      </c>
      <c r="L7" s="271">
        <v>162301.20000000001</v>
      </c>
      <c r="M7" s="271">
        <v>202880.6</v>
      </c>
    </row>
    <row r="8" spans="1:13" s="269" customFormat="1" ht="12.95" customHeight="1" x14ac:dyDescent="0.2">
      <c r="A8" s="273" t="s">
        <v>236</v>
      </c>
      <c r="B8" s="274">
        <v>7541.7</v>
      </c>
      <c r="C8" s="274">
        <v>14536.5</v>
      </c>
      <c r="D8" s="274">
        <v>19343.400000000001</v>
      </c>
      <c r="E8" s="274">
        <v>22452.3</v>
      </c>
      <c r="F8" s="274">
        <v>24702</v>
      </c>
      <c r="G8" s="274">
        <v>34179.699999999997</v>
      </c>
      <c r="H8" s="274">
        <v>29960.6</v>
      </c>
      <c r="I8" s="274">
        <v>40839.199999999997</v>
      </c>
      <c r="J8" s="274">
        <v>41692.800000000003</v>
      </c>
      <c r="K8" s="274">
        <v>43277.5</v>
      </c>
      <c r="L8" s="274">
        <v>41283.699999999997</v>
      </c>
      <c r="M8" s="274">
        <v>71699.7</v>
      </c>
    </row>
    <row r="9" spans="1:13" s="269" customFormat="1" ht="24" customHeight="1" x14ac:dyDescent="0.2">
      <c r="A9" s="275" t="s">
        <v>280</v>
      </c>
      <c r="B9" s="274">
        <v>302.60000000000002</v>
      </c>
      <c r="C9" s="274">
        <v>510.5</v>
      </c>
      <c r="D9" s="274">
        <v>1552.5</v>
      </c>
      <c r="E9" s="274">
        <v>2203.5</v>
      </c>
      <c r="F9" s="274">
        <v>3032</v>
      </c>
      <c r="G9" s="274">
        <v>4922.1000000000004</v>
      </c>
      <c r="H9" s="274">
        <v>2119.9</v>
      </c>
      <c r="I9" s="274">
        <v>5580.9</v>
      </c>
      <c r="J9" s="274">
        <v>4561.8</v>
      </c>
      <c r="K9" s="274">
        <v>4641.8999999999996</v>
      </c>
      <c r="L9" s="274">
        <v>4706.8999999999996</v>
      </c>
      <c r="M9" s="274">
        <v>5209.5</v>
      </c>
    </row>
    <row r="10" spans="1:13" s="269" customFormat="1" ht="12.95" customHeight="1" x14ac:dyDescent="0.2">
      <c r="A10" s="275" t="s">
        <v>238</v>
      </c>
      <c r="B10" s="274">
        <v>1148</v>
      </c>
      <c r="C10" s="274">
        <v>559.9</v>
      </c>
      <c r="D10" s="274">
        <v>621.70000000000005</v>
      </c>
      <c r="E10" s="274">
        <v>772.3</v>
      </c>
      <c r="F10" s="274">
        <v>963.5</v>
      </c>
      <c r="G10" s="274">
        <v>1973.6</v>
      </c>
      <c r="H10" s="274">
        <v>677.3</v>
      </c>
      <c r="I10" s="274">
        <v>464.6</v>
      </c>
      <c r="J10" s="274">
        <v>966.6</v>
      </c>
      <c r="K10" s="274">
        <v>1297.2</v>
      </c>
      <c r="L10" s="274">
        <v>1602.8</v>
      </c>
      <c r="M10" s="274">
        <v>16576.3</v>
      </c>
    </row>
    <row r="11" spans="1:13" s="269" customFormat="1" ht="12.95" customHeight="1" x14ac:dyDescent="0.2">
      <c r="A11" s="275" t="s">
        <v>239</v>
      </c>
      <c r="B11" s="274">
        <v>395.1</v>
      </c>
      <c r="C11" s="274">
        <v>510</v>
      </c>
      <c r="D11" s="274">
        <v>2581.8000000000002</v>
      </c>
      <c r="E11" s="274">
        <v>2310.8000000000002</v>
      </c>
      <c r="F11" s="274">
        <v>2743.9</v>
      </c>
      <c r="G11" s="274">
        <v>4686</v>
      </c>
      <c r="H11" s="274">
        <v>4600.3</v>
      </c>
      <c r="I11" s="274">
        <v>5546.1</v>
      </c>
      <c r="J11" s="274">
        <v>4176.2</v>
      </c>
      <c r="K11" s="274">
        <v>5290.7</v>
      </c>
      <c r="L11" s="274">
        <v>9365</v>
      </c>
      <c r="M11" s="274">
        <v>12475.8</v>
      </c>
    </row>
    <row r="12" spans="1:13" s="269" customFormat="1" ht="24" x14ac:dyDescent="0.2">
      <c r="A12" s="275" t="s">
        <v>281</v>
      </c>
      <c r="B12" s="274">
        <v>550.4</v>
      </c>
      <c r="C12" s="274">
        <v>3152.1</v>
      </c>
      <c r="D12" s="274">
        <v>2381.6</v>
      </c>
      <c r="E12" s="274">
        <v>2736.8</v>
      </c>
      <c r="F12" s="274">
        <v>2882.7</v>
      </c>
      <c r="G12" s="274">
        <v>2613.8000000000002</v>
      </c>
      <c r="H12" s="274">
        <v>2608.8000000000002</v>
      </c>
      <c r="I12" s="274">
        <v>2696.5</v>
      </c>
      <c r="J12" s="274">
        <v>3430.6</v>
      </c>
      <c r="K12" s="274">
        <v>3529.2</v>
      </c>
      <c r="L12" s="274">
        <v>3083</v>
      </c>
      <c r="M12" s="274">
        <v>5243.1</v>
      </c>
    </row>
    <row r="13" spans="1:13" s="269" customFormat="1" ht="24" x14ac:dyDescent="0.2">
      <c r="A13" s="275" t="s">
        <v>241</v>
      </c>
      <c r="B13" s="274">
        <v>0</v>
      </c>
      <c r="C13" s="274">
        <v>0</v>
      </c>
      <c r="D13" s="274">
        <v>0</v>
      </c>
      <c r="E13" s="274">
        <v>0.4</v>
      </c>
      <c r="F13" s="274">
        <v>0</v>
      </c>
      <c r="G13" s="274">
        <v>965</v>
      </c>
      <c r="H13" s="274">
        <v>94</v>
      </c>
      <c r="I13" s="274">
        <v>92.6</v>
      </c>
      <c r="J13" s="274">
        <v>1007.7</v>
      </c>
      <c r="K13" s="274">
        <v>716.4</v>
      </c>
      <c r="L13" s="274">
        <v>39.200000000000003</v>
      </c>
      <c r="M13" s="274">
        <v>39.200000000000003</v>
      </c>
    </row>
    <row r="14" spans="1:13" s="269" customFormat="1" ht="12.95" customHeight="1" x14ac:dyDescent="0.2">
      <c r="A14" s="275" t="s">
        <v>242</v>
      </c>
      <c r="B14" s="274">
        <v>4473.8</v>
      </c>
      <c r="C14" s="274">
        <v>8740.7000000000007</v>
      </c>
      <c r="D14" s="274">
        <v>10713</v>
      </c>
      <c r="E14" s="274">
        <v>11984.5</v>
      </c>
      <c r="F14" s="274">
        <v>11952.5</v>
      </c>
      <c r="G14" s="274">
        <v>12363.6</v>
      </c>
      <c r="H14" s="274">
        <v>12793.6</v>
      </c>
      <c r="I14" s="274">
        <v>17828.7</v>
      </c>
      <c r="J14" s="274">
        <v>20286.5</v>
      </c>
      <c r="K14" s="274">
        <v>19086.8</v>
      </c>
      <c r="L14" s="274">
        <v>18157.3</v>
      </c>
      <c r="M14" s="274">
        <v>23764.1</v>
      </c>
    </row>
    <row r="15" spans="1:13" s="269" customFormat="1" ht="12.95" customHeight="1" x14ac:dyDescent="0.2">
      <c r="A15" s="275" t="s">
        <v>243</v>
      </c>
      <c r="B15" s="223">
        <v>247.6</v>
      </c>
      <c r="C15" s="223">
        <v>790.3</v>
      </c>
      <c r="D15" s="223">
        <v>671.9</v>
      </c>
      <c r="E15" s="223">
        <v>1926.5</v>
      </c>
      <c r="F15" s="223">
        <v>575.6</v>
      </c>
      <c r="G15" s="223">
        <v>1586.7</v>
      </c>
      <c r="H15" s="223">
        <v>3878.4</v>
      </c>
      <c r="I15" s="223">
        <v>6175.5</v>
      </c>
      <c r="J15" s="223">
        <v>4632.5</v>
      </c>
      <c r="K15" s="223">
        <v>4334.7</v>
      </c>
      <c r="L15" s="223">
        <v>3782.9</v>
      </c>
      <c r="M15" s="223">
        <v>7709.4</v>
      </c>
    </row>
    <row r="16" spans="1:13" s="269" customFormat="1" ht="12.95" customHeight="1" x14ac:dyDescent="0.2">
      <c r="A16" s="275" t="s">
        <v>244</v>
      </c>
      <c r="B16" s="223">
        <v>424.2</v>
      </c>
      <c r="C16" s="223">
        <v>273</v>
      </c>
      <c r="D16" s="223">
        <v>820.9</v>
      </c>
      <c r="E16" s="223">
        <v>517.4</v>
      </c>
      <c r="F16" s="223">
        <v>2551.8000000000002</v>
      </c>
      <c r="G16" s="223">
        <v>5068.8</v>
      </c>
      <c r="H16" s="223">
        <v>3188.3</v>
      </c>
      <c r="I16" s="223">
        <v>2454.1999999999998</v>
      </c>
      <c r="J16" s="223">
        <v>2631</v>
      </c>
      <c r="K16" s="223">
        <v>4380.6000000000004</v>
      </c>
      <c r="L16" s="223">
        <v>546.6</v>
      </c>
      <c r="M16" s="223">
        <v>682.3</v>
      </c>
    </row>
    <row r="17" spans="1:13" s="269" customFormat="1" ht="12.95" customHeight="1" x14ac:dyDescent="0.2">
      <c r="A17" s="273" t="s">
        <v>245</v>
      </c>
      <c r="B17" s="223">
        <v>11218.2</v>
      </c>
      <c r="C17" s="223">
        <v>29212.799999999999</v>
      </c>
      <c r="D17" s="223">
        <v>53291.6</v>
      </c>
      <c r="E17" s="223">
        <v>61354.7</v>
      </c>
      <c r="F17" s="223">
        <v>59505.8</v>
      </c>
      <c r="G17" s="223">
        <v>56034.7</v>
      </c>
      <c r="H17" s="223">
        <v>68259.100000000006</v>
      </c>
      <c r="I17" s="223">
        <v>84996.2</v>
      </c>
      <c r="J17" s="223">
        <v>105502.8</v>
      </c>
      <c r="K17" s="223">
        <v>111631.2</v>
      </c>
      <c r="L17" s="223">
        <v>121017.5</v>
      </c>
      <c r="M17" s="223">
        <v>131180.9</v>
      </c>
    </row>
    <row r="18" spans="1:13" s="269" customFormat="1" ht="12.95" customHeight="1" x14ac:dyDescent="0.2">
      <c r="A18" s="275" t="s">
        <v>246</v>
      </c>
      <c r="B18" s="223">
        <v>9171.7999999999993</v>
      </c>
      <c r="C18" s="223">
        <v>27628.6</v>
      </c>
      <c r="D18" s="223">
        <v>50803.7</v>
      </c>
      <c r="E18" s="223">
        <v>56404.2</v>
      </c>
      <c r="F18" s="223">
        <v>55057.1</v>
      </c>
      <c r="G18" s="223">
        <v>50747</v>
      </c>
      <c r="H18" s="223">
        <v>58561</v>
      </c>
      <c r="I18" s="223">
        <v>68690.899999999994</v>
      </c>
      <c r="J18" s="223">
        <v>85462.3</v>
      </c>
      <c r="K18" s="223">
        <v>84819.8</v>
      </c>
      <c r="L18" s="223">
        <v>93826.2</v>
      </c>
      <c r="M18" s="223">
        <v>97950.399999999994</v>
      </c>
    </row>
    <row r="19" spans="1:13" s="269" customFormat="1" ht="12.95" customHeight="1" x14ac:dyDescent="0.2">
      <c r="A19" s="275" t="s">
        <v>247</v>
      </c>
      <c r="B19" s="223" t="s">
        <v>248</v>
      </c>
      <c r="C19" s="223" t="s">
        <v>248</v>
      </c>
      <c r="D19" s="223" t="s">
        <v>248</v>
      </c>
      <c r="E19" s="223" t="s">
        <v>248</v>
      </c>
      <c r="F19" s="223">
        <v>0</v>
      </c>
      <c r="G19" s="223">
        <v>0</v>
      </c>
      <c r="H19" s="223" t="s">
        <v>33</v>
      </c>
      <c r="I19" s="223" t="s">
        <v>33</v>
      </c>
      <c r="J19" s="223" t="s">
        <v>33</v>
      </c>
      <c r="K19" s="223">
        <v>0.1</v>
      </c>
      <c r="L19" s="223">
        <v>0.1</v>
      </c>
      <c r="M19" s="223">
        <v>0.1</v>
      </c>
    </row>
    <row r="20" spans="1:13" s="269" customFormat="1" ht="12.95" customHeight="1" x14ac:dyDescent="0.2">
      <c r="A20" s="275" t="s">
        <v>249</v>
      </c>
      <c r="B20" s="223" t="s">
        <v>33</v>
      </c>
      <c r="C20" s="223" t="s">
        <v>33</v>
      </c>
      <c r="D20" s="223" t="s">
        <v>33</v>
      </c>
      <c r="E20" s="223" t="s">
        <v>33</v>
      </c>
      <c r="F20" s="223" t="s">
        <v>33</v>
      </c>
      <c r="G20" s="223">
        <v>123.4</v>
      </c>
      <c r="H20" s="223">
        <v>205.9</v>
      </c>
      <c r="I20" s="223">
        <v>10.5</v>
      </c>
      <c r="J20" s="223">
        <v>13.7</v>
      </c>
      <c r="K20" s="223">
        <v>13.5</v>
      </c>
      <c r="L20" s="223">
        <v>84.5</v>
      </c>
      <c r="M20" s="223">
        <v>320.7</v>
      </c>
    </row>
    <row r="21" spans="1:13" s="269" customFormat="1" ht="12.95" customHeight="1" x14ac:dyDescent="0.2">
      <c r="A21" s="275" t="s">
        <v>250</v>
      </c>
      <c r="B21" s="223">
        <v>4.9000000000000004</v>
      </c>
      <c r="C21" s="223">
        <v>9.1999999999999993</v>
      </c>
      <c r="D21" s="223">
        <v>12.7</v>
      </c>
      <c r="E21" s="223">
        <v>46.5</v>
      </c>
      <c r="F21" s="223">
        <v>17</v>
      </c>
      <c r="G21" s="223">
        <v>28.3</v>
      </c>
      <c r="H21" s="223">
        <v>21.4</v>
      </c>
      <c r="I21" s="223">
        <v>38.200000000000003</v>
      </c>
      <c r="J21" s="223">
        <v>70.900000000000006</v>
      </c>
      <c r="K21" s="223">
        <v>124.6</v>
      </c>
      <c r="L21" s="223">
        <v>163.6</v>
      </c>
      <c r="M21" s="223">
        <v>208.3</v>
      </c>
    </row>
    <row r="22" spans="1:13" s="269" customFormat="1" ht="12.95" customHeight="1" x14ac:dyDescent="0.2">
      <c r="A22" s="275" t="s">
        <v>251</v>
      </c>
      <c r="B22" s="223">
        <v>3</v>
      </c>
      <c r="C22" s="223">
        <v>0.4</v>
      </c>
      <c r="D22" s="223">
        <v>4.5</v>
      </c>
      <c r="E22" s="223">
        <v>6.8</v>
      </c>
      <c r="F22" s="223">
        <v>7</v>
      </c>
      <c r="G22" s="223">
        <v>64</v>
      </c>
      <c r="H22" s="223">
        <v>80.7</v>
      </c>
      <c r="I22" s="223">
        <v>95.8</v>
      </c>
      <c r="J22" s="223">
        <v>105.8</v>
      </c>
      <c r="K22" s="223">
        <v>124</v>
      </c>
      <c r="L22" s="223">
        <v>144</v>
      </c>
      <c r="M22" s="223">
        <v>150.9</v>
      </c>
    </row>
    <row r="23" spans="1:13" s="269" customFormat="1" ht="12.95" customHeight="1" x14ac:dyDescent="0.2">
      <c r="A23" s="275" t="s">
        <v>252</v>
      </c>
      <c r="B23" s="223">
        <v>183.3</v>
      </c>
      <c r="C23" s="223">
        <v>50.7</v>
      </c>
      <c r="D23" s="223">
        <v>764.2</v>
      </c>
      <c r="E23" s="223">
        <v>711.9</v>
      </c>
      <c r="F23" s="223">
        <v>704.5</v>
      </c>
      <c r="G23" s="223">
        <v>1207.3</v>
      </c>
      <c r="H23" s="223">
        <v>3238.7</v>
      </c>
      <c r="I23" s="223">
        <v>7931.1</v>
      </c>
      <c r="J23" s="223">
        <v>8733.2000000000007</v>
      </c>
      <c r="K23" s="223">
        <v>5947.3</v>
      </c>
      <c r="L23" s="223">
        <v>1090.3</v>
      </c>
      <c r="M23" s="223">
        <v>2067.6999999999998</v>
      </c>
    </row>
    <row r="24" spans="1:13" s="269" customFormat="1" ht="12.95" customHeight="1" x14ac:dyDescent="0.2">
      <c r="A24" s="275" t="s">
        <v>253</v>
      </c>
      <c r="B24" s="223">
        <v>387.9</v>
      </c>
      <c r="C24" s="223">
        <v>339.3</v>
      </c>
      <c r="D24" s="223">
        <v>353.8</v>
      </c>
      <c r="E24" s="223">
        <v>759.8</v>
      </c>
      <c r="F24" s="223">
        <v>848.4</v>
      </c>
      <c r="G24" s="223">
        <v>19.3</v>
      </c>
      <c r="H24" s="223">
        <v>1069.9000000000001</v>
      </c>
      <c r="I24" s="223">
        <v>2065.5</v>
      </c>
      <c r="J24" s="223">
        <v>4302.2</v>
      </c>
      <c r="K24" s="223">
        <v>3150.7</v>
      </c>
      <c r="L24" s="223">
        <v>7444.7</v>
      </c>
      <c r="M24" s="223">
        <v>13350.5</v>
      </c>
    </row>
    <row r="25" spans="1:13" s="269" customFormat="1" ht="12" x14ac:dyDescent="0.2">
      <c r="A25" s="273" t="s">
        <v>254</v>
      </c>
      <c r="B25" s="223">
        <v>1467.3</v>
      </c>
      <c r="C25" s="223">
        <v>1184.5</v>
      </c>
      <c r="D25" s="223">
        <v>1352.6</v>
      </c>
      <c r="E25" s="223">
        <v>3425.6</v>
      </c>
      <c r="F25" s="223">
        <v>2871.7</v>
      </c>
      <c r="G25" s="223">
        <v>3845.2</v>
      </c>
      <c r="H25" s="223">
        <v>5081.6000000000004</v>
      </c>
      <c r="I25" s="223">
        <v>6164.1</v>
      </c>
      <c r="J25" s="223">
        <v>6814.7</v>
      </c>
      <c r="K25" s="223">
        <v>17451.2</v>
      </c>
      <c r="L25" s="223">
        <v>18264.2</v>
      </c>
      <c r="M25" s="223">
        <v>17132.400000000001</v>
      </c>
    </row>
    <row r="26" spans="1:13" s="269" customFormat="1" ht="12.95" customHeight="1" x14ac:dyDescent="0.2">
      <c r="A26" s="273"/>
      <c r="B26" s="223"/>
      <c r="C26" s="223"/>
      <c r="D26" s="223"/>
      <c r="E26" s="223"/>
      <c r="F26" s="223"/>
      <c r="G26" s="223"/>
      <c r="H26" s="223"/>
      <c r="I26" s="223"/>
      <c r="J26" s="223"/>
      <c r="K26" s="223"/>
      <c r="L26" s="223"/>
      <c r="M26" s="223"/>
    </row>
    <row r="27" spans="1:13" s="269" customFormat="1" ht="12.95" customHeight="1" x14ac:dyDescent="0.2">
      <c r="A27" s="232" t="s">
        <v>43</v>
      </c>
      <c r="B27" s="271">
        <v>19009.7</v>
      </c>
      <c r="C27" s="271">
        <v>42783.6</v>
      </c>
      <c r="D27" s="271">
        <v>68838.3</v>
      </c>
      <c r="E27" s="271">
        <v>70218.100000000006</v>
      </c>
      <c r="F27" s="271">
        <v>68502.7</v>
      </c>
      <c r="G27" s="271">
        <v>68769.2</v>
      </c>
      <c r="H27" s="271">
        <v>76549.2</v>
      </c>
      <c r="I27" s="271">
        <v>100208.7</v>
      </c>
      <c r="J27" s="271">
        <v>113101.9</v>
      </c>
      <c r="K27" s="271">
        <v>118029.9</v>
      </c>
      <c r="L27" s="271">
        <v>118192.1</v>
      </c>
      <c r="M27" s="271">
        <v>125123.7</v>
      </c>
    </row>
    <row r="28" spans="1:13" s="269" customFormat="1" ht="12.95" customHeight="1" x14ac:dyDescent="0.2">
      <c r="A28" s="273" t="s">
        <v>255</v>
      </c>
      <c r="B28" s="274">
        <v>6347.3</v>
      </c>
      <c r="C28" s="274">
        <v>16539.400000000001</v>
      </c>
      <c r="D28" s="274">
        <v>24690.2</v>
      </c>
      <c r="E28" s="274">
        <v>32897.4</v>
      </c>
      <c r="F28" s="274">
        <v>39458.300000000003</v>
      </c>
      <c r="G28" s="274">
        <v>25999.200000000001</v>
      </c>
      <c r="H28" s="274">
        <v>28129.200000000001</v>
      </c>
      <c r="I28" s="274">
        <v>25765.9</v>
      </c>
      <c r="J28" s="274">
        <v>29939.5</v>
      </c>
      <c r="K28" s="274">
        <v>33729.199999999997</v>
      </c>
      <c r="L28" s="274">
        <v>35017.1</v>
      </c>
      <c r="M28" s="274">
        <v>48245.9</v>
      </c>
    </row>
    <row r="29" spans="1:13" s="269" customFormat="1" ht="12.95" customHeight="1" x14ac:dyDescent="0.2">
      <c r="A29" s="275" t="s">
        <v>256</v>
      </c>
      <c r="B29" s="274">
        <v>1257</v>
      </c>
      <c r="C29" s="274">
        <v>3124.1</v>
      </c>
      <c r="D29" s="274">
        <v>6168.9</v>
      </c>
      <c r="E29" s="274">
        <v>13061.8</v>
      </c>
      <c r="F29" s="274">
        <v>12988.2</v>
      </c>
      <c r="G29" s="274">
        <v>12183</v>
      </c>
      <c r="H29" s="274">
        <v>11269.1</v>
      </c>
      <c r="I29" s="274">
        <v>14224.8</v>
      </c>
      <c r="J29" s="274">
        <v>15632.2</v>
      </c>
      <c r="K29" s="274">
        <v>16537.7</v>
      </c>
      <c r="L29" s="274">
        <v>17555.8</v>
      </c>
      <c r="M29" s="274">
        <v>23428.7</v>
      </c>
    </row>
    <row r="30" spans="1:13" s="269" customFormat="1" ht="12.95" customHeight="1" x14ac:dyDescent="0.2">
      <c r="A30" s="275" t="s">
        <v>257</v>
      </c>
      <c r="B30" s="274">
        <v>639.5</v>
      </c>
      <c r="C30" s="274">
        <v>914.6</v>
      </c>
      <c r="D30" s="274">
        <v>1035.0999999999999</v>
      </c>
      <c r="E30" s="274">
        <v>1909.1</v>
      </c>
      <c r="F30" s="274">
        <v>2162.6</v>
      </c>
      <c r="G30" s="274">
        <v>2568.1999999999998</v>
      </c>
      <c r="H30" s="274">
        <v>2684.5</v>
      </c>
      <c r="I30" s="274">
        <v>4866.3</v>
      </c>
      <c r="J30" s="274">
        <v>5691.3</v>
      </c>
      <c r="K30" s="274">
        <v>6657.4</v>
      </c>
      <c r="L30" s="274">
        <v>6298.6</v>
      </c>
      <c r="M30" s="274">
        <v>6731.1</v>
      </c>
    </row>
    <row r="31" spans="1:13" s="269" customFormat="1" ht="12.95" customHeight="1" x14ac:dyDescent="0.2">
      <c r="A31" s="275" t="s">
        <v>258</v>
      </c>
      <c r="B31" s="274">
        <v>1786.4</v>
      </c>
      <c r="C31" s="274">
        <v>4044.2</v>
      </c>
      <c r="D31" s="274">
        <v>6155.4</v>
      </c>
      <c r="E31" s="274">
        <v>5072.7</v>
      </c>
      <c r="F31" s="274">
        <v>12155.3</v>
      </c>
      <c r="G31" s="274">
        <v>3399</v>
      </c>
      <c r="H31" s="274">
        <v>7779.4</v>
      </c>
      <c r="I31" s="274">
        <v>2752.1</v>
      </c>
      <c r="J31" s="274">
        <v>4188.7</v>
      </c>
      <c r="K31" s="274">
        <v>3243.1</v>
      </c>
      <c r="L31" s="274">
        <v>5466.2</v>
      </c>
      <c r="M31" s="274">
        <v>11549.4</v>
      </c>
    </row>
    <row r="32" spans="1:13" s="269" customFormat="1" ht="12.95" customHeight="1" x14ac:dyDescent="0.2">
      <c r="A32" s="275" t="s">
        <v>259</v>
      </c>
      <c r="B32" s="274">
        <v>229.7</v>
      </c>
      <c r="C32" s="274">
        <v>205.2</v>
      </c>
      <c r="D32" s="274">
        <v>365.8</v>
      </c>
      <c r="E32" s="274">
        <v>338.9</v>
      </c>
      <c r="F32" s="274">
        <v>382</v>
      </c>
      <c r="G32" s="274">
        <v>624.20000000000005</v>
      </c>
      <c r="H32" s="274">
        <v>423.3</v>
      </c>
      <c r="I32" s="274">
        <v>804.6</v>
      </c>
      <c r="J32" s="274">
        <v>686.4</v>
      </c>
      <c r="K32" s="274">
        <v>887.7</v>
      </c>
      <c r="L32" s="274">
        <v>1465.7</v>
      </c>
      <c r="M32" s="274">
        <v>2343.6999999999998</v>
      </c>
    </row>
    <row r="33" spans="1:13" s="269" customFormat="1" ht="12.95" customHeight="1" x14ac:dyDescent="0.2">
      <c r="A33" s="275" t="s">
        <v>260</v>
      </c>
      <c r="B33" s="274">
        <v>336.9</v>
      </c>
      <c r="C33" s="274">
        <v>5547.5</v>
      </c>
      <c r="D33" s="274">
        <v>5984.6</v>
      </c>
      <c r="E33" s="274">
        <v>5676.3</v>
      </c>
      <c r="F33" s="274">
        <v>9321</v>
      </c>
      <c r="G33" s="274">
        <v>5068</v>
      </c>
      <c r="H33" s="274">
        <v>4007.6</v>
      </c>
      <c r="I33" s="274">
        <v>788.3</v>
      </c>
      <c r="J33" s="274">
        <v>1448.4</v>
      </c>
      <c r="K33" s="274">
        <v>1982.6</v>
      </c>
      <c r="L33" s="274">
        <v>1811</v>
      </c>
      <c r="M33" s="274">
        <v>1727.9</v>
      </c>
    </row>
    <row r="34" spans="1:13" s="269" customFormat="1" ht="12.95" customHeight="1" x14ac:dyDescent="0.2">
      <c r="A34" s="275" t="s">
        <v>261</v>
      </c>
      <c r="B34" s="274">
        <v>1879.4</v>
      </c>
      <c r="C34" s="274">
        <v>2126.1</v>
      </c>
      <c r="D34" s="274">
        <v>4381.8</v>
      </c>
      <c r="E34" s="274">
        <v>6437.4</v>
      </c>
      <c r="F34" s="274">
        <v>1906.3</v>
      </c>
      <c r="G34" s="274">
        <v>1615.9</v>
      </c>
      <c r="H34" s="274">
        <v>1563.1</v>
      </c>
      <c r="I34" s="274">
        <v>1671.5</v>
      </c>
      <c r="J34" s="274">
        <v>1433.3</v>
      </c>
      <c r="K34" s="274">
        <v>2707.2</v>
      </c>
      <c r="L34" s="274">
        <v>905.4</v>
      </c>
      <c r="M34" s="274">
        <v>908.1</v>
      </c>
    </row>
    <row r="35" spans="1:13" s="269" customFormat="1" ht="12.95" customHeight="1" x14ac:dyDescent="0.2">
      <c r="A35" s="275" t="s">
        <v>262</v>
      </c>
      <c r="B35" s="274">
        <v>218.4</v>
      </c>
      <c r="C35" s="274">
        <v>577.70000000000005</v>
      </c>
      <c r="D35" s="274">
        <v>598.70000000000005</v>
      </c>
      <c r="E35" s="274">
        <v>401.2</v>
      </c>
      <c r="F35" s="274">
        <v>542.9</v>
      </c>
      <c r="G35" s="274">
        <v>540.9</v>
      </c>
      <c r="H35" s="274">
        <v>402.3</v>
      </c>
      <c r="I35" s="274">
        <v>658.4</v>
      </c>
      <c r="J35" s="274">
        <v>859.2</v>
      </c>
      <c r="K35" s="274">
        <v>1713.4</v>
      </c>
      <c r="L35" s="274">
        <v>1514.3</v>
      </c>
      <c r="M35" s="274">
        <v>1557</v>
      </c>
    </row>
    <row r="36" spans="1:13" s="269" customFormat="1" ht="12.95" customHeight="1" x14ac:dyDescent="0.2">
      <c r="A36" s="273" t="s">
        <v>263</v>
      </c>
      <c r="B36" s="274">
        <v>12662.4</v>
      </c>
      <c r="C36" s="274">
        <v>26244.2</v>
      </c>
      <c r="D36" s="274">
        <v>44148.1</v>
      </c>
      <c r="E36" s="274">
        <v>37320.800000000003</v>
      </c>
      <c r="F36" s="274">
        <v>29044.400000000001</v>
      </c>
      <c r="G36" s="274">
        <v>42770</v>
      </c>
      <c r="H36" s="274">
        <v>48420</v>
      </c>
      <c r="I36" s="274">
        <v>74442.8</v>
      </c>
      <c r="J36" s="274">
        <v>83162.399999999994</v>
      </c>
      <c r="K36" s="274">
        <v>84300.7</v>
      </c>
      <c r="L36" s="274">
        <v>83175.100000000006</v>
      </c>
      <c r="M36" s="274">
        <v>76877.8</v>
      </c>
    </row>
    <row r="37" spans="1:13" s="269" customFormat="1" ht="12.95" customHeight="1" x14ac:dyDescent="0.2">
      <c r="A37" s="275" t="s">
        <v>264</v>
      </c>
      <c r="B37" s="274">
        <v>12619.1</v>
      </c>
      <c r="C37" s="274">
        <v>26189.200000000001</v>
      </c>
      <c r="D37" s="274">
        <v>43759.9</v>
      </c>
      <c r="E37" s="274">
        <v>36547.599999999999</v>
      </c>
      <c r="F37" s="274">
        <v>28544.6</v>
      </c>
      <c r="G37" s="274">
        <v>42241.2</v>
      </c>
      <c r="H37" s="274">
        <v>47888.5</v>
      </c>
      <c r="I37" s="274">
        <v>73982</v>
      </c>
      <c r="J37" s="274">
        <v>82701.2</v>
      </c>
      <c r="K37" s="274">
        <v>83981.6</v>
      </c>
      <c r="L37" s="274">
        <v>82735.100000000006</v>
      </c>
      <c r="M37" s="274">
        <v>76723.199999999997</v>
      </c>
    </row>
    <row r="38" spans="1:13" s="269" customFormat="1" ht="12.95" customHeight="1" x14ac:dyDescent="0.2">
      <c r="A38" s="275" t="s">
        <v>265</v>
      </c>
      <c r="B38" s="274">
        <v>6.1</v>
      </c>
      <c r="C38" s="274">
        <v>6.1</v>
      </c>
      <c r="D38" s="274">
        <v>6.4</v>
      </c>
      <c r="E38" s="274">
        <v>249.8</v>
      </c>
      <c r="F38" s="274">
        <v>102.8</v>
      </c>
      <c r="G38" s="274">
        <v>1.9</v>
      </c>
      <c r="H38" s="274">
        <v>34.200000000000003</v>
      </c>
      <c r="I38" s="274">
        <v>51.1</v>
      </c>
      <c r="J38" s="274">
        <v>41.1</v>
      </c>
      <c r="K38" s="274">
        <v>28.5</v>
      </c>
      <c r="L38" s="274">
        <v>295.39999999999998</v>
      </c>
      <c r="M38" s="274">
        <v>19.100000000000001</v>
      </c>
    </row>
    <row r="39" spans="1:13" s="269" customFormat="1" ht="24" customHeight="1" x14ac:dyDescent="0.2">
      <c r="A39" s="275" t="s">
        <v>266</v>
      </c>
      <c r="B39" s="274">
        <v>37.200000000000003</v>
      </c>
      <c r="C39" s="274">
        <v>48.9</v>
      </c>
      <c r="D39" s="274">
        <v>381.8</v>
      </c>
      <c r="E39" s="274">
        <v>523.4</v>
      </c>
      <c r="F39" s="274">
        <v>397</v>
      </c>
      <c r="G39" s="274">
        <v>527</v>
      </c>
      <c r="H39" s="274">
        <v>497.3</v>
      </c>
      <c r="I39" s="274">
        <v>409.6</v>
      </c>
      <c r="J39" s="274">
        <v>420.2</v>
      </c>
      <c r="K39" s="274">
        <v>290.60000000000002</v>
      </c>
      <c r="L39" s="274">
        <v>144.5</v>
      </c>
      <c r="M39" s="274">
        <v>135.4</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-249.7</v>
      </c>
      <c r="C41" s="271">
        <v>965.6</v>
      </c>
      <c r="D41" s="271">
        <v>3796.7</v>
      </c>
      <c r="E41" s="271">
        <v>13588.9</v>
      </c>
      <c r="F41" s="271">
        <v>15705.1</v>
      </c>
      <c r="G41" s="271">
        <v>21445.1</v>
      </c>
      <c r="H41" s="271">
        <v>21670.5</v>
      </c>
      <c r="I41" s="271">
        <v>25626.6</v>
      </c>
      <c r="J41" s="271">
        <v>34093.699999999997</v>
      </c>
      <c r="K41" s="271">
        <v>36878.800000000003</v>
      </c>
      <c r="L41" s="271">
        <v>44109.1</v>
      </c>
      <c r="M41" s="271">
        <v>77757</v>
      </c>
    </row>
    <row r="42" spans="1:13" s="269" customFormat="1" ht="12.95" customHeight="1" x14ac:dyDescent="0.2">
      <c r="A42" s="273" t="s">
        <v>267</v>
      </c>
      <c r="B42" s="223">
        <v>1305.4000000000001</v>
      </c>
      <c r="C42" s="223">
        <v>13549.6</v>
      </c>
      <c r="D42" s="223">
        <v>13468.2</v>
      </c>
      <c r="E42" s="223">
        <v>16230.4</v>
      </c>
      <c r="F42" s="223">
        <v>16218.2</v>
      </c>
      <c r="G42" s="223">
        <v>17770.7</v>
      </c>
      <c r="H42" s="223">
        <v>17742.3</v>
      </c>
      <c r="I42" s="223">
        <v>17811.2</v>
      </c>
      <c r="J42" s="223">
        <v>17850.8</v>
      </c>
      <c r="K42" s="223">
        <v>17861.5</v>
      </c>
      <c r="L42" s="223">
        <v>18609.099999999999</v>
      </c>
      <c r="M42" s="223">
        <v>22617.5</v>
      </c>
    </row>
    <row r="43" spans="1:13" s="269" customFormat="1" ht="12.95" customHeight="1" x14ac:dyDescent="0.2">
      <c r="A43" s="273" t="s">
        <v>268</v>
      </c>
      <c r="B43" s="223">
        <v>515.70000000000005</v>
      </c>
      <c r="C43" s="223">
        <v>3105</v>
      </c>
      <c r="D43" s="223">
        <v>3714.9</v>
      </c>
      <c r="E43" s="223">
        <v>8897</v>
      </c>
      <c r="F43" s="223">
        <v>8385.9</v>
      </c>
      <c r="G43" s="223">
        <v>12025.7</v>
      </c>
      <c r="H43" s="223">
        <v>19128.7</v>
      </c>
      <c r="I43" s="223">
        <v>19109.8</v>
      </c>
      <c r="J43" s="223">
        <v>27652.6</v>
      </c>
      <c r="K43" s="223">
        <v>27939.200000000001</v>
      </c>
      <c r="L43" s="223">
        <v>30901.1</v>
      </c>
      <c r="M43" s="223">
        <v>40035.1</v>
      </c>
    </row>
    <row r="44" spans="1:13" s="269" customFormat="1" ht="12.95" customHeight="1" x14ac:dyDescent="0.2">
      <c r="A44" s="275" t="s">
        <v>269</v>
      </c>
      <c r="B44" s="223">
        <v>149.19999999999999</v>
      </c>
      <c r="C44" s="223">
        <v>170.9</v>
      </c>
      <c r="D44" s="223">
        <v>181.7</v>
      </c>
      <c r="E44" s="223">
        <v>189</v>
      </c>
      <c r="F44" s="223">
        <v>133</v>
      </c>
      <c r="G44" s="223">
        <v>159.5</v>
      </c>
      <c r="H44" s="223">
        <v>178.9</v>
      </c>
      <c r="I44" s="223">
        <v>333.8</v>
      </c>
      <c r="J44" s="223">
        <v>1714.8</v>
      </c>
      <c r="K44" s="223">
        <v>1975.9</v>
      </c>
      <c r="L44" s="223">
        <v>1735.1</v>
      </c>
      <c r="M44" s="223">
        <v>2262.9</v>
      </c>
    </row>
    <row r="45" spans="1:13" s="269" customFormat="1" ht="12.95" customHeight="1" x14ac:dyDescent="0.2">
      <c r="A45" s="275" t="s">
        <v>270</v>
      </c>
      <c r="B45" s="223">
        <v>180.6</v>
      </c>
      <c r="C45" s="223">
        <v>201.9</v>
      </c>
      <c r="D45" s="223">
        <v>421.4</v>
      </c>
      <c r="E45" s="223">
        <v>4069</v>
      </c>
      <c r="F45" s="223">
        <v>4183.2</v>
      </c>
      <c r="G45" s="223">
        <v>3950.2</v>
      </c>
      <c r="H45" s="223">
        <v>10418.5</v>
      </c>
      <c r="I45" s="223">
        <v>10218.700000000001</v>
      </c>
      <c r="J45" s="223">
        <v>17677.2</v>
      </c>
      <c r="K45" s="223">
        <v>17737.400000000001</v>
      </c>
      <c r="L45" s="223">
        <v>21179.9</v>
      </c>
      <c r="M45" s="223">
        <v>28446.9</v>
      </c>
    </row>
    <row r="46" spans="1:13" s="269" customFormat="1" ht="36" x14ac:dyDescent="0.2">
      <c r="A46" s="275" t="s">
        <v>272</v>
      </c>
      <c r="B46" s="223"/>
      <c r="C46" s="223"/>
      <c r="D46" s="223"/>
      <c r="E46" s="223"/>
      <c r="F46" s="223"/>
      <c r="G46" s="223"/>
      <c r="H46" s="223" t="s">
        <v>33</v>
      </c>
      <c r="I46" s="223" t="s">
        <v>33</v>
      </c>
      <c r="J46" s="223" t="s">
        <v>33</v>
      </c>
      <c r="K46" s="223" t="s">
        <v>33</v>
      </c>
      <c r="L46" s="223">
        <v>0.5</v>
      </c>
      <c r="M46" s="223">
        <v>0.4</v>
      </c>
    </row>
    <row r="47" spans="1:13" s="269" customFormat="1" ht="12" x14ac:dyDescent="0.2">
      <c r="A47" s="275" t="s">
        <v>271</v>
      </c>
      <c r="B47" s="223">
        <v>185.9</v>
      </c>
      <c r="C47" s="223">
        <v>2732.1</v>
      </c>
      <c r="D47" s="223">
        <v>3111.8</v>
      </c>
      <c r="E47" s="223">
        <v>4638.8999999999996</v>
      </c>
      <c r="F47" s="223">
        <v>4068.7</v>
      </c>
      <c r="G47" s="223">
        <v>7916</v>
      </c>
      <c r="H47" s="223">
        <v>8531.4</v>
      </c>
      <c r="I47" s="223">
        <v>8557.2999999999993</v>
      </c>
      <c r="J47" s="223">
        <v>8260.1</v>
      </c>
      <c r="K47" s="223">
        <v>8225.4</v>
      </c>
      <c r="L47" s="223">
        <v>7985.6</v>
      </c>
      <c r="M47" s="223">
        <v>9324.9</v>
      </c>
    </row>
    <row r="48" spans="1:13" s="269" customFormat="1" ht="12.95" customHeight="1" x14ac:dyDescent="0.2">
      <c r="A48" s="276" t="s">
        <v>273</v>
      </c>
      <c r="B48" s="223">
        <v>-2954.2</v>
      </c>
      <c r="C48" s="223">
        <v>-17523.7</v>
      </c>
      <c r="D48" s="223">
        <v>-15306.9</v>
      </c>
      <c r="E48" s="223">
        <v>-13493.1</v>
      </c>
      <c r="F48" s="223">
        <v>-10818.8</v>
      </c>
      <c r="G48" s="223">
        <v>-10351.4</v>
      </c>
      <c r="H48" s="223">
        <v>-17249.3</v>
      </c>
      <c r="I48" s="223">
        <v>-13367.8</v>
      </c>
      <c r="J48" s="223">
        <v>-13585.1</v>
      </c>
      <c r="K48" s="223">
        <v>-11172.9</v>
      </c>
      <c r="L48" s="223">
        <v>-7670.8</v>
      </c>
      <c r="M48" s="223">
        <v>13087.5</v>
      </c>
    </row>
    <row r="49" spans="1:13" s="269" customFormat="1" ht="12.95" customHeight="1" x14ac:dyDescent="0.2">
      <c r="A49" s="276" t="s">
        <v>274</v>
      </c>
      <c r="B49" s="223">
        <v>883.4</v>
      </c>
      <c r="C49" s="223">
        <v>1834.7</v>
      </c>
      <c r="D49" s="223">
        <v>1920.5</v>
      </c>
      <c r="E49" s="223">
        <v>1954.6</v>
      </c>
      <c r="F49" s="223">
        <v>1919.7</v>
      </c>
      <c r="G49" s="223">
        <v>2000.1</v>
      </c>
      <c r="H49" s="223">
        <v>2048.8000000000002</v>
      </c>
      <c r="I49" s="223">
        <v>2073.5</v>
      </c>
      <c r="J49" s="223">
        <v>2175.4</v>
      </c>
      <c r="K49" s="223">
        <v>2251</v>
      </c>
      <c r="L49" s="223">
        <v>2269.6</v>
      </c>
      <c r="M49" s="223">
        <v>2016.8</v>
      </c>
    </row>
    <row r="50" spans="1:13" s="269" customFormat="1" ht="6.95" customHeight="1" x14ac:dyDescent="0.2">
      <c r="A50" s="276"/>
      <c r="B50" s="223"/>
      <c r="C50" s="223"/>
      <c r="D50" s="223"/>
      <c r="E50" s="223"/>
      <c r="F50" s="223"/>
      <c r="G50" s="223"/>
      <c r="H50" s="271"/>
      <c r="I50" s="271"/>
      <c r="J50" s="271"/>
      <c r="K50" s="271"/>
      <c r="L50" s="271"/>
      <c r="M50" s="271"/>
    </row>
    <row r="51" spans="1:13" s="272" customFormat="1" ht="24" customHeight="1" x14ac:dyDescent="0.2">
      <c r="A51" s="232" t="s">
        <v>275</v>
      </c>
      <c r="B51" s="271">
        <v>18759.900000000001</v>
      </c>
      <c r="C51" s="271">
        <v>43749.2</v>
      </c>
      <c r="D51" s="271">
        <v>72635</v>
      </c>
      <c r="E51" s="271">
        <v>83807</v>
      </c>
      <c r="F51" s="271">
        <v>84207.8</v>
      </c>
      <c r="G51" s="271">
        <v>90214.399999999994</v>
      </c>
      <c r="H51" s="956">
        <v>98219.7</v>
      </c>
      <c r="I51" s="956">
        <v>125835.4</v>
      </c>
      <c r="J51" s="956">
        <v>147195.6</v>
      </c>
      <c r="K51" s="956">
        <v>154908.70000000001</v>
      </c>
      <c r="L51" s="956">
        <v>162301.20000000001</v>
      </c>
      <c r="M51" s="956">
        <v>202880.6</v>
      </c>
    </row>
    <row r="52" spans="1:13" s="269" customFormat="1" ht="6.95" customHeight="1" thickBot="1" x14ac:dyDescent="0.25">
      <c r="A52" s="230"/>
      <c r="B52" s="231"/>
      <c r="C52" s="231"/>
      <c r="D52" s="231"/>
      <c r="E52" s="231"/>
      <c r="F52" s="231"/>
      <c r="G52" s="231"/>
      <c r="H52" s="231"/>
      <c r="I52" s="231"/>
      <c r="J52" s="231"/>
      <c r="K52" s="231"/>
      <c r="L52" s="231"/>
      <c r="M52" s="231"/>
    </row>
    <row r="53" spans="1:13" s="269" customFormat="1" ht="12.95" hidden="1" customHeight="1" x14ac:dyDescent="0.2">
      <c r="A53" s="232"/>
      <c r="B53" s="212"/>
      <c r="C53" s="212"/>
      <c r="D53" s="212"/>
      <c r="E53" s="212"/>
      <c r="F53" s="212"/>
      <c r="G53" s="212"/>
      <c r="H53" s="212"/>
      <c r="I53" s="212"/>
      <c r="J53" s="212"/>
      <c r="K53" s="212"/>
      <c r="L53" s="212"/>
      <c r="M53" s="212"/>
    </row>
    <row r="54" spans="1:13" s="269" customFormat="1" ht="12.95" customHeight="1" x14ac:dyDescent="0.2">
      <c r="A54" s="232" t="s">
        <v>14</v>
      </c>
      <c r="B54" s="212"/>
      <c r="C54" s="212"/>
      <c r="D54" s="212"/>
      <c r="E54" s="212"/>
      <c r="F54" s="212"/>
      <c r="G54" s="212"/>
      <c r="H54" s="212"/>
      <c r="I54" s="212"/>
      <c r="J54" s="212"/>
      <c r="K54" s="212"/>
      <c r="L54" s="212"/>
      <c r="M54" s="212"/>
    </row>
    <row r="55" spans="1:13" ht="12.95" customHeight="1" x14ac:dyDescent="0.2">
      <c r="A55" s="273" t="s">
        <v>47</v>
      </c>
      <c r="B55" s="212">
        <v>81</v>
      </c>
      <c r="C55" s="212">
        <v>89</v>
      </c>
      <c r="D55" s="212">
        <v>97</v>
      </c>
      <c r="E55" s="212">
        <v>100</v>
      </c>
      <c r="F55" s="212">
        <v>99</v>
      </c>
      <c r="G55" s="212">
        <v>110</v>
      </c>
      <c r="H55" s="212">
        <v>118</v>
      </c>
      <c r="I55" s="212">
        <v>118</v>
      </c>
      <c r="J55" s="212">
        <v>121</v>
      </c>
      <c r="K55" s="212">
        <v>134</v>
      </c>
      <c r="L55" s="212">
        <v>143</v>
      </c>
      <c r="M55" s="212">
        <v>156</v>
      </c>
    </row>
    <row r="56" spans="1:13" ht="12.95" customHeight="1" x14ac:dyDescent="0.2">
      <c r="G56" s="278"/>
    </row>
  </sheetData>
  <hyperlinks>
    <hyperlink ref="A1" location="Мазмуну!A1" display="МАЗМУНУНА  кайтуу" xr:uid="{00000000-0004-0000-3C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55"/>
  <sheetViews>
    <sheetView workbookViewId="0">
      <selection activeCell="M42" sqref="M42"/>
    </sheetView>
  </sheetViews>
  <sheetFormatPr defaultRowHeight="12.95" customHeight="1" x14ac:dyDescent="0.2"/>
  <cols>
    <col min="1" max="1" width="40.28515625" style="232" customWidth="1"/>
    <col min="2" max="6" width="0" style="212" hidden="1" customWidth="1"/>
    <col min="7" max="8" width="9.5703125" style="212" hidden="1" customWidth="1"/>
    <col min="9" max="13" width="9.5703125" style="212" customWidth="1"/>
    <col min="14" max="256" width="9.140625" style="212"/>
    <col min="257" max="257" width="40.28515625" style="212" customWidth="1"/>
    <col min="258" max="262" width="0" style="212" hidden="1" customWidth="1"/>
    <col min="263" max="267" width="9.5703125" style="212" customWidth="1"/>
    <col min="268" max="512" width="9.140625" style="212"/>
    <col min="513" max="513" width="40.28515625" style="212" customWidth="1"/>
    <col min="514" max="518" width="0" style="212" hidden="1" customWidth="1"/>
    <col min="519" max="523" width="9.5703125" style="212" customWidth="1"/>
    <col min="524" max="768" width="9.140625" style="212"/>
    <col min="769" max="769" width="40.28515625" style="212" customWidth="1"/>
    <col min="770" max="774" width="0" style="212" hidden="1" customWidth="1"/>
    <col min="775" max="779" width="9.5703125" style="212" customWidth="1"/>
    <col min="780" max="1024" width="9.140625" style="212"/>
    <col min="1025" max="1025" width="40.28515625" style="212" customWidth="1"/>
    <col min="1026" max="1030" width="0" style="212" hidden="1" customWidth="1"/>
    <col min="1031" max="1035" width="9.5703125" style="212" customWidth="1"/>
    <col min="1036" max="1280" width="9.140625" style="212"/>
    <col min="1281" max="1281" width="40.28515625" style="212" customWidth="1"/>
    <col min="1282" max="1286" width="0" style="212" hidden="1" customWidth="1"/>
    <col min="1287" max="1291" width="9.5703125" style="212" customWidth="1"/>
    <col min="1292" max="1536" width="9.140625" style="212"/>
    <col min="1537" max="1537" width="40.28515625" style="212" customWidth="1"/>
    <col min="1538" max="1542" width="0" style="212" hidden="1" customWidth="1"/>
    <col min="1543" max="1547" width="9.5703125" style="212" customWidth="1"/>
    <col min="1548" max="1792" width="9.140625" style="212"/>
    <col min="1793" max="1793" width="40.28515625" style="212" customWidth="1"/>
    <col min="1794" max="1798" width="0" style="212" hidden="1" customWidth="1"/>
    <col min="1799" max="1803" width="9.5703125" style="212" customWidth="1"/>
    <col min="1804" max="2048" width="9.140625" style="212"/>
    <col min="2049" max="2049" width="40.28515625" style="212" customWidth="1"/>
    <col min="2050" max="2054" width="0" style="212" hidden="1" customWidth="1"/>
    <col min="2055" max="2059" width="9.5703125" style="212" customWidth="1"/>
    <col min="2060" max="2304" width="9.140625" style="212"/>
    <col min="2305" max="2305" width="40.28515625" style="212" customWidth="1"/>
    <col min="2306" max="2310" width="0" style="212" hidden="1" customWidth="1"/>
    <col min="2311" max="2315" width="9.5703125" style="212" customWidth="1"/>
    <col min="2316" max="2560" width="9.140625" style="212"/>
    <col min="2561" max="2561" width="40.28515625" style="212" customWidth="1"/>
    <col min="2562" max="2566" width="0" style="212" hidden="1" customWidth="1"/>
    <col min="2567" max="2571" width="9.5703125" style="212" customWidth="1"/>
    <col min="2572" max="2816" width="9.140625" style="212"/>
    <col min="2817" max="2817" width="40.28515625" style="212" customWidth="1"/>
    <col min="2818" max="2822" width="0" style="212" hidden="1" customWidth="1"/>
    <col min="2823" max="2827" width="9.5703125" style="212" customWidth="1"/>
    <col min="2828" max="3072" width="9.140625" style="212"/>
    <col min="3073" max="3073" width="40.28515625" style="212" customWidth="1"/>
    <col min="3074" max="3078" width="0" style="212" hidden="1" customWidth="1"/>
    <col min="3079" max="3083" width="9.5703125" style="212" customWidth="1"/>
    <col min="3084" max="3328" width="9.140625" style="212"/>
    <col min="3329" max="3329" width="40.28515625" style="212" customWidth="1"/>
    <col min="3330" max="3334" width="0" style="212" hidden="1" customWidth="1"/>
    <col min="3335" max="3339" width="9.5703125" style="212" customWidth="1"/>
    <col min="3340" max="3584" width="9.140625" style="212"/>
    <col min="3585" max="3585" width="40.28515625" style="212" customWidth="1"/>
    <col min="3586" max="3590" width="0" style="212" hidden="1" customWidth="1"/>
    <col min="3591" max="3595" width="9.5703125" style="212" customWidth="1"/>
    <col min="3596" max="3840" width="9.140625" style="212"/>
    <col min="3841" max="3841" width="40.28515625" style="212" customWidth="1"/>
    <col min="3842" max="3846" width="0" style="212" hidden="1" customWidth="1"/>
    <col min="3847" max="3851" width="9.5703125" style="212" customWidth="1"/>
    <col min="3852" max="4096" width="9.140625" style="212"/>
    <col min="4097" max="4097" width="40.28515625" style="212" customWidth="1"/>
    <col min="4098" max="4102" width="0" style="212" hidden="1" customWidth="1"/>
    <col min="4103" max="4107" width="9.5703125" style="212" customWidth="1"/>
    <col min="4108" max="4352" width="9.140625" style="212"/>
    <col min="4353" max="4353" width="40.28515625" style="212" customWidth="1"/>
    <col min="4354" max="4358" width="0" style="212" hidden="1" customWidth="1"/>
    <col min="4359" max="4363" width="9.5703125" style="212" customWidth="1"/>
    <col min="4364" max="4608" width="9.140625" style="212"/>
    <col min="4609" max="4609" width="40.28515625" style="212" customWidth="1"/>
    <col min="4610" max="4614" width="0" style="212" hidden="1" customWidth="1"/>
    <col min="4615" max="4619" width="9.5703125" style="212" customWidth="1"/>
    <col min="4620" max="4864" width="9.140625" style="212"/>
    <col min="4865" max="4865" width="40.28515625" style="212" customWidth="1"/>
    <col min="4866" max="4870" width="0" style="212" hidden="1" customWidth="1"/>
    <col min="4871" max="4875" width="9.5703125" style="212" customWidth="1"/>
    <col min="4876" max="5120" width="9.140625" style="212"/>
    <col min="5121" max="5121" width="40.28515625" style="212" customWidth="1"/>
    <col min="5122" max="5126" width="0" style="212" hidden="1" customWidth="1"/>
    <col min="5127" max="5131" width="9.5703125" style="212" customWidth="1"/>
    <col min="5132" max="5376" width="9.140625" style="212"/>
    <col min="5377" max="5377" width="40.28515625" style="212" customWidth="1"/>
    <col min="5378" max="5382" width="0" style="212" hidden="1" customWidth="1"/>
    <col min="5383" max="5387" width="9.5703125" style="212" customWidth="1"/>
    <col min="5388" max="5632" width="9.140625" style="212"/>
    <col min="5633" max="5633" width="40.28515625" style="212" customWidth="1"/>
    <col min="5634" max="5638" width="0" style="212" hidden="1" customWidth="1"/>
    <col min="5639" max="5643" width="9.5703125" style="212" customWidth="1"/>
    <col min="5644" max="5888" width="9.140625" style="212"/>
    <col min="5889" max="5889" width="40.28515625" style="212" customWidth="1"/>
    <col min="5890" max="5894" width="0" style="212" hidden="1" customWidth="1"/>
    <col min="5895" max="5899" width="9.5703125" style="212" customWidth="1"/>
    <col min="5900" max="6144" width="9.140625" style="212"/>
    <col min="6145" max="6145" width="40.28515625" style="212" customWidth="1"/>
    <col min="6146" max="6150" width="0" style="212" hidden="1" customWidth="1"/>
    <col min="6151" max="6155" width="9.5703125" style="212" customWidth="1"/>
    <col min="6156" max="6400" width="9.140625" style="212"/>
    <col min="6401" max="6401" width="40.28515625" style="212" customWidth="1"/>
    <col min="6402" max="6406" width="0" style="212" hidden="1" customWidth="1"/>
    <col min="6407" max="6411" width="9.5703125" style="212" customWidth="1"/>
    <col min="6412" max="6656" width="9.140625" style="212"/>
    <col min="6657" max="6657" width="40.28515625" style="212" customWidth="1"/>
    <col min="6658" max="6662" width="0" style="212" hidden="1" customWidth="1"/>
    <col min="6663" max="6667" width="9.5703125" style="212" customWidth="1"/>
    <col min="6668" max="6912" width="9.140625" style="212"/>
    <col min="6913" max="6913" width="40.28515625" style="212" customWidth="1"/>
    <col min="6914" max="6918" width="0" style="212" hidden="1" customWidth="1"/>
    <col min="6919" max="6923" width="9.5703125" style="212" customWidth="1"/>
    <col min="6924" max="7168" width="9.140625" style="212"/>
    <col min="7169" max="7169" width="40.28515625" style="212" customWidth="1"/>
    <col min="7170" max="7174" width="0" style="212" hidden="1" customWidth="1"/>
    <col min="7175" max="7179" width="9.5703125" style="212" customWidth="1"/>
    <col min="7180" max="7424" width="9.140625" style="212"/>
    <col min="7425" max="7425" width="40.28515625" style="212" customWidth="1"/>
    <col min="7426" max="7430" width="0" style="212" hidden="1" customWidth="1"/>
    <col min="7431" max="7435" width="9.5703125" style="212" customWidth="1"/>
    <col min="7436" max="7680" width="9.140625" style="212"/>
    <col min="7681" max="7681" width="40.28515625" style="212" customWidth="1"/>
    <col min="7682" max="7686" width="0" style="212" hidden="1" customWidth="1"/>
    <col min="7687" max="7691" width="9.5703125" style="212" customWidth="1"/>
    <col min="7692" max="7936" width="9.140625" style="212"/>
    <col min="7937" max="7937" width="40.28515625" style="212" customWidth="1"/>
    <col min="7938" max="7942" width="0" style="212" hidden="1" customWidth="1"/>
    <col min="7943" max="7947" width="9.5703125" style="212" customWidth="1"/>
    <col min="7948" max="8192" width="9.140625" style="212"/>
    <col min="8193" max="8193" width="40.28515625" style="212" customWidth="1"/>
    <col min="8194" max="8198" width="0" style="212" hidden="1" customWidth="1"/>
    <col min="8199" max="8203" width="9.5703125" style="212" customWidth="1"/>
    <col min="8204" max="8448" width="9.140625" style="212"/>
    <col min="8449" max="8449" width="40.28515625" style="212" customWidth="1"/>
    <col min="8450" max="8454" width="0" style="212" hidden="1" customWidth="1"/>
    <col min="8455" max="8459" width="9.5703125" style="212" customWidth="1"/>
    <col min="8460" max="8704" width="9.140625" style="212"/>
    <col min="8705" max="8705" width="40.28515625" style="212" customWidth="1"/>
    <col min="8706" max="8710" width="0" style="212" hidden="1" customWidth="1"/>
    <col min="8711" max="8715" width="9.5703125" style="212" customWidth="1"/>
    <col min="8716" max="8960" width="9.140625" style="212"/>
    <col min="8961" max="8961" width="40.28515625" style="212" customWidth="1"/>
    <col min="8962" max="8966" width="0" style="212" hidden="1" customWidth="1"/>
    <col min="8967" max="8971" width="9.5703125" style="212" customWidth="1"/>
    <col min="8972" max="9216" width="9.140625" style="212"/>
    <col min="9217" max="9217" width="40.28515625" style="212" customWidth="1"/>
    <col min="9218" max="9222" width="0" style="212" hidden="1" customWidth="1"/>
    <col min="9223" max="9227" width="9.5703125" style="212" customWidth="1"/>
    <col min="9228" max="9472" width="9.140625" style="212"/>
    <col min="9473" max="9473" width="40.28515625" style="212" customWidth="1"/>
    <col min="9474" max="9478" width="0" style="212" hidden="1" customWidth="1"/>
    <col min="9479" max="9483" width="9.5703125" style="212" customWidth="1"/>
    <col min="9484" max="9728" width="9.140625" style="212"/>
    <col min="9729" max="9729" width="40.28515625" style="212" customWidth="1"/>
    <col min="9730" max="9734" width="0" style="212" hidden="1" customWidth="1"/>
    <col min="9735" max="9739" width="9.5703125" style="212" customWidth="1"/>
    <col min="9740" max="9984" width="9.140625" style="212"/>
    <col min="9985" max="9985" width="40.28515625" style="212" customWidth="1"/>
    <col min="9986" max="9990" width="0" style="212" hidden="1" customWidth="1"/>
    <col min="9991" max="9995" width="9.5703125" style="212" customWidth="1"/>
    <col min="9996" max="10240" width="9.140625" style="212"/>
    <col min="10241" max="10241" width="40.28515625" style="212" customWidth="1"/>
    <col min="10242" max="10246" width="0" style="212" hidden="1" customWidth="1"/>
    <col min="10247" max="10251" width="9.5703125" style="212" customWidth="1"/>
    <col min="10252" max="10496" width="9.140625" style="212"/>
    <col min="10497" max="10497" width="40.28515625" style="212" customWidth="1"/>
    <col min="10498" max="10502" width="0" style="212" hidden="1" customWidth="1"/>
    <col min="10503" max="10507" width="9.5703125" style="212" customWidth="1"/>
    <col min="10508" max="10752" width="9.140625" style="212"/>
    <col min="10753" max="10753" width="40.28515625" style="212" customWidth="1"/>
    <col min="10754" max="10758" width="0" style="212" hidden="1" customWidth="1"/>
    <col min="10759" max="10763" width="9.5703125" style="212" customWidth="1"/>
    <col min="10764" max="11008" width="9.140625" style="212"/>
    <col min="11009" max="11009" width="40.28515625" style="212" customWidth="1"/>
    <col min="11010" max="11014" width="0" style="212" hidden="1" customWidth="1"/>
    <col min="11015" max="11019" width="9.5703125" style="212" customWidth="1"/>
    <col min="11020" max="11264" width="9.140625" style="212"/>
    <col min="11265" max="11265" width="40.28515625" style="212" customWidth="1"/>
    <col min="11266" max="11270" width="0" style="212" hidden="1" customWidth="1"/>
    <col min="11271" max="11275" width="9.5703125" style="212" customWidth="1"/>
    <col min="11276" max="11520" width="9.140625" style="212"/>
    <col min="11521" max="11521" width="40.28515625" style="212" customWidth="1"/>
    <col min="11522" max="11526" width="0" style="212" hidden="1" customWidth="1"/>
    <col min="11527" max="11531" width="9.5703125" style="212" customWidth="1"/>
    <col min="11532" max="11776" width="9.140625" style="212"/>
    <col min="11777" max="11777" width="40.28515625" style="212" customWidth="1"/>
    <col min="11778" max="11782" width="0" style="212" hidden="1" customWidth="1"/>
    <col min="11783" max="11787" width="9.5703125" style="212" customWidth="1"/>
    <col min="11788" max="12032" width="9.140625" style="212"/>
    <col min="12033" max="12033" width="40.28515625" style="212" customWidth="1"/>
    <col min="12034" max="12038" width="0" style="212" hidden="1" customWidth="1"/>
    <col min="12039" max="12043" width="9.5703125" style="212" customWidth="1"/>
    <col min="12044" max="12288" width="9.140625" style="212"/>
    <col min="12289" max="12289" width="40.28515625" style="212" customWidth="1"/>
    <col min="12290" max="12294" width="0" style="212" hidden="1" customWidth="1"/>
    <col min="12295" max="12299" width="9.5703125" style="212" customWidth="1"/>
    <col min="12300" max="12544" width="9.140625" style="212"/>
    <col min="12545" max="12545" width="40.28515625" style="212" customWidth="1"/>
    <col min="12546" max="12550" width="0" style="212" hidden="1" customWidth="1"/>
    <col min="12551" max="12555" width="9.5703125" style="212" customWidth="1"/>
    <col min="12556" max="12800" width="9.140625" style="212"/>
    <col min="12801" max="12801" width="40.28515625" style="212" customWidth="1"/>
    <col min="12802" max="12806" width="0" style="212" hidden="1" customWidth="1"/>
    <col min="12807" max="12811" width="9.5703125" style="212" customWidth="1"/>
    <col min="12812" max="13056" width="9.140625" style="212"/>
    <col min="13057" max="13057" width="40.28515625" style="212" customWidth="1"/>
    <col min="13058" max="13062" width="0" style="212" hidden="1" customWidth="1"/>
    <col min="13063" max="13067" width="9.5703125" style="212" customWidth="1"/>
    <col min="13068" max="13312" width="9.140625" style="212"/>
    <col min="13313" max="13313" width="40.28515625" style="212" customWidth="1"/>
    <col min="13314" max="13318" width="0" style="212" hidden="1" customWidth="1"/>
    <col min="13319" max="13323" width="9.5703125" style="212" customWidth="1"/>
    <col min="13324" max="13568" width="9.140625" style="212"/>
    <col min="13569" max="13569" width="40.28515625" style="212" customWidth="1"/>
    <col min="13570" max="13574" width="0" style="212" hidden="1" customWidth="1"/>
    <col min="13575" max="13579" width="9.5703125" style="212" customWidth="1"/>
    <col min="13580" max="13824" width="9.140625" style="212"/>
    <col min="13825" max="13825" width="40.28515625" style="212" customWidth="1"/>
    <col min="13826" max="13830" width="0" style="212" hidden="1" customWidth="1"/>
    <col min="13831" max="13835" width="9.5703125" style="212" customWidth="1"/>
    <col min="13836" max="14080" width="9.140625" style="212"/>
    <col min="14081" max="14081" width="40.28515625" style="212" customWidth="1"/>
    <col min="14082" max="14086" width="0" style="212" hidden="1" customWidth="1"/>
    <col min="14087" max="14091" width="9.5703125" style="212" customWidth="1"/>
    <col min="14092" max="14336" width="9.140625" style="212"/>
    <col min="14337" max="14337" width="40.28515625" style="212" customWidth="1"/>
    <col min="14338" max="14342" width="0" style="212" hidden="1" customWidth="1"/>
    <col min="14343" max="14347" width="9.5703125" style="212" customWidth="1"/>
    <col min="14348" max="14592" width="9.140625" style="212"/>
    <col min="14593" max="14593" width="40.28515625" style="212" customWidth="1"/>
    <col min="14594" max="14598" width="0" style="212" hidden="1" customWidth="1"/>
    <col min="14599" max="14603" width="9.5703125" style="212" customWidth="1"/>
    <col min="14604" max="14848" width="9.140625" style="212"/>
    <col min="14849" max="14849" width="40.28515625" style="212" customWidth="1"/>
    <col min="14850" max="14854" width="0" style="212" hidden="1" customWidth="1"/>
    <col min="14855" max="14859" width="9.5703125" style="212" customWidth="1"/>
    <col min="14860" max="15104" width="9.140625" style="212"/>
    <col min="15105" max="15105" width="40.28515625" style="212" customWidth="1"/>
    <col min="15106" max="15110" width="0" style="212" hidden="1" customWidth="1"/>
    <col min="15111" max="15115" width="9.5703125" style="212" customWidth="1"/>
    <col min="15116" max="15360" width="9.140625" style="212"/>
    <col min="15361" max="15361" width="40.28515625" style="212" customWidth="1"/>
    <col min="15362" max="15366" width="0" style="212" hidden="1" customWidth="1"/>
    <col min="15367" max="15371" width="9.5703125" style="212" customWidth="1"/>
    <col min="15372" max="15616" width="9.140625" style="212"/>
    <col min="15617" max="15617" width="40.28515625" style="212" customWidth="1"/>
    <col min="15618" max="15622" width="0" style="212" hidden="1" customWidth="1"/>
    <col min="15623" max="15627" width="9.5703125" style="212" customWidth="1"/>
    <col min="15628" max="15872" width="9.140625" style="212"/>
    <col min="15873" max="15873" width="40.28515625" style="212" customWidth="1"/>
    <col min="15874" max="15878" width="0" style="212" hidden="1" customWidth="1"/>
    <col min="15879" max="15883" width="9.5703125" style="212" customWidth="1"/>
    <col min="15884" max="16128" width="9.140625" style="212"/>
    <col min="16129" max="16129" width="40.2851562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90" customFormat="1" ht="18" customHeight="1" x14ac:dyDescent="0.2">
      <c r="A2" s="210" t="s">
        <v>286</v>
      </c>
    </row>
    <row r="3" spans="1:13" s="290" customFormat="1" ht="18" customHeight="1" x14ac:dyDescent="0.2">
      <c r="A3" s="210" t="s">
        <v>287</v>
      </c>
    </row>
    <row r="4" spans="1:13" s="269" customFormat="1" ht="18" customHeight="1" thickBot="1" x14ac:dyDescent="0.25">
      <c r="A4" s="268" t="s">
        <v>149</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row>
    <row r="7" spans="1:13" s="272" customFormat="1" ht="13.9" customHeight="1" x14ac:dyDescent="0.2">
      <c r="A7" s="232" t="s">
        <v>42</v>
      </c>
      <c r="B7" s="271">
        <v>118414.9</v>
      </c>
      <c r="C7" s="271">
        <v>125235.2</v>
      </c>
      <c r="D7" s="271">
        <v>123555</v>
      </c>
      <c r="E7" s="271">
        <v>133904.4</v>
      </c>
      <c r="F7" s="271">
        <v>131411.6</v>
      </c>
      <c r="G7" s="271">
        <v>187951.9</v>
      </c>
      <c r="H7" s="271">
        <v>226785.5</v>
      </c>
      <c r="I7" s="271">
        <v>251814.2</v>
      </c>
      <c r="J7" s="271">
        <v>433858.1</v>
      </c>
      <c r="K7" s="271">
        <v>485013.4</v>
      </c>
      <c r="L7" s="271">
        <v>575748.5</v>
      </c>
      <c r="M7" s="271">
        <v>708717.9</v>
      </c>
    </row>
    <row r="8" spans="1:13" s="269" customFormat="1" ht="12.95" customHeight="1" x14ac:dyDescent="0.2">
      <c r="A8" s="273" t="s">
        <v>236</v>
      </c>
      <c r="B8" s="274">
        <v>50815.199999999997</v>
      </c>
      <c r="C8" s="274">
        <v>56318.400000000001</v>
      </c>
      <c r="D8" s="274">
        <v>51463.7</v>
      </c>
      <c r="E8" s="274">
        <v>55618.8</v>
      </c>
      <c r="F8" s="274">
        <v>51753</v>
      </c>
      <c r="G8" s="274">
        <v>57825.7</v>
      </c>
      <c r="H8" s="274">
        <v>66951.5</v>
      </c>
      <c r="I8" s="274">
        <v>89156</v>
      </c>
      <c r="J8" s="274">
        <v>177231.1</v>
      </c>
      <c r="K8" s="274">
        <v>203629.7</v>
      </c>
      <c r="L8" s="274">
        <v>266787.20000000001</v>
      </c>
      <c r="M8" s="274">
        <v>347331.7</v>
      </c>
    </row>
    <row r="9" spans="1:13" s="269" customFormat="1" ht="24" customHeight="1" x14ac:dyDescent="0.2">
      <c r="A9" s="275" t="s">
        <v>280</v>
      </c>
      <c r="B9" s="274">
        <v>5135</v>
      </c>
      <c r="C9" s="274">
        <v>6287.3</v>
      </c>
      <c r="D9" s="274">
        <v>6207.9</v>
      </c>
      <c r="E9" s="274">
        <v>6164.3</v>
      </c>
      <c r="F9" s="274">
        <v>4234.7</v>
      </c>
      <c r="G9" s="274">
        <v>5609.1</v>
      </c>
      <c r="H9" s="274">
        <v>7556.8</v>
      </c>
      <c r="I9" s="274">
        <v>17165.5</v>
      </c>
      <c r="J9" s="274">
        <v>28909.599999999999</v>
      </c>
      <c r="K9" s="274">
        <v>26447.200000000001</v>
      </c>
      <c r="L9" s="274">
        <v>62577.5</v>
      </c>
      <c r="M9" s="274">
        <v>73470.100000000006</v>
      </c>
    </row>
    <row r="10" spans="1:13" s="269" customFormat="1" ht="12.95" customHeight="1" x14ac:dyDescent="0.2">
      <c r="A10" s="275" t="s">
        <v>238</v>
      </c>
      <c r="B10" s="274">
        <v>3010.7</v>
      </c>
      <c r="C10" s="274">
        <v>3055.6</v>
      </c>
      <c r="D10" s="274">
        <v>3461.6</v>
      </c>
      <c r="E10" s="274">
        <v>5141.8</v>
      </c>
      <c r="F10" s="274">
        <v>5639.5</v>
      </c>
      <c r="G10" s="274">
        <v>5784.3</v>
      </c>
      <c r="H10" s="274">
        <v>6022.1</v>
      </c>
      <c r="I10" s="274">
        <v>3752.1</v>
      </c>
      <c r="J10" s="274">
        <v>12334.2</v>
      </c>
      <c r="K10" s="274">
        <v>18308.5</v>
      </c>
      <c r="L10" s="274">
        <v>8830.6</v>
      </c>
      <c r="M10" s="274">
        <v>17911.8</v>
      </c>
    </row>
    <row r="11" spans="1:13" s="269" customFormat="1" ht="12.95" customHeight="1" x14ac:dyDescent="0.2">
      <c r="A11" s="275" t="s">
        <v>239</v>
      </c>
      <c r="B11" s="274">
        <v>9492.1</v>
      </c>
      <c r="C11" s="274">
        <v>8974.6</v>
      </c>
      <c r="D11" s="274">
        <v>6869.6</v>
      </c>
      <c r="E11" s="274">
        <v>7759.3</v>
      </c>
      <c r="F11" s="274">
        <v>8582.7999999999993</v>
      </c>
      <c r="G11" s="274">
        <v>10079.700000000001</v>
      </c>
      <c r="H11" s="274">
        <v>12886.1</v>
      </c>
      <c r="I11" s="274">
        <v>15560.5</v>
      </c>
      <c r="J11" s="274">
        <v>21284.400000000001</v>
      </c>
      <c r="K11" s="274">
        <v>29212.3</v>
      </c>
      <c r="L11" s="274">
        <v>40698.400000000001</v>
      </c>
      <c r="M11" s="274">
        <v>50781.7</v>
      </c>
    </row>
    <row r="12" spans="1:13" s="269" customFormat="1" ht="24" x14ac:dyDescent="0.2">
      <c r="A12" s="275" t="s">
        <v>281</v>
      </c>
      <c r="B12" s="274">
        <v>2980.3</v>
      </c>
      <c r="C12" s="274">
        <v>6636.8</v>
      </c>
      <c r="D12" s="274">
        <v>5203.5</v>
      </c>
      <c r="E12" s="274">
        <v>6547.3</v>
      </c>
      <c r="F12" s="274">
        <v>4324.6000000000004</v>
      </c>
      <c r="G12" s="274">
        <v>4448.5</v>
      </c>
      <c r="H12" s="274">
        <v>4915.5</v>
      </c>
      <c r="I12" s="274">
        <v>6156.7</v>
      </c>
      <c r="J12" s="274">
        <v>7829.6</v>
      </c>
      <c r="K12" s="274">
        <v>8537.9</v>
      </c>
      <c r="L12" s="274">
        <v>10932.1</v>
      </c>
      <c r="M12" s="274">
        <v>16791.3</v>
      </c>
    </row>
    <row r="13" spans="1:13" s="269" customFormat="1" ht="24" x14ac:dyDescent="0.2">
      <c r="A13" s="275" t="s">
        <v>241</v>
      </c>
      <c r="B13" s="274">
        <v>481.7</v>
      </c>
      <c r="C13" s="274">
        <v>444.1</v>
      </c>
      <c r="D13" s="274">
        <v>26.3</v>
      </c>
      <c r="E13" s="274">
        <v>26.3</v>
      </c>
      <c r="F13" s="274">
        <v>26</v>
      </c>
      <c r="G13" s="274">
        <v>27.3</v>
      </c>
      <c r="H13" s="274">
        <v>26</v>
      </c>
      <c r="I13" s="274">
        <v>26</v>
      </c>
      <c r="J13" s="274">
        <v>26.5</v>
      </c>
      <c r="K13" s="274">
        <v>40.5</v>
      </c>
      <c r="L13" s="274">
        <v>170.8</v>
      </c>
      <c r="M13" s="274">
        <v>1830.4</v>
      </c>
    </row>
    <row r="14" spans="1:13" s="269" customFormat="1" ht="12.95" customHeight="1" x14ac:dyDescent="0.2">
      <c r="A14" s="275" t="s">
        <v>242</v>
      </c>
      <c r="B14" s="274">
        <v>25011.1</v>
      </c>
      <c r="C14" s="274">
        <v>25916.3</v>
      </c>
      <c r="D14" s="274">
        <v>23787.7</v>
      </c>
      <c r="E14" s="274">
        <v>24384.9</v>
      </c>
      <c r="F14" s="274">
        <v>23614.6</v>
      </c>
      <c r="G14" s="274">
        <v>25733.599999999999</v>
      </c>
      <c r="H14" s="274">
        <v>28743.4</v>
      </c>
      <c r="I14" s="274">
        <v>36231.599999999999</v>
      </c>
      <c r="J14" s="274">
        <v>80905</v>
      </c>
      <c r="K14" s="274">
        <v>104986.3</v>
      </c>
      <c r="L14" s="274">
        <v>119292.8</v>
      </c>
      <c r="M14" s="274">
        <v>144533.4</v>
      </c>
    </row>
    <row r="15" spans="1:13" s="269" customFormat="1" ht="12.95" customHeight="1" x14ac:dyDescent="0.2">
      <c r="A15" s="275" t="s">
        <v>243</v>
      </c>
      <c r="B15" s="223">
        <v>4175.5</v>
      </c>
      <c r="C15" s="223">
        <v>4366.2</v>
      </c>
      <c r="D15" s="223">
        <v>5175.5</v>
      </c>
      <c r="E15" s="223">
        <v>4784</v>
      </c>
      <c r="F15" s="223">
        <v>4753</v>
      </c>
      <c r="G15" s="223">
        <v>5838.9</v>
      </c>
      <c r="H15" s="223">
        <v>6266.4</v>
      </c>
      <c r="I15" s="223">
        <v>9634.5</v>
      </c>
      <c r="J15" s="223">
        <v>25390.9</v>
      </c>
      <c r="K15" s="223">
        <v>15270.6</v>
      </c>
      <c r="L15" s="223">
        <v>21875.200000000001</v>
      </c>
      <c r="M15" s="223">
        <v>39815</v>
      </c>
    </row>
    <row r="16" spans="1:13" s="269" customFormat="1" ht="12.95" customHeight="1" x14ac:dyDescent="0.2">
      <c r="A16" s="275" t="s">
        <v>244</v>
      </c>
      <c r="B16" s="223">
        <v>528.70000000000005</v>
      </c>
      <c r="C16" s="223">
        <v>637.5</v>
      </c>
      <c r="D16" s="223">
        <v>731.7</v>
      </c>
      <c r="E16" s="223">
        <v>810.9</v>
      </c>
      <c r="F16" s="223">
        <v>577.9</v>
      </c>
      <c r="G16" s="223">
        <v>304.3</v>
      </c>
      <c r="H16" s="223">
        <v>535.20000000000005</v>
      </c>
      <c r="I16" s="223">
        <v>629</v>
      </c>
      <c r="J16" s="223">
        <v>551</v>
      </c>
      <c r="K16" s="223">
        <v>826.3</v>
      </c>
      <c r="L16" s="223">
        <v>2409.9</v>
      </c>
      <c r="M16" s="223">
        <v>2197.9</v>
      </c>
    </row>
    <row r="17" spans="1:13" s="269" customFormat="1" ht="12.95" customHeight="1" x14ac:dyDescent="0.2">
      <c r="A17" s="273" t="s">
        <v>245</v>
      </c>
      <c r="B17" s="223">
        <v>67599.7</v>
      </c>
      <c r="C17" s="223">
        <v>68916.899999999994</v>
      </c>
      <c r="D17" s="223">
        <v>72091.3</v>
      </c>
      <c r="E17" s="223">
        <v>78285.600000000006</v>
      </c>
      <c r="F17" s="223">
        <v>79658.5</v>
      </c>
      <c r="G17" s="223">
        <v>130126.2</v>
      </c>
      <c r="H17" s="223">
        <v>159834</v>
      </c>
      <c r="I17" s="223">
        <v>162658.20000000001</v>
      </c>
      <c r="J17" s="223">
        <v>256627</v>
      </c>
      <c r="K17" s="223">
        <v>281383.7</v>
      </c>
      <c r="L17" s="223">
        <v>308961.3</v>
      </c>
      <c r="M17" s="223">
        <v>361386.2</v>
      </c>
    </row>
    <row r="18" spans="1:13" s="269" customFormat="1" ht="12.95" customHeight="1" x14ac:dyDescent="0.2">
      <c r="A18" s="275" t="s">
        <v>246</v>
      </c>
      <c r="B18" s="223">
        <v>39482.6</v>
      </c>
      <c r="C18" s="223">
        <v>41735.1</v>
      </c>
      <c r="D18" s="223">
        <v>43062.1</v>
      </c>
      <c r="E18" s="223">
        <v>45626.5</v>
      </c>
      <c r="F18" s="223">
        <v>50757.599999999999</v>
      </c>
      <c r="G18" s="223">
        <v>80384.899999999994</v>
      </c>
      <c r="H18" s="223">
        <v>79530.600000000006</v>
      </c>
      <c r="I18" s="223">
        <v>96791.7</v>
      </c>
      <c r="J18" s="223">
        <v>155438.39999999999</v>
      </c>
      <c r="K18" s="223">
        <v>163122.1</v>
      </c>
      <c r="L18" s="223">
        <v>180512.8</v>
      </c>
      <c r="M18" s="223">
        <v>203896.5</v>
      </c>
    </row>
    <row r="19" spans="1:13" s="269" customFormat="1" ht="12.95" customHeight="1" x14ac:dyDescent="0.2">
      <c r="A19" s="275" t="s">
        <v>247</v>
      </c>
      <c r="B19" s="223" t="s">
        <v>248</v>
      </c>
      <c r="C19" s="223" t="s">
        <v>248</v>
      </c>
      <c r="D19" s="223" t="s">
        <v>248</v>
      </c>
      <c r="E19" s="223" t="s">
        <v>248</v>
      </c>
      <c r="F19" s="223">
        <v>12.1</v>
      </c>
      <c r="G19" s="223">
        <v>13.2</v>
      </c>
      <c r="H19" s="223">
        <v>13.4</v>
      </c>
      <c r="I19" s="223">
        <v>6</v>
      </c>
      <c r="J19" s="223">
        <v>7.3</v>
      </c>
      <c r="K19" s="223">
        <v>8.4</v>
      </c>
      <c r="L19" s="223">
        <v>39.700000000000003</v>
      </c>
      <c r="M19" s="223">
        <v>42.1</v>
      </c>
    </row>
    <row r="20" spans="1:13" s="269" customFormat="1" ht="12.95" customHeight="1" x14ac:dyDescent="0.2">
      <c r="A20" s="275" t="s">
        <v>249</v>
      </c>
      <c r="B20" s="223">
        <v>54.6</v>
      </c>
      <c r="C20" s="223">
        <v>59.8</v>
      </c>
      <c r="D20" s="223">
        <v>55.5</v>
      </c>
      <c r="E20" s="223">
        <v>50.3</v>
      </c>
      <c r="F20" s="223">
        <v>111.9</v>
      </c>
      <c r="G20" s="223">
        <v>280.60000000000002</v>
      </c>
      <c r="H20" s="223">
        <v>280.60000000000002</v>
      </c>
      <c r="I20" s="223">
        <v>30.7</v>
      </c>
      <c r="J20" s="223">
        <v>82.4</v>
      </c>
      <c r="K20" s="223">
        <v>81</v>
      </c>
      <c r="L20" s="223">
        <v>785.3</v>
      </c>
      <c r="M20" s="223">
        <v>451.5</v>
      </c>
    </row>
    <row r="21" spans="1:13" s="269" customFormat="1" ht="12.95" customHeight="1" x14ac:dyDescent="0.2">
      <c r="A21" s="275" t="s">
        <v>250</v>
      </c>
      <c r="B21" s="223">
        <v>42</v>
      </c>
      <c r="C21" s="223">
        <v>60</v>
      </c>
      <c r="D21" s="223">
        <v>73.5</v>
      </c>
      <c r="E21" s="223">
        <v>84.3</v>
      </c>
      <c r="F21" s="223">
        <v>88.2</v>
      </c>
      <c r="G21" s="223">
        <v>93.9</v>
      </c>
      <c r="H21" s="223">
        <v>117.8</v>
      </c>
      <c r="I21" s="223">
        <v>141.80000000000001</v>
      </c>
      <c r="J21" s="223">
        <v>159.30000000000001</v>
      </c>
      <c r="K21" s="223">
        <v>135.19999999999999</v>
      </c>
      <c r="L21" s="223">
        <v>169.9</v>
      </c>
      <c r="M21" s="223">
        <v>194.8</v>
      </c>
    </row>
    <row r="22" spans="1:13" s="269" customFormat="1" ht="12.95" customHeight="1" x14ac:dyDescent="0.2">
      <c r="A22" s="275" t="s">
        <v>251</v>
      </c>
      <c r="B22" s="223">
        <v>682.2</v>
      </c>
      <c r="C22" s="223">
        <v>9.5</v>
      </c>
      <c r="D22" s="223">
        <v>9.9</v>
      </c>
      <c r="E22" s="223">
        <v>945.5</v>
      </c>
      <c r="F22" s="223">
        <v>690.1</v>
      </c>
      <c r="G22" s="223">
        <v>169.3</v>
      </c>
      <c r="H22" s="223">
        <v>168</v>
      </c>
      <c r="I22" s="223">
        <v>168.6</v>
      </c>
      <c r="J22" s="223">
        <v>170.4</v>
      </c>
      <c r="K22" s="223">
        <v>172.8</v>
      </c>
      <c r="L22" s="223">
        <v>5706.1</v>
      </c>
      <c r="M22" s="223">
        <v>5885.7</v>
      </c>
    </row>
    <row r="23" spans="1:13" s="269" customFormat="1" ht="12.95" customHeight="1" x14ac:dyDescent="0.2">
      <c r="A23" s="275" t="s">
        <v>252</v>
      </c>
      <c r="B23" s="223">
        <v>849.9</v>
      </c>
      <c r="C23" s="223">
        <v>819.2</v>
      </c>
      <c r="D23" s="223">
        <v>927.7</v>
      </c>
      <c r="E23" s="223">
        <v>637.20000000000005</v>
      </c>
      <c r="F23" s="223">
        <v>679.8</v>
      </c>
      <c r="G23" s="223">
        <v>1812.4</v>
      </c>
      <c r="H23" s="223">
        <v>1715.2</v>
      </c>
      <c r="I23" s="223">
        <v>1398.3</v>
      </c>
      <c r="J23" s="223">
        <v>3586.1</v>
      </c>
      <c r="K23" s="223">
        <v>10456</v>
      </c>
      <c r="L23" s="223">
        <v>3076.6</v>
      </c>
      <c r="M23" s="223">
        <v>3695</v>
      </c>
    </row>
    <row r="24" spans="1:13" s="269" customFormat="1" ht="12.95" customHeight="1" x14ac:dyDescent="0.2">
      <c r="A24" s="275" t="s">
        <v>253</v>
      </c>
      <c r="B24" s="223">
        <v>26300.400000000001</v>
      </c>
      <c r="C24" s="223">
        <v>26078.799999999999</v>
      </c>
      <c r="D24" s="223">
        <v>27555.3</v>
      </c>
      <c r="E24" s="223">
        <v>30564.799999999999</v>
      </c>
      <c r="F24" s="223">
        <v>26937.9</v>
      </c>
      <c r="G24" s="223">
        <v>46547.4</v>
      </c>
      <c r="H24" s="223">
        <v>77275.7</v>
      </c>
      <c r="I24" s="223">
        <v>55686.3</v>
      </c>
      <c r="J24" s="223">
        <v>88874.9</v>
      </c>
      <c r="K24" s="223">
        <v>98823.2</v>
      </c>
      <c r="L24" s="223">
        <v>110198.7</v>
      </c>
      <c r="M24" s="223">
        <v>137769.4</v>
      </c>
    </row>
    <row r="25" spans="1:13" s="269" customFormat="1" ht="12" x14ac:dyDescent="0.2">
      <c r="A25" s="273" t="s">
        <v>254</v>
      </c>
      <c r="B25" s="223">
        <v>188</v>
      </c>
      <c r="C25" s="223">
        <v>154.4</v>
      </c>
      <c r="D25" s="223">
        <v>407.2</v>
      </c>
      <c r="E25" s="223">
        <v>377</v>
      </c>
      <c r="F25" s="223">
        <v>380.9</v>
      </c>
      <c r="G25" s="223">
        <v>824.5</v>
      </c>
      <c r="H25" s="223">
        <v>732.8</v>
      </c>
      <c r="I25" s="223">
        <v>8434.7000000000007</v>
      </c>
      <c r="J25" s="223">
        <v>8308.2000000000007</v>
      </c>
      <c r="K25" s="223">
        <v>8584.9</v>
      </c>
      <c r="L25" s="223">
        <v>8472.2999999999993</v>
      </c>
      <c r="M25" s="223">
        <v>9451.2000000000007</v>
      </c>
    </row>
    <row r="26" spans="1:13" s="269" customFormat="1" ht="12.95" customHeight="1" x14ac:dyDescent="0.2">
      <c r="A26" s="273"/>
      <c r="B26" s="223"/>
      <c r="C26" s="223"/>
      <c r="D26" s="223"/>
      <c r="E26" s="223"/>
      <c r="F26" s="223"/>
      <c r="G26" s="238"/>
      <c r="H26" s="238"/>
      <c r="I26" s="238"/>
      <c r="J26" s="238"/>
      <c r="K26" s="238"/>
      <c r="L26" s="238"/>
      <c r="M26" s="238"/>
    </row>
    <row r="27" spans="1:13" s="269" customFormat="1" ht="12.95" customHeight="1" x14ac:dyDescent="0.2">
      <c r="A27" s="232" t="s">
        <v>43</v>
      </c>
      <c r="B27" s="271">
        <v>67080.5</v>
      </c>
      <c r="C27" s="271">
        <v>84565.4</v>
      </c>
      <c r="D27" s="271">
        <v>80899.399999999994</v>
      </c>
      <c r="E27" s="271">
        <v>85325.9</v>
      </c>
      <c r="F27" s="271">
        <v>86895.6</v>
      </c>
      <c r="G27" s="271">
        <v>116191.8</v>
      </c>
      <c r="H27" s="271">
        <v>127487.6</v>
      </c>
      <c r="I27" s="271">
        <v>162071.4</v>
      </c>
      <c r="J27" s="271">
        <v>178881.9</v>
      </c>
      <c r="K27" s="271">
        <v>197126.5</v>
      </c>
      <c r="L27" s="271">
        <v>240381</v>
      </c>
      <c r="M27" s="271">
        <v>293717.59999999998</v>
      </c>
    </row>
    <row r="28" spans="1:13" s="269" customFormat="1" ht="12.95" customHeight="1" x14ac:dyDescent="0.2">
      <c r="A28" s="273" t="s">
        <v>255</v>
      </c>
      <c r="B28" s="274">
        <v>49412.800000000003</v>
      </c>
      <c r="C28" s="274">
        <v>34305.5</v>
      </c>
      <c r="D28" s="274">
        <v>33462.9</v>
      </c>
      <c r="E28" s="274">
        <v>29129.200000000001</v>
      </c>
      <c r="F28" s="274">
        <v>32795.5</v>
      </c>
      <c r="G28" s="274">
        <v>48626.400000000001</v>
      </c>
      <c r="H28" s="274">
        <v>50747.5</v>
      </c>
      <c r="I28" s="274">
        <v>59575.3</v>
      </c>
      <c r="J28" s="274">
        <v>68785.2</v>
      </c>
      <c r="K28" s="274">
        <v>80865.3</v>
      </c>
      <c r="L28" s="274">
        <v>123160.9</v>
      </c>
      <c r="M28" s="274">
        <v>171202.5</v>
      </c>
    </row>
    <row r="29" spans="1:13" s="269" customFormat="1" ht="12.95" customHeight="1" x14ac:dyDescent="0.2">
      <c r="A29" s="275" t="s">
        <v>256</v>
      </c>
      <c r="B29" s="274">
        <v>11851.5</v>
      </c>
      <c r="C29" s="274">
        <v>10901.8</v>
      </c>
      <c r="D29" s="274">
        <v>9376.1</v>
      </c>
      <c r="E29" s="274">
        <v>8440.1</v>
      </c>
      <c r="F29" s="274">
        <v>10278</v>
      </c>
      <c r="G29" s="274">
        <v>15470.2</v>
      </c>
      <c r="H29" s="274">
        <v>16048.4</v>
      </c>
      <c r="I29" s="274">
        <v>19674</v>
      </c>
      <c r="J29" s="274">
        <v>23740.799999999999</v>
      </c>
      <c r="K29" s="274">
        <v>29339.5</v>
      </c>
      <c r="L29" s="274">
        <v>45184.3</v>
      </c>
      <c r="M29" s="274">
        <v>63989.599999999999</v>
      </c>
    </row>
    <row r="30" spans="1:13" s="269" customFormat="1" ht="12.95" customHeight="1" x14ac:dyDescent="0.2">
      <c r="A30" s="275" t="s">
        <v>257</v>
      </c>
      <c r="B30" s="274">
        <v>2062.4</v>
      </c>
      <c r="C30" s="274">
        <v>5730.7</v>
      </c>
      <c r="D30" s="274">
        <v>6200.1</v>
      </c>
      <c r="E30" s="274">
        <v>3075.2</v>
      </c>
      <c r="F30" s="274">
        <v>2869.5</v>
      </c>
      <c r="G30" s="274">
        <v>3373.9</v>
      </c>
      <c r="H30" s="274">
        <v>4194.2</v>
      </c>
      <c r="I30" s="274">
        <v>5324.9</v>
      </c>
      <c r="J30" s="274">
        <v>8008.9</v>
      </c>
      <c r="K30" s="274">
        <v>9379.1</v>
      </c>
      <c r="L30" s="274">
        <v>12628.3</v>
      </c>
      <c r="M30" s="274">
        <v>35199.4</v>
      </c>
    </row>
    <row r="31" spans="1:13" s="269" customFormat="1" ht="12.95" customHeight="1" x14ac:dyDescent="0.2">
      <c r="A31" s="275" t="s">
        <v>258</v>
      </c>
      <c r="B31" s="274">
        <v>28490.1</v>
      </c>
      <c r="C31" s="274">
        <v>9704.4</v>
      </c>
      <c r="D31" s="274">
        <v>10943.9</v>
      </c>
      <c r="E31" s="274">
        <v>10203.4</v>
      </c>
      <c r="F31" s="274">
        <v>11482.6</v>
      </c>
      <c r="G31" s="274">
        <v>14835.4</v>
      </c>
      <c r="H31" s="274">
        <v>10637.4</v>
      </c>
      <c r="I31" s="274">
        <v>12555.8</v>
      </c>
      <c r="J31" s="274">
        <v>11967.3</v>
      </c>
      <c r="K31" s="274">
        <v>12670.7</v>
      </c>
      <c r="L31" s="274">
        <v>27806.400000000001</v>
      </c>
      <c r="M31" s="274">
        <v>28834.2</v>
      </c>
    </row>
    <row r="32" spans="1:13" s="269" customFormat="1" ht="12.95" customHeight="1" x14ac:dyDescent="0.2">
      <c r="A32" s="275" t="s">
        <v>259</v>
      </c>
      <c r="B32" s="274">
        <v>548.29999999999995</v>
      </c>
      <c r="C32" s="274">
        <v>562.1</v>
      </c>
      <c r="D32" s="274">
        <v>507.2</v>
      </c>
      <c r="E32" s="274">
        <v>694.5</v>
      </c>
      <c r="F32" s="274">
        <v>426.8</v>
      </c>
      <c r="G32" s="274">
        <v>565.70000000000005</v>
      </c>
      <c r="H32" s="274">
        <v>1031.9000000000001</v>
      </c>
      <c r="I32" s="274">
        <v>1837.7</v>
      </c>
      <c r="J32" s="274">
        <v>4034.7</v>
      </c>
      <c r="K32" s="274">
        <v>5324.1</v>
      </c>
      <c r="L32" s="274">
        <v>8360.9</v>
      </c>
      <c r="M32" s="274">
        <v>15306</v>
      </c>
    </row>
    <row r="33" spans="1:13" s="269" customFormat="1" ht="12.95" customHeight="1" x14ac:dyDescent="0.2">
      <c r="A33" s="275" t="s">
        <v>260</v>
      </c>
      <c r="B33" s="274">
        <v>3971.6</v>
      </c>
      <c r="C33" s="274">
        <v>4963.6000000000004</v>
      </c>
      <c r="D33" s="274">
        <v>5062.5</v>
      </c>
      <c r="E33" s="274">
        <v>4723.6000000000004</v>
      </c>
      <c r="F33" s="274">
        <v>5545</v>
      </c>
      <c r="G33" s="274">
        <v>11856.3</v>
      </c>
      <c r="H33" s="274">
        <v>16299.9</v>
      </c>
      <c r="I33" s="274">
        <v>17369.900000000001</v>
      </c>
      <c r="J33" s="274">
        <v>17771.2</v>
      </c>
      <c r="K33" s="274">
        <v>19990.2</v>
      </c>
      <c r="L33" s="274">
        <v>20811.8</v>
      </c>
      <c r="M33" s="274">
        <v>23309.200000000001</v>
      </c>
    </row>
    <row r="34" spans="1:13" s="269" customFormat="1" ht="12.95" customHeight="1" x14ac:dyDescent="0.2">
      <c r="A34" s="275" t="s">
        <v>261</v>
      </c>
      <c r="B34" s="274">
        <v>2053.6999999999998</v>
      </c>
      <c r="C34" s="274">
        <v>1855.3</v>
      </c>
      <c r="D34" s="274">
        <v>864.7</v>
      </c>
      <c r="E34" s="274">
        <v>1421.2</v>
      </c>
      <c r="F34" s="274">
        <v>1606.6</v>
      </c>
      <c r="G34" s="274">
        <v>2001.4</v>
      </c>
      <c r="H34" s="274">
        <v>1926.1</v>
      </c>
      <c r="I34" s="274">
        <v>2067.1</v>
      </c>
      <c r="J34" s="274">
        <v>2528</v>
      </c>
      <c r="K34" s="274">
        <v>2906.1</v>
      </c>
      <c r="L34" s="274">
        <v>2090.5</v>
      </c>
      <c r="M34" s="274">
        <v>3444.4</v>
      </c>
    </row>
    <row r="35" spans="1:13" s="269" customFormat="1" ht="12.95" customHeight="1" x14ac:dyDescent="0.2">
      <c r="A35" s="275" t="s">
        <v>262</v>
      </c>
      <c r="B35" s="274">
        <v>435.3</v>
      </c>
      <c r="C35" s="274">
        <v>587.6</v>
      </c>
      <c r="D35" s="274">
        <v>508.5</v>
      </c>
      <c r="E35" s="274">
        <v>571.1</v>
      </c>
      <c r="F35" s="274">
        <v>587</v>
      </c>
      <c r="G35" s="274">
        <v>523.5</v>
      </c>
      <c r="H35" s="274">
        <v>609.6</v>
      </c>
      <c r="I35" s="274">
        <v>746</v>
      </c>
      <c r="J35" s="274">
        <v>734.4</v>
      </c>
      <c r="K35" s="274">
        <v>1255.5999999999999</v>
      </c>
      <c r="L35" s="274">
        <v>6278.9</v>
      </c>
      <c r="M35" s="274">
        <v>1119.8</v>
      </c>
    </row>
    <row r="36" spans="1:13" s="269" customFormat="1" ht="12.95" customHeight="1" x14ac:dyDescent="0.2">
      <c r="A36" s="273" t="s">
        <v>263</v>
      </c>
      <c r="B36" s="274">
        <v>17667.7</v>
      </c>
      <c r="C36" s="274">
        <v>50259.8</v>
      </c>
      <c r="D36" s="274">
        <v>47436.4</v>
      </c>
      <c r="E36" s="274">
        <v>56196.7</v>
      </c>
      <c r="F36" s="274">
        <v>54100.1</v>
      </c>
      <c r="G36" s="274">
        <v>67565.399999999994</v>
      </c>
      <c r="H36" s="274">
        <v>76740</v>
      </c>
      <c r="I36" s="274">
        <v>102496.1</v>
      </c>
      <c r="J36" s="274">
        <v>110096.7</v>
      </c>
      <c r="K36" s="274">
        <v>116261.2</v>
      </c>
      <c r="L36" s="274">
        <v>117220</v>
      </c>
      <c r="M36" s="274">
        <v>122515.1</v>
      </c>
    </row>
    <row r="37" spans="1:13" s="269" customFormat="1" ht="12.95" customHeight="1" x14ac:dyDescent="0.2">
      <c r="A37" s="275" t="s">
        <v>264</v>
      </c>
      <c r="B37" s="274">
        <v>17479.2</v>
      </c>
      <c r="C37" s="274">
        <v>48075.1</v>
      </c>
      <c r="D37" s="274">
        <v>43646.1</v>
      </c>
      <c r="E37" s="274">
        <v>52380.9</v>
      </c>
      <c r="F37" s="274">
        <v>50255.9</v>
      </c>
      <c r="G37" s="274">
        <v>63216.6</v>
      </c>
      <c r="H37" s="274">
        <v>71608</v>
      </c>
      <c r="I37" s="274">
        <v>94245.4</v>
      </c>
      <c r="J37" s="274">
        <v>103953.1</v>
      </c>
      <c r="K37" s="274">
        <v>110139.9</v>
      </c>
      <c r="L37" s="274">
        <v>111057.9</v>
      </c>
      <c r="M37" s="274">
        <v>116509.5</v>
      </c>
    </row>
    <row r="38" spans="1:13" s="269" customFormat="1" ht="12.95" customHeight="1" x14ac:dyDescent="0.2">
      <c r="A38" s="275" t="s">
        <v>265</v>
      </c>
      <c r="B38" s="274">
        <v>15.6</v>
      </c>
      <c r="C38" s="274">
        <v>1977.1</v>
      </c>
      <c r="D38" s="274">
        <v>3590.4</v>
      </c>
      <c r="E38" s="274">
        <v>3618.2</v>
      </c>
      <c r="F38" s="274">
        <v>3594.2</v>
      </c>
      <c r="G38" s="274">
        <v>4119.1000000000004</v>
      </c>
      <c r="H38" s="274">
        <v>4603.3999999999996</v>
      </c>
      <c r="I38" s="274">
        <v>4370.5</v>
      </c>
      <c r="J38" s="274">
        <v>4255.3</v>
      </c>
      <c r="K38" s="274">
        <v>4234.5</v>
      </c>
      <c r="L38" s="274">
        <v>4212.8</v>
      </c>
      <c r="M38" s="274">
        <v>3771.1</v>
      </c>
    </row>
    <row r="39" spans="1:13" s="269" customFormat="1" ht="24" customHeight="1" x14ac:dyDescent="0.2">
      <c r="A39" s="275" t="s">
        <v>266</v>
      </c>
      <c r="B39" s="274">
        <v>172.8</v>
      </c>
      <c r="C39" s="274">
        <v>207.7</v>
      </c>
      <c r="D39" s="274">
        <v>199.9</v>
      </c>
      <c r="E39" s="274">
        <v>197.6</v>
      </c>
      <c r="F39" s="274">
        <v>250</v>
      </c>
      <c r="G39" s="274">
        <v>229.8</v>
      </c>
      <c r="H39" s="274">
        <v>528.6</v>
      </c>
      <c r="I39" s="274">
        <v>3880.2</v>
      </c>
      <c r="J39" s="274">
        <v>1888.3</v>
      </c>
      <c r="K39" s="274">
        <v>1886.7</v>
      </c>
      <c r="L39" s="274">
        <v>1949.4</v>
      </c>
      <c r="M39" s="274">
        <v>2234.5</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51334.5</v>
      </c>
      <c r="C41" s="271">
        <v>40669.9</v>
      </c>
      <c r="D41" s="271">
        <v>42655.6</v>
      </c>
      <c r="E41" s="271">
        <v>48578.400000000001</v>
      </c>
      <c r="F41" s="271">
        <v>44516</v>
      </c>
      <c r="G41" s="271">
        <v>71760.100000000006</v>
      </c>
      <c r="H41" s="271">
        <v>99297.9</v>
      </c>
      <c r="I41" s="271">
        <v>89742.7</v>
      </c>
      <c r="J41" s="271">
        <v>254976.2</v>
      </c>
      <c r="K41" s="271">
        <v>287886.90000000002</v>
      </c>
      <c r="L41" s="271">
        <v>335367.5</v>
      </c>
      <c r="M41" s="271">
        <v>415000.3</v>
      </c>
    </row>
    <row r="42" spans="1:13" s="269" customFormat="1" ht="12.95" customHeight="1" x14ac:dyDescent="0.2">
      <c r="A42" s="273" t="s">
        <v>267</v>
      </c>
      <c r="B42" s="223">
        <v>13102.3</v>
      </c>
      <c r="C42" s="223">
        <v>13741.5</v>
      </c>
      <c r="D42" s="223">
        <v>12474.9</v>
      </c>
      <c r="E42" s="223">
        <v>12387.3</v>
      </c>
      <c r="F42" s="223">
        <v>12324</v>
      </c>
      <c r="G42" s="223">
        <v>11749.3</v>
      </c>
      <c r="H42" s="223">
        <v>12139</v>
      </c>
      <c r="I42" s="223">
        <v>12156</v>
      </c>
      <c r="J42" s="223">
        <v>12601.9</v>
      </c>
      <c r="K42" s="223">
        <v>11911.4</v>
      </c>
      <c r="L42" s="223">
        <v>15081.5</v>
      </c>
      <c r="M42" s="223">
        <v>23523.1</v>
      </c>
    </row>
    <row r="43" spans="1:13" s="269" customFormat="1" ht="12.95" customHeight="1" x14ac:dyDescent="0.2">
      <c r="A43" s="273" t="s">
        <v>268</v>
      </c>
      <c r="B43" s="223">
        <v>28623.1</v>
      </c>
      <c r="C43" s="223">
        <v>28284.9</v>
      </c>
      <c r="D43" s="223">
        <v>29586.5</v>
      </c>
      <c r="E43" s="223">
        <v>34292.199999999997</v>
      </c>
      <c r="F43" s="223">
        <v>30815.599999999999</v>
      </c>
      <c r="G43" s="223">
        <v>59673.9</v>
      </c>
      <c r="H43" s="223">
        <v>92286.7</v>
      </c>
      <c r="I43" s="223">
        <v>71293.100000000006</v>
      </c>
      <c r="J43" s="223">
        <v>51239.6</v>
      </c>
      <c r="K43" s="223">
        <v>55864.4</v>
      </c>
      <c r="L43" s="223">
        <v>54932.800000000003</v>
      </c>
      <c r="M43" s="223">
        <v>64748.3</v>
      </c>
    </row>
    <row r="44" spans="1:13" s="269" customFormat="1" ht="12.95" customHeight="1" x14ac:dyDescent="0.2">
      <c r="A44" s="275" t="s">
        <v>269</v>
      </c>
      <c r="B44" s="223">
        <v>12341.4</v>
      </c>
      <c r="C44" s="223">
        <v>11703.8</v>
      </c>
      <c r="D44" s="223">
        <v>11439.3</v>
      </c>
      <c r="E44" s="223">
        <v>12845</v>
      </c>
      <c r="F44" s="223">
        <v>12745.2</v>
      </c>
      <c r="G44" s="223">
        <v>13408.9</v>
      </c>
      <c r="H44" s="223">
        <v>13293.7</v>
      </c>
      <c r="I44" s="223">
        <v>13416.1</v>
      </c>
      <c r="J44" s="223">
        <v>7166.5</v>
      </c>
      <c r="K44" s="223">
        <v>7512.5</v>
      </c>
      <c r="L44" s="223">
        <v>6920.1</v>
      </c>
      <c r="M44" s="223">
        <v>7579.1</v>
      </c>
    </row>
    <row r="45" spans="1:13" s="269" customFormat="1" ht="12.95" customHeight="1" x14ac:dyDescent="0.2">
      <c r="A45" s="275" t="s">
        <v>270</v>
      </c>
      <c r="B45" s="223">
        <v>11559.7</v>
      </c>
      <c r="C45" s="223">
        <v>11688.1</v>
      </c>
      <c r="D45" s="223">
        <v>12788.1</v>
      </c>
      <c r="E45" s="223">
        <v>16026.1</v>
      </c>
      <c r="F45" s="223">
        <v>12150.5</v>
      </c>
      <c r="G45" s="223">
        <v>31405.8</v>
      </c>
      <c r="H45" s="223">
        <v>63007.5</v>
      </c>
      <c r="I45" s="223">
        <v>35287.5</v>
      </c>
      <c r="J45" s="223">
        <v>17659.400000000001</v>
      </c>
      <c r="K45" s="223">
        <v>17863.599999999999</v>
      </c>
      <c r="L45" s="223">
        <v>18471.8</v>
      </c>
      <c r="M45" s="223">
        <v>20641.2</v>
      </c>
    </row>
    <row r="46" spans="1:13" s="269" customFormat="1" ht="36" x14ac:dyDescent="0.2">
      <c r="A46" s="275" t="s">
        <v>272</v>
      </c>
      <c r="B46" s="223"/>
      <c r="C46" s="223"/>
      <c r="D46" s="223"/>
      <c r="E46" s="223"/>
      <c r="F46" s="223"/>
      <c r="G46" s="223"/>
      <c r="H46" s="223" t="s">
        <v>33</v>
      </c>
      <c r="I46" s="223" t="s">
        <v>33</v>
      </c>
      <c r="J46" s="223" t="s">
        <v>33</v>
      </c>
      <c r="K46" s="223" t="s">
        <v>33</v>
      </c>
      <c r="L46" s="223">
        <v>-308.39999999999998</v>
      </c>
      <c r="M46" s="223">
        <v>-163.80000000000001</v>
      </c>
    </row>
    <row r="47" spans="1:13" s="269" customFormat="1" ht="12" x14ac:dyDescent="0.2">
      <c r="A47" s="275" t="s">
        <v>271</v>
      </c>
      <c r="B47" s="223">
        <v>4350.1000000000004</v>
      </c>
      <c r="C47" s="223">
        <v>4513.5</v>
      </c>
      <c r="D47" s="223">
        <v>4982.1000000000004</v>
      </c>
      <c r="E47" s="223">
        <v>5420.9</v>
      </c>
      <c r="F47" s="223">
        <v>5910.8</v>
      </c>
      <c r="G47" s="223">
        <v>14850.2</v>
      </c>
      <c r="H47" s="223">
        <v>15985.2</v>
      </c>
      <c r="I47" s="223">
        <v>22582.6</v>
      </c>
      <c r="J47" s="223">
        <v>26413.599999999999</v>
      </c>
      <c r="K47" s="223">
        <v>30487.8</v>
      </c>
      <c r="L47" s="223">
        <v>29849.200000000001</v>
      </c>
      <c r="M47" s="223">
        <v>36691.9</v>
      </c>
    </row>
    <row r="48" spans="1:13" s="269" customFormat="1" ht="12.95" customHeight="1" x14ac:dyDescent="0.2">
      <c r="A48" s="276" t="s">
        <v>273</v>
      </c>
      <c r="B48" s="223">
        <v>8688.5</v>
      </c>
      <c r="C48" s="223">
        <v>-2524.8000000000002</v>
      </c>
      <c r="D48" s="223">
        <v>-801</v>
      </c>
      <c r="E48" s="223">
        <v>184.1</v>
      </c>
      <c r="F48" s="223">
        <v>-1227</v>
      </c>
      <c r="G48" s="223">
        <v>-2314.6</v>
      </c>
      <c r="H48" s="223">
        <v>-6896.9</v>
      </c>
      <c r="I48" s="223">
        <v>4580</v>
      </c>
      <c r="J48" s="223">
        <v>189601.3</v>
      </c>
      <c r="K48" s="223">
        <v>219038.5</v>
      </c>
      <c r="L48" s="223">
        <v>263567.59999999998</v>
      </c>
      <c r="M48" s="223">
        <v>324156.09999999998</v>
      </c>
    </row>
    <row r="49" spans="1:13" s="269" customFormat="1" ht="12.95" customHeight="1" x14ac:dyDescent="0.2">
      <c r="A49" s="276" t="s">
        <v>274</v>
      </c>
      <c r="B49" s="223">
        <v>920.6</v>
      </c>
      <c r="C49" s="223">
        <v>1168.3</v>
      </c>
      <c r="D49" s="223">
        <v>1395.2</v>
      </c>
      <c r="E49" s="223">
        <v>1714.8</v>
      </c>
      <c r="F49" s="223">
        <v>2603.4</v>
      </c>
      <c r="G49" s="223">
        <v>2651.5</v>
      </c>
      <c r="H49" s="223">
        <v>1769.2</v>
      </c>
      <c r="I49" s="223">
        <v>1713.6</v>
      </c>
      <c r="J49" s="223">
        <v>1533.3</v>
      </c>
      <c r="K49" s="223">
        <v>1072.7</v>
      </c>
      <c r="L49" s="223">
        <v>1785.6</v>
      </c>
      <c r="M49" s="223">
        <v>2572.8000000000002</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118414.9</v>
      </c>
      <c r="C51" s="271">
        <v>125235.2</v>
      </c>
      <c r="D51" s="271">
        <v>123555</v>
      </c>
      <c r="E51" s="271">
        <v>133904.4</v>
      </c>
      <c r="F51" s="271">
        <v>131411.6</v>
      </c>
      <c r="G51" s="271">
        <v>187951.9</v>
      </c>
      <c r="H51" s="271">
        <v>226785.5</v>
      </c>
      <c r="I51" s="271">
        <v>251814.2</v>
      </c>
      <c r="J51" s="271">
        <v>433858.1</v>
      </c>
      <c r="K51" s="271">
        <v>485013.4</v>
      </c>
      <c r="L51" s="271">
        <v>575748.5</v>
      </c>
      <c r="M51" s="271">
        <v>708717.9</v>
      </c>
    </row>
    <row r="52" spans="1:13" s="269" customFormat="1" ht="6.95" customHeight="1" thickBot="1" x14ac:dyDescent="0.25">
      <c r="A52" s="230"/>
      <c r="B52" s="231"/>
      <c r="C52" s="231"/>
      <c r="D52" s="231"/>
      <c r="E52" s="231"/>
      <c r="F52" s="231"/>
      <c r="G52" s="277"/>
      <c r="H52" s="231"/>
      <c r="I52" s="231"/>
      <c r="J52" s="231"/>
      <c r="K52" s="231"/>
      <c r="L52" s="231"/>
      <c r="M52" s="231"/>
    </row>
    <row r="53" spans="1:13" s="269" customFormat="1" ht="12.95" hidden="1" customHeight="1" x14ac:dyDescent="0.2">
      <c r="A53" s="232"/>
      <c r="B53" s="212"/>
      <c r="C53" s="212"/>
      <c r="D53" s="212"/>
      <c r="E53" s="212"/>
      <c r="F53" s="212"/>
      <c r="G53" s="274"/>
      <c r="H53" s="212"/>
      <c r="I53" s="212"/>
      <c r="J53" s="212"/>
      <c r="K53" s="212"/>
      <c r="L53" s="212"/>
      <c r="M53" s="212"/>
    </row>
    <row r="54" spans="1:13" s="269" customFormat="1" ht="12.95" customHeight="1" x14ac:dyDescent="0.2">
      <c r="A54" s="232" t="s">
        <v>14</v>
      </c>
      <c r="B54" s="212"/>
      <c r="C54" s="212"/>
      <c r="D54" s="212"/>
      <c r="E54" s="212"/>
      <c r="F54" s="212"/>
      <c r="G54" s="274"/>
      <c r="H54" s="212"/>
      <c r="I54" s="212"/>
      <c r="J54" s="212"/>
      <c r="K54" s="212"/>
      <c r="L54" s="212"/>
      <c r="M54" s="212"/>
    </row>
    <row r="55" spans="1:13" ht="12.95" customHeight="1" x14ac:dyDescent="0.2">
      <c r="A55" s="273" t="s">
        <v>47</v>
      </c>
      <c r="B55" s="212">
        <v>618</v>
      </c>
      <c r="C55" s="212">
        <v>600</v>
      </c>
      <c r="D55" s="212">
        <v>587</v>
      </c>
      <c r="E55" s="212">
        <v>576</v>
      </c>
      <c r="F55" s="212">
        <v>563</v>
      </c>
      <c r="G55" s="278">
        <v>562</v>
      </c>
      <c r="H55" s="212">
        <v>549</v>
      </c>
      <c r="I55" s="212">
        <v>548</v>
      </c>
      <c r="J55" s="212">
        <v>549</v>
      </c>
      <c r="K55" s="212">
        <v>587</v>
      </c>
      <c r="L55" s="212">
        <v>621</v>
      </c>
      <c r="M55" s="212">
        <v>700</v>
      </c>
    </row>
  </sheetData>
  <hyperlinks>
    <hyperlink ref="A1" location="Мазмуну!A1" display="МАЗМУНУНА  кайтуу" xr:uid="{00000000-0004-0000-3D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1393"/>
  <sheetViews>
    <sheetView workbookViewId="0">
      <selection activeCell="M42" sqref="M42"/>
    </sheetView>
  </sheetViews>
  <sheetFormatPr defaultRowHeight="12.95" customHeight="1" x14ac:dyDescent="0.2"/>
  <cols>
    <col min="1" max="1" width="39.7109375" style="232" customWidth="1"/>
    <col min="2" max="2" width="0" style="289" hidden="1" customWidth="1"/>
    <col min="3" max="6" width="8.85546875" style="289" hidden="1" customWidth="1"/>
    <col min="7" max="8" width="9.42578125" style="212" hidden="1" customWidth="1"/>
    <col min="9" max="13" width="9.42578125" style="212" customWidth="1"/>
    <col min="14" max="256" width="9.140625" style="212"/>
    <col min="257" max="257" width="39.7109375" style="212" customWidth="1"/>
    <col min="258" max="262" width="0" style="212" hidden="1" customWidth="1"/>
    <col min="263" max="267" width="9.42578125" style="212" customWidth="1"/>
    <col min="268" max="512" width="9.140625" style="212"/>
    <col min="513" max="513" width="39.7109375" style="212" customWidth="1"/>
    <col min="514" max="518" width="0" style="212" hidden="1" customWidth="1"/>
    <col min="519" max="523" width="9.42578125" style="212" customWidth="1"/>
    <col min="524" max="768" width="9.140625" style="212"/>
    <col min="769" max="769" width="39.7109375" style="212" customWidth="1"/>
    <col min="770" max="774" width="0" style="212" hidden="1" customWidth="1"/>
    <col min="775" max="779" width="9.42578125" style="212" customWidth="1"/>
    <col min="780" max="1024" width="9.140625" style="212"/>
    <col min="1025" max="1025" width="39.7109375" style="212" customWidth="1"/>
    <col min="1026" max="1030" width="0" style="212" hidden="1" customWidth="1"/>
    <col min="1031" max="1035" width="9.42578125" style="212" customWidth="1"/>
    <col min="1036" max="1280" width="9.140625" style="212"/>
    <col min="1281" max="1281" width="39.7109375" style="212" customWidth="1"/>
    <col min="1282" max="1286" width="0" style="212" hidden="1" customWidth="1"/>
    <col min="1287" max="1291" width="9.42578125" style="212" customWidth="1"/>
    <col min="1292" max="1536" width="9.140625" style="212"/>
    <col min="1537" max="1537" width="39.7109375" style="212" customWidth="1"/>
    <col min="1538" max="1542" width="0" style="212" hidden="1" customWidth="1"/>
    <col min="1543" max="1547" width="9.42578125" style="212" customWidth="1"/>
    <col min="1548" max="1792" width="9.140625" style="212"/>
    <col min="1793" max="1793" width="39.7109375" style="212" customWidth="1"/>
    <col min="1794" max="1798" width="0" style="212" hidden="1" customWidth="1"/>
    <col min="1799" max="1803" width="9.42578125" style="212" customWidth="1"/>
    <col min="1804" max="2048" width="9.140625" style="212"/>
    <col min="2049" max="2049" width="39.7109375" style="212" customWidth="1"/>
    <col min="2050" max="2054" width="0" style="212" hidden="1" customWidth="1"/>
    <col min="2055" max="2059" width="9.42578125" style="212" customWidth="1"/>
    <col min="2060" max="2304" width="9.140625" style="212"/>
    <col min="2305" max="2305" width="39.7109375" style="212" customWidth="1"/>
    <col min="2306" max="2310" width="0" style="212" hidden="1" customWidth="1"/>
    <col min="2311" max="2315" width="9.42578125" style="212" customWidth="1"/>
    <col min="2316" max="2560" width="9.140625" style="212"/>
    <col min="2561" max="2561" width="39.7109375" style="212" customWidth="1"/>
    <col min="2562" max="2566" width="0" style="212" hidden="1" customWidth="1"/>
    <col min="2567" max="2571" width="9.42578125" style="212" customWidth="1"/>
    <col min="2572" max="2816" width="9.140625" style="212"/>
    <col min="2817" max="2817" width="39.7109375" style="212" customWidth="1"/>
    <col min="2818" max="2822" width="0" style="212" hidden="1" customWidth="1"/>
    <col min="2823" max="2827" width="9.42578125" style="212" customWidth="1"/>
    <col min="2828" max="3072" width="9.140625" style="212"/>
    <col min="3073" max="3073" width="39.7109375" style="212" customWidth="1"/>
    <col min="3074" max="3078" width="0" style="212" hidden="1" customWidth="1"/>
    <col min="3079" max="3083" width="9.42578125" style="212" customWidth="1"/>
    <col min="3084" max="3328" width="9.140625" style="212"/>
    <col min="3329" max="3329" width="39.7109375" style="212" customWidth="1"/>
    <col min="3330" max="3334" width="0" style="212" hidden="1" customWidth="1"/>
    <col min="3335" max="3339" width="9.42578125" style="212" customWidth="1"/>
    <col min="3340" max="3584" width="9.140625" style="212"/>
    <col min="3585" max="3585" width="39.7109375" style="212" customWidth="1"/>
    <col min="3586" max="3590" width="0" style="212" hidden="1" customWidth="1"/>
    <col min="3591" max="3595" width="9.42578125" style="212" customWidth="1"/>
    <col min="3596" max="3840" width="9.140625" style="212"/>
    <col min="3841" max="3841" width="39.7109375" style="212" customWidth="1"/>
    <col min="3842" max="3846" width="0" style="212" hidden="1" customWidth="1"/>
    <col min="3847" max="3851" width="9.42578125" style="212" customWidth="1"/>
    <col min="3852" max="4096" width="9.140625" style="212"/>
    <col min="4097" max="4097" width="39.7109375" style="212" customWidth="1"/>
    <col min="4098" max="4102" width="0" style="212" hidden="1" customWidth="1"/>
    <col min="4103" max="4107" width="9.42578125" style="212" customWidth="1"/>
    <col min="4108" max="4352" width="9.140625" style="212"/>
    <col min="4353" max="4353" width="39.7109375" style="212" customWidth="1"/>
    <col min="4354" max="4358" width="0" style="212" hidden="1" customWidth="1"/>
    <col min="4359" max="4363" width="9.42578125" style="212" customWidth="1"/>
    <col min="4364" max="4608" width="9.140625" style="212"/>
    <col min="4609" max="4609" width="39.7109375" style="212" customWidth="1"/>
    <col min="4610" max="4614" width="0" style="212" hidden="1" customWidth="1"/>
    <col min="4615" max="4619" width="9.42578125" style="212" customWidth="1"/>
    <col min="4620" max="4864" width="9.140625" style="212"/>
    <col min="4865" max="4865" width="39.7109375" style="212" customWidth="1"/>
    <col min="4866" max="4870" width="0" style="212" hidden="1" customWidth="1"/>
    <col min="4871" max="4875" width="9.42578125" style="212" customWidth="1"/>
    <col min="4876" max="5120" width="9.140625" style="212"/>
    <col min="5121" max="5121" width="39.7109375" style="212" customWidth="1"/>
    <col min="5122" max="5126" width="0" style="212" hidden="1" customWidth="1"/>
    <col min="5127" max="5131" width="9.42578125" style="212" customWidth="1"/>
    <col min="5132" max="5376" width="9.140625" style="212"/>
    <col min="5377" max="5377" width="39.7109375" style="212" customWidth="1"/>
    <col min="5378" max="5382" width="0" style="212" hidden="1" customWidth="1"/>
    <col min="5383" max="5387" width="9.42578125" style="212" customWidth="1"/>
    <col min="5388" max="5632" width="9.140625" style="212"/>
    <col min="5633" max="5633" width="39.7109375" style="212" customWidth="1"/>
    <col min="5634" max="5638" width="0" style="212" hidden="1" customWidth="1"/>
    <col min="5639" max="5643" width="9.42578125" style="212" customWidth="1"/>
    <col min="5644" max="5888" width="9.140625" style="212"/>
    <col min="5889" max="5889" width="39.7109375" style="212" customWidth="1"/>
    <col min="5890" max="5894" width="0" style="212" hidden="1" customWidth="1"/>
    <col min="5895" max="5899" width="9.42578125" style="212" customWidth="1"/>
    <col min="5900" max="6144" width="9.140625" style="212"/>
    <col min="6145" max="6145" width="39.7109375" style="212" customWidth="1"/>
    <col min="6146" max="6150" width="0" style="212" hidden="1" customWidth="1"/>
    <col min="6151" max="6155" width="9.42578125" style="212" customWidth="1"/>
    <col min="6156" max="6400" width="9.140625" style="212"/>
    <col min="6401" max="6401" width="39.7109375" style="212" customWidth="1"/>
    <col min="6402" max="6406" width="0" style="212" hidden="1" customWidth="1"/>
    <col min="6407" max="6411" width="9.42578125" style="212" customWidth="1"/>
    <col min="6412" max="6656" width="9.140625" style="212"/>
    <col min="6657" max="6657" width="39.7109375" style="212" customWidth="1"/>
    <col min="6658" max="6662" width="0" style="212" hidden="1" customWidth="1"/>
    <col min="6663" max="6667" width="9.42578125" style="212" customWidth="1"/>
    <col min="6668" max="6912" width="9.140625" style="212"/>
    <col min="6913" max="6913" width="39.7109375" style="212" customWidth="1"/>
    <col min="6914" max="6918" width="0" style="212" hidden="1" customWidth="1"/>
    <col min="6919" max="6923" width="9.42578125" style="212" customWidth="1"/>
    <col min="6924" max="7168" width="9.140625" style="212"/>
    <col min="7169" max="7169" width="39.7109375" style="212" customWidth="1"/>
    <col min="7170" max="7174" width="0" style="212" hidden="1" customWidth="1"/>
    <col min="7175" max="7179" width="9.42578125" style="212" customWidth="1"/>
    <col min="7180" max="7424" width="9.140625" style="212"/>
    <col min="7425" max="7425" width="39.7109375" style="212" customWidth="1"/>
    <col min="7426" max="7430" width="0" style="212" hidden="1" customWidth="1"/>
    <col min="7431" max="7435" width="9.42578125" style="212" customWidth="1"/>
    <col min="7436" max="7680" width="9.140625" style="212"/>
    <col min="7681" max="7681" width="39.7109375" style="212" customWidth="1"/>
    <col min="7682" max="7686" width="0" style="212" hidden="1" customWidth="1"/>
    <col min="7687" max="7691" width="9.42578125" style="212" customWidth="1"/>
    <col min="7692" max="7936" width="9.140625" style="212"/>
    <col min="7937" max="7937" width="39.7109375" style="212" customWidth="1"/>
    <col min="7938" max="7942" width="0" style="212" hidden="1" customWidth="1"/>
    <col min="7943" max="7947" width="9.42578125" style="212" customWidth="1"/>
    <col min="7948" max="8192" width="9.140625" style="212"/>
    <col min="8193" max="8193" width="39.7109375" style="212" customWidth="1"/>
    <col min="8194" max="8198" width="0" style="212" hidden="1" customWidth="1"/>
    <col min="8199" max="8203" width="9.42578125" style="212" customWidth="1"/>
    <col min="8204" max="8448" width="9.140625" style="212"/>
    <col min="8449" max="8449" width="39.7109375" style="212" customWidth="1"/>
    <col min="8450" max="8454" width="0" style="212" hidden="1" customWidth="1"/>
    <col min="8455" max="8459" width="9.42578125" style="212" customWidth="1"/>
    <col min="8460" max="8704" width="9.140625" style="212"/>
    <col min="8705" max="8705" width="39.7109375" style="212" customWidth="1"/>
    <col min="8706" max="8710" width="0" style="212" hidden="1" customWidth="1"/>
    <col min="8711" max="8715" width="9.42578125" style="212" customWidth="1"/>
    <col min="8716" max="8960" width="9.140625" style="212"/>
    <col min="8961" max="8961" width="39.7109375" style="212" customWidth="1"/>
    <col min="8962" max="8966" width="0" style="212" hidden="1" customWidth="1"/>
    <col min="8967" max="8971" width="9.42578125" style="212" customWidth="1"/>
    <col min="8972" max="9216" width="9.140625" style="212"/>
    <col min="9217" max="9217" width="39.7109375" style="212" customWidth="1"/>
    <col min="9218" max="9222" width="0" style="212" hidden="1" customWidth="1"/>
    <col min="9223" max="9227" width="9.42578125" style="212" customWidth="1"/>
    <col min="9228" max="9472" width="9.140625" style="212"/>
    <col min="9473" max="9473" width="39.7109375" style="212" customWidth="1"/>
    <col min="9474" max="9478" width="0" style="212" hidden="1" customWidth="1"/>
    <col min="9479" max="9483" width="9.42578125" style="212" customWidth="1"/>
    <col min="9484" max="9728" width="9.140625" style="212"/>
    <col min="9729" max="9729" width="39.7109375" style="212" customWidth="1"/>
    <col min="9730" max="9734" width="0" style="212" hidden="1" customWidth="1"/>
    <col min="9735" max="9739" width="9.42578125" style="212" customWidth="1"/>
    <col min="9740" max="9984" width="9.140625" style="212"/>
    <col min="9985" max="9985" width="39.7109375" style="212" customWidth="1"/>
    <col min="9986" max="9990" width="0" style="212" hidden="1" customWidth="1"/>
    <col min="9991" max="9995" width="9.42578125" style="212" customWidth="1"/>
    <col min="9996" max="10240" width="9.140625" style="212"/>
    <col min="10241" max="10241" width="39.7109375" style="212" customWidth="1"/>
    <col min="10242" max="10246" width="0" style="212" hidden="1" customWidth="1"/>
    <col min="10247" max="10251" width="9.42578125" style="212" customWidth="1"/>
    <col min="10252" max="10496" width="9.140625" style="212"/>
    <col min="10497" max="10497" width="39.7109375" style="212" customWidth="1"/>
    <col min="10498" max="10502" width="0" style="212" hidden="1" customWidth="1"/>
    <col min="10503" max="10507" width="9.42578125" style="212" customWidth="1"/>
    <col min="10508" max="10752" width="9.140625" style="212"/>
    <col min="10753" max="10753" width="39.7109375" style="212" customWidth="1"/>
    <col min="10754" max="10758" width="0" style="212" hidden="1" customWidth="1"/>
    <col min="10759" max="10763" width="9.42578125" style="212" customWidth="1"/>
    <col min="10764" max="11008" width="9.140625" style="212"/>
    <col min="11009" max="11009" width="39.7109375" style="212" customWidth="1"/>
    <col min="11010" max="11014" width="0" style="212" hidden="1" customWidth="1"/>
    <col min="11015" max="11019" width="9.42578125" style="212" customWidth="1"/>
    <col min="11020" max="11264" width="9.140625" style="212"/>
    <col min="11265" max="11265" width="39.7109375" style="212" customWidth="1"/>
    <col min="11266" max="11270" width="0" style="212" hidden="1" customWidth="1"/>
    <col min="11271" max="11275" width="9.42578125" style="212" customWidth="1"/>
    <col min="11276" max="11520" width="9.140625" style="212"/>
    <col min="11521" max="11521" width="39.7109375" style="212" customWidth="1"/>
    <col min="11522" max="11526" width="0" style="212" hidden="1" customWidth="1"/>
    <col min="11527" max="11531" width="9.42578125" style="212" customWidth="1"/>
    <col min="11532" max="11776" width="9.140625" style="212"/>
    <col min="11777" max="11777" width="39.7109375" style="212" customWidth="1"/>
    <col min="11778" max="11782" width="0" style="212" hidden="1" customWidth="1"/>
    <col min="11783" max="11787" width="9.42578125" style="212" customWidth="1"/>
    <col min="11788" max="12032" width="9.140625" style="212"/>
    <col min="12033" max="12033" width="39.7109375" style="212" customWidth="1"/>
    <col min="12034" max="12038" width="0" style="212" hidden="1" customWidth="1"/>
    <col min="12039" max="12043" width="9.42578125" style="212" customWidth="1"/>
    <col min="12044" max="12288" width="9.140625" style="212"/>
    <col min="12289" max="12289" width="39.7109375" style="212" customWidth="1"/>
    <col min="12290" max="12294" width="0" style="212" hidden="1" customWidth="1"/>
    <col min="12295" max="12299" width="9.42578125" style="212" customWidth="1"/>
    <col min="12300" max="12544" width="9.140625" style="212"/>
    <col min="12545" max="12545" width="39.7109375" style="212" customWidth="1"/>
    <col min="12546" max="12550" width="0" style="212" hidden="1" customWidth="1"/>
    <col min="12551" max="12555" width="9.42578125" style="212" customWidth="1"/>
    <col min="12556" max="12800" width="9.140625" style="212"/>
    <col min="12801" max="12801" width="39.7109375" style="212" customWidth="1"/>
    <col min="12802" max="12806" width="0" style="212" hidden="1" customWidth="1"/>
    <col min="12807" max="12811" width="9.42578125" style="212" customWidth="1"/>
    <col min="12812" max="13056" width="9.140625" style="212"/>
    <col min="13057" max="13057" width="39.7109375" style="212" customWidth="1"/>
    <col min="13058" max="13062" width="0" style="212" hidden="1" customWidth="1"/>
    <col min="13063" max="13067" width="9.42578125" style="212" customWidth="1"/>
    <col min="13068" max="13312" width="9.140625" style="212"/>
    <col min="13313" max="13313" width="39.7109375" style="212" customWidth="1"/>
    <col min="13314" max="13318" width="0" style="212" hidden="1" customWidth="1"/>
    <col min="13319" max="13323" width="9.42578125" style="212" customWidth="1"/>
    <col min="13324" max="13568" width="9.140625" style="212"/>
    <col min="13569" max="13569" width="39.7109375" style="212" customWidth="1"/>
    <col min="13570" max="13574" width="0" style="212" hidden="1" customWidth="1"/>
    <col min="13575" max="13579" width="9.42578125" style="212" customWidth="1"/>
    <col min="13580" max="13824" width="9.140625" style="212"/>
    <col min="13825" max="13825" width="39.7109375" style="212" customWidth="1"/>
    <col min="13826" max="13830" width="0" style="212" hidden="1" customWidth="1"/>
    <col min="13831" max="13835" width="9.42578125" style="212" customWidth="1"/>
    <col min="13836" max="14080" width="9.140625" style="212"/>
    <col min="14081" max="14081" width="39.7109375" style="212" customWidth="1"/>
    <col min="14082" max="14086" width="0" style="212" hidden="1" customWidth="1"/>
    <col min="14087" max="14091" width="9.42578125" style="212" customWidth="1"/>
    <col min="14092" max="14336" width="9.140625" style="212"/>
    <col min="14337" max="14337" width="39.7109375" style="212" customWidth="1"/>
    <col min="14338" max="14342" width="0" style="212" hidden="1" customWidth="1"/>
    <col min="14343" max="14347" width="9.42578125" style="212" customWidth="1"/>
    <col min="14348" max="14592" width="9.140625" style="212"/>
    <col min="14593" max="14593" width="39.7109375" style="212" customWidth="1"/>
    <col min="14594" max="14598" width="0" style="212" hidden="1" customWidth="1"/>
    <col min="14599" max="14603" width="9.42578125" style="212" customWidth="1"/>
    <col min="14604" max="14848" width="9.140625" style="212"/>
    <col min="14849" max="14849" width="39.7109375" style="212" customWidth="1"/>
    <col min="14850" max="14854" width="0" style="212" hidden="1" customWidth="1"/>
    <col min="14855" max="14859" width="9.42578125" style="212" customWidth="1"/>
    <col min="14860" max="15104" width="9.140625" style="212"/>
    <col min="15105" max="15105" width="39.7109375" style="212" customWidth="1"/>
    <col min="15106" max="15110" width="0" style="212" hidden="1" customWidth="1"/>
    <col min="15111" max="15115" width="9.42578125" style="212" customWidth="1"/>
    <col min="15116" max="15360" width="9.140625" style="212"/>
    <col min="15361" max="15361" width="39.7109375" style="212" customWidth="1"/>
    <col min="15362" max="15366" width="0" style="212" hidden="1" customWidth="1"/>
    <col min="15367" max="15371" width="9.42578125" style="212" customWidth="1"/>
    <col min="15372" max="15616" width="9.140625" style="212"/>
    <col min="15617" max="15617" width="39.7109375" style="212" customWidth="1"/>
    <col min="15618" max="15622" width="0" style="212" hidden="1" customWidth="1"/>
    <col min="15623" max="15627" width="9.42578125" style="212" customWidth="1"/>
    <col min="15628" max="15872" width="9.140625" style="212"/>
    <col min="15873" max="15873" width="39.7109375" style="212" customWidth="1"/>
    <col min="15874" max="15878" width="0" style="212" hidden="1" customWidth="1"/>
    <col min="15879" max="15883" width="9.42578125" style="212" customWidth="1"/>
    <col min="15884" max="16128" width="9.140625" style="212"/>
    <col min="16129" max="16129" width="39.7109375"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288</v>
      </c>
      <c r="B2" s="287"/>
      <c r="C2" s="287"/>
      <c r="D2" s="287"/>
      <c r="E2" s="287"/>
      <c r="F2" s="287"/>
    </row>
    <row r="3" spans="1:13" s="279" customFormat="1" ht="18" customHeight="1" x14ac:dyDescent="0.2">
      <c r="A3" s="210" t="s">
        <v>289</v>
      </c>
      <c r="B3" s="287"/>
      <c r="C3" s="287"/>
      <c r="D3" s="287"/>
      <c r="E3" s="287"/>
      <c r="F3" s="287"/>
    </row>
    <row r="4" spans="1:13" s="269" customFormat="1" ht="18" customHeight="1" thickBot="1" x14ac:dyDescent="0.25">
      <c r="A4" s="268" t="s">
        <v>149</v>
      </c>
      <c r="B4" s="289"/>
      <c r="C4" s="289"/>
      <c r="D4" s="289"/>
      <c r="E4" s="289"/>
      <c r="F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c r="C6" s="233"/>
      <c r="D6" s="233"/>
      <c r="E6" s="233"/>
      <c r="F6" s="233"/>
    </row>
    <row r="7" spans="1:13" s="272" customFormat="1" ht="12.95" customHeight="1" x14ac:dyDescent="0.2">
      <c r="A7" s="232" t="s">
        <v>42</v>
      </c>
      <c r="B7" s="291">
        <v>23803.4</v>
      </c>
      <c r="C7" s="291">
        <v>24108.1</v>
      </c>
      <c r="D7" s="291">
        <v>26736.2</v>
      </c>
      <c r="E7" s="291">
        <v>30695.8</v>
      </c>
      <c r="F7" s="291">
        <v>31591.4</v>
      </c>
      <c r="G7" s="271">
        <v>33576.199999999997</v>
      </c>
      <c r="H7" s="271">
        <v>36521.300000000003</v>
      </c>
      <c r="I7" s="271">
        <v>40591.300000000003</v>
      </c>
      <c r="J7" s="271">
        <v>51804.9</v>
      </c>
      <c r="K7" s="271">
        <v>59033.1</v>
      </c>
      <c r="L7" s="271">
        <v>73977.7</v>
      </c>
      <c r="M7" s="271">
        <v>78598.5</v>
      </c>
    </row>
    <row r="8" spans="1:13" s="269" customFormat="1" ht="15" customHeight="1" x14ac:dyDescent="0.2">
      <c r="A8" s="273" t="s">
        <v>236</v>
      </c>
      <c r="B8" s="292">
        <v>12540.2</v>
      </c>
      <c r="C8" s="292">
        <v>12741</v>
      </c>
      <c r="D8" s="292">
        <v>15081</v>
      </c>
      <c r="E8" s="292">
        <v>17108.2</v>
      </c>
      <c r="F8" s="292">
        <v>16998.099999999999</v>
      </c>
      <c r="G8" s="274">
        <v>18401.3</v>
      </c>
      <c r="H8" s="274">
        <v>21076.5</v>
      </c>
      <c r="I8" s="274">
        <v>22948.1</v>
      </c>
      <c r="J8" s="274">
        <v>32946.400000000001</v>
      </c>
      <c r="K8" s="274">
        <v>36202.9</v>
      </c>
      <c r="L8" s="274">
        <v>46633.7</v>
      </c>
      <c r="M8" s="274">
        <v>50507.4</v>
      </c>
    </row>
    <row r="9" spans="1:13" s="269" customFormat="1" ht="24" customHeight="1" x14ac:dyDescent="0.2">
      <c r="A9" s="275" t="s">
        <v>280</v>
      </c>
      <c r="B9" s="292">
        <v>841.1</v>
      </c>
      <c r="C9" s="292">
        <v>1018.8</v>
      </c>
      <c r="D9" s="292">
        <v>1628.4</v>
      </c>
      <c r="E9" s="292">
        <v>2275</v>
      </c>
      <c r="F9" s="292">
        <v>1800</v>
      </c>
      <c r="G9" s="274">
        <v>2075.1</v>
      </c>
      <c r="H9" s="274">
        <v>2122.8000000000002</v>
      </c>
      <c r="I9" s="274">
        <v>2648</v>
      </c>
      <c r="J9" s="274">
        <v>4277.3999999999996</v>
      </c>
      <c r="K9" s="274">
        <v>4787.6000000000004</v>
      </c>
      <c r="L9" s="274">
        <v>7118.8</v>
      </c>
      <c r="M9" s="274">
        <v>8547.6</v>
      </c>
    </row>
    <row r="10" spans="1:13" s="269" customFormat="1" ht="12.95" customHeight="1" x14ac:dyDescent="0.2">
      <c r="A10" s="275" t="s">
        <v>238</v>
      </c>
      <c r="B10" s="292">
        <v>2263.1</v>
      </c>
      <c r="C10" s="292">
        <v>2193.9</v>
      </c>
      <c r="D10" s="292">
        <v>2310.3000000000002</v>
      </c>
      <c r="E10" s="292">
        <v>2958.6</v>
      </c>
      <c r="F10" s="292">
        <v>2894.3</v>
      </c>
      <c r="G10" s="274">
        <v>3103.9</v>
      </c>
      <c r="H10" s="274">
        <v>3314.9</v>
      </c>
      <c r="I10" s="274">
        <v>1605.6</v>
      </c>
      <c r="J10" s="274">
        <v>1311</v>
      </c>
      <c r="K10" s="274">
        <v>911.6</v>
      </c>
      <c r="L10" s="274">
        <v>1623.2</v>
      </c>
      <c r="M10" s="274">
        <v>1367.1</v>
      </c>
    </row>
    <row r="11" spans="1:13" s="269" customFormat="1" ht="12.95" customHeight="1" x14ac:dyDescent="0.2">
      <c r="A11" s="275" t="s">
        <v>239</v>
      </c>
      <c r="B11" s="292">
        <v>1903.8</v>
      </c>
      <c r="C11" s="292">
        <v>2251.3000000000002</v>
      </c>
      <c r="D11" s="292">
        <v>2437.1999999999998</v>
      </c>
      <c r="E11" s="292">
        <v>2871.5</v>
      </c>
      <c r="F11" s="292">
        <v>3694.6</v>
      </c>
      <c r="G11" s="274">
        <v>4103.8999999999996</v>
      </c>
      <c r="H11" s="274">
        <v>5002.5</v>
      </c>
      <c r="I11" s="274">
        <v>6016.9</v>
      </c>
      <c r="J11" s="274">
        <v>7760.5</v>
      </c>
      <c r="K11" s="274">
        <v>8194.1</v>
      </c>
      <c r="L11" s="274">
        <v>8456.7999999999993</v>
      </c>
      <c r="M11" s="274">
        <v>10702.6</v>
      </c>
    </row>
    <row r="12" spans="1:13" s="269" customFormat="1" ht="24" x14ac:dyDescent="0.2">
      <c r="A12" s="275" t="s">
        <v>281</v>
      </c>
      <c r="B12" s="292">
        <v>547.4</v>
      </c>
      <c r="C12" s="292">
        <v>523.1</v>
      </c>
      <c r="D12" s="292">
        <v>444.7</v>
      </c>
      <c r="E12" s="292">
        <v>492.6</v>
      </c>
      <c r="F12" s="292">
        <v>357.7</v>
      </c>
      <c r="G12" s="274">
        <v>518.29999999999995</v>
      </c>
      <c r="H12" s="274">
        <v>859.8</v>
      </c>
      <c r="I12" s="274">
        <v>878.8</v>
      </c>
      <c r="J12" s="274">
        <v>1375.5</v>
      </c>
      <c r="K12" s="274">
        <v>1353.7</v>
      </c>
      <c r="L12" s="274">
        <v>1890</v>
      </c>
      <c r="M12" s="274">
        <v>2952.2</v>
      </c>
    </row>
    <row r="13" spans="1:13" s="269" customFormat="1" ht="24" x14ac:dyDescent="0.2">
      <c r="A13" s="275" t="s">
        <v>241</v>
      </c>
      <c r="B13" s="292">
        <v>430.2</v>
      </c>
      <c r="C13" s="292">
        <v>417.4</v>
      </c>
      <c r="D13" s="292">
        <v>0</v>
      </c>
      <c r="E13" s="292" t="s">
        <v>33</v>
      </c>
      <c r="F13" s="292" t="s">
        <v>33</v>
      </c>
      <c r="G13" s="274" t="s">
        <v>33</v>
      </c>
      <c r="H13" s="274" t="s">
        <v>33</v>
      </c>
      <c r="I13" s="274" t="s">
        <v>33</v>
      </c>
      <c r="J13" s="274">
        <v>0.5</v>
      </c>
      <c r="K13" s="274">
        <v>5.5</v>
      </c>
      <c r="L13" s="274">
        <v>65.7</v>
      </c>
      <c r="M13" s="274">
        <v>103.2</v>
      </c>
    </row>
    <row r="14" spans="1:13" s="269" customFormat="1" ht="12.95" customHeight="1" x14ac:dyDescent="0.2">
      <c r="A14" s="275" t="s">
        <v>242</v>
      </c>
      <c r="B14" s="292">
        <v>5500</v>
      </c>
      <c r="C14" s="292">
        <v>5490.6</v>
      </c>
      <c r="D14" s="292">
        <v>6537.8</v>
      </c>
      <c r="E14" s="292">
        <v>6996.8</v>
      </c>
      <c r="F14" s="292">
        <v>6914.7</v>
      </c>
      <c r="G14" s="274">
        <v>7342.3</v>
      </c>
      <c r="H14" s="274">
        <v>8120.1</v>
      </c>
      <c r="I14" s="274">
        <v>9099.9</v>
      </c>
      <c r="J14" s="274">
        <v>14941.1</v>
      </c>
      <c r="K14" s="274">
        <v>16924.400000000001</v>
      </c>
      <c r="L14" s="274">
        <v>21477.3</v>
      </c>
      <c r="M14" s="274">
        <v>19597.3</v>
      </c>
    </row>
    <row r="15" spans="1:13" s="269" customFormat="1" ht="12.95" customHeight="1" x14ac:dyDescent="0.2">
      <c r="A15" s="275" t="s">
        <v>243</v>
      </c>
      <c r="B15" s="292">
        <v>984.2</v>
      </c>
      <c r="C15" s="292">
        <v>687</v>
      </c>
      <c r="D15" s="292">
        <v>1663.8</v>
      </c>
      <c r="E15" s="292">
        <v>1161.2</v>
      </c>
      <c r="F15" s="292">
        <v>1092.2</v>
      </c>
      <c r="G15" s="223">
        <v>1195.0999999999999</v>
      </c>
      <c r="H15" s="223">
        <v>1550.2</v>
      </c>
      <c r="I15" s="223">
        <v>2621.1</v>
      </c>
      <c r="J15" s="223">
        <v>3172.7</v>
      </c>
      <c r="K15" s="223">
        <v>3555.8</v>
      </c>
      <c r="L15" s="223">
        <v>4720.3</v>
      </c>
      <c r="M15" s="223">
        <v>5933.1</v>
      </c>
    </row>
    <row r="16" spans="1:13" s="269" customFormat="1" ht="12.95" customHeight="1" x14ac:dyDescent="0.2">
      <c r="A16" s="275" t="s">
        <v>244</v>
      </c>
      <c r="B16" s="292">
        <v>70.2</v>
      </c>
      <c r="C16" s="292">
        <v>62.4</v>
      </c>
      <c r="D16" s="292">
        <v>58.8</v>
      </c>
      <c r="E16" s="292">
        <v>352.5</v>
      </c>
      <c r="F16" s="292">
        <v>244.5</v>
      </c>
      <c r="G16" s="223">
        <v>62.8</v>
      </c>
      <c r="H16" s="223">
        <v>106.3</v>
      </c>
      <c r="I16" s="223">
        <v>77.7</v>
      </c>
      <c r="J16" s="223">
        <v>107.6</v>
      </c>
      <c r="K16" s="223">
        <v>470.3</v>
      </c>
      <c r="L16" s="223">
        <v>1281.7</v>
      </c>
      <c r="M16" s="223">
        <v>1304.3</v>
      </c>
    </row>
    <row r="17" spans="1:13" s="269" customFormat="1" ht="12.95" customHeight="1" x14ac:dyDescent="0.2">
      <c r="A17" s="273" t="s">
        <v>245</v>
      </c>
      <c r="B17" s="292">
        <v>11263.2</v>
      </c>
      <c r="C17" s="292">
        <v>11367.1</v>
      </c>
      <c r="D17" s="292">
        <v>11655.1</v>
      </c>
      <c r="E17" s="292">
        <v>13587.5</v>
      </c>
      <c r="F17" s="292">
        <v>14593.4</v>
      </c>
      <c r="G17" s="223">
        <v>15174.9</v>
      </c>
      <c r="H17" s="223">
        <v>15444.8</v>
      </c>
      <c r="I17" s="223">
        <v>17643.2</v>
      </c>
      <c r="J17" s="223">
        <v>18858.5</v>
      </c>
      <c r="K17" s="223">
        <v>22830.2</v>
      </c>
      <c r="L17" s="223">
        <v>27344</v>
      </c>
      <c r="M17" s="223">
        <v>28091.1</v>
      </c>
    </row>
    <row r="18" spans="1:13" s="269" customFormat="1" ht="12.95" customHeight="1" x14ac:dyDescent="0.2">
      <c r="A18" s="275" t="s">
        <v>246</v>
      </c>
      <c r="B18" s="292">
        <v>10432.200000000001</v>
      </c>
      <c r="C18" s="292">
        <v>10580.2</v>
      </c>
      <c r="D18" s="292">
        <v>10527.1</v>
      </c>
      <c r="E18" s="292">
        <v>12455.5</v>
      </c>
      <c r="F18" s="292">
        <v>13178.6</v>
      </c>
      <c r="G18" s="223">
        <v>13756.4</v>
      </c>
      <c r="H18" s="223">
        <v>13822.3</v>
      </c>
      <c r="I18" s="223">
        <v>16038.7</v>
      </c>
      <c r="J18" s="223">
        <v>17135</v>
      </c>
      <c r="K18" s="223">
        <v>20431.7</v>
      </c>
      <c r="L18" s="223">
        <v>23713.200000000001</v>
      </c>
      <c r="M18" s="223">
        <v>25328.7</v>
      </c>
    </row>
    <row r="19" spans="1:13" s="269" customFormat="1" ht="12.95" customHeight="1" x14ac:dyDescent="0.2">
      <c r="A19" s="275" t="s">
        <v>247</v>
      </c>
      <c r="B19" s="292" t="s">
        <v>248</v>
      </c>
      <c r="C19" s="292" t="s">
        <v>248</v>
      </c>
      <c r="D19" s="292" t="s">
        <v>248</v>
      </c>
      <c r="E19" s="292" t="s">
        <v>248</v>
      </c>
      <c r="F19" s="292">
        <v>11.8</v>
      </c>
      <c r="G19" s="223">
        <v>12.9</v>
      </c>
      <c r="H19" s="223">
        <v>13</v>
      </c>
      <c r="I19" s="223">
        <v>5.5</v>
      </c>
      <c r="J19" s="223">
        <v>5.0999999999999996</v>
      </c>
      <c r="K19" s="223">
        <v>6.3</v>
      </c>
      <c r="L19" s="223">
        <v>37.6</v>
      </c>
      <c r="M19" s="223">
        <v>37.299999999999997</v>
      </c>
    </row>
    <row r="20" spans="1:13" s="269" customFormat="1" ht="12.95" customHeight="1" x14ac:dyDescent="0.2">
      <c r="A20" s="275" t="s">
        <v>249</v>
      </c>
      <c r="B20" s="292">
        <v>10.9</v>
      </c>
      <c r="C20" s="292">
        <v>10.7</v>
      </c>
      <c r="D20" s="292">
        <v>11</v>
      </c>
      <c r="E20" s="292">
        <v>15.2</v>
      </c>
      <c r="F20" s="292">
        <v>14.8</v>
      </c>
      <c r="G20" s="223">
        <v>10.8</v>
      </c>
      <c r="H20" s="223">
        <v>10.8</v>
      </c>
      <c r="I20" s="223">
        <v>17.600000000000001</v>
      </c>
      <c r="J20" s="223">
        <v>79</v>
      </c>
      <c r="K20" s="223">
        <v>78.7</v>
      </c>
      <c r="L20" s="223">
        <v>739</v>
      </c>
      <c r="M20" s="223">
        <v>148.9</v>
      </c>
    </row>
    <row r="21" spans="1:13" s="269" customFormat="1" ht="12.95" customHeight="1" x14ac:dyDescent="0.2">
      <c r="A21" s="275" t="s">
        <v>250</v>
      </c>
      <c r="B21" s="292">
        <v>5.3</v>
      </c>
      <c r="C21" s="292">
        <v>-9.8000000000000007</v>
      </c>
      <c r="D21" s="292">
        <v>-13.3</v>
      </c>
      <c r="E21" s="292">
        <v>1</v>
      </c>
      <c r="F21" s="292">
        <v>7.3</v>
      </c>
      <c r="G21" s="223">
        <v>9.6999999999999993</v>
      </c>
      <c r="H21" s="223">
        <v>12.2</v>
      </c>
      <c r="I21" s="223">
        <v>23.1</v>
      </c>
      <c r="J21" s="223">
        <v>23.2</v>
      </c>
      <c r="K21" s="223">
        <v>26.2</v>
      </c>
      <c r="L21" s="223">
        <v>29.3</v>
      </c>
      <c r="M21" s="223">
        <v>31.4</v>
      </c>
    </row>
    <row r="22" spans="1:13" s="269" customFormat="1" ht="12.95" customHeight="1" x14ac:dyDescent="0.2">
      <c r="A22" s="275" t="s">
        <v>251</v>
      </c>
      <c r="B22" s="292" t="s">
        <v>33</v>
      </c>
      <c r="C22" s="292" t="s">
        <v>33</v>
      </c>
      <c r="D22" s="292" t="s">
        <v>33</v>
      </c>
      <c r="E22" s="292" t="s">
        <v>33</v>
      </c>
      <c r="F22" s="292">
        <v>10.3</v>
      </c>
      <c r="G22" s="223">
        <v>3.7</v>
      </c>
      <c r="H22" s="223" t="s">
        <v>33</v>
      </c>
      <c r="I22" s="223" t="s">
        <v>33</v>
      </c>
      <c r="J22" s="223">
        <v>0</v>
      </c>
      <c r="K22" s="223" t="s">
        <v>33</v>
      </c>
      <c r="L22" s="223">
        <v>0</v>
      </c>
      <c r="M22" s="223">
        <v>0</v>
      </c>
    </row>
    <row r="23" spans="1:13" s="269" customFormat="1" ht="12.95" customHeight="1" x14ac:dyDescent="0.2">
      <c r="A23" s="275" t="s">
        <v>252</v>
      </c>
      <c r="B23" s="292">
        <v>34.299999999999997</v>
      </c>
      <c r="C23" s="292">
        <v>20</v>
      </c>
      <c r="D23" s="292">
        <v>54.2</v>
      </c>
      <c r="E23" s="292">
        <v>47.1</v>
      </c>
      <c r="F23" s="292">
        <v>41.4</v>
      </c>
      <c r="G23" s="223">
        <v>34.200000000000003</v>
      </c>
      <c r="H23" s="223">
        <v>168.2</v>
      </c>
      <c r="I23" s="223">
        <v>59.8</v>
      </c>
      <c r="J23" s="223">
        <v>134</v>
      </c>
      <c r="K23" s="223">
        <v>101</v>
      </c>
      <c r="L23" s="223">
        <v>191.1</v>
      </c>
      <c r="M23" s="223">
        <v>57.1</v>
      </c>
    </row>
    <row r="24" spans="1:13" s="269" customFormat="1" ht="12.95" customHeight="1" x14ac:dyDescent="0.2">
      <c r="A24" s="275" t="s">
        <v>253</v>
      </c>
      <c r="B24" s="292">
        <v>650.9</v>
      </c>
      <c r="C24" s="292">
        <v>680.6</v>
      </c>
      <c r="D24" s="292">
        <v>735.1</v>
      </c>
      <c r="E24" s="292">
        <v>741.5</v>
      </c>
      <c r="F24" s="292">
        <v>1005</v>
      </c>
      <c r="G24" s="223">
        <v>1031.8</v>
      </c>
      <c r="H24" s="223">
        <v>1123.4000000000001</v>
      </c>
      <c r="I24" s="223">
        <v>1218.5999999999999</v>
      </c>
      <c r="J24" s="223">
        <v>1221.2</v>
      </c>
      <c r="K24" s="223">
        <v>1931.9</v>
      </c>
      <c r="L24" s="223">
        <v>2255</v>
      </c>
      <c r="M24" s="223">
        <v>1956</v>
      </c>
    </row>
    <row r="25" spans="1:13" s="269" customFormat="1" ht="12" x14ac:dyDescent="0.2">
      <c r="A25" s="273" t="s">
        <v>254</v>
      </c>
      <c r="B25" s="292">
        <v>129.6</v>
      </c>
      <c r="C25" s="292">
        <v>85.4</v>
      </c>
      <c r="D25" s="292">
        <v>341.1</v>
      </c>
      <c r="E25" s="292">
        <v>327.3</v>
      </c>
      <c r="F25" s="292">
        <v>324.3</v>
      </c>
      <c r="G25" s="223">
        <v>315.3</v>
      </c>
      <c r="H25" s="223">
        <v>295</v>
      </c>
      <c r="I25" s="223">
        <v>279.89999999999998</v>
      </c>
      <c r="J25" s="223">
        <v>261</v>
      </c>
      <c r="K25" s="223">
        <v>254.3</v>
      </c>
      <c r="L25" s="223">
        <v>378.9</v>
      </c>
      <c r="M25" s="223">
        <v>531.70000000000005</v>
      </c>
    </row>
    <row r="26" spans="1:13" s="269" customFormat="1" ht="12.95" customHeight="1" x14ac:dyDescent="0.2">
      <c r="A26" s="273"/>
      <c r="B26" s="292"/>
      <c r="C26" s="292"/>
      <c r="D26" s="292"/>
      <c r="E26" s="292"/>
      <c r="F26" s="292"/>
      <c r="G26" s="238"/>
      <c r="H26" s="238"/>
      <c r="I26" s="238"/>
      <c r="J26" s="238"/>
      <c r="K26" s="238"/>
      <c r="L26" s="238"/>
      <c r="M26" s="238"/>
    </row>
    <row r="27" spans="1:13" s="269" customFormat="1" ht="12.95" customHeight="1" x14ac:dyDescent="0.2">
      <c r="A27" s="232" t="s">
        <v>43</v>
      </c>
      <c r="B27" s="291">
        <v>15478.8</v>
      </c>
      <c r="C27" s="291">
        <v>16636.3</v>
      </c>
      <c r="D27" s="291">
        <v>16735.2</v>
      </c>
      <c r="E27" s="291">
        <v>19003.599999999999</v>
      </c>
      <c r="F27" s="291">
        <v>18616.400000000001</v>
      </c>
      <c r="G27" s="271">
        <v>19810.5</v>
      </c>
      <c r="H27" s="271">
        <v>20655.599999999999</v>
      </c>
      <c r="I27" s="271">
        <v>19589.900000000001</v>
      </c>
      <c r="J27" s="271">
        <v>22741.599999999999</v>
      </c>
      <c r="K27" s="271">
        <v>26132.799999999999</v>
      </c>
      <c r="L27" s="271">
        <v>31798.7</v>
      </c>
      <c r="M27" s="271">
        <v>32106.5</v>
      </c>
    </row>
    <row r="28" spans="1:13" s="269" customFormat="1" ht="12.95" customHeight="1" x14ac:dyDescent="0.2">
      <c r="A28" s="273" t="s">
        <v>255</v>
      </c>
      <c r="B28" s="292">
        <v>7415.1</v>
      </c>
      <c r="C28" s="292">
        <v>7016.1</v>
      </c>
      <c r="D28" s="292">
        <v>9211.7999999999993</v>
      </c>
      <c r="E28" s="292">
        <v>8825.2000000000007</v>
      </c>
      <c r="F28" s="292">
        <v>9528.1</v>
      </c>
      <c r="G28" s="274">
        <v>10256.700000000001</v>
      </c>
      <c r="H28" s="274">
        <v>10317.4</v>
      </c>
      <c r="I28" s="274">
        <v>11607.5</v>
      </c>
      <c r="J28" s="274">
        <v>15420.8</v>
      </c>
      <c r="K28" s="274">
        <v>17617.599999999999</v>
      </c>
      <c r="L28" s="274">
        <v>21888</v>
      </c>
      <c r="M28" s="274">
        <v>23705.599999999999</v>
      </c>
    </row>
    <row r="29" spans="1:13" s="269" customFormat="1" ht="12.95" customHeight="1" x14ac:dyDescent="0.2">
      <c r="A29" s="275" t="s">
        <v>256</v>
      </c>
      <c r="B29" s="292">
        <v>2604.5</v>
      </c>
      <c r="C29" s="292">
        <v>1796.4</v>
      </c>
      <c r="D29" s="292">
        <v>2707.3</v>
      </c>
      <c r="E29" s="292">
        <v>2354.3000000000002</v>
      </c>
      <c r="F29" s="292">
        <v>2648.2</v>
      </c>
      <c r="G29" s="274">
        <v>3571.9</v>
      </c>
      <c r="H29" s="274">
        <v>4614.7</v>
      </c>
      <c r="I29" s="274">
        <v>4789.3</v>
      </c>
      <c r="J29" s="274">
        <v>6537.6</v>
      </c>
      <c r="K29" s="274">
        <v>7392</v>
      </c>
      <c r="L29" s="274">
        <v>9239.2999999999993</v>
      </c>
      <c r="M29" s="274">
        <v>8888</v>
      </c>
    </row>
    <row r="30" spans="1:13" s="269" customFormat="1" ht="12.95" customHeight="1" x14ac:dyDescent="0.2">
      <c r="A30" s="275" t="s">
        <v>257</v>
      </c>
      <c r="B30" s="292">
        <v>45.1</v>
      </c>
      <c r="C30" s="292">
        <v>98.2</v>
      </c>
      <c r="D30" s="292">
        <v>143.30000000000001</v>
      </c>
      <c r="E30" s="292">
        <v>168.1</v>
      </c>
      <c r="F30" s="292">
        <v>253.1</v>
      </c>
      <c r="G30" s="274">
        <v>515.79999999999995</v>
      </c>
      <c r="H30" s="274">
        <v>519.29999999999995</v>
      </c>
      <c r="I30" s="274">
        <v>434.7</v>
      </c>
      <c r="J30" s="274">
        <v>1205.8</v>
      </c>
      <c r="K30" s="274">
        <v>1250.3</v>
      </c>
      <c r="L30" s="274">
        <v>1461.5</v>
      </c>
      <c r="M30" s="274">
        <v>2434.9</v>
      </c>
    </row>
    <row r="31" spans="1:13" s="269" customFormat="1" ht="12.95" customHeight="1" x14ac:dyDescent="0.2">
      <c r="A31" s="275" t="s">
        <v>258</v>
      </c>
      <c r="B31" s="292">
        <v>3874.9</v>
      </c>
      <c r="C31" s="292">
        <v>4055.7</v>
      </c>
      <c r="D31" s="292">
        <v>5280.2</v>
      </c>
      <c r="E31" s="292">
        <v>4533.6000000000004</v>
      </c>
      <c r="F31" s="292">
        <v>4995.8</v>
      </c>
      <c r="G31" s="274">
        <v>4330.7</v>
      </c>
      <c r="H31" s="274">
        <v>3320.4</v>
      </c>
      <c r="I31" s="274">
        <v>4505</v>
      </c>
      <c r="J31" s="274">
        <v>4472.1000000000004</v>
      </c>
      <c r="K31" s="274">
        <v>5779.7</v>
      </c>
      <c r="L31" s="274">
        <v>7502.1</v>
      </c>
      <c r="M31" s="274">
        <v>7998.5</v>
      </c>
    </row>
    <row r="32" spans="1:13" s="269" customFormat="1" ht="12.95" customHeight="1" x14ac:dyDescent="0.2">
      <c r="A32" s="275" t="s">
        <v>259</v>
      </c>
      <c r="B32" s="292">
        <v>118.8</v>
      </c>
      <c r="C32" s="292">
        <v>148.69999999999999</v>
      </c>
      <c r="D32" s="292">
        <v>184</v>
      </c>
      <c r="E32" s="292">
        <v>146.19999999999999</v>
      </c>
      <c r="F32" s="292">
        <v>97.8</v>
      </c>
      <c r="G32" s="274">
        <v>119.5</v>
      </c>
      <c r="H32" s="274">
        <v>248.2</v>
      </c>
      <c r="I32" s="274">
        <v>295</v>
      </c>
      <c r="J32" s="274">
        <v>209.3</v>
      </c>
      <c r="K32" s="274">
        <v>628.1</v>
      </c>
      <c r="L32" s="274">
        <v>487.4</v>
      </c>
      <c r="M32" s="274">
        <v>694</v>
      </c>
    </row>
    <row r="33" spans="1:13" s="269" customFormat="1" ht="12.95" customHeight="1" x14ac:dyDescent="0.2">
      <c r="A33" s="275" t="s">
        <v>260</v>
      </c>
      <c r="B33" s="292">
        <v>463.2</v>
      </c>
      <c r="C33" s="292">
        <v>623.29999999999995</v>
      </c>
      <c r="D33" s="292">
        <v>492.9</v>
      </c>
      <c r="E33" s="292">
        <v>771.6</v>
      </c>
      <c r="F33" s="292">
        <v>783.1</v>
      </c>
      <c r="G33" s="274">
        <v>725.6</v>
      </c>
      <c r="H33" s="274">
        <v>865.1</v>
      </c>
      <c r="I33" s="274">
        <v>905</v>
      </c>
      <c r="J33" s="274">
        <v>1474.4</v>
      </c>
      <c r="K33" s="274">
        <v>1409.5</v>
      </c>
      <c r="L33" s="274">
        <v>1972.7</v>
      </c>
      <c r="M33" s="274">
        <v>1798.6</v>
      </c>
    </row>
    <row r="34" spans="1:13" s="269" customFormat="1" ht="12.95" customHeight="1" x14ac:dyDescent="0.2">
      <c r="A34" s="275" t="s">
        <v>261</v>
      </c>
      <c r="B34" s="292">
        <v>138.19999999999999</v>
      </c>
      <c r="C34" s="292">
        <v>113.9</v>
      </c>
      <c r="D34" s="292">
        <v>376.2</v>
      </c>
      <c r="E34" s="292">
        <v>827.7</v>
      </c>
      <c r="F34" s="292">
        <v>721.6</v>
      </c>
      <c r="G34" s="274">
        <v>967.4</v>
      </c>
      <c r="H34" s="274">
        <v>720.2</v>
      </c>
      <c r="I34" s="274">
        <v>647</v>
      </c>
      <c r="J34" s="274">
        <v>1477.8</v>
      </c>
      <c r="K34" s="274">
        <v>1005.2</v>
      </c>
      <c r="L34" s="274">
        <v>1095.5999999999999</v>
      </c>
      <c r="M34" s="274">
        <v>1539.5</v>
      </c>
    </row>
    <row r="35" spans="1:13" s="269" customFormat="1" ht="12.95" customHeight="1" x14ac:dyDescent="0.2">
      <c r="A35" s="275" t="s">
        <v>262</v>
      </c>
      <c r="B35" s="292">
        <v>170.5</v>
      </c>
      <c r="C35" s="292">
        <v>179.9</v>
      </c>
      <c r="D35" s="292">
        <v>28</v>
      </c>
      <c r="E35" s="292">
        <v>23.6</v>
      </c>
      <c r="F35" s="292">
        <v>28.6</v>
      </c>
      <c r="G35" s="274">
        <v>25.9</v>
      </c>
      <c r="H35" s="274">
        <v>29.4</v>
      </c>
      <c r="I35" s="274">
        <v>31.4</v>
      </c>
      <c r="J35" s="274">
        <v>43.9</v>
      </c>
      <c r="K35" s="274">
        <v>152.80000000000001</v>
      </c>
      <c r="L35" s="274">
        <v>129.5</v>
      </c>
      <c r="M35" s="274">
        <v>352.1</v>
      </c>
    </row>
    <row r="36" spans="1:13" s="269" customFormat="1" ht="12.95" customHeight="1" x14ac:dyDescent="0.2">
      <c r="A36" s="273" t="s">
        <v>263</v>
      </c>
      <c r="B36" s="292">
        <v>8063.7</v>
      </c>
      <c r="C36" s="292">
        <v>9620.2000000000007</v>
      </c>
      <c r="D36" s="292">
        <v>7523.4</v>
      </c>
      <c r="E36" s="292">
        <v>10178.299999999999</v>
      </c>
      <c r="F36" s="292">
        <v>9088.2000000000007</v>
      </c>
      <c r="G36" s="274">
        <v>9553.7999999999993</v>
      </c>
      <c r="H36" s="274">
        <v>10338.299999999999</v>
      </c>
      <c r="I36" s="274">
        <v>7982.5</v>
      </c>
      <c r="J36" s="274">
        <v>7320.7</v>
      </c>
      <c r="K36" s="274">
        <v>8515.2000000000007</v>
      </c>
      <c r="L36" s="274">
        <v>9910.7000000000007</v>
      </c>
      <c r="M36" s="274">
        <v>8400.9</v>
      </c>
    </row>
    <row r="37" spans="1:13" s="269" customFormat="1" ht="12.95" customHeight="1" x14ac:dyDescent="0.2">
      <c r="A37" s="275" t="s">
        <v>264</v>
      </c>
      <c r="B37" s="292">
        <v>8020.8</v>
      </c>
      <c r="C37" s="292">
        <v>9576.9</v>
      </c>
      <c r="D37" s="292">
        <v>7477.9</v>
      </c>
      <c r="E37" s="292">
        <v>10117.799999999999</v>
      </c>
      <c r="F37" s="292">
        <v>9009.7000000000007</v>
      </c>
      <c r="G37" s="274">
        <v>9460.5</v>
      </c>
      <c r="H37" s="274">
        <v>10222.200000000001</v>
      </c>
      <c r="I37" s="274">
        <v>7815.7</v>
      </c>
      <c r="J37" s="274">
        <v>7140.9</v>
      </c>
      <c r="K37" s="274">
        <v>8301.9</v>
      </c>
      <c r="L37" s="274">
        <v>9654.2999999999993</v>
      </c>
      <c r="M37" s="274">
        <v>8085.6</v>
      </c>
    </row>
    <row r="38" spans="1:13" s="269" customFormat="1" ht="12.95" customHeight="1" x14ac:dyDescent="0.2">
      <c r="A38" s="275" t="s">
        <v>265</v>
      </c>
      <c r="B38" s="292">
        <v>2.6</v>
      </c>
      <c r="C38" s="292">
        <v>0</v>
      </c>
      <c r="D38" s="292">
        <v>0.6</v>
      </c>
      <c r="E38" s="292">
        <v>4.0999999999999996</v>
      </c>
      <c r="F38" s="292">
        <v>18.3</v>
      </c>
      <c r="G38" s="274">
        <v>7.8</v>
      </c>
      <c r="H38" s="274">
        <v>7.9</v>
      </c>
      <c r="I38" s="274">
        <v>7.5</v>
      </c>
      <c r="J38" s="274">
        <v>11.5</v>
      </c>
      <c r="K38" s="274">
        <v>11.1</v>
      </c>
      <c r="L38" s="274">
        <v>10.6</v>
      </c>
      <c r="M38" s="274">
        <v>11.3</v>
      </c>
    </row>
    <row r="39" spans="1:13" s="269" customFormat="1" ht="24" customHeight="1" x14ac:dyDescent="0.2">
      <c r="A39" s="275" t="s">
        <v>266</v>
      </c>
      <c r="B39" s="292">
        <v>40.4</v>
      </c>
      <c r="C39" s="292">
        <v>43.2</v>
      </c>
      <c r="D39" s="292">
        <v>44.8</v>
      </c>
      <c r="E39" s="292">
        <v>56.4</v>
      </c>
      <c r="F39" s="292">
        <v>60.2</v>
      </c>
      <c r="G39" s="274">
        <v>85.5</v>
      </c>
      <c r="H39" s="274">
        <v>108.2</v>
      </c>
      <c r="I39" s="274">
        <v>159.30000000000001</v>
      </c>
      <c r="J39" s="274">
        <v>168.3</v>
      </c>
      <c r="K39" s="274">
        <v>202.2</v>
      </c>
      <c r="L39" s="274">
        <v>245.8</v>
      </c>
      <c r="M39" s="274">
        <v>304</v>
      </c>
    </row>
    <row r="40" spans="1:13" s="269" customFormat="1" ht="9.1999999999999993" customHeight="1" x14ac:dyDescent="0.2">
      <c r="A40" s="273"/>
      <c r="B40" s="292"/>
      <c r="C40" s="292"/>
      <c r="D40" s="292"/>
      <c r="E40" s="292"/>
      <c r="F40" s="292"/>
      <c r="G40" s="223"/>
      <c r="H40" s="223"/>
      <c r="I40" s="223"/>
      <c r="J40" s="223"/>
      <c r="K40" s="223"/>
      <c r="L40" s="223"/>
      <c r="M40" s="223"/>
    </row>
    <row r="41" spans="1:13" s="269" customFormat="1" ht="12.95" customHeight="1" x14ac:dyDescent="0.2">
      <c r="A41" s="232" t="s">
        <v>44</v>
      </c>
      <c r="B41" s="291">
        <v>8324.6</v>
      </c>
      <c r="C41" s="291">
        <v>7471.8</v>
      </c>
      <c r="D41" s="291">
        <v>10001</v>
      </c>
      <c r="E41" s="291">
        <v>11692.2</v>
      </c>
      <c r="F41" s="291">
        <v>12975.1</v>
      </c>
      <c r="G41" s="271">
        <v>13765.7</v>
      </c>
      <c r="H41" s="271">
        <v>15865.7</v>
      </c>
      <c r="I41" s="271">
        <v>21001.4</v>
      </c>
      <c r="J41" s="271">
        <v>29063.3</v>
      </c>
      <c r="K41" s="271">
        <v>32900.300000000003</v>
      </c>
      <c r="L41" s="271">
        <v>42178.9</v>
      </c>
      <c r="M41" s="271">
        <v>46492</v>
      </c>
    </row>
    <row r="42" spans="1:13" s="269" customFormat="1" ht="12.95" customHeight="1" x14ac:dyDescent="0.2">
      <c r="A42" s="273" t="s">
        <v>267</v>
      </c>
      <c r="B42" s="292">
        <v>4559</v>
      </c>
      <c r="C42" s="292">
        <v>4672.3999999999996</v>
      </c>
      <c r="D42" s="292">
        <v>4383.6000000000004</v>
      </c>
      <c r="E42" s="292">
        <v>4389.7</v>
      </c>
      <c r="F42" s="292">
        <v>4207</v>
      </c>
      <c r="G42" s="223">
        <v>3864.2</v>
      </c>
      <c r="H42" s="223">
        <v>4266.2</v>
      </c>
      <c r="I42" s="223">
        <v>4355.1000000000004</v>
      </c>
      <c r="J42" s="223">
        <v>4402.3</v>
      </c>
      <c r="K42" s="223">
        <v>4494.5</v>
      </c>
      <c r="L42" s="223">
        <v>5712.9</v>
      </c>
      <c r="M42" s="223">
        <v>5487.7</v>
      </c>
    </row>
    <row r="43" spans="1:13" s="269" customFormat="1" ht="12.95" customHeight="1" x14ac:dyDescent="0.2">
      <c r="A43" s="273" t="s">
        <v>268</v>
      </c>
      <c r="B43" s="292">
        <v>1331</v>
      </c>
      <c r="C43" s="292">
        <v>1558.7</v>
      </c>
      <c r="D43" s="292">
        <v>1560.7</v>
      </c>
      <c r="E43" s="292">
        <v>2764.3</v>
      </c>
      <c r="F43" s="292">
        <v>2605.6999999999998</v>
      </c>
      <c r="G43" s="223">
        <v>3030.1</v>
      </c>
      <c r="H43" s="223">
        <v>4191.2</v>
      </c>
      <c r="I43" s="223">
        <v>4851.7</v>
      </c>
      <c r="J43" s="223">
        <v>8250.5</v>
      </c>
      <c r="K43" s="223">
        <v>8856.2000000000007</v>
      </c>
      <c r="L43" s="223">
        <v>9339</v>
      </c>
      <c r="M43" s="223">
        <v>6879.3</v>
      </c>
    </row>
    <row r="44" spans="1:13" s="269" customFormat="1" ht="12.95" customHeight="1" x14ac:dyDescent="0.2">
      <c r="A44" s="275" t="s">
        <v>269</v>
      </c>
      <c r="B44" s="292">
        <v>280.5</v>
      </c>
      <c r="C44" s="292">
        <v>448.6</v>
      </c>
      <c r="D44" s="292">
        <v>276.8</v>
      </c>
      <c r="E44" s="292">
        <v>450.4</v>
      </c>
      <c r="F44" s="292">
        <v>448.7</v>
      </c>
      <c r="G44" s="223">
        <v>539.79999999999995</v>
      </c>
      <c r="H44" s="223">
        <v>534</v>
      </c>
      <c r="I44" s="223">
        <v>917.9</v>
      </c>
      <c r="J44" s="223">
        <v>992.2</v>
      </c>
      <c r="K44" s="223">
        <v>1481.5</v>
      </c>
      <c r="L44" s="223">
        <v>1012.9</v>
      </c>
      <c r="M44" s="223">
        <v>1468</v>
      </c>
    </row>
    <row r="45" spans="1:13" s="269" customFormat="1" ht="12.95" customHeight="1" x14ac:dyDescent="0.2">
      <c r="A45" s="275" t="s">
        <v>270</v>
      </c>
      <c r="B45" s="292">
        <v>391.3</v>
      </c>
      <c r="C45" s="292">
        <v>385.7</v>
      </c>
      <c r="D45" s="292">
        <v>372.6</v>
      </c>
      <c r="E45" s="292">
        <v>1087.4000000000001</v>
      </c>
      <c r="F45" s="292">
        <v>866.5</v>
      </c>
      <c r="G45" s="223">
        <v>845.3</v>
      </c>
      <c r="H45" s="223">
        <v>874.8</v>
      </c>
      <c r="I45" s="223">
        <v>863.5</v>
      </c>
      <c r="J45" s="223">
        <v>1332.8</v>
      </c>
      <c r="K45" s="223">
        <v>1385.6</v>
      </c>
      <c r="L45" s="223">
        <v>1384.4</v>
      </c>
      <c r="M45" s="223">
        <v>1417.4</v>
      </c>
    </row>
    <row r="46" spans="1:13" s="269" customFormat="1" ht="36" x14ac:dyDescent="0.2">
      <c r="A46" s="275" t="s">
        <v>272</v>
      </c>
      <c r="B46" s="292"/>
      <c r="C46" s="292"/>
      <c r="D46" s="292"/>
      <c r="E46" s="292"/>
      <c r="F46" s="292"/>
      <c r="G46" s="223"/>
      <c r="H46" s="223" t="s">
        <v>33</v>
      </c>
      <c r="I46" s="223" t="s">
        <v>33</v>
      </c>
      <c r="J46" s="223" t="s">
        <v>33</v>
      </c>
      <c r="K46" s="223" t="s">
        <v>33</v>
      </c>
      <c r="L46" s="223">
        <v>0.3</v>
      </c>
      <c r="M46" s="223" t="s">
        <v>33</v>
      </c>
    </row>
    <row r="47" spans="1:13" s="269" customFormat="1" ht="12" x14ac:dyDescent="0.2">
      <c r="A47" s="275" t="s">
        <v>271</v>
      </c>
      <c r="B47" s="292">
        <v>658.9</v>
      </c>
      <c r="C47" s="292">
        <v>713.1</v>
      </c>
      <c r="D47" s="292">
        <v>903.2</v>
      </c>
      <c r="E47" s="292">
        <v>1226.3</v>
      </c>
      <c r="F47" s="292">
        <v>1290.2</v>
      </c>
      <c r="G47" s="223">
        <v>1644.8</v>
      </c>
      <c r="H47" s="223">
        <v>2782.1</v>
      </c>
      <c r="I47" s="223">
        <v>3069.8</v>
      </c>
      <c r="J47" s="223">
        <v>5925.2</v>
      </c>
      <c r="K47" s="223">
        <v>5988.9</v>
      </c>
      <c r="L47" s="223">
        <v>6941.5</v>
      </c>
      <c r="M47" s="223">
        <v>3993.9</v>
      </c>
    </row>
    <row r="48" spans="1:13" s="269" customFormat="1" ht="12.95" customHeight="1" x14ac:dyDescent="0.2">
      <c r="A48" s="276" t="s">
        <v>273</v>
      </c>
      <c r="B48" s="292">
        <v>1641.4</v>
      </c>
      <c r="C48" s="292">
        <v>355.1</v>
      </c>
      <c r="D48" s="292">
        <v>3082.1</v>
      </c>
      <c r="E48" s="292">
        <v>3461.7</v>
      </c>
      <c r="F48" s="292">
        <v>4983.1000000000004</v>
      </c>
      <c r="G48" s="223">
        <v>5568.6</v>
      </c>
      <c r="H48" s="223">
        <v>6882.4</v>
      </c>
      <c r="I48" s="223">
        <v>10863.5</v>
      </c>
      <c r="J48" s="223">
        <v>15627.4</v>
      </c>
      <c r="K48" s="223">
        <v>18889.099999999999</v>
      </c>
      <c r="L48" s="223">
        <v>26012.2</v>
      </c>
      <c r="M48" s="223">
        <v>32491.9</v>
      </c>
    </row>
    <row r="49" spans="1:13" s="269" customFormat="1" ht="12.95" customHeight="1" x14ac:dyDescent="0.2">
      <c r="A49" s="276" t="s">
        <v>274</v>
      </c>
      <c r="B49" s="292">
        <v>793.2</v>
      </c>
      <c r="C49" s="292">
        <v>885.6</v>
      </c>
      <c r="D49" s="292">
        <v>974.7</v>
      </c>
      <c r="E49" s="292">
        <v>1076.5</v>
      </c>
      <c r="F49" s="292">
        <v>1179.4000000000001</v>
      </c>
      <c r="G49" s="223">
        <v>1302.8</v>
      </c>
      <c r="H49" s="223">
        <v>525.9</v>
      </c>
      <c r="I49" s="223">
        <v>931.2</v>
      </c>
      <c r="J49" s="223">
        <v>783.1</v>
      </c>
      <c r="K49" s="223">
        <v>660.6</v>
      </c>
      <c r="L49" s="223">
        <v>1114.8</v>
      </c>
      <c r="M49" s="223">
        <v>1633.1</v>
      </c>
    </row>
    <row r="50" spans="1:13" s="269" customFormat="1" ht="6.95" customHeight="1" x14ac:dyDescent="0.2">
      <c r="A50" s="276"/>
      <c r="B50" s="292"/>
      <c r="C50" s="292"/>
      <c r="D50" s="292"/>
      <c r="E50" s="292"/>
      <c r="F50" s="292"/>
      <c r="G50" s="223"/>
      <c r="H50" s="223"/>
      <c r="I50" s="223"/>
      <c r="J50" s="223"/>
      <c r="K50" s="223"/>
      <c r="L50" s="223"/>
      <c r="M50" s="223"/>
    </row>
    <row r="51" spans="1:13" s="272" customFormat="1" ht="24" customHeight="1" x14ac:dyDescent="0.2">
      <c r="A51" s="232" t="s">
        <v>275</v>
      </c>
      <c r="B51" s="291">
        <v>23803.4</v>
      </c>
      <c r="C51" s="291">
        <v>24108.1</v>
      </c>
      <c r="D51" s="291">
        <v>26736.2</v>
      </c>
      <c r="E51" s="291">
        <v>30695.8</v>
      </c>
      <c r="F51" s="291">
        <v>31591.4</v>
      </c>
      <c r="G51" s="271">
        <v>33576.199999999997</v>
      </c>
      <c r="H51" s="271">
        <v>36521.300000000003</v>
      </c>
      <c r="I51" s="271">
        <v>27342.799999999999</v>
      </c>
      <c r="J51" s="271">
        <v>51804.9</v>
      </c>
      <c r="K51" s="271">
        <v>59033.1</v>
      </c>
      <c r="L51" s="271">
        <v>73977.7</v>
      </c>
      <c r="M51" s="271">
        <v>78598.5</v>
      </c>
    </row>
    <row r="52" spans="1:13" s="269" customFormat="1" ht="6.95" customHeight="1" thickBot="1" x14ac:dyDescent="0.25">
      <c r="A52" s="230"/>
      <c r="B52" s="288"/>
      <c r="C52" s="288"/>
      <c r="D52" s="288"/>
      <c r="E52" s="288"/>
      <c r="F52" s="288"/>
      <c r="G52" s="277"/>
      <c r="H52" s="231"/>
      <c r="I52" s="231"/>
      <c r="J52" s="231"/>
      <c r="K52" s="231"/>
      <c r="L52" s="231"/>
      <c r="M52" s="231"/>
    </row>
    <row r="53" spans="1:13" s="269" customFormat="1" ht="12.95" hidden="1" customHeight="1" x14ac:dyDescent="0.2">
      <c r="A53" s="232"/>
      <c r="B53" s="289"/>
      <c r="C53" s="289"/>
      <c r="D53" s="289"/>
      <c r="E53" s="289"/>
      <c r="F53" s="289"/>
      <c r="G53" s="274"/>
      <c r="H53" s="212"/>
      <c r="I53" s="212"/>
      <c r="J53" s="212"/>
      <c r="K53" s="212"/>
      <c r="L53" s="212"/>
      <c r="M53" s="212"/>
    </row>
    <row r="54" spans="1:13" s="269" customFormat="1" ht="12.95" customHeight="1" x14ac:dyDescent="0.2">
      <c r="A54" s="232" t="s">
        <v>14</v>
      </c>
      <c r="B54" s="289"/>
      <c r="C54" s="289"/>
      <c r="D54" s="289"/>
      <c r="E54" s="289"/>
      <c r="F54" s="289"/>
      <c r="G54" s="274"/>
      <c r="H54" s="212"/>
      <c r="I54" s="212"/>
      <c r="J54" s="212"/>
      <c r="K54" s="212"/>
      <c r="L54" s="212"/>
      <c r="M54" s="212"/>
    </row>
    <row r="55" spans="1:13" ht="12.95" customHeight="1" x14ac:dyDescent="0.2">
      <c r="A55" s="273" t="s">
        <v>47</v>
      </c>
      <c r="B55" s="289">
        <v>163</v>
      </c>
      <c r="C55" s="289">
        <v>159</v>
      </c>
      <c r="D55" s="289">
        <v>163</v>
      </c>
      <c r="E55" s="289">
        <v>163</v>
      </c>
      <c r="F55" s="289">
        <v>158</v>
      </c>
      <c r="G55" s="278">
        <v>158</v>
      </c>
      <c r="H55" s="212">
        <v>154</v>
      </c>
      <c r="I55" s="212">
        <v>150</v>
      </c>
      <c r="J55" s="212">
        <v>143</v>
      </c>
      <c r="K55" s="212">
        <v>151</v>
      </c>
      <c r="L55" s="212">
        <v>154</v>
      </c>
      <c r="M55" s="212">
        <v>171</v>
      </c>
    </row>
    <row r="58" spans="1:13" ht="12.95" customHeight="1" x14ac:dyDescent="0.2">
      <c r="E58" s="292"/>
    </row>
    <row r="59" spans="1:13" ht="12.95" customHeight="1" x14ac:dyDescent="0.2">
      <c r="E59" s="292"/>
    </row>
    <row r="60" spans="1:13" ht="12.95" customHeight="1" x14ac:dyDescent="0.2">
      <c r="E60" s="292"/>
    </row>
    <row r="61" spans="1:13" ht="12.95" customHeight="1" x14ac:dyDescent="0.2">
      <c r="E61" s="292"/>
    </row>
    <row r="62" spans="1:13" ht="12.95" customHeight="1" x14ac:dyDescent="0.2">
      <c r="E62" s="292"/>
    </row>
    <row r="63" spans="1:13" ht="12.95" customHeight="1" x14ac:dyDescent="0.2">
      <c r="E63" s="292"/>
    </row>
    <row r="64" spans="1:13" ht="12.95" customHeight="1" x14ac:dyDescent="0.2">
      <c r="E64" s="292"/>
    </row>
    <row r="65" spans="1:13" ht="12.95" customHeight="1" x14ac:dyDescent="0.2">
      <c r="E65" s="292"/>
    </row>
    <row r="66" spans="1:13" ht="12.95" customHeight="1" x14ac:dyDescent="0.2">
      <c r="E66" s="292"/>
    </row>
    <row r="67" spans="1:13" s="289" customFormat="1" ht="12.95" customHeight="1" x14ac:dyDescent="0.2">
      <c r="A67" s="232"/>
      <c r="E67" s="292"/>
      <c r="G67" s="212"/>
      <c r="H67" s="212"/>
      <c r="I67" s="212"/>
      <c r="J67" s="212"/>
      <c r="K67" s="212"/>
      <c r="L67" s="212"/>
      <c r="M67" s="212"/>
    </row>
    <row r="68" spans="1:13" s="289" customFormat="1" ht="12.95" customHeight="1" x14ac:dyDescent="0.2">
      <c r="A68" s="232"/>
      <c r="E68" s="292"/>
      <c r="G68" s="212"/>
      <c r="H68" s="212"/>
      <c r="I68" s="212"/>
      <c r="J68" s="212"/>
      <c r="K68" s="212"/>
      <c r="L68" s="212"/>
      <c r="M68" s="212"/>
    </row>
    <row r="69" spans="1:13" s="289" customFormat="1" ht="12.95" customHeight="1" x14ac:dyDescent="0.2">
      <c r="A69" s="232"/>
      <c r="E69" s="292"/>
      <c r="G69" s="212"/>
      <c r="H69" s="212"/>
      <c r="I69" s="212"/>
      <c r="J69" s="212"/>
      <c r="K69" s="212"/>
      <c r="L69" s="212"/>
      <c r="M69" s="212"/>
    </row>
    <row r="70" spans="1:13" s="289" customFormat="1" ht="12.95" customHeight="1" x14ac:dyDescent="0.2">
      <c r="A70" s="232"/>
      <c r="E70" s="292"/>
      <c r="G70" s="212"/>
      <c r="H70" s="212"/>
      <c r="I70" s="212"/>
      <c r="J70" s="212"/>
      <c r="K70" s="212"/>
      <c r="L70" s="212"/>
      <c r="M70" s="212"/>
    </row>
    <row r="71" spans="1:13" s="289" customFormat="1" ht="12.95" customHeight="1" x14ac:dyDescent="0.2">
      <c r="A71" s="232"/>
      <c r="E71" s="292"/>
      <c r="G71" s="212"/>
      <c r="H71" s="212"/>
      <c r="I71" s="212"/>
      <c r="J71" s="212"/>
      <c r="K71" s="212"/>
      <c r="L71" s="212"/>
      <c r="M71" s="212"/>
    </row>
    <row r="72" spans="1:13" s="289" customFormat="1" ht="12.95" customHeight="1" x14ac:dyDescent="0.2">
      <c r="A72" s="232"/>
      <c r="E72" s="292"/>
      <c r="G72" s="212"/>
      <c r="H72" s="212"/>
      <c r="I72" s="212"/>
      <c r="J72" s="212"/>
      <c r="K72" s="212"/>
      <c r="L72" s="212"/>
      <c r="M72" s="212"/>
    </row>
    <row r="73" spans="1:13" s="289" customFormat="1" ht="12.95" customHeight="1" x14ac:dyDescent="0.2">
      <c r="A73" s="232"/>
      <c r="E73" s="292"/>
      <c r="G73" s="212"/>
      <c r="H73" s="212"/>
      <c r="I73" s="212"/>
      <c r="J73" s="212"/>
      <c r="K73" s="212"/>
      <c r="L73" s="212"/>
      <c r="M73" s="212"/>
    </row>
    <row r="74" spans="1:13" s="289" customFormat="1" ht="12.95" customHeight="1" x14ac:dyDescent="0.2">
      <c r="A74" s="232"/>
      <c r="E74" s="292"/>
      <c r="G74" s="212"/>
      <c r="H74" s="212"/>
      <c r="I74" s="212"/>
      <c r="J74" s="212"/>
      <c r="K74" s="212"/>
      <c r="L74" s="212"/>
      <c r="M74" s="212"/>
    </row>
    <row r="75" spans="1:13" s="289" customFormat="1" ht="12.95" customHeight="1" x14ac:dyDescent="0.2">
      <c r="A75" s="232"/>
      <c r="E75" s="291"/>
      <c r="G75" s="212"/>
      <c r="H75" s="212"/>
      <c r="I75" s="212"/>
      <c r="J75" s="212"/>
      <c r="K75" s="212"/>
      <c r="L75" s="212"/>
      <c r="M75" s="212"/>
    </row>
    <row r="76" spans="1:13" s="289" customFormat="1" ht="12.95" customHeight="1" x14ac:dyDescent="0.2">
      <c r="A76" s="232"/>
      <c r="E76" s="292"/>
      <c r="G76" s="212"/>
      <c r="H76" s="212"/>
      <c r="I76" s="212"/>
      <c r="J76" s="212"/>
      <c r="K76" s="212"/>
      <c r="L76" s="212"/>
      <c r="M76" s="212"/>
    </row>
    <row r="77" spans="1:13" s="289" customFormat="1" ht="12.95" customHeight="1" x14ac:dyDescent="0.2">
      <c r="A77" s="232"/>
      <c r="E77" s="292"/>
      <c r="G77" s="212"/>
      <c r="H77" s="212"/>
      <c r="I77" s="212"/>
      <c r="J77" s="212"/>
      <c r="K77" s="212"/>
      <c r="L77" s="212"/>
      <c r="M77" s="212"/>
    </row>
    <row r="78" spans="1:13" s="289" customFormat="1" ht="12.95" customHeight="1" x14ac:dyDescent="0.2">
      <c r="A78" s="232"/>
      <c r="E78" s="292"/>
      <c r="G78" s="212"/>
      <c r="H78" s="212"/>
      <c r="I78" s="212"/>
      <c r="J78" s="212"/>
      <c r="K78" s="212"/>
      <c r="L78" s="212"/>
      <c r="M78" s="212"/>
    </row>
    <row r="79" spans="1:13" s="289" customFormat="1" ht="12.95" customHeight="1" x14ac:dyDescent="0.2">
      <c r="A79" s="232"/>
      <c r="E79" s="292"/>
      <c r="G79" s="212"/>
      <c r="H79" s="212"/>
      <c r="I79" s="212"/>
      <c r="J79" s="212"/>
      <c r="K79" s="212"/>
      <c r="L79" s="212"/>
      <c r="M79" s="212"/>
    </row>
    <row r="80" spans="1:13" s="289" customFormat="1" ht="12.95" customHeight="1" x14ac:dyDescent="0.2">
      <c r="A80" s="232"/>
      <c r="E80" s="292"/>
      <c r="G80" s="212"/>
      <c r="H80" s="212"/>
      <c r="I80" s="212"/>
      <c r="J80" s="212"/>
      <c r="K80" s="212"/>
      <c r="L80" s="212"/>
      <c r="M80" s="212"/>
    </row>
    <row r="81" spans="1:13" s="289" customFormat="1" ht="12.95" customHeight="1" x14ac:dyDescent="0.2">
      <c r="A81" s="232"/>
      <c r="E81" s="292"/>
      <c r="G81" s="212"/>
      <c r="H81" s="212"/>
      <c r="I81" s="212"/>
      <c r="J81" s="212"/>
      <c r="K81" s="212"/>
      <c r="L81" s="212"/>
      <c r="M81" s="212"/>
    </row>
    <row r="82" spans="1:13" s="289" customFormat="1" ht="12.95" customHeight="1" x14ac:dyDescent="0.2">
      <c r="A82" s="232"/>
      <c r="E82" s="292"/>
      <c r="G82" s="212"/>
      <c r="H82" s="212"/>
      <c r="I82" s="212"/>
      <c r="J82" s="212"/>
      <c r="K82" s="212"/>
      <c r="L82" s="212"/>
      <c r="M82" s="212"/>
    </row>
    <row r="83" spans="1:13" s="289" customFormat="1" ht="12.95" customHeight="1" x14ac:dyDescent="0.2">
      <c r="A83" s="232"/>
      <c r="E83" s="292"/>
      <c r="G83" s="212"/>
      <c r="H83" s="212"/>
      <c r="I83" s="212"/>
      <c r="J83" s="212"/>
      <c r="K83" s="212"/>
      <c r="L83" s="212"/>
      <c r="M83" s="212"/>
    </row>
    <row r="84" spans="1:13" s="289" customFormat="1" ht="12.95" customHeight="1" x14ac:dyDescent="0.2">
      <c r="A84" s="232"/>
      <c r="E84" s="292"/>
      <c r="G84" s="212"/>
      <c r="H84" s="212"/>
      <c r="I84" s="212"/>
      <c r="J84" s="212"/>
      <c r="K84" s="212"/>
      <c r="L84" s="212"/>
      <c r="M84" s="212"/>
    </row>
    <row r="85" spans="1:13" s="289" customFormat="1" ht="12.95" customHeight="1" x14ac:dyDescent="0.2">
      <c r="A85" s="232"/>
      <c r="E85" s="292"/>
      <c r="G85" s="212"/>
      <c r="H85" s="212"/>
      <c r="I85" s="212"/>
      <c r="J85" s="212"/>
      <c r="K85" s="212"/>
      <c r="L85" s="212"/>
      <c r="M85" s="212"/>
    </row>
    <row r="86" spans="1:13" s="289" customFormat="1" ht="12.95" customHeight="1" x14ac:dyDescent="0.2">
      <c r="A86" s="232"/>
      <c r="E86" s="292"/>
      <c r="G86" s="212"/>
      <c r="H86" s="212"/>
      <c r="I86" s="212"/>
      <c r="J86" s="212"/>
      <c r="K86" s="212"/>
      <c r="L86" s="212"/>
      <c r="M86" s="212"/>
    </row>
    <row r="87" spans="1:13" s="289" customFormat="1" ht="12.95" customHeight="1" x14ac:dyDescent="0.2">
      <c r="A87" s="232"/>
      <c r="E87" s="292"/>
      <c r="G87" s="212"/>
      <c r="H87" s="212"/>
      <c r="I87" s="212"/>
      <c r="J87" s="212"/>
      <c r="K87" s="212"/>
      <c r="L87" s="212"/>
      <c r="M87" s="212"/>
    </row>
    <row r="88" spans="1:13" s="289" customFormat="1" ht="12.95" customHeight="1" x14ac:dyDescent="0.2">
      <c r="A88" s="232"/>
      <c r="E88" s="292"/>
      <c r="G88" s="212"/>
      <c r="H88" s="212"/>
      <c r="I88" s="212"/>
      <c r="J88" s="212"/>
      <c r="K88" s="212"/>
      <c r="L88" s="212"/>
      <c r="M88" s="212"/>
    </row>
    <row r="89" spans="1:13" s="289" customFormat="1" ht="12.95" customHeight="1" x14ac:dyDescent="0.2">
      <c r="A89" s="232"/>
      <c r="E89" s="291"/>
      <c r="G89" s="212"/>
      <c r="H89" s="212"/>
      <c r="I89" s="212"/>
      <c r="J89" s="212"/>
      <c r="K89" s="212"/>
      <c r="L89" s="212"/>
      <c r="M89" s="212"/>
    </row>
    <row r="90" spans="1:13" s="289" customFormat="1" ht="12.95" customHeight="1" x14ac:dyDescent="0.2">
      <c r="A90" s="232"/>
      <c r="E90" s="292"/>
      <c r="G90" s="212"/>
      <c r="H90" s="212"/>
      <c r="I90" s="212"/>
      <c r="J90" s="212"/>
      <c r="K90" s="212"/>
      <c r="L90" s="212"/>
      <c r="M90" s="212"/>
    </row>
    <row r="91" spans="1:13" s="289" customFormat="1" ht="12.95" customHeight="1" x14ac:dyDescent="0.2">
      <c r="A91" s="232"/>
      <c r="E91" s="292"/>
      <c r="G91" s="212"/>
      <c r="H91" s="212"/>
      <c r="I91" s="212"/>
      <c r="J91" s="212"/>
      <c r="K91" s="212"/>
      <c r="L91" s="212"/>
      <c r="M91" s="212"/>
    </row>
    <row r="92" spans="1:13" s="289" customFormat="1" ht="12.95" customHeight="1" x14ac:dyDescent="0.2">
      <c r="A92" s="232"/>
      <c r="E92" s="292"/>
      <c r="G92" s="212"/>
      <c r="H92" s="212"/>
      <c r="I92" s="212"/>
      <c r="J92" s="212"/>
      <c r="K92" s="212"/>
      <c r="L92" s="212"/>
      <c r="M92" s="212"/>
    </row>
    <row r="93" spans="1:13" s="289" customFormat="1" ht="12.95" customHeight="1" x14ac:dyDescent="0.2">
      <c r="A93" s="232"/>
      <c r="E93" s="292"/>
      <c r="G93" s="212"/>
      <c r="H93" s="212"/>
      <c r="I93" s="212"/>
      <c r="J93" s="212"/>
      <c r="K93" s="212"/>
      <c r="L93" s="212"/>
      <c r="M93" s="212"/>
    </row>
    <row r="94" spans="1:13" s="289" customFormat="1" ht="12.95" customHeight="1" x14ac:dyDescent="0.2">
      <c r="A94" s="232"/>
      <c r="E94" s="292"/>
      <c r="G94" s="212"/>
      <c r="H94" s="212"/>
      <c r="I94" s="212"/>
      <c r="J94" s="212"/>
      <c r="K94" s="212"/>
      <c r="L94" s="212"/>
      <c r="M94" s="212"/>
    </row>
    <row r="95" spans="1:13" s="289" customFormat="1" ht="12.95" customHeight="1" x14ac:dyDescent="0.2">
      <c r="A95" s="232"/>
      <c r="E95" s="292"/>
      <c r="G95" s="212"/>
      <c r="H95" s="212"/>
      <c r="I95" s="212"/>
      <c r="J95" s="212"/>
      <c r="K95" s="212"/>
      <c r="L95" s="212"/>
      <c r="M95" s="212"/>
    </row>
    <row r="96" spans="1:13" s="289" customFormat="1" ht="12.95" customHeight="1" x14ac:dyDescent="0.2">
      <c r="A96" s="232"/>
      <c r="E96" s="292"/>
      <c r="G96" s="212"/>
      <c r="H96" s="212"/>
      <c r="I96" s="212"/>
      <c r="J96" s="212"/>
      <c r="K96" s="212"/>
      <c r="L96" s="212"/>
      <c r="M96" s="212"/>
    </row>
    <row r="97" spans="1:13" s="289" customFormat="1" ht="12.95" customHeight="1" x14ac:dyDescent="0.2">
      <c r="A97" s="232"/>
      <c r="E97" s="292"/>
      <c r="G97" s="212"/>
      <c r="H97" s="212"/>
      <c r="I97" s="212"/>
      <c r="J97" s="212"/>
      <c r="K97" s="212"/>
      <c r="L97" s="212"/>
      <c r="M97" s="212"/>
    </row>
    <row r="98" spans="1:13" s="289" customFormat="1" ht="12.95" customHeight="1" x14ac:dyDescent="0.2">
      <c r="A98" s="232"/>
      <c r="E98" s="291"/>
      <c r="G98" s="212"/>
      <c r="H98" s="212"/>
      <c r="I98" s="212"/>
      <c r="J98" s="212"/>
      <c r="K98" s="212"/>
      <c r="L98" s="212"/>
      <c r="M98" s="212"/>
    </row>
    <row r="99" spans="1:13" s="289" customFormat="1" ht="12.95" customHeight="1" thickBot="1" x14ac:dyDescent="0.25">
      <c r="A99" s="232"/>
      <c r="E99" s="293"/>
      <c r="G99" s="212"/>
      <c r="H99" s="212"/>
      <c r="I99" s="212"/>
      <c r="J99" s="212"/>
      <c r="K99" s="212"/>
      <c r="L99" s="212"/>
      <c r="M99" s="212"/>
    </row>
    <row r="100" spans="1:13" s="289" customFormat="1" ht="12.95" customHeight="1" x14ac:dyDescent="0.2">
      <c r="A100" s="232"/>
      <c r="E100" s="292"/>
      <c r="G100" s="212"/>
      <c r="H100" s="212"/>
      <c r="I100" s="212"/>
      <c r="J100" s="212"/>
      <c r="K100" s="212"/>
      <c r="L100" s="212"/>
      <c r="M100" s="212"/>
    </row>
    <row r="101" spans="1:13" s="289" customFormat="1" ht="12.95" customHeight="1" x14ac:dyDescent="0.2">
      <c r="A101" s="232"/>
      <c r="E101" s="292"/>
      <c r="G101" s="212"/>
      <c r="H101" s="212"/>
      <c r="I101" s="212"/>
      <c r="J101" s="212"/>
      <c r="K101" s="212"/>
      <c r="L101" s="212"/>
      <c r="M101" s="212"/>
    </row>
    <row r="102" spans="1:13" s="289" customFormat="1" ht="12.95" customHeight="1" x14ac:dyDescent="0.2">
      <c r="A102" s="232"/>
      <c r="E102" s="291"/>
      <c r="G102" s="212"/>
      <c r="H102" s="212"/>
      <c r="I102" s="212"/>
      <c r="J102" s="212"/>
      <c r="K102" s="212"/>
      <c r="L102" s="212"/>
      <c r="M102" s="212"/>
    </row>
    <row r="103" spans="1:13" s="289" customFormat="1" ht="12.95" customHeight="1" x14ac:dyDescent="0.2">
      <c r="A103" s="232"/>
      <c r="E103" s="292"/>
      <c r="G103" s="212"/>
      <c r="H103" s="212"/>
      <c r="I103" s="212"/>
      <c r="J103" s="212"/>
      <c r="K103" s="212"/>
      <c r="L103" s="212"/>
      <c r="M103" s="212"/>
    </row>
    <row r="104" spans="1:13" s="289" customFormat="1" ht="12.95" customHeight="1" x14ac:dyDescent="0.2">
      <c r="A104" s="232"/>
      <c r="E104" s="292"/>
      <c r="G104" s="212"/>
      <c r="H104" s="212"/>
      <c r="I104" s="212"/>
      <c r="J104" s="212"/>
      <c r="K104" s="212"/>
      <c r="L104" s="212"/>
      <c r="M104" s="212"/>
    </row>
    <row r="105" spans="1:13" s="289" customFormat="1" ht="12.95" customHeight="1" x14ac:dyDescent="0.2">
      <c r="A105" s="232"/>
      <c r="E105" s="292"/>
      <c r="G105" s="212"/>
      <c r="H105" s="212"/>
      <c r="I105" s="212"/>
      <c r="J105" s="212"/>
      <c r="K105" s="212"/>
      <c r="L105" s="212"/>
      <c r="M105" s="212"/>
    </row>
    <row r="106" spans="1:13" s="289" customFormat="1" ht="12.95" customHeight="1" x14ac:dyDescent="0.2">
      <c r="A106" s="232"/>
      <c r="E106" s="292"/>
      <c r="G106" s="212"/>
      <c r="H106" s="212"/>
      <c r="I106" s="212"/>
      <c r="J106" s="212"/>
      <c r="K106" s="212"/>
      <c r="L106" s="212"/>
      <c r="M106" s="212"/>
    </row>
    <row r="107" spans="1:13" s="289" customFormat="1" ht="12.95" customHeight="1" x14ac:dyDescent="0.2">
      <c r="A107" s="232"/>
      <c r="E107" s="292"/>
      <c r="G107" s="212"/>
      <c r="H107" s="212"/>
      <c r="I107" s="212"/>
      <c r="J107" s="212"/>
      <c r="K107" s="212"/>
      <c r="L107" s="212"/>
      <c r="M107" s="212"/>
    </row>
    <row r="108" spans="1:13" s="289" customFormat="1" ht="12.95" customHeight="1" x14ac:dyDescent="0.2">
      <c r="A108" s="232"/>
      <c r="E108" s="292"/>
      <c r="G108" s="212"/>
      <c r="H108" s="212"/>
      <c r="I108" s="212"/>
      <c r="J108" s="212"/>
      <c r="K108" s="212"/>
      <c r="L108" s="212"/>
      <c r="M108" s="212"/>
    </row>
    <row r="109" spans="1:13" s="289" customFormat="1" ht="12.95" customHeight="1" x14ac:dyDescent="0.2">
      <c r="A109" s="232"/>
      <c r="E109" s="292"/>
      <c r="G109" s="212"/>
      <c r="H109" s="212"/>
      <c r="I109" s="212"/>
      <c r="J109" s="212"/>
      <c r="K109" s="212"/>
      <c r="L109" s="212"/>
      <c r="M109" s="212"/>
    </row>
    <row r="110" spans="1:13" s="289" customFormat="1" ht="12.95" customHeight="1" x14ac:dyDescent="0.2">
      <c r="A110" s="232"/>
      <c r="E110" s="292"/>
      <c r="G110" s="212"/>
      <c r="H110" s="212"/>
      <c r="I110" s="212"/>
      <c r="J110" s="212"/>
      <c r="K110" s="212"/>
      <c r="L110" s="212"/>
      <c r="M110" s="212"/>
    </row>
    <row r="111" spans="1:13" s="289" customFormat="1" ht="12.95" customHeight="1" x14ac:dyDescent="0.2">
      <c r="A111" s="232"/>
      <c r="E111" s="292"/>
      <c r="G111" s="212"/>
      <c r="H111" s="212"/>
      <c r="I111" s="212"/>
      <c r="J111" s="212"/>
      <c r="K111" s="212"/>
      <c r="L111" s="212"/>
      <c r="M111" s="212"/>
    </row>
    <row r="112" spans="1:13" s="289" customFormat="1" ht="12.95" customHeight="1" x14ac:dyDescent="0.2">
      <c r="A112" s="232"/>
      <c r="E112" s="292"/>
      <c r="G112" s="212"/>
      <c r="H112" s="212"/>
      <c r="I112" s="212"/>
      <c r="J112" s="212"/>
      <c r="K112" s="212"/>
      <c r="L112" s="212"/>
      <c r="M112" s="212"/>
    </row>
    <row r="113" spans="1:13" s="289" customFormat="1" ht="12.95" customHeight="1" x14ac:dyDescent="0.2">
      <c r="A113" s="232"/>
      <c r="E113" s="292"/>
      <c r="G113" s="212"/>
      <c r="H113" s="212"/>
      <c r="I113" s="212"/>
      <c r="J113" s="212"/>
      <c r="K113" s="212"/>
      <c r="L113" s="212"/>
      <c r="M113" s="212"/>
    </row>
    <row r="114" spans="1:13" s="289" customFormat="1" ht="12.95" customHeight="1" x14ac:dyDescent="0.2">
      <c r="A114" s="232"/>
      <c r="E114" s="292"/>
      <c r="G114" s="212"/>
      <c r="H114" s="212"/>
      <c r="I114" s="212"/>
      <c r="J114" s="212"/>
      <c r="K114" s="212"/>
      <c r="L114" s="212"/>
      <c r="M114" s="212"/>
    </row>
    <row r="115" spans="1:13" s="289" customFormat="1" ht="12.95" customHeight="1" x14ac:dyDescent="0.2">
      <c r="A115" s="232"/>
      <c r="E115" s="292"/>
      <c r="G115" s="212"/>
      <c r="H115" s="212"/>
      <c r="I115" s="212"/>
      <c r="J115" s="212"/>
      <c r="K115" s="212"/>
      <c r="L115" s="212"/>
      <c r="M115" s="212"/>
    </row>
    <row r="116" spans="1:13" s="289" customFormat="1" ht="12.95" customHeight="1" x14ac:dyDescent="0.2">
      <c r="A116" s="232"/>
      <c r="E116" s="292"/>
      <c r="G116" s="212"/>
      <c r="H116" s="212"/>
      <c r="I116" s="212"/>
      <c r="J116" s="212"/>
      <c r="K116" s="212"/>
      <c r="L116" s="212"/>
      <c r="M116" s="212"/>
    </row>
    <row r="117" spans="1:13" s="289" customFormat="1" ht="12.95" customHeight="1" x14ac:dyDescent="0.2">
      <c r="A117" s="232"/>
      <c r="E117" s="292"/>
      <c r="G117" s="212"/>
      <c r="H117" s="212"/>
      <c r="I117" s="212"/>
      <c r="J117" s="212"/>
      <c r="K117" s="212"/>
      <c r="L117" s="212"/>
      <c r="M117" s="212"/>
    </row>
    <row r="118" spans="1:13" s="289" customFormat="1" ht="12.95" customHeight="1" x14ac:dyDescent="0.2">
      <c r="A118" s="232"/>
      <c r="E118" s="292"/>
      <c r="G118" s="212"/>
      <c r="H118" s="212"/>
      <c r="I118" s="212"/>
      <c r="J118" s="212"/>
      <c r="K118" s="212"/>
      <c r="L118" s="212"/>
      <c r="M118" s="212"/>
    </row>
    <row r="119" spans="1:13" s="289" customFormat="1" ht="12.95" customHeight="1" x14ac:dyDescent="0.2">
      <c r="A119" s="232"/>
      <c r="E119" s="292"/>
      <c r="G119" s="212"/>
      <c r="H119" s="212"/>
      <c r="I119" s="212"/>
      <c r="J119" s="212"/>
      <c r="K119" s="212"/>
      <c r="L119" s="212"/>
      <c r="M119" s="212"/>
    </row>
    <row r="120" spans="1:13" s="289" customFormat="1" ht="12.95" customHeight="1" x14ac:dyDescent="0.2">
      <c r="A120" s="232"/>
      <c r="E120" s="292"/>
      <c r="G120" s="212"/>
      <c r="H120" s="212"/>
      <c r="I120" s="212"/>
      <c r="J120" s="212"/>
      <c r="K120" s="212"/>
      <c r="L120" s="212"/>
      <c r="M120" s="212"/>
    </row>
    <row r="121" spans="1:13" s="289" customFormat="1" ht="12.95" customHeight="1" x14ac:dyDescent="0.2">
      <c r="A121" s="232"/>
      <c r="E121" s="292"/>
      <c r="G121" s="212"/>
      <c r="H121" s="212"/>
      <c r="I121" s="212"/>
      <c r="J121" s="212"/>
      <c r="K121" s="212"/>
      <c r="L121" s="212"/>
      <c r="M121" s="212"/>
    </row>
    <row r="122" spans="1:13" s="289" customFormat="1" ht="12.95" customHeight="1" x14ac:dyDescent="0.2">
      <c r="A122" s="232"/>
      <c r="E122" s="291"/>
      <c r="G122" s="212"/>
      <c r="H122" s="212"/>
      <c r="I122" s="212"/>
      <c r="J122" s="212"/>
      <c r="K122" s="212"/>
      <c r="L122" s="212"/>
      <c r="M122" s="212"/>
    </row>
    <row r="123" spans="1:13" s="289" customFormat="1" ht="12.95" customHeight="1" x14ac:dyDescent="0.2">
      <c r="A123" s="232"/>
      <c r="E123" s="292"/>
      <c r="G123" s="212"/>
      <c r="H123" s="212"/>
      <c r="I123" s="212"/>
      <c r="J123" s="212"/>
      <c r="K123" s="212"/>
      <c r="L123" s="212"/>
      <c r="M123" s="212"/>
    </row>
    <row r="124" spans="1:13" s="289" customFormat="1" ht="12.95" customHeight="1" x14ac:dyDescent="0.2">
      <c r="A124" s="232"/>
      <c r="E124" s="292"/>
      <c r="G124" s="212"/>
      <c r="H124" s="212"/>
      <c r="I124" s="212"/>
      <c r="J124" s="212"/>
      <c r="K124" s="212"/>
      <c r="L124" s="212"/>
      <c r="M124" s="212"/>
    </row>
    <row r="125" spans="1:13" s="289" customFormat="1" ht="12.95" customHeight="1" x14ac:dyDescent="0.2">
      <c r="A125" s="232"/>
      <c r="E125" s="292"/>
      <c r="G125" s="212"/>
      <c r="H125" s="212"/>
      <c r="I125" s="212"/>
      <c r="J125" s="212"/>
      <c r="K125" s="212"/>
      <c r="L125" s="212"/>
      <c r="M125" s="212"/>
    </row>
    <row r="126" spans="1:13" s="289" customFormat="1" ht="12.95" customHeight="1" x14ac:dyDescent="0.2">
      <c r="A126" s="232"/>
      <c r="E126" s="292"/>
      <c r="G126" s="212"/>
      <c r="H126" s="212"/>
      <c r="I126" s="212"/>
      <c r="J126" s="212"/>
      <c r="K126" s="212"/>
      <c r="L126" s="212"/>
      <c r="M126" s="212"/>
    </row>
    <row r="127" spans="1:13" s="289" customFormat="1" ht="12.95" customHeight="1" x14ac:dyDescent="0.2">
      <c r="A127" s="232"/>
      <c r="E127" s="292"/>
      <c r="G127" s="212"/>
      <c r="H127" s="212"/>
      <c r="I127" s="212"/>
      <c r="J127" s="212"/>
      <c r="K127" s="212"/>
      <c r="L127" s="212"/>
      <c r="M127" s="212"/>
    </row>
    <row r="128" spans="1:13" s="289" customFormat="1" ht="12.95" customHeight="1" x14ac:dyDescent="0.2">
      <c r="A128" s="232"/>
      <c r="E128" s="292"/>
      <c r="G128" s="212"/>
      <c r="H128" s="212"/>
      <c r="I128" s="212"/>
      <c r="J128" s="212"/>
      <c r="K128" s="212"/>
      <c r="L128" s="212"/>
      <c r="M128" s="212"/>
    </row>
    <row r="129" spans="1:13" s="289" customFormat="1" ht="12.95" customHeight="1" x14ac:dyDescent="0.2">
      <c r="A129" s="232"/>
      <c r="E129" s="292"/>
      <c r="G129" s="212"/>
      <c r="H129" s="212"/>
      <c r="I129" s="212"/>
      <c r="J129" s="212"/>
      <c r="K129" s="212"/>
      <c r="L129" s="212"/>
      <c r="M129" s="212"/>
    </row>
    <row r="130" spans="1:13" s="289" customFormat="1" ht="12.95" customHeight="1" x14ac:dyDescent="0.2">
      <c r="A130" s="232"/>
      <c r="E130" s="292"/>
      <c r="G130" s="212"/>
      <c r="H130" s="212"/>
      <c r="I130" s="212"/>
      <c r="J130" s="212"/>
      <c r="K130" s="212"/>
      <c r="L130" s="212"/>
      <c r="M130" s="212"/>
    </row>
    <row r="131" spans="1:13" s="289" customFormat="1" ht="12.95" customHeight="1" x14ac:dyDescent="0.2">
      <c r="A131" s="232"/>
      <c r="E131" s="292"/>
      <c r="G131" s="212"/>
      <c r="H131" s="212"/>
      <c r="I131" s="212"/>
      <c r="J131" s="212"/>
      <c r="K131" s="212"/>
      <c r="L131" s="212"/>
      <c r="M131" s="212"/>
    </row>
    <row r="132" spans="1:13" s="289" customFormat="1" ht="12.95" customHeight="1" x14ac:dyDescent="0.2">
      <c r="A132" s="232"/>
      <c r="E132" s="292"/>
      <c r="G132" s="212"/>
      <c r="H132" s="212"/>
      <c r="I132" s="212"/>
      <c r="J132" s="212"/>
      <c r="K132" s="212"/>
      <c r="L132" s="212"/>
      <c r="M132" s="212"/>
    </row>
    <row r="133" spans="1:13" s="289" customFormat="1" ht="12.95" customHeight="1" x14ac:dyDescent="0.2">
      <c r="A133" s="232"/>
      <c r="E133" s="292"/>
      <c r="G133" s="212"/>
      <c r="H133" s="212"/>
      <c r="I133" s="212"/>
      <c r="J133" s="212"/>
      <c r="K133" s="212"/>
      <c r="L133" s="212"/>
      <c r="M133" s="212"/>
    </row>
    <row r="134" spans="1:13" s="289" customFormat="1" ht="12.95" customHeight="1" x14ac:dyDescent="0.2">
      <c r="A134" s="232"/>
      <c r="E134" s="292"/>
      <c r="G134" s="212"/>
      <c r="H134" s="212"/>
      <c r="I134" s="212"/>
      <c r="J134" s="212"/>
      <c r="K134" s="212"/>
      <c r="L134" s="212"/>
      <c r="M134" s="212"/>
    </row>
    <row r="135" spans="1:13" s="289" customFormat="1" ht="12.95" customHeight="1" x14ac:dyDescent="0.2">
      <c r="A135" s="232"/>
      <c r="E135" s="292"/>
      <c r="G135" s="212"/>
      <c r="H135" s="212"/>
      <c r="I135" s="212"/>
      <c r="J135" s="212"/>
      <c r="K135" s="212"/>
      <c r="L135" s="212"/>
      <c r="M135" s="212"/>
    </row>
    <row r="136" spans="1:13" s="289" customFormat="1" ht="12.95" customHeight="1" x14ac:dyDescent="0.2">
      <c r="A136" s="232"/>
      <c r="E136" s="291"/>
      <c r="G136" s="212"/>
      <c r="H136" s="212"/>
      <c r="I136" s="212"/>
      <c r="J136" s="212"/>
      <c r="K136" s="212"/>
      <c r="L136" s="212"/>
      <c r="M136" s="212"/>
    </row>
    <row r="137" spans="1:13" s="289" customFormat="1" ht="12.95" customHeight="1" x14ac:dyDescent="0.2">
      <c r="A137" s="232"/>
      <c r="E137" s="292"/>
      <c r="G137" s="212"/>
      <c r="H137" s="212"/>
      <c r="I137" s="212"/>
      <c r="J137" s="212"/>
      <c r="K137" s="212"/>
      <c r="L137" s="212"/>
      <c r="M137" s="212"/>
    </row>
    <row r="138" spans="1:13" s="289" customFormat="1" ht="12.95" customHeight="1" x14ac:dyDescent="0.2">
      <c r="A138" s="232"/>
      <c r="E138" s="292"/>
      <c r="G138" s="212"/>
      <c r="H138" s="212"/>
      <c r="I138" s="212"/>
      <c r="J138" s="212"/>
      <c r="K138" s="212"/>
      <c r="L138" s="212"/>
      <c r="M138" s="212"/>
    </row>
    <row r="139" spans="1:13" s="289" customFormat="1" ht="12.95" customHeight="1" x14ac:dyDescent="0.2">
      <c r="A139" s="232"/>
      <c r="E139" s="292"/>
      <c r="G139" s="212"/>
      <c r="H139" s="212"/>
      <c r="I139" s="212"/>
      <c r="J139" s="212"/>
      <c r="K139" s="212"/>
      <c r="L139" s="212"/>
      <c r="M139" s="212"/>
    </row>
    <row r="140" spans="1:13" s="289" customFormat="1" ht="12.95" customHeight="1" x14ac:dyDescent="0.2">
      <c r="A140" s="232"/>
      <c r="E140" s="292"/>
      <c r="G140" s="212"/>
      <c r="H140" s="212"/>
      <c r="I140" s="212"/>
      <c r="J140" s="212"/>
      <c r="K140" s="212"/>
      <c r="L140" s="212"/>
      <c r="M140" s="212"/>
    </row>
    <row r="141" spans="1:13" s="289" customFormat="1" ht="12.95" customHeight="1" x14ac:dyDescent="0.2">
      <c r="A141" s="232"/>
      <c r="E141" s="292"/>
      <c r="G141" s="212"/>
      <c r="H141" s="212"/>
      <c r="I141" s="212"/>
      <c r="J141" s="212"/>
      <c r="K141" s="212"/>
      <c r="L141" s="212"/>
      <c r="M141" s="212"/>
    </row>
    <row r="142" spans="1:13" s="289" customFormat="1" ht="12.95" customHeight="1" x14ac:dyDescent="0.2">
      <c r="A142" s="232"/>
      <c r="E142" s="292"/>
      <c r="G142" s="212"/>
      <c r="H142" s="212"/>
      <c r="I142" s="212"/>
      <c r="J142" s="212"/>
      <c r="K142" s="212"/>
      <c r="L142" s="212"/>
      <c r="M142" s="212"/>
    </row>
    <row r="143" spans="1:13" s="289" customFormat="1" ht="12.95" customHeight="1" x14ac:dyDescent="0.2">
      <c r="A143" s="232"/>
      <c r="E143" s="292"/>
      <c r="G143" s="212"/>
      <c r="H143" s="212"/>
      <c r="I143" s="212"/>
      <c r="J143" s="212"/>
      <c r="K143" s="212"/>
      <c r="L143" s="212"/>
      <c r="M143" s="212"/>
    </row>
    <row r="144" spans="1:13" s="289" customFormat="1" ht="12.95" customHeight="1" x14ac:dyDescent="0.2">
      <c r="A144" s="232"/>
      <c r="E144" s="292"/>
      <c r="G144" s="212"/>
      <c r="H144" s="212"/>
      <c r="I144" s="212"/>
      <c r="J144" s="212"/>
      <c r="K144" s="212"/>
      <c r="L144" s="212"/>
      <c r="M144" s="212"/>
    </row>
    <row r="145" spans="1:13" s="289" customFormat="1" ht="12.95" customHeight="1" x14ac:dyDescent="0.2">
      <c r="A145" s="232"/>
      <c r="E145" s="291"/>
      <c r="G145" s="212"/>
      <c r="H145" s="212"/>
      <c r="I145" s="212"/>
      <c r="J145" s="212"/>
      <c r="K145" s="212"/>
      <c r="L145" s="212"/>
      <c r="M145" s="212"/>
    </row>
    <row r="146" spans="1:13" s="289" customFormat="1" ht="12.95" customHeight="1" thickBot="1" x14ac:dyDescent="0.25">
      <c r="A146" s="232"/>
      <c r="E146" s="293"/>
      <c r="G146" s="212"/>
      <c r="H146" s="212"/>
      <c r="I146" s="212"/>
      <c r="J146" s="212"/>
      <c r="K146" s="212"/>
      <c r="L146" s="212"/>
      <c r="M146" s="212"/>
    </row>
    <row r="147" spans="1:13" s="289" customFormat="1" ht="12.95" customHeight="1" x14ac:dyDescent="0.2">
      <c r="A147" s="232"/>
      <c r="E147" s="292"/>
      <c r="G147" s="212"/>
      <c r="H147" s="212"/>
      <c r="I147" s="212"/>
      <c r="J147" s="212"/>
      <c r="K147" s="212"/>
      <c r="L147" s="212"/>
      <c r="M147" s="212"/>
    </row>
    <row r="148" spans="1:13" s="289" customFormat="1" ht="12.95" customHeight="1" x14ac:dyDescent="0.2">
      <c r="A148" s="232"/>
      <c r="E148" s="292"/>
      <c r="G148" s="212"/>
      <c r="H148" s="212"/>
      <c r="I148" s="212"/>
      <c r="J148" s="212"/>
      <c r="K148" s="212"/>
      <c r="L148" s="212"/>
      <c r="M148" s="212"/>
    </row>
    <row r="149" spans="1:13" s="289" customFormat="1" ht="12.95" customHeight="1" x14ac:dyDescent="0.2">
      <c r="A149" s="232"/>
      <c r="E149" s="291"/>
      <c r="G149" s="212"/>
      <c r="H149" s="212"/>
      <c r="I149" s="212"/>
      <c r="J149" s="212"/>
      <c r="K149" s="212"/>
      <c r="L149" s="212"/>
      <c r="M149" s="212"/>
    </row>
    <row r="150" spans="1:13" s="289" customFormat="1" ht="12.95" customHeight="1" x14ac:dyDescent="0.2">
      <c r="A150" s="232"/>
      <c r="E150" s="292"/>
      <c r="G150" s="212"/>
      <c r="H150" s="212"/>
      <c r="I150" s="212"/>
      <c r="J150" s="212"/>
      <c r="K150" s="212"/>
      <c r="L150" s="212"/>
      <c r="M150" s="212"/>
    </row>
    <row r="151" spans="1:13" s="289" customFormat="1" ht="12.95" customHeight="1" x14ac:dyDescent="0.2">
      <c r="A151" s="232"/>
      <c r="E151" s="292"/>
      <c r="G151" s="212"/>
      <c r="H151" s="212"/>
      <c r="I151" s="212"/>
      <c r="J151" s="212"/>
      <c r="K151" s="212"/>
      <c r="L151" s="212"/>
      <c r="M151" s="212"/>
    </row>
    <row r="152" spans="1:13" s="289" customFormat="1" ht="12.95" customHeight="1" x14ac:dyDescent="0.2">
      <c r="A152" s="232"/>
      <c r="E152" s="292"/>
      <c r="G152" s="212"/>
      <c r="H152" s="212"/>
      <c r="I152" s="212"/>
      <c r="J152" s="212"/>
      <c r="K152" s="212"/>
      <c r="L152" s="212"/>
      <c r="M152" s="212"/>
    </row>
    <row r="153" spans="1:13" s="289" customFormat="1" ht="12.95" customHeight="1" x14ac:dyDescent="0.2">
      <c r="A153" s="232"/>
      <c r="E153" s="292"/>
      <c r="G153" s="212"/>
      <c r="H153" s="212"/>
      <c r="I153" s="212"/>
      <c r="J153" s="212"/>
      <c r="K153" s="212"/>
      <c r="L153" s="212"/>
      <c r="M153" s="212"/>
    </row>
    <row r="154" spans="1:13" s="289" customFormat="1" ht="12.95" customHeight="1" x14ac:dyDescent="0.2">
      <c r="A154" s="232"/>
      <c r="E154" s="292"/>
      <c r="G154" s="212"/>
      <c r="H154" s="212"/>
      <c r="I154" s="212"/>
      <c r="J154" s="212"/>
      <c r="K154" s="212"/>
      <c r="L154" s="212"/>
      <c r="M154" s="212"/>
    </row>
    <row r="155" spans="1:13" s="289" customFormat="1" ht="12.95" customHeight="1" x14ac:dyDescent="0.2">
      <c r="A155" s="232"/>
      <c r="E155" s="292"/>
      <c r="G155" s="212"/>
      <c r="H155" s="212"/>
      <c r="I155" s="212"/>
      <c r="J155" s="212"/>
      <c r="K155" s="212"/>
      <c r="L155" s="212"/>
      <c r="M155" s="212"/>
    </row>
    <row r="156" spans="1:13" s="289" customFormat="1" ht="12.95" customHeight="1" x14ac:dyDescent="0.2">
      <c r="A156" s="232"/>
      <c r="E156" s="292"/>
      <c r="G156" s="212"/>
      <c r="H156" s="212"/>
      <c r="I156" s="212"/>
      <c r="J156" s="212"/>
      <c r="K156" s="212"/>
      <c r="L156" s="212"/>
      <c r="M156" s="212"/>
    </row>
    <row r="157" spans="1:13" s="289" customFormat="1" ht="12.95" customHeight="1" x14ac:dyDescent="0.2">
      <c r="A157" s="232"/>
      <c r="E157" s="292"/>
      <c r="G157" s="212"/>
      <c r="H157" s="212"/>
      <c r="I157" s="212"/>
      <c r="J157" s="212"/>
      <c r="K157" s="212"/>
      <c r="L157" s="212"/>
      <c r="M157" s="212"/>
    </row>
    <row r="158" spans="1:13" s="289" customFormat="1" ht="12.95" customHeight="1" x14ac:dyDescent="0.2">
      <c r="A158" s="232"/>
      <c r="E158" s="292"/>
      <c r="G158" s="212"/>
      <c r="H158" s="212"/>
      <c r="I158" s="212"/>
      <c r="J158" s="212"/>
      <c r="K158" s="212"/>
      <c r="L158" s="212"/>
      <c r="M158" s="212"/>
    </row>
    <row r="159" spans="1:13" s="289" customFormat="1" ht="12.95" customHeight="1" x14ac:dyDescent="0.2">
      <c r="A159" s="232"/>
      <c r="E159" s="292"/>
      <c r="G159" s="212"/>
      <c r="H159" s="212"/>
      <c r="I159" s="212"/>
      <c r="J159" s="212"/>
      <c r="K159" s="212"/>
      <c r="L159" s="212"/>
      <c r="M159" s="212"/>
    </row>
    <row r="160" spans="1:13" s="289" customFormat="1" ht="12.95" customHeight="1" x14ac:dyDescent="0.2">
      <c r="A160" s="232"/>
      <c r="E160" s="292"/>
      <c r="G160" s="212"/>
      <c r="H160" s="212"/>
      <c r="I160" s="212"/>
      <c r="J160" s="212"/>
      <c r="K160" s="212"/>
      <c r="L160" s="212"/>
      <c r="M160" s="212"/>
    </row>
    <row r="161" spans="1:13" s="289" customFormat="1" ht="12.95" customHeight="1" x14ac:dyDescent="0.2">
      <c r="A161" s="232"/>
      <c r="E161" s="292"/>
      <c r="G161" s="212"/>
      <c r="H161" s="212"/>
      <c r="I161" s="212"/>
      <c r="J161" s="212"/>
      <c r="K161" s="212"/>
      <c r="L161" s="212"/>
      <c r="M161" s="212"/>
    </row>
    <row r="162" spans="1:13" s="289" customFormat="1" ht="12.95" customHeight="1" x14ac:dyDescent="0.2">
      <c r="A162" s="232"/>
      <c r="E162" s="292"/>
      <c r="G162" s="212"/>
      <c r="H162" s="212"/>
      <c r="I162" s="212"/>
      <c r="J162" s="212"/>
      <c r="K162" s="212"/>
      <c r="L162" s="212"/>
      <c r="M162" s="212"/>
    </row>
    <row r="163" spans="1:13" s="289" customFormat="1" ht="12.95" customHeight="1" x14ac:dyDescent="0.2">
      <c r="A163" s="232"/>
      <c r="E163" s="292"/>
      <c r="G163" s="212"/>
      <c r="H163" s="212"/>
      <c r="I163" s="212"/>
      <c r="J163" s="212"/>
      <c r="K163" s="212"/>
      <c r="L163" s="212"/>
      <c r="M163" s="212"/>
    </row>
    <row r="164" spans="1:13" s="289" customFormat="1" ht="12.95" customHeight="1" x14ac:dyDescent="0.2">
      <c r="A164" s="232"/>
      <c r="E164" s="292"/>
      <c r="G164" s="212"/>
      <c r="H164" s="212"/>
      <c r="I164" s="212"/>
      <c r="J164" s="212"/>
      <c r="K164" s="212"/>
      <c r="L164" s="212"/>
      <c r="M164" s="212"/>
    </row>
    <row r="165" spans="1:13" s="289" customFormat="1" ht="12.95" customHeight="1" x14ac:dyDescent="0.2">
      <c r="A165" s="232"/>
      <c r="E165" s="292"/>
      <c r="G165" s="212"/>
      <c r="H165" s="212"/>
      <c r="I165" s="212"/>
      <c r="J165" s="212"/>
      <c r="K165" s="212"/>
      <c r="L165" s="212"/>
      <c r="M165" s="212"/>
    </row>
    <row r="166" spans="1:13" s="289" customFormat="1" ht="12.95" customHeight="1" x14ac:dyDescent="0.2">
      <c r="A166" s="232"/>
      <c r="E166" s="292"/>
      <c r="G166" s="212"/>
      <c r="H166" s="212"/>
      <c r="I166" s="212"/>
      <c r="J166" s="212"/>
      <c r="K166" s="212"/>
      <c r="L166" s="212"/>
      <c r="M166" s="212"/>
    </row>
    <row r="167" spans="1:13" s="289" customFormat="1" ht="12.95" customHeight="1" x14ac:dyDescent="0.2">
      <c r="A167" s="232"/>
      <c r="E167" s="292"/>
      <c r="G167" s="212"/>
      <c r="H167" s="212"/>
      <c r="I167" s="212"/>
      <c r="J167" s="212"/>
      <c r="K167" s="212"/>
      <c r="L167" s="212"/>
      <c r="M167" s="212"/>
    </row>
    <row r="168" spans="1:13" s="289" customFormat="1" ht="12.95" customHeight="1" x14ac:dyDescent="0.2">
      <c r="A168" s="232"/>
      <c r="E168" s="292"/>
      <c r="G168" s="212"/>
      <c r="H168" s="212"/>
      <c r="I168" s="212"/>
      <c r="J168" s="212"/>
      <c r="K168" s="212"/>
      <c r="L168" s="212"/>
      <c r="M168" s="212"/>
    </row>
    <row r="169" spans="1:13" s="289" customFormat="1" ht="12.95" customHeight="1" x14ac:dyDescent="0.2">
      <c r="A169" s="232"/>
      <c r="E169" s="291"/>
      <c r="G169" s="212"/>
      <c r="H169" s="212"/>
      <c r="I169" s="212"/>
      <c r="J169" s="212"/>
      <c r="K169" s="212"/>
      <c r="L169" s="212"/>
      <c r="M169" s="212"/>
    </row>
    <row r="170" spans="1:13" s="289" customFormat="1" ht="12.95" customHeight="1" x14ac:dyDescent="0.2">
      <c r="A170" s="232"/>
      <c r="E170" s="292"/>
      <c r="G170" s="212"/>
      <c r="H170" s="212"/>
      <c r="I170" s="212"/>
      <c r="J170" s="212"/>
      <c r="K170" s="212"/>
      <c r="L170" s="212"/>
      <c r="M170" s="212"/>
    </row>
    <row r="171" spans="1:13" s="289" customFormat="1" ht="12.95" customHeight="1" x14ac:dyDescent="0.2">
      <c r="A171" s="232"/>
      <c r="E171" s="292"/>
      <c r="G171" s="212"/>
      <c r="H171" s="212"/>
      <c r="I171" s="212"/>
      <c r="J171" s="212"/>
      <c r="K171" s="212"/>
      <c r="L171" s="212"/>
      <c r="M171" s="212"/>
    </row>
    <row r="172" spans="1:13" s="289" customFormat="1" ht="12.95" customHeight="1" x14ac:dyDescent="0.2">
      <c r="A172" s="232"/>
      <c r="E172" s="292"/>
      <c r="G172" s="212"/>
      <c r="H172" s="212"/>
      <c r="I172" s="212"/>
      <c r="J172" s="212"/>
      <c r="K172" s="212"/>
      <c r="L172" s="212"/>
      <c r="M172" s="212"/>
    </row>
    <row r="173" spans="1:13" s="289" customFormat="1" ht="12.95" customHeight="1" x14ac:dyDescent="0.2">
      <c r="A173" s="232"/>
      <c r="E173" s="292"/>
      <c r="G173" s="212"/>
      <c r="H173" s="212"/>
      <c r="I173" s="212"/>
      <c r="J173" s="212"/>
      <c r="K173" s="212"/>
      <c r="L173" s="212"/>
      <c r="M173" s="212"/>
    </row>
    <row r="174" spans="1:13" s="289" customFormat="1" ht="12.95" customHeight="1" x14ac:dyDescent="0.2">
      <c r="A174" s="232"/>
      <c r="E174" s="292"/>
      <c r="G174" s="212"/>
      <c r="H174" s="212"/>
      <c r="I174" s="212"/>
      <c r="J174" s="212"/>
      <c r="K174" s="212"/>
      <c r="L174" s="212"/>
      <c r="M174" s="212"/>
    </row>
    <row r="175" spans="1:13" s="289" customFormat="1" ht="12.95" customHeight="1" x14ac:dyDescent="0.2">
      <c r="A175" s="232"/>
      <c r="E175" s="292"/>
      <c r="G175" s="212"/>
      <c r="H175" s="212"/>
      <c r="I175" s="212"/>
      <c r="J175" s="212"/>
      <c r="K175" s="212"/>
      <c r="L175" s="212"/>
      <c r="M175" s="212"/>
    </row>
    <row r="176" spans="1:13" s="289" customFormat="1" ht="12.95" customHeight="1" x14ac:dyDescent="0.2">
      <c r="A176" s="232"/>
      <c r="E176" s="292"/>
      <c r="G176" s="212"/>
      <c r="H176" s="212"/>
      <c r="I176" s="212"/>
      <c r="J176" s="212"/>
      <c r="K176" s="212"/>
      <c r="L176" s="212"/>
      <c r="M176" s="212"/>
    </row>
    <row r="177" spans="1:13" s="289" customFormat="1" ht="12.95" customHeight="1" x14ac:dyDescent="0.2">
      <c r="A177" s="232"/>
      <c r="E177" s="292"/>
      <c r="G177" s="212"/>
      <c r="H177" s="212"/>
      <c r="I177" s="212"/>
      <c r="J177" s="212"/>
      <c r="K177" s="212"/>
      <c r="L177" s="212"/>
      <c r="M177" s="212"/>
    </row>
    <row r="178" spans="1:13" s="289" customFormat="1" ht="12.95" customHeight="1" x14ac:dyDescent="0.2">
      <c r="A178" s="232"/>
      <c r="E178" s="292"/>
      <c r="G178" s="212"/>
      <c r="H178" s="212"/>
      <c r="I178" s="212"/>
      <c r="J178" s="212"/>
      <c r="K178" s="212"/>
      <c r="L178" s="212"/>
      <c r="M178" s="212"/>
    </row>
    <row r="179" spans="1:13" s="289" customFormat="1" ht="12.95" customHeight="1" x14ac:dyDescent="0.2">
      <c r="A179" s="232"/>
      <c r="E179" s="292"/>
      <c r="G179" s="212"/>
      <c r="H179" s="212"/>
      <c r="I179" s="212"/>
      <c r="J179" s="212"/>
      <c r="K179" s="212"/>
      <c r="L179" s="212"/>
      <c r="M179" s="212"/>
    </row>
    <row r="180" spans="1:13" s="289" customFormat="1" ht="12.95" customHeight="1" x14ac:dyDescent="0.2">
      <c r="A180" s="232"/>
      <c r="E180" s="292"/>
      <c r="G180" s="212"/>
      <c r="H180" s="212"/>
      <c r="I180" s="212"/>
      <c r="J180" s="212"/>
      <c r="K180" s="212"/>
      <c r="L180" s="212"/>
      <c r="M180" s="212"/>
    </row>
    <row r="181" spans="1:13" s="289" customFormat="1" ht="12.95" customHeight="1" x14ac:dyDescent="0.2">
      <c r="A181" s="232"/>
      <c r="E181" s="292"/>
      <c r="G181" s="212"/>
      <c r="H181" s="212"/>
      <c r="I181" s="212"/>
      <c r="J181" s="212"/>
      <c r="K181" s="212"/>
      <c r="L181" s="212"/>
      <c r="M181" s="212"/>
    </row>
    <row r="182" spans="1:13" s="289" customFormat="1" ht="12.95" customHeight="1" x14ac:dyDescent="0.2">
      <c r="A182" s="232"/>
      <c r="E182" s="292"/>
      <c r="G182" s="212"/>
      <c r="H182" s="212"/>
      <c r="I182" s="212"/>
      <c r="J182" s="212"/>
      <c r="K182" s="212"/>
      <c r="L182" s="212"/>
      <c r="M182" s="212"/>
    </row>
    <row r="183" spans="1:13" s="289" customFormat="1" ht="12.95" customHeight="1" x14ac:dyDescent="0.2">
      <c r="A183" s="232"/>
      <c r="E183" s="291"/>
      <c r="G183" s="212"/>
      <c r="H183" s="212"/>
      <c r="I183" s="212"/>
      <c r="J183" s="212"/>
      <c r="K183" s="212"/>
      <c r="L183" s="212"/>
      <c r="M183" s="212"/>
    </row>
    <row r="184" spans="1:13" s="289" customFormat="1" ht="12.95" customHeight="1" x14ac:dyDescent="0.2">
      <c r="A184" s="232"/>
      <c r="E184" s="292"/>
      <c r="G184" s="212"/>
      <c r="H184" s="212"/>
      <c r="I184" s="212"/>
      <c r="J184" s="212"/>
      <c r="K184" s="212"/>
      <c r="L184" s="212"/>
      <c r="M184" s="212"/>
    </row>
    <row r="185" spans="1:13" s="289" customFormat="1" ht="12.95" customHeight="1" x14ac:dyDescent="0.2">
      <c r="A185" s="232"/>
      <c r="E185" s="292"/>
      <c r="G185" s="212"/>
      <c r="H185" s="212"/>
      <c r="I185" s="212"/>
      <c r="J185" s="212"/>
      <c r="K185" s="212"/>
      <c r="L185" s="212"/>
      <c r="M185" s="212"/>
    </row>
    <row r="186" spans="1:13" s="289" customFormat="1" ht="12.95" customHeight="1" x14ac:dyDescent="0.2">
      <c r="A186" s="232"/>
      <c r="E186" s="292"/>
      <c r="G186" s="212"/>
      <c r="H186" s="212"/>
      <c r="I186" s="212"/>
      <c r="J186" s="212"/>
      <c r="K186" s="212"/>
      <c r="L186" s="212"/>
      <c r="M186" s="212"/>
    </row>
    <row r="187" spans="1:13" s="289" customFormat="1" ht="12.95" customHeight="1" x14ac:dyDescent="0.2">
      <c r="A187" s="232"/>
      <c r="E187" s="292"/>
      <c r="G187" s="212"/>
      <c r="H187" s="212"/>
      <c r="I187" s="212"/>
      <c r="J187" s="212"/>
      <c r="K187" s="212"/>
      <c r="L187" s="212"/>
      <c r="M187" s="212"/>
    </row>
    <row r="188" spans="1:13" s="289" customFormat="1" ht="12.95" customHeight="1" x14ac:dyDescent="0.2">
      <c r="A188" s="232"/>
      <c r="E188" s="292"/>
      <c r="G188" s="212"/>
      <c r="H188" s="212"/>
      <c r="I188" s="212"/>
      <c r="J188" s="212"/>
      <c r="K188" s="212"/>
      <c r="L188" s="212"/>
      <c r="M188" s="212"/>
    </row>
    <row r="189" spans="1:13" s="289" customFormat="1" ht="12.95" customHeight="1" x14ac:dyDescent="0.2">
      <c r="A189" s="232"/>
      <c r="E189" s="292"/>
      <c r="G189" s="212"/>
      <c r="H189" s="212"/>
      <c r="I189" s="212"/>
      <c r="J189" s="212"/>
      <c r="K189" s="212"/>
      <c r="L189" s="212"/>
      <c r="M189" s="212"/>
    </row>
    <row r="190" spans="1:13" s="289" customFormat="1" ht="12.95" customHeight="1" x14ac:dyDescent="0.2">
      <c r="A190" s="232"/>
      <c r="E190" s="292"/>
      <c r="G190" s="212"/>
      <c r="H190" s="212"/>
      <c r="I190" s="212"/>
      <c r="J190" s="212"/>
      <c r="K190" s="212"/>
      <c r="L190" s="212"/>
      <c r="M190" s="212"/>
    </row>
    <row r="191" spans="1:13" s="289" customFormat="1" ht="12.95" customHeight="1" x14ac:dyDescent="0.2">
      <c r="A191" s="232"/>
      <c r="E191" s="292"/>
      <c r="G191" s="212"/>
      <c r="H191" s="212"/>
      <c r="I191" s="212"/>
      <c r="J191" s="212"/>
      <c r="K191" s="212"/>
      <c r="L191" s="212"/>
      <c r="M191" s="212"/>
    </row>
    <row r="192" spans="1:13" s="289" customFormat="1" ht="12.95" customHeight="1" x14ac:dyDescent="0.2">
      <c r="A192" s="232"/>
      <c r="E192" s="291"/>
      <c r="G192" s="212"/>
      <c r="H192" s="212"/>
      <c r="I192" s="212"/>
      <c r="J192" s="212"/>
      <c r="K192" s="212"/>
      <c r="L192" s="212"/>
      <c r="M192" s="212"/>
    </row>
    <row r="193" spans="1:13" s="289" customFormat="1" ht="12.95" customHeight="1" thickBot="1" x14ac:dyDescent="0.25">
      <c r="A193" s="232"/>
      <c r="E193" s="293"/>
      <c r="G193" s="212"/>
      <c r="H193" s="212"/>
      <c r="I193" s="212"/>
      <c r="J193" s="212"/>
      <c r="K193" s="212"/>
      <c r="L193" s="212"/>
      <c r="M193" s="212"/>
    </row>
    <row r="194" spans="1:13" s="289" customFormat="1" ht="12.95" customHeight="1" x14ac:dyDescent="0.2">
      <c r="A194" s="232"/>
      <c r="E194" s="292"/>
      <c r="G194" s="212"/>
      <c r="H194" s="212"/>
      <c r="I194" s="212"/>
      <c r="J194" s="212"/>
      <c r="K194" s="212"/>
      <c r="L194" s="212"/>
      <c r="M194" s="212"/>
    </row>
    <row r="195" spans="1:13" s="289" customFormat="1" ht="12.95" customHeight="1" x14ac:dyDescent="0.2">
      <c r="A195" s="232"/>
      <c r="E195" s="292"/>
      <c r="G195" s="212"/>
      <c r="H195" s="212"/>
      <c r="I195" s="212"/>
      <c r="J195" s="212"/>
      <c r="K195" s="212"/>
      <c r="L195" s="212"/>
      <c r="M195" s="212"/>
    </row>
    <row r="196" spans="1:13" s="289" customFormat="1" ht="12.95" customHeight="1" x14ac:dyDescent="0.2">
      <c r="A196" s="232"/>
      <c r="E196" s="291"/>
      <c r="G196" s="212"/>
      <c r="H196" s="212"/>
      <c r="I196" s="212"/>
      <c r="J196" s="212"/>
      <c r="K196" s="212"/>
      <c r="L196" s="212"/>
      <c r="M196" s="212"/>
    </row>
    <row r="197" spans="1:13" s="289" customFormat="1" ht="12.95" customHeight="1" x14ac:dyDescent="0.2">
      <c r="A197" s="232"/>
      <c r="E197" s="292"/>
      <c r="G197" s="212"/>
      <c r="H197" s="212"/>
      <c r="I197" s="212"/>
      <c r="J197" s="212"/>
      <c r="K197" s="212"/>
      <c r="L197" s="212"/>
      <c r="M197" s="212"/>
    </row>
    <row r="198" spans="1:13" s="289" customFormat="1" ht="12.95" customHeight="1" x14ac:dyDescent="0.2">
      <c r="A198" s="232"/>
      <c r="E198" s="292"/>
      <c r="G198" s="212"/>
      <c r="H198" s="212"/>
      <c r="I198" s="212"/>
      <c r="J198" s="212"/>
      <c r="K198" s="212"/>
      <c r="L198" s="212"/>
      <c r="M198" s="212"/>
    </row>
    <row r="199" spans="1:13" s="289" customFormat="1" ht="12.95" customHeight="1" x14ac:dyDescent="0.2">
      <c r="A199" s="232"/>
      <c r="E199" s="292"/>
      <c r="G199" s="212"/>
      <c r="H199" s="212"/>
      <c r="I199" s="212"/>
      <c r="J199" s="212"/>
      <c r="K199" s="212"/>
      <c r="L199" s="212"/>
      <c r="M199" s="212"/>
    </row>
    <row r="200" spans="1:13" s="289" customFormat="1" ht="12.95" customHeight="1" x14ac:dyDescent="0.2">
      <c r="A200" s="232"/>
      <c r="E200" s="292"/>
      <c r="G200" s="212"/>
      <c r="H200" s="212"/>
      <c r="I200" s="212"/>
      <c r="J200" s="212"/>
      <c r="K200" s="212"/>
      <c r="L200" s="212"/>
      <c r="M200" s="212"/>
    </row>
    <row r="201" spans="1:13" s="289" customFormat="1" ht="12.95" customHeight="1" x14ac:dyDescent="0.2">
      <c r="A201" s="232"/>
      <c r="E201" s="292"/>
      <c r="G201" s="212"/>
      <c r="H201" s="212"/>
      <c r="I201" s="212"/>
      <c r="J201" s="212"/>
      <c r="K201" s="212"/>
      <c r="L201" s="212"/>
      <c r="M201" s="212"/>
    </row>
    <row r="202" spans="1:13" s="289" customFormat="1" ht="12.95" customHeight="1" x14ac:dyDescent="0.2">
      <c r="A202" s="232"/>
      <c r="E202" s="292"/>
      <c r="G202" s="212"/>
      <c r="H202" s="212"/>
      <c r="I202" s="212"/>
      <c r="J202" s="212"/>
      <c r="K202" s="212"/>
      <c r="L202" s="212"/>
      <c r="M202" s="212"/>
    </row>
    <row r="203" spans="1:13" s="289" customFormat="1" ht="12.95" customHeight="1" x14ac:dyDescent="0.2">
      <c r="A203" s="232"/>
      <c r="E203" s="292"/>
      <c r="G203" s="212"/>
      <c r="H203" s="212"/>
      <c r="I203" s="212"/>
      <c r="J203" s="212"/>
      <c r="K203" s="212"/>
      <c r="L203" s="212"/>
      <c r="M203" s="212"/>
    </row>
    <row r="204" spans="1:13" s="289" customFormat="1" ht="12.95" customHeight="1" x14ac:dyDescent="0.2">
      <c r="A204" s="232"/>
      <c r="E204" s="292"/>
      <c r="G204" s="212"/>
      <c r="H204" s="212"/>
      <c r="I204" s="212"/>
      <c r="J204" s="212"/>
      <c r="K204" s="212"/>
      <c r="L204" s="212"/>
      <c r="M204" s="212"/>
    </row>
    <row r="205" spans="1:13" s="289" customFormat="1" ht="12.95" customHeight="1" x14ac:dyDescent="0.2">
      <c r="A205" s="232"/>
      <c r="E205" s="292"/>
      <c r="G205" s="212"/>
      <c r="H205" s="212"/>
      <c r="I205" s="212"/>
      <c r="J205" s="212"/>
      <c r="K205" s="212"/>
      <c r="L205" s="212"/>
      <c r="M205" s="212"/>
    </row>
    <row r="206" spans="1:13" s="289" customFormat="1" ht="12.95" customHeight="1" x14ac:dyDescent="0.2">
      <c r="A206" s="232"/>
      <c r="E206" s="292"/>
      <c r="G206" s="212"/>
      <c r="H206" s="212"/>
      <c r="I206" s="212"/>
      <c r="J206" s="212"/>
      <c r="K206" s="212"/>
      <c r="L206" s="212"/>
      <c r="M206" s="212"/>
    </row>
    <row r="207" spans="1:13" s="289" customFormat="1" ht="12.95" customHeight="1" x14ac:dyDescent="0.2">
      <c r="A207" s="232"/>
      <c r="E207" s="292"/>
      <c r="G207" s="212"/>
      <c r="H207" s="212"/>
      <c r="I207" s="212"/>
      <c r="J207" s="212"/>
      <c r="K207" s="212"/>
      <c r="L207" s="212"/>
      <c r="M207" s="212"/>
    </row>
    <row r="208" spans="1:13" s="289" customFormat="1" ht="12.95" customHeight="1" x14ac:dyDescent="0.2">
      <c r="A208" s="232"/>
      <c r="E208" s="292"/>
      <c r="G208" s="212"/>
      <c r="H208" s="212"/>
      <c r="I208" s="212"/>
      <c r="J208" s="212"/>
      <c r="K208" s="212"/>
      <c r="L208" s="212"/>
      <c r="M208" s="212"/>
    </row>
    <row r="209" spans="1:13" s="289" customFormat="1" ht="12.95" customHeight="1" x14ac:dyDescent="0.2">
      <c r="A209" s="232"/>
      <c r="E209" s="292"/>
      <c r="G209" s="212"/>
      <c r="H209" s="212"/>
      <c r="I209" s="212"/>
      <c r="J209" s="212"/>
      <c r="K209" s="212"/>
      <c r="L209" s="212"/>
      <c r="M209" s="212"/>
    </row>
    <row r="210" spans="1:13" s="289" customFormat="1" ht="12.95" customHeight="1" x14ac:dyDescent="0.2">
      <c r="A210" s="232"/>
      <c r="E210" s="292"/>
      <c r="G210" s="212"/>
      <c r="H210" s="212"/>
      <c r="I210" s="212"/>
      <c r="J210" s="212"/>
      <c r="K210" s="212"/>
      <c r="L210" s="212"/>
      <c r="M210" s="212"/>
    </row>
    <row r="211" spans="1:13" s="289" customFormat="1" ht="12.95" customHeight="1" x14ac:dyDescent="0.2">
      <c r="A211" s="232"/>
      <c r="E211" s="292"/>
      <c r="G211" s="212"/>
      <c r="H211" s="212"/>
      <c r="I211" s="212"/>
      <c r="J211" s="212"/>
      <c r="K211" s="212"/>
      <c r="L211" s="212"/>
      <c r="M211" s="212"/>
    </row>
    <row r="212" spans="1:13" s="289" customFormat="1" ht="12.95" customHeight="1" x14ac:dyDescent="0.2">
      <c r="A212" s="232"/>
      <c r="E212" s="292"/>
      <c r="G212" s="212"/>
      <c r="H212" s="212"/>
      <c r="I212" s="212"/>
      <c r="J212" s="212"/>
      <c r="K212" s="212"/>
      <c r="L212" s="212"/>
      <c r="M212" s="212"/>
    </row>
    <row r="213" spans="1:13" s="289" customFormat="1" ht="12.95" customHeight="1" x14ac:dyDescent="0.2">
      <c r="A213" s="232"/>
      <c r="E213" s="292"/>
      <c r="G213" s="212"/>
      <c r="H213" s="212"/>
      <c r="I213" s="212"/>
      <c r="J213" s="212"/>
      <c r="K213" s="212"/>
      <c r="L213" s="212"/>
      <c r="M213" s="212"/>
    </row>
    <row r="214" spans="1:13" s="289" customFormat="1" ht="12.95" customHeight="1" x14ac:dyDescent="0.2">
      <c r="A214" s="232"/>
      <c r="E214" s="292"/>
      <c r="G214" s="212"/>
      <c r="H214" s="212"/>
      <c r="I214" s="212"/>
      <c r="J214" s="212"/>
      <c r="K214" s="212"/>
      <c r="L214" s="212"/>
      <c r="M214" s="212"/>
    </row>
    <row r="215" spans="1:13" s="289" customFormat="1" ht="12.95" customHeight="1" x14ac:dyDescent="0.2">
      <c r="A215" s="232"/>
      <c r="E215" s="292"/>
      <c r="G215" s="212"/>
      <c r="H215" s="212"/>
      <c r="I215" s="212"/>
      <c r="J215" s="212"/>
      <c r="K215" s="212"/>
      <c r="L215" s="212"/>
      <c r="M215" s="212"/>
    </row>
    <row r="216" spans="1:13" s="289" customFormat="1" ht="12.95" customHeight="1" x14ac:dyDescent="0.2">
      <c r="A216" s="232"/>
      <c r="E216" s="291"/>
      <c r="G216" s="212"/>
      <c r="H216" s="212"/>
      <c r="I216" s="212"/>
      <c r="J216" s="212"/>
      <c r="K216" s="212"/>
      <c r="L216" s="212"/>
      <c r="M216" s="212"/>
    </row>
    <row r="217" spans="1:13" s="289" customFormat="1" ht="12.95" customHeight="1" x14ac:dyDescent="0.2">
      <c r="A217" s="232"/>
      <c r="E217" s="292"/>
      <c r="G217" s="212"/>
      <c r="H217" s="212"/>
      <c r="I217" s="212"/>
      <c r="J217" s="212"/>
      <c r="K217" s="212"/>
      <c r="L217" s="212"/>
      <c r="M217" s="212"/>
    </row>
    <row r="218" spans="1:13" s="289" customFormat="1" ht="12.95" customHeight="1" x14ac:dyDescent="0.2">
      <c r="A218" s="232"/>
      <c r="E218" s="292"/>
      <c r="G218" s="212"/>
      <c r="H218" s="212"/>
      <c r="I218" s="212"/>
      <c r="J218" s="212"/>
      <c r="K218" s="212"/>
      <c r="L218" s="212"/>
      <c r="M218" s="212"/>
    </row>
    <row r="219" spans="1:13" s="289" customFormat="1" ht="12.95" customHeight="1" x14ac:dyDescent="0.2">
      <c r="A219" s="232"/>
      <c r="E219" s="292"/>
      <c r="G219" s="212"/>
      <c r="H219" s="212"/>
      <c r="I219" s="212"/>
      <c r="J219" s="212"/>
      <c r="K219" s="212"/>
      <c r="L219" s="212"/>
      <c r="M219" s="212"/>
    </row>
    <row r="220" spans="1:13" s="289" customFormat="1" ht="12.95" customHeight="1" x14ac:dyDescent="0.2">
      <c r="A220" s="232"/>
      <c r="E220" s="292"/>
      <c r="G220" s="212"/>
      <c r="H220" s="212"/>
      <c r="I220" s="212"/>
      <c r="J220" s="212"/>
      <c r="K220" s="212"/>
      <c r="L220" s="212"/>
      <c r="M220" s="212"/>
    </row>
    <row r="221" spans="1:13" s="289" customFormat="1" ht="12.95" customHeight="1" x14ac:dyDescent="0.2">
      <c r="A221" s="232"/>
      <c r="E221" s="292"/>
      <c r="G221" s="212"/>
      <c r="H221" s="212"/>
      <c r="I221" s="212"/>
      <c r="J221" s="212"/>
      <c r="K221" s="212"/>
      <c r="L221" s="212"/>
      <c r="M221" s="212"/>
    </row>
    <row r="222" spans="1:13" s="289" customFormat="1" ht="12.95" customHeight="1" x14ac:dyDescent="0.2">
      <c r="A222" s="232"/>
      <c r="E222" s="292"/>
      <c r="G222" s="212"/>
      <c r="H222" s="212"/>
      <c r="I222" s="212"/>
      <c r="J222" s="212"/>
      <c r="K222" s="212"/>
      <c r="L222" s="212"/>
      <c r="M222" s="212"/>
    </row>
    <row r="223" spans="1:13" s="289" customFormat="1" ht="12.95" customHeight="1" x14ac:dyDescent="0.2">
      <c r="A223" s="232"/>
      <c r="E223" s="292"/>
      <c r="G223" s="212"/>
      <c r="H223" s="212"/>
      <c r="I223" s="212"/>
      <c r="J223" s="212"/>
      <c r="K223" s="212"/>
      <c r="L223" s="212"/>
      <c r="M223" s="212"/>
    </row>
    <row r="224" spans="1:13" s="289" customFormat="1" ht="12.95" customHeight="1" x14ac:dyDescent="0.2">
      <c r="A224" s="232"/>
      <c r="E224" s="292"/>
      <c r="G224" s="212"/>
      <c r="H224" s="212"/>
      <c r="I224" s="212"/>
      <c r="J224" s="212"/>
      <c r="K224" s="212"/>
      <c r="L224" s="212"/>
      <c r="M224" s="212"/>
    </row>
    <row r="225" spans="1:13" s="289" customFormat="1" ht="12.95" customHeight="1" x14ac:dyDescent="0.2">
      <c r="A225" s="232"/>
      <c r="E225" s="292"/>
      <c r="G225" s="212"/>
      <c r="H225" s="212"/>
      <c r="I225" s="212"/>
      <c r="J225" s="212"/>
      <c r="K225" s="212"/>
      <c r="L225" s="212"/>
      <c r="M225" s="212"/>
    </row>
    <row r="226" spans="1:13" s="289" customFormat="1" ht="12.95" customHeight="1" x14ac:dyDescent="0.2">
      <c r="A226" s="232"/>
      <c r="E226" s="292"/>
      <c r="G226" s="212"/>
      <c r="H226" s="212"/>
      <c r="I226" s="212"/>
      <c r="J226" s="212"/>
      <c r="K226" s="212"/>
      <c r="L226" s="212"/>
      <c r="M226" s="212"/>
    </row>
    <row r="227" spans="1:13" s="289" customFormat="1" ht="12.95" customHeight="1" x14ac:dyDescent="0.2">
      <c r="A227" s="232"/>
      <c r="E227" s="292"/>
      <c r="G227" s="212"/>
      <c r="H227" s="212"/>
      <c r="I227" s="212"/>
      <c r="J227" s="212"/>
      <c r="K227" s="212"/>
      <c r="L227" s="212"/>
      <c r="M227" s="212"/>
    </row>
    <row r="228" spans="1:13" s="289" customFormat="1" ht="12.95" customHeight="1" x14ac:dyDescent="0.2">
      <c r="A228" s="232"/>
      <c r="E228" s="292"/>
      <c r="G228" s="212"/>
      <c r="H228" s="212"/>
      <c r="I228" s="212"/>
      <c r="J228" s="212"/>
      <c r="K228" s="212"/>
      <c r="L228" s="212"/>
      <c r="M228" s="212"/>
    </row>
    <row r="229" spans="1:13" s="289" customFormat="1" ht="12.95" customHeight="1" x14ac:dyDescent="0.2">
      <c r="A229" s="232"/>
      <c r="E229" s="292"/>
      <c r="G229" s="212"/>
      <c r="H229" s="212"/>
      <c r="I229" s="212"/>
      <c r="J229" s="212"/>
      <c r="K229" s="212"/>
      <c r="L229" s="212"/>
      <c r="M229" s="212"/>
    </row>
    <row r="230" spans="1:13" s="289" customFormat="1" ht="12.95" customHeight="1" x14ac:dyDescent="0.2">
      <c r="A230" s="232"/>
      <c r="E230" s="291"/>
      <c r="G230" s="212"/>
      <c r="H230" s="212"/>
      <c r="I230" s="212"/>
      <c r="J230" s="212"/>
      <c r="K230" s="212"/>
      <c r="L230" s="212"/>
      <c r="M230" s="212"/>
    </row>
    <row r="231" spans="1:13" s="289" customFormat="1" ht="12.95" customHeight="1" x14ac:dyDescent="0.2">
      <c r="A231" s="232"/>
      <c r="E231" s="292"/>
      <c r="G231" s="212"/>
      <c r="H231" s="212"/>
      <c r="I231" s="212"/>
      <c r="J231" s="212"/>
      <c r="K231" s="212"/>
      <c r="L231" s="212"/>
      <c r="M231" s="212"/>
    </row>
    <row r="232" spans="1:13" s="289" customFormat="1" ht="12.95" customHeight="1" x14ac:dyDescent="0.2">
      <c r="A232" s="232"/>
      <c r="E232" s="292"/>
      <c r="G232" s="212"/>
      <c r="H232" s="212"/>
      <c r="I232" s="212"/>
      <c r="J232" s="212"/>
      <c r="K232" s="212"/>
      <c r="L232" s="212"/>
      <c r="M232" s="212"/>
    </row>
    <row r="233" spans="1:13" s="289" customFormat="1" ht="12.95" customHeight="1" x14ac:dyDescent="0.2">
      <c r="A233" s="232"/>
      <c r="E233" s="292"/>
      <c r="G233" s="212"/>
      <c r="H233" s="212"/>
      <c r="I233" s="212"/>
      <c r="J233" s="212"/>
      <c r="K233" s="212"/>
      <c r="L233" s="212"/>
      <c r="M233" s="212"/>
    </row>
    <row r="234" spans="1:13" s="289" customFormat="1" ht="12.95" customHeight="1" x14ac:dyDescent="0.2">
      <c r="A234" s="232"/>
      <c r="E234" s="292"/>
      <c r="G234" s="212"/>
      <c r="H234" s="212"/>
      <c r="I234" s="212"/>
      <c r="J234" s="212"/>
      <c r="K234" s="212"/>
      <c r="L234" s="212"/>
      <c r="M234" s="212"/>
    </row>
    <row r="235" spans="1:13" s="289" customFormat="1" ht="12.95" customHeight="1" x14ac:dyDescent="0.2">
      <c r="A235" s="232"/>
      <c r="E235" s="292"/>
      <c r="G235" s="212"/>
      <c r="H235" s="212"/>
      <c r="I235" s="212"/>
      <c r="J235" s="212"/>
      <c r="K235" s="212"/>
      <c r="L235" s="212"/>
      <c r="M235" s="212"/>
    </row>
    <row r="236" spans="1:13" s="289" customFormat="1" ht="12.95" customHeight="1" x14ac:dyDescent="0.2">
      <c r="A236" s="232"/>
      <c r="E236" s="292"/>
      <c r="G236" s="212"/>
      <c r="H236" s="212"/>
      <c r="I236" s="212"/>
      <c r="J236" s="212"/>
      <c r="K236" s="212"/>
      <c r="L236" s="212"/>
      <c r="M236" s="212"/>
    </row>
    <row r="237" spans="1:13" s="289" customFormat="1" ht="12.95" customHeight="1" x14ac:dyDescent="0.2">
      <c r="A237" s="232"/>
      <c r="E237" s="292"/>
      <c r="G237" s="212"/>
      <c r="H237" s="212"/>
      <c r="I237" s="212"/>
      <c r="J237" s="212"/>
      <c r="K237" s="212"/>
      <c r="L237" s="212"/>
      <c r="M237" s="212"/>
    </row>
    <row r="238" spans="1:13" s="289" customFormat="1" ht="12.95" customHeight="1" x14ac:dyDescent="0.2">
      <c r="A238" s="232"/>
      <c r="E238" s="292"/>
      <c r="G238" s="212"/>
      <c r="H238" s="212"/>
      <c r="I238" s="212"/>
      <c r="J238" s="212"/>
      <c r="K238" s="212"/>
      <c r="L238" s="212"/>
      <c r="M238" s="212"/>
    </row>
    <row r="239" spans="1:13" s="289" customFormat="1" ht="12.95" customHeight="1" x14ac:dyDescent="0.2">
      <c r="A239" s="232"/>
      <c r="E239" s="291"/>
      <c r="G239" s="212"/>
      <c r="H239" s="212"/>
      <c r="I239" s="212"/>
      <c r="J239" s="212"/>
      <c r="K239" s="212"/>
      <c r="L239" s="212"/>
      <c r="M239" s="212"/>
    </row>
    <row r="240" spans="1:13" s="289" customFormat="1" ht="12.95" customHeight="1" thickBot="1" x14ac:dyDescent="0.25">
      <c r="A240" s="232"/>
      <c r="E240" s="293"/>
      <c r="G240" s="212"/>
      <c r="H240" s="212"/>
      <c r="I240" s="212"/>
      <c r="J240" s="212"/>
      <c r="K240" s="212"/>
      <c r="L240" s="212"/>
      <c r="M240" s="212"/>
    </row>
    <row r="241" spans="1:13" s="289" customFormat="1" ht="12.95" customHeight="1" x14ac:dyDescent="0.2">
      <c r="A241" s="232"/>
      <c r="E241" s="292"/>
      <c r="G241" s="212"/>
      <c r="H241" s="212"/>
      <c r="I241" s="212"/>
      <c r="J241" s="212"/>
      <c r="K241" s="212"/>
      <c r="L241" s="212"/>
      <c r="M241" s="212"/>
    </row>
    <row r="242" spans="1:13" s="289" customFormat="1" ht="12.95" customHeight="1" x14ac:dyDescent="0.2">
      <c r="A242" s="232"/>
      <c r="E242" s="292"/>
      <c r="G242" s="212"/>
      <c r="H242" s="212"/>
      <c r="I242" s="212"/>
      <c r="J242" s="212"/>
      <c r="K242" s="212"/>
      <c r="L242" s="212"/>
      <c r="M242" s="212"/>
    </row>
    <row r="243" spans="1:13" s="289" customFormat="1" ht="12.95" customHeight="1" x14ac:dyDescent="0.2">
      <c r="A243" s="232"/>
      <c r="E243" s="291"/>
      <c r="G243" s="212"/>
      <c r="H243" s="212"/>
      <c r="I243" s="212"/>
      <c r="J243" s="212"/>
      <c r="K243" s="212"/>
      <c r="L243" s="212"/>
      <c r="M243" s="212"/>
    </row>
    <row r="244" spans="1:13" s="289" customFormat="1" ht="12.95" customHeight="1" x14ac:dyDescent="0.2">
      <c r="A244" s="232"/>
      <c r="E244" s="292"/>
      <c r="G244" s="212"/>
      <c r="H244" s="212"/>
      <c r="I244" s="212"/>
      <c r="J244" s="212"/>
      <c r="K244" s="212"/>
      <c r="L244" s="212"/>
      <c r="M244" s="212"/>
    </row>
    <row r="245" spans="1:13" s="289" customFormat="1" ht="12.95" customHeight="1" x14ac:dyDescent="0.2">
      <c r="A245" s="232"/>
      <c r="E245" s="292"/>
      <c r="G245" s="212"/>
      <c r="H245" s="212"/>
      <c r="I245" s="212"/>
      <c r="J245" s="212"/>
      <c r="K245" s="212"/>
      <c r="L245" s="212"/>
      <c r="M245" s="212"/>
    </row>
    <row r="246" spans="1:13" s="289" customFormat="1" ht="12.95" customHeight="1" x14ac:dyDescent="0.2">
      <c r="A246" s="232"/>
      <c r="E246" s="292"/>
      <c r="G246" s="212"/>
      <c r="H246" s="212"/>
      <c r="I246" s="212"/>
      <c r="J246" s="212"/>
      <c r="K246" s="212"/>
      <c r="L246" s="212"/>
      <c r="M246" s="212"/>
    </row>
    <row r="247" spans="1:13" s="289" customFormat="1" ht="12.95" customHeight="1" x14ac:dyDescent="0.2">
      <c r="A247" s="232"/>
      <c r="E247" s="292"/>
      <c r="G247" s="212"/>
      <c r="H247" s="212"/>
      <c r="I247" s="212"/>
      <c r="J247" s="212"/>
      <c r="K247" s="212"/>
      <c r="L247" s="212"/>
      <c r="M247" s="212"/>
    </row>
    <row r="248" spans="1:13" s="289" customFormat="1" ht="12.95" customHeight="1" x14ac:dyDescent="0.2">
      <c r="A248" s="232"/>
      <c r="E248" s="292"/>
      <c r="G248" s="212"/>
      <c r="H248" s="212"/>
      <c r="I248" s="212"/>
      <c r="J248" s="212"/>
      <c r="K248" s="212"/>
      <c r="L248" s="212"/>
      <c r="M248" s="212"/>
    </row>
    <row r="249" spans="1:13" s="289" customFormat="1" ht="12.95" customHeight="1" x14ac:dyDescent="0.2">
      <c r="A249" s="232"/>
      <c r="E249" s="292"/>
      <c r="G249" s="212"/>
      <c r="H249" s="212"/>
      <c r="I249" s="212"/>
      <c r="J249" s="212"/>
      <c r="K249" s="212"/>
      <c r="L249" s="212"/>
      <c r="M249" s="212"/>
    </row>
    <row r="250" spans="1:13" s="289" customFormat="1" ht="12.95" customHeight="1" x14ac:dyDescent="0.2">
      <c r="A250" s="232"/>
      <c r="E250" s="292"/>
      <c r="G250" s="212"/>
      <c r="H250" s="212"/>
      <c r="I250" s="212"/>
      <c r="J250" s="212"/>
      <c r="K250" s="212"/>
      <c r="L250" s="212"/>
      <c r="M250" s="212"/>
    </row>
    <row r="251" spans="1:13" s="289" customFormat="1" ht="12.95" customHeight="1" x14ac:dyDescent="0.2">
      <c r="A251" s="232"/>
      <c r="E251" s="292"/>
      <c r="G251" s="212"/>
      <c r="H251" s="212"/>
      <c r="I251" s="212"/>
      <c r="J251" s="212"/>
      <c r="K251" s="212"/>
      <c r="L251" s="212"/>
      <c r="M251" s="212"/>
    </row>
    <row r="252" spans="1:13" s="289" customFormat="1" ht="12.95" customHeight="1" x14ac:dyDescent="0.2">
      <c r="A252" s="232"/>
      <c r="E252" s="292"/>
      <c r="G252" s="212"/>
      <c r="H252" s="212"/>
      <c r="I252" s="212"/>
      <c r="J252" s="212"/>
      <c r="K252" s="212"/>
      <c r="L252" s="212"/>
      <c r="M252" s="212"/>
    </row>
    <row r="253" spans="1:13" s="289" customFormat="1" ht="12.95" customHeight="1" x14ac:dyDescent="0.2">
      <c r="A253" s="232"/>
      <c r="E253" s="292"/>
      <c r="G253" s="212"/>
      <c r="H253" s="212"/>
      <c r="I253" s="212"/>
      <c r="J253" s="212"/>
      <c r="K253" s="212"/>
      <c r="L253" s="212"/>
      <c r="M253" s="212"/>
    </row>
    <row r="254" spans="1:13" s="289" customFormat="1" ht="12.95" customHeight="1" x14ac:dyDescent="0.2">
      <c r="A254" s="232"/>
      <c r="E254" s="292"/>
      <c r="G254" s="212"/>
      <c r="H254" s="212"/>
      <c r="I254" s="212"/>
      <c r="J254" s="212"/>
      <c r="K254" s="212"/>
      <c r="L254" s="212"/>
      <c r="M254" s="212"/>
    </row>
    <row r="255" spans="1:13" s="289" customFormat="1" ht="12.95" customHeight="1" x14ac:dyDescent="0.2">
      <c r="A255" s="232"/>
      <c r="E255" s="292"/>
      <c r="G255" s="212"/>
      <c r="H255" s="212"/>
      <c r="I255" s="212"/>
      <c r="J255" s="212"/>
      <c r="K255" s="212"/>
      <c r="L255" s="212"/>
      <c r="M255" s="212"/>
    </row>
    <row r="256" spans="1:13" s="289" customFormat="1" ht="12.95" customHeight="1" x14ac:dyDescent="0.2">
      <c r="A256" s="232"/>
      <c r="E256" s="292"/>
      <c r="G256" s="212"/>
      <c r="H256" s="212"/>
      <c r="I256" s="212"/>
      <c r="J256" s="212"/>
      <c r="K256" s="212"/>
      <c r="L256" s="212"/>
      <c r="M256" s="212"/>
    </row>
    <row r="257" spans="1:13" s="289" customFormat="1" ht="12.95" customHeight="1" x14ac:dyDescent="0.2">
      <c r="A257" s="232"/>
      <c r="E257" s="292"/>
      <c r="G257" s="212"/>
      <c r="H257" s="212"/>
      <c r="I257" s="212"/>
      <c r="J257" s="212"/>
      <c r="K257" s="212"/>
      <c r="L257" s="212"/>
      <c r="M257" s="212"/>
    </row>
    <row r="258" spans="1:13" s="289" customFormat="1" ht="12.95" customHeight="1" x14ac:dyDescent="0.2">
      <c r="A258" s="232"/>
      <c r="E258" s="292"/>
      <c r="G258" s="212"/>
      <c r="H258" s="212"/>
      <c r="I258" s="212"/>
      <c r="J258" s="212"/>
      <c r="K258" s="212"/>
      <c r="L258" s="212"/>
      <c r="M258" s="212"/>
    </row>
    <row r="259" spans="1:13" s="289" customFormat="1" ht="12.95" customHeight="1" x14ac:dyDescent="0.2">
      <c r="A259" s="232"/>
      <c r="E259" s="292"/>
      <c r="G259" s="212"/>
      <c r="H259" s="212"/>
      <c r="I259" s="212"/>
      <c r="J259" s="212"/>
      <c r="K259" s="212"/>
      <c r="L259" s="212"/>
      <c r="M259" s="212"/>
    </row>
    <row r="260" spans="1:13" s="289" customFormat="1" ht="12.95" customHeight="1" x14ac:dyDescent="0.2">
      <c r="A260" s="232"/>
      <c r="E260" s="292"/>
      <c r="G260" s="212"/>
      <c r="H260" s="212"/>
      <c r="I260" s="212"/>
      <c r="J260" s="212"/>
      <c r="K260" s="212"/>
      <c r="L260" s="212"/>
      <c r="M260" s="212"/>
    </row>
    <row r="261" spans="1:13" s="289" customFormat="1" ht="12.95" customHeight="1" x14ac:dyDescent="0.2">
      <c r="A261" s="232"/>
      <c r="E261" s="292"/>
      <c r="G261" s="212"/>
      <c r="H261" s="212"/>
      <c r="I261" s="212"/>
      <c r="J261" s="212"/>
      <c r="K261" s="212"/>
      <c r="L261" s="212"/>
      <c r="M261" s="212"/>
    </row>
    <row r="262" spans="1:13" s="289" customFormat="1" ht="12.95" customHeight="1" x14ac:dyDescent="0.2">
      <c r="A262" s="232"/>
      <c r="E262" s="292"/>
      <c r="G262" s="212"/>
      <c r="H262" s="212"/>
      <c r="I262" s="212"/>
      <c r="J262" s="212"/>
      <c r="K262" s="212"/>
      <c r="L262" s="212"/>
      <c r="M262" s="212"/>
    </row>
    <row r="263" spans="1:13" s="289" customFormat="1" ht="12.95" customHeight="1" x14ac:dyDescent="0.2">
      <c r="A263" s="232"/>
      <c r="E263" s="291"/>
      <c r="G263" s="212"/>
      <c r="H263" s="212"/>
      <c r="I263" s="212"/>
      <c r="J263" s="212"/>
      <c r="K263" s="212"/>
      <c r="L263" s="212"/>
      <c r="M263" s="212"/>
    </row>
    <row r="264" spans="1:13" s="289" customFormat="1" ht="12.95" customHeight="1" x14ac:dyDescent="0.2">
      <c r="A264" s="232"/>
      <c r="E264" s="292"/>
      <c r="G264" s="212"/>
      <c r="H264" s="212"/>
      <c r="I264" s="212"/>
      <c r="J264" s="212"/>
      <c r="K264" s="212"/>
      <c r="L264" s="212"/>
      <c r="M264" s="212"/>
    </row>
    <row r="265" spans="1:13" s="289" customFormat="1" ht="12.95" customHeight="1" x14ac:dyDescent="0.2">
      <c r="A265" s="232"/>
      <c r="E265" s="292"/>
      <c r="G265" s="212"/>
      <c r="H265" s="212"/>
      <c r="I265" s="212"/>
      <c r="J265" s="212"/>
      <c r="K265" s="212"/>
      <c r="L265" s="212"/>
      <c r="M265" s="212"/>
    </row>
    <row r="266" spans="1:13" s="289" customFormat="1" ht="12.95" customHeight="1" x14ac:dyDescent="0.2">
      <c r="A266" s="232"/>
      <c r="E266" s="292"/>
      <c r="G266" s="212"/>
      <c r="H266" s="212"/>
      <c r="I266" s="212"/>
      <c r="J266" s="212"/>
      <c r="K266" s="212"/>
      <c r="L266" s="212"/>
      <c r="M266" s="212"/>
    </row>
    <row r="267" spans="1:13" s="289" customFormat="1" ht="12.95" customHeight="1" x14ac:dyDescent="0.2">
      <c r="A267" s="232"/>
      <c r="E267" s="292"/>
      <c r="G267" s="212"/>
      <c r="H267" s="212"/>
      <c r="I267" s="212"/>
      <c r="J267" s="212"/>
      <c r="K267" s="212"/>
      <c r="L267" s="212"/>
      <c r="M267" s="212"/>
    </row>
    <row r="268" spans="1:13" s="289" customFormat="1" ht="12.95" customHeight="1" x14ac:dyDescent="0.2">
      <c r="A268" s="232"/>
      <c r="E268" s="292"/>
      <c r="G268" s="212"/>
      <c r="H268" s="212"/>
      <c r="I268" s="212"/>
      <c r="J268" s="212"/>
      <c r="K268" s="212"/>
      <c r="L268" s="212"/>
      <c r="M268" s="212"/>
    </row>
    <row r="269" spans="1:13" s="289" customFormat="1" ht="12.95" customHeight="1" x14ac:dyDescent="0.2">
      <c r="A269" s="232"/>
      <c r="E269" s="292"/>
      <c r="G269" s="212"/>
      <c r="H269" s="212"/>
      <c r="I269" s="212"/>
      <c r="J269" s="212"/>
      <c r="K269" s="212"/>
      <c r="L269" s="212"/>
      <c r="M269" s="212"/>
    </row>
    <row r="270" spans="1:13" s="289" customFormat="1" ht="12.95" customHeight="1" x14ac:dyDescent="0.2">
      <c r="A270" s="232"/>
      <c r="E270" s="292"/>
      <c r="G270" s="212"/>
      <c r="H270" s="212"/>
      <c r="I270" s="212"/>
      <c r="J270" s="212"/>
      <c r="K270" s="212"/>
      <c r="L270" s="212"/>
      <c r="M270" s="212"/>
    </row>
    <row r="271" spans="1:13" s="289" customFormat="1" ht="12.95" customHeight="1" x14ac:dyDescent="0.2">
      <c r="A271" s="232"/>
      <c r="E271" s="292"/>
      <c r="G271" s="212"/>
      <c r="H271" s="212"/>
      <c r="I271" s="212"/>
      <c r="J271" s="212"/>
      <c r="K271" s="212"/>
      <c r="L271" s="212"/>
      <c r="M271" s="212"/>
    </row>
    <row r="272" spans="1:13" s="289" customFormat="1" ht="12.95" customHeight="1" x14ac:dyDescent="0.2">
      <c r="A272" s="232"/>
      <c r="E272" s="292"/>
      <c r="G272" s="212"/>
      <c r="H272" s="212"/>
      <c r="I272" s="212"/>
      <c r="J272" s="212"/>
      <c r="K272" s="212"/>
      <c r="L272" s="212"/>
      <c r="M272" s="212"/>
    </row>
    <row r="273" spans="1:13" s="289" customFormat="1" ht="12.95" customHeight="1" x14ac:dyDescent="0.2">
      <c r="A273" s="232"/>
      <c r="E273" s="292"/>
      <c r="G273" s="212"/>
      <c r="H273" s="212"/>
      <c r="I273" s="212"/>
      <c r="J273" s="212"/>
      <c r="K273" s="212"/>
      <c r="L273" s="212"/>
      <c r="M273" s="212"/>
    </row>
    <row r="274" spans="1:13" s="289" customFormat="1" ht="12.95" customHeight="1" x14ac:dyDescent="0.2">
      <c r="A274" s="232"/>
      <c r="E274" s="292"/>
      <c r="G274" s="212"/>
      <c r="H274" s="212"/>
      <c r="I274" s="212"/>
      <c r="J274" s="212"/>
      <c r="K274" s="212"/>
      <c r="L274" s="212"/>
      <c r="M274" s="212"/>
    </row>
    <row r="275" spans="1:13" s="289" customFormat="1" ht="12.95" customHeight="1" x14ac:dyDescent="0.2">
      <c r="A275" s="232"/>
      <c r="E275" s="292"/>
      <c r="G275" s="212"/>
      <c r="H275" s="212"/>
      <c r="I275" s="212"/>
      <c r="J275" s="212"/>
      <c r="K275" s="212"/>
      <c r="L275" s="212"/>
      <c r="M275" s="212"/>
    </row>
    <row r="276" spans="1:13" s="289" customFormat="1" ht="12.95" customHeight="1" x14ac:dyDescent="0.2">
      <c r="A276" s="232"/>
      <c r="E276" s="292"/>
      <c r="G276" s="212"/>
      <c r="H276" s="212"/>
      <c r="I276" s="212"/>
      <c r="J276" s="212"/>
      <c r="K276" s="212"/>
      <c r="L276" s="212"/>
      <c r="M276" s="212"/>
    </row>
    <row r="277" spans="1:13" s="289" customFormat="1" ht="12.95" customHeight="1" x14ac:dyDescent="0.2">
      <c r="A277" s="232"/>
      <c r="E277" s="291"/>
      <c r="G277" s="212"/>
      <c r="H277" s="212"/>
      <c r="I277" s="212"/>
      <c r="J277" s="212"/>
      <c r="K277" s="212"/>
      <c r="L277" s="212"/>
      <c r="M277" s="212"/>
    </row>
    <row r="278" spans="1:13" s="289" customFormat="1" ht="12.95" customHeight="1" x14ac:dyDescent="0.2">
      <c r="A278" s="232"/>
      <c r="E278" s="292"/>
      <c r="G278" s="212"/>
      <c r="H278" s="212"/>
      <c r="I278" s="212"/>
      <c r="J278" s="212"/>
      <c r="K278" s="212"/>
      <c r="L278" s="212"/>
      <c r="M278" s="212"/>
    </row>
    <row r="279" spans="1:13" s="289" customFormat="1" ht="12.95" customHeight="1" x14ac:dyDescent="0.2">
      <c r="A279" s="232"/>
      <c r="E279" s="292"/>
      <c r="G279" s="212"/>
      <c r="H279" s="212"/>
      <c r="I279" s="212"/>
      <c r="J279" s="212"/>
      <c r="K279" s="212"/>
      <c r="L279" s="212"/>
      <c r="M279" s="212"/>
    </row>
    <row r="280" spans="1:13" s="289" customFormat="1" ht="12.95" customHeight="1" x14ac:dyDescent="0.2">
      <c r="A280" s="232"/>
      <c r="E280" s="292"/>
      <c r="G280" s="212"/>
      <c r="H280" s="212"/>
      <c r="I280" s="212"/>
      <c r="J280" s="212"/>
      <c r="K280" s="212"/>
      <c r="L280" s="212"/>
      <c r="M280" s="212"/>
    </row>
    <row r="281" spans="1:13" s="289" customFormat="1" ht="12.95" customHeight="1" x14ac:dyDescent="0.2">
      <c r="A281" s="232"/>
      <c r="E281" s="292"/>
      <c r="G281" s="212"/>
      <c r="H281" s="212"/>
      <c r="I281" s="212"/>
      <c r="J281" s="212"/>
      <c r="K281" s="212"/>
      <c r="L281" s="212"/>
      <c r="M281" s="212"/>
    </row>
    <row r="282" spans="1:13" s="289" customFormat="1" ht="12.95" customHeight="1" x14ac:dyDescent="0.2">
      <c r="A282" s="232"/>
      <c r="E282" s="292"/>
      <c r="G282" s="212"/>
      <c r="H282" s="212"/>
      <c r="I282" s="212"/>
      <c r="J282" s="212"/>
      <c r="K282" s="212"/>
      <c r="L282" s="212"/>
      <c r="M282" s="212"/>
    </row>
    <row r="283" spans="1:13" s="289" customFormat="1" ht="12.95" customHeight="1" x14ac:dyDescent="0.2">
      <c r="A283" s="232"/>
      <c r="E283" s="292"/>
      <c r="G283" s="212"/>
      <c r="H283" s="212"/>
      <c r="I283" s="212"/>
      <c r="J283" s="212"/>
      <c r="K283" s="212"/>
      <c r="L283" s="212"/>
      <c r="M283" s="212"/>
    </row>
    <row r="284" spans="1:13" s="289" customFormat="1" ht="12.95" customHeight="1" x14ac:dyDescent="0.2">
      <c r="A284" s="232"/>
      <c r="E284" s="292"/>
      <c r="G284" s="212"/>
      <c r="H284" s="212"/>
      <c r="I284" s="212"/>
      <c r="J284" s="212"/>
      <c r="K284" s="212"/>
      <c r="L284" s="212"/>
      <c r="M284" s="212"/>
    </row>
    <row r="285" spans="1:13" s="289" customFormat="1" ht="12.95" customHeight="1" x14ac:dyDescent="0.2">
      <c r="A285" s="232"/>
      <c r="E285" s="292"/>
      <c r="G285" s="212"/>
      <c r="H285" s="212"/>
      <c r="I285" s="212"/>
      <c r="J285" s="212"/>
      <c r="K285" s="212"/>
      <c r="L285" s="212"/>
      <c r="M285" s="212"/>
    </row>
    <row r="286" spans="1:13" s="289" customFormat="1" ht="12.95" customHeight="1" x14ac:dyDescent="0.2">
      <c r="A286" s="232"/>
      <c r="E286" s="291"/>
      <c r="G286" s="212"/>
      <c r="H286" s="212"/>
      <c r="I286" s="212"/>
      <c r="J286" s="212"/>
      <c r="K286" s="212"/>
      <c r="L286" s="212"/>
      <c r="M286" s="212"/>
    </row>
    <row r="287" spans="1:13" s="289" customFormat="1" ht="12.95" customHeight="1" thickBot="1" x14ac:dyDescent="0.25">
      <c r="A287" s="232"/>
      <c r="E287" s="293"/>
      <c r="G287" s="212"/>
      <c r="H287" s="212"/>
      <c r="I287" s="212"/>
      <c r="J287" s="212"/>
      <c r="K287" s="212"/>
      <c r="L287" s="212"/>
      <c r="M287" s="212"/>
    </row>
    <row r="288" spans="1:13" s="289" customFormat="1" ht="12.95" customHeight="1" x14ac:dyDescent="0.2">
      <c r="A288" s="232"/>
      <c r="E288" s="292"/>
      <c r="G288" s="212"/>
      <c r="H288" s="212"/>
      <c r="I288" s="212"/>
      <c r="J288" s="212"/>
      <c r="K288" s="212"/>
      <c r="L288" s="212"/>
      <c r="M288" s="212"/>
    </row>
    <row r="289" spans="1:13" s="289" customFormat="1" ht="12.95" customHeight="1" x14ac:dyDescent="0.2">
      <c r="A289" s="232"/>
      <c r="E289" s="292"/>
      <c r="G289" s="212"/>
      <c r="H289" s="212"/>
      <c r="I289" s="212"/>
      <c r="J289" s="212"/>
      <c r="K289" s="212"/>
      <c r="L289" s="212"/>
      <c r="M289" s="212"/>
    </row>
    <row r="290" spans="1:13" s="289" customFormat="1" ht="12.95" customHeight="1" x14ac:dyDescent="0.2">
      <c r="A290" s="232"/>
      <c r="E290" s="291"/>
      <c r="G290" s="212"/>
      <c r="H290" s="212"/>
      <c r="I290" s="212"/>
      <c r="J290" s="212"/>
      <c r="K290" s="212"/>
      <c r="L290" s="212"/>
      <c r="M290" s="212"/>
    </row>
    <row r="291" spans="1:13" s="289" customFormat="1" ht="12.95" customHeight="1" x14ac:dyDescent="0.2">
      <c r="A291" s="232"/>
      <c r="E291" s="292"/>
      <c r="G291" s="212"/>
      <c r="H291" s="212"/>
      <c r="I291" s="212"/>
      <c r="J291" s="212"/>
      <c r="K291" s="212"/>
      <c r="L291" s="212"/>
      <c r="M291" s="212"/>
    </row>
    <row r="292" spans="1:13" s="289" customFormat="1" ht="12.95" customHeight="1" x14ac:dyDescent="0.2">
      <c r="A292" s="232"/>
      <c r="E292" s="292"/>
      <c r="G292" s="212"/>
      <c r="H292" s="212"/>
      <c r="I292" s="212"/>
      <c r="J292" s="212"/>
      <c r="K292" s="212"/>
      <c r="L292" s="212"/>
      <c r="M292" s="212"/>
    </row>
    <row r="293" spans="1:13" s="289" customFormat="1" ht="12.95" customHeight="1" x14ac:dyDescent="0.2">
      <c r="A293" s="232"/>
      <c r="E293" s="292"/>
      <c r="G293" s="212"/>
      <c r="H293" s="212"/>
      <c r="I293" s="212"/>
      <c r="J293" s="212"/>
      <c r="K293" s="212"/>
      <c r="L293" s="212"/>
      <c r="M293" s="212"/>
    </row>
    <row r="294" spans="1:13" s="289" customFormat="1" ht="12.95" customHeight="1" x14ac:dyDescent="0.2">
      <c r="A294" s="232"/>
      <c r="E294" s="292"/>
      <c r="G294" s="212"/>
      <c r="H294" s="212"/>
      <c r="I294" s="212"/>
      <c r="J294" s="212"/>
      <c r="K294" s="212"/>
      <c r="L294" s="212"/>
      <c r="M294" s="212"/>
    </row>
    <row r="295" spans="1:13" s="289" customFormat="1" ht="12.95" customHeight="1" x14ac:dyDescent="0.2">
      <c r="A295" s="232"/>
      <c r="E295" s="292"/>
      <c r="G295" s="212"/>
      <c r="H295" s="212"/>
      <c r="I295" s="212"/>
      <c r="J295" s="212"/>
      <c r="K295" s="212"/>
      <c r="L295" s="212"/>
      <c r="M295" s="212"/>
    </row>
    <row r="296" spans="1:13" s="289" customFormat="1" ht="12.95" customHeight="1" x14ac:dyDescent="0.2">
      <c r="A296" s="232"/>
      <c r="E296" s="292"/>
      <c r="G296" s="212"/>
      <c r="H296" s="212"/>
      <c r="I296" s="212"/>
      <c r="J296" s="212"/>
      <c r="K296" s="212"/>
      <c r="L296" s="212"/>
      <c r="M296" s="212"/>
    </row>
    <row r="297" spans="1:13" s="289" customFormat="1" ht="12.95" customHeight="1" x14ac:dyDescent="0.2">
      <c r="A297" s="232"/>
      <c r="E297" s="292"/>
      <c r="G297" s="212"/>
      <c r="H297" s="212"/>
      <c r="I297" s="212"/>
      <c r="J297" s="212"/>
      <c r="K297" s="212"/>
      <c r="L297" s="212"/>
      <c r="M297" s="212"/>
    </row>
    <row r="298" spans="1:13" s="289" customFormat="1" ht="12.95" customHeight="1" x14ac:dyDescent="0.2">
      <c r="A298" s="232"/>
      <c r="E298" s="292"/>
      <c r="G298" s="212"/>
      <c r="H298" s="212"/>
      <c r="I298" s="212"/>
      <c r="J298" s="212"/>
      <c r="K298" s="212"/>
      <c r="L298" s="212"/>
      <c r="M298" s="212"/>
    </row>
    <row r="299" spans="1:13" s="289" customFormat="1" ht="12.95" customHeight="1" x14ac:dyDescent="0.2">
      <c r="A299" s="232"/>
      <c r="E299" s="292"/>
      <c r="G299" s="212"/>
      <c r="H299" s="212"/>
      <c r="I299" s="212"/>
      <c r="J299" s="212"/>
      <c r="K299" s="212"/>
      <c r="L299" s="212"/>
      <c r="M299" s="212"/>
    </row>
    <row r="300" spans="1:13" s="289" customFormat="1" ht="12.95" customHeight="1" x14ac:dyDescent="0.2">
      <c r="A300" s="232"/>
      <c r="E300" s="292"/>
      <c r="G300" s="212"/>
      <c r="H300" s="212"/>
      <c r="I300" s="212"/>
      <c r="J300" s="212"/>
      <c r="K300" s="212"/>
      <c r="L300" s="212"/>
      <c r="M300" s="212"/>
    </row>
    <row r="301" spans="1:13" s="289" customFormat="1" ht="12.95" customHeight="1" x14ac:dyDescent="0.2">
      <c r="A301" s="232"/>
      <c r="E301" s="292"/>
      <c r="G301" s="212"/>
      <c r="H301" s="212"/>
      <c r="I301" s="212"/>
      <c r="J301" s="212"/>
      <c r="K301" s="212"/>
      <c r="L301" s="212"/>
      <c r="M301" s="212"/>
    </row>
    <row r="302" spans="1:13" s="289" customFormat="1" ht="12.95" customHeight="1" x14ac:dyDescent="0.2">
      <c r="A302" s="232"/>
      <c r="E302" s="292"/>
      <c r="G302" s="212"/>
      <c r="H302" s="212"/>
      <c r="I302" s="212"/>
      <c r="J302" s="212"/>
      <c r="K302" s="212"/>
      <c r="L302" s="212"/>
      <c r="M302" s="212"/>
    </row>
    <row r="303" spans="1:13" s="289" customFormat="1" ht="12.95" customHeight="1" x14ac:dyDescent="0.2">
      <c r="A303" s="232"/>
      <c r="E303" s="292"/>
      <c r="G303" s="212"/>
      <c r="H303" s="212"/>
      <c r="I303" s="212"/>
      <c r="J303" s="212"/>
      <c r="K303" s="212"/>
      <c r="L303" s="212"/>
      <c r="M303" s="212"/>
    </row>
    <row r="304" spans="1:13" s="289" customFormat="1" ht="12.95" customHeight="1" x14ac:dyDescent="0.2">
      <c r="A304" s="232"/>
      <c r="E304" s="292"/>
      <c r="G304" s="212"/>
      <c r="H304" s="212"/>
      <c r="I304" s="212"/>
      <c r="J304" s="212"/>
      <c r="K304" s="212"/>
      <c r="L304" s="212"/>
      <c r="M304" s="212"/>
    </row>
    <row r="305" spans="1:13" s="289" customFormat="1" ht="12.95" customHeight="1" x14ac:dyDescent="0.2">
      <c r="A305" s="232"/>
      <c r="E305" s="292"/>
      <c r="G305" s="212"/>
      <c r="H305" s="212"/>
      <c r="I305" s="212"/>
      <c r="J305" s="212"/>
      <c r="K305" s="212"/>
      <c r="L305" s="212"/>
      <c r="M305" s="212"/>
    </row>
    <row r="306" spans="1:13" s="289" customFormat="1" ht="12.95" customHeight="1" x14ac:dyDescent="0.2">
      <c r="A306" s="232"/>
      <c r="E306" s="292"/>
      <c r="G306" s="212"/>
      <c r="H306" s="212"/>
      <c r="I306" s="212"/>
      <c r="J306" s="212"/>
      <c r="K306" s="212"/>
      <c r="L306" s="212"/>
      <c r="M306" s="212"/>
    </row>
    <row r="307" spans="1:13" s="289" customFormat="1" ht="12.95" customHeight="1" x14ac:dyDescent="0.2">
      <c r="A307" s="232"/>
      <c r="E307" s="292"/>
      <c r="G307" s="212"/>
      <c r="H307" s="212"/>
      <c r="I307" s="212"/>
      <c r="J307" s="212"/>
      <c r="K307" s="212"/>
      <c r="L307" s="212"/>
      <c r="M307" s="212"/>
    </row>
    <row r="308" spans="1:13" s="289" customFormat="1" ht="12.95" customHeight="1" x14ac:dyDescent="0.2">
      <c r="A308" s="232"/>
      <c r="E308" s="292"/>
      <c r="G308" s="212"/>
      <c r="H308" s="212"/>
      <c r="I308" s="212"/>
      <c r="J308" s="212"/>
      <c r="K308" s="212"/>
      <c r="L308" s="212"/>
      <c r="M308" s="212"/>
    </row>
    <row r="309" spans="1:13" s="289" customFormat="1" ht="12.95" customHeight="1" x14ac:dyDescent="0.2">
      <c r="A309" s="232"/>
      <c r="E309" s="292"/>
      <c r="G309" s="212"/>
      <c r="H309" s="212"/>
      <c r="I309" s="212"/>
      <c r="J309" s="212"/>
      <c r="K309" s="212"/>
      <c r="L309" s="212"/>
      <c r="M309" s="212"/>
    </row>
    <row r="310" spans="1:13" s="289" customFormat="1" ht="12.95" customHeight="1" x14ac:dyDescent="0.2">
      <c r="A310" s="232"/>
      <c r="E310" s="291"/>
      <c r="G310" s="212"/>
      <c r="H310" s="212"/>
      <c r="I310" s="212"/>
      <c r="J310" s="212"/>
      <c r="K310" s="212"/>
      <c r="L310" s="212"/>
      <c r="M310" s="212"/>
    </row>
    <row r="311" spans="1:13" s="289" customFormat="1" ht="12.95" customHeight="1" x14ac:dyDescent="0.2">
      <c r="A311" s="232"/>
      <c r="E311" s="292"/>
      <c r="G311" s="212"/>
      <c r="H311" s="212"/>
      <c r="I311" s="212"/>
      <c r="J311" s="212"/>
      <c r="K311" s="212"/>
      <c r="L311" s="212"/>
      <c r="M311" s="212"/>
    </row>
    <row r="312" spans="1:13" s="289" customFormat="1" ht="12.95" customHeight="1" x14ac:dyDescent="0.2">
      <c r="A312" s="232"/>
      <c r="E312" s="292"/>
      <c r="G312" s="212"/>
      <c r="H312" s="212"/>
      <c r="I312" s="212"/>
      <c r="J312" s="212"/>
      <c r="K312" s="212"/>
      <c r="L312" s="212"/>
      <c r="M312" s="212"/>
    </row>
    <row r="313" spans="1:13" s="289" customFormat="1" ht="12.95" customHeight="1" x14ac:dyDescent="0.2">
      <c r="A313" s="232"/>
      <c r="E313" s="292"/>
      <c r="G313" s="212"/>
      <c r="H313" s="212"/>
      <c r="I313" s="212"/>
      <c r="J313" s="212"/>
      <c r="K313" s="212"/>
      <c r="L313" s="212"/>
      <c r="M313" s="212"/>
    </row>
    <row r="314" spans="1:13" s="289" customFormat="1" ht="12.95" customHeight="1" x14ac:dyDescent="0.2">
      <c r="A314" s="232"/>
      <c r="E314" s="292"/>
      <c r="G314" s="212"/>
      <c r="H314" s="212"/>
      <c r="I314" s="212"/>
      <c r="J314" s="212"/>
      <c r="K314" s="212"/>
      <c r="L314" s="212"/>
      <c r="M314" s="212"/>
    </row>
    <row r="315" spans="1:13" s="289" customFormat="1" ht="12.95" customHeight="1" x14ac:dyDescent="0.2">
      <c r="A315" s="232"/>
      <c r="E315" s="292"/>
      <c r="G315" s="212"/>
      <c r="H315" s="212"/>
      <c r="I315" s="212"/>
      <c r="J315" s="212"/>
      <c r="K315" s="212"/>
      <c r="L315" s="212"/>
      <c r="M315" s="212"/>
    </row>
    <row r="316" spans="1:13" s="289" customFormat="1" ht="12.95" customHeight="1" x14ac:dyDescent="0.2">
      <c r="A316" s="232"/>
      <c r="E316" s="292"/>
      <c r="G316" s="212"/>
      <c r="H316" s="212"/>
      <c r="I316" s="212"/>
      <c r="J316" s="212"/>
      <c r="K316" s="212"/>
      <c r="L316" s="212"/>
      <c r="M316" s="212"/>
    </row>
    <row r="317" spans="1:13" s="289" customFormat="1" ht="12.95" customHeight="1" x14ac:dyDescent="0.2">
      <c r="A317" s="232"/>
      <c r="E317" s="292"/>
      <c r="G317" s="212"/>
      <c r="H317" s="212"/>
      <c r="I317" s="212"/>
      <c r="J317" s="212"/>
      <c r="K317" s="212"/>
      <c r="L317" s="212"/>
      <c r="M317" s="212"/>
    </row>
    <row r="318" spans="1:13" s="289" customFormat="1" ht="12.95" customHeight="1" x14ac:dyDescent="0.2">
      <c r="A318" s="232"/>
      <c r="E318" s="292"/>
      <c r="G318" s="212"/>
      <c r="H318" s="212"/>
      <c r="I318" s="212"/>
      <c r="J318" s="212"/>
      <c r="K318" s="212"/>
      <c r="L318" s="212"/>
      <c r="M318" s="212"/>
    </row>
    <row r="319" spans="1:13" s="289" customFormat="1" ht="12.95" customHeight="1" x14ac:dyDescent="0.2">
      <c r="A319" s="232"/>
      <c r="E319" s="292"/>
      <c r="G319" s="212"/>
      <c r="H319" s="212"/>
      <c r="I319" s="212"/>
      <c r="J319" s="212"/>
      <c r="K319" s="212"/>
      <c r="L319" s="212"/>
      <c r="M319" s="212"/>
    </row>
    <row r="320" spans="1:13" s="289" customFormat="1" ht="12.95" customHeight="1" x14ac:dyDescent="0.2">
      <c r="A320" s="232"/>
      <c r="E320" s="292"/>
      <c r="G320" s="212"/>
      <c r="H320" s="212"/>
      <c r="I320" s="212"/>
      <c r="J320" s="212"/>
      <c r="K320" s="212"/>
      <c r="L320" s="212"/>
      <c r="M320" s="212"/>
    </row>
    <row r="321" spans="1:13" s="289" customFormat="1" ht="12.95" customHeight="1" x14ac:dyDescent="0.2">
      <c r="A321" s="232"/>
      <c r="E321" s="292"/>
      <c r="G321" s="212"/>
      <c r="H321" s="212"/>
      <c r="I321" s="212"/>
      <c r="J321" s="212"/>
      <c r="K321" s="212"/>
      <c r="L321" s="212"/>
      <c r="M321" s="212"/>
    </row>
    <row r="322" spans="1:13" s="289" customFormat="1" ht="12.95" customHeight="1" x14ac:dyDescent="0.2">
      <c r="A322" s="232"/>
      <c r="E322" s="292"/>
      <c r="G322" s="212"/>
      <c r="H322" s="212"/>
      <c r="I322" s="212"/>
      <c r="J322" s="212"/>
      <c r="K322" s="212"/>
      <c r="L322" s="212"/>
      <c r="M322" s="212"/>
    </row>
    <row r="323" spans="1:13" s="289" customFormat="1" ht="12.95" customHeight="1" x14ac:dyDescent="0.2">
      <c r="A323" s="232"/>
      <c r="E323" s="292"/>
      <c r="G323" s="212"/>
      <c r="H323" s="212"/>
      <c r="I323" s="212"/>
      <c r="J323" s="212"/>
      <c r="K323" s="212"/>
      <c r="L323" s="212"/>
      <c r="M323" s="212"/>
    </row>
    <row r="324" spans="1:13" s="289" customFormat="1" ht="12.95" customHeight="1" x14ac:dyDescent="0.2">
      <c r="A324" s="232"/>
      <c r="E324" s="291"/>
      <c r="G324" s="212"/>
      <c r="H324" s="212"/>
      <c r="I324" s="212"/>
      <c r="J324" s="212"/>
      <c r="K324" s="212"/>
      <c r="L324" s="212"/>
      <c r="M324" s="212"/>
    </row>
    <row r="325" spans="1:13" s="289" customFormat="1" ht="12.95" customHeight="1" x14ac:dyDescent="0.2">
      <c r="A325" s="232"/>
      <c r="E325" s="292"/>
      <c r="G325" s="212"/>
      <c r="H325" s="212"/>
      <c r="I325" s="212"/>
      <c r="J325" s="212"/>
      <c r="K325" s="212"/>
      <c r="L325" s="212"/>
      <c r="M325" s="212"/>
    </row>
    <row r="326" spans="1:13" s="289" customFormat="1" ht="12.95" customHeight="1" x14ac:dyDescent="0.2">
      <c r="A326" s="232"/>
      <c r="E326" s="292"/>
      <c r="G326" s="212"/>
      <c r="H326" s="212"/>
      <c r="I326" s="212"/>
      <c r="J326" s="212"/>
      <c r="K326" s="212"/>
      <c r="L326" s="212"/>
      <c r="M326" s="212"/>
    </row>
    <row r="327" spans="1:13" s="289" customFormat="1" ht="12.95" customHeight="1" x14ac:dyDescent="0.2">
      <c r="A327" s="232"/>
      <c r="E327" s="292"/>
      <c r="G327" s="212"/>
      <c r="H327" s="212"/>
      <c r="I327" s="212"/>
      <c r="J327" s="212"/>
      <c r="K327" s="212"/>
      <c r="L327" s="212"/>
      <c r="M327" s="212"/>
    </row>
    <row r="328" spans="1:13" s="289" customFormat="1" ht="12.95" customHeight="1" x14ac:dyDescent="0.2">
      <c r="A328" s="232"/>
      <c r="E328" s="292"/>
      <c r="G328" s="212"/>
      <c r="H328" s="212"/>
      <c r="I328" s="212"/>
      <c r="J328" s="212"/>
      <c r="K328" s="212"/>
      <c r="L328" s="212"/>
      <c r="M328" s="212"/>
    </row>
    <row r="329" spans="1:13" s="289" customFormat="1" ht="12.95" customHeight="1" x14ac:dyDescent="0.2">
      <c r="A329" s="232"/>
      <c r="E329" s="292"/>
      <c r="G329" s="212"/>
      <c r="H329" s="212"/>
      <c r="I329" s="212"/>
      <c r="J329" s="212"/>
      <c r="K329" s="212"/>
      <c r="L329" s="212"/>
      <c r="M329" s="212"/>
    </row>
    <row r="330" spans="1:13" s="289" customFormat="1" ht="12.95" customHeight="1" x14ac:dyDescent="0.2">
      <c r="A330" s="232"/>
      <c r="E330" s="292"/>
      <c r="G330" s="212"/>
      <c r="H330" s="212"/>
      <c r="I330" s="212"/>
      <c r="J330" s="212"/>
      <c r="K330" s="212"/>
      <c r="L330" s="212"/>
      <c r="M330" s="212"/>
    </row>
    <row r="331" spans="1:13" s="289" customFormat="1" ht="12.95" customHeight="1" x14ac:dyDescent="0.2">
      <c r="A331" s="232"/>
      <c r="E331" s="292"/>
      <c r="G331" s="212"/>
      <c r="H331" s="212"/>
      <c r="I331" s="212"/>
      <c r="J331" s="212"/>
      <c r="K331" s="212"/>
      <c r="L331" s="212"/>
      <c r="M331" s="212"/>
    </row>
    <row r="332" spans="1:13" s="289" customFormat="1" ht="12.95" customHeight="1" x14ac:dyDescent="0.2">
      <c r="A332" s="232"/>
      <c r="E332" s="292"/>
      <c r="G332" s="212"/>
      <c r="H332" s="212"/>
      <c r="I332" s="212"/>
      <c r="J332" s="212"/>
      <c r="K332" s="212"/>
      <c r="L332" s="212"/>
      <c r="M332" s="212"/>
    </row>
    <row r="333" spans="1:13" s="289" customFormat="1" ht="12.95" customHeight="1" x14ac:dyDescent="0.2">
      <c r="A333" s="232"/>
      <c r="E333" s="291"/>
      <c r="G333" s="212"/>
      <c r="H333" s="212"/>
      <c r="I333" s="212"/>
      <c r="J333" s="212"/>
      <c r="K333" s="212"/>
      <c r="L333" s="212"/>
      <c r="M333" s="212"/>
    </row>
    <row r="334" spans="1:13" s="289" customFormat="1" ht="12.95" customHeight="1" thickBot="1" x14ac:dyDescent="0.25">
      <c r="A334" s="232"/>
      <c r="E334" s="293"/>
      <c r="G334" s="212"/>
      <c r="H334" s="212"/>
      <c r="I334" s="212"/>
      <c r="J334" s="212"/>
      <c r="K334" s="212"/>
      <c r="L334" s="212"/>
      <c r="M334" s="212"/>
    </row>
    <row r="335" spans="1:13" s="289" customFormat="1" ht="12.95" customHeight="1" x14ac:dyDescent="0.2">
      <c r="A335" s="232"/>
      <c r="E335" s="292"/>
      <c r="G335" s="212"/>
      <c r="H335" s="212"/>
      <c r="I335" s="212"/>
      <c r="J335" s="212"/>
      <c r="K335" s="212"/>
      <c r="L335" s="212"/>
      <c r="M335" s="212"/>
    </row>
    <row r="336" spans="1:13" s="289" customFormat="1" ht="12.95" customHeight="1" x14ac:dyDescent="0.2">
      <c r="A336" s="232"/>
      <c r="E336" s="292"/>
      <c r="G336" s="212"/>
      <c r="H336" s="212"/>
      <c r="I336" s="212"/>
      <c r="J336" s="212"/>
      <c r="K336" s="212"/>
      <c r="L336" s="212"/>
      <c r="M336" s="212"/>
    </row>
    <row r="337" spans="1:13" s="289" customFormat="1" ht="12.95" customHeight="1" x14ac:dyDescent="0.2">
      <c r="A337" s="232"/>
      <c r="E337" s="291"/>
      <c r="G337" s="212"/>
      <c r="H337" s="212"/>
      <c r="I337" s="212"/>
      <c r="J337" s="212"/>
      <c r="K337" s="212"/>
      <c r="L337" s="212"/>
      <c r="M337" s="212"/>
    </row>
    <row r="338" spans="1:13" s="289" customFormat="1" ht="12.95" customHeight="1" x14ac:dyDescent="0.2">
      <c r="A338" s="232"/>
      <c r="E338" s="292"/>
      <c r="G338" s="212"/>
      <c r="H338" s="212"/>
      <c r="I338" s="212"/>
      <c r="J338" s="212"/>
      <c r="K338" s="212"/>
      <c r="L338" s="212"/>
      <c r="M338" s="212"/>
    </row>
    <row r="339" spans="1:13" s="289" customFormat="1" ht="12.95" customHeight="1" x14ac:dyDescent="0.2">
      <c r="A339" s="232"/>
      <c r="E339" s="292"/>
      <c r="G339" s="212"/>
      <c r="H339" s="212"/>
      <c r="I339" s="212"/>
      <c r="J339" s="212"/>
      <c r="K339" s="212"/>
      <c r="L339" s="212"/>
      <c r="M339" s="212"/>
    </row>
    <row r="340" spans="1:13" s="289" customFormat="1" ht="12.95" customHeight="1" x14ac:dyDescent="0.2">
      <c r="A340" s="232"/>
      <c r="E340" s="292"/>
      <c r="G340" s="212"/>
      <c r="H340" s="212"/>
      <c r="I340" s="212"/>
      <c r="J340" s="212"/>
      <c r="K340" s="212"/>
      <c r="L340" s="212"/>
      <c r="M340" s="212"/>
    </row>
    <row r="341" spans="1:13" s="289" customFormat="1" ht="12.95" customHeight="1" x14ac:dyDescent="0.2">
      <c r="A341" s="232"/>
      <c r="E341" s="292"/>
      <c r="G341" s="212"/>
      <c r="H341" s="212"/>
      <c r="I341" s="212"/>
      <c r="J341" s="212"/>
      <c r="K341" s="212"/>
      <c r="L341" s="212"/>
      <c r="M341" s="212"/>
    </row>
    <row r="342" spans="1:13" s="289" customFormat="1" ht="12.95" customHeight="1" x14ac:dyDescent="0.2">
      <c r="A342" s="232"/>
      <c r="E342" s="292"/>
      <c r="G342" s="212"/>
      <c r="H342" s="212"/>
      <c r="I342" s="212"/>
      <c r="J342" s="212"/>
      <c r="K342" s="212"/>
      <c r="L342" s="212"/>
      <c r="M342" s="212"/>
    </row>
    <row r="343" spans="1:13" s="289" customFormat="1" ht="12.95" customHeight="1" x14ac:dyDescent="0.2">
      <c r="A343" s="232"/>
      <c r="E343" s="292"/>
      <c r="G343" s="212"/>
      <c r="H343" s="212"/>
      <c r="I343" s="212"/>
      <c r="J343" s="212"/>
      <c r="K343" s="212"/>
      <c r="L343" s="212"/>
      <c r="M343" s="212"/>
    </row>
    <row r="344" spans="1:13" s="289" customFormat="1" ht="12.95" customHeight="1" x14ac:dyDescent="0.2">
      <c r="A344" s="232"/>
      <c r="E344" s="292"/>
      <c r="G344" s="212"/>
      <c r="H344" s="212"/>
      <c r="I344" s="212"/>
      <c r="J344" s="212"/>
      <c r="K344" s="212"/>
      <c r="L344" s="212"/>
      <c r="M344" s="212"/>
    </row>
    <row r="345" spans="1:13" s="289" customFormat="1" ht="12.95" customHeight="1" x14ac:dyDescent="0.2">
      <c r="A345" s="232"/>
      <c r="E345" s="292"/>
      <c r="G345" s="212"/>
      <c r="H345" s="212"/>
      <c r="I345" s="212"/>
      <c r="J345" s="212"/>
      <c r="K345" s="212"/>
      <c r="L345" s="212"/>
      <c r="M345" s="212"/>
    </row>
    <row r="346" spans="1:13" s="289" customFormat="1" ht="12.95" customHeight="1" x14ac:dyDescent="0.2">
      <c r="A346" s="232"/>
      <c r="E346" s="292"/>
      <c r="G346" s="212"/>
      <c r="H346" s="212"/>
      <c r="I346" s="212"/>
      <c r="J346" s="212"/>
      <c r="K346" s="212"/>
      <c r="L346" s="212"/>
      <c r="M346" s="212"/>
    </row>
    <row r="347" spans="1:13" s="289" customFormat="1" ht="12.95" customHeight="1" x14ac:dyDescent="0.2">
      <c r="A347" s="232"/>
      <c r="E347" s="292"/>
      <c r="G347" s="212"/>
      <c r="H347" s="212"/>
      <c r="I347" s="212"/>
      <c r="J347" s="212"/>
      <c r="K347" s="212"/>
      <c r="L347" s="212"/>
      <c r="M347" s="212"/>
    </row>
    <row r="348" spans="1:13" s="289" customFormat="1" ht="12.95" customHeight="1" x14ac:dyDescent="0.2">
      <c r="A348" s="232"/>
      <c r="E348" s="292"/>
      <c r="G348" s="212"/>
      <c r="H348" s="212"/>
      <c r="I348" s="212"/>
      <c r="J348" s="212"/>
      <c r="K348" s="212"/>
      <c r="L348" s="212"/>
      <c r="M348" s="212"/>
    </row>
    <row r="349" spans="1:13" s="289" customFormat="1" ht="12.95" customHeight="1" x14ac:dyDescent="0.2">
      <c r="A349" s="232"/>
      <c r="E349" s="292"/>
      <c r="G349" s="212"/>
      <c r="H349" s="212"/>
      <c r="I349" s="212"/>
      <c r="J349" s="212"/>
      <c r="K349" s="212"/>
      <c r="L349" s="212"/>
      <c r="M349" s="212"/>
    </row>
    <row r="350" spans="1:13" s="289" customFormat="1" ht="12.95" customHeight="1" x14ac:dyDescent="0.2">
      <c r="A350" s="232"/>
      <c r="E350" s="292"/>
      <c r="G350" s="212"/>
      <c r="H350" s="212"/>
      <c r="I350" s="212"/>
      <c r="J350" s="212"/>
      <c r="K350" s="212"/>
      <c r="L350" s="212"/>
      <c r="M350" s="212"/>
    </row>
    <row r="351" spans="1:13" s="289" customFormat="1" ht="12.95" customHeight="1" x14ac:dyDescent="0.2">
      <c r="A351" s="232"/>
      <c r="E351" s="292"/>
      <c r="G351" s="212"/>
      <c r="H351" s="212"/>
      <c r="I351" s="212"/>
      <c r="J351" s="212"/>
      <c r="K351" s="212"/>
      <c r="L351" s="212"/>
      <c r="M351" s="212"/>
    </row>
    <row r="352" spans="1:13" s="289" customFormat="1" ht="12.95" customHeight="1" x14ac:dyDescent="0.2">
      <c r="A352" s="232"/>
      <c r="E352" s="292"/>
      <c r="G352" s="212"/>
      <c r="H352" s="212"/>
      <c r="I352" s="212"/>
      <c r="J352" s="212"/>
      <c r="K352" s="212"/>
      <c r="L352" s="212"/>
      <c r="M352" s="212"/>
    </row>
    <row r="353" spans="1:13" s="289" customFormat="1" ht="12.95" customHeight="1" x14ac:dyDescent="0.2">
      <c r="A353" s="232"/>
      <c r="E353" s="292"/>
      <c r="G353" s="212"/>
      <c r="H353" s="212"/>
      <c r="I353" s="212"/>
      <c r="J353" s="212"/>
      <c r="K353" s="212"/>
      <c r="L353" s="212"/>
      <c r="M353" s="212"/>
    </row>
    <row r="354" spans="1:13" s="289" customFormat="1" ht="12.95" customHeight="1" x14ac:dyDescent="0.2">
      <c r="A354" s="232"/>
      <c r="E354" s="292"/>
      <c r="G354" s="212"/>
      <c r="H354" s="212"/>
      <c r="I354" s="212"/>
      <c r="J354" s="212"/>
      <c r="K354" s="212"/>
      <c r="L354" s="212"/>
      <c r="M354" s="212"/>
    </row>
    <row r="355" spans="1:13" s="289" customFormat="1" ht="12.95" customHeight="1" x14ac:dyDescent="0.2">
      <c r="A355" s="232"/>
      <c r="E355" s="292"/>
      <c r="G355" s="212"/>
      <c r="H355" s="212"/>
      <c r="I355" s="212"/>
      <c r="J355" s="212"/>
      <c r="K355" s="212"/>
      <c r="L355" s="212"/>
      <c r="M355" s="212"/>
    </row>
    <row r="356" spans="1:13" s="289" customFormat="1" ht="12.95" customHeight="1" x14ac:dyDescent="0.2">
      <c r="A356" s="232"/>
      <c r="E356" s="292"/>
      <c r="G356" s="212"/>
      <c r="H356" s="212"/>
      <c r="I356" s="212"/>
      <c r="J356" s="212"/>
      <c r="K356" s="212"/>
      <c r="L356" s="212"/>
      <c r="M356" s="212"/>
    </row>
    <row r="357" spans="1:13" s="289" customFormat="1" ht="12.95" customHeight="1" x14ac:dyDescent="0.2">
      <c r="A357" s="232"/>
      <c r="E357" s="291"/>
      <c r="G357" s="212"/>
      <c r="H357" s="212"/>
      <c r="I357" s="212"/>
      <c r="J357" s="212"/>
      <c r="K357" s="212"/>
      <c r="L357" s="212"/>
      <c r="M357" s="212"/>
    </row>
    <row r="358" spans="1:13" s="289" customFormat="1" ht="12.95" customHeight="1" x14ac:dyDescent="0.2">
      <c r="A358" s="232"/>
      <c r="E358" s="292"/>
      <c r="G358" s="212"/>
      <c r="H358" s="212"/>
      <c r="I358" s="212"/>
      <c r="J358" s="212"/>
      <c r="K358" s="212"/>
      <c r="L358" s="212"/>
      <c r="M358" s="212"/>
    </row>
    <row r="359" spans="1:13" s="289" customFormat="1" ht="12.95" customHeight="1" x14ac:dyDescent="0.2">
      <c r="A359" s="232"/>
      <c r="E359" s="292"/>
      <c r="G359" s="212"/>
      <c r="H359" s="212"/>
      <c r="I359" s="212"/>
      <c r="J359" s="212"/>
      <c r="K359" s="212"/>
      <c r="L359" s="212"/>
      <c r="M359" s="212"/>
    </row>
    <row r="360" spans="1:13" s="289" customFormat="1" ht="12.95" customHeight="1" x14ac:dyDescent="0.2">
      <c r="A360" s="232"/>
      <c r="E360" s="292"/>
      <c r="G360" s="212"/>
      <c r="H360" s="212"/>
      <c r="I360" s="212"/>
      <c r="J360" s="212"/>
      <c r="K360" s="212"/>
      <c r="L360" s="212"/>
      <c r="M360" s="212"/>
    </row>
    <row r="361" spans="1:13" s="289" customFormat="1" ht="12.95" customHeight="1" x14ac:dyDescent="0.2">
      <c r="A361" s="232"/>
      <c r="E361" s="292"/>
      <c r="G361" s="212"/>
      <c r="H361" s="212"/>
      <c r="I361" s="212"/>
      <c r="J361" s="212"/>
      <c r="K361" s="212"/>
      <c r="L361" s="212"/>
      <c r="M361" s="212"/>
    </row>
    <row r="362" spans="1:13" s="289" customFormat="1" ht="12.95" customHeight="1" x14ac:dyDescent="0.2">
      <c r="A362" s="232"/>
      <c r="E362" s="292"/>
      <c r="G362" s="212"/>
      <c r="H362" s="212"/>
      <c r="I362" s="212"/>
      <c r="J362" s="212"/>
      <c r="K362" s="212"/>
      <c r="L362" s="212"/>
      <c r="M362" s="212"/>
    </row>
    <row r="363" spans="1:13" s="289" customFormat="1" ht="12.95" customHeight="1" x14ac:dyDescent="0.2">
      <c r="A363" s="232"/>
      <c r="E363" s="292"/>
      <c r="G363" s="212"/>
      <c r="H363" s="212"/>
      <c r="I363" s="212"/>
      <c r="J363" s="212"/>
      <c r="K363" s="212"/>
      <c r="L363" s="212"/>
      <c r="M363" s="212"/>
    </row>
    <row r="364" spans="1:13" s="289" customFormat="1" ht="12.95" customHeight="1" x14ac:dyDescent="0.2">
      <c r="A364" s="232"/>
      <c r="E364" s="292"/>
      <c r="G364" s="212"/>
      <c r="H364" s="212"/>
      <c r="I364" s="212"/>
      <c r="J364" s="212"/>
      <c r="K364" s="212"/>
      <c r="L364" s="212"/>
      <c r="M364" s="212"/>
    </row>
    <row r="365" spans="1:13" s="289" customFormat="1" ht="12.95" customHeight="1" x14ac:dyDescent="0.2">
      <c r="A365" s="232"/>
      <c r="E365" s="292"/>
      <c r="G365" s="212"/>
      <c r="H365" s="212"/>
      <c r="I365" s="212"/>
      <c r="J365" s="212"/>
      <c r="K365" s="212"/>
      <c r="L365" s="212"/>
      <c r="M365" s="212"/>
    </row>
    <row r="366" spans="1:13" s="289" customFormat="1" ht="12.95" customHeight="1" x14ac:dyDescent="0.2">
      <c r="A366" s="232"/>
      <c r="E366" s="292"/>
      <c r="G366" s="212"/>
      <c r="H366" s="212"/>
      <c r="I366" s="212"/>
      <c r="J366" s="212"/>
      <c r="K366" s="212"/>
      <c r="L366" s="212"/>
      <c r="M366" s="212"/>
    </row>
    <row r="367" spans="1:13" s="289" customFormat="1" ht="12.95" customHeight="1" x14ac:dyDescent="0.2">
      <c r="A367" s="232"/>
      <c r="E367" s="292"/>
      <c r="G367" s="212"/>
      <c r="H367" s="212"/>
      <c r="I367" s="212"/>
      <c r="J367" s="212"/>
      <c r="K367" s="212"/>
      <c r="L367" s="212"/>
      <c r="M367" s="212"/>
    </row>
    <row r="368" spans="1:13" s="289" customFormat="1" ht="12.95" customHeight="1" x14ac:dyDescent="0.2">
      <c r="A368" s="232"/>
      <c r="E368" s="292"/>
      <c r="G368" s="212"/>
      <c r="H368" s="212"/>
      <c r="I368" s="212"/>
      <c r="J368" s="212"/>
      <c r="K368" s="212"/>
      <c r="L368" s="212"/>
      <c r="M368" s="212"/>
    </row>
    <row r="369" spans="1:13" s="289" customFormat="1" ht="12.95" customHeight="1" x14ac:dyDescent="0.2">
      <c r="A369" s="232"/>
      <c r="E369" s="292"/>
      <c r="G369" s="212"/>
      <c r="H369" s="212"/>
      <c r="I369" s="212"/>
      <c r="J369" s="212"/>
      <c r="K369" s="212"/>
      <c r="L369" s="212"/>
      <c r="M369" s="212"/>
    </row>
    <row r="370" spans="1:13" s="289" customFormat="1" ht="12.95" customHeight="1" x14ac:dyDescent="0.2">
      <c r="A370" s="232"/>
      <c r="E370" s="292"/>
      <c r="G370" s="212"/>
      <c r="H370" s="212"/>
      <c r="I370" s="212"/>
      <c r="J370" s="212"/>
      <c r="K370" s="212"/>
      <c r="L370" s="212"/>
      <c r="M370" s="212"/>
    </row>
    <row r="371" spans="1:13" s="289" customFormat="1" ht="12.95" customHeight="1" x14ac:dyDescent="0.2">
      <c r="A371" s="232"/>
      <c r="E371" s="291"/>
      <c r="G371" s="212"/>
      <c r="H371" s="212"/>
      <c r="I371" s="212"/>
      <c r="J371" s="212"/>
      <c r="K371" s="212"/>
      <c r="L371" s="212"/>
      <c r="M371" s="212"/>
    </row>
    <row r="372" spans="1:13" s="289" customFormat="1" ht="12.95" customHeight="1" x14ac:dyDescent="0.2">
      <c r="A372" s="232"/>
      <c r="E372" s="292"/>
      <c r="G372" s="212"/>
      <c r="H372" s="212"/>
      <c r="I372" s="212"/>
      <c r="J372" s="212"/>
      <c r="K372" s="212"/>
      <c r="L372" s="212"/>
      <c r="M372" s="212"/>
    </row>
    <row r="373" spans="1:13" s="289" customFormat="1" ht="12.95" customHeight="1" x14ac:dyDescent="0.2">
      <c r="A373" s="232"/>
      <c r="E373" s="292"/>
      <c r="G373" s="212"/>
      <c r="H373" s="212"/>
      <c r="I373" s="212"/>
      <c r="J373" s="212"/>
      <c r="K373" s="212"/>
      <c r="L373" s="212"/>
      <c r="M373" s="212"/>
    </row>
    <row r="374" spans="1:13" s="289" customFormat="1" ht="12.95" customHeight="1" x14ac:dyDescent="0.2">
      <c r="A374" s="232"/>
      <c r="E374" s="292"/>
      <c r="G374" s="212"/>
      <c r="H374" s="212"/>
      <c r="I374" s="212"/>
      <c r="J374" s="212"/>
      <c r="K374" s="212"/>
      <c r="L374" s="212"/>
      <c r="M374" s="212"/>
    </row>
    <row r="375" spans="1:13" s="289" customFormat="1" ht="12.95" customHeight="1" x14ac:dyDescent="0.2">
      <c r="A375" s="232"/>
      <c r="E375" s="292"/>
      <c r="G375" s="212"/>
      <c r="H375" s="212"/>
      <c r="I375" s="212"/>
      <c r="J375" s="212"/>
      <c r="K375" s="212"/>
      <c r="L375" s="212"/>
      <c r="M375" s="212"/>
    </row>
    <row r="376" spans="1:13" s="289" customFormat="1" ht="12.95" customHeight="1" x14ac:dyDescent="0.2">
      <c r="A376" s="232"/>
      <c r="E376" s="292"/>
      <c r="G376" s="212"/>
      <c r="H376" s="212"/>
      <c r="I376" s="212"/>
      <c r="J376" s="212"/>
      <c r="K376" s="212"/>
      <c r="L376" s="212"/>
      <c r="M376" s="212"/>
    </row>
    <row r="377" spans="1:13" s="289" customFormat="1" ht="12.95" customHeight="1" x14ac:dyDescent="0.2">
      <c r="A377" s="232"/>
      <c r="E377" s="292"/>
      <c r="G377" s="212"/>
      <c r="H377" s="212"/>
      <c r="I377" s="212"/>
      <c r="J377" s="212"/>
      <c r="K377" s="212"/>
      <c r="L377" s="212"/>
      <c r="M377" s="212"/>
    </row>
    <row r="378" spans="1:13" s="289" customFormat="1" ht="12.95" customHeight="1" x14ac:dyDescent="0.2">
      <c r="A378" s="232"/>
      <c r="E378" s="292"/>
      <c r="G378" s="212"/>
      <c r="H378" s="212"/>
      <c r="I378" s="212"/>
      <c r="J378" s="212"/>
      <c r="K378" s="212"/>
      <c r="L378" s="212"/>
      <c r="M378" s="212"/>
    </row>
    <row r="379" spans="1:13" s="289" customFormat="1" ht="12.95" customHeight="1" x14ac:dyDescent="0.2">
      <c r="A379" s="232"/>
      <c r="E379" s="292"/>
      <c r="G379" s="212"/>
      <c r="H379" s="212"/>
      <c r="I379" s="212"/>
      <c r="J379" s="212"/>
      <c r="K379" s="212"/>
      <c r="L379" s="212"/>
      <c r="M379" s="212"/>
    </row>
    <row r="380" spans="1:13" s="289" customFormat="1" ht="12.95" customHeight="1" x14ac:dyDescent="0.2">
      <c r="A380" s="232"/>
      <c r="E380" s="291"/>
      <c r="G380" s="212"/>
      <c r="H380" s="212"/>
      <c r="I380" s="212"/>
      <c r="J380" s="212"/>
      <c r="K380" s="212"/>
      <c r="L380" s="212"/>
      <c r="M380" s="212"/>
    </row>
    <row r="381" spans="1:13" s="289" customFormat="1" ht="12.95" customHeight="1" thickBot="1" x14ac:dyDescent="0.25">
      <c r="A381" s="232"/>
      <c r="E381" s="293"/>
      <c r="G381" s="212"/>
      <c r="H381" s="212"/>
      <c r="I381" s="212"/>
      <c r="J381" s="212"/>
      <c r="K381" s="212"/>
      <c r="L381" s="212"/>
      <c r="M381" s="212"/>
    </row>
    <row r="382" spans="1:13" s="289" customFormat="1" ht="12.95" customHeight="1" x14ac:dyDescent="0.2">
      <c r="A382" s="232"/>
      <c r="E382" s="292"/>
      <c r="G382" s="212"/>
      <c r="H382" s="212"/>
      <c r="I382" s="212"/>
      <c r="J382" s="212"/>
      <c r="K382" s="212"/>
      <c r="L382" s="212"/>
      <c r="M382" s="212"/>
    </row>
    <row r="383" spans="1:13" s="289" customFormat="1" ht="12.95" customHeight="1" x14ac:dyDescent="0.2">
      <c r="A383" s="232"/>
      <c r="E383" s="292"/>
      <c r="G383" s="212"/>
      <c r="H383" s="212"/>
      <c r="I383" s="212"/>
      <c r="J383" s="212"/>
      <c r="K383" s="212"/>
      <c r="L383" s="212"/>
      <c r="M383" s="212"/>
    </row>
    <row r="384" spans="1:13" s="289" customFormat="1" ht="12.95" customHeight="1" x14ac:dyDescent="0.2">
      <c r="A384" s="232"/>
      <c r="E384" s="291"/>
      <c r="G384" s="212"/>
      <c r="H384" s="212"/>
      <c r="I384" s="212"/>
      <c r="J384" s="212"/>
      <c r="K384" s="212"/>
      <c r="L384" s="212"/>
      <c r="M384" s="212"/>
    </row>
    <row r="385" spans="1:13" s="289" customFormat="1" ht="12.95" customHeight="1" x14ac:dyDescent="0.2">
      <c r="A385" s="232"/>
      <c r="E385" s="292"/>
      <c r="G385" s="212"/>
      <c r="H385" s="212"/>
      <c r="I385" s="212"/>
      <c r="J385" s="212"/>
      <c r="K385" s="212"/>
      <c r="L385" s="212"/>
      <c r="M385" s="212"/>
    </row>
    <row r="386" spans="1:13" s="289" customFormat="1" ht="12.95" customHeight="1" x14ac:dyDescent="0.2">
      <c r="A386" s="232"/>
      <c r="E386" s="292"/>
      <c r="G386" s="212"/>
      <c r="H386" s="212"/>
      <c r="I386" s="212"/>
      <c r="J386" s="212"/>
      <c r="K386" s="212"/>
      <c r="L386" s="212"/>
      <c r="M386" s="212"/>
    </row>
    <row r="387" spans="1:13" s="289" customFormat="1" ht="12.95" customHeight="1" x14ac:dyDescent="0.2">
      <c r="A387" s="232"/>
      <c r="E387" s="292"/>
      <c r="G387" s="212"/>
      <c r="H387" s="212"/>
      <c r="I387" s="212"/>
      <c r="J387" s="212"/>
      <c r="K387" s="212"/>
      <c r="L387" s="212"/>
      <c r="M387" s="212"/>
    </row>
    <row r="388" spans="1:13" s="289" customFormat="1" ht="12.95" customHeight="1" x14ac:dyDescent="0.2">
      <c r="A388" s="232"/>
      <c r="E388" s="292"/>
      <c r="G388" s="212"/>
      <c r="H388" s="212"/>
      <c r="I388" s="212"/>
      <c r="J388" s="212"/>
      <c r="K388" s="212"/>
      <c r="L388" s="212"/>
      <c r="M388" s="212"/>
    </row>
    <row r="389" spans="1:13" s="289" customFormat="1" ht="12.95" customHeight="1" x14ac:dyDescent="0.2">
      <c r="A389" s="232"/>
      <c r="E389" s="292"/>
      <c r="G389" s="212"/>
      <c r="H389" s="212"/>
      <c r="I389" s="212"/>
      <c r="J389" s="212"/>
      <c r="K389" s="212"/>
      <c r="L389" s="212"/>
      <c r="M389" s="212"/>
    </row>
    <row r="390" spans="1:13" s="289" customFormat="1" ht="12.95" customHeight="1" x14ac:dyDescent="0.2">
      <c r="A390" s="232"/>
      <c r="E390" s="292"/>
      <c r="G390" s="212"/>
      <c r="H390" s="212"/>
      <c r="I390" s="212"/>
      <c r="J390" s="212"/>
      <c r="K390" s="212"/>
      <c r="L390" s="212"/>
      <c r="M390" s="212"/>
    </row>
    <row r="391" spans="1:13" s="289" customFormat="1" ht="12.95" customHeight="1" x14ac:dyDescent="0.2">
      <c r="A391" s="232"/>
      <c r="E391" s="292"/>
      <c r="G391" s="212"/>
      <c r="H391" s="212"/>
      <c r="I391" s="212"/>
      <c r="J391" s="212"/>
      <c r="K391" s="212"/>
      <c r="L391" s="212"/>
      <c r="M391" s="212"/>
    </row>
    <row r="392" spans="1:13" s="289" customFormat="1" ht="12.95" customHeight="1" x14ac:dyDescent="0.2">
      <c r="A392" s="232"/>
      <c r="E392" s="292"/>
      <c r="G392" s="212"/>
      <c r="H392" s="212"/>
      <c r="I392" s="212"/>
      <c r="J392" s="212"/>
      <c r="K392" s="212"/>
      <c r="L392" s="212"/>
      <c r="M392" s="212"/>
    </row>
    <row r="393" spans="1:13" s="289" customFormat="1" ht="12.95" customHeight="1" x14ac:dyDescent="0.2">
      <c r="A393" s="232"/>
      <c r="E393" s="292"/>
      <c r="G393" s="212"/>
      <c r="H393" s="212"/>
      <c r="I393" s="212"/>
      <c r="J393" s="212"/>
      <c r="K393" s="212"/>
      <c r="L393" s="212"/>
      <c r="M393" s="212"/>
    </row>
    <row r="394" spans="1:13" s="289" customFormat="1" ht="12.95" customHeight="1" x14ac:dyDescent="0.2">
      <c r="A394" s="232"/>
      <c r="E394" s="292"/>
      <c r="G394" s="212"/>
      <c r="H394" s="212"/>
      <c r="I394" s="212"/>
      <c r="J394" s="212"/>
      <c r="K394" s="212"/>
      <c r="L394" s="212"/>
      <c r="M394" s="212"/>
    </row>
    <row r="395" spans="1:13" s="289" customFormat="1" ht="12.95" customHeight="1" x14ac:dyDescent="0.2">
      <c r="A395" s="232"/>
      <c r="E395" s="292"/>
      <c r="G395" s="212"/>
      <c r="H395" s="212"/>
      <c r="I395" s="212"/>
      <c r="J395" s="212"/>
      <c r="K395" s="212"/>
      <c r="L395" s="212"/>
      <c r="M395" s="212"/>
    </row>
    <row r="396" spans="1:13" s="289" customFormat="1" ht="12.95" customHeight="1" x14ac:dyDescent="0.2">
      <c r="A396" s="232"/>
      <c r="E396" s="292"/>
      <c r="G396" s="212"/>
      <c r="H396" s="212"/>
      <c r="I396" s="212"/>
      <c r="J396" s="212"/>
      <c r="K396" s="212"/>
      <c r="L396" s="212"/>
      <c r="M396" s="212"/>
    </row>
    <row r="397" spans="1:13" s="289" customFormat="1" ht="12.95" customHeight="1" x14ac:dyDescent="0.2">
      <c r="A397" s="232"/>
      <c r="E397" s="292"/>
      <c r="G397" s="212"/>
      <c r="H397" s="212"/>
      <c r="I397" s="212"/>
      <c r="J397" s="212"/>
      <c r="K397" s="212"/>
      <c r="L397" s="212"/>
      <c r="M397" s="212"/>
    </row>
    <row r="398" spans="1:13" s="289" customFormat="1" ht="12.95" customHeight="1" x14ac:dyDescent="0.2">
      <c r="A398" s="232"/>
      <c r="E398" s="292"/>
      <c r="G398" s="212"/>
      <c r="H398" s="212"/>
      <c r="I398" s="212"/>
      <c r="J398" s="212"/>
      <c r="K398" s="212"/>
      <c r="L398" s="212"/>
      <c r="M398" s="212"/>
    </row>
    <row r="399" spans="1:13" s="289" customFormat="1" ht="12.95" customHeight="1" x14ac:dyDescent="0.2">
      <c r="A399" s="232"/>
      <c r="E399" s="292"/>
      <c r="G399" s="212"/>
      <c r="H399" s="212"/>
      <c r="I399" s="212"/>
      <c r="J399" s="212"/>
      <c r="K399" s="212"/>
      <c r="L399" s="212"/>
      <c r="M399" s="212"/>
    </row>
    <row r="400" spans="1:13" s="289" customFormat="1" ht="12.95" customHeight="1" x14ac:dyDescent="0.2">
      <c r="A400" s="232"/>
      <c r="E400" s="292"/>
      <c r="G400" s="212"/>
      <c r="H400" s="212"/>
      <c r="I400" s="212"/>
      <c r="J400" s="212"/>
      <c r="K400" s="212"/>
      <c r="L400" s="212"/>
      <c r="M400" s="212"/>
    </row>
    <row r="401" spans="1:13" s="289" customFormat="1" ht="12.95" customHeight="1" x14ac:dyDescent="0.2">
      <c r="A401" s="232"/>
      <c r="E401" s="292"/>
      <c r="G401" s="212"/>
      <c r="H401" s="212"/>
      <c r="I401" s="212"/>
      <c r="J401" s="212"/>
      <c r="K401" s="212"/>
      <c r="L401" s="212"/>
      <c r="M401" s="212"/>
    </row>
    <row r="402" spans="1:13" s="289" customFormat="1" ht="12.95" customHeight="1" x14ac:dyDescent="0.2">
      <c r="A402" s="232"/>
      <c r="E402" s="292"/>
      <c r="G402" s="212"/>
      <c r="H402" s="212"/>
      <c r="I402" s="212"/>
      <c r="J402" s="212"/>
      <c r="K402" s="212"/>
      <c r="L402" s="212"/>
      <c r="M402" s="212"/>
    </row>
    <row r="403" spans="1:13" s="289" customFormat="1" ht="12.95" customHeight="1" x14ac:dyDescent="0.2">
      <c r="A403" s="232"/>
      <c r="E403" s="292"/>
      <c r="G403" s="212"/>
      <c r="H403" s="212"/>
      <c r="I403" s="212"/>
      <c r="J403" s="212"/>
      <c r="K403" s="212"/>
      <c r="L403" s="212"/>
      <c r="M403" s="212"/>
    </row>
    <row r="404" spans="1:13" s="289" customFormat="1" ht="12.95" customHeight="1" x14ac:dyDescent="0.2">
      <c r="A404" s="232"/>
      <c r="E404" s="291"/>
      <c r="G404" s="212"/>
      <c r="H404" s="212"/>
      <c r="I404" s="212"/>
      <c r="J404" s="212"/>
      <c r="K404" s="212"/>
      <c r="L404" s="212"/>
      <c r="M404" s="212"/>
    </row>
    <row r="405" spans="1:13" s="289" customFormat="1" ht="12.95" customHeight="1" x14ac:dyDescent="0.2">
      <c r="A405" s="232"/>
      <c r="E405" s="292"/>
      <c r="G405" s="212"/>
      <c r="H405" s="212"/>
      <c r="I405" s="212"/>
      <c r="J405" s="212"/>
      <c r="K405" s="212"/>
      <c r="L405" s="212"/>
      <c r="M405" s="212"/>
    </row>
    <row r="406" spans="1:13" s="289" customFormat="1" ht="12.95" customHeight="1" x14ac:dyDescent="0.2">
      <c r="A406" s="232"/>
      <c r="E406" s="292"/>
      <c r="G406" s="212"/>
      <c r="H406" s="212"/>
      <c r="I406" s="212"/>
      <c r="J406" s="212"/>
      <c r="K406" s="212"/>
      <c r="L406" s="212"/>
      <c r="M406" s="212"/>
    </row>
    <row r="407" spans="1:13" s="289" customFormat="1" ht="12.95" customHeight="1" x14ac:dyDescent="0.2">
      <c r="A407" s="232"/>
      <c r="E407" s="292"/>
      <c r="G407" s="212"/>
      <c r="H407" s="212"/>
      <c r="I407" s="212"/>
      <c r="J407" s="212"/>
      <c r="K407" s="212"/>
      <c r="L407" s="212"/>
      <c r="M407" s="212"/>
    </row>
    <row r="408" spans="1:13" s="289" customFormat="1" ht="12.95" customHeight="1" x14ac:dyDescent="0.2">
      <c r="A408" s="232"/>
      <c r="E408" s="292"/>
      <c r="G408" s="212"/>
      <c r="H408" s="212"/>
      <c r="I408" s="212"/>
      <c r="J408" s="212"/>
      <c r="K408" s="212"/>
      <c r="L408" s="212"/>
      <c r="M408" s="212"/>
    </row>
    <row r="409" spans="1:13" s="289" customFormat="1" ht="12.95" customHeight="1" x14ac:dyDescent="0.2">
      <c r="A409" s="232"/>
      <c r="E409" s="292"/>
      <c r="G409" s="212"/>
      <c r="H409" s="212"/>
      <c r="I409" s="212"/>
      <c r="J409" s="212"/>
      <c r="K409" s="212"/>
      <c r="L409" s="212"/>
      <c r="M409" s="212"/>
    </row>
    <row r="410" spans="1:13" s="289" customFormat="1" ht="12.95" customHeight="1" x14ac:dyDescent="0.2">
      <c r="A410" s="232"/>
      <c r="E410" s="292"/>
      <c r="G410" s="212"/>
      <c r="H410" s="212"/>
      <c r="I410" s="212"/>
      <c r="J410" s="212"/>
      <c r="K410" s="212"/>
      <c r="L410" s="212"/>
      <c r="M410" s="212"/>
    </row>
    <row r="411" spans="1:13" s="289" customFormat="1" ht="12.95" customHeight="1" x14ac:dyDescent="0.2">
      <c r="A411" s="232"/>
      <c r="E411" s="292"/>
      <c r="G411" s="212"/>
      <c r="H411" s="212"/>
      <c r="I411" s="212"/>
      <c r="J411" s="212"/>
      <c r="K411" s="212"/>
      <c r="L411" s="212"/>
      <c r="M411" s="212"/>
    </row>
    <row r="412" spans="1:13" s="289" customFormat="1" ht="12.95" customHeight="1" x14ac:dyDescent="0.2">
      <c r="A412" s="232"/>
      <c r="E412" s="292"/>
      <c r="G412" s="212"/>
      <c r="H412" s="212"/>
      <c r="I412" s="212"/>
      <c r="J412" s="212"/>
      <c r="K412" s="212"/>
      <c r="L412" s="212"/>
      <c r="M412" s="212"/>
    </row>
    <row r="413" spans="1:13" s="289" customFormat="1" ht="12.95" customHeight="1" x14ac:dyDescent="0.2">
      <c r="A413" s="232"/>
      <c r="E413" s="292"/>
      <c r="G413" s="212"/>
      <c r="H413" s="212"/>
      <c r="I413" s="212"/>
      <c r="J413" s="212"/>
      <c r="K413" s="212"/>
      <c r="L413" s="212"/>
      <c r="M413" s="212"/>
    </row>
    <row r="414" spans="1:13" s="289" customFormat="1" ht="12.95" customHeight="1" x14ac:dyDescent="0.2">
      <c r="A414" s="232"/>
      <c r="E414" s="292"/>
      <c r="G414" s="212"/>
      <c r="H414" s="212"/>
      <c r="I414" s="212"/>
      <c r="J414" s="212"/>
      <c r="K414" s="212"/>
      <c r="L414" s="212"/>
      <c r="M414" s="212"/>
    </row>
    <row r="415" spans="1:13" s="289" customFormat="1" ht="12.95" customHeight="1" x14ac:dyDescent="0.2">
      <c r="A415" s="232"/>
      <c r="E415" s="292"/>
      <c r="G415" s="212"/>
      <c r="H415" s="212"/>
      <c r="I415" s="212"/>
      <c r="J415" s="212"/>
      <c r="K415" s="212"/>
      <c r="L415" s="212"/>
      <c r="M415" s="212"/>
    </row>
    <row r="416" spans="1:13" s="289" customFormat="1" ht="12.95" customHeight="1" x14ac:dyDescent="0.2">
      <c r="A416" s="232"/>
      <c r="E416" s="292"/>
      <c r="G416" s="212"/>
      <c r="H416" s="212"/>
      <c r="I416" s="212"/>
      <c r="J416" s="212"/>
      <c r="K416" s="212"/>
      <c r="L416" s="212"/>
      <c r="M416" s="212"/>
    </row>
    <row r="417" spans="1:13" s="289" customFormat="1" ht="12.95" customHeight="1" x14ac:dyDescent="0.2">
      <c r="A417" s="232"/>
      <c r="E417" s="292"/>
      <c r="G417" s="212"/>
      <c r="H417" s="212"/>
      <c r="I417" s="212"/>
      <c r="J417" s="212"/>
      <c r="K417" s="212"/>
      <c r="L417" s="212"/>
      <c r="M417" s="212"/>
    </row>
    <row r="418" spans="1:13" s="289" customFormat="1" ht="12.95" customHeight="1" x14ac:dyDescent="0.2">
      <c r="A418" s="232"/>
      <c r="E418" s="291"/>
      <c r="G418" s="212"/>
      <c r="H418" s="212"/>
      <c r="I418" s="212"/>
      <c r="J418" s="212"/>
      <c r="K418" s="212"/>
      <c r="L418" s="212"/>
      <c r="M418" s="212"/>
    </row>
    <row r="419" spans="1:13" s="289" customFormat="1" ht="12.95" customHeight="1" x14ac:dyDescent="0.2">
      <c r="A419" s="232"/>
      <c r="E419" s="292"/>
      <c r="G419" s="212"/>
      <c r="H419" s="212"/>
      <c r="I419" s="212"/>
      <c r="J419" s="212"/>
      <c r="K419" s="212"/>
      <c r="L419" s="212"/>
      <c r="M419" s="212"/>
    </row>
    <row r="420" spans="1:13" s="289" customFormat="1" ht="12.95" customHeight="1" x14ac:dyDescent="0.2">
      <c r="A420" s="232"/>
      <c r="E420" s="292"/>
      <c r="G420" s="212"/>
      <c r="H420" s="212"/>
      <c r="I420" s="212"/>
      <c r="J420" s="212"/>
      <c r="K420" s="212"/>
      <c r="L420" s="212"/>
      <c r="M420" s="212"/>
    </row>
    <row r="421" spans="1:13" s="289" customFormat="1" ht="12.95" customHeight="1" x14ac:dyDescent="0.2">
      <c r="A421" s="232"/>
      <c r="E421" s="292"/>
      <c r="G421" s="212"/>
      <c r="H421" s="212"/>
      <c r="I421" s="212"/>
      <c r="J421" s="212"/>
      <c r="K421" s="212"/>
      <c r="L421" s="212"/>
      <c r="M421" s="212"/>
    </row>
    <row r="422" spans="1:13" s="289" customFormat="1" ht="12.95" customHeight="1" x14ac:dyDescent="0.2">
      <c r="A422" s="232"/>
      <c r="E422" s="292"/>
      <c r="G422" s="212"/>
      <c r="H422" s="212"/>
      <c r="I422" s="212"/>
      <c r="J422" s="212"/>
      <c r="K422" s="212"/>
      <c r="L422" s="212"/>
      <c r="M422" s="212"/>
    </row>
    <row r="423" spans="1:13" s="289" customFormat="1" ht="12.95" customHeight="1" x14ac:dyDescent="0.2">
      <c r="A423" s="232"/>
      <c r="E423" s="292"/>
      <c r="G423" s="212"/>
      <c r="H423" s="212"/>
      <c r="I423" s="212"/>
      <c r="J423" s="212"/>
      <c r="K423" s="212"/>
      <c r="L423" s="212"/>
      <c r="M423" s="212"/>
    </row>
    <row r="424" spans="1:13" s="289" customFormat="1" ht="12.95" customHeight="1" x14ac:dyDescent="0.2">
      <c r="A424" s="232"/>
      <c r="E424" s="292"/>
      <c r="G424" s="212"/>
      <c r="H424" s="212"/>
      <c r="I424" s="212"/>
      <c r="J424" s="212"/>
      <c r="K424" s="212"/>
      <c r="L424" s="212"/>
      <c r="M424" s="212"/>
    </row>
    <row r="425" spans="1:13" s="289" customFormat="1" ht="12.95" customHeight="1" x14ac:dyDescent="0.2">
      <c r="A425" s="232"/>
      <c r="E425" s="292"/>
      <c r="G425" s="212"/>
      <c r="H425" s="212"/>
      <c r="I425" s="212"/>
      <c r="J425" s="212"/>
      <c r="K425" s="212"/>
      <c r="L425" s="212"/>
      <c r="M425" s="212"/>
    </row>
    <row r="426" spans="1:13" s="289" customFormat="1" ht="12.95" customHeight="1" x14ac:dyDescent="0.2">
      <c r="A426" s="232"/>
      <c r="E426" s="292"/>
      <c r="G426" s="212"/>
      <c r="H426" s="212"/>
      <c r="I426" s="212"/>
      <c r="J426" s="212"/>
      <c r="K426" s="212"/>
      <c r="L426" s="212"/>
      <c r="M426" s="212"/>
    </row>
    <row r="427" spans="1:13" s="289" customFormat="1" ht="12.95" customHeight="1" x14ac:dyDescent="0.2">
      <c r="A427" s="232"/>
      <c r="E427" s="291"/>
      <c r="G427" s="212"/>
      <c r="H427" s="212"/>
      <c r="I427" s="212"/>
      <c r="J427" s="212"/>
      <c r="K427" s="212"/>
      <c r="L427" s="212"/>
      <c r="M427" s="212"/>
    </row>
    <row r="428" spans="1:13" s="289" customFormat="1" ht="12.95" customHeight="1" thickBot="1" x14ac:dyDescent="0.25">
      <c r="A428" s="232"/>
      <c r="E428" s="293"/>
      <c r="G428" s="212"/>
      <c r="H428" s="212"/>
      <c r="I428" s="212"/>
      <c r="J428" s="212"/>
      <c r="K428" s="212"/>
      <c r="L428" s="212"/>
      <c r="M428" s="212"/>
    </row>
    <row r="429" spans="1:13" s="289" customFormat="1" ht="12.95" customHeight="1" x14ac:dyDescent="0.2">
      <c r="A429" s="232"/>
      <c r="E429" s="292"/>
      <c r="G429" s="212"/>
      <c r="H429" s="212"/>
      <c r="I429" s="212"/>
      <c r="J429" s="212"/>
      <c r="K429" s="212"/>
      <c r="L429" s="212"/>
      <c r="M429" s="212"/>
    </row>
    <row r="430" spans="1:13" s="289" customFormat="1" ht="12.95" customHeight="1" x14ac:dyDescent="0.2">
      <c r="A430" s="232"/>
      <c r="E430" s="292"/>
      <c r="G430" s="212"/>
      <c r="H430" s="212"/>
      <c r="I430" s="212"/>
      <c r="J430" s="212"/>
      <c r="K430" s="212"/>
      <c r="L430" s="212"/>
      <c r="M430" s="212"/>
    </row>
    <row r="431" spans="1:13" s="289" customFormat="1" ht="12.95" customHeight="1" x14ac:dyDescent="0.2">
      <c r="A431" s="232"/>
      <c r="E431" s="291"/>
      <c r="G431" s="212"/>
      <c r="H431" s="212"/>
      <c r="I431" s="212"/>
      <c r="J431" s="212"/>
      <c r="K431" s="212"/>
      <c r="L431" s="212"/>
      <c r="M431" s="212"/>
    </row>
    <row r="432" spans="1:13" s="289" customFormat="1" ht="12.95" customHeight="1" x14ac:dyDescent="0.2">
      <c r="A432" s="232"/>
      <c r="E432" s="292"/>
      <c r="G432" s="212"/>
      <c r="H432" s="212"/>
      <c r="I432" s="212"/>
      <c r="J432" s="212"/>
      <c r="K432" s="212"/>
      <c r="L432" s="212"/>
      <c r="M432" s="212"/>
    </row>
    <row r="433" spans="1:13" s="289" customFormat="1" ht="12.95" customHeight="1" x14ac:dyDescent="0.2">
      <c r="A433" s="232"/>
      <c r="E433" s="292"/>
      <c r="G433" s="212"/>
      <c r="H433" s="212"/>
      <c r="I433" s="212"/>
      <c r="J433" s="212"/>
      <c r="K433" s="212"/>
      <c r="L433" s="212"/>
      <c r="M433" s="212"/>
    </row>
    <row r="434" spans="1:13" s="289" customFormat="1" ht="12.95" customHeight="1" x14ac:dyDescent="0.2">
      <c r="A434" s="232"/>
      <c r="E434" s="292"/>
      <c r="G434" s="212"/>
      <c r="H434" s="212"/>
      <c r="I434" s="212"/>
      <c r="J434" s="212"/>
      <c r="K434" s="212"/>
      <c r="L434" s="212"/>
      <c r="M434" s="212"/>
    </row>
    <row r="435" spans="1:13" s="289" customFormat="1" ht="12.95" customHeight="1" x14ac:dyDescent="0.2">
      <c r="A435" s="232"/>
      <c r="E435" s="292"/>
      <c r="G435" s="212"/>
      <c r="H435" s="212"/>
      <c r="I435" s="212"/>
      <c r="J435" s="212"/>
      <c r="K435" s="212"/>
      <c r="L435" s="212"/>
      <c r="M435" s="212"/>
    </row>
    <row r="436" spans="1:13" s="289" customFormat="1" ht="12.95" customHeight="1" x14ac:dyDescent="0.2">
      <c r="A436" s="232"/>
      <c r="E436" s="292"/>
      <c r="G436" s="212"/>
      <c r="H436" s="212"/>
      <c r="I436" s="212"/>
      <c r="J436" s="212"/>
      <c r="K436" s="212"/>
      <c r="L436" s="212"/>
      <c r="M436" s="212"/>
    </row>
    <row r="437" spans="1:13" s="289" customFormat="1" ht="12.95" customHeight="1" x14ac:dyDescent="0.2">
      <c r="A437" s="232"/>
      <c r="E437" s="292"/>
      <c r="G437" s="212"/>
      <c r="H437" s="212"/>
      <c r="I437" s="212"/>
      <c r="J437" s="212"/>
      <c r="K437" s="212"/>
      <c r="L437" s="212"/>
      <c r="M437" s="212"/>
    </row>
    <row r="438" spans="1:13" s="289" customFormat="1" ht="12.95" customHeight="1" x14ac:dyDescent="0.2">
      <c r="A438" s="232"/>
      <c r="E438" s="292"/>
      <c r="G438" s="212"/>
      <c r="H438" s="212"/>
      <c r="I438" s="212"/>
      <c r="J438" s="212"/>
      <c r="K438" s="212"/>
      <c r="L438" s="212"/>
      <c r="M438" s="212"/>
    </row>
    <row r="439" spans="1:13" s="289" customFormat="1" ht="12.95" customHeight="1" x14ac:dyDescent="0.2">
      <c r="A439" s="232"/>
      <c r="E439" s="292"/>
      <c r="G439" s="212"/>
      <c r="H439" s="212"/>
      <c r="I439" s="212"/>
      <c r="J439" s="212"/>
      <c r="K439" s="212"/>
      <c r="L439" s="212"/>
      <c r="M439" s="212"/>
    </row>
    <row r="440" spans="1:13" s="289" customFormat="1" ht="12.95" customHeight="1" x14ac:dyDescent="0.2">
      <c r="A440" s="232"/>
      <c r="E440" s="292"/>
      <c r="G440" s="212"/>
      <c r="H440" s="212"/>
      <c r="I440" s="212"/>
      <c r="J440" s="212"/>
      <c r="K440" s="212"/>
      <c r="L440" s="212"/>
      <c r="M440" s="212"/>
    </row>
    <row r="441" spans="1:13" s="289" customFormat="1" ht="12.95" customHeight="1" x14ac:dyDescent="0.2">
      <c r="A441" s="232"/>
      <c r="E441" s="292"/>
      <c r="G441" s="212"/>
      <c r="H441" s="212"/>
      <c r="I441" s="212"/>
      <c r="J441" s="212"/>
      <c r="K441" s="212"/>
      <c r="L441" s="212"/>
      <c r="M441" s="212"/>
    </row>
    <row r="442" spans="1:13" s="289" customFormat="1" ht="12.95" customHeight="1" x14ac:dyDescent="0.2">
      <c r="A442" s="232"/>
      <c r="E442" s="292"/>
      <c r="G442" s="212"/>
      <c r="H442" s="212"/>
      <c r="I442" s="212"/>
      <c r="J442" s="212"/>
      <c r="K442" s="212"/>
      <c r="L442" s="212"/>
      <c r="M442" s="212"/>
    </row>
    <row r="443" spans="1:13" s="289" customFormat="1" ht="12.95" customHeight="1" x14ac:dyDescent="0.2">
      <c r="A443" s="232"/>
      <c r="E443" s="292"/>
      <c r="G443" s="212"/>
      <c r="H443" s="212"/>
      <c r="I443" s="212"/>
      <c r="J443" s="212"/>
      <c r="K443" s="212"/>
      <c r="L443" s="212"/>
      <c r="M443" s="212"/>
    </row>
    <row r="444" spans="1:13" s="289" customFormat="1" ht="12.95" customHeight="1" x14ac:dyDescent="0.2">
      <c r="A444" s="232"/>
      <c r="E444" s="292"/>
      <c r="G444" s="212"/>
      <c r="H444" s="212"/>
      <c r="I444" s="212"/>
      <c r="J444" s="212"/>
      <c r="K444" s="212"/>
      <c r="L444" s="212"/>
      <c r="M444" s="212"/>
    </row>
    <row r="445" spans="1:13" s="289" customFormat="1" ht="12.95" customHeight="1" x14ac:dyDescent="0.2">
      <c r="A445" s="232"/>
      <c r="E445" s="292"/>
      <c r="G445" s="212"/>
      <c r="H445" s="212"/>
      <c r="I445" s="212"/>
      <c r="J445" s="212"/>
      <c r="K445" s="212"/>
      <c r="L445" s="212"/>
      <c r="M445" s="212"/>
    </row>
    <row r="446" spans="1:13" s="289" customFormat="1" ht="12.95" customHeight="1" x14ac:dyDescent="0.2">
      <c r="A446" s="232"/>
      <c r="E446" s="292"/>
      <c r="G446" s="212"/>
      <c r="H446" s="212"/>
      <c r="I446" s="212"/>
      <c r="J446" s="212"/>
      <c r="K446" s="212"/>
      <c r="L446" s="212"/>
      <c r="M446" s="212"/>
    </row>
    <row r="447" spans="1:13" s="289" customFormat="1" ht="12.95" customHeight="1" x14ac:dyDescent="0.2">
      <c r="A447" s="232"/>
      <c r="E447" s="292"/>
      <c r="G447" s="212"/>
      <c r="H447" s="212"/>
      <c r="I447" s="212"/>
      <c r="J447" s="212"/>
      <c r="K447" s="212"/>
      <c r="L447" s="212"/>
      <c r="M447" s="212"/>
    </row>
    <row r="448" spans="1:13" s="289" customFormat="1" ht="12.95" customHeight="1" x14ac:dyDescent="0.2">
      <c r="A448" s="232"/>
      <c r="E448" s="292"/>
      <c r="G448" s="212"/>
      <c r="H448" s="212"/>
      <c r="I448" s="212"/>
      <c r="J448" s="212"/>
      <c r="K448" s="212"/>
      <c r="L448" s="212"/>
      <c r="M448" s="212"/>
    </row>
    <row r="449" spans="1:13" s="289" customFormat="1" ht="12.95" customHeight="1" x14ac:dyDescent="0.2">
      <c r="A449" s="232"/>
      <c r="E449" s="292"/>
      <c r="G449" s="212"/>
      <c r="H449" s="212"/>
      <c r="I449" s="212"/>
      <c r="J449" s="212"/>
      <c r="K449" s="212"/>
      <c r="L449" s="212"/>
      <c r="M449" s="212"/>
    </row>
    <row r="450" spans="1:13" s="289" customFormat="1" ht="12.95" customHeight="1" x14ac:dyDescent="0.2">
      <c r="A450" s="232"/>
      <c r="E450" s="292"/>
      <c r="G450" s="212"/>
      <c r="H450" s="212"/>
      <c r="I450" s="212"/>
      <c r="J450" s="212"/>
      <c r="K450" s="212"/>
      <c r="L450" s="212"/>
      <c r="M450" s="212"/>
    </row>
    <row r="451" spans="1:13" s="289" customFormat="1" ht="12.95" customHeight="1" x14ac:dyDescent="0.2">
      <c r="A451" s="232"/>
      <c r="E451" s="291"/>
      <c r="G451" s="212"/>
      <c r="H451" s="212"/>
      <c r="I451" s="212"/>
      <c r="J451" s="212"/>
      <c r="K451" s="212"/>
      <c r="L451" s="212"/>
      <c r="M451" s="212"/>
    </row>
    <row r="452" spans="1:13" s="289" customFormat="1" ht="12.95" customHeight="1" x14ac:dyDescent="0.2">
      <c r="A452" s="232"/>
      <c r="E452" s="292"/>
      <c r="G452" s="212"/>
      <c r="H452" s="212"/>
      <c r="I452" s="212"/>
      <c r="J452" s="212"/>
      <c r="K452" s="212"/>
      <c r="L452" s="212"/>
      <c r="M452" s="212"/>
    </row>
    <row r="453" spans="1:13" s="289" customFormat="1" ht="12.95" customHeight="1" x14ac:dyDescent="0.2">
      <c r="A453" s="232"/>
      <c r="E453" s="292"/>
      <c r="G453" s="212"/>
      <c r="H453" s="212"/>
      <c r="I453" s="212"/>
      <c r="J453" s="212"/>
      <c r="K453" s="212"/>
      <c r="L453" s="212"/>
      <c r="M453" s="212"/>
    </row>
    <row r="454" spans="1:13" s="289" customFormat="1" ht="12.95" customHeight="1" x14ac:dyDescent="0.2">
      <c r="A454" s="232"/>
      <c r="E454" s="292"/>
      <c r="G454" s="212"/>
      <c r="H454" s="212"/>
      <c r="I454" s="212"/>
      <c r="J454" s="212"/>
      <c r="K454" s="212"/>
      <c r="L454" s="212"/>
      <c r="M454" s="212"/>
    </row>
    <row r="455" spans="1:13" s="289" customFormat="1" ht="12.95" customHeight="1" x14ac:dyDescent="0.2">
      <c r="A455" s="232"/>
      <c r="E455" s="292"/>
      <c r="G455" s="212"/>
      <c r="H455" s="212"/>
      <c r="I455" s="212"/>
      <c r="J455" s="212"/>
      <c r="K455" s="212"/>
      <c r="L455" s="212"/>
      <c r="M455" s="212"/>
    </row>
    <row r="456" spans="1:13" s="289" customFormat="1" ht="12.95" customHeight="1" x14ac:dyDescent="0.2">
      <c r="A456" s="232"/>
      <c r="E456" s="292"/>
      <c r="G456" s="212"/>
      <c r="H456" s="212"/>
      <c r="I456" s="212"/>
      <c r="J456" s="212"/>
      <c r="K456" s="212"/>
      <c r="L456" s="212"/>
      <c r="M456" s="212"/>
    </row>
    <row r="457" spans="1:13" s="289" customFormat="1" ht="12.95" customHeight="1" x14ac:dyDescent="0.2">
      <c r="A457" s="232"/>
      <c r="E457" s="292"/>
      <c r="G457" s="212"/>
      <c r="H457" s="212"/>
      <c r="I457" s="212"/>
      <c r="J457" s="212"/>
      <c r="K457" s="212"/>
      <c r="L457" s="212"/>
      <c r="M457" s="212"/>
    </row>
    <row r="458" spans="1:13" s="289" customFormat="1" ht="12.95" customHeight="1" x14ac:dyDescent="0.2">
      <c r="A458" s="232"/>
      <c r="E458" s="292"/>
      <c r="G458" s="212"/>
      <c r="H458" s="212"/>
      <c r="I458" s="212"/>
      <c r="J458" s="212"/>
      <c r="K458" s="212"/>
      <c r="L458" s="212"/>
      <c r="M458" s="212"/>
    </row>
    <row r="459" spans="1:13" s="289" customFormat="1" ht="12.95" customHeight="1" x14ac:dyDescent="0.2">
      <c r="A459" s="232"/>
      <c r="E459" s="292"/>
      <c r="G459" s="212"/>
      <c r="H459" s="212"/>
      <c r="I459" s="212"/>
      <c r="J459" s="212"/>
      <c r="K459" s="212"/>
      <c r="L459" s="212"/>
      <c r="M459" s="212"/>
    </row>
    <row r="460" spans="1:13" s="289" customFormat="1" ht="12.95" customHeight="1" x14ac:dyDescent="0.2">
      <c r="A460" s="232"/>
      <c r="E460" s="292"/>
      <c r="G460" s="212"/>
      <c r="H460" s="212"/>
      <c r="I460" s="212"/>
      <c r="J460" s="212"/>
      <c r="K460" s="212"/>
      <c r="L460" s="212"/>
      <c r="M460" s="212"/>
    </row>
    <row r="461" spans="1:13" s="289" customFormat="1" ht="12.95" customHeight="1" x14ac:dyDescent="0.2">
      <c r="A461" s="232"/>
      <c r="E461" s="292"/>
      <c r="G461" s="212"/>
      <c r="H461" s="212"/>
      <c r="I461" s="212"/>
      <c r="J461" s="212"/>
      <c r="K461" s="212"/>
      <c r="L461" s="212"/>
      <c r="M461" s="212"/>
    </row>
    <row r="462" spans="1:13" s="289" customFormat="1" ht="12.95" customHeight="1" x14ac:dyDescent="0.2">
      <c r="A462" s="232"/>
      <c r="E462" s="292"/>
      <c r="G462" s="212"/>
      <c r="H462" s="212"/>
      <c r="I462" s="212"/>
      <c r="J462" s="212"/>
      <c r="K462" s="212"/>
      <c r="L462" s="212"/>
      <c r="M462" s="212"/>
    </row>
    <row r="463" spans="1:13" s="289" customFormat="1" ht="12.95" customHeight="1" x14ac:dyDescent="0.2">
      <c r="A463" s="232"/>
      <c r="E463" s="292"/>
      <c r="G463" s="212"/>
      <c r="H463" s="212"/>
      <c r="I463" s="212"/>
      <c r="J463" s="212"/>
      <c r="K463" s="212"/>
      <c r="L463" s="212"/>
      <c r="M463" s="212"/>
    </row>
    <row r="464" spans="1:13" s="289" customFormat="1" ht="12.95" customHeight="1" x14ac:dyDescent="0.2">
      <c r="A464" s="232"/>
      <c r="E464" s="292"/>
      <c r="G464" s="212"/>
      <c r="H464" s="212"/>
      <c r="I464" s="212"/>
      <c r="J464" s="212"/>
      <c r="K464" s="212"/>
      <c r="L464" s="212"/>
      <c r="M464" s="212"/>
    </row>
    <row r="465" spans="1:13" s="289" customFormat="1" ht="12.95" customHeight="1" x14ac:dyDescent="0.2">
      <c r="A465" s="232"/>
      <c r="E465" s="291"/>
      <c r="G465" s="212"/>
      <c r="H465" s="212"/>
      <c r="I465" s="212"/>
      <c r="J465" s="212"/>
      <c r="K465" s="212"/>
      <c r="L465" s="212"/>
      <c r="M465" s="212"/>
    </row>
    <row r="466" spans="1:13" s="289" customFormat="1" ht="12.95" customHeight="1" x14ac:dyDescent="0.2">
      <c r="A466" s="232"/>
      <c r="E466" s="292"/>
      <c r="G466" s="212"/>
      <c r="H466" s="212"/>
      <c r="I466" s="212"/>
      <c r="J466" s="212"/>
      <c r="K466" s="212"/>
      <c r="L466" s="212"/>
      <c r="M466" s="212"/>
    </row>
    <row r="467" spans="1:13" s="289" customFormat="1" ht="12.95" customHeight="1" x14ac:dyDescent="0.2">
      <c r="A467" s="232"/>
      <c r="E467" s="292"/>
      <c r="G467" s="212"/>
      <c r="H467" s="212"/>
      <c r="I467" s="212"/>
      <c r="J467" s="212"/>
      <c r="K467" s="212"/>
      <c r="L467" s="212"/>
      <c r="M467" s="212"/>
    </row>
    <row r="468" spans="1:13" s="289" customFormat="1" ht="12.95" customHeight="1" x14ac:dyDescent="0.2">
      <c r="A468" s="232"/>
      <c r="E468" s="292"/>
      <c r="G468" s="212"/>
      <c r="H468" s="212"/>
      <c r="I468" s="212"/>
      <c r="J468" s="212"/>
      <c r="K468" s="212"/>
      <c r="L468" s="212"/>
      <c r="M468" s="212"/>
    </row>
    <row r="469" spans="1:13" s="289" customFormat="1" ht="12.95" customHeight="1" x14ac:dyDescent="0.2">
      <c r="A469" s="232"/>
      <c r="E469" s="292"/>
      <c r="G469" s="212"/>
      <c r="H469" s="212"/>
      <c r="I469" s="212"/>
      <c r="J469" s="212"/>
      <c r="K469" s="212"/>
      <c r="L469" s="212"/>
      <c r="M469" s="212"/>
    </row>
    <row r="470" spans="1:13" s="289" customFormat="1" ht="12.95" customHeight="1" x14ac:dyDescent="0.2">
      <c r="A470" s="232"/>
      <c r="E470" s="292"/>
      <c r="G470" s="212"/>
      <c r="H470" s="212"/>
      <c r="I470" s="212"/>
      <c r="J470" s="212"/>
      <c r="K470" s="212"/>
      <c r="L470" s="212"/>
      <c r="M470" s="212"/>
    </row>
    <row r="471" spans="1:13" s="289" customFormat="1" ht="12.95" customHeight="1" x14ac:dyDescent="0.2">
      <c r="A471" s="232"/>
      <c r="E471" s="292"/>
      <c r="G471" s="212"/>
      <c r="H471" s="212"/>
      <c r="I471" s="212"/>
      <c r="J471" s="212"/>
      <c r="K471" s="212"/>
      <c r="L471" s="212"/>
      <c r="M471" s="212"/>
    </row>
    <row r="472" spans="1:13" s="289" customFormat="1" ht="12.95" customHeight="1" x14ac:dyDescent="0.2">
      <c r="A472" s="232"/>
      <c r="E472" s="292"/>
      <c r="G472" s="212"/>
      <c r="H472" s="212"/>
      <c r="I472" s="212"/>
      <c r="J472" s="212"/>
      <c r="K472" s="212"/>
      <c r="L472" s="212"/>
      <c r="M472" s="212"/>
    </row>
    <row r="473" spans="1:13" s="289" customFormat="1" ht="12.95" customHeight="1" x14ac:dyDescent="0.2">
      <c r="A473" s="232"/>
      <c r="E473" s="292"/>
      <c r="G473" s="212"/>
      <c r="H473" s="212"/>
      <c r="I473" s="212"/>
      <c r="J473" s="212"/>
      <c r="K473" s="212"/>
      <c r="L473" s="212"/>
      <c r="M473" s="212"/>
    </row>
    <row r="474" spans="1:13" s="289" customFormat="1" ht="12.95" customHeight="1" x14ac:dyDescent="0.2">
      <c r="A474" s="232"/>
      <c r="E474" s="291"/>
      <c r="G474" s="212"/>
      <c r="H474" s="212"/>
      <c r="I474" s="212"/>
      <c r="J474" s="212"/>
      <c r="K474" s="212"/>
      <c r="L474" s="212"/>
      <c r="M474" s="212"/>
    </row>
    <row r="475" spans="1:13" s="289" customFormat="1" ht="12.95" customHeight="1" thickBot="1" x14ac:dyDescent="0.25">
      <c r="A475" s="232"/>
      <c r="E475" s="293"/>
      <c r="G475" s="212"/>
      <c r="H475" s="212"/>
      <c r="I475" s="212"/>
      <c r="J475" s="212"/>
      <c r="K475" s="212"/>
      <c r="L475" s="212"/>
      <c r="M475" s="212"/>
    </row>
    <row r="476" spans="1:13" s="289" customFormat="1" ht="12.95" customHeight="1" x14ac:dyDescent="0.2">
      <c r="A476" s="232"/>
      <c r="E476" s="292"/>
      <c r="G476" s="212"/>
      <c r="H476" s="212"/>
      <c r="I476" s="212"/>
      <c r="J476" s="212"/>
      <c r="K476" s="212"/>
      <c r="L476" s="212"/>
      <c r="M476" s="212"/>
    </row>
    <row r="477" spans="1:13" s="289" customFormat="1" ht="12.95" customHeight="1" x14ac:dyDescent="0.2">
      <c r="A477" s="232"/>
      <c r="E477" s="292"/>
      <c r="G477" s="212"/>
      <c r="H477" s="212"/>
      <c r="I477" s="212"/>
      <c r="J477" s="212"/>
      <c r="K477" s="212"/>
      <c r="L477" s="212"/>
      <c r="M477" s="212"/>
    </row>
    <row r="478" spans="1:13" s="289" customFormat="1" ht="12.95" customHeight="1" x14ac:dyDescent="0.2">
      <c r="A478" s="232"/>
      <c r="E478" s="291"/>
      <c r="G478" s="212"/>
      <c r="H478" s="212"/>
      <c r="I478" s="212"/>
      <c r="J478" s="212"/>
      <c r="K478" s="212"/>
      <c r="L478" s="212"/>
      <c r="M478" s="212"/>
    </row>
    <row r="479" spans="1:13" s="289" customFormat="1" ht="12.95" customHeight="1" x14ac:dyDescent="0.2">
      <c r="A479" s="232"/>
      <c r="E479" s="292"/>
      <c r="G479" s="212"/>
      <c r="H479" s="212"/>
      <c r="I479" s="212"/>
      <c r="J479" s="212"/>
      <c r="K479" s="212"/>
      <c r="L479" s="212"/>
      <c r="M479" s="212"/>
    </row>
    <row r="480" spans="1:13" s="289" customFormat="1" ht="12.95" customHeight="1" x14ac:dyDescent="0.2">
      <c r="A480" s="232"/>
      <c r="E480" s="292"/>
      <c r="G480" s="212"/>
      <c r="H480" s="212"/>
      <c r="I480" s="212"/>
      <c r="J480" s="212"/>
      <c r="K480" s="212"/>
      <c r="L480" s="212"/>
      <c r="M480" s="212"/>
    </row>
    <row r="481" spans="1:13" s="289" customFormat="1" ht="12.95" customHeight="1" x14ac:dyDescent="0.2">
      <c r="A481" s="232"/>
      <c r="E481" s="292"/>
      <c r="G481" s="212"/>
      <c r="H481" s="212"/>
      <c r="I481" s="212"/>
      <c r="J481" s="212"/>
      <c r="K481" s="212"/>
      <c r="L481" s="212"/>
      <c r="M481" s="212"/>
    </row>
    <row r="482" spans="1:13" s="289" customFormat="1" ht="12.95" customHeight="1" x14ac:dyDescent="0.2">
      <c r="A482" s="232"/>
      <c r="E482" s="292"/>
      <c r="G482" s="212"/>
      <c r="H482" s="212"/>
      <c r="I482" s="212"/>
      <c r="J482" s="212"/>
      <c r="K482" s="212"/>
      <c r="L482" s="212"/>
      <c r="M482" s="212"/>
    </row>
    <row r="483" spans="1:13" s="289" customFormat="1" ht="12.95" customHeight="1" x14ac:dyDescent="0.2">
      <c r="A483" s="232"/>
      <c r="E483" s="292"/>
      <c r="G483" s="212"/>
      <c r="H483" s="212"/>
      <c r="I483" s="212"/>
      <c r="J483" s="212"/>
      <c r="K483" s="212"/>
      <c r="L483" s="212"/>
      <c r="M483" s="212"/>
    </row>
    <row r="484" spans="1:13" s="289" customFormat="1" ht="12.95" customHeight="1" x14ac:dyDescent="0.2">
      <c r="A484" s="232"/>
      <c r="E484" s="292"/>
      <c r="G484" s="212"/>
      <c r="H484" s="212"/>
      <c r="I484" s="212"/>
      <c r="J484" s="212"/>
      <c r="K484" s="212"/>
      <c r="L484" s="212"/>
      <c r="M484" s="212"/>
    </row>
    <row r="485" spans="1:13" s="289" customFormat="1" ht="12.95" customHeight="1" x14ac:dyDescent="0.2">
      <c r="A485" s="232"/>
      <c r="E485" s="292"/>
      <c r="G485" s="212"/>
      <c r="H485" s="212"/>
      <c r="I485" s="212"/>
      <c r="J485" s="212"/>
      <c r="K485" s="212"/>
      <c r="L485" s="212"/>
      <c r="M485" s="212"/>
    </row>
    <row r="486" spans="1:13" s="289" customFormat="1" ht="12.95" customHeight="1" x14ac:dyDescent="0.2">
      <c r="A486" s="232"/>
      <c r="E486" s="292"/>
      <c r="G486" s="212"/>
      <c r="H486" s="212"/>
      <c r="I486" s="212"/>
      <c r="J486" s="212"/>
      <c r="K486" s="212"/>
      <c r="L486" s="212"/>
      <c r="M486" s="212"/>
    </row>
    <row r="487" spans="1:13" s="289" customFormat="1" ht="12.95" customHeight="1" x14ac:dyDescent="0.2">
      <c r="A487" s="232"/>
      <c r="E487" s="292"/>
      <c r="G487" s="212"/>
      <c r="H487" s="212"/>
      <c r="I487" s="212"/>
      <c r="J487" s="212"/>
      <c r="K487" s="212"/>
      <c r="L487" s="212"/>
      <c r="M487" s="212"/>
    </row>
    <row r="488" spans="1:13" s="289" customFormat="1" ht="12.95" customHeight="1" x14ac:dyDescent="0.2">
      <c r="A488" s="232"/>
      <c r="E488" s="292"/>
      <c r="G488" s="212"/>
      <c r="H488" s="212"/>
      <c r="I488" s="212"/>
      <c r="J488" s="212"/>
      <c r="K488" s="212"/>
      <c r="L488" s="212"/>
      <c r="M488" s="212"/>
    </row>
    <row r="489" spans="1:13" s="289" customFormat="1" ht="12.95" customHeight="1" x14ac:dyDescent="0.2">
      <c r="A489" s="232"/>
      <c r="E489" s="292"/>
      <c r="G489" s="212"/>
      <c r="H489" s="212"/>
      <c r="I489" s="212"/>
      <c r="J489" s="212"/>
      <c r="K489" s="212"/>
      <c r="L489" s="212"/>
      <c r="M489" s="212"/>
    </row>
    <row r="490" spans="1:13" s="289" customFormat="1" ht="12.95" customHeight="1" x14ac:dyDescent="0.2">
      <c r="A490" s="232"/>
      <c r="E490" s="292"/>
      <c r="G490" s="212"/>
      <c r="H490" s="212"/>
      <c r="I490" s="212"/>
      <c r="J490" s="212"/>
      <c r="K490" s="212"/>
      <c r="L490" s="212"/>
      <c r="M490" s="212"/>
    </row>
    <row r="491" spans="1:13" s="289" customFormat="1" ht="12.95" customHeight="1" x14ac:dyDescent="0.2">
      <c r="A491" s="232"/>
      <c r="E491" s="292"/>
      <c r="G491" s="212"/>
      <c r="H491" s="212"/>
      <c r="I491" s="212"/>
      <c r="J491" s="212"/>
      <c r="K491" s="212"/>
      <c r="L491" s="212"/>
      <c r="M491" s="212"/>
    </row>
    <row r="492" spans="1:13" s="289" customFormat="1" ht="12.95" customHeight="1" x14ac:dyDescent="0.2">
      <c r="A492" s="232"/>
      <c r="E492" s="292"/>
      <c r="G492" s="212"/>
      <c r="H492" s="212"/>
      <c r="I492" s="212"/>
      <c r="J492" s="212"/>
      <c r="K492" s="212"/>
      <c r="L492" s="212"/>
      <c r="M492" s="212"/>
    </row>
    <row r="493" spans="1:13" s="289" customFormat="1" ht="12.95" customHeight="1" x14ac:dyDescent="0.2">
      <c r="A493" s="232"/>
      <c r="E493" s="292"/>
      <c r="G493" s="212"/>
      <c r="H493" s="212"/>
      <c r="I493" s="212"/>
      <c r="J493" s="212"/>
      <c r="K493" s="212"/>
      <c r="L493" s="212"/>
      <c r="M493" s="212"/>
    </row>
    <row r="494" spans="1:13" s="289" customFormat="1" ht="12.95" customHeight="1" x14ac:dyDescent="0.2">
      <c r="A494" s="232"/>
      <c r="E494" s="292"/>
      <c r="G494" s="212"/>
      <c r="H494" s="212"/>
      <c r="I494" s="212"/>
      <c r="J494" s="212"/>
      <c r="K494" s="212"/>
      <c r="L494" s="212"/>
      <c r="M494" s="212"/>
    </row>
    <row r="495" spans="1:13" s="289" customFormat="1" ht="12.95" customHeight="1" x14ac:dyDescent="0.2">
      <c r="A495" s="232"/>
      <c r="E495" s="292"/>
      <c r="G495" s="212"/>
      <c r="H495" s="212"/>
      <c r="I495" s="212"/>
      <c r="J495" s="212"/>
      <c r="K495" s="212"/>
      <c r="L495" s="212"/>
      <c r="M495" s="212"/>
    </row>
    <row r="496" spans="1:13" s="289" customFormat="1" ht="12.95" customHeight="1" x14ac:dyDescent="0.2">
      <c r="A496" s="232"/>
      <c r="E496" s="292"/>
      <c r="G496" s="212"/>
      <c r="H496" s="212"/>
      <c r="I496" s="212"/>
      <c r="J496" s="212"/>
      <c r="K496" s="212"/>
      <c r="L496" s="212"/>
      <c r="M496" s="212"/>
    </row>
    <row r="497" spans="1:13" s="289" customFormat="1" ht="12.95" customHeight="1" x14ac:dyDescent="0.2">
      <c r="A497" s="232"/>
      <c r="E497" s="292"/>
      <c r="G497" s="212"/>
      <c r="H497" s="212"/>
      <c r="I497" s="212"/>
      <c r="J497" s="212"/>
      <c r="K497" s="212"/>
      <c r="L497" s="212"/>
      <c r="M497" s="212"/>
    </row>
    <row r="498" spans="1:13" s="289" customFormat="1" ht="12.95" customHeight="1" x14ac:dyDescent="0.2">
      <c r="A498" s="232"/>
      <c r="E498" s="291"/>
      <c r="G498" s="212"/>
      <c r="H498" s="212"/>
      <c r="I498" s="212"/>
      <c r="J498" s="212"/>
      <c r="K498" s="212"/>
      <c r="L498" s="212"/>
      <c r="M498" s="212"/>
    </row>
    <row r="499" spans="1:13" s="289" customFormat="1" ht="12.95" customHeight="1" x14ac:dyDescent="0.2">
      <c r="A499" s="232"/>
      <c r="E499" s="292"/>
      <c r="G499" s="212"/>
      <c r="H499" s="212"/>
      <c r="I499" s="212"/>
      <c r="J499" s="212"/>
      <c r="K499" s="212"/>
      <c r="L499" s="212"/>
      <c r="M499" s="212"/>
    </row>
    <row r="500" spans="1:13" s="289" customFormat="1" ht="12.95" customHeight="1" x14ac:dyDescent="0.2">
      <c r="A500" s="232"/>
      <c r="E500" s="292"/>
      <c r="G500" s="212"/>
      <c r="H500" s="212"/>
      <c r="I500" s="212"/>
      <c r="J500" s="212"/>
      <c r="K500" s="212"/>
      <c r="L500" s="212"/>
      <c r="M500" s="212"/>
    </row>
    <row r="501" spans="1:13" s="289" customFormat="1" ht="12.95" customHeight="1" x14ac:dyDescent="0.2">
      <c r="A501" s="232"/>
      <c r="E501" s="292"/>
      <c r="G501" s="212"/>
      <c r="H501" s="212"/>
      <c r="I501" s="212"/>
      <c r="J501" s="212"/>
      <c r="K501" s="212"/>
      <c r="L501" s="212"/>
      <c r="M501" s="212"/>
    </row>
    <row r="502" spans="1:13" s="289" customFormat="1" ht="12.95" customHeight="1" x14ac:dyDescent="0.2">
      <c r="A502" s="232"/>
      <c r="E502" s="292"/>
      <c r="G502" s="212"/>
      <c r="H502" s="212"/>
      <c r="I502" s="212"/>
      <c r="J502" s="212"/>
      <c r="K502" s="212"/>
      <c r="L502" s="212"/>
      <c r="M502" s="212"/>
    </row>
    <row r="503" spans="1:13" s="289" customFormat="1" ht="12.95" customHeight="1" x14ac:dyDescent="0.2">
      <c r="A503" s="232"/>
      <c r="E503" s="292"/>
      <c r="G503" s="212"/>
      <c r="H503" s="212"/>
      <c r="I503" s="212"/>
      <c r="J503" s="212"/>
      <c r="K503" s="212"/>
      <c r="L503" s="212"/>
      <c r="M503" s="212"/>
    </row>
    <row r="504" spans="1:13" s="289" customFormat="1" ht="12.95" customHeight="1" x14ac:dyDescent="0.2">
      <c r="A504" s="232"/>
      <c r="E504" s="292"/>
      <c r="G504" s="212"/>
      <c r="H504" s="212"/>
      <c r="I504" s="212"/>
      <c r="J504" s="212"/>
      <c r="K504" s="212"/>
      <c r="L504" s="212"/>
      <c r="M504" s="212"/>
    </row>
    <row r="505" spans="1:13" s="289" customFormat="1" ht="12.95" customHeight="1" x14ac:dyDescent="0.2">
      <c r="A505" s="232"/>
      <c r="E505" s="292"/>
      <c r="G505" s="212"/>
      <c r="H505" s="212"/>
      <c r="I505" s="212"/>
      <c r="J505" s="212"/>
      <c r="K505" s="212"/>
      <c r="L505" s="212"/>
      <c r="M505" s="212"/>
    </row>
    <row r="506" spans="1:13" s="289" customFormat="1" ht="12.95" customHeight="1" x14ac:dyDescent="0.2">
      <c r="A506" s="232"/>
      <c r="E506" s="292"/>
      <c r="G506" s="212"/>
      <c r="H506" s="212"/>
      <c r="I506" s="212"/>
      <c r="J506" s="212"/>
      <c r="K506" s="212"/>
      <c r="L506" s="212"/>
      <c r="M506" s="212"/>
    </row>
    <row r="507" spans="1:13" s="289" customFormat="1" ht="12.95" customHeight="1" x14ac:dyDescent="0.2">
      <c r="A507" s="232"/>
      <c r="E507" s="292"/>
      <c r="G507" s="212"/>
      <c r="H507" s="212"/>
      <c r="I507" s="212"/>
      <c r="J507" s="212"/>
      <c r="K507" s="212"/>
      <c r="L507" s="212"/>
      <c r="M507" s="212"/>
    </row>
    <row r="508" spans="1:13" s="289" customFormat="1" ht="12.95" customHeight="1" x14ac:dyDescent="0.2">
      <c r="A508" s="232"/>
      <c r="E508" s="292"/>
      <c r="G508" s="212"/>
      <c r="H508" s="212"/>
      <c r="I508" s="212"/>
      <c r="J508" s="212"/>
      <c r="K508" s="212"/>
      <c r="L508" s="212"/>
      <c r="M508" s="212"/>
    </row>
    <row r="509" spans="1:13" s="289" customFormat="1" ht="12.95" customHeight="1" x14ac:dyDescent="0.2">
      <c r="A509" s="232"/>
      <c r="E509" s="292"/>
      <c r="G509" s="212"/>
      <c r="H509" s="212"/>
      <c r="I509" s="212"/>
      <c r="J509" s="212"/>
      <c r="K509" s="212"/>
      <c r="L509" s="212"/>
      <c r="M509" s="212"/>
    </row>
    <row r="510" spans="1:13" s="289" customFormat="1" ht="12.95" customHeight="1" x14ac:dyDescent="0.2">
      <c r="A510" s="232"/>
      <c r="E510" s="292"/>
      <c r="G510" s="212"/>
      <c r="H510" s="212"/>
      <c r="I510" s="212"/>
      <c r="J510" s="212"/>
      <c r="K510" s="212"/>
      <c r="L510" s="212"/>
      <c r="M510" s="212"/>
    </row>
    <row r="511" spans="1:13" s="289" customFormat="1" ht="12.95" customHeight="1" x14ac:dyDescent="0.2">
      <c r="A511" s="232"/>
      <c r="E511" s="292"/>
      <c r="G511" s="212"/>
      <c r="H511" s="212"/>
      <c r="I511" s="212"/>
      <c r="J511" s="212"/>
      <c r="K511" s="212"/>
      <c r="L511" s="212"/>
      <c r="M511" s="212"/>
    </row>
    <row r="512" spans="1:13" s="289" customFormat="1" ht="12.95" customHeight="1" x14ac:dyDescent="0.2">
      <c r="A512" s="232"/>
      <c r="E512" s="291"/>
      <c r="G512" s="212"/>
      <c r="H512" s="212"/>
      <c r="I512" s="212"/>
      <c r="J512" s="212"/>
      <c r="K512" s="212"/>
      <c r="L512" s="212"/>
      <c r="M512" s="212"/>
    </row>
    <row r="513" spans="1:13" s="289" customFormat="1" ht="12.95" customHeight="1" x14ac:dyDescent="0.2">
      <c r="A513" s="232"/>
      <c r="E513" s="292"/>
      <c r="G513" s="212"/>
      <c r="H513" s="212"/>
      <c r="I513" s="212"/>
      <c r="J513" s="212"/>
      <c r="K513" s="212"/>
      <c r="L513" s="212"/>
      <c r="M513" s="212"/>
    </row>
    <row r="514" spans="1:13" s="289" customFormat="1" ht="12.95" customHeight="1" x14ac:dyDescent="0.2">
      <c r="A514" s="232"/>
      <c r="E514" s="292"/>
      <c r="G514" s="212"/>
      <c r="H514" s="212"/>
      <c r="I514" s="212"/>
      <c r="J514" s="212"/>
      <c r="K514" s="212"/>
      <c r="L514" s="212"/>
      <c r="M514" s="212"/>
    </row>
    <row r="515" spans="1:13" s="289" customFormat="1" ht="12.95" customHeight="1" x14ac:dyDescent="0.2">
      <c r="A515" s="232"/>
      <c r="E515" s="292"/>
      <c r="G515" s="212"/>
      <c r="H515" s="212"/>
      <c r="I515" s="212"/>
      <c r="J515" s="212"/>
      <c r="K515" s="212"/>
      <c r="L515" s="212"/>
      <c r="M515" s="212"/>
    </row>
    <row r="516" spans="1:13" s="289" customFormat="1" ht="12.95" customHeight="1" x14ac:dyDescent="0.2">
      <c r="A516" s="232"/>
      <c r="E516" s="292"/>
      <c r="G516" s="212"/>
      <c r="H516" s="212"/>
      <c r="I516" s="212"/>
      <c r="J516" s="212"/>
      <c r="K516" s="212"/>
      <c r="L516" s="212"/>
      <c r="M516" s="212"/>
    </row>
    <row r="517" spans="1:13" s="289" customFormat="1" ht="12.95" customHeight="1" x14ac:dyDescent="0.2">
      <c r="A517" s="232"/>
      <c r="E517" s="292"/>
      <c r="G517" s="212"/>
      <c r="H517" s="212"/>
      <c r="I517" s="212"/>
      <c r="J517" s="212"/>
      <c r="K517" s="212"/>
      <c r="L517" s="212"/>
      <c r="M517" s="212"/>
    </row>
    <row r="518" spans="1:13" s="289" customFormat="1" ht="12.95" customHeight="1" x14ac:dyDescent="0.2">
      <c r="A518" s="232"/>
      <c r="E518" s="292"/>
      <c r="G518" s="212"/>
      <c r="H518" s="212"/>
      <c r="I518" s="212"/>
      <c r="J518" s="212"/>
      <c r="K518" s="212"/>
      <c r="L518" s="212"/>
      <c r="M518" s="212"/>
    </row>
    <row r="519" spans="1:13" s="289" customFormat="1" ht="12.95" customHeight="1" x14ac:dyDescent="0.2">
      <c r="A519" s="232"/>
      <c r="E519" s="292"/>
      <c r="G519" s="212"/>
      <c r="H519" s="212"/>
      <c r="I519" s="212"/>
      <c r="J519" s="212"/>
      <c r="K519" s="212"/>
      <c r="L519" s="212"/>
      <c r="M519" s="212"/>
    </row>
    <row r="520" spans="1:13" s="289" customFormat="1" ht="12.95" customHeight="1" x14ac:dyDescent="0.2">
      <c r="A520" s="232"/>
      <c r="E520" s="292"/>
      <c r="G520" s="212"/>
      <c r="H520" s="212"/>
      <c r="I520" s="212"/>
      <c r="J520" s="212"/>
      <c r="K520" s="212"/>
      <c r="L520" s="212"/>
      <c r="M520" s="212"/>
    </row>
    <row r="521" spans="1:13" s="289" customFormat="1" ht="12.95" customHeight="1" x14ac:dyDescent="0.2">
      <c r="A521" s="232"/>
      <c r="E521" s="291"/>
      <c r="G521" s="212"/>
      <c r="H521" s="212"/>
      <c r="I521" s="212"/>
      <c r="J521" s="212"/>
      <c r="K521" s="212"/>
      <c r="L521" s="212"/>
      <c r="M521" s="212"/>
    </row>
    <row r="522" spans="1:13" s="289" customFormat="1" ht="12.95" customHeight="1" thickBot="1" x14ac:dyDescent="0.25">
      <c r="A522" s="232"/>
      <c r="E522" s="293"/>
      <c r="G522" s="212"/>
      <c r="H522" s="212"/>
      <c r="I522" s="212"/>
      <c r="J522" s="212"/>
      <c r="K522" s="212"/>
      <c r="L522" s="212"/>
      <c r="M522" s="212"/>
    </row>
    <row r="523" spans="1:13" s="289" customFormat="1" ht="12.95" customHeight="1" x14ac:dyDescent="0.2">
      <c r="A523" s="232"/>
      <c r="E523" s="292"/>
      <c r="G523" s="212"/>
      <c r="H523" s="212"/>
      <c r="I523" s="212"/>
      <c r="J523" s="212"/>
      <c r="K523" s="212"/>
      <c r="L523" s="212"/>
      <c r="M523" s="212"/>
    </row>
    <row r="524" spans="1:13" s="289" customFormat="1" ht="12.95" customHeight="1" x14ac:dyDescent="0.2">
      <c r="A524" s="232"/>
      <c r="E524" s="292"/>
      <c r="G524" s="212"/>
      <c r="H524" s="212"/>
      <c r="I524" s="212"/>
      <c r="J524" s="212"/>
      <c r="K524" s="212"/>
      <c r="L524" s="212"/>
      <c r="M524" s="212"/>
    </row>
    <row r="525" spans="1:13" s="289" customFormat="1" ht="12.95" customHeight="1" x14ac:dyDescent="0.2">
      <c r="A525" s="232"/>
      <c r="E525" s="291"/>
      <c r="G525" s="212"/>
      <c r="H525" s="212"/>
      <c r="I525" s="212"/>
      <c r="J525" s="212"/>
      <c r="K525" s="212"/>
      <c r="L525" s="212"/>
      <c r="M525" s="212"/>
    </row>
    <row r="526" spans="1:13" s="289" customFormat="1" ht="12.95" customHeight="1" x14ac:dyDescent="0.2">
      <c r="A526" s="232"/>
      <c r="E526" s="292"/>
      <c r="G526" s="212"/>
      <c r="H526" s="212"/>
      <c r="I526" s="212"/>
      <c r="J526" s="212"/>
      <c r="K526" s="212"/>
      <c r="L526" s="212"/>
      <c r="M526" s="212"/>
    </row>
    <row r="527" spans="1:13" s="289" customFormat="1" ht="12.95" customHeight="1" x14ac:dyDescent="0.2">
      <c r="A527" s="232"/>
      <c r="E527" s="292"/>
      <c r="G527" s="212"/>
      <c r="H527" s="212"/>
      <c r="I527" s="212"/>
      <c r="J527" s="212"/>
      <c r="K527" s="212"/>
      <c r="L527" s="212"/>
      <c r="M527" s="212"/>
    </row>
    <row r="528" spans="1:13" s="289" customFormat="1" ht="12.95" customHeight="1" x14ac:dyDescent="0.2">
      <c r="A528" s="232"/>
      <c r="E528" s="292"/>
      <c r="G528" s="212"/>
      <c r="H528" s="212"/>
      <c r="I528" s="212"/>
      <c r="J528" s="212"/>
      <c r="K528" s="212"/>
      <c r="L528" s="212"/>
      <c r="M528" s="212"/>
    </row>
    <row r="529" spans="1:13" s="289" customFormat="1" ht="12.95" customHeight="1" x14ac:dyDescent="0.2">
      <c r="A529" s="232"/>
      <c r="E529" s="292"/>
      <c r="G529" s="212"/>
      <c r="H529" s="212"/>
      <c r="I529" s="212"/>
      <c r="J529" s="212"/>
      <c r="K529" s="212"/>
      <c r="L529" s="212"/>
      <c r="M529" s="212"/>
    </row>
    <row r="530" spans="1:13" s="289" customFormat="1" ht="12.95" customHeight="1" x14ac:dyDescent="0.2">
      <c r="A530" s="232"/>
      <c r="E530" s="292"/>
      <c r="G530" s="212"/>
      <c r="H530" s="212"/>
      <c r="I530" s="212"/>
      <c r="J530" s="212"/>
      <c r="K530" s="212"/>
      <c r="L530" s="212"/>
      <c r="M530" s="212"/>
    </row>
    <row r="531" spans="1:13" s="289" customFormat="1" ht="12.95" customHeight="1" x14ac:dyDescent="0.2">
      <c r="A531" s="232"/>
      <c r="E531" s="292"/>
      <c r="G531" s="212"/>
      <c r="H531" s="212"/>
      <c r="I531" s="212"/>
      <c r="J531" s="212"/>
      <c r="K531" s="212"/>
      <c r="L531" s="212"/>
      <c r="M531" s="212"/>
    </row>
    <row r="532" spans="1:13" s="289" customFormat="1" ht="12.95" customHeight="1" x14ac:dyDescent="0.2">
      <c r="A532" s="232"/>
      <c r="E532" s="292"/>
      <c r="G532" s="212"/>
      <c r="H532" s="212"/>
      <c r="I532" s="212"/>
      <c r="J532" s="212"/>
      <c r="K532" s="212"/>
      <c r="L532" s="212"/>
      <c r="M532" s="212"/>
    </row>
    <row r="533" spans="1:13" s="289" customFormat="1" ht="12.95" customHeight="1" x14ac:dyDescent="0.2">
      <c r="A533" s="232"/>
      <c r="E533" s="292"/>
      <c r="G533" s="212"/>
      <c r="H533" s="212"/>
      <c r="I533" s="212"/>
      <c r="J533" s="212"/>
      <c r="K533" s="212"/>
      <c r="L533" s="212"/>
      <c r="M533" s="212"/>
    </row>
    <row r="534" spans="1:13" s="289" customFormat="1" ht="12.95" customHeight="1" x14ac:dyDescent="0.2">
      <c r="A534" s="232"/>
      <c r="E534" s="292"/>
      <c r="G534" s="212"/>
      <c r="H534" s="212"/>
      <c r="I534" s="212"/>
      <c r="J534" s="212"/>
      <c r="K534" s="212"/>
      <c r="L534" s="212"/>
      <c r="M534" s="212"/>
    </row>
    <row r="535" spans="1:13" s="289" customFormat="1" ht="12.95" customHeight="1" x14ac:dyDescent="0.2">
      <c r="A535" s="232"/>
      <c r="E535" s="292"/>
      <c r="G535" s="212"/>
      <c r="H535" s="212"/>
      <c r="I535" s="212"/>
      <c r="J535" s="212"/>
      <c r="K535" s="212"/>
      <c r="L535" s="212"/>
      <c r="M535" s="212"/>
    </row>
    <row r="536" spans="1:13" s="289" customFormat="1" ht="12.95" customHeight="1" x14ac:dyDescent="0.2">
      <c r="A536" s="232"/>
      <c r="E536" s="292"/>
      <c r="G536" s="212"/>
      <c r="H536" s="212"/>
      <c r="I536" s="212"/>
      <c r="J536" s="212"/>
      <c r="K536" s="212"/>
      <c r="L536" s="212"/>
      <c r="M536" s="212"/>
    </row>
    <row r="537" spans="1:13" s="289" customFormat="1" ht="12.95" customHeight="1" x14ac:dyDescent="0.2">
      <c r="A537" s="232"/>
      <c r="E537" s="292"/>
      <c r="G537" s="212"/>
      <c r="H537" s="212"/>
      <c r="I537" s="212"/>
      <c r="J537" s="212"/>
      <c r="K537" s="212"/>
      <c r="L537" s="212"/>
      <c r="M537" s="212"/>
    </row>
    <row r="538" spans="1:13" s="289" customFormat="1" ht="12.95" customHeight="1" x14ac:dyDescent="0.2">
      <c r="A538" s="232"/>
      <c r="E538" s="292"/>
      <c r="G538" s="212"/>
      <c r="H538" s="212"/>
      <c r="I538" s="212"/>
      <c r="J538" s="212"/>
      <c r="K538" s="212"/>
      <c r="L538" s="212"/>
      <c r="M538" s="212"/>
    </row>
    <row r="539" spans="1:13" s="289" customFormat="1" ht="12.95" customHeight="1" x14ac:dyDescent="0.2">
      <c r="A539" s="232"/>
      <c r="E539" s="292"/>
      <c r="G539" s="212"/>
      <c r="H539" s="212"/>
      <c r="I539" s="212"/>
      <c r="J539" s="212"/>
      <c r="K539" s="212"/>
      <c r="L539" s="212"/>
      <c r="M539" s="212"/>
    </row>
    <row r="540" spans="1:13" s="289" customFormat="1" ht="12.95" customHeight="1" x14ac:dyDescent="0.2">
      <c r="A540" s="232"/>
      <c r="E540" s="292"/>
      <c r="G540" s="212"/>
      <c r="H540" s="212"/>
      <c r="I540" s="212"/>
      <c r="J540" s="212"/>
      <c r="K540" s="212"/>
      <c r="L540" s="212"/>
      <c r="M540" s="212"/>
    </row>
    <row r="541" spans="1:13" s="289" customFormat="1" ht="12.95" customHeight="1" x14ac:dyDescent="0.2">
      <c r="A541" s="232"/>
      <c r="E541" s="292"/>
      <c r="G541" s="212"/>
      <c r="H541" s="212"/>
      <c r="I541" s="212"/>
      <c r="J541" s="212"/>
      <c r="K541" s="212"/>
      <c r="L541" s="212"/>
      <c r="M541" s="212"/>
    </row>
    <row r="542" spans="1:13" s="289" customFormat="1" ht="12.95" customHeight="1" x14ac:dyDescent="0.2">
      <c r="A542" s="232"/>
      <c r="E542" s="292"/>
      <c r="G542" s="212"/>
      <c r="H542" s="212"/>
      <c r="I542" s="212"/>
      <c r="J542" s="212"/>
      <c r="K542" s="212"/>
      <c r="L542" s="212"/>
      <c r="M542" s="212"/>
    </row>
    <row r="543" spans="1:13" s="289" customFormat="1" ht="12.95" customHeight="1" x14ac:dyDescent="0.2">
      <c r="A543" s="232"/>
      <c r="E543" s="292"/>
      <c r="G543" s="212"/>
      <c r="H543" s="212"/>
      <c r="I543" s="212"/>
      <c r="J543" s="212"/>
      <c r="K543" s="212"/>
      <c r="L543" s="212"/>
      <c r="M543" s="212"/>
    </row>
    <row r="544" spans="1:13" s="289" customFormat="1" ht="12.95" customHeight="1" x14ac:dyDescent="0.2">
      <c r="A544" s="232"/>
      <c r="E544" s="292"/>
      <c r="G544" s="212"/>
      <c r="H544" s="212"/>
      <c r="I544" s="212"/>
      <c r="J544" s="212"/>
      <c r="K544" s="212"/>
      <c r="L544" s="212"/>
      <c r="M544" s="212"/>
    </row>
    <row r="545" spans="1:13" s="289" customFormat="1" ht="12.95" customHeight="1" x14ac:dyDescent="0.2">
      <c r="A545" s="232"/>
      <c r="E545" s="291"/>
      <c r="G545" s="212"/>
      <c r="H545" s="212"/>
      <c r="I545" s="212"/>
      <c r="J545" s="212"/>
      <c r="K545" s="212"/>
      <c r="L545" s="212"/>
      <c r="M545" s="212"/>
    </row>
    <row r="546" spans="1:13" s="289" customFormat="1" ht="12.95" customHeight="1" x14ac:dyDescent="0.2">
      <c r="A546" s="232"/>
      <c r="E546" s="292"/>
      <c r="G546" s="212"/>
      <c r="H546" s="212"/>
      <c r="I546" s="212"/>
      <c r="J546" s="212"/>
      <c r="K546" s="212"/>
      <c r="L546" s="212"/>
      <c r="M546" s="212"/>
    </row>
    <row r="547" spans="1:13" s="289" customFormat="1" ht="12.95" customHeight="1" x14ac:dyDescent="0.2">
      <c r="A547" s="232"/>
      <c r="E547" s="292"/>
      <c r="G547" s="212"/>
      <c r="H547" s="212"/>
      <c r="I547" s="212"/>
      <c r="J547" s="212"/>
      <c r="K547" s="212"/>
      <c r="L547" s="212"/>
      <c r="M547" s="212"/>
    </row>
    <row r="548" spans="1:13" s="289" customFormat="1" ht="12.95" customHeight="1" x14ac:dyDescent="0.2">
      <c r="A548" s="232"/>
      <c r="E548" s="292"/>
      <c r="G548" s="212"/>
      <c r="H548" s="212"/>
      <c r="I548" s="212"/>
      <c r="J548" s="212"/>
      <c r="K548" s="212"/>
      <c r="L548" s="212"/>
      <c r="M548" s="212"/>
    </row>
    <row r="549" spans="1:13" s="289" customFormat="1" ht="12.95" customHeight="1" x14ac:dyDescent="0.2">
      <c r="A549" s="232"/>
      <c r="E549" s="292"/>
      <c r="G549" s="212"/>
      <c r="H549" s="212"/>
      <c r="I549" s="212"/>
      <c r="J549" s="212"/>
      <c r="K549" s="212"/>
      <c r="L549" s="212"/>
      <c r="M549" s="212"/>
    </row>
    <row r="550" spans="1:13" s="289" customFormat="1" ht="12.95" customHeight="1" x14ac:dyDescent="0.2">
      <c r="A550" s="232"/>
      <c r="E550" s="292"/>
      <c r="G550" s="212"/>
      <c r="H550" s="212"/>
      <c r="I550" s="212"/>
      <c r="J550" s="212"/>
      <c r="K550" s="212"/>
      <c r="L550" s="212"/>
      <c r="M550" s="212"/>
    </row>
    <row r="551" spans="1:13" s="289" customFormat="1" ht="12.95" customHeight="1" x14ac:dyDescent="0.2">
      <c r="A551" s="232"/>
      <c r="E551" s="292"/>
      <c r="G551" s="212"/>
      <c r="H551" s="212"/>
      <c r="I551" s="212"/>
      <c r="J551" s="212"/>
      <c r="K551" s="212"/>
      <c r="L551" s="212"/>
      <c r="M551" s="212"/>
    </row>
    <row r="552" spans="1:13" s="289" customFormat="1" ht="12.95" customHeight="1" x14ac:dyDescent="0.2">
      <c r="A552" s="232"/>
      <c r="E552" s="292"/>
      <c r="G552" s="212"/>
      <c r="H552" s="212"/>
      <c r="I552" s="212"/>
      <c r="J552" s="212"/>
      <c r="K552" s="212"/>
      <c r="L552" s="212"/>
      <c r="M552" s="212"/>
    </row>
    <row r="553" spans="1:13" s="289" customFormat="1" ht="12.95" customHeight="1" x14ac:dyDescent="0.2">
      <c r="A553" s="232"/>
      <c r="E553" s="292"/>
      <c r="G553" s="212"/>
      <c r="H553" s="212"/>
      <c r="I553" s="212"/>
      <c r="J553" s="212"/>
      <c r="K553" s="212"/>
      <c r="L553" s="212"/>
      <c r="M553" s="212"/>
    </row>
    <row r="554" spans="1:13" s="289" customFormat="1" ht="12.95" customHeight="1" x14ac:dyDescent="0.2">
      <c r="A554" s="232"/>
      <c r="E554" s="292"/>
      <c r="G554" s="212"/>
      <c r="H554" s="212"/>
      <c r="I554" s="212"/>
      <c r="J554" s="212"/>
      <c r="K554" s="212"/>
      <c r="L554" s="212"/>
      <c r="M554" s="212"/>
    </row>
    <row r="555" spans="1:13" s="289" customFormat="1" ht="12.95" customHeight="1" x14ac:dyDescent="0.2">
      <c r="A555" s="232"/>
      <c r="E555" s="292"/>
      <c r="G555" s="212"/>
      <c r="H555" s="212"/>
      <c r="I555" s="212"/>
      <c r="J555" s="212"/>
      <c r="K555" s="212"/>
      <c r="L555" s="212"/>
      <c r="M555" s="212"/>
    </row>
    <row r="556" spans="1:13" s="289" customFormat="1" ht="12.95" customHeight="1" x14ac:dyDescent="0.2">
      <c r="A556" s="232"/>
      <c r="E556" s="292"/>
      <c r="G556" s="212"/>
      <c r="H556" s="212"/>
      <c r="I556" s="212"/>
      <c r="J556" s="212"/>
      <c r="K556" s="212"/>
      <c r="L556" s="212"/>
      <c r="M556" s="212"/>
    </row>
    <row r="557" spans="1:13" s="289" customFormat="1" ht="12.95" customHeight="1" x14ac:dyDescent="0.2">
      <c r="A557" s="232"/>
      <c r="E557" s="292"/>
      <c r="G557" s="212"/>
      <c r="H557" s="212"/>
      <c r="I557" s="212"/>
      <c r="J557" s="212"/>
      <c r="K557" s="212"/>
      <c r="L557" s="212"/>
      <c r="M557" s="212"/>
    </row>
    <row r="558" spans="1:13" s="289" customFormat="1" ht="12.95" customHeight="1" x14ac:dyDescent="0.2">
      <c r="A558" s="232"/>
      <c r="E558" s="292"/>
      <c r="G558" s="212"/>
      <c r="H558" s="212"/>
      <c r="I558" s="212"/>
      <c r="J558" s="212"/>
      <c r="K558" s="212"/>
      <c r="L558" s="212"/>
      <c r="M558" s="212"/>
    </row>
    <row r="559" spans="1:13" s="289" customFormat="1" ht="12.95" customHeight="1" x14ac:dyDescent="0.2">
      <c r="A559" s="232"/>
      <c r="E559" s="291"/>
      <c r="G559" s="212"/>
      <c r="H559" s="212"/>
      <c r="I559" s="212"/>
      <c r="J559" s="212"/>
      <c r="K559" s="212"/>
      <c r="L559" s="212"/>
      <c r="M559" s="212"/>
    </row>
    <row r="560" spans="1:13" s="289" customFormat="1" ht="12.95" customHeight="1" x14ac:dyDescent="0.2">
      <c r="A560" s="232"/>
      <c r="E560" s="292"/>
      <c r="G560" s="212"/>
      <c r="H560" s="212"/>
      <c r="I560" s="212"/>
      <c r="J560" s="212"/>
      <c r="K560" s="212"/>
      <c r="L560" s="212"/>
      <c r="M560" s="212"/>
    </row>
    <row r="561" spans="1:13" s="289" customFormat="1" ht="12.95" customHeight="1" x14ac:dyDescent="0.2">
      <c r="A561" s="232"/>
      <c r="E561" s="292"/>
      <c r="G561" s="212"/>
      <c r="H561" s="212"/>
      <c r="I561" s="212"/>
      <c r="J561" s="212"/>
      <c r="K561" s="212"/>
      <c r="L561" s="212"/>
      <c r="M561" s="212"/>
    </row>
    <row r="562" spans="1:13" s="289" customFormat="1" ht="12.95" customHeight="1" x14ac:dyDescent="0.2">
      <c r="A562" s="232"/>
      <c r="E562" s="292"/>
      <c r="G562" s="212"/>
      <c r="H562" s="212"/>
      <c r="I562" s="212"/>
      <c r="J562" s="212"/>
      <c r="K562" s="212"/>
      <c r="L562" s="212"/>
      <c r="M562" s="212"/>
    </row>
    <row r="563" spans="1:13" s="289" customFormat="1" ht="12.95" customHeight="1" x14ac:dyDescent="0.2">
      <c r="A563" s="232"/>
      <c r="E563" s="292"/>
      <c r="G563" s="212"/>
      <c r="H563" s="212"/>
      <c r="I563" s="212"/>
      <c r="J563" s="212"/>
      <c r="K563" s="212"/>
      <c r="L563" s="212"/>
      <c r="M563" s="212"/>
    </row>
    <row r="564" spans="1:13" s="289" customFormat="1" ht="12.95" customHeight="1" x14ac:dyDescent="0.2">
      <c r="A564" s="232"/>
      <c r="E564" s="292"/>
      <c r="G564" s="212"/>
      <c r="H564" s="212"/>
      <c r="I564" s="212"/>
      <c r="J564" s="212"/>
      <c r="K564" s="212"/>
      <c r="L564" s="212"/>
      <c r="M564" s="212"/>
    </row>
    <row r="565" spans="1:13" s="289" customFormat="1" ht="12.95" customHeight="1" x14ac:dyDescent="0.2">
      <c r="A565" s="232"/>
      <c r="E565" s="292"/>
      <c r="G565" s="212"/>
      <c r="H565" s="212"/>
      <c r="I565" s="212"/>
      <c r="J565" s="212"/>
      <c r="K565" s="212"/>
      <c r="L565" s="212"/>
      <c r="M565" s="212"/>
    </row>
    <row r="566" spans="1:13" s="289" customFormat="1" ht="12.95" customHeight="1" x14ac:dyDescent="0.2">
      <c r="A566" s="232"/>
      <c r="E566" s="292"/>
      <c r="G566" s="212"/>
      <c r="H566" s="212"/>
      <c r="I566" s="212"/>
      <c r="J566" s="212"/>
      <c r="K566" s="212"/>
      <c r="L566" s="212"/>
      <c r="M566" s="212"/>
    </row>
    <row r="567" spans="1:13" s="289" customFormat="1" ht="12.95" customHeight="1" x14ac:dyDescent="0.2">
      <c r="A567" s="232"/>
      <c r="E567" s="292"/>
      <c r="G567" s="212"/>
      <c r="H567" s="212"/>
      <c r="I567" s="212"/>
      <c r="J567" s="212"/>
      <c r="K567" s="212"/>
      <c r="L567" s="212"/>
      <c r="M567" s="212"/>
    </row>
    <row r="568" spans="1:13" s="289" customFormat="1" ht="12.95" customHeight="1" x14ac:dyDescent="0.2">
      <c r="A568" s="232"/>
      <c r="E568" s="291"/>
      <c r="G568" s="212"/>
      <c r="H568" s="212"/>
      <c r="I568" s="212"/>
      <c r="J568" s="212"/>
      <c r="K568" s="212"/>
      <c r="L568" s="212"/>
      <c r="M568" s="212"/>
    </row>
    <row r="569" spans="1:13" s="289" customFormat="1" ht="12.95" customHeight="1" thickBot="1" x14ac:dyDescent="0.25">
      <c r="A569" s="232"/>
      <c r="E569" s="293"/>
      <c r="G569" s="212"/>
      <c r="H569" s="212"/>
      <c r="I569" s="212"/>
      <c r="J569" s="212"/>
      <c r="K569" s="212"/>
      <c r="L569" s="212"/>
      <c r="M569" s="212"/>
    </row>
    <row r="570" spans="1:13" s="289" customFormat="1" ht="12.95" customHeight="1" x14ac:dyDescent="0.2">
      <c r="A570" s="232"/>
      <c r="E570" s="292"/>
      <c r="G570" s="212"/>
      <c r="H570" s="212"/>
      <c r="I570" s="212"/>
      <c r="J570" s="212"/>
      <c r="K570" s="212"/>
      <c r="L570" s="212"/>
      <c r="M570" s="212"/>
    </row>
    <row r="571" spans="1:13" s="289" customFormat="1" ht="12.95" customHeight="1" x14ac:dyDescent="0.2">
      <c r="A571" s="232"/>
      <c r="E571" s="292"/>
      <c r="G571" s="212"/>
      <c r="H571" s="212"/>
      <c r="I571" s="212"/>
      <c r="J571" s="212"/>
      <c r="K571" s="212"/>
      <c r="L571" s="212"/>
      <c r="M571" s="212"/>
    </row>
    <row r="572" spans="1:13" s="289" customFormat="1" ht="12.95" customHeight="1" x14ac:dyDescent="0.2">
      <c r="A572" s="232"/>
      <c r="E572" s="291"/>
      <c r="G572" s="212"/>
      <c r="H572" s="212"/>
      <c r="I572" s="212"/>
      <c r="J572" s="212"/>
      <c r="K572" s="212"/>
      <c r="L572" s="212"/>
      <c r="M572" s="212"/>
    </row>
    <row r="573" spans="1:13" s="289" customFormat="1" ht="12.95" customHeight="1" x14ac:dyDescent="0.2">
      <c r="A573" s="232"/>
      <c r="E573" s="292"/>
      <c r="G573" s="212"/>
      <c r="H573" s="212"/>
      <c r="I573" s="212"/>
      <c r="J573" s="212"/>
      <c r="K573" s="212"/>
      <c r="L573" s="212"/>
      <c r="M573" s="212"/>
    </row>
    <row r="574" spans="1:13" s="289" customFormat="1" ht="12.95" customHeight="1" x14ac:dyDescent="0.2">
      <c r="A574" s="232"/>
      <c r="E574" s="292"/>
      <c r="G574" s="212"/>
      <c r="H574" s="212"/>
      <c r="I574" s="212"/>
      <c r="J574" s="212"/>
      <c r="K574" s="212"/>
      <c r="L574" s="212"/>
      <c r="M574" s="212"/>
    </row>
    <row r="575" spans="1:13" s="289" customFormat="1" ht="12.95" customHeight="1" x14ac:dyDescent="0.2">
      <c r="A575" s="232"/>
      <c r="E575" s="292"/>
      <c r="G575" s="212"/>
      <c r="H575" s="212"/>
      <c r="I575" s="212"/>
      <c r="J575" s="212"/>
      <c r="K575" s="212"/>
      <c r="L575" s="212"/>
      <c r="M575" s="212"/>
    </row>
    <row r="576" spans="1:13" s="289" customFormat="1" ht="12.95" customHeight="1" x14ac:dyDescent="0.2">
      <c r="A576" s="232"/>
      <c r="E576" s="292"/>
      <c r="G576" s="212"/>
      <c r="H576" s="212"/>
      <c r="I576" s="212"/>
      <c r="J576" s="212"/>
      <c r="K576" s="212"/>
      <c r="L576" s="212"/>
      <c r="M576" s="212"/>
    </row>
    <row r="577" spans="1:13" s="289" customFormat="1" ht="12.95" customHeight="1" x14ac:dyDescent="0.2">
      <c r="A577" s="232"/>
      <c r="E577" s="292"/>
      <c r="G577" s="212"/>
      <c r="H577" s="212"/>
      <c r="I577" s="212"/>
      <c r="J577" s="212"/>
      <c r="K577" s="212"/>
      <c r="L577" s="212"/>
      <c r="M577" s="212"/>
    </row>
    <row r="578" spans="1:13" s="289" customFormat="1" ht="12.95" customHeight="1" x14ac:dyDescent="0.2">
      <c r="A578" s="232"/>
      <c r="E578" s="292"/>
      <c r="G578" s="212"/>
      <c r="H578" s="212"/>
      <c r="I578" s="212"/>
      <c r="J578" s="212"/>
      <c r="K578" s="212"/>
      <c r="L578" s="212"/>
      <c r="M578" s="212"/>
    </row>
    <row r="579" spans="1:13" s="289" customFormat="1" ht="12.95" customHeight="1" x14ac:dyDescent="0.2">
      <c r="A579" s="232"/>
      <c r="E579" s="292"/>
      <c r="G579" s="212"/>
      <c r="H579" s="212"/>
      <c r="I579" s="212"/>
      <c r="J579" s="212"/>
      <c r="K579" s="212"/>
      <c r="L579" s="212"/>
      <c r="M579" s="212"/>
    </row>
    <row r="580" spans="1:13" s="289" customFormat="1" ht="12.95" customHeight="1" x14ac:dyDescent="0.2">
      <c r="A580" s="232"/>
      <c r="E580" s="292"/>
      <c r="G580" s="212"/>
      <c r="H580" s="212"/>
      <c r="I580" s="212"/>
      <c r="J580" s="212"/>
      <c r="K580" s="212"/>
      <c r="L580" s="212"/>
      <c r="M580" s="212"/>
    </row>
    <row r="581" spans="1:13" s="289" customFormat="1" ht="12.95" customHeight="1" x14ac:dyDescent="0.2">
      <c r="A581" s="232"/>
      <c r="E581" s="292"/>
      <c r="G581" s="212"/>
      <c r="H581" s="212"/>
      <c r="I581" s="212"/>
      <c r="J581" s="212"/>
      <c r="K581" s="212"/>
      <c r="L581" s="212"/>
      <c r="M581" s="212"/>
    </row>
    <row r="582" spans="1:13" s="289" customFormat="1" ht="12.95" customHeight="1" x14ac:dyDescent="0.2">
      <c r="A582" s="232"/>
      <c r="E582" s="292"/>
      <c r="G582" s="212"/>
      <c r="H582" s="212"/>
      <c r="I582" s="212"/>
      <c r="J582" s="212"/>
      <c r="K582" s="212"/>
      <c r="L582" s="212"/>
      <c r="M582" s="212"/>
    </row>
    <row r="583" spans="1:13" s="289" customFormat="1" ht="12.95" customHeight="1" x14ac:dyDescent="0.2">
      <c r="A583" s="232"/>
      <c r="E583" s="292"/>
      <c r="G583" s="212"/>
      <c r="H583" s="212"/>
      <c r="I583" s="212"/>
      <c r="J583" s="212"/>
      <c r="K583" s="212"/>
      <c r="L583" s="212"/>
      <c r="M583" s="212"/>
    </row>
    <row r="584" spans="1:13" s="289" customFormat="1" ht="12.95" customHeight="1" x14ac:dyDescent="0.2">
      <c r="A584" s="232"/>
      <c r="E584" s="292"/>
      <c r="G584" s="212"/>
      <c r="H584" s="212"/>
      <c r="I584" s="212"/>
      <c r="J584" s="212"/>
      <c r="K584" s="212"/>
      <c r="L584" s="212"/>
      <c r="M584" s="212"/>
    </row>
    <row r="585" spans="1:13" s="289" customFormat="1" ht="12.95" customHeight="1" x14ac:dyDescent="0.2">
      <c r="A585" s="232"/>
      <c r="E585" s="292"/>
      <c r="G585" s="212"/>
      <c r="H585" s="212"/>
      <c r="I585" s="212"/>
      <c r="J585" s="212"/>
      <c r="K585" s="212"/>
      <c r="L585" s="212"/>
      <c r="M585" s="212"/>
    </row>
    <row r="586" spans="1:13" s="289" customFormat="1" ht="12.95" customHeight="1" x14ac:dyDescent="0.2">
      <c r="A586" s="232"/>
      <c r="E586" s="292"/>
      <c r="G586" s="212"/>
      <c r="H586" s="212"/>
      <c r="I586" s="212"/>
      <c r="J586" s="212"/>
      <c r="K586" s="212"/>
      <c r="L586" s="212"/>
      <c r="M586" s="212"/>
    </row>
    <row r="587" spans="1:13" s="289" customFormat="1" ht="12.95" customHeight="1" x14ac:dyDescent="0.2">
      <c r="A587" s="232"/>
      <c r="E587" s="292"/>
      <c r="G587" s="212"/>
      <c r="H587" s="212"/>
      <c r="I587" s="212"/>
      <c r="J587" s="212"/>
      <c r="K587" s="212"/>
      <c r="L587" s="212"/>
      <c r="M587" s="212"/>
    </row>
    <row r="588" spans="1:13" s="289" customFormat="1" ht="12.95" customHeight="1" x14ac:dyDescent="0.2">
      <c r="A588" s="232"/>
      <c r="E588" s="292"/>
      <c r="G588" s="212"/>
      <c r="H588" s="212"/>
      <c r="I588" s="212"/>
      <c r="J588" s="212"/>
      <c r="K588" s="212"/>
      <c r="L588" s="212"/>
      <c r="M588" s="212"/>
    </row>
    <row r="589" spans="1:13" s="289" customFormat="1" ht="12.95" customHeight="1" x14ac:dyDescent="0.2">
      <c r="A589" s="232"/>
      <c r="E589" s="292"/>
      <c r="G589" s="212"/>
      <c r="H589" s="212"/>
      <c r="I589" s="212"/>
      <c r="J589" s="212"/>
      <c r="K589" s="212"/>
      <c r="L589" s="212"/>
      <c r="M589" s="212"/>
    </row>
    <row r="590" spans="1:13" s="289" customFormat="1" ht="12.95" customHeight="1" x14ac:dyDescent="0.2">
      <c r="A590" s="232"/>
      <c r="E590" s="292"/>
      <c r="G590" s="212"/>
      <c r="H590" s="212"/>
      <c r="I590" s="212"/>
      <c r="J590" s="212"/>
      <c r="K590" s="212"/>
      <c r="L590" s="212"/>
      <c r="M590" s="212"/>
    </row>
    <row r="591" spans="1:13" s="289" customFormat="1" ht="12.95" customHeight="1" x14ac:dyDescent="0.2">
      <c r="A591" s="232"/>
      <c r="E591" s="292"/>
      <c r="G591" s="212"/>
      <c r="H591" s="212"/>
      <c r="I591" s="212"/>
      <c r="J591" s="212"/>
      <c r="K591" s="212"/>
      <c r="L591" s="212"/>
      <c r="M591" s="212"/>
    </row>
    <row r="592" spans="1:13" s="289" customFormat="1" ht="12.95" customHeight="1" x14ac:dyDescent="0.2">
      <c r="A592" s="232"/>
      <c r="E592" s="291"/>
      <c r="G592" s="212"/>
      <c r="H592" s="212"/>
      <c r="I592" s="212"/>
      <c r="J592" s="212"/>
      <c r="K592" s="212"/>
      <c r="L592" s="212"/>
      <c r="M592" s="212"/>
    </row>
    <row r="593" spans="1:13" s="289" customFormat="1" ht="12.95" customHeight="1" x14ac:dyDescent="0.2">
      <c r="A593" s="232"/>
      <c r="E593" s="292"/>
      <c r="G593" s="212"/>
      <c r="H593" s="212"/>
      <c r="I593" s="212"/>
      <c r="J593" s="212"/>
      <c r="K593" s="212"/>
      <c r="L593" s="212"/>
      <c r="M593" s="212"/>
    </row>
    <row r="594" spans="1:13" s="289" customFormat="1" ht="12.95" customHeight="1" x14ac:dyDescent="0.2">
      <c r="A594" s="232"/>
      <c r="E594" s="292"/>
      <c r="G594" s="212"/>
      <c r="H594" s="212"/>
      <c r="I594" s="212"/>
      <c r="J594" s="212"/>
      <c r="K594" s="212"/>
      <c r="L594" s="212"/>
      <c r="M594" s="212"/>
    </row>
    <row r="595" spans="1:13" s="289" customFormat="1" ht="12.95" customHeight="1" x14ac:dyDescent="0.2">
      <c r="A595" s="232"/>
      <c r="E595" s="292"/>
      <c r="G595" s="212"/>
      <c r="H595" s="212"/>
      <c r="I595" s="212"/>
      <c r="J595" s="212"/>
      <c r="K595" s="212"/>
      <c r="L595" s="212"/>
      <c r="M595" s="212"/>
    </row>
    <row r="596" spans="1:13" s="289" customFormat="1" ht="12.95" customHeight="1" x14ac:dyDescent="0.2">
      <c r="A596" s="232"/>
      <c r="E596" s="292"/>
      <c r="G596" s="212"/>
      <c r="H596" s="212"/>
      <c r="I596" s="212"/>
      <c r="J596" s="212"/>
      <c r="K596" s="212"/>
      <c r="L596" s="212"/>
      <c r="M596" s="212"/>
    </row>
    <row r="597" spans="1:13" s="289" customFormat="1" ht="12.95" customHeight="1" x14ac:dyDescent="0.2">
      <c r="A597" s="232"/>
      <c r="E597" s="292"/>
      <c r="G597" s="212"/>
      <c r="H597" s="212"/>
      <c r="I597" s="212"/>
      <c r="J597" s="212"/>
      <c r="K597" s="212"/>
      <c r="L597" s="212"/>
      <c r="M597" s="212"/>
    </row>
    <row r="598" spans="1:13" s="289" customFormat="1" ht="12.95" customHeight="1" x14ac:dyDescent="0.2">
      <c r="A598" s="232"/>
      <c r="E598" s="292"/>
      <c r="G598" s="212"/>
      <c r="H598" s="212"/>
      <c r="I598" s="212"/>
      <c r="J598" s="212"/>
      <c r="K598" s="212"/>
      <c r="L598" s="212"/>
      <c r="M598" s="212"/>
    </row>
    <row r="599" spans="1:13" s="289" customFormat="1" ht="12.95" customHeight="1" x14ac:dyDescent="0.2">
      <c r="A599" s="232"/>
      <c r="E599" s="292"/>
      <c r="G599" s="212"/>
      <c r="H599" s="212"/>
      <c r="I599" s="212"/>
      <c r="J599" s="212"/>
      <c r="K599" s="212"/>
      <c r="L599" s="212"/>
      <c r="M599" s="212"/>
    </row>
    <row r="600" spans="1:13" s="289" customFormat="1" ht="12.95" customHeight="1" x14ac:dyDescent="0.2">
      <c r="A600" s="232"/>
      <c r="E600" s="292"/>
      <c r="G600" s="212"/>
      <c r="H600" s="212"/>
      <c r="I600" s="212"/>
      <c r="J600" s="212"/>
      <c r="K600" s="212"/>
      <c r="L600" s="212"/>
      <c r="M600" s="212"/>
    </row>
    <row r="601" spans="1:13" s="289" customFormat="1" ht="12.95" customHeight="1" x14ac:dyDescent="0.2">
      <c r="A601" s="232"/>
      <c r="E601" s="292"/>
      <c r="G601" s="212"/>
      <c r="H601" s="212"/>
      <c r="I601" s="212"/>
      <c r="J601" s="212"/>
      <c r="K601" s="212"/>
      <c r="L601" s="212"/>
      <c r="M601" s="212"/>
    </row>
    <row r="602" spans="1:13" s="289" customFormat="1" ht="12.95" customHeight="1" x14ac:dyDescent="0.2">
      <c r="A602" s="232"/>
      <c r="E602" s="292"/>
      <c r="G602" s="212"/>
      <c r="H602" s="212"/>
      <c r="I602" s="212"/>
      <c r="J602" s="212"/>
      <c r="K602" s="212"/>
      <c r="L602" s="212"/>
      <c r="M602" s="212"/>
    </row>
    <row r="603" spans="1:13" s="289" customFormat="1" ht="12.95" customHeight="1" x14ac:dyDescent="0.2">
      <c r="A603" s="232"/>
      <c r="E603" s="292"/>
      <c r="G603" s="212"/>
      <c r="H603" s="212"/>
      <c r="I603" s="212"/>
      <c r="J603" s="212"/>
      <c r="K603" s="212"/>
      <c r="L603" s="212"/>
      <c r="M603" s="212"/>
    </row>
    <row r="604" spans="1:13" s="289" customFormat="1" ht="12.95" customHeight="1" x14ac:dyDescent="0.2">
      <c r="A604" s="232"/>
      <c r="E604" s="292"/>
      <c r="G604" s="212"/>
      <c r="H604" s="212"/>
      <c r="I604" s="212"/>
      <c r="J604" s="212"/>
      <c r="K604" s="212"/>
      <c r="L604" s="212"/>
      <c r="M604" s="212"/>
    </row>
    <row r="605" spans="1:13" s="289" customFormat="1" ht="12.95" customHeight="1" x14ac:dyDescent="0.2">
      <c r="A605" s="232"/>
      <c r="E605" s="292"/>
      <c r="G605" s="212"/>
      <c r="H605" s="212"/>
      <c r="I605" s="212"/>
      <c r="J605" s="212"/>
      <c r="K605" s="212"/>
      <c r="L605" s="212"/>
      <c r="M605" s="212"/>
    </row>
    <row r="606" spans="1:13" s="289" customFormat="1" ht="12.95" customHeight="1" x14ac:dyDescent="0.2">
      <c r="A606" s="232"/>
      <c r="E606" s="291"/>
      <c r="G606" s="212"/>
      <c r="H606" s="212"/>
      <c r="I606" s="212"/>
      <c r="J606" s="212"/>
      <c r="K606" s="212"/>
      <c r="L606" s="212"/>
      <c r="M606" s="212"/>
    </row>
    <row r="607" spans="1:13" s="289" customFormat="1" ht="12.95" customHeight="1" x14ac:dyDescent="0.2">
      <c r="A607" s="232"/>
      <c r="E607" s="292"/>
      <c r="G607" s="212"/>
      <c r="H607" s="212"/>
      <c r="I607" s="212"/>
      <c r="J607" s="212"/>
      <c r="K607" s="212"/>
      <c r="L607" s="212"/>
      <c r="M607" s="212"/>
    </row>
    <row r="608" spans="1:13" s="289" customFormat="1" ht="12.95" customHeight="1" x14ac:dyDescent="0.2">
      <c r="A608" s="232"/>
      <c r="E608" s="292"/>
      <c r="G608" s="212"/>
      <c r="H608" s="212"/>
      <c r="I608" s="212"/>
      <c r="J608" s="212"/>
      <c r="K608" s="212"/>
      <c r="L608" s="212"/>
      <c r="M608" s="212"/>
    </row>
    <row r="609" spans="1:13" s="289" customFormat="1" ht="12.95" customHeight="1" x14ac:dyDescent="0.2">
      <c r="A609" s="232"/>
      <c r="E609" s="292"/>
      <c r="G609" s="212"/>
      <c r="H609" s="212"/>
      <c r="I609" s="212"/>
      <c r="J609" s="212"/>
      <c r="K609" s="212"/>
      <c r="L609" s="212"/>
      <c r="M609" s="212"/>
    </row>
    <row r="610" spans="1:13" s="289" customFormat="1" ht="12.95" customHeight="1" x14ac:dyDescent="0.2">
      <c r="A610" s="232"/>
      <c r="E610" s="292"/>
      <c r="G610" s="212"/>
      <c r="H610" s="212"/>
      <c r="I610" s="212"/>
      <c r="J610" s="212"/>
      <c r="K610" s="212"/>
      <c r="L610" s="212"/>
      <c r="M610" s="212"/>
    </row>
    <row r="611" spans="1:13" s="289" customFormat="1" ht="12.95" customHeight="1" x14ac:dyDescent="0.2">
      <c r="A611" s="232"/>
      <c r="E611" s="292"/>
      <c r="G611" s="212"/>
      <c r="H611" s="212"/>
      <c r="I611" s="212"/>
      <c r="J611" s="212"/>
      <c r="K611" s="212"/>
      <c r="L611" s="212"/>
      <c r="M611" s="212"/>
    </row>
    <row r="612" spans="1:13" s="289" customFormat="1" ht="12.95" customHeight="1" x14ac:dyDescent="0.2">
      <c r="A612" s="232"/>
      <c r="E612" s="292"/>
      <c r="G612" s="212"/>
      <c r="H612" s="212"/>
      <c r="I612" s="212"/>
      <c r="J612" s="212"/>
      <c r="K612" s="212"/>
      <c r="L612" s="212"/>
      <c r="M612" s="212"/>
    </row>
    <row r="613" spans="1:13" s="289" customFormat="1" ht="12.95" customHeight="1" x14ac:dyDescent="0.2">
      <c r="A613" s="232"/>
      <c r="E613" s="292"/>
      <c r="G613" s="212"/>
      <c r="H613" s="212"/>
      <c r="I613" s="212"/>
      <c r="J613" s="212"/>
      <c r="K613" s="212"/>
      <c r="L613" s="212"/>
      <c r="M613" s="212"/>
    </row>
    <row r="614" spans="1:13" s="289" customFormat="1" ht="12.95" customHeight="1" x14ac:dyDescent="0.2">
      <c r="A614" s="232"/>
      <c r="E614" s="292"/>
      <c r="G614" s="212"/>
      <c r="H614" s="212"/>
      <c r="I614" s="212"/>
      <c r="J614" s="212"/>
      <c r="K614" s="212"/>
      <c r="L614" s="212"/>
      <c r="M614" s="212"/>
    </row>
    <row r="615" spans="1:13" s="289" customFormat="1" ht="12.95" customHeight="1" x14ac:dyDescent="0.2">
      <c r="A615" s="232"/>
      <c r="E615" s="291"/>
      <c r="G615" s="212"/>
      <c r="H615" s="212"/>
      <c r="I615" s="212"/>
      <c r="J615" s="212"/>
      <c r="K615" s="212"/>
      <c r="L615" s="212"/>
      <c r="M615" s="212"/>
    </row>
    <row r="616" spans="1:13" s="289" customFormat="1" ht="12.95" customHeight="1" thickBot="1" x14ac:dyDescent="0.25">
      <c r="A616" s="232"/>
      <c r="E616" s="293"/>
      <c r="G616" s="212"/>
      <c r="H616" s="212"/>
      <c r="I616" s="212"/>
      <c r="J616" s="212"/>
      <c r="K616" s="212"/>
      <c r="L616" s="212"/>
      <c r="M616" s="212"/>
    </row>
    <row r="617" spans="1:13" s="289" customFormat="1" ht="12.95" customHeight="1" x14ac:dyDescent="0.2">
      <c r="A617" s="232"/>
      <c r="E617" s="292"/>
      <c r="G617" s="212"/>
      <c r="H617" s="212"/>
      <c r="I617" s="212"/>
      <c r="J617" s="212"/>
      <c r="K617" s="212"/>
      <c r="L617" s="212"/>
      <c r="M617" s="212"/>
    </row>
    <row r="618" spans="1:13" s="289" customFormat="1" ht="12.95" customHeight="1" x14ac:dyDescent="0.2">
      <c r="A618" s="232"/>
      <c r="E618" s="292"/>
      <c r="G618" s="212"/>
      <c r="H618" s="212"/>
      <c r="I618" s="212"/>
      <c r="J618" s="212"/>
      <c r="K618" s="212"/>
      <c r="L618" s="212"/>
      <c r="M618" s="212"/>
    </row>
    <row r="619" spans="1:13" s="289" customFormat="1" ht="12.95" customHeight="1" x14ac:dyDescent="0.2">
      <c r="A619" s="232"/>
      <c r="E619" s="291"/>
      <c r="G619" s="212"/>
      <c r="H619" s="212"/>
      <c r="I619" s="212"/>
      <c r="J619" s="212"/>
      <c r="K619" s="212"/>
      <c r="L619" s="212"/>
      <c r="M619" s="212"/>
    </row>
    <row r="620" spans="1:13" s="289" customFormat="1" ht="12.95" customHeight="1" x14ac:dyDescent="0.2">
      <c r="A620" s="232"/>
      <c r="E620" s="292"/>
      <c r="G620" s="212"/>
      <c r="H620" s="212"/>
      <c r="I620" s="212"/>
      <c r="J620" s="212"/>
      <c r="K620" s="212"/>
      <c r="L620" s="212"/>
      <c r="M620" s="212"/>
    </row>
    <row r="621" spans="1:13" s="289" customFormat="1" ht="12.95" customHeight="1" x14ac:dyDescent="0.2">
      <c r="A621" s="232"/>
      <c r="E621" s="292"/>
      <c r="G621" s="212"/>
      <c r="H621" s="212"/>
      <c r="I621" s="212"/>
      <c r="J621" s="212"/>
      <c r="K621" s="212"/>
      <c r="L621" s="212"/>
      <c r="M621" s="212"/>
    </row>
    <row r="622" spans="1:13" s="289" customFormat="1" ht="12.95" customHeight="1" x14ac:dyDescent="0.2">
      <c r="A622" s="232"/>
      <c r="E622" s="292"/>
      <c r="G622" s="212"/>
      <c r="H622" s="212"/>
      <c r="I622" s="212"/>
      <c r="J622" s="212"/>
      <c r="K622" s="212"/>
      <c r="L622" s="212"/>
      <c r="M622" s="212"/>
    </row>
    <row r="623" spans="1:13" s="289" customFormat="1" ht="12.95" customHeight="1" x14ac:dyDescent="0.2">
      <c r="A623" s="232"/>
      <c r="E623" s="292"/>
      <c r="G623" s="212"/>
      <c r="H623" s="212"/>
      <c r="I623" s="212"/>
      <c r="J623" s="212"/>
      <c r="K623" s="212"/>
      <c r="L623" s="212"/>
      <c r="M623" s="212"/>
    </row>
    <row r="624" spans="1:13" s="289" customFormat="1" ht="12.95" customHeight="1" x14ac:dyDescent="0.2">
      <c r="A624" s="232"/>
      <c r="E624" s="292"/>
      <c r="G624" s="212"/>
      <c r="H624" s="212"/>
      <c r="I624" s="212"/>
      <c r="J624" s="212"/>
      <c r="K624" s="212"/>
      <c r="L624" s="212"/>
      <c r="M624" s="212"/>
    </row>
    <row r="625" spans="1:13" s="289" customFormat="1" ht="12.95" customHeight="1" x14ac:dyDescent="0.2">
      <c r="A625" s="232"/>
      <c r="E625" s="292"/>
      <c r="G625" s="212"/>
      <c r="H625" s="212"/>
      <c r="I625" s="212"/>
      <c r="J625" s="212"/>
      <c r="K625" s="212"/>
      <c r="L625" s="212"/>
      <c r="M625" s="212"/>
    </row>
    <row r="626" spans="1:13" s="289" customFormat="1" ht="12.95" customHeight="1" x14ac:dyDescent="0.2">
      <c r="A626" s="232"/>
      <c r="E626" s="292"/>
      <c r="G626" s="212"/>
      <c r="H626" s="212"/>
      <c r="I626" s="212"/>
      <c r="J626" s="212"/>
      <c r="K626" s="212"/>
      <c r="L626" s="212"/>
      <c r="M626" s="212"/>
    </row>
    <row r="627" spans="1:13" s="289" customFormat="1" ht="12.95" customHeight="1" x14ac:dyDescent="0.2">
      <c r="A627" s="232"/>
      <c r="E627" s="292"/>
      <c r="G627" s="212"/>
      <c r="H627" s="212"/>
      <c r="I627" s="212"/>
      <c r="J627" s="212"/>
      <c r="K627" s="212"/>
      <c r="L627" s="212"/>
      <c r="M627" s="212"/>
    </row>
    <row r="628" spans="1:13" s="289" customFormat="1" ht="12.95" customHeight="1" x14ac:dyDescent="0.2">
      <c r="A628" s="232"/>
      <c r="E628" s="292"/>
      <c r="G628" s="212"/>
      <c r="H628" s="212"/>
      <c r="I628" s="212"/>
      <c r="J628" s="212"/>
      <c r="K628" s="212"/>
      <c r="L628" s="212"/>
      <c r="M628" s="212"/>
    </row>
    <row r="629" spans="1:13" s="289" customFormat="1" ht="12.95" customHeight="1" x14ac:dyDescent="0.2">
      <c r="A629" s="232"/>
      <c r="E629" s="292"/>
      <c r="G629" s="212"/>
      <c r="H629" s="212"/>
      <c r="I629" s="212"/>
      <c r="J629" s="212"/>
      <c r="K629" s="212"/>
      <c r="L629" s="212"/>
      <c r="M629" s="212"/>
    </row>
    <row r="630" spans="1:13" s="289" customFormat="1" ht="12.95" customHeight="1" x14ac:dyDescent="0.2">
      <c r="A630" s="232"/>
      <c r="E630" s="292"/>
      <c r="G630" s="212"/>
      <c r="H630" s="212"/>
      <c r="I630" s="212"/>
      <c r="J630" s="212"/>
      <c r="K630" s="212"/>
      <c r="L630" s="212"/>
      <c r="M630" s="212"/>
    </row>
    <row r="631" spans="1:13" s="289" customFormat="1" ht="12.95" customHeight="1" x14ac:dyDescent="0.2">
      <c r="A631" s="232"/>
      <c r="E631" s="292"/>
      <c r="G631" s="212"/>
      <c r="H631" s="212"/>
      <c r="I631" s="212"/>
      <c r="J631" s="212"/>
      <c r="K631" s="212"/>
      <c r="L631" s="212"/>
      <c r="M631" s="212"/>
    </row>
    <row r="632" spans="1:13" s="289" customFormat="1" ht="12.95" customHeight="1" x14ac:dyDescent="0.2">
      <c r="A632" s="232"/>
      <c r="E632" s="292"/>
      <c r="G632" s="212"/>
      <c r="H632" s="212"/>
      <c r="I632" s="212"/>
      <c r="J632" s="212"/>
      <c r="K632" s="212"/>
      <c r="L632" s="212"/>
      <c r="M632" s="212"/>
    </row>
    <row r="633" spans="1:13" s="289" customFormat="1" ht="12.95" customHeight="1" x14ac:dyDescent="0.2">
      <c r="A633" s="232"/>
      <c r="E633" s="292"/>
      <c r="G633" s="212"/>
      <c r="H633" s="212"/>
      <c r="I633" s="212"/>
      <c r="J633" s="212"/>
      <c r="K633" s="212"/>
      <c r="L633" s="212"/>
      <c r="M633" s="212"/>
    </row>
    <row r="634" spans="1:13" s="289" customFormat="1" ht="12.95" customHeight="1" x14ac:dyDescent="0.2">
      <c r="A634" s="232"/>
      <c r="E634" s="292"/>
      <c r="G634" s="212"/>
      <c r="H634" s="212"/>
      <c r="I634" s="212"/>
      <c r="J634" s="212"/>
      <c r="K634" s="212"/>
      <c r="L634" s="212"/>
      <c r="M634" s="212"/>
    </row>
    <row r="635" spans="1:13" s="289" customFormat="1" ht="12.95" customHeight="1" x14ac:dyDescent="0.2">
      <c r="A635" s="232"/>
      <c r="E635" s="292"/>
      <c r="G635" s="212"/>
      <c r="H635" s="212"/>
      <c r="I635" s="212"/>
      <c r="J635" s="212"/>
      <c r="K635" s="212"/>
      <c r="L635" s="212"/>
      <c r="M635" s="212"/>
    </row>
    <row r="636" spans="1:13" s="289" customFormat="1" ht="12.95" customHeight="1" x14ac:dyDescent="0.2">
      <c r="A636" s="232"/>
      <c r="E636" s="292"/>
      <c r="G636" s="212"/>
      <c r="H636" s="212"/>
      <c r="I636" s="212"/>
      <c r="J636" s="212"/>
      <c r="K636" s="212"/>
      <c r="L636" s="212"/>
      <c r="M636" s="212"/>
    </row>
    <row r="637" spans="1:13" s="289" customFormat="1" ht="12.95" customHeight="1" x14ac:dyDescent="0.2">
      <c r="A637" s="232"/>
      <c r="E637" s="292"/>
      <c r="G637" s="212"/>
      <c r="H637" s="212"/>
      <c r="I637" s="212"/>
      <c r="J637" s="212"/>
      <c r="K637" s="212"/>
      <c r="L637" s="212"/>
      <c r="M637" s="212"/>
    </row>
    <row r="638" spans="1:13" s="289" customFormat="1" ht="12.95" customHeight="1" x14ac:dyDescent="0.2">
      <c r="A638" s="232"/>
      <c r="E638" s="292"/>
      <c r="G638" s="212"/>
      <c r="H638" s="212"/>
      <c r="I638" s="212"/>
      <c r="J638" s="212"/>
      <c r="K638" s="212"/>
      <c r="L638" s="212"/>
      <c r="M638" s="212"/>
    </row>
    <row r="639" spans="1:13" s="289" customFormat="1" ht="12.95" customHeight="1" x14ac:dyDescent="0.2">
      <c r="A639" s="232"/>
      <c r="E639" s="291"/>
      <c r="G639" s="212"/>
      <c r="H639" s="212"/>
      <c r="I639" s="212"/>
      <c r="J639" s="212"/>
      <c r="K639" s="212"/>
      <c r="L639" s="212"/>
      <c r="M639" s="212"/>
    </row>
    <row r="640" spans="1:13" s="289" customFormat="1" ht="12.95" customHeight="1" x14ac:dyDescent="0.2">
      <c r="A640" s="232"/>
      <c r="E640" s="292"/>
      <c r="G640" s="212"/>
      <c r="H640" s="212"/>
      <c r="I640" s="212"/>
      <c r="J640" s="212"/>
      <c r="K640" s="212"/>
      <c r="L640" s="212"/>
      <c r="M640" s="212"/>
    </row>
    <row r="641" spans="1:13" s="289" customFormat="1" ht="12.95" customHeight="1" x14ac:dyDescent="0.2">
      <c r="A641" s="232"/>
      <c r="E641" s="292"/>
      <c r="G641" s="212"/>
      <c r="H641" s="212"/>
      <c r="I641" s="212"/>
      <c r="J641" s="212"/>
      <c r="K641" s="212"/>
      <c r="L641" s="212"/>
      <c r="M641" s="212"/>
    </row>
    <row r="642" spans="1:13" s="289" customFormat="1" ht="12.95" customHeight="1" x14ac:dyDescent="0.2">
      <c r="A642" s="232"/>
      <c r="E642" s="292"/>
      <c r="G642" s="212"/>
      <c r="H642" s="212"/>
      <c r="I642" s="212"/>
      <c r="J642" s="212"/>
      <c r="K642" s="212"/>
      <c r="L642" s="212"/>
      <c r="M642" s="212"/>
    </row>
    <row r="643" spans="1:13" s="289" customFormat="1" ht="12.95" customHeight="1" x14ac:dyDescent="0.2">
      <c r="A643" s="232"/>
      <c r="E643" s="292"/>
      <c r="G643" s="212"/>
      <c r="H643" s="212"/>
      <c r="I643" s="212"/>
      <c r="J643" s="212"/>
      <c r="K643" s="212"/>
      <c r="L643" s="212"/>
      <c r="M643" s="212"/>
    </row>
    <row r="644" spans="1:13" s="289" customFormat="1" ht="12.95" customHeight="1" x14ac:dyDescent="0.2">
      <c r="A644" s="232"/>
      <c r="E644" s="292"/>
      <c r="G644" s="212"/>
      <c r="H644" s="212"/>
      <c r="I644" s="212"/>
      <c r="J644" s="212"/>
      <c r="K644" s="212"/>
      <c r="L644" s="212"/>
      <c r="M644" s="212"/>
    </row>
    <row r="645" spans="1:13" s="289" customFormat="1" ht="12.95" customHeight="1" x14ac:dyDescent="0.2">
      <c r="A645" s="232"/>
      <c r="E645" s="292"/>
      <c r="G645" s="212"/>
      <c r="H645" s="212"/>
      <c r="I645" s="212"/>
      <c r="J645" s="212"/>
      <c r="K645" s="212"/>
      <c r="L645" s="212"/>
      <c r="M645" s="212"/>
    </row>
    <row r="646" spans="1:13" s="289" customFormat="1" ht="12.95" customHeight="1" x14ac:dyDescent="0.2">
      <c r="A646" s="232"/>
      <c r="E646" s="292"/>
      <c r="G646" s="212"/>
      <c r="H646" s="212"/>
      <c r="I646" s="212"/>
      <c r="J646" s="212"/>
      <c r="K646" s="212"/>
      <c r="L646" s="212"/>
      <c r="M646" s="212"/>
    </row>
    <row r="647" spans="1:13" s="289" customFormat="1" ht="12.95" customHeight="1" x14ac:dyDescent="0.2">
      <c r="A647" s="232"/>
      <c r="E647" s="292"/>
      <c r="G647" s="212"/>
      <c r="H647" s="212"/>
      <c r="I647" s="212"/>
      <c r="J647" s="212"/>
      <c r="K647" s="212"/>
      <c r="L647" s="212"/>
      <c r="M647" s="212"/>
    </row>
    <row r="648" spans="1:13" s="289" customFormat="1" ht="12.95" customHeight="1" x14ac:dyDescent="0.2">
      <c r="A648" s="232"/>
      <c r="E648" s="292"/>
      <c r="G648" s="212"/>
      <c r="H648" s="212"/>
      <c r="I648" s="212"/>
      <c r="J648" s="212"/>
      <c r="K648" s="212"/>
      <c r="L648" s="212"/>
      <c r="M648" s="212"/>
    </row>
    <row r="649" spans="1:13" s="289" customFormat="1" ht="12.95" customHeight="1" x14ac:dyDescent="0.2">
      <c r="A649" s="232"/>
      <c r="E649" s="292"/>
      <c r="G649" s="212"/>
      <c r="H649" s="212"/>
      <c r="I649" s="212"/>
      <c r="J649" s="212"/>
      <c r="K649" s="212"/>
      <c r="L649" s="212"/>
      <c r="M649" s="212"/>
    </row>
    <row r="650" spans="1:13" s="289" customFormat="1" ht="12.95" customHeight="1" x14ac:dyDescent="0.2">
      <c r="A650" s="232"/>
      <c r="E650" s="292"/>
      <c r="G650" s="212"/>
      <c r="H650" s="212"/>
      <c r="I650" s="212"/>
      <c r="J650" s="212"/>
      <c r="K650" s="212"/>
      <c r="L650" s="212"/>
      <c r="M650" s="212"/>
    </row>
    <row r="651" spans="1:13" s="289" customFormat="1" ht="12.95" customHeight="1" x14ac:dyDescent="0.2">
      <c r="A651" s="232"/>
      <c r="E651" s="292"/>
      <c r="G651" s="212"/>
      <c r="H651" s="212"/>
      <c r="I651" s="212"/>
      <c r="J651" s="212"/>
      <c r="K651" s="212"/>
      <c r="L651" s="212"/>
      <c r="M651" s="212"/>
    </row>
    <row r="652" spans="1:13" s="289" customFormat="1" ht="12.95" customHeight="1" x14ac:dyDescent="0.2">
      <c r="A652" s="232"/>
      <c r="E652" s="292"/>
      <c r="G652" s="212"/>
      <c r="H652" s="212"/>
      <c r="I652" s="212"/>
      <c r="J652" s="212"/>
      <c r="K652" s="212"/>
      <c r="L652" s="212"/>
      <c r="M652" s="212"/>
    </row>
    <row r="653" spans="1:13" s="289" customFormat="1" ht="12.95" customHeight="1" x14ac:dyDescent="0.2">
      <c r="A653" s="232"/>
      <c r="E653" s="291"/>
      <c r="G653" s="212"/>
      <c r="H653" s="212"/>
      <c r="I653" s="212"/>
      <c r="J653" s="212"/>
      <c r="K653" s="212"/>
      <c r="L653" s="212"/>
      <c r="M653" s="212"/>
    </row>
    <row r="654" spans="1:13" s="289" customFormat="1" ht="12.95" customHeight="1" x14ac:dyDescent="0.2">
      <c r="A654" s="232"/>
      <c r="E654" s="292"/>
      <c r="G654" s="212"/>
      <c r="H654" s="212"/>
      <c r="I654" s="212"/>
      <c r="J654" s="212"/>
      <c r="K654" s="212"/>
      <c r="L654" s="212"/>
      <c r="M654" s="212"/>
    </row>
    <row r="655" spans="1:13" s="289" customFormat="1" ht="12.95" customHeight="1" x14ac:dyDescent="0.2">
      <c r="A655" s="232"/>
      <c r="E655" s="292"/>
      <c r="G655" s="212"/>
      <c r="H655" s="212"/>
      <c r="I655" s="212"/>
      <c r="J655" s="212"/>
      <c r="K655" s="212"/>
      <c r="L655" s="212"/>
      <c r="M655" s="212"/>
    </row>
    <row r="656" spans="1:13" s="289" customFormat="1" ht="12.95" customHeight="1" x14ac:dyDescent="0.2">
      <c r="A656" s="232"/>
      <c r="E656" s="292"/>
      <c r="G656" s="212"/>
      <c r="H656" s="212"/>
      <c r="I656" s="212"/>
      <c r="J656" s="212"/>
      <c r="K656" s="212"/>
      <c r="L656" s="212"/>
      <c r="M656" s="212"/>
    </row>
    <row r="657" spans="1:13" s="289" customFormat="1" ht="12.95" customHeight="1" x14ac:dyDescent="0.2">
      <c r="A657" s="232"/>
      <c r="E657" s="292"/>
      <c r="G657" s="212"/>
      <c r="H657" s="212"/>
      <c r="I657" s="212"/>
      <c r="J657" s="212"/>
      <c r="K657" s="212"/>
      <c r="L657" s="212"/>
      <c r="M657" s="212"/>
    </row>
    <row r="658" spans="1:13" s="289" customFormat="1" ht="12.95" customHeight="1" x14ac:dyDescent="0.2">
      <c r="A658" s="232"/>
      <c r="E658" s="292"/>
      <c r="G658" s="212"/>
      <c r="H658" s="212"/>
      <c r="I658" s="212"/>
      <c r="J658" s="212"/>
      <c r="K658" s="212"/>
      <c r="L658" s="212"/>
      <c r="M658" s="212"/>
    </row>
    <row r="659" spans="1:13" s="289" customFormat="1" ht="12.95" customHeight="1" x14ac:dyDescent="0.2">
      <c r="A659" s="232"/>
      <c r="E659" s="292"/>
      <c r="G659" s="212"/>
      <c r="H659" s="212"/>
      <c r="I659" s="212"/>
      <c r="J659" s="212"/>
      <c r="K659" s="212"/>
      <c r="L659" s="212"/>
      <c r="M659" s="212"/>
    </row>
    <row r="660" spans="1:13" s="289" customFormat="1" ht="12.95" customHeight="1" x14ac:dyDescent="0.2">
      <c r="A660" s="232"/>
      <c r="E660" s="292"/>
      <c r="G660" s="212"/>
      <c r="H660" s="212"/>
      <c r="I660" s="212"/>
      <c r="J660" s="212"/>
      <c r="K660" s="212"/>
      <c r="L660" s="212"/>
      <c r="M660" s="212"/>
    </row>
    <row r="661" spans="1:13" s="289" customFormat="1" ht="12.95" customHeight="1" x14ac:dyDescent="0.2">
      <c r="A661" s="232"/>
      <c r="E661" s="292"/>
      <c r="G661" s="212"/>
      <c r="H661" s="212"/>
      <c r="I661" s="212"/>
      <c r="J661" s="212"/>
      <c r="K661" s="212"/>
      <c r="L661" s="212"/>
      <c r="M661" s="212"/>
    </row>
    <row r="662" spans="1:13" s="289" customFormat="1" ht="12.95" customHeight="1" x14ac:dyDescent="0.2">
      <c r="A662" s="232"/>
      <c r="E662" s="291"/>
      <c r="G662" s="212"/>
      <c r="H662" s="212"/>
      <c r="I662" s="212"/>
      <c r="J662" s="212"/>
      <c r="K662" s="212"/>
      <c r="L662" s="212"/>
      <c r="M662" s="212"/>
    </row>
    <row r="663" spans="1:13" s="289" customFormat="1" ht="12.95" customHeight="1" thickBot="1" x14ac:dyDescent="0.25">
      <c r="A663" s="232"/>
      <c r="E663" s="293"/>
      <c r="G663" s="212"/>
      <c r="H663" s="212"/>
      <c r="I663" s="212"/>
      <c r="J663" s="212"/>
      <c r="K663" s="212"/>
      <c r="L663" s="212"/>
      <c r="M663" s="212"/>
    </row>
    <row r="664" spans="1:13" s="289" customFormat="1" ht="12.95" customHeight="1" x14ac:dyDescent="0.2">
      <c r="A664" s="232"/>
      <c r="E664" s="292"/>
      <c r="G664" s="212"/>
      <c r="H664" s="212"/>
      <c r="I664" s="212"/>
      <c r="J664" s="212"/>
      <c r="K664" s="212"/>
      <c r="L664" s="212"/>
      <c r="M664" s="212"/>
    </row>
    <row r="665" spans="1:13" s="289" customFormat="1" ht="12.95" customHeight="1" x14ac:dyDescent="0.2">
      <c r="A665" s="232"/>
      <c r="E665" s="292"/>
      <c r="G665" s="212"/>
      <c r="H665" s="212"/>
      <c r="I665" s="212"/>
      <c r="J665" s="212"/>
      <c r="K665" s="212"/>
      <c r="L665" s="212"/>
      <c r="M665" s="212"/>
    </row>
    <row r="666" spans="1:13" s="289" customFormat="1" ht="12.95" customHeight="1" x14ac:dyDescent="0.2">
      <c r="A666" s="232"/>
      <c r="E666" s="291"/>
      <c r="G666" s="212"/>
      <c r="H666" s="212"/>
      <c r="I666" s="212"/>
      <c r="J666" s="212"/>
      <c r="K666" s="212"/>
      <c r="L666" s="212"/>
      <c r="M666" s="212"/>
    </row>
    <row r="667" spans="1:13" s="289" customFormat="1" ht="12.95" customHeight="1" x14ac:dyDescent="0.2">
      <c r="A667" s="232"/>
      <c r="E667" s="292"/>
      <c r="G667" s="212"/>
      <c r="H667" s="212"/>
      <c r="I667" s="212"/>
      <c r="J667" s="212"/>
      <c r="K667" s="212"/>
      <c r="L667" s="212"/>
      <c r="M667" s="212"/>
    </row>
    <row r="668" spans="1:13" s="289" customFormat="1" ht="12.95" customHeight="1" x14ac:dyDescent="0.2">
      <c r="A668" s="232"/>
      <c r="E668" s="292"/>
      <c r="G668" s="212"/>
      <c r="H668" s="212"/>
      <c r="I668" s="212"/>
      <c r="J668" s="212"/>
      <c r="K668" s="212"/>
      <c r="L668" s="212"/>
      <c r="M668" s="212"/>
    </row>
    <row r="669" spans="1:13" s="289" customFormat="1" ht="12.95" customHeight="1" x14ac:dyDescent="0.2">
      <c r="A669" s="232"/>
      <c r="E669" s="292"/>
      <c r="G669" s="212"/>
      <c r="H669" s="212"/>
      <c r="I669" s="212"/>
      <c r="J669" s="212"/>
      <c r="K669" s="212"/>
      <c r="L669" s="212"/>
      <c r="M669" s="212"/>
    </row>
    <row r="670" spans="1:13" s="289" customFormat="1" ht="12.95" customHeight="1" x14ac:dyDescent="0.2">
      <c r="A670" s="232"/>
      <c r="E670" s="292"/>
      <c r="G670" s="212"/>
      <c r="H670" s="212"/>
      <c r="I670" s="212"/>
      <c r="J670" s="212"/>
      <c r="K670" s="212"/>
      <c r="L670" s="212"/>
      <c r="M670" s="212"/>
    </row>
    <row r="671" spans="1:13" s="289" customFormat="1" ht="12.95" customHeight="1" x14ac:dyDescent="0.2">
      <c r="A671" s="232"/>
      <c r="E671" s="292"/>
      <c r="G671" s="212"/>
      <c r="H671" s="212"/>
      <c r="I671" s="212"/>
      <c r="J671" s="212"/>
      <c r="K671" s="212"/>
      <c r="L671" s="212"/>
      <c r="M671" s="212"/>
    </row>
    <row r="672" spans="1:13" s="289" customFormat="1" ht="12.95" customHeight="1" x14ac:dyDescent="0.2">
      <c r="A672" s="232"/>
      <c r="E672" s="292"/>
      <c r="G672" s="212"/>
      <c r="H672" s="212"/>
      <c r="I672" s="212"/>
      <c r="J672" s="212"/>
      <c r="K672" s="212"/>
      <c r="L672" s="212"/>
      <c r="M672" s="212"/>
    </row>
    <row r="673" spans="1:13" s="289" customFormat="1" ht="12.95" customHeight="1" x14ac:dyDescent="0.2">
      <c r="A673" s="232"/>
      <c r="E673" s="292"/>
      <c r="G673" s="212"/>
      <c r="H673" s="212"/>
      <c r="I673" s="212"/>
      <c r="J673" s="212"/>
      <c r="K673" s="212"/>
      <c r="L673" s="212"/>
      <c r="M673" s="212"/>
    </row>
    <row r="674" spans="1:13" s="289" customFormat="1" ht="12.95" customHeight="1" x14ac:dyDescent="0.2">
      <c r="A674" s="232"/>
      <c r="E674" s="292"/>
      <c r="G674" s="212"/>
      <c r="H674" s="212"/>
      <c r="I674" s="212"/>
      <c r="J674" s="212"/>
      <c r="K674" s="212"/>
      <c r="L674" s="212"/>
      <c r="M674" s="212"/>
    </row>
    <row r="675" spans="1:13" s="289" customFormat="1" ht="12.95" customHeight="1" x14ac:dyDescent="0.2">
      <c r="A675" s="232"/>
      <c r="E675" s="292"/>
      <c r="G675" s="212"/>
      <c r="H675" s="212"/>
      <c r="I675" s="212"/>
      <c r="J675" s="212"/>
      <c r="K675" s="212"/>
      <c r="L675" s="212"/>
      <c r="M675" s="212"/>
    </row>
    <row r="676" spans="1:13" s="289" customFormat="1" ht="12.95" customHeight="1" x14ac:dyDescent="0.2">
      <c r="A676" s="232"/>
      <c r="E676" s="292"/>
      <c r="G676" s="212"/>
      <c r="H676" s="212"/>
      <c r="I676" s="212"/>
      <c r="J676" s="212"/>
      <c r="K676" s="212"/>
      <c r="L676" s="212"/>
      <c r="M676" s="212"/>
    </row>
    <row r="677" spans="1:13" s="289" customFormat="1" ht="12.95" customHeight="1" x14ac:dyDescent="0.2">
      <c r="A677" s="232"/>
      <c r="E677" s="292"/>
      <c r="G677" s="212"/>
      <c r="H677" s="212"/>
      <c r="I677" s="212"/>
      <c r="J677" s="212"/>
      <c r="K677" s="212"/>
      <c r="L677" s="212"/>
      <c r="M677" s="212"/>
    </row>
    <row r="678" spans="1:13" s="289" customFormat="1" ht="12.95" customHeight="1" x14ac:dyDescent="0.2">
      <c r="A678" s="232"/>
      <c r="E678" s="292"/>
      <c r="G678" s="212"/>
      <c r="H678" s="212"/>
      <c r="I678" s="212"/>
      <c r="J678" s="212"/>
      <c r="K678" s="212"/>
      <c r="L678" s="212"/>
      <c r="M678" s="212"/>
    </row>
    <row r="679" spans="1:13" s="289" customFormat="1" ht="12.95" customHeight="1" x14ac:dyDescent="0.2">
      <c r="A679" s="232"/>
      <c r="E679" s="292"/>
      <c r="G679" s="212"/>
      <c r="H679" s="212"/>
      <c r="I679" s="212"/>
      <c r="J679" s="212"/>
      <c r="K679" s="212"/>
      <c r="L679" s="212"/>
      <c r="M679" s="212"/>
    </row>
    <row r="680" spans="1:13" s="289" customFormat="1" ht="12.95" customHeight="1" x14ac:dyDescent="0.2">
      <c r="A680" s="232"/>
      <c r="E680" s="292"/>
      <c r="G680" s="212"/>
      <c r="H680" s="212"/>
      <c r="I680" s="212"/>
      <c r="J680" s="212"/>
      <c r="K680" s="212"/>
      <c r="L680" s="212"/>
      <c r="M680" s="212"/>
    </row>
    <row r="681" spans="1:13" s="289" customFormat="1" ht="12.95" customHeight="1" x14ac:dyDescent="0.2">
      <c r="A681" s="232"/>
      <c r="E681" s="292"/>
      <c r="G681" s="212"/>
      <c r="H681" s="212"/>
      <c r="I681" s="212"/>
      <c r="J681" s="212"/>
      <c r="K681" s="212"/>
      <c r="L681" s="212"/>
      <c r="M681" s="212"/>
    </row>
    <row r="682" spans="1:13" s="289" customFormat="1" ht="12.95" customHeight="1" x14ac:dyDescent="0.2">
      <c r="A682" s="232"/>
      <c r="E682" s="292"/>
      <c r="G682" s="212"/>
      <c r="H682" s="212"/>
      <c r="I682" s="212"/>
      <c r="J682" s="212"/>
      <c r="K682" s="212"/>
      <c r="L682" s="212"/>
      <c r="M682" s="212"/>
    </row>
    <row r="683" spans="1:13" s="289" customFormat="1" ht="12.95" customHeight="1" x14ac:dyDescent="0.2">
      <c r="A683" s="232"/>
      <c r="E683" s="292"/>
      <c r="G683" s="212"/>
      <c r="H683" s="212"/>
      <c r="I683" s="212"/>
      <c r="J683" s="212"/>
      <c r="K683" s="212"/>
      <c r="L683" s="212"/>
      <c r="M683" s="212"/>
    </row>
    <row r="684" spans="1:13" s="289" customFormat="1" ht="12.95" customHeight="1" x14ac:dyDescent="0.2">
      <c r="A684" s="232"/>
      <c r="E684" s="292"/>
      <c r="G684" s="212"/>
      <c r="H684" s="212"/>
      <c r="I684" s="212"/>
      <c r="J684" s="212"/>
      <c r="K684" s="212"/>
      <c r="L684" s="212"/>
      <c r="M684" s="212"/>
    </row>
    <row r="685" spans="1:13" s="289" customFormat="1" ht="12.95" customHeight="1" x14ac:dyDescent="0.2">
      <c r="A685" s="232"/>
      <c r="E685" s="292"/>
      <c r="G685" s="212"/>
      <c r="H685" s="212"/>
      <c r="I685" s="212"/>
      <c r="J685" s="212"/>
      <c r="K685" s="212"/>
      <c r="L685" s="212"/>
      <c r="M685" s="212"/>
    </row>
    <row r="686" spans="1:13" s="289" customFormat="1" ht="12.95" customHeight="1" x14ac:dyDescent="0.2">
      <c r="A686" s="232"/>
      <c r="E686" s="291"/>
      <c r="G686" s="212"/>
      <c r="H686" s="212"/>
      <c r="I686" s="212"/>
      <c r="J686" s="212"/>
      <c r="K686" s="212"/>
      <c r="L686" s="212"/>
      <c r="M686" s="212"/>
    </row>
    <row r="687" spans="1:13" s="289" customFormat="1" ht="12.95" customHeight="1" x14ac:dyDescent="0.2">
      <c r="A687" s="232"/>
      <c r="E687" s="292"/>
      <c r="G687" s="212"/>
      <c r="H687" s="212"/>
      <c r="I687" s="212"/>
      <c r="J687" s="212"/>
      <c r="K687" s="212"/>
      <c r="L687" s="212"/>
      <c r="M687" s="212"/>
    </row>
    <row r="688" spans="1:13" s="289" customFormat="1" ht="12.95" customHeight="1" x14ac:dyDescent="0.2">
      <c r="A688" s="232"/>
      <c r="E688" s="292"/>
      <c r="G688" s="212"/>
      <c r="H688" s="212"/>
      <c r="I688" s="212"/>
      <c r="J688" s="212"/>
      <c r="K688" s="212"/>
      <c r="L688" s="212"/>
      <c r="M688" s="212"/>
    </row>
    <row r="689" spans="1:13" s="289" customFormat="1" ht="12.95" customHeight="1" x14ac:dyDescent="0.2">
      <c r="A689" s="232"/>
      <c r="E689" s="292"/>
      <c r="G689" s="212"/>
      <c r="H689" s="212"/>
      <c r="I689" s="212"/>
      <c r="J689" s="212"/>
      <c r="K689" s="212"/>
      <c r="L689" s="212"/>
      <c r="M689" s="212"/>
    </row>
    <row r="690" spans="1:13" s="289" customFormat="1" ht="12.95" customHeight="1" x14ac:dyDescent="0.2">
      <c r="A690" s="232"/>
      <c r="E690" s="292"/>
      <c r="G690" s="212"/>
      <c r="H690" s="212"/>
      <c r="I690" s="212"/>
      <c r="J690" s="212"/>
      <c r="K690" s="212"/>
      <c r="L690" s="212"/>
      <c r="M690" s="212"/>
    </row>
    <row r="691" spans="1:13" s="289" customFormat="1" ht="12.95" customHeight="1" x14ac:dyDescent="0.2">
      <c r="A691" s="232"/>
      <c r="E691" s="292"/>
      <c r="G691" s="212"/>
      <c r="H691" s="212"/>
      <c r="I691" s="212"/>
      <c r="J691" s="212"/>
      <c r="K691" s="212"/>
      <c r="L691" s="212"/>
      <c r="M691" s="212"/>
    </row>
    <row r="692" spans="1:13" s="289" customFormat="1" ht="12.95" customHeight="1" x14ac:dyDescent="0.2">
      <c r="A692" s="232"/>
      <c r="E692" s="292"/>
      <c r="G692" s="212"/>
      <c r="H692" s="212"/>
      <c r="I692" s="212"/>
      <c r="J692" s="212"/>
      <c r="K692" s="212"/>
      <c r="L692" s="212"/>
      <c r="M692" s="212"/>
    </row>
    <row r="693" spans="1:13" s="289" customFormat="1" ht="12.95" customHeight="1" x14ac:dyDescent="0.2">
      <c r="A693" s="232"/>
      <c r="E693" s="292"/>
      <c r="G693" s="212"/>
      <c r="H693" s="212"/>
      <c r="I693" s="212"/>
      <c r="J693" s="212"/>
      <c r="K693" s="212"/>
      <c r="L693" s="212"/>
      <c r="M693" s="212"/>
    </row>
    <row r="694" spans="1:13" s="289" customFormat="1" ht="12.95" customHeight="1" x14ac:dyDescent="0.2">
      <c r="A694" s="232"/>
      <c r="E694" s="292"/>
      <c r="G694" s="212"/>
      <c r="H694" s="212"/>
      <c r="I694" s="212"/>
      <c r="J694" s="212"/>
      <c r="K694" s="212"/>
      <c r="L694" s="212"/>
      <c r="M694" s="212"/>
    </row>
    <row r="695" spans="1:13" s="289" customFormat="1" ht="12.95" customHeight="1" x14ac:dyDescent="0.2">
      <c r="A695" s="232"/>
      <c r="E695" s="292"/>
      <c r="G695" s="212"/>
      <c r="H695" s="212"/>
      <c r="I695" s="212"/>
      <c r="J695" s="212"/>
      <c r="K695" s="212"/>
      <c r="L695" s="212"/>
      <c r="M695" s="212"/>
    </row>
    <row r="696" spans="1:13" s="289" customFormat="1" ht="12.95" customHeight="1" x14ac:dyDescent="0.2">
      <c r="A696" s="232"/>
      <c r="E696" s="292"/>
      <c r="G696" s="212"/>
      <c r="H696" s="212"/>
      <c r="I696" s="212"/>
      <c r="J696" s="212"/>
      <c r="K696" s="212"/>
      <c r="L696" s="212"/>
      <c r="M696" s="212"/>
    </row>
    <row r="697" spans="1:13" s="289" customFormat="1" ht="12.95" customHeight="1" x14ac:dyDescent="0.2">
      <c r="A697" s="232"/>
      <c r="E697" s="292"/>
      <c r="G697" s="212"/>
      <c r="H697" s="212"/>
      <c r="I697" s="212"/>
      <c r="J697" s="212"/>
      <c r="K697" s="212"/>
      <c r="L697" s="212"/>
      <c r="M697" s="212"/>
    </row>
    <row r="698" spans="1:13" s="289" customFormat="1" ht="12.95" customHeight="1" x14ac:dyDescent="0.2">
      <c r="A698" s="232"/>
      <c r="E698" s="292"/>
      <c r="G698" s="212"/>
      <c r="H698" s="212"/>
      <c r="I698" s="212"/>
      <c r="J698" s="212"/>
      <c r="K698" s="212"/>
      <c r="L698" s="212"/>
      <c r="M698" s="212"/>
    </row>
    <row r="699" spans="1:13" s="289" customFormat="1" ht="12.95" customHeight="1" x14ac:dyDescent="0.2">
      <c r="A699" s="232"/>
      <c r="E699" s="292"/>
      <c r="G699" s="212"/>
      <c r="H699" s="212"/>
      <c r="I699" s="212"/>
      <c r="J699" s="212"/>
      <c r="K699" s="212"/>
      <c r="L699" s="212"/>
      <c r="M699" s="212"/>
    </row>
    <row r="700" spans="1:13" s="289" customFormat="1" ht="12.95" customHeight="1" x14ac:dyDescent="0.2">
      <c r="A700" s="232"/>
      <c r="E700" s="291"/>
      <c r="G700" s="212"/>
      <c r="H700" s="212"/>
      <c r="I700" s="212"/>
      <c r="J700" s="212"/>
      <c r="K700" s="212"/>
      <c r="L700" s="212"/>
      <c r="M700" s="212"/>
    </row>
    <row r="701" spans="1:13" s="289" customFormat="1" ht="12.95" customHeight="1" x14ac:dyDescent="0.2">
      <c r="A701" s="232"/>
      <c r="E701" s="292"/>
      <c r="G701" s="212"/>
      <c r="H701" s="212"/>
      <c r="I701" s="212"/>
      <c r="J701" s="212"/>
      <c r="K701" s="212"/>
      <c r="L701" s="212"/>
      <c r="M701" s="212"/>
    </row>
    <row r="702" spans="1:13" s="289" customFormat="1" ht="12.95" customHeight="1" x14ac:dyDescent="0.2">
      <c r="A702" s="232"/>
      <c r="E702" s="292"/>
      <c r="G702" s="212"/>
      <c r="H702" s="212"/>
      <c r="I702" s="212"/>
      <c r="J702" s="212"/>
      <c r="K702" s="212"/>
      <c r="L702" s="212"/>
      <c r="M702" s="212"/>
    </row>
    <row r="703" spans="1:13" s="289" customFormat="1" ht="12.95" customHeight="1" x14ac:dyDescent="0.2">
      <c r="A703" s="232"/>
      <c r="E703" s="292"/>
      <c r="G703" s="212"/>
      <c r="H703" s="212"/>
      <c r="I703" s="212"/>
      <c r="J703" s="212"/>
      <c r="K703" s="212"/>
      <c r="L703" s="212"/>
      <c r="M703" s="212"/>
    </row>
    <row r="704" spans="1:13" s="289" customFormat="1" ht="12.95" customHeight="1" x14ac:dyDescent="0.2">
      <c r="A704" s="232"/>
      <c r="E704" s="292"/>
      <c r="G704" s="212"/>
      <c r="H704" s="212"/>
      <c r="I704" s="212"/>
      <c r="J704" s="212"/>
      <c r="K704" s="212"/>
      <c r="L704" s="212"/>
      <c r="M704" s="212"/>
    </row>
    <row r="705" spans="1:13" s="289" customFormat="1" ht="12.95" customHeight="1" x14ac:dyDescent="0.2">
      <c r="A705" s="232"/>
      <c r="E705" s="292"/>
      <c r="G705" s="212"/>
      <c r="H705" s="212"/>
      <c r="I705" s="212"/>
      <c r="J705" s="212"/>
      <c r="K705" s="212"/>
      <c r="L705" s="212"/>
      <c r="M705" s="212"/>
    </row>
    <row r="706" spans="1:13" s="289" customFormat="1" ht="12.95" customHeight="1" x14ac:dyDescent="0.2">
      <c r="A706" s="232"/>
      <c r="E706" s="292"/>
      <c r="G706" s="212"/>
      <c r="H706" s="212"/>
      <c r="I706" s="212"/>
      <c r="J706" s="212"/>
      <c r="K706" s="212"/>
      <c r="L706" s="212"/>
      <c r="M706" s="212"/>
    </row>
    <row r="707" spans="1:13" s="289" customFormat="1" ht="12.95" customHeight="1" x14ac:dyDescent="0.2">
      <c r="A707" s="232"/>
      <c r="E707" s="292"/>
      <c r="G707" s="212"/>
      <c r="H707" s="212"/>
      <c r="I707" s="212"/>
      <c r="J707" s="212"/>
      <c r="K707" s="212"/>
      <c r="L707" s="212"/>
      <c r="M707" s="212"/>
    </row>
    <row r="708" spans="1:13" s="289" customFormat="1" ht="12.95" customHeight="1" x14ac:dyDescent="0.2">
      <c r="A708" s="232"/>
      <c r="E708" s="292"/>
      <c r="G708" s="212"/>
      <c r="H708" s="212"/>
      <c r="I708" s="212"/>
      <c r="J708" s="212"/>
      <c r="K708" s="212"/>
      <c r="L708" s="212"/>
      <c r="M708" s="212"/>
    </row>
    <row r="709" spans="1:13" s="289" customFormat="1" ht="12.95" customHeight="1" x14ac:dyDescent="0.2">
      <c r="A709" s="232"/>
      <c r="E709" s="291"/>
      <c r="G709" s="212"/>
      <c r="H709" s="212"/>
      <c r="I709" s="212"/>
      <c r="J709" s="212"/>
      <c r="K709" s="212"/>
      <c r="L709" s="212"/>
      <c r="M709" s="212"/>
    </row>
    <row r="710" spans="1:13" s="289" customFormat="1" ht="12.95" customHeight="1" thickBot="1" x14ac:dyDescent="0.25">
      <c r="A710" s="232"/>
      <c r="E710" s="293"/>
      <c r="G710" s="212"/>
      <c r="H710" s="212"/>
      <c r="I710" s="212"/>
      <c r="J710" s="212"/>
      <c r="K710" s="212"/>
      <c r="L710" s="212"/>
      <c r="M710" s="212"/>
    </row>
    <row r="711" spans="1:13" s="289" customFormat="1" ht="12.95" customHeight="1" x14ac:dyDescent="0.2">
      <c r="A711" s="232"/>
      <c r="E711" s="292"/>
      <c r="G711" s="212"/>
      <c r="H711" s="212"/>
      <c r="I711" s="212"/>
      <c r="J711" s="212"/>
      <c r="K711" s="212"/>
      <c r="L711" s="212"/>
      <c r="M711" s="212"/>
    </row>
    <row r="712" spans="1:13" s="289" customFormat="1" ht="12.95" customHeight="1" x14ac:dyDescent="0.2">
      <c r="A712" s="232"/>
      <c r="E712" s="292"/>
      <c r="G712" s="212"/>
      <c r="H712" s="212"/>
      <c r="I712" s="212"/>
      <c r="J712" s="212"/>
      <c r="K712" s="212"/>
      <c r="L712" s="212"/>
      <c r="M712" s="212"/>
    </row>
    <row r="713" spans="1:13" s="289" customFormat="1" ht="12.95" customHeight="1" x14ac:dyDescent="0.2">
      <c r="A713" s="232"/>
      <c r="E713" s="291"/>
      <c r="G713" s="212"/>
      <c r="H713" s="212"/>
      <c r="I713" s="212"/>
      <c r="J713" s="212"/>
      <c r="K713" s="212"/>
      <c r="L713" s="212"/>
      <c r="M713" s="212"/>
    </row>
    <row r="714" spans="1:13" s="289" customFormat="1" ht="12.95" customHeight="1" x14ac:dyDescent="0.2">
      <c r="A714" s="232"/>
      <c r="E714" s="292"/>
      <c r="G714" s="212"/>
      <c r="H714" s="212"/>
      <c r="I714" s="212"/>
      <c r="J714" s="212"/>
      <c r="K714" s="212"/>
      <c r="L714" s="212"/>
      <c r="M714" s="212"/>
    </row>
    <row r="715" spans="1:13" s="289" customFormat="1" ht="12.95" customHeight="1" x14ac:dyDescent="0.2">
      <c r="A715" s="232"/>
      <c r="E715" s="292"/>
      <c r="G715" s="212"/>
      <c r="H715" s="212"/>
      <c r="I715" s="212"/>
      <c r="J715" s="212"/>
      <c r="K715" s="212"/>
      <c r="L715" s="212"/>
      <c r="M715" s="212"/>
    </row>
    <row r="716" spans="1:13" s="289" customFormat="1" ht="12.95" customHeight="1" x14ac:dyDescent="0.2">
      <c r="A716" s="232"/>
      <c r="E716" s="292"/>
      <c r="G716" s="212"/>
      <c r="H716" s="212"/>
      <c r="I716" s="212"/>
      <c r="J716" s="212"/>
      <c r="K716" s="212"/>
      <c r="L716" s="212"/>
      <c r="M716" s="212"/>
    </row>
    <row r="717" spans="1:13" s="289" customFormat="1" ht="12.95" customHeight="1" x14ac:dyDescent="0.2">
      <c r="A717" s="232"/>
      <c r="E717" s="292"/>
      <c r="G717" s="212"/>
      <c r="H717" s="212"/>
      <c r="I717" s="212"/>
      <c r="J717" s="212"/>
      <c r="K717" s="212"/>
      <c r="L717" s="212"/>
      <c r="M717" s="212"/>
    </row>
    <row r="718" spans="1:13" s="289" customFormat="1" ht="12.95" customHeight="1" x14ac:dyDescent="0.2">
      <c r="A718" s="232"/>
      <c r="E718" s="292"/>
      <c r="G718" s="212"/>
      <c r="H718" s="212"/>
      <c r="I718" s="212"/>
      <c r="J718" s="212"/>
      <c r="K718" s="212"/>
      <c r="L718" s="212"/>
      <c r="M718" s="212"/>
    </row>
    <row r="719" spans="1:13" s="289" customFormat="1" ht="12.95" customHeight="1" x14ac:dyDescent="0.2">
      <c r="A719" s="232"/>
      <c r="E719" s="292"/>
      <c r="G719" s="212"/>
      <c r="H719" s="212"/>
      <c r="I719" s="212"/>
      <c r="J719" s="212"/>
      <c r="K719" s="212"/>
      <c r="L719" s="212"/>
      <c r="M719" s="212"/>
    </row>
    <row r="720" spans="1:13" s="289" customFormat="1" ht="12.95" customHeight="1" x14ac:dyDescent="0.2">
      <c r="A720" s="232"/>
      <c r="E720" s="292"/>
      <c r="G720" s="212"/>
      <c r="H720" s="212"/>
      <c r="I720" s="212"/>
      <c r="J720" s="212"/>
      <c r="K720" s="212"/>
      <c r="L720" s="212"/>
      <c r="M720" s="212"/>
    </row>
    <row r="721" spans="1:13" s="289" customFormat="1" ht="12.95" customHeight="1" x14ac:dyDescent="0.2">
      <c r="A721" s="232"/>
      <c r="E721" s="292"/>
      <c r="G721" s="212"/>
      <c r="H721" s="212"/>
      <c r="I721" s="212"/>
      <c r="J721" s="212"/>
      <c r="K721" s="212"/>
      <c r="L721" s="212"/>
      <c r="M721" s="212"/>
    </row>
    <row r="722" spans="1:13" s="289" customFormat="1" ht="12.95" customHeight="1" x14ac:dyDescent="0.2">
      <c r="A722" s="232"/>
      <c r="E722" s="292"/>
      <c r="G722" s="212"/>
      <c r="H722" s="212"/>
      <c r="I722" s="212"/>
      <c r="J722" s="212"/>
      <c r="K722" s="212"/>
      <c r="L722" s="212"/>
      <c r="M722" s="212"/>
    </row>
    <row r="723" spans="1:13" s="289" customFormat="1" ht="12.95" customHeight="1" x14ac:dyDescent="0.2">
      <c r="A723" s="232"/>
      <c r="E723" s="292"/>
      <c r="G723" s="212"/>
      <c r="H723" s="212"/>
      <c r="I723" s="212"/>
      <c r="J723" s="212"/>
      <c r="K723" s="212"/>
      <c r="L723" s="212"/>
      <c r="M723" s="212"/>
    </row>
    <row r="724" spans="1:13" s="289" customFormat="1" ht="12.95" customHeight="1" x14ac:dyDescent="0.2">
      <c r="A724" s="232"/>
      <c r="E724" s="292"/>
      <c r="G724" s="212"/>
      <c r="H724" s="212"/>
      <c r="I724" s="212"/>
      <c r="J724" s="212"/>
      <c r="K724" s="212"/>
      <c r="L724" s="212"/>
      <c r="M724" s="212"/>
    </row>
    <row r="725" spans="1:13" s="289" customFormat="1" ht="12.95" customHeight="1" x14ac:dyDescent="0.2">
      <c r="A725" s="232"/>
      <c r="E725" s="292"/>
      <c r="G725" s="212"/>
      <c r="H725" s="212"/>
      <c r="I725" s="212"/>
      <c r="J725" s="212"/>
      <c r="K725" s="212"/>
      <c r="L725" s="212"/>
      <c r="M725" s="212"/>
    </row>
    <row r="726" spans="1:13" s="289" customFormat="1" ht="12.95" customHeight="1" x14ac:dyDescent="0.2">
      <c r="A726" s="232"/>
      <c r="E726" s="292"/>
      <c r="G726" s="212"/>
      <c r="H726" s="212"/>
      <c r="I726" s="212"/>
      <c r="J726" s="212"/>
      <c r="K726" s="212"/>
      <c r="L726" s="212"/>
      <c r="M726" s="212"/>
    </row>
    <row r="727" spans="1:13" s="289" customFormat="1" ht="12.95" customHeight="1" x14ac:dyDescent="0.2">
      <c r="A727" s="232"/>
      <c r="E727" s="292"/>
      <c r="G727" s="212"/>
      <c r="H727" s="212"/>
      <c r="I727" s="212"/>
      <c r="J727" s="212"/>
      <c r="K727" s="212"/>
      <c r="L727" s="212"/>
      <c r="M727" s="212"/>
    </row>
    <row r="728" spans="1:13" s="289" customFormat="1" ht="12.95" customHeight="1" x14ac:dyDescent="0.2">
      <c r="A728" s="232"/>
      <c r="E728" s="292"/>
      <c r="G728" s="212"/>
      <c r="H728" s="212"/>
      <c r="I728" s="212"/>
      <c r="J728" s="212"/>
      <c r="K728" s="212"/>
      <c r="L728" s="212"/>
      <c r="M728" s="212"/>
    </row>
    <row r="729" spans="1:13" s="289" customFormat="1" ht="12.95" customHeight="1" x14ac:dyDescent="0.2">
      <c r="A729" s="232"/>
      <c r="E729" s="292"/>
      <c r="G729" s="212"/>
      <c r="H729" s="212"/>
      <c r="I729" s="212"/>
      <c r="J729" s="212"/>
      <c r="K729" s="212"/>
      <c r="L729" s="212"/>
      <c r="M729" s="212"/>
    </row>
    <row r="730" spans="1:13" s="289" customFormat="1" ht="12.95" customHeight="1" x14ac:dyDescent="0.2">
      <c r="A730" s="232"/>
      <c r="E730" s="292"/>
      <c r="G730" s="212"/>
      <c r="H730" s="212"/>
      <c r="I730" s="212"/>
      <c r="J730" s="212"/>
      <c r="K730" s="212"/>
      <c r="L730" s="212"/>
      <c r="M730" s="212"/>
    </row>
    <row r="731" spans="1:13" s="289" customFormat="1" ht="12.95" customHeight="1" x14ac:dyDescent="0.2">
      <c r="A731" s="232"/>
      <c r="E731" s="292"/>
      <c r="G731" s="212"/>
      <c r="H731" s="212"/>
      <c r="I731" s="212"/>
      <c r="J731" s="212"/>
      <c r="K731" s="212"/>
      <c r="L731" s="212"/>
      <c r="M731" s="212"/>
    </row>
    <row r="732" spans="1:13" s="289" customFormat="1" ht="12.95" customHeight="1" x14ac:dyDescent="0.2">
      <c r="A732" s="232"/>
      <c r="E732" s="292"/>
      <c r="G732" s="212"/>
      <c r="H732" s="212"/>
      <c r="I732" s="212"/>
      <c r="J732" s="212"/>
      <c r="K732" s="212"/>
      <c r="L732" s="212"/>
      <c r="M732" s="212"/>
    </row>
    <row r="733" spans="1:13" s="289" customFormat="1" ht="12.95" customHeight="1" x14ac:dyDescent="0.2">
      <c r="A733" s="232"/>
      <c r="E733" s="291"/>
      <c r="G733" s="212"/>
      <c r="H733" s="212"/>
      <c r="I733" s="212"/>
      <c r="J733" s="212"/>
      <c r="K733" s="212"/>
      <c r="L733" s="212"/>
      <c r="M733" s="212"/>
    </row>
    <row r="734" spans="1:13" s="289" customFormat="1" ht="12.95" customHeight="1" x14ac:dyDescent="0.2">
      <c r="A734" s="232"/>
      <c r="E734" s="292"/>
      <c r="G734" s="212"/>
      <c r="H734" s="212"/>
      <c r="I734" s="212"/>
      <c r="J734" s="212"/>
      <c r="K734" s="212"/>
      <c r="L734" s="212"/>
      <c r="M734" s="212"/>
    </row>
    <row r="735" spans="1:13" s="289" customFormat="1" ht="12.95" customHeight="1" x14ac:dyDescent="0.2">
      <c r="A735" s="232"/>
      <c r="E735" s="292"/>
      <c r="G735" s="212"/>
      <c r="H735" s="212"/>
      <c r="I735" s="212"/>
      <c r="J735" s="212"/>
      <c r="K735" s="212"/>
      <c r="L735" s="212"/>
      <c r="M735" s="212"/>
    </row>
    <row r="736" spans="1:13" s="289" customFormat="1" ht="12.95" customHeight="1" x14ac:dyDescent="0.2">
      <c r="A736" s="232"/>
      <c r="E736" s="292"/>
      <c r="G736" s="212"/>
      <c r="H736" s="212"/>
      <c r="I736" s="212"/>
      <c r="J736" s="212"/>
      <c r="K736" s="212"/>
      <c r="L736" s="212"/>
      <c r="M736" s="212"/>
    </row>
    <row r="737" spans="1:13" s="289" customFormat="1" ht="12.95" customHeight="1" x14ac:dyDescent="0.2">
      <c r="A737" s="232"/>
      <c r="E737" s="292"/>
      <c r="G737" s="212"/>
      <c r="H737" s="212"/>
      <c r="I737" s="212"/>
      <c r="J737" s="212"/>
      <c r="K737" s="212"/>
      <c r="L737" s="212"/>
      <c r="M737" s="212"/>
    </row>
    <row r="738" spans="1:13" s="289" customFormat="1" ht="12.95" customHeight="1" x14ac:dyDescent="0.2">
      <c r="A738" s="232"/>
      <c r="E738" s="292"/>
      <c r="G738" s="212"/>
      <c r="H738" s="212"/>
      <c r="I738" s="212"/>
      <c r="J738" s="212"/>
      <c r="K738" s="212"/>
      <c r="L738" s="212"/>
      <c r="M738" s="212"/>
    </row>
    <row r="739" spans="1:13" s="289" customFormat="1" ht="12.95" customHeight="1" x14ac:dyDescent="0.2">
      <c r="A739" s="232"/>
      <c r="E739" s="292"/>
      <c r="G739" s="212"/>
      <c r="H739" s="212"/>
      <c r="I739" s="212"/>
      <c r="J739" s="212"/>
      <c r="K739" s="212"/>
      <c r="L739" s="212"/>
      <c r="M739" s="212"/>
    </row>
    <row r="740" spans="1:13" s="289" customFormat="1" ht="12.95" customHeight="1" x14ac:dyDescent="0.2">
      <c r="A740" s="232"/>
      <c r="E740" s="292"/>
      <c r="G740" s="212"/>
      <c r="H740" s="212"/>
      <c r="I740" s="212"/>
      <c r="J740" s="212"/>
      <c r="K740" s="212"/>
      <c r="L740" s="212"/>
      <c r="M740" s="212"/>
    </row>
    <row r="741" spans="1:13" s="289" customFormat="1" ht="12.95" customHeight="1" x14ac:dyDescent="0.2">
      <c r="A741" s="232"/>
      <c r="E741" s="292"/>
      <c r="G741" s="212"/>
      <c r="H741" s="212"/>
      <c r="I741" s="212"/>
      <c r="J741" s="212"/>
      <c r="K741" s="212"/>
      <c r="L741" s="212"/>
      <c r="M741" s="212"/>
    </row>
    <row r="742" spans="1:13" s="289" customFormat="1" ht="12.95" customHeight="1" x14ac:dyDescent="0.2">
      <c r="A742" s="232"/>
      <c r="E742" s="292"/>
      <c r="G742" s="212"/>
      <c r="H742" s="212"/>
      <c r="I742" s="212"/>
      <c r="J742" s="212"/>
      <c r="K742" s="212"/>
      <c r="L742" s="212"/>
      <c r="M742" s="212"/>
    </row>
    <row r="743" spans="1:13" s="289" customFormat="1" ht="12.95" customHeight="1" x14ac:dyDescent="0.2">
      <c r="A743" s="232"/>
      <c r="E743" s="292"/>
      <c r="G743" s="212"/>
      <c r="H743" s="212"/>
      <c r="I743" s="212"/>
      <c r="J743" s="212"/>
      <c r="K743" s="212"/>
      <c r="L743" s="212"/>
      <c r="M743" s="212"/>
    </row>
    <row r="744" spans="1:13" s="289" customFormat="1" ht="12.95" customHeight="1" x14ac:dyDescent="0.2">
      <c r="A744" s="232"/>
      <c r="E744" s="292"/>
      <c r="G744" s="212"/>
      <c r="H744" s="212"/>
      <c r="I744" s="212"/>
      <c r="J744" s="212"/>
      <c r="K744" s="212"/>
      <c r="L744" s="212"/>
      <c r="M744" s="212"/>
    </row>
    <row r="745" spans="1:13" s="289" customFormat="1" ht="12.95" customHeight="1" x14ac:dyDescent="0.2">
      <c r="A745" s="232"/>
      <c r="E745" s="292"/>
      <c r="G745" s="212"/>
      <c r="H745" s="212"/>
      <c r="I745" s="212"/>
      <c r="J745" s="212"/>
      <c r="K745" s="212"/>
      <c r="L745" s="212"/>
      <c r="M745" s="212"/>
    </row>
    <row r="746" spans="1:13" s="289" customFormat="1" ht="12.95" customHeight="1" x14ac:dyDescent="0.2">
      <c r="A746" s="232"/>
      <c r="E746" s="292"/>
      <c r="G746" s="212"/>
      <c r="H746" s="212"/>
      <c r="I746" s="212"/>
      <c r="J746" s="212"/>
      <c r="K746" s="212"/>
      <c r="L746" s="212"/>
      <c r="M746" s="212"/>
    </row>
    <row r="747" spans="1:13" s="289" customFormat="1" ht="12.95" customHeight="1" x14ac:dyDescent="0.2">
      <c r="A747" s="232"/>
      <c r="E747" s="291"/>
      <c r="G747" s="212"/>
      <c r="H747" s="212"/>
      <c r="I747" s="212"/>
      <c r="J747" s="212"/>
      <c r="K747" s="212"/>
      <c r="L747" s="212"/>
      <c r="M747" s="212"/>
    </row>
    <row r="748" spans="1:13" s="289" customFormat="1" ht="12.95" customHeight="1" x14ac:dyDescent="0.2">
      <c r="A748" s="232"/>
      <c r="E748" s="292"/>
      <c r="G748" s="212"/>
      <c r="H748" s="212"/>
      <c r="I748" s="212"/>
      <c r="J748" s="212"/>
      <c r="K748" s="212"/>
      <c r="L748" s="212"/>
      <c r="M748" s="212"/>
    </row>
    <row r="749" spans="1:13" s="289" customFormat="1" ht="12.95" customHeight="1" x14ac:dyDescent="0.2">
      <c r="A749" s="232"/>
      <c r="E749" s="292"/>
      <c r="G749" s="212"/>
      <c r="H749" s="212"/>
      <c r="I749" s="212"/>
      <c r="J749" s="212"/>
      <c r="K749" s="212"/>
      <c r="L749" s="212"/>
      <c r="M749" s="212"/>
    </row>
    <row r="750" spans="1:13" s="289" customFormat="1" ht="12.95" customHeight="1" x14ac:dyDescent="0.2">
      <c r="A750" s="232"/>
      <c r="E750" s="292"/>
      <c r="G750" s="212"/>
      <c r="H750" s="212"/>
      <c r="I750" s="212"/>
      <c r="J750" s="212"/>
      <c r="K750" s="212"/>
      <c r="L750" s="212"/>
      <c r="M750" s="212"/>
    </row>
    <row r="751" spans="1:13" s="289" customFormat="1" ht="12.95" customHeight="1" x14ac:dyDescent="0.2">
      <c r="A751" s="232"/>
      <c r="E751" s="292"/>
      <c r="G751" s="212"/>
      <c r="H751" s="212"/>
      <c r="I751" s="212"/>
      <c r="J751" s="212"/>
      <c r="K751" s="212"/>
      <c r="L751" s="212"/>
      <c r="M751" s="212"/>
    </row>
    <row r="752" spans="1:13" s="289" customFormat="1" ht="12.95" customHeight="1" x14ac:dyDescent="0.2">
      <c r="A752" s="232"/>
      <c r="E752" s="292"/>
      <c r="G752" s="212"/>
      <c r="H752" s="212"/>
      <c r="I752" s="212"/>
      <c r="J752" s="212"/>
      <c r="K752" s="212"/>
      <c r="L752" s="212"/>
      <c r="M752" s="212"/>
    </row>
    <row r="753" spans="1:13" s="289" customFormat="1" ht="12.95" customHeight="1" x14ac:dyDescent="0.2">
      <c r="A753" s="232"/>
      <c r="E753" s="292"/>
      <c r="G753" s="212"/>
      <c r="H753" s="212"/>
      <c r="I753" s="212"/>
      <c r="J753" s="212"/>
      <c r="K753" s="212"/>
      <c r="L753" s="212"/>
      <c r="M753" s="212"/>
    </row>
    <row r="754" spans="1:13" s="289" customFormat="1" ht="12.95" customHeight="1" x14ac:dyDescent="0.2">
      <c r="A754" s="232"/>
      <c r="E754" s="292"/>
      <c r="G754" s="212"/>
      <c r="H754" s="212"/>
      <c r="I754" s="212"/>
      <c r="J754" s="212"/>
      <c r="K754" s="212"/>
      <c r="L754" s="212"/>
      <c r="M754" s="212"/>
    </row>
    <row r="755" spans="1:13" s="289" customFormat="1" ht="12.95" customHeight="1" x14ac:dyDescent="0.2">
      <c r="A755" s="232"/>
      <c r="E755" s="292"/>
      <c r="G755" s="212"/>
      <c r="H755" s="212"/>
      <c r="I755" s="212"/>
      <c r="J755" s="212"/>
      <c r="K755" s="212"/>
      <c r="L755" s="212"/>
      <c r="M755" s="212"/>
    </row>
    <row r="756" spans="1:13" s="289" customFormat="1" ht="12.95" customHeight="1" x14ac:dyDescent="0.2">
      <c r="A756" s="232"/>
      <c r="E756" s="291"/>
      <c r="G756" s="212"/>
      <c r="H756" s="212"/>
      <c r="I756" s="212"/>
      <c r="J756" s="212"/>
      <c r="K756" s="212"/>
      <c r="L756" s="212"/>
      <c r="M756" s="212"/>
    </row>
    <row r="757" spans="1:13" s="289" customFormat="1" ht="12.95" customHeight="1" thickBot="1" x14ac:dyDescent="0.25">
      <c r="A757" s="232"/>
      <c r="E757" s="293"/>
      <c r="G757" s="212"/>
      <c r="H757" s="212"/>
      <c r="I757" s="212"/>
      <c r="J757" s="212"/>
      <c r="K757" s="212"/>
      <c r="L757" s="212"/>
      <c r="M757" s="212"/>
    </row>
    <row r="758" spans="1:13" s="289" customFormat="1" ht="12.95" customHeight="1" x14ac:dyDescent="0.2">
      <c r="A758" s="232"/>
      <c r="E758" s="292"/>
      <c r="G758" s="212"/>
      <c r="H758" s="212"/>
      <c r="I758" s="212"/>
      <c r="J758" s="212"/>
      <c r="K758" s="212"/>
      <c r="L758" s="212"/>
      <c r="M758" s="212"/>
    </row>
    <row r="759" spans="1:13" s="289" customFormat="1" ht="12.95" customHeight="1" x14ac:dyDescent="0.2">
      <c r="A759" s="232"/>
      <c r="E759" s="292"/>
      <c r="G759" s="212"/>
      <c r="H759" s="212"/>
      <c r="I759" s="212"/>
      <c r="J759" s="212"/>
      <c r="K759" s="212"/>
      <c r="L759" s="212"/>
      <c r="M759" s="212"/>
    </row>
    <row r="760" spans="1:13" s="289" customFormat="1" ht="12.95" customHeight="1" x14ac:dyDescent="0.2">
      <c r="A760" s="232"/>
      <c r="E760" s="291"/>
      <c r="G760" s="212"/>
      <c r="H760" s="212"/>
      <c r="I760" s="212"/>
      <c r="J760" s="212"/>
      <c r="K760" s="212"/>
      <c r="L760" s="212"/>
      <c r="M760" s="212"/>
    </row>
    <row r="761" spans="1:13" s="289" customFormat="1" ht="12.95" customHeight="1" x14ac:dyDescent="0.2">
      <c r="A761" s="232"/>
      <c r="E761" s="292"/>
      <c r="G761" s="212"/>
      <c r="H761" s="212"/>
      <c r="I761" s="212"/>
      <c r="J761" s="212"/>
      <c r="K761" s="212"/>
      <c r="L761" s="212"/>
      <c r="M761" s="212"/>
    </row>
    <row r="762" spans="1:13" s="289" customFormat="1" ht="12.95" customHeight="1" x14ac:dyDescent="0.2">
      <c r="A762" s="232"/>
      <c r="E762" s="292"/>
      <c r="G762" s="212"/>
      <c r="H762" s="212"/>
      <c r="I762" s="212"/>
      <c r="J762" s="212"/>
      <c r="K762" s="212"/>
      <c r="L762" s="212"/>
      <c r="M762" s="212"/>
    </row>
    <row r="763" spans="1:13" s="289" customFormat="1" ht="12.95" customHeight="1" x14ac:dyDescent="0.2">
      <c r="A763" s="232"/>
      <c r="E763" s="292"/>
      <c r="G763" s="212"/>
      <c r="H763" s="212"/>
      <c r="I763" s="212"/>
      <c r="J763" s="212"/>
      <c r="K763" s="212"/>
      <c r="L763" s="212"/>
      <c r="M763" s="212"/>
    </row>
    <row r="764" spans="1:13" s="289" customFormat="1" ht="12.95" customHeight="1" x14ac:dyDescent="0.2">
      <c r="A764" s="232"/>
      <c r="E764" s="292"/>
      <c r="G764" s="212"/>
      <c r="H764" s="212"/>
      <c r="I764" s="212"/>
      <c r="J764" s="212"/>
      <c r="K764" s="212"/>
      <c r="L764" s="212"/>
      <c r="M764" s="212"/>
    </row>
    <row r="765" spans="1:13" s="289" customFormat="1" ht="12.95" customHeight="1" x14ac:dyDescent="0.2">
      <c r="A765" s="232"/>
      <c r="E765" s="292"/>
      <c r="G765" s="212"/>
      <c r="H765" s="212"/>
      <c r="I765" s="212"/>
      <c r="J765" s="212"/>
      <c r="K765" s="212"/>
      <c r="L765" s="212"/>
      <c r="M765" s="212"/>
    </row>
    <row r="766" spans="1:13" s="289" customFormat="1" ht="12.95" customHeight="1" x14ac:dyDescent="0.2">
      <c r="A766" s="232"/>
      <c r="E766" s="292"/>
      <c r="G766" s="212"/>
      <c r="H766" s="212"/>
      <c r="I766" s="212"/>
      <c r="J766" s="212"/>
      <c r="K766" s="212"/>
      <c r="L766" s="212"/>
      <c r="M766" s="212"/>
    </row>
    <row r="767" spans="1:13" s="289" customFormat="1" ht="12.95" customHeight="1" x14ac:dyDescent="0.2">
      <c r="A767" s="232"/>
      <c r="E767" s="292"/>
      <c r="G767" s="212"/>
      <c r="H767" s="212"/>
      <c r="I767" s="212"/>
      <c r="J767" s="212"/>
      <c r="K767" s="212"/>
      <c r="L767" s="212"/>
      <c r="M767" s="212"/>
    </row>
    <row r="768" spans="1:13" s="289" customFormat="1" ht="12.95" customHeight="1" x14ac:dyDescent="0.2">
      <c r="A768" s="232"/>
      <c r="E768" s="292"/>
      <c r="G768" s="212"/>
      <c r="H768" s="212"/>
      <c r="I768" s="212"/>
      <c r="J768" s="212"/>
      <c r="K768" s="212"/>
      <c r="L768" s="212"/>
      <c r="M768" s="212"/>
    </row>
    <row r="769" spans="1:13" s="289" customFormat="1" ht="12.95" customHeight="1" x14ac:dyDescent="0.2">
      <c r="A769" s="232"/>
      <c r="E769" s="292"/>
      <c r="G769" s="212"/>
      <c r="H769" s="212"/>
      <c r="I769" s="212"/>
      <c r="J769" s="212"/>
      <c r="K769" s="212"/>
      <c r="L769" s="212"/>
      <c r="M769" s="212"/>
    </row>
    <row r="770" spans="1:13" s="289" customFormat="1" ht="12.95" customHeight="1" x14ac:dyDescent="0.2">
      <c r="A770" s="232"/>
      <c r="E770" s="292"/>
      <c r="G770" s="212"/>
      <c r="H770" s="212"/>
      <c r="I770" s="212"/>
      <c r="J770" s="212"/>
      <c r="K770" s="212"/>
      <c r="L770" s="212"/>
      <c r="M770" s="212"/>
    </row>
    <row r="771" spans="1:13" s="289" customFormat="1" ht="12.95" customHeight="1" x14ac:dyDescent="0.2">
      <c r="A771" s="232"/>
      <c r="E771" s="292"/>
      <c r="G771" s="212"/>
      <c r="H771" s="212"/>
      <c r="I771" s="212"/>
      <c r="J771" s="212"/>
      <c r="K771" s="212"/>
      <c r="L771" s="212"/>
      <c r="M771" s="212"/>
    </row>
    <row r="772" spans="1:13" s="289" customFormat="1" ht="12.95" customHeight="1" x14ac:dyDescent="0.2">
      <c r="A772" s="232"/>
      <c r="E772" s="292"/>
      <c r="G772" s="212"/>
      <c r="H772" s="212"/>
      <c r="I772" s="212"/>
      <c r="J772" s="212"/>
      <c r="K772" s="212"/>
      <c r="L772" s="212"/>
      <c r="M772" s="212"/>
    </row>
    <row r="773" spans="1:13" s="289" customFormat="1" ht="12.95" customHeight="1" x14ac:dyDescent="0.2">
      <c r="A773" s="232"/>
      <c r="E773" s="292"/>
      <c r="G773" s="212"/>
      <c r="H773" s="212"/>
      <c r="I773" s="212"/>
      <c r="J773" s="212"/>
      <c r="K773" s="212"/>
      <c r="L773" s="212"/>
      <c r="M773" s="212"/>
    </row>
    <row r="774" spans="1:13" s="289" customFormat="1" ht="12.95" customHeight="1" x14ac:dyDescent="0.2">
      <c r="A774" s="232"/>
      <c r="E774" s="292"/>
      <c r="G774" s="212"/>
      <c r="H774" s="212"/>
      <c r="I774" s="212"/>
      <c r="J774" s="212"/>
      <c r="K774" s="212"/>
      <c r="L774" s="212"/>
      <c r="M774" s="212"/>
    </row>
    <row r="775" spans="1:13" s="289" customFormat="1" ht="12.95" customHeight="1" x14ac:dyDescent="0.2">
      <c r="A775" s="232"/>
      <c r="E775" s="292"/>
      <c r="G775" s="212"/>
      <c r="H775" s="212"/>
      <c r="I775" s="212"/>
      <c r="J775" s="212"/>
      <c r="K775" s="212"/>
      <c r="L775" s="212"/>
      <c r="M775" s="212"/>
    </row>
    <row r="776" spans="1:13" s="289" customFormat="1" ht="12.95" customHeight="1" x14ac:dyDescent="0.2">
      <c r="A776" s="232"/>
      <c r="E776" s="292"/>
      <c r="G776" s="212"/>
      <c r="H776" s="212"/>
      <c r="I776" s="212"/>
      <c r="J776" s="212"/>
      <c r="K776" s="212"/>
      <c r="L776" s="212"/>
      <c r="M776" s="212"/>
    </row>
    <row r="777" spans="1:13" s="289" customFormat="1" ht="12.95" customHeight="1" x14ac:dyDescent="0.2">
      <c r="A777" s="232"/>
      <c r="E777" s="292"/>
      <c r="G777" s="212"/>
      <c r="H777" s="212"/>
      <c r="I777" s="212"/>
      <c r="J777" s="212"/>
      <c r="K777" s="212"/>
      <c r="L777" s="212"/>
      <c r="M777" s="212"/>
    </row>
    <row r="778" spans="1:13" s="289" customFormat="1" ht="12.95" customHeight="1" x14ac:dyDescent="0.2">
      <c r="A778" s="232"/>
      <c r="E778" s="292"/>
      <c r="G778" s="212"/>
      <c r="H778" s="212"/>
      <c r="I778" s="212"/>
      <c r="J778" s="212"/>
      <c r="K778" s="212"/>
      <c r="L778" s="212"/>
      <c r="M778" s="212"/>
    </row>
    <row r="779" spans="1:13" s="289" customFormat="1" ht="12.95" customHeight="1" x14ac:dyDescent="0.2">
      <c r="A779" s="232"/>
      <c r="E779" s="292"/>
      <c r="G779" s="212"/>
      <c r="H779" s="212"/>
      <c r="I779" s="212"/>
      <c r="J779" s="212"/>
      <c r="K779" s="212"/>
      <c r="L779" s="212"/>
      <c r="M779" s="212"/>
    </row>
    <row r="780" spans="1:13" s="289" customFormat="1" ht="12.95" customHeight="1" x14ac:dyDescent="0.2">
      <c r="A780" s="232"/>
      <c r="E780" s="291"/>
      <c r="G780" s="212"/>
      <c r="H780" s="212"/>
      <c r="I780" s="212"/>
      <c r="J780" s="212"/>
      <c r="K780" s="212"/>
      <c r="L780" s="212"/>
      <c r="M780" s="212"/>
    </row>
    <row r="781" spans="1:13" s="289" customFormat="1" ht="12.95" customHeight="1" x14ac:dyDescent="0.2">
      <c r="A781" s="232"/>
      <c r="E781" s="292"/>
      <c r="G781" s="212"/>
      <c r="H781" s="212"/>
      <c r="I781" s="212"/>
      <c r="J781" s="212"/>
      <c r="K781" s="212"/>
      <c r="L781" s="212"/>
      <c r="M781" s="212"/>
    </row>
    <row r="782" spans="1:13" s="289" customFormat="1" ht="12.95" customHeight="1" x14ac:dyDescent="0.2">
      <c r="A782" s="232"/>
      <c r="E782" s="292"/>
      <c r="G782" s="212"/>
      <c r="H782" s="212"/>
      <c r="I782" s="212"/>
      <c r="J782" s="212"/>
      <c r="K782" s="212"/>
      <c r="L782" s="212"/>
      <c r="M782" s="212"/>
    </row>
    <row r="783" spans="1:13" s="289" customFormat="1" ht="12.95" customHeight="1" x14ac:dyDescent="0.2">
      <c r="A783" s="232"/>
      <c r="E783" s="292"/>
      <c r="G783" s="212"/>
      <c r="H783" s="212"/>
      <c r="I783" s="212"/>
      <c r="J783" s="212"/>
      <c r="K783" s="212"/>
      <c r="L783" s="212"/>
      <c r="M783" s="212"/>
    </row>
    <row r="784" spans="1:13" s="289" customFormat="1" ht="12.95" customHeight="1" x14ac:dyDescent="0.2">
      <c r="A784" s="232"/>
      <c r="E784" s="292"/>
      <c r="G784" s="212"/>
      <c r="H784" s="212"/>
      <c r="I784" s="212"/>
      <c r="J784" s="212"/>
      <c r="K784" s="212"/>
      <c r="L784" s="212"/>
      <c r="M784" s="212"/>
    </row>
    <row r="785" spans="1:13" s="289" customFormat="1" ht="12.95" customHeight="1" x14ac:dyDescent="0.2">
      <c r="A785" s="232"/>
      <c r="E785" s="292"/>
      <c r="G785" s="212"/>
      <c r="H785" s="212"/>
      <c r="I785" s="212"/>
      <c r="J785" s="212"/>
      <c r="K785" s="212"/>
      <c r="L785" s="212"/>
      <c r="M785" s="212"/>
    </row>
    <row r="786" spans="1:13" s="289" customFormat="1" ht="12.95" customHeight="1" x14ac:dyDescent="0.2">
      <c r="A786" s="232"/>
      <c r="E786" s="292"/>
      <c r="G786" s="212"/>
      <c r="H786" s="212"/>
      <c r="I786" s="212"/>
      <c r="J786" s="212"/>
      <c r="K786" s="212"/>
      <c r="L786" s="212"/>
      <c r="M786" s="212"/>
    </row>
    <row r="787" spans="1:13" s="289" customFormat="1" ht="12.95" customHeight="1" x14ac:dyDescent="0.2">
      <c r="A787" s="232"/>
      <c r="E787" s="292"/>
      <c r="G787" s="212"/>
      <c r="H787" s="212"/>
      <c r="I787" s="212"/>
      <c r="J787" s="212"/>
      <c r="K787" s="212"/>
      <c r="L787" s="212"/>
      <c r="M787" s="212"/>
    </row>
    <row r="788" spans="1:13" s="289" customFormat="1" ht="12.95" customHeight="1" x14ac:dyDescent="0.2">
      <c r="A788" s="232"/>
      <c r="E788" s="292"/>
      <c r="G788" s="212"/>
      <c r="H788" s="212"/>
      <c r="I788" s="212"/>
      <c r="J788" s="212"/>
      <c r="K788" s="212"/>
      <c r="L788" s="212"/>
      <c r="M788" s="212"/>
    </row>
    <row r="789" spans="1:13" s="289" customFormat="1" ht="12.95" customHeight="1" x14ac:dyDescent="0.2">
      <c r="A789" s="232"/>
      <c r="E789" s="292"/>
      <c r="G789" s="212"/>
      <c r="H789" s="212"/>
      <c r="I789" s="212"/>
      <c r="J789" s="212"/>
      <c r="K789" s="212"/>
      <c r="L789" s="212"/>
      <c r="M789" s="212"/>
    </row>
    <row r="790" spans="1:13" s="289" customFormat="1" ht="12.95" customHeight="1" x14ac:dyDescent="0.2">
      <c r="A790" s="232"/>
      <c r="E790" s="292"/>
      <c r="G790" s="212"/>
      <c r="H790" s="212"/>
      <c r="I790" s="212"/>
      <c r="J790" s="212"/>
      <c r="K790" s="212"/>
      <c r="L790" s="212"/>
      <c r="M790" s="212"/>
    </row>
    <row r="791" spans="1:13" s="289" customFormat="1" ht="12.95" customHeight="1" x14ac:dyDescent="0.2">
      <c r="A791" s="232"/>
      <c r="E791" s="292"/>
      <c r="G791" s="212"/>
      <c r="H791" s="212"/>
      <c r="I791" s="212"/>
      <c r="J791" s="212"/>
      <c r="K791" s="212"/>
      <c r="L791" s="212"/>
      <c r="M791" s="212"/>
    </row>
    <row r="792" spans="1:13" s="289" customFormat="1" ht="12.95" customHeight="1" x14ac:dyDescent="0.2">
      <c r="A792" s="232"/>
      <c r="E792" s="292"/>
      <c r="G792" s="212"/>
      <c r="H792" s="212"/>
      <c r="I792" s="212"/>
      <c r="J792" s="212"/>
      <c r="K792" s="212"/>
      <c r="L792" s="212"/>
      <c r="M792" s="212"/>
    </row>
    <row r="793" spans="1:13" s="289" customFormat="1" ht="12.95" customHeight="1" x14ac:dyDescent="0.2">
      <c r="A793" s="232"/>
      <c r="E793" s="292"/>
      <c r="G793" s="212"/>
      <c r="H793" s="212"/>
      <c r="I793" s="212"/>
      <c r="J793" s="212"/>
      <c r="K793" s="212"/>
      <c r="L793" s="212"/>
      <c r="M793" s="212"/>
    </row>
    <row r="794" spans="1:13" s="289" customFormat="1" ht="12.95" customHeight="1" x14ac:dyDescent="0.2">
      <c r="A794" s="232"/>
      <c r="E794" s="291"/>
      <c r="G794" s="212"/>
      <c r="H794" s="212"/>
      <c r="I794" s="212"/>
      <c r="J794" s="212"/>
      <c r="K794" s="212"/>
      <c r="L794" s="212"/>
      <c r="M794" s="212"/>
    </row>
    <row r="795" spans="1:13" s="289" customFormat="1" ht="12.95" customHeight="1" x14ac:dyDescent="0.2">
      <c r="A795" s="232"/>
      <c r="E795" s="292"/>
      <c r="G795" s="212"/>
      <c r="H795" s="212"/>
      <c r="I795" s="212"/>
      <c r="J795" s="212"/>
      <c r="K795" s="212"/>
      <c r="L795" s="212"/>
      <c r="M795" s="212"/>
    </row>
    <row r="796" spans="1:13" s="289" customFormat="1" ht="12.95" customHeight="1" x14ac:dyDescent="0.2">
      <c r="A796" s="232"/>
      <c r="E796" s="292"/>
      <c r="G796" s="212"/>
      <c r="H796" s="212"/>
      <c r="I796" s="212"/>
      <c r="J796" s="212"/>
      <c r="K796" s="212"/>
      <c r="L796" s="212"/>
      <c r="M796" s="212"/>
    </row>
    <row r="797" spans="1:13" s="289" customFormat="1" ht="12.95" customHeight="1" x14ac:dyDescent="0.2">
      <c r="A797" s="232"/>
      <c r="E797" s="292"/>
      <c r="G797" s="212"/>
      <c r="H797" s="212"/>
      <c r="I797" s="212"/>
      <c r="J797" s="212"/>
      <c r="K797" s="212"/>
      <c r="L797" s="212"/>
      <c r="M797" s="212"/>
    </row>
    <row r="798" spans="1:13" s="289" customFormat="1" ht="12.95" customHeight="1" x14ac:dyDescent="0.2">
      <c r="A798" s="232"/>
      <c r="E798" s="292"/>
      <c r="G798" s="212"/>
      <c r="H798" s="212"/>
      <c r="I798" s="212"/>
      <c r="J798" s="212"/>
      <c r="K798" s="212"/>
      <c r="L798" s="212"/>
      <c r="M798" s="212"/>
    </row>
    <row r="799" spans="1:13" s="289" customFormat="1" ht="12.95" customHeight="1" x14ac:dyDescent="0.2">
      <c r="A799" s="232"/>
      <c r="E799" s="292"/>
      <c r="G799" s="212"/>
      <c r="H799" s="212"/>
      <c r="I799" s="212"/>
      <c r="J799" s="212"/>
      <c r="K799" s="212"/>
      <c r="L799" s="212"/>
      <c r="M799" s="212"/>
    </row>
    <row r="800" spans="1:13" s="289" customFormat="1" ht="12.95" customHeight="1" x14ac:dyDescent="0.2">
      <c r="A800" s="232"/>
      <c r="E800" s="292"/>
      <c r="G800" s="212"/>
      <c r="H800" s="212"/>
      <c r="I800" s="212"/>
      <c r="J800" s="212"/>
      <c r="K800" s="212"/>
      <c r="L800" s="212"/>
      <c r="M800" s="212"/>
    </row>
    <row r="801" spans="1:13" s="289" customFormat="1" ht="12.95" customHeight="1" x14ac:dyDescent="0.2">
      <c r="A801" s="232"/>
      <c r="E801" s="292"/>
      <c r="G801" s="212"/>
      <c r="H801" s="212"/>
      <c r="I801" s="212"/>
      <c r="J801" s="212"/>
      <c r="K801" s="212"/>
      <c r="L801" s="212"/>
      <c r="M801" s="212"/>
    </row>
    <row r="802" spans="1:13" s="289" customFormat="1" ht="12.95" customHeight="1" x14ac:dyDescent="0.2">
      <c r="A802" s="232"/>
      <c r="E802" s="292"/>
      <c r="G802" s="212"/>
      <c r="H802" s="212"/>
      <c r="I802" s="212"/>
      <c r="J802" s="212"/>
      <c r="K802" s="212"/>
      <c r="L802" s="212"/>
      <c r="M802" s="212"/>
    </row>
    <row r="803" spans="1:13" s="289" customFormat="1" ht="12.95" customHeight="1" x14ac:dyDescent="0.2">
      <c r="A803" s="232"/>
      <c r="E803" s="291"/>
      <c r="G803" s="212"/>
      <c r="H803" s="212"/>
      <c r="I803" s="212"/>
      <c r="J803" s="212"/>
      <c r="K803" s="212"/>
      <c r="L803" s="212"/>
      <c r="M803" s="212"/>
    </row>
    <row r="804" spans="1:13" s="289" customFormat="1" ht="12.95" customHeight="1" thickBot="1" x14ac:dyDescent="0.25">
      <c r="A804" s="232"/>
      <c r="E804" s="293"/>
      <c r="G804" s="212"/>
      <c r="H804" s="212"/>
      <c r="I804" s="212"/>
      <c r="J804" s="212"/>
      <c r="K804" s="212"/>
      <c r="L804" s="212"/>
      <c r="M804" s="212"/>
    </row>
    <row r="805" spans="1:13" s="289" customFormat="1" ht="12.95" customHeight="1" x14ac:dyDescent="0.2">
      <c r="A805" s="232"/>
      <c r="E805" s="292"/>
      <c r="G805" s="212"/>
      <c r="H805" s="212"/>
      <c r="I805" s="212"/>
      <c r="J805" s="212"/>
      <c r="K805" s="212"/>
      <c r="L805" s="212"/>
      <c r="M805" s="212"/>
    </row>
    <row r="806" spans="1:13" s="289" customFormat="1" ht="12.95" customHeight="1" x14ac:dyDescent="0.2">
      <c r="A806" s="232"/>
      <c r="E806" s="292"/>
      <c r="G806" s="212"/>
      <c r="H806" s="212"/>
      <c r="I806" s="212"/>
      <c r="J806" s="212"/>
      <c r="K806" s="212"/>
      <c r="L806" s="212"/>
      <c r="M806" s="212"/>
    </row>
    <row r="807" spans="1:13" s="289" customFormat="1" ht="12.95" customHeight="1" x14ac:dyDescent="0.2">
      <c r="A807" s="232"/>
      <c r="E807" s="291"/>
      <c r="G807" s="212"/>
      <c r="H807" s="212"/>
      <c r="I807" s="212"/>
      <c r="J807" s="212"/>
      <c r="K807" s="212"/>
      <c r="L807" s="212"/>
      <c r="M807" s="212"/>
    </row>
    <row r="808" spans="1:13" s="289" customFormat="1" ht="12.95" customHeight="1" x14ac:dyDescent="0.2">
      <c r="A808" s="232"/>
      <c r="E808" s="292"/>
      <c r="G808" s="212"/>
      <c r="H808" s="212"/>
      <c r="I808" s="212"/>
      <c r="J808" s="212"/>
      <c r="K808" s="212"/>
      <c r="L808" s="212"/>
      <c r="M808" s="212"/>
    </row>
    <row r="809" spans="1:13" s="289" customFormat="1" ht="12.95" customHeight="1" x14ac:dyDescent="0.2">
      <c r="A809" s="232"/>
      <c r="E809" s="292"/>
      <c r="G809" s="212"/>
      <c r="H809" s="212"/>
      <c r="I809" s="212"/>
      <c r="J809" s="212"/>
      <c r="K809" s="212"/>
      <c r="L809" s="212"/>
      <c r="M809" s="212"/>
    </row>
    <row r="810" spans="1:13" s="289" customFormat="1" ht="12.95" customHeight="1" x14ac:dyDescent="0.2">
      <c r="A810" s="232"/>
      <c r="E810" s="292"/>
      <c r="G810" s="212"/>
      <c r="H810" s="212"/>
      <c r="I810" s="212"/>
      <c r="J810" s="212"/>
      <c r="K810" s="212"/>
      <c r="L810" s="212"/>
      <c r="M810" s="212"/>
    </row>
    <row r="811" spans="1:13" s="289" customFormat="1" ht="12.95" customHeight="1" x14ac:dyDescent="0.2">
      <c r="A811" s="232"/>
      <c r="E811" s="292"/>
      <c r="G811" s="212"/>
      <c r="H811" s="212"/>
      <c r="I811" s="212"/>
      <c r="J811" s="212"/>
      <c r="K811" s="212"/>
      <c r="L811" s="212"/>
      <c r="M811" s="212"/>
    </row>
    <row r="812" spans="1:13" s="289" customFormat="1" ht="12.95" customHeight="1" x14ac:dyDescent="0.2">
      <c r="A812" s="232"/>
      <c r="E812" s="292"/>
      <c r="G812" s="212"/>
      <c r="H812" s="212"/>
      <c r="I812" s="212"/>
      <c r="J812" s="212"/>
      <c r="K812" s="212"/>
      <c r="L812" s="212"/>
      <c r="M812" s="212"/>
    </row>
    <row r="813" spans="1:13" s="289" customFormat="1" ht="12.95" customHeight="1" x14ac:dyDescent="0.2">
      <c r="A813" s="232"/>
      <c r="E813" s="292"/>
      <c r="G813" s="212"/>
      <c r="H813" s="212"/>
      <c r="I813" s="212"/>
      <c r="J813" s="212"/>
      <c r="K813" s="212"/>
      <c r="L813" s="212"/>
      <c r="M813" s="212"/>
    </row>
    <row r="814" spans="1:13" s="289" customFormat="1" ht="12.95" customHeight="1" x14ac:dyDescent="0.2">
      <c r="A814" s="232"/>
      <c r="E814" s="292"/>
      <c r="G814" s="212"/>
      <c r="H814" s="212"/>
      <c r="I814" s="212"/>
      <c r="J814" s="212"/>
      <c r="K814" s="212"/>
      <c r="L814" s="212"/>
      <c r="M814" s="212"/>
    </row>
    <row r="815" spans="1:13" s="289" customFormat="1" ht="12.95" customHeight="1" x14ac:dyDescent="0.2">
      <c r="A815" s="232"/>
      <c r="E815" s="292"/>
      <c r="G815" s="212"/>
      <c r="H815" s="212"/>
      <c r="I815" s="212"/>
      <c r="J815" s="212"/>
      <c r="K815" s="212"/>
      <c r="L815" s="212"/>
      <c r="M815" s="212"/>
    </row>
    <row r="816" spans="1:13" s="289" customFormat="1" ht="12.95" customHeight="1" x14ac:dyDescent="0.2">
      <c r="A816" s="232"/>
      <c r="E816" s="292"/>
      <c r="G816" s="212"/>
      <c r="H816" s="212"/>
      <c r="I816" s="212"/>
      <c r="J816" s="212"/>
      <c r="K816" s="212"/>
      <c r="L816" s="212"/>
      <c r="M816" s="212"/>
    </row>
    <row r="817" spans="1:13" s="289" customFormat="1" ht="12.95" customHeight="1" x14ac:dyDescent="0.2">
      <c r="A817" s="232"/>
      <c r="E817" s="292"/>
      <c r="G817" s="212"/>
      <c r="H817" s="212"/>
      <c r="I817" s="212"/>
      <c r="J817" s="212"/>
      <c r="K817" s="212"/>
      <c r="L817" s="212"/>
      <c r="M817" s="212"/>
    </row>
    <row r="818" spans="1:13" s="289" customFormat="1" ht="12.95" customHeight="1" x14ac:dyDescent="0.2">
      <c r="A818" s="232"/>
      <c r="E818" s="292"/>
      <c r="G818" s="212"/>
      <c r="H818" s="212"/>
      <c r="I818" s="212"/>
      <c r="J818" s="212"/>
      <c r="K818" s="212"/>
      <c r="L818" s="212"/>
      <c r="M818" s="212"/>
    </row>
    <row r="819" spans="1:13" s="289" customFormat="1" ht="12.95" customHeight="1" x14ac:dyDescent="0.2">
      <c r="A819" s="232"/>
      <c r="E819" s="292"/>
      <c r="G819" s="212"/>
      <c r="H819" s="212"/>
      <c r="I819" s="212"/>
      <c r="J819" s="212"/>
      <c r="K819" s="212"/>
      <c r="L819" s="212"/>
      <c r="M819" s="212"/>
    </row>
    <row r="820" spans="1:13" s="289" customFormat="1" ht="12.95" customHeight="1" x14ac:dyDescent="0.2">
      <c r="A820" s="232"/>
      <c r="E820" s="292"/>
      <c r="G820" s="212"/>
      <c r="H820" s="212"/>
      <c r="I820" s="212"/>
      <c r="J820" s="212"/>
      <c r="K820" s="212"/>
      <c r="L820" s="212"/>
      <c r="M820" s="212"/>
    </row>
    <row r="821" spans="1:13" s="289" customFormat="1" ht="12.95" customHeight="1" x14ac:dyDescent="0.2">
      <c r="A821" s="232"/>
      <c r="E821" s="292"/>
      <c r="G821" s="212"/>
      <c r="H821" s="212"/>
      <c r="I821" s="212"/>
      <c r="J821" s="212"/>
      <c r="K821" s="212"/>
      <c r="L821" s="212"/>
      <c r="M821" s="212"/>
    </row>
    <row r="822" spans="1:13" s="289" customFormat="1" ht="12.95" customHeight="1" x14ac:dyDescent="0.2">
      <c r="A822" s="232"/>
      <c r="E822" s="292"/>
      <c r="G822" s="212"/>
      <c r="H822" s="212"/>
      <c r="I822" s="212"/>
      <c r="J822" s="212"/>
      <c r="K822" s="212"/>
      <c r="L822" s="212"/>
      <c r="M822" s="212"/>
    </row>
    <row r="823" spans="1:13" s="289" customFormat="1" ht="12.95" customHeight="1" x14ac:dyDescent="0.2">
      <c r="A823" s="232"/>
      <c r="E823" s="292"/>
      <c r="G823" s="212"/>
      <c r="H823" s="212"/>
      <c r="I823" s="212"/>
      <c r="J823" s="212"/>
      <c r="K823" s="212"/>
      <c r="L823" s="212"/>
      <c r="M823" s="212"/>
    </row>
    <row r="824" spans="1:13" s="289" customFormat="1" ht="12.95" customHeight="1" x14ac:dyDescent="0.2">
      <c r="A824" s="232"/>
      <c r="E824" s="292"/>
      <c r="G824" s="212"/>
      <c r="H824" s="212"/>
      <c r="I824" s="212"/>
      <c r="J824" s="212"/>
      <c r="K824" s="212"/>
      <c r="L824" s="212"/>
      <c r="M824" s="212"/>
    </row>
    <row r="825" spans="1:13" s="289" customFormat="1" ht="12.95" customHeight="1" x14ac:dyDescent="0.2">
      <c r="A825" s="232"/>
      <c r="E825" s="292"/>
      <c r="G825" s="212"/>
      <c r="H825" s="212"/>
      <c r="I825" s="212"/>
      <c r="J825" s="212"/>
      <c r="K825" s="212"/>
      <c r="L825" s="212"/>
      <c r="M825" s="212"/>
    </row>
    <row r="826" spans="1:13" s="289" customFormat="1" ht="12.95" customHeight="1" x14ac:dyDescent="0.2">
      <c r="A826" s="232"/>
      <c r="E826" s="292"/>
      <c r="G826" s="212"/>
      <c r="H826" s="212"/>
      <c r="I826" s="212"/>
      <c r="J826" s="212"/>
      <c r="K826" s="212"/>
      <c r="L826" s="212"/>
      <c r="M826" s="212"/>
    </row>
    <row r="827" spans="1:13" s="289" customFormat="1" ht="12.95" customHeight="1" x14ac:dyDescent="0.2">
      <c r="A827" s="232"/>
      <c r="E827" s="291"/>
      <c r="G827" s="212"/>
      <c r="H827" s="212"/>
      <c r="I827" s="212"/>
      <c r="J827" s="212"/>
      <c r="K827" s="212"/>
      <c r="L827" s="212"/>
      <c r="M827" s="212"/>
    </row>
    <row r="828" spans="1:13" s="289" customFormat="1" ht="12.95" customHeight="1" x14ac:dyDescent="0.2">
      <c r="A828" s="232"/>
      <c r="E828" s="292"/>
      <c r="G828" s="212"/>
      <c r="H828" s="212"/>
      <c r="I828" s="212"/>
      <c r="J828" s="212"/>
      <c r="K828" s="212"/>
      <c r="L828" s="212"/>
      <c r="M828" s="212"/>
    </row>
    <row r="829" spans="1:13" s="289" customFormat="1" ht="12.95" customHeight="1" x14ac:dyDescent="0.2">
      <c r="A829" s="232"/>
      <c r="E829" s="292"/>
      <c r="G829" s="212"/>
      <c r="H829" s="212"/>
      <c r="I829" s="212"/>
      <c r="J829" s="212"/>
      <c r="K829" s="212"/>
      <c r="L829" s="212"/>
      <c r="M829" s="212"/>
    </row>
    <row r="830" spans="1:13" s="289" customFormat="1" ht="12.95" customHeight="1" x14ac:dyDescent="0.2">
      <c r="A830" s="232"/>
      <c r="E830" s="292"/>
      <c r="G830" s="212"/>
      <c r="H830" s="212"/>
      <c r="I830" s="212"/>
      <c r="J830" s="212"/>
      <c r="K830" s="212"/>
      <c r="L830" s="212"/>
      <c r="M830" s="212"/>
    </row>
    <row r="831" spans="1:13" s="289" customFormat="1" ht="12.95" customHeight="1" x14ac:dyDescent="0.2">
      <c r="A831" s="232"/>
      <c r="E831" s="292"/>
      <c r="G831" s="212"/>
      <c r="H831" s="212"/>
      <c r="I831" s="212"/>
      <c r="J831" s="212"/>
      <c r="K831" s="212"/>
      <c r="L831" s="212"/>
      <c r="M831" s="212"/>
    </row>
    <row r="832" spans="1:13" s="289" customFormat="1" ht="12.95" customHeight="1" x14ac:dyDescent="0.2">
      <c r="A832" s="232"/>
      <c r="E832" s="292"/>
      <c r="G832" s="212"/>
      <c r="H832" s="212"/>
      <c r="I832" s="212"/>
      <c r="J832" s="212"/>
      <c r="K832" s="212"/>
      <c r="L832" s="212"/>
      <c r="M832" s="212"/>
    </row>
    <row r="833" spans="1:13" s="289" customFormat="1" ht="12.95" customHeight="1" x14ac:dyDescent="0.2">
      <c r="A833" s="232"/>
      <c r="E833" s="292"/>
      <c r="G833" s="212"/>
      <c r="H833" s="212"/>
      <c r="I833" s="212"/>
      <c r="J833" s="212"/>
      <c r="K833" s="212"/>
      <c r="L833" s="212"/>
      <c r="M833" s="212"/>
    </row>
    <row r="834" spans="1:13" s="289" customFormat="1" ht="12.95" customHeight="1" x14ac:dyDescent="0.2">
      <c r="A834" s="232"/>
      <c r="E834" s="292"/>
      <c r="G834" s="212"/>
      <c r="H834" s="212"/>
      <c r="I834" s="212"/>
      <c r="J834" s="212"/>
      <c r="K834" s="212"/>
      <c r="L834" s="212"/>
      <c r="M834" s="212"/>
    </row>
    <row r="835" spans="1:13" s="289" customFormat="1" ht="12.95" customHeight="1" x14ac:dyDescent="0.2">
      <c r="A835" s="232"/>
      <c r="E835" s="292"/>
      <c r="G835" s="212"/>
      <c r="H835" s="212"/>
      <c r="I835" s="212"/>
      <c r="J835" s="212"/>
      <c r="K835" s="212"/>
      <c r="L835" s="212"/>
      <c r="M835" s="212"/>
    </row>
    <row r="836" spans="1:13" s="289" customFormat="1" ht="12.95" customHeight="1" x14ac:dyDescent="0.2">
      <c r="A836" s="232"/>
      <c r="E836" s="292"/>
      <c r="G836" s="212"/>
      <c r="H836" s="212"/>
      <c r="I836" s="212"/>
      <c r="J836" s="212"/>
      <c r="K836" s="212"/>
      <c r="L836" s="212"/>
      <c r="M836" s="212"/>
    </row>
    <row r="837" spans="1:13" s="289" customFormat="1" ht="12.95" customHeight="1" x14ac:dyDescent="0.2">
      <c r="A837" s="232"/>
      <c r="E837" s="292"/>
      <c r="G837" s="212"/>
      <c r="H837" s="212"/>
      <c r="I837" s="212"/>
      <c r="J837" s="212"/>
      <c r="K837" s="212"/>
      <c r="L837" s="212"/>
      <c r="M837" s="212"/>
    </row>
    <row r="838" spans="1:13" s="289" customFormat="1" ht="12.95" customHeight="1" x14ac:dyDescent="0.2">
      <c r="A838" s="232"/>
      <c r="E838" s="292"/>
      <c r="G838" s="212"/>
      <c r="H838" s="212"/>
      <c r="I838" s="212"/>
      <c r="J838" s="212"/>
      <c r="K838" s="212"/>
      <c r="L838" s="212"/>
      <c r="M838" s="212"/>
    </row>
    <row r="839" spans="1:13" s="289" customFormat="1" ht="12.95" customHeight="1" x14ac:dyDescent="0.2">
      <c r="A839" s="232"/>
      <c r="E839" s="292"/>
      <c r="G839" s="212"/>
      <c r="H839" s="212"/>
      <c r="I839" s="212"/>
      <c r="J839" s="212"/>
      <c r="K839" s="212"/>
      <c r="L839" s="212"/>
      <c r="M839" s="212"/>
    </row>
    <row r="840" spans="1:13" s="289" customFormat="1" ht="12.95" customHeight="1" x14ac:dyDescent="0.2">
      <c r="A840" s="232"/>
      <c r="E840" s="292"/>
      <c r="G840" s="212"/>
      <c r="H840" s="212"/>
      <c r="I840" s="212"/>
      <c r="J840" s="212"/>
      <c r="K840" s="212"/>
      <c r="L840" s="212"/>
      <c r="M840" s="212"/>
    </row>
    <row r="841" spans="1:13" s="289" customFormat="1" ht="12.95" customHeight="1" x14ac:dyDescent="0.2">
      <c r="A841" s="232"/>
      <c r="E841" s="291"/>
      <c r="G841" s="212"/>
      <c r="H841" s="212"/>
      <c r="I841" s="212"/>
      <c r="J841" s="212"/>
      <c r="K841" s="212"/>
      <c r="L841" s="212"/>
      <c r="M841" s="212"/>
    </row>
    <row r="842" spans="1:13" s="289" customFormat="1" ht="12.95" customHeight="1" x14ac:dyDescent="0.2">
      <c r="A842" s="232"/>
      <c r="E842" s="292"/>
      <c r="G842" s="212"/>
      <c r="H842" s="212"/>
      <c r="I842" s="212"/>
      <c r="J842" s="212"/>
      <c r="K842" s="212"/>
      <c r="L842" s="212"/>
      <c r="M842" s="212"/>
    </row>
    <row r="843" spans="1:13" s="289" customFormat="1" ht="12.95" customHeight="1" x14ac:dyDescent="0.2">
      <c r="A843" s="232"/>
      <c r="E843" s="292"/>
      <c r="G843" s="212"/>
      <c r="H843" s="212"/>
      <c r="I843" s="212"/>
      <c r="J843" s="212"/>
      <c r="K843" s="212"/>
      <c r="L843" s="212"/>
      <c r="M843" s="212"/>
    </row>
    <row r="844" spans="1:13" s="289" customFormat="1" ht="12.95" customHeight="1" x14ac:dyDescent="0.2">
      <c r="A844" s="232"/>
      <c r="E844" s="292"/>
      <c r="G844" s="212"/>
      <c r="H844" s="212"/>
      <c r="I844" s="212"/>
      <c r="J844" s="212"/>
      <c r="K844" s="212"/>
      <c r="L844" s="212"/>
      <c r="M844" s="212"/>
    </row>
    <row r="845" spans="1:13" s="289" customFormat="1" ht="12.95" customHeight="1" x14ac:dyDescent="0.2">
      <c r="A845" s="232"/>
      <c r="E845" s="292"/>
      <c r="G845" s="212"/>
      <c r="H845" s="212"/>
      <c r="I845" s="212"/>
      <c r="J845" s="212"/>
      <c r="K845" s="212"/>
      <c r="L845" s="212"/>
      <c r="M845" s="212"/>
    </row>
    <row r="846" spans="1:13" s="289" customFormat="1" ht="12.95" customHeight="1" x14ac:dyDescent="0.2">
      <c r="A846" s="232"/>
      <c r="E846" s="292"/>
      <c r="G846" s="212"/>
      <c r="H846" s="212"/>
      <c r="I846" s="212"/>
      <c r="J846" s="212"/>
      <c r="K846" s="212"/>
      <c r="L846" s="212"/>
      <c r="M846" s="212"/>
    </row>
    <row r="847" spans="1:13" s="289" customFormat="1" ht="12.95" customHeight="1" x14ac:dyDescent="0.2">
      <c r="A847" s="232"/>
      <c r="E847" s="292"/>
      <c r="G847" s="212"/>
      <c r="H847" s="212"/>
      <c r="I847" s="212"/>
      <c r="J847" s="212"/>
      <c r="K847" s="212"/>
      <c r="L847" s="212"/>
      <c r="M847" s="212"/>
    </row>
    <row r="848" spans="1:13" s="289" customFormat="1" ht="12.95" customHeight="1" x14ac:dyDescent="0.2">
      <c r="A848" s="232"/>
      <c r="E848" s="292"/>
      <c r="G848" s="212"/>
      <c r="H848" s="212"/>
      <c r="I848" s="212"/>
      <c r="J848" s="212"/>
      <c r="K848" s="212"/>
      <c r="L848" s="212"/>
      <c r="M848" s="212"/>
    </row>
    <row r="849" spans="1:13" s="289" customFormat="1" ht="12.95" customHeight="1" x14ac:dyDescent="0.2">
      <c r="A849" s="232"/>
      <c r="E849" s="292"/>
      <c r="G849" s="212"/>
      <c r="H849" s="212"/>
      <c r="I849" s="212"/>
      <c r="J849" s="212"/>
      <c r="K849" s="212"/>
      <c r="L849" s="212"/>
      <c r="M849" s="212"/>
    </row>
    <row r="850" spans="1:13" s="289" customFormat="1" ht="12.95" customHeight="1" x14ac:dyDescent="0.2">
      <c r="A850" s="232"/>
      <c r="E850" s="291"/>
      <c r="G850" s="212"/>
      <c r="H850" s="212"/>
      <c r="I850" s="212"/>
      <c r="J850" s="212"/>
      <c r="K850" s="212"/>
      <c r="L850" s="212"/>
      <c r="M850" s="212"/>
    </row>
    <row r="851" spans="1:13" s="289" customFormat="1" ht="12.95" customHeight="1" thickBot="1" x14ac:dyDescent="0.25">
      <c r="A851" s="232"/>
      <c r="E851" s="293"/>
      <c r="G851" s="212"/>
      <c r="H851" s="212"/>
      <c r="I851" s="212"/>
      <c r="J851" s="212"/>
      <c r="K851" s="212"/>
      <c r="L851" s="212"/>
      <c r="M851" s="212"/>
    </row>
    <row r="852" spans="1:13" s="289" customFormat="1" ht="12.95" customHeight="1" x14ac:dyDescent="0.2">
      <c r="A852" s="232"/>
      <c r="E852" s="292"/>
      <c r="G852" s="212"/>
      <c r="H852" s="212"/>
      <c r="I852" s="212"/>
      <c r="J852" s="212"/>
      <c r="K852" s="212"/>
      <c r="L852" s="212"/>
      <c r="M852" s="212"/>
    </row>
    <row r="853" spans="1:13" s="289" customFormat="1" ht="12.95" customHeight="1" x14ac:dyDescent="0.2">
      <c r="A853" s="232"/>
      <c r="E853" s="292"/>
      <c r="G853" s="212"/>
      <c r="H853" s="212"/>
      <c r="I853" s="212"/>
      <c r="J853" s="212"/>
      <c r="K853" s="212"/>
      <c r="L853" s="212"/>
      <c r="M853" s="212"/>
    </row>
    <row r="854" spans="1:13" s="289" customFormat="1" ht="12.95" customHeight="1" x14ac:dyDescent="0.2">
      <c r="A854" s="232"/>
      <c r="E854" s="291"/>
      <c r="G854" s="212"/>
      <c r="H854" s="212"/>
      <c r="I854" s="212"/>
      <c r="J854" s="212"/>
      <c r="K854" s="212"/>
      <c r="L854" s="212"/>
      <c r="M854" s="212"/>
    </row>
    <row r="855" spans="1:13" s="289" customFormat="1" ht="12.95" customHeight="1" x14ac:dyDescent="0.2">
      <c r="A855" s="232"/>
      <c r="E855" s="292"/>
      <c r="G855" s="212"/>
      <c r="H855" s="212"/>
      <c r="I855" s="212"/>
      <c r="J855" s="212"/>
      <c r="K855" s="212"/>
      <c r="L855" s="212"/>
      <c r="M855" s="212"/>
    </row>
    <row r="856" spans="1:13" s="289" customFormat="1" ht="12.95" customHeight="1" x14ac:dyDescent="0.2">
      <c r="A856" s="232"/>
      <c r="E856" s="292"/>
      <c r="G856" s="212"/>
      <c r="H856" s="212"/>
      <c r="I856" s="212"/>
      <c r="J856" s="212"/>
      <c r="K856" s="212"/>
      <c r="L856" s="212"/>
      <c r="M856" s="212"/>
    </row>
    <row r="857" spans="1:13" s="289" customFormat="1" ht="12.95" customHeight="1" x14ac:dyDescent="0.2">
      <c r="A857" s="232"/>
      <c r="E857" s="292"/>
      <c r="G857" s="212"/>
      <c r="H857" s="212"/>
      <c r="I857" s="212"/>
      <c r="J857" s="212"/>
      <c r="K857" s="212"/>
      <c r="L857" s="212"/>
      <c r="M857" s="212"/>
    </row>
    <row r="858" spans="1:13" s="289" customFormat="1" ht="12.95" customHeight="1" x14ac:dyDescent="0.2">
      <c r="A858" s="232"/>
      <c r="E858" s="292"/>
      <c r="G858" s="212"/>
      <c r="H858" s="212"/>
      <c r="I858" s="212"/>
      <c r="J858" s="212"/>
      <c r="K858" s="212"/>
      <c r="L858" s="212"/>
      <c r="M858" s="212"/>
    </row>
    <row r="859" spans="1:13" s="289" customFormat="1" ht="12.95" customHeight="1" x14ac:dyDescent="0.2">
      <c r="A859" s="232"/>
      <c r="E859" s="292"/>
      <c r="G859" s="212"/>
      <c r="H859" s="212"/>
      <c r="I859" s="212"/>
      <c r="J859" s="212"/>
      <c r="K859" s="212"/>
      <c r="L859" s="212"/>
      <c r="M859" s="212"/>
    </row>
    <row r="860" spans="1:13" s="289" customFormat="1" ht="12.95" customHeight="1" x14ac:dyDescent="0.2">
      <c r="A860" s="232"/>
      <c r="E860" s="292"/>
      <c r="G860" s="212"/>
      <c r="H860" s="212"/>
      <c r="I860" s="212"/>
      <c r="J860" s="212"/>
      <c r="K860" s="212"/>
      <c r="L860" s="212"/>
      <c r="M860" s="212"/>
    </row>
    <row r="861" spans="1:13" s="289" customFormat="1" ht="12.95" customHeight="1" x14ac:dyDescent="0.2">
      <c r="A861" s="232"/>
      <c r="E861" s="292"/>
      <c r="G861" s="212"/>
      <c r="H861" s="212"/>
      <c r="I861" s="212"/>
      <c r="J861" s="212"/>
      <c r="K861" s="212"/>
      <c r="L861" s="212"/>
      <c r="M861" s="212"/>
    </row>
    <row r="862" spans="1:13" s="289" customFormat="1" ht="12.95" customHeight="1" x14ac:dyDescent="0.2">
      <c r="A862" s="232"/>
      <c r="E862" s="292"/>
      <c r="G862" s="212"/>
      <c r="H862" s="212"/>
      <c r="I862" s="212"/>
      <c r="J862" s="212"/>
      <c r="K862" s="212"/>
      <c r="L862" s="212"/>
      <c r="M862" s="212"/>
    </row>
    <row r="863" spans="1:13" s="289" customFormat="1" ht="12.95" customHeight="1" x14ac:dyDescent="0.2">
      <c r="A863" s="232"/>
      <c r="E863" s="292"/>
      <c r="G863" s="212"/>
      <c r="H863" s="212"/>
      <c r="I863" s="212"/>
      <c r="J863" s="212"/>
      <c r="K863" s="212"/>
      <c r="L863" s="212"/>
      <c r="M863" s="212"/>
    </row>
    <row r="864" spans="1:13" s="289" customFormat="1" ht="12.95" customHeight="1" x14ac:dyDescent="0.2">
      <c r="A864" s="232"/>
      <c r="E864" s="292"/>
      <c r="G864" s="212"/>
      <c r="H864" s="212"/>
      <c r="I864" s="212"/>
      <c r="J864" s="212"/>
      <c r="K864" s="212"/>
      <c r="L864" s="212"/>
      <c r="M864" s="212"/>
    </row>
    <row r="865" spans="1:13" s="289" customFormat="1" ht="12.95" customHeight="1" x14ac:dyDescent="0.2">
      <c r="A865" s="232"/>
      <c r="E865" s="292"/>
      <c r="G865" s="212"/>
      <c r="H865" s="212"/>
      <c r="I865" s="212"/>
      <c r="J865" s="212"/>
      <c r="K865" s="212"/>
      <c r="L865" s="212"/>
      <c r="M865" s="212"/>
    </row>
    <row r="866" spans="1:13" s="289" customFormat="1" ht="12.95" customHeight="1" x14ac:dyDescent="0.2">
      <c r="A866" s="232"/>
      <c r="E866" s="292"/>
      <c r="G866" s="212"/>
      <c r="H866" s="212"/>
      <c r="I866" s="212"/>
      <c r="J866" s="212"/>
      <c r="K866" s="212"/>
      <c r="L866" s="212"/>
      <c r="M866" s="212"/>
    </row>
    <row r="867" spans="1:13" s="289" customFormat="1" ht="12.95" customHeight="1" x14ac:dyDescent="0.2">
      <c r="A867" s="232"/>
      <c r="E867" s="292"/>
      <c r="G867" s="212"/>
      <c r="H867" s="212"/>
      <c r="I867" s="212"/>
      <c r="J867" s="212"/>
      <c r="K867" s="212"/>
      <c r="L867" s="212"/>
      <c r="M867" s="212"/>
    </row>
    <row r="868" spans="1:13" s="289" customFormat="1" ht="12.95" customHeight="1" x14ac:dyDescent="0.2">
      <c r="A868" s="232"/>
      <c r="E868" s="292"/>
      <c r="G868" s="212"/>
      <c r="H868" s="212"/>
      <c r="I868" s="212"/>
      <c r="J868" s="212"/>
      <c r="K868" s="212"/>
      <c r="L868" s="212"/>
      <c r="M868" s="212"/>
    </row>
    <row r="869" spans="1:13" s="289" customFormat="1" ht="12.95" customHeight="1" x14ac:dyDescent="0.2">
      <c r="A869" s="232"/>
      <c r="E869" s="292"/>
      <c r="G869" s="212"/>
      <c r="H869" s="212"/>
      <c r="I869" s="212"/>
      <c r="J869" s="212"/>
      <c r="K869" s="212"/>
      <c r="L869" s="212"/>
      <c r="M869" s="212"/>
    </row>
    <row r="870" spans="1:13" s="289" customFormat="1" ht="12.95" customHeight="1" x14ac:dyDescent="0.2">
      <c r="A870" s="232"/>
      <c r="E870" s="292"/>
      <c r="G870" s="212"/>
      <c r="H870" s="212"/>
      <c r="I870" s="212"/>
      <c r="J870" s="212"/>
      <c r="K870" s="212"/>
      <c r="L870" s="212"/>
      <c r="M870" s="212"/>
    </row>
    <row r="871" spans="1:13" s="289" customFormat="1" ht="12.95" customHeight="1" x14ac:dyDescent="0.2">
      <c r="A871" s="232"/>
      <c r="E871" s="292"/>
      <c r="G871" s="212"/>
      <c r="H871" s="212"/>
      <c r="I871" s="212"/>
      <c r="J871" s="212"/>
      <c r="K871" s="212"/>
      <c r="L871" s="212"/>
      <c r="M871" s="212"/>
    </row>
    <row r="872" spans="1:13" s="289" customFormat="1" ht="12.95" customHeight="1" x14ac:dyDescent="0.2">
      <c r="A872" s="232"/>
      <c r="E872" s="292"/>
      <c r="G872" s="212"/>
      <c r="H872" s="212"/>
      <c r="I872" s="212"/>
      <c r="J872" s="212"/>
      <c r="K872" s="212"/>
      <c r="L872" s="212"/>
      <c r="M872" s="212"/>
    </row>
    <row r="873" spans="1:13" s="289" customFormat="1" ht="12.95" customHeight="1" x14ac:dyDescent="0.2">
      <c r="A873" s="232"/>
      <c r="E873" s="292"/>
      <c r="G873" s="212"/>
      <c r="H873" s="212"/>
      <c r="I873" s="212"/>
      <c r="J873" s="212"/>
      <c r="K873" s="212"/>
      <c r="L873" s="212"/>
      <c r="M873" s="212"/>
    </row>
    <row r="874" spans="1:13" s="289" customFormat="1" ht="12.95" customHeight="1" x14ac:dyDescent="0.2">
      <c r="A874" s="232"/>
      <c r="E874" s="291"/>
      <c r="G874" s="212"/>
      <c r="H874" s="212"/>
      <c r="I874" s="212"/>
      <c r="J874" s="212"/>
      <c r="K874" s="212"/>
      <c r="L874" s="212"/>
      <c r="M874" s="212"/>
    </row>
    <row r="875" spans="1:13" s="289" customFormat="1" ht="12.95" customHeight="1" x14ac:dyDescent="0.2">
      <c r="A875" s="232"/>
      <c r="E875" s="292"/>
      <c r="G875" s="212"/>
      <c r="H875" s="212"/>
      <c r="I875" s="212"/>
      <c r="J875" s="212"/>
      <c r="K875" s="212"/>
      <c r="L875" s="212"/>
      <c r="M875" s="212"/>
    </row>
    <row r="876" spans="1:13" s="289" customFormat="1" ht="12.95" customHeight="1" x14ac:dyDescent="0.2">
      <c r="A876" s="232"/>
      <c r="E876" s="292"/>
      <c r="G876" s="212"/>
      <c r="H876" s="212"/>
      <c r="I876" s="212"/>
      <c r="J876" s="212"/>
      <c r="K876" s="212"/>
      <c r="L876" s="212"/>
      <c r="M876" s="212"/>
    </row>
    <row r="877" spans="1:13" s="289" customFormat="1" ht="12.95" customHeight="1" x14ac:dyDescent="0.2">
      <c r="A877" s="232"/>
      <c r="E877" s="292"/>
      <c r="G877" s="212"/>
      <c r="H877" s="212"/>
      <c r="I877" s="212"/>
      <c r="J877" s="212"/>
      <c r="K877" s="212"/>
      <c r="L877" s="212"/>
      <c r="M877" s="212"/>
    </row>
    <row r="878" spans="1:13" s="289" customFormat="1" ht="12.95" customHeight="1" x14ac:dyDescent="0.2">
      <c r="A878" s="232"/>
      <c r="E878" s="292"/>
      <c r="G878" s="212"/>
      <c r="H878" s="212"/>
      <c r="I878" s="212"/>
      <c r="J878" s="212"/>
      <c r="K878" s="212"/>
      <c r="L878" s="212"/>
      <c r="M878" s="212"/>
    </row>
    <row r="879" spans="1:13" s="289" customFormat="1" ht="12.95" customHeight="1" x14ac:dyDescent="0.2">
      <c r="A879" s="232"/>
      <c r="E879" s="292"/>
      <c r="G879" s="212"/>
      <c r="H879" s="212"/>
      <c r="I879" s="212"/>
      <c r="J879" s="212"/>
      <c r="K879" s="212"/>
      <c r="L879" s="212"/>
      <c r="M879" s="212"/>
    </row>
    <row r="880" spans="1:13" s="289" customFormat="1" ht="12.95" customHeight="1" x14ac:dyDescent="0.2">
      <c r="A880" s="232"/>
      <c r="E880" s="292"/>
      <c r="G880" s="212"/>
      <c r="H880" s="212"/>
      <c r="I880" s="212"/>
      <c r="J880" s="212"/>
      <c r="K880" s="212"/>
      <c r="L880" s="212"/>
      <c r="M880" s="212"/>
    </row>
    <row r="881" spans="1:13" s="289" customFormat="1" ht="12.95" customHeight="1" x14ac:dyDescent="0.2">
      <c r="A881" s="232"/>
      <c r="E881" s="292"/>
      <c r="G881" s="212"/>
      <c r="H881" s="212"/>
      <c r="I881" s="212"/>
      <c r="J881" s="212"/>
      <c r="K881" s="212"/>
      <c r="L881" s="212"/>
      <c r="M881" s="212"/>
    </row>
    <row r="882" spans="1:13" s="289" customFormat="1" ht="12.95" customHeight="1" x14ac:dyDescent="0.2">
      <c r="A882" s="232"/>
      <c r="E882" s="292"/>
      <c r="G882" s="212"/>
      <c r="H882" s="212"/>
      <c r="I882" s="212"/>
      <c r="J882" s="212"/>
      <c r="K882" s="212"/>
      <c r="L882" s="212"/>
      <c r="M882" s="212"/>
    </row>
    <row r="883" spans="1:13" s="289" customFormat="1" ht="12.95" customHeight="1" x14ac:dyDescent="0.2">
      <c r="A883" s="232"/>
      <c r="E883" s="292"/>
      <c r="G883" s="212"/>
      <c r="H883" s="212"/>
      <c r="I883" s="212"/>
      <c r="J883" s="212"/>
      <c r="K883" s="212"/>
      <c r="L883" s="212"/>
      <c r="M883" s="212"/>
    </row>
    <row r="884" spans="1:13" s="289" customFormat="1" ht="12.95" customHeight="1" x14ac:dyDescent="0.2">
      <c r="A884" s="232"/>
      <c r="E884" s="292"/>
      <c r="G884" s="212"/>
      <c r="H884" s="212"/>
      <c r="I884" s="212"/>
      <c r="J884" s="212"/>
      <c r="K884" s="212"/>
      <c r="L884" s="212"/>
      <c r="M884" s="212"/>
    </row>
    <row r="885" spans="1:13" s="289" customFormat="1" ht="12.95" customHeight="1" x14ac:dyDescent="0.2">
      <c r="A885" s="232"/>
      <c r="E885" s="292"/>
      <c r="G885" s="212"/>
      <c r="H885" s="212"/>
      <c r="I885" s="212"/>
      <c r="J885" s="212"/>
      <c r="K885" s="212"/>
      <c r="L885" s="212"/>
      <c r="M885" s="212"/>
    </row>
    <row r="886" spans="1:13" s="289" customFormat="1" ht="12.95" customHeight="1" x14ac:dyDescent="0.2">
      <c r="A886" s="232"/>
      <c r="E886" s="292"/>
      <c r="G886" s="212"/>
      <c r="H886" s="212"/>
      <c r="I886" s="212"/>
      <c r="J886" s="212"/>
      <c r="K886" s="212"/>
      <c r="L886" s="212"/>
      <c r="M886" s="212"/>
    </row>
    <row r="887" spans="1:13" s="289" customFormat="1" ht="12.95" customHeight="1" x14ac:dyDescent="0.2">
      <c r="A887" s="232"/>
      <c r="E887" s="292"/>
      <c r="G887" s="212"/>
      <c r="H887" s="212"/>
      <c r="I887" s="212"/>
      <c r="J887" s="212"/>
      <c r="K887" s="212"/>
      <c r="L887" s="212"/>
      <c r="M887" s="212"/>
    </row>
    <row r="888" spans="1:13" s="289" customFormat="1" ht="12.95" customHeight="1" x14ac:dyDescent="0.2">
      <c r="A888" s="232"/>
      <c r="E888" s="291"/>
      <c r="G888" s="212"/>
      <c r="H888" s="212"/>
      <c r="I888" s="212"/>
      <c r="J888" s="212"/>
      <c r="K888" s="212"/>
      <c r="L888" s="212"/>
      <c r="M888" s="212"/>
    </row>
    <row r="889" spans="1:13" s="289" customFormat="1" ht="12.95" customHeight="1" x14ac:dyDescent="0.2">
      <c r="A889" s="232"/>
      <c r="E889" s="292"/>
      <c r="G889" s="212"/>
      <c r="H889" s="212"/>
      <c r="I889" s="212"/>
      <c r="J889" s="212"/>
      <c r="K889" s="212"/>
      <c r="L889" s="212"/>
      <c r="M889" s="212"/>
    </row>
    <row r="890" spans="1:13" s="289" customFormat="1" ht="12.95" customHeight="1" x14ac:dyDescent="0.2">
      <c r="A890" s="232"/>
      <c r="E890" s="292"/>
      <c r="G890" s="212"/>
      <c r="H890" s="212"/>
      <c r="I890" s="212"/>
      <c r="J890" s="212"/>
      <c r="K890" s="212"/>
      <c r="L890" s="212"/>
      <c r="M890" s="212"/>
    </row>
    <row r="891" spans="1:13" s="289" customFormat="1" ht="12.95" customHeight="1" x14ac:dyDescent="0.2">
      <c r="A891" s="232"/>
      <c r="E891" s="292"/>
      <c r="G891" s="212"/>
      <c r="H891" s="212"/>
      <c r="I891" s="212"/>
      <c r="J891" s="212"/>
      <c r="K891" s="212"/>
      <c r="L891" s="212"/>
      <c r="M891" s="212"/>
    </row>
    <row r="892" spans="1:13" s="289" customFormat="1" ht="12.95" customHeight="1" x14ac:dyDescent="0.2">
      <c r="A892" s="232"/>
      <c r="E892" s="292"/>
      <c r="G892" s="212"/>
      <c r="H892" s="212"/>
      <c r="I892" s="212"/>
      <c r="J892" s="212"/>
      <c r="K892" s="212"/>
      <c r="L892" s="212"/>
      <c r="M892" s="212"/>
    </row>
    <row r="893" spans="1:13" s="289" customFormat="1" ht="12.95" customHeight="1" x14ac:dyDescent="0.2">
      <c r="A893" s="232"/>
      <c r="E893" s="292"/>
      <c r="G893" s="212"/>
      <c r="H893" s="212"/>
      <c r="I893" s="212"/>
      <c r="J893" s="212"/>
      <c r="K893" s="212"/>
      <c r="L893" s="212"/>
      <c r="M893" s="212"/>
    </row>
    <row r="894" spans="1:13" s="289" customFormat="1" ht="12.95" customHeight="1" x14ac:dyDescent="0.2">
      <c r="A894" s="232"/>
      <c r="E894" s="292"/>
      <c r="G894" s="212"/>
      <c r="H894" s="212"/>
      <c r="I894" s="212"/>
      <c r="J894" s="212"/>
      <c r="K894" s="212"/>
      <c r="L894" s="212"/>
      <c r="M894" s="212"/>
    </row>
    <row r="895" spans="1:13" s="289" customFormat="1" ht="12.95" customHeight="1" x14ac:dyDescent="0.2">
      <c r="A895" s="232"/>
      <c r="E895" s="292"/>
      <c r="G895" s="212"/>
      <c r="H895" s="212"/>
      <c r="I895" s="212"/>
      <c r="J895" s="212"/>
      <c r="K895" s="212"/>
      <c r="L895" s="212"/>
      <c r="M895" s="212"/>
    </row>
    <row r="896" spans="1:13" s="289" customFormat="1" ht="12.95" customHeight="1" x14ac:dyDescent="0.2">
      <c r="A896" s="232"/>
      <c r="E896" s="292"/>
      <c r="G896" s="212"/>
      <c r="H896" s="212"/>
      <c r="I896" s="212"/>
      <c r="J896" s="212"/>
      <c r="K896" s="212"/>
      <c r="L896" s="212"/>
      <c r="M896" s="212"/>
    </row>
    <row r="897" spans="1:13" s="289" customFormat="1" ht="12.95" customHeight="1" x14ac:dyDescent="0.2">
      <c r="A897" s="232"/>
      <c r="E897" s="291"/>
      <c r="G897" s="212"/>
      <c r="H897" s="212"/>
      <c r="I897" s="212"/>
      <c r="J897" s="212"/>
      <c r="K897" s="212"/>
      <c r="L897" s="212"/>
      <c r="M897" s="212"/>
    </row>
    <row r="898" spans="1:13" s="289" customFormat="1" ht="12.95" customHeight="1" thickBot="1" x14ac:dyDescent="0.25">
      <c r="A898" s="232"/>
      <c r="E898" s="293"/>
      <c r="G898" s="212"/>
      <c r="H898" s="212"/>
      <c r="I898" s="212"/>
      <c r="J898" s="212"/>
      <c r="K898" s="212"/>
      <c r="L898" s="212"/>
      <c r="M898" s="212"/>
    </row>
    <row r="899" spans="1:13" s="289" customFormat="1" ht="12.95" customHeight="1" x14ac:dyDescent="0.2">
      <c r="A899" s="232"/>
      <c r="E899" s="292"/>
      <c r="G899" s="212"/>
      <c r="H899" s="212"/>
      <c r="I899" s="212"/>
      <c r="J899" s="212"/>
      <c r="K899" s="212"/>
      <c r="L899" s="212"/>
      <c r="M899" s="212"/>
    </row>
    <row r="900" spans="1:13" s="289" customFormat="1" ht="12.95" customHeight="1" x14ac:dyDescent="0.2">
      <c r="A900" s="232"/>
      <c r="E900" s="292"/>
      <c r="G900" s="212"/>
      <c r="H900" s="212"/>
      <c r="I900" s="212"/>
      <c r="J900" s="212"/>
      <c r="K900" s="212"/>
      <c r="L900" s="212"/>
      <c r="M900" s="212"/>
    </row>
    <row r="901" spans="1:13" s="289" customFormat="1" ht="12.95" customHeight="1" x14ac:dyDescent="0.2">
      <c r="A901" s="232"/>
      <c r="E901" s="291"/>
      <c r="G901" s="212"/>
      <c r="H901" s="212"/>
      <c r="I901" s="212"/>
      <c r="J901" s="212"/>
      <c r="K901" s="212"/>
      <c r="L901" s="212"/>
      <c r="M901" s="212"/>
    </row>
    <row r="902" spans="1:13" s="289" customFormat="1" ht="12.95" customHeight="1" x14ac:dyDescent="0.2">
      <c r="A902" s="232"/>
      <c r="E902" s="292"/>
      <c r="G902" s="212"/>
      <c r="H902" s="212"/>
      <c r="I902" s="212"/>
      <c r="J902" s="212"/>
      <c r="K902" s="212"/>
      <c r="L902" s="212"/>
      <c r="M902" s="212"/>
    </row>
    <row r="903" spans="1:13" s="289" customFormat="1" ht="12.95" customHeight="1" x14ac:dyDescent="0.2">
      <c r="A903" s="232"/>
      <c r="E903" s="292"/>
      <c r="G903" s="212"/>
      <c r="H903" s="212"/>
      <c r="I903" s="212"/>
      <c r="J903" s="212"/>
      <c r="K903" s="212"/>
      <c r="L903" s="212"/>
      <c r="M903" s="212"/>
    </row>
    <row r="904" spans="1:13" s="289" customFormat="1" ht="12.95" customHeight="1" x14ac:dyDescent="0.2">
      <c r="A904" s="232"/>
      <c r="E904" s="292"/>
      <c r="G904" s="212"/>
      <c r="H904" s="212"/>
      <c r="I904" s="212"/>
      <c r="J904" s="212"/>
      <c r="K904" s="212"/>
      <c r="L904" s="212"/>
      <c r="M904" s="212"/>
    </row>
    <row r="905" spans="1:13" s="289" customFormat="1" ht="12.95" customHeight="1" x14ac:dyDescent="0.2">
      <c r="A905" s="232"/>
      <c r="E905" s="292"/>
      <c r="G905" s="212"/>
      <c r="H905" s="212"/>
      <c r="I905" s="212"/>
      <c r="J905" s="212"/>
      <c r="K905" s="212"/>
      <c r="L905" s="212"/>
      <c r="M905" s="212"/>
    </row>
    <row r="906" spans="1:13" s="289" customFormat="1" ht="12.95" customHeight="1" x14ac:dyDescent="0.2">
      <c r="A906" s="232"/>
      <c r="E906" s="292"/>
      <c r="G906" s="212"/>
      <c r="H906" s="212"/>
      <c r="I906" s="212"/>
      <c r="J906" s="212"/>
      <c r="K906" s="212"/>
      <c r="L906" s="212"/>
      <c r="M906" s="212"/>
    </row>
    <row r="907" spans="1:13" s="289" customFormat="1" ht="12.95" customHeight="1" x14ac:dyDescent="0.2">
      <c r="A907" s="232"/>
      <c r="E907" s="292"/>
      <c r="G907" s="212"/>
      <c r="H907" s="212"/>
      <c r="I907" s="212"/>
      <c r="J907" s="212"/>
      <c r="K907" s="212"/>
      <c r="L907" s="212"/>
      <c r="M907" s="212"/>
    </row>
    <row r="908" spans="1:13" s="289" customFormat="1" ht="12.95" customHeight="1" x14ac:dyDescent="0.2">
      <c r="A908" s="232"/>
      <c r="E908" s="292"/>
      <c r="G908" s="212"/>
      <c r="H908" s="212"/>
      <c r="I908" s="212"/>
      <c r="J908" s="212"/>
      <c r="K908" s="212"/>
      <c r="L908" s="212"/>
      <c r="M908" s="212"/>
    </row>
    <row r="909" spans="1:13" s="289" customFormat="1" ht="12.95" customHeight="1" x14ac:dyDescent="0.2">
      <c r="A909" s="232"/>
      <c r="E909" s="292"/>
      <c r="G909" s="212"/>
      <c r="H909" s="212"/>
      <c r="I909" s="212"/>
      <c r="J909" s="212"/>
      <c r="K909" s="212"/>
      <c r="L909" s="212"/>
      <c r="M909" s="212"/>
    </row>
    <row r="910" spans="1:13" s="289" customFormat="1" ht="12.95" customHeight="1" x14ac:dyDescent="0.2">
      <c r="A910" s="232"/>
      <c r="E910" s="292"/>
      <c r="G910" s="212"/>
      <c r="H910" s="212"/>
      <c r="I910" s="212"/>
      <c r="J910" s="212"/>
      <c r="K910" s="212"/>
      <c r="L910" s="212"/>
      <c r="M910" s="212"/>
    </row>
    <row r="911" spans="1:13" s="289" customFormat="1" ht="12.95" customHeight="1" x14ac:dyDescent="0.2">
      <c r="A911" s="232"/>
      <c r="E911" s="292"/>
      <c r="G911" s="212"/>
      <c r="H911" s="212"/>
      <c r="I911" s="212"/>
      <c r="J911" s="212"/>
      <c r="K911" s="212"/>
      <c r="L911" s="212"/>
      <c r="M911" s="212"/>
    </row>
    <row r="912" spans="1:13" s="289" customFormat="1" ht="12.95" customHeight="1" x14ac:dyDescent="0.2">
      <c r="A912" s="232"/>
      <c r="E912" s="292"/>
      <c r="G912" s="212"/>
      <c r="H912" s="212"/>
      <c r="I912" s="212"/>
      <c r="J912" s="212"/>
      <c r="K912" s="212"/>
      <c r="L912" s="212"/>
      <c r="M912" s="212"/>
    </row>
    <row r="913" spans="1:13" s="289" customFormat="1" ht="12.95" customHeight="1" x14ac:dyDescent="0.2">
      <c r="A913" s="232"/>
      <c r="E913" s="292"/>
      <c r="G913" s="212"/>
      <c r="H913" s="212"/>
      <c r="I913" s="212"/>
      <c r="J913" s="212"/>
      <c r="K913" s="212"/>
      <c r="L913" s="212"/>
      <c r="M913" s="212"/>
    </row>
    <row r="914" spans="1:13" s="289" customFormat="1" ht="12.95" customHeight="1" x14ac:dyDescent="0.2">
      <c r="A914" s="232"/>
      <c r="E914" s="292"/>
      <c r="G914" s="212"/>
      <c r="H914" s="212"/>
      <c r="I914" s="212"/>
      <c r="J914" s="212"/>
      <c r="K914" s="212"/>
      <c r="L914" s="212"/>
      <c r="M914" s="212"/>
    </row>
    <row r="915" spans="1:13" s="289" customFormat="1" ht="12.95" customHeight="1" x14ac:dyDescent="0.2">
      <c r="A915" s="232"/>
      <c r="E915" s="292"/>
      <c r="G915" s="212"/>
      <c r="H915" s="212"/>
      <c r="I915" s="212"/>
      <c r="J915" s="212"/>
      <c r="K915" s="212"/>
      <c r="L915" s="212"/>
      <c r="M915" s="212"/>
    </row>
    <row r="916" spans="1:13" s="289" customFormat="1" ht="12.95" customHeight="1" x14ac:dyDescent="0.2">
      <c r="A916" s="232"/>
      <c r="E916" s="292"/>
      <c r="G916" s="212"/>
      <c r="H916" s="212"/>
      <c r="I916" s="212"/>
      <c r="J916" s="212"/>
      <c r="K916" s="212"/>
      <c r="L916" s="212"/>
      <c r="M916" s="212"/>
    </row>
    <row r="917" spans="1:13" s="289" customFormat="1" ht="12.95" customHeight="1" x14ac:dyDescent="0.2">
      <c r="A917" s="232"/>
      <c r="E917" s="292"/>
      <c r="G917" s="212"/>
      <c r="H917" s="212"/>
      <c r="I917" s="212"/>
      <c r="J917" s="212"/>
      <c r="K917" s="212"/>
      <c r="L917" s="212"/>
      <c r="M917" s="212"/>
    </row>
    <row r="918" spans="1:13" s="289" customFormat="1" ht="12.95" customHeight="1" x14ac:dyDescent="0.2">
      <c r="A918" s="232"/>
      <c r="E918" s="292"/>
      <c r="G918" s="212"/>
      <c r="H918" s="212"/>
      <c r="I918" s="212"/>
      <c r="J918" s="212"/>
      <c r="K918" s="212"/>
      <c r="L918" s="212"/>
      <c r="M918" s="212"/>
    </row>
    <row r="919" spans="1:13" s="289" customFormat="1" ht="12.95" customHeight="1" x14ac:dyDescent="0.2">
      <c r="A919" s="232"/>
      <c r="E919" s="292"/>
      <c r="G919" s="212"/>
      <c r="H919" s="212"/>
      <c r="I919" s="212"/>
      <c r="J919" s="212"/>
      <c r="K919" s="212"/>
      <c r="L919" s="212"/>
      <c r="M919" s="212"/>
    </row>
    <row r="920" spans="1:13" s="289" customFormat="1" ht="12.95" customHeight="1" x14ac:dyDescent="0.2">
      <c r="A920" s="232"/>
      <c r="E920" s="292"/>
      <c r="G920" s="212"/>
      <c r="H920" s="212"/>
      <c r="I920" s="212"/>
      <c r="J920" s="212"/>
      <c r="K920" s="212"/>
      <c r="L920" s="212"/>
      <c r="M920" s="212"/>
    </row>
    <row r="921" spans="1:13" s="289" customFormat="1" ht="12.95" customHeight="1" x14ac:dyDescent="0.2">
      <c r="A921" s="232"/>
      <c r="E921" s="291"/>
      <c r="G921" s="212"/>
      <c r="H921" s="212"/>
      <c r="I921" s="212"/>
      <c r="J921" s="212"/>
      <c r="K921" s="212"/>
      <c r="L921" s="212"/>
      <c r="M921" s="212"/>
    </row>
    <row r="922" spans="1:13" s="289" customFormat="1" ht="12.95" customHeight="1" x14ac:dyDescent="0.2">
      <c r="A922" s="232"/>
      <c r="E922" s="292"/>
      <c r="G922" s="212"/>
      <c r="H922" s="212"/>
      <c r="I922" s="212"/>
      <c r="J922" s="212"/>
      <c r="K922" s="212"/>
      <c r="L922" s="212"/>
      <c r="M922" s="212"/>
    </row>
    <row r="923" spans="1:13" s="289" customFormat="1" ht="12.95" customHeight="1" x14ac:dyDescent="0.2">
      <c r="A923" s="232"/>
      <c r="E923" s="292"/>
      <c r="G923" s="212"/>
      <c r="H923" s="212"/>
      <c r="I923" s="212"/>
      <c r="J923" s="212"/>
      <c r="K923" s="212"/>
      <c r="L923" s="212"/>
      <c r="M923" s="212"/>
    </row>
    <row r="924" spans="1:13" s="289" customFormat="1" ht="12.95" customHeight="1" x14ac:dyDescent="0.2">
      <c r="A924" s="232"/>
      <c r="E924" s="292"/>
      <c r="G924" s="212"/>
      <c r="H924" s="212"/>
      <c r="I924" s="212"/>
      <c r="J924" s="212"/>
      <c r="K924" s="212"/>
      <c r="L924" s="212"/>
      <c r="M924" s="212"/>
    </row>
    <row r="925" spans="1:13" s="289" customFormat="1" ht="12.95" customHeight="1" x14ac:dyDescent="0.2">
      <c r="A925" s="232"/>
      <c r="E925" s="292"/>
      <c r="G925" s="212"/>
      <c r="H925" s="212"/>
      <c r="I925" s="212"/>
      <c r="J925" s="212"/>
      <c r="K925" s="212"/>
      <c r="L925" s="212"/>
      <c r="M925" s="212"/>
    </row>
    <row r="926" spans="1:13" s="289" customFormat="1" ht="12.95" customHeight="1" x14ac:dyDescent="0.2">
      <c r="A926" s="232"/>
      <c r="E926" s="292"/>
      <c r="G926" s="212"/>
      <c r="H926" s="212"/>
      <c r="I926" s="212"/>
      <c r="J926" s="212"/>
      <c r="K926" s="212"/>
      <c r="L926" s="212"/>
      <c r="M926" s="212"/>
    </row>
    <row r="927" spans="1:13" s="289" customFormat="1" ht="12.95" customHeight="1" x14ac:dyDescent="0.2">
      <c r="A927" s="232"/>
      <c r="E927" s="292"/>
      <c r="G927" s="212"/>
      <c r="H927" s="212"/>
      <c r="I927" s="212"/>
      <c r="J927" s="212"/>
      <c r="K927" s="212"/>
      <c r="L927" s="212"/>
      <c r="M927" s="212"/>
    </row>
    <row r="928" spans="1:13" s="289" customFormat="1" ht="12.95" customHeight="1" x14ac:dyDescent="0.2">
      <c r="A928" s="232"/>
      <c r="E928" s="292"/>
      <c r="G928" s="212"/>
      <c r="H928" s="212"/>
      <c r="I928" s="212"/>
      <c r="J928" s="212"/>
      <c r="K928" s="212"/>
      <c r="L928" s="212"/>
      <c r="M928" s="212"/>
    </row>
    <row r="929" spans="1:13" s="289" customFormat="1" ht="12.95" customHeight="1" x14ac:dyDescent="0.2">
      <c r="A929" s="232"/>
      <c r="E929" s="292"/>
      <c r="G929" s="212"/>
      <c r="H929" s="212"/>
      <c r="I929" s="212"/>
      <c r="J929" s="212"/>
      <c r="K929" s="212"/>
      <c r="L929" s="212"/>
      <c r="M929" s="212"/>
    </row>
    <row r="930" spans="1:13" s="289" customFormat="1" ht="12.95" customHeight="1" x14ac:dyDescent="0.2">
      <c r="A930" s="232"/>
      <c r="E930" s="292"/>
      <c r="G930" s="212"/>
      <c r="H930" s="212"/>
      <c r="I930" s="212"/>
      <c r="J930" s="212"/>
      <c r="K930" s="212"/>
      <c r="L930" s="212"/>
      <c r="M930" s="212"/>
    </row>
    <row r="931" spans="1:13" s="289" customFormat="1" ht="12.95" customHeight="1" x14ac:dyDescent="0.2">
      <c r="A931" s="232"/>
      <c r="E931" s="292"/>
      <c r="G931" s="212"/>
      <c r="H931" s="212"/>
      <c r="I931" s="212"/>
      <c r="J931" s="212"/>
      <c r="K931" s="212"/>
      <c r="L931" s="212"/>
      <c r="M931" s="212"/>
    </row>
    <row r="932" spans="1:13" s="289" customFormat="1" ht="12.95" customHeight="1" x14ac:dyDescent="0.2">
      <c r="A932" s="232"/>
      <c r="E932" s="292"/>
      <c r="G932" s="212"/>
      <c r="H932" s="212"/>
      <c r="I932" s="212"/>
      <c r="J932" s="212"/>
      <c r="K932" s="212"/>
      <c r="L932" s="212"/>
      <c r="M932" s="212"/>
    </row>
    <row r="933" spans="1:13" s="289" customFormat="1" ht="12.95" customHeight="1" x14ac:dyDescent="0.2">
      <c r="A933" s="232"/>
      <c r="E933" s="292"/>
      <c r="G933" s="212"/>
      <c r="H933" s="212"/>
      <c r="I933" s="212"/>
      <c r="J933" s="212"/>
      <c r="K933" s="212"/>
      <c r="L933" s="212"/>
      <c r="M933" s="212"/>
    </row>
    <row r="934" spans="1:13" s="289" customFormat="1" ht="12.95" customHeight="1" x14ac:dyDescent="0.2">
      <c r="A934" s="232"/>
      <c r="E934" s="292"/>
      <c r="G934" s="212"/>
      <c r="H934" s="212"/>
      <c r="I934" s="212"/>
      <c r="J934" s="212"/>
      <c r="K934" s="212"/>
      <c r="L934" s="212"/>
      <c r="M934" s="212"/>
    </row>
    <row r="935" spans="1:13" s="289" customFormat="1" ht="12.95" customHeight="1" x14ac:dyDescent="0.2">
      <c r="A935" s="232"/>
      <c r="E935" s="291"/>
      <c r="G935" s="212"/>
      <c r="H935" s="212"/>
      <c r="I935" s="212"/>
      <c r="J935" s="212"/>
      <c r="K935" s="212"/>
      <c r="L935" s="212"/>
      <c r="M935" s="212"/>
    </row>
    <row r="936" spans="1:13" s="289" customFormat="1" ht="12.95" customHeight="1" x14ac:dyDescent="0.2">
      <c r="A936" s="232"/>
      <c r="E936" s="292"/>
      <c r="G936" s="212"/>
      <c r="H936" s="212"/>
      <c r="I936" s="212"/>
      <c r="J936" s="212"/>
      <c r="K936" s="212"/>
      <c r="L936" s="212"/>
      <c r="M936" s="212"/>
    </row>
    <row r="937" spans="1:13" s="289" customFormat="1" ht="12.95" customHeight="1" x14ac:dyDescent="0.2">
      <c r="A937" s="232"/>
      <c r="E937" s="292"/>
      <c r="G937" s="212"/>
      <c r="H937" s="212"/>
      <c r="I937" s="212"/>
      <c r="J937" s="212"/>
      <c r="K937" s="212"/>
      <c r="L937" s="212"/>
      <c r="M937" s="212"/>
    </row>
    <row r="938" spans="1:13" s="289" customFormat="1" ht="12.95" customHeight="1" x14ac:dyDescent="0.2">
      <c r="A938" s="232"/>
      <c r="E938" s="292"/>
      <c r="G938" s="212"/>
      <c r="H938" s="212"/>
      <c r="I938" s="212"/>
      <c r="J938" s="212"/>
      <c r="K938" s="212"/>
      <c r="L938" s="212"/>
      <c r="M938" s="212"/>
    </row>
    <row r="939" spans="1:13" s="289" customFormat="1" ht="12.95" customHeight="1" x14ac:dyDescent="0.2">
      <c r="A939" s="232"/>
      <c r="E939" s="292"/>
      <c r="G939" s="212"/>
      <c r="H939" s="212"/>
      <c r="I939" s="212"/>
      <c r="J939" s="212"/>
      <c r="K939" s="212"/>
      <c r="L939" s="212"/>
      <c r="M939" s="212"/>
    </row>
    <row r="940" spans="1:13" s="289" customFormat="1" ht="12.95" customHeight="1" x14ac:dyDescent="0.2">
      <c r="A940" s="232"/>
      <c r="E940" s="292"/>
      <c r="G940" s="212"/>
      <c r="H940" s="212"/>
      <c r="I940" s="212"/>
      <c r="J940" s="212"/>
      <c r="K940" s="212"/>
      <c r="L940" s="212"/>
      <c r="M940" s="212"/>
    </row>
    <row r="941" spans="1:13" s="289" customFormat="1" ht="12.95" customHeight="1" x14ac:dyDescent="0.2">
      <c r="A941" s="232"/>
      <c r="E941" s="292"/>
      <c r="G941" s="212"/>
      <c r="H941" s="212"/>
      <c r="I941" s="212"/>
      <c r="J941" s="212"/>
      <c r="K941" s="212"/>
      <c r="L941" s="212"/>
      <c r="M941" s="212"/>
    </row>
    <row r="942" spans="1:13" s="289" customFormat="1" ht="12.95" customHeight="1" x14ac:dyDescent="0.2">
      <c r="A942" s="232"/>
      <c r="E942" s="292"/>
      <c r="G942" s="212"/>
      <c r="H942" s="212"/>
      <c r="I942" s="212"/>
      <c r="J942" s="212"/>
      <c r="K942" s="212"/>
      <c r="L942" s="212"/>
      <c r="M942" s="212"/>
    </row>
    <row r="943" spans="1:13" s="289" customFormat="1" ht="12.95" customHeight="1" x14ac:dyDescent="0.2">
      <c r="A943" s="232"/>
      <c r="E943" s="292"/>
      <c r="G943" s="212"/>
      <c r="H943" s="212"/>
      <c r="I943" s="212"/>
      <c r="J943" s="212"/>
      <c r="K943" s="212"/>
      <c r="L943" s="212"/>
      <c r="M943" s="212"/>
    </row>
    <row r="944" spans="1:13" s="289" customFormat="1" ht="12.95" customHeight="1" x14ac:dyDescent="0.2">
      <c r="A944" s="232"/>
      <c r="E944" s="291"/>
      <c r="G944" s="212"/>
      <c r="H944" s="212"/>
      <c r="I944" s="212"/>
      <c r="J944" s="212"/>
      <c r="K944" s="212"/>
      <c r="L944" s="212"/>
      <c r="M944" s="212"/>
    </row>
    <row r="945" spans="1:13" s="289" customFormat="1" ht="12.95" customHeight="1" thickBot="1" x14ac:dyDescent="0.25">
      <c r="A945" s="232"/>
      <c r="E945" s="293"/>
      <c r="G945" s="212"/>
      <c r="H945" s="212"/>
      <c r="I945" s="212"/>
      <c r="J945" s="212"/>
      <c r="K945" s="212"/>
      <c r="L945" s="212"/>
      <c r="M945" s="212"/>
    </row>
    <row r="946" spans="1:13" s="289" customFormat="1" ht="12.95" customHeight="1" x14ac:dyDescent="0.2">
      <c r="A946" s="232"/>
      <c r="E946" s="292"/>
      <c r="G946" s="212"/>
      <c r="H946" s="212"/>
      <c r="I946" s="212"/>
      <c r="J946" s="212"/>
      <c r="K946" s="212"/>
      <c r="L946" s="212"/>
      <c r="M946" s="212"/>
    </row>
    <row r="947" spans="1:13" s="289" customFormat="1" ht="12.95" customHeight="1" x14ac:dyDescent="0.2">
      <c r="A947" s="232"/>
      <c r="E947" s="292"/>
      <c r="G947" s="212"/>
      <c r="H947" s="212"/>
      <c r="I947" s="212"/>
      <c r="J947" s="212"/>
      <c r="K947" s="212"/>
      <c r="L947" s="212"/>
      <c r="M947" s="212"/>
    </row>
    <row r="948" spans="1:13" s="289" customFormat="1" ht="12.95" customHeight="1" x14ac:dyDescent="0.2">
      <c r="A948" s="232"/>
      <c r="E948" s="291"/>
      <c r="G948" s="212"/>
      <c r="H948" s="212"/>
      <c r="I948" s="212"/>
      <c r="J948" s="212"/>
      <c r="K948" s="212"/>
      <c r="L948" s="212"/>
      <c r="M948" s="212"/>
    </row>
    <row r="949" spans="1:13" s="289" customFormat="1" ht="12.95" customHeight="1" x14ac:dyDescent="0.2">
      <c r="A949" s="232"/>
      <c r="E949" s="292"/>
      <c r="G949" s="212"/>
      <c r="H949" s="212"/>
      <c r="I949" s="212"/>
      <c r="J949" s="212"/>
      <c r="K949" s="212"/>
      <c r="L949" s="212"/>
      <c r="M949" s="212"/>
    </row>
    <row r="950" spans="1:13" s="289" customFormat="1" ht="12.95" customHeight="1" x14ac:dyDescent="0.2">
      <c r="A950" s="232"/>
      <c r="E950" s="292"/>
      <c r="G950" s="212"/>
      <c r="H950" s="212"/>
      <c r="I950" s="212"/>
      <c r="J950" s="212"/>
      <c r="K950" s="212"/>
      <c r="L950" s="212"/>
      <c r="M950" s="212"/>
    </row>
    <row r="951" spans="1:13" s="289" customFormat="1" ht="12.95" customHeight="1" x14ac:dyDescent="0.2">
      <c r="A951" s="232"/>
      <c r="E951" s="292"/>
      <c r="G951" s="212"/>
      <c r="H951" s="212"/>
      <c r="I951" s="212"/>
      <c r="J951" s="212"/>
      <c r="K951" s="212"/>
      <c r="L951" s="212"/>
      <c r="M951" s="212"/>
    </row>
    <row r="952" spans="1:13" s="289" customFormat="1" ht="12.95" customHeight="1" x14ac:dyDescent="0.2">
      <c r="A952" s="232"/>
      <c r="E952" s="292"/>
      <c r="G952" s="212"/>
      <c r="H952" s="212"/>
      <c r="I952" s="212"/>
      <c r="J952" s="212"/>
      <c r="K952" s="212"/>
      <c r="L952" s="212"/>
      <c r="M952" s="212"/>
    </row>
    <row r="953" spans="1:13" s="289" customFormat="1" ht="12.95" customHeight="1" x14ac:dyDescent="0.2">
      <c r="A953" s="232"/>
      <c r="E953" s="292"/>
      <c r="G953" s="212"/>
      <c r="H953" s="212"/>
      <c r="I953" s="212"/>
      <c r="J953" s="212"/>
      <c r="K953" s="212"/>
      <c r="L953" s="212"/>
      <c r="M953" s="212"/>
    </row>
    <row r="954" spans="1:13" s="289" customFormat="1" ht="12.95" customHeight="1" x14ac:dyDescent="0.2">
      <c r="A954" s="232"/>
      <c r="E954" s="292"/>
      <c r="G954" s="212"/>
      <c r="H954" s="212"/>
      <c r="I954" s="212"/>
      <c r="J954" s="212"/>
      <c r="K954" s="212"/>
      <c r="L954" s="212"/>
      <c r="M954" s="212"/>
    </row>
    <row r="955" spans="1:13" s="289" customFormat="1" ht="12.95" customHeight="1" x14ac:dyDescent="0.2">
      <c r="A955" s="232"/>
      <c r="E955" s="292"/>
      <c r="G955" s="212"/>
      <c r="H955" s="212"/>
      <c r="I955" s="212"/>
      <c r="J955" s="212"/>
      <c r="K955" s="212"/>
      <c r="L955" s="212"/>
      <c r="M955" s="212"/>
    </row>
    <row r="956" spans="1:13" s="289" customFormat="1" ht="12.95" customHeight="1" x14ac:dyDescent="0.2">
      <c r="A956" s="232"/>
      <c r="E956" s="292"/>
      <c r="G956" s="212"/>
      <c r="H956" s="212"/>
      <c r="I956" s="212"/>
      <c r="J956" s="212"/>
      <c r="K956" s="212"/>
      <c r="L956" s="212"/>
      <c r="M956" s="212"/>
    </row>
    <row r="957" spans="1:13" s="289" customFormat="1" ht="12.95" customHeight="1" x14ac:dyDescent="0.2">
      <c r="A957" s="232"/>
      <c r="E957" s="292"/>
      <c r="G957" s="212"/>
      <c r="H957" s="212"/>
      <c r="I957" s="212"/>
      <c r="J957" s="212"/>
      <c r="K957" s="212"/>
      <c r="L957" s="212"/>
      <c r="M957" s="212"/>
    </row>
    <row r="958" spans="1:13" s="289" customFormat="1" ht="12.95" customHeight="1" x14ac:dyDescent="0.2">
      <c r="A958" s="232"/>
      <c r="E958" s="292"/>
      <c r="G958" s="212"/>
      <c r="H958" s="212"/>
      <c r="I958" s="212"/>
      <c r="J958" s="212"/>
      <c r="K958" s="212"/>
      <c r="L958" s="212"/>
      <c r="M958" s="212"/>
    </row>
    <row r="959" spans="1:13" s="289" customFormat="1" ht="12.95" customHeight="1" x14ac:dyDescent="0.2">
      <c r="A959" s="232"/>
      <c r="E959" s="292"/>
      <c r="G959" s="212"/>
      <c r="H959" s="212"/>
      <c r="I959" s="212"/>
      <c r="J959" s="212"/>
      <c r="K959" s="212"/>
      <c r="L959" s="212"/>
      <c r="M959" s="212"/>
    </row>
    <row r="960" spans="1:13" s="289" customFormat="1" ht="12.95" customHeight="1" x14ac:dyDescent="0.2">
      <c r="A960" s="232"/>
      <c r="E960" s="292"/>
      <c r="G960" s="212"/>
      <c r="H960" s="212"/>
      <c r="I960" s="212"/>
      <c r="J960" s="212"/>
      <c r="K960" s="212"/>
      <c r="L960" s="212"/>
      <c r="M960" s="212"/>
    </row>
    <row r="961" spans="1:13" s="289" customFormat="1" ht="12.95" customHeight="1" x14ac:dyDescent="0.2">
      <c r="A961" s="232"/>
      <c r="E961" s="292"/>
      <c r="G961" s="212"/>
      <c r="H961" s="212"/>
      <c r="I961" s="212"/>
      <c r="J961" s="212"/>
      <c r="K961" s="212"/>
      <c r="L961" s="212"/>
      <c r="M961" s="212"/>
    </row>
    <row r="962" spans="1:13" s="289" customFormat="1" ht="12.95" customHeight="1" x14ac:dyDescent="0.2">
      <c r="A962" s="232"/>
      <c r="E962" s="292"/>
      <c r="G962" s="212"/>
      <c r="H962" s="212"/>
      <c r="I962" s="212"/>
      <c r="J962" s="212"/>
      <c r="K962" s="212"/>
      <c r="L962" s="212"/>
      <c r="M962" s="212"/>
    </row>
    <row r="963" spans="1:13" s="289" customFormat="1" ht="12.95" customHeight="1" x14ac:dyDescent="0.2">
      <c r="A963" s="232"/>
      <c r="E963" s="292"/>
      <c r="G963" s="212"/>
      <c r="H963" s="212"/>
      <c r="I963" s="212"/>
      <c r="J963" s="212"/>
      <c r="K963" s="212"/>
      <c r="L963" s="212"/>
      <c r="M963" s="212"/>
    </row>
    <row r="964" spans="1:13" s="289" customFormat="1" ht="12.95" customHeight="1" x14ac:dyDescent="0.2">
      <c r="A964" s="232"/>
      <c r="E964" s="292"/>
      <c r="G964" s="212"/>
      <c r="H964" s="212"/>
      <c r="I964" s="212"/>
      <c r="J964" s="212"/>
      <c r="K964" s="212"/>
      <c r="L964" s="212"/>
      <c r="M964" s="212"/>
    </row>
    <row r="965" spans="1:13" s="289" customFormat="1" ht="12.95" customHeight="1" x14ac:dyDescent="0.2">
      <c r="A965" s="232"/>
      <c r="E965" s="292"/>
      <c r="G965" s="212"/>
      <c r="H965" s="212"/>
      <c r="I965" s="212"/>
      <c r="J965" s="212"/>
      <c r="K965" s="212"/>
      <c r="L965" s="212"/>
      <c r="M965" s="212"/>
    </row>
    <row r="966" spans="1:13" s="289" customFormat="1" ht="12.95" customHeight="1" x14ac:dyDescent="0.2">
      <c r="A966" s="232"/>
      <c r="E966" s="292"/>
      <c r="G966" s="212"/>
      <c r="H966" s="212"/>
      <c r="I966" s="212"/>
      <c r="J966" s="212"/>
      <c r="K966" s="212"/>
      <c r="L966" s="212"/>
      <c r="M966" s="212"/>
    </row>
    <row r="967" spans="1:13" s="289" customFormat="1" ht="12.95" customHeight="1" x14ac:dyDescent="0.2">
      <c r="A967" s="232"/>
      <c r="E967" s="292"/>
      <c r="G967" s="212"/>
      <c r="H967" s="212"/>
      <c r="I967" s="212"/>
      <c r="J967" s="212"/>
      <c r="K967" s="212"/>
      <c r="L967" s="212"/>
      <c r="M967" s="212"/>
    </row>
    <row r="968" spans="1:13" s="289" customFormat="1" ht="12.95" customHeight="1" x14ac:dyDescent="0.2">
      <c r="A968" s="232"/>
      <c r="E968" s="291"/>
      <c r="G968" s="212"/>
      <c r="H968" s="212"/>
      <c r="I968" s="212"/>
      <c r="J968" s="212"/>
      <c r="K968" s="212"/>
      <c r="L968" s="212"/>
      <c r="M968" s="212"/>
    </row>
    <row r="969" spans="1:13" s="289" customFormat="1" ht="12.95" customHeight="1" x14ac:dyDescent="0.2">
      <c r="A969" s="232"/>
      <c r="E969" s="292"/>
      <c r="G969" s="212"/>
      <c r="H969" s="212"/>
      <c r="I969" s="212"/>
      <c r="J969" s="212"/>
      <c r="K969" s="212"/>
      <c r="L969" s="212"/>
      <c r="M969" s="212"/>
    </row>
    <row r="970" spans="1:13" s="289" customFormat="1" ht="12.95" customHeight="1" x14ac:dyDescent="0.2">
      <c r="A970" s="232"/>
      <c r="E970" s="292"/>
      <c r="G970" s="212"/>
      <c r="H970" s="212"/>
      <c r="I970" s="212"/>
      <c r="J970" s="212"/>
      <c r="K970" s="212"/>
      <c r="L970" s="212"/>
      <c r="M970" s="212"/>
    </row>
    <row r="971" spans="1:13" s="289" customFormat="1" ht="12.95" customHeight="1" x14ac:dyDescent="0.2">
      <c r="A971" s="232"/>
      <c r="E971" s="292"/>
      <c r="G971" s="212"/>
      <c r="H971" s="212"/>
      <c r="I971" s="212"/>
      <c r="J971" s="212"/>
      <c r="K971" s="212"/>
      <c r="L971" s="212"/>
      <c r="M971" s="212"/>
    </row>
    <row r="972" spans="1:13" s="289" customFormat="1" ht="12.95" customHeight="1" x14ac:dyDescent="0.2">
      <c r="A972" s="232"/>
      <c r="E972" s="292"/>
      <c r="G972" s="212"/>
      <c r="H972" s="212"/>
      <c r="I972" s="212"/>
      <c r="J972" s="212"/>
      <c r="K972" s="212"/>
      <c r="L972" s="212"/>
      <c r="M972" s="212"/>
    </row>
    <row r="973" spans="1:13" s="289" customFormat="1" ht="12.95" customHeight="1" x14ac:dyDescent="0.2">
      <c r="A973" s="232"/>
      <c r="E973" s="292"/>
      <c r="G973" s="212"/>
      <c r="H973" s="212"/>
      <c r="I973" s="212"/>
      <c r="J973" s="212"/>
      <c r="K973" s="212"/>
      <c r="L973" s="212"/>
      <c r="M973" s="212"/>
    </row>
    <row r="974" spans="1:13" s="289" customFormat="1" ht="12.95" customHeight="1" x14ac:dyDescent="0.2">
      <c r="A974" s="232"/>
      <c r="E974" s="292"/>
      <c r="G974" s="212"/>
      <c r="H974" s="212"/>
      <c r="I974" s="212"/>
      <c r="J974" s="212"/>
      <c r="K974" s="212"/>
      <c r="L974" s="212"/>
      <c r="M974" s="212"/>
    </row>
    <row r="975" spans="1:13" s="289" customFormat="1" ht="12.95" customHeight="1" x14ac:dyDescent="0.2">
      <c r="A975" s="232"/>
      <c r="E975" s="292"/>
      <c r="G975" s="212"/>
      <c r="H975" s="212"/>
      <c r="I975" s="212"/>
      <c r="J975" s="212"/>
      <c r="K975" s="212"/>
      <c r="L975" s="212"/>
      <c r="M975" s="212"/>
    </row>
    <row r="976" spans="1:13" s="289" customFormat="1" ht="12.95" customHeight="1" x14ac:dyDescent="0.2">
      <c r="A976" s="232"/>
      <c r="E976" s="292"/>
      <c r="G976" s="212"/>
      <c r="H976" s="212"/>
      <c r="I976" s="212"/>
      <c r="J976" s="212"/>
      <c r="K976" s="212"/>
      <c r="L976" s="212"/>
      <c r="M976" s="212"/>
    </row>
    <row r="977" spans="1:13" s="289" customFormat="1" ht="12.95" customHeight="1" x14ac:dyDescent="0.2">
      <c r="A977" s="232"/>
      <c r="E977" s="292"/>
      <c r="G977" s="212"/>
      <c r="H977" s="212"/>
      <c r="I977" s="212"/>
      <c r="J977" s="212"/>
      <c r="K977" s="212"/>
      <c r="L977" s="212"/>
      <c r="M977" s="212"/>
    </row>
    <row r="978" spans="1:13" s="289" customFormat="1" ht="12.95" customHeight="1" x14ac:dyDescent="0.2">
      <c r="A978" s="232"/>
      <c r="E978" s="292"/>
      <c r="G978" s="212"/>
      <c r="H978" s="212"/>
      <c r="I978" s="212"/>
      <c r="J978" s="212"/>
      <c r="K978" s="212"/>
      <c r="L978" s="212"/>
      <c r="M978" s="212"/>
    </row>
    <row r="979" spans="1:13" s="289" customFormat="1" ht="12.95" customHeight="1" x14ac:dyDescent="0.2">
      <c r="A979" s="232"/>
      <c r="E979" s="292"/>
      <c r="G979" s="212"/>
      <c r="H979" s="212"/>
      <c r="I979" s="212"/>
      <c r="J979" s="212"/>
      <c r="K979" s="212"/>
      <c r="L979" s="212"/>
      <c r="M979" s="212"/>
    </row>
    <row r="980" spans="1:13" s="289" customFormat="1" ht="12.95" customHeight="1" x14ac:dyDescent="0.2">
      <c r="A980" s="232"/>
      <c r="E980" s="292"/>
      <c r="G980" s="212"/>
      <c r="H980" s="212"/>
      <c r="I980" s="212"/>
      <c r="J980" s="212"/>
      <c r="K980" s="212"/>
      <c r="L980" s="212"/>
      <c r="M980" s="212"/>
    </row>
    <row r="981" spans="1:13" s="289" customFormat="1" ht="12.95" customHeight="1" x14ac:dyDescent="0.2">
      <c r="A981" s="232"/>
      <c r="E981" s="292"/>
      <c r="G981" s="212"/>
      <c r="H981" s="212"/>
      <c r="I981" s="212"/>
      <c r="J981" s="212"/>
      <c r="K981" s="212"/>
      <c r="L981" s="212"/>
      <c r="M981" s="212"/>
    </row>
    <row r="982" spans="1:13" s="289" customFormat="1" ht="12.95" customHeight="1" x14ac:dyDescent="0.2">
      <c r="A982" s="232"/>
      <c r="E982" s="291"/>
      <c r="G982" s="212"/>
      <c r="H982" s="212"/>
      <c r="I982" s="212"/>
      <c r="J982" s="212"/>
      <c r="K982" s="212"/>
      <c r="L982" s="212"/>
      <c r="M982" s="212"/>
    </row>
    <row r="983" spans="1:13" s="289" customFormat="1" ht="12.95" customHeight="1" x14ac:dyDescent="0.2">
      <c r="A983" s="232"/>
      <c r="E983" s="292"/>
      <c r="G983" s="212"/>
      <c r="H983" s="212"/>
      <c r="I983" s="212"/>
      <c r="J983" s="212"/>
      <c r="K983" s="212"/>
      <c r="L983" s="212"/>
      <c r="M983" s="212"/>
    </row>
    <row r="984" spans="1:13" s="289" customFormat="1" ht="12.95" customHeight="1" x14ac:dyDescent="0.2">
      <c r="A984" s="232"/>
      <c r="E984" s="292"/>
      <c r="G984" s="212"/>
      <c r="H984" s="212"/>
      <c r="I984" s="212"/>
      <c r="J984" s="212"/>
      <c r="K984" s="212"/>
      <c r="L984" s="212"/>
      <c r="M984" s="212"/>
    </row>
    <row r="985" spans="1:13" s="289" customFormat="1" ht="12.95" customHeight="1" x14ac:dyDescent="0.2">
      <c r="A985" s="232"/>
      <c r="E985" s="292"/>
      <c r="G985" s="212"/>
      <c r="H985" s="212"/>
      <c r="I985" s="212"/>
      <c r="J985" s="212"/>
      <c r="K985" s="212"/>
      <c r="L985" s="212"/>
      <c r="M985" s="212"/>
    </row>
    <row r="986" spans="1:13" s="289" customFormat="1" ht="12.95" customHeight="1" x14ac:dyDescent="0.2">
      <c r="A986" s="232"/>
      <c r="E986" s="292"/>
      <c r="G986" s="212"/>
      <c r="H986" s="212"/>
      <c r="I986" s="212"/>
      <c r="J986" s="212"/>
      <c r="K986" s="212"/>
      <c r="L986" s="212"/>
      <c r="M986" s="212"/>
    </row>
    <row r="987" spans="1:13" s="289" customFormat="1" ht="12.95" customHeight="1" x14ac:dyDescent="0.2">
      <c r="A987" s="232"/>
      <c r="E987" s="292"/>
      <c r="G987" s="212"/>
      <c r="H987" s="212"/>
      <c r="I987" s="212"/>
      <c r="J987" s="212"/>
      <c r="K987" s="212"/>
      <c r="L987" s="212"/>
      <c r="M987" s="212"/>
    </row>
    <row r="988" spans="1:13" s="289" customFormat="1" ht="12.95" customHeight="1" x14ac:dyDescent="0.2">
      <c r="A988" s="232"/>
      <c r="E988" s="292"/>
      <c r="G988" s="212"/>
      <c r="H988" s="212"/>
      <c r="I988" s="212"/>
      <c r="J988" s="212"/>
      <c r="K988" s="212"/>
      <c r="L988" s="212"/>
      <c r="M988" s="212"/>
    </row>
    <row r="989" spans="1:13" s="289" customFormat="1" ht="12.95" customHeight="1" x14ac:dyDescent="0.2">
      <c r="A989" s="232"/>
      <c r="E989" s="292"/>
      <c r="G989" s="212"/>
      <c r="H989" s="212"/>
      <c r="I989" s="212"/>
      <c r="J989" s="212"/>
      <c r="K989" s="212"/>
      <c r="L989" s="212"/>
      <c r="M989" s="212"/>
    </row>
    <row r="990" spans="1:13" s="289" customFormat="1" ht="12.95" customHeight="1" x14ac:dyDescent="0.2">
      <c r="A990" s="232"/>
      <c r="E990" s="292"/>
      <c r="G990" s="212"/>
      <c r="H990" s="212"/>
      <c r="I990" s="212"/>
      <c r="J990" s="212"/>
      <c r="K990" s="212"/>
      <c r="L990" s="212"/>
      <c r="M990" s="212"/>
    </row>
    <row r="991" spans="1:13" s="289" customFormat="1" ht="12.95" customHeight="1" x14ac:dyDescent="0.2">
      <c r="A991" s="232"/>
      <c r="E991" s="291"/>
      <c r="G991" s="212"/>
      <c r="H991" s="212"/>
      <c r="I991" s="212"/>
      <c r="J991" s="212"/>
      <c r="K991" s="212"/>
      <c r="L991" s="212"/>
      <c r="M991" s="212"/>
    </row>
    <row r="992" spans="1:13" s="289" customFormat="1" ht="12.95" customHeight="1" thickBot="1" x14ac:dyDescent="0.25">
      <c r="A992" s="232"/>
      <c r="E992" s="293"/>
      <c r="G992" s="212"/>
      <c r="H992" s="212"/>
      <c r="I992" s="212"/>
      <c r="J992" s="212"/>
      <c r="K992" s="212"/>
      <c r="L992" s="212"/>
      <c r="M992" s="212"/>
    </row>
    <row r="993" spans="1:13" s="289" customFormat="1" ht="12.95" customHeight="1" x14ac:dyDescent="0.2">
      <c r="A993" s="232"/>
      <c r="E993" s="292"/>
      <c r="G993" s="212"/>
      <c r="H993" s="212"/>
      <c r="I993" s="212"/>
      <c r="J993" s="212"/>
      <c r="K993" s="212"/>
      <c r="L993" s="212"/>
      <c r="M993" s="212"/>
    </row>
    <row r="994" spans="1:13" s="289" customFormat="1" ht="12.95" customHeight="1" x14ac:dyDescent="0.2">
      <c r="A994" s="232"/>
      <c r="E994" s="292"/>
      <c r="G994" s="212"/>
      <c r="H994" s="212"/>
      <c r="I994" s="212"/>
      <c r="J994" s="212"/>
      <c r="K994" s="212"/>
      <c r="L994" s="212"/>
      <c r="M994" s="212"/>
    </row>
    <row r="995" spans="1:13" s="289" customFormat="1" ht="12.95" customHeight="1" x14ac:dyDescent="0.2">
      <c r="A995" s="232"/>
      <c r="E995" s="291"/>
      <c r="G995" s="212"/>
      <c r="H995" s="212"/>
      <c r="I995" s="212"/>
      <c r="J995" s="212"/>
      <c r="K995" s="212"/>
      <c r="L995" s="212"/>
      <c r="M995" s="212"/>
    </row>
    <row r="996" spans="1:13" s="289" customFormat="1" ht="12.95" customHeight="1" x14ac:dyDescent="0.2">
      <c r="A996" s="232"/>
      <c r="E996" s="292"/>
      <c r="G996" s="212"/>
      <c r="H996" s="212"/>
      <c r="I996" s="212"/>
      <c r="J996" s="212"/>
      <c r="K996" s="212"/>
      <c r="L996" s="212"/>
      <c r="M996" s="212"/>
    </row>
    <row r="997" spans="1:13" s="289" customFormat="1" ht="12.95" customHeight="1" x14ac:dyDescent="0.2">
      <c r="A997" s="232"/>
      <c r="E997" s="292"/>
      <c r="G997" s="212"/>
      <c r="H997" s="212"/>
      <c r="I997" s="212"/>
      <c r="J997" s="212"/>
      <c r="K997" s="212"/>
      <c r="L997" s="212"/>
      <c r="M997" s="212"/>
    </row>
    <row r="998" spans="1:13" s="289" customFormat="1" ht="12.95" customHeight="1" x14ac:dyDescent="0.2">
      <c r="A998" s="232"/>
      <c r="E998" s="292"/>
      <c r="G998" s="212"/>
      <c r="H998" s="212"/>
      <c r="I998" s="212"/>
      <c r="J998" s="212"/>
      <c r="K998" s="212"/>
      <c r="L998" s="212"/>
      <c r="M998" s="212"/>
    </row>
    <row r="999" spans="1:13" s="289" customFormat="1" ht="12.95" customHeight="1" x14ac:dyDescent="0.2">
      <c r="A999" s="232"/>
      <c r="E999" s="292"/>
      <c r="G999" s="212"/>
      <c r="H999" s="212"/>
      <c r="I999" s="212"/>
      <c r="J999" s="212"/>
      <c r="K999" s="212"/>
      <c r="L999" s="212"/>
      <c r="M999" s="212"/>
    </row>
    <row r="1000" spans="1:13" s="289" customFormat="1" ht="12.95" customHeight="1" x14ac:dyDescent="0.2">
      <c r="A1000" s="232"/>
      <c r="E1000" s="292"/>
      <c r="G1000" s="212"/>
      <c r="H1000" s="212"/>
      <c r="I1000" s="212"/>
      <c r="J1000" s="212"/>
      <c r="K1000" s="212"/>
      <c r="L1000" s="212"/>
      <c r="M1000" s="212"/>
    </row>
    <row r="1001" spans="1:13" s="289" customFormat="1" ht="12.95" customHeight="1" x14ac:dyDescent="0.2">
      <c r="A1001" s="232"/>
      <c r="E1001" s="292"/>
      <c r="G1001" s="212"/>
      <c r="H1001" s="212"/>
      <c r="I1001" s="212"/>
      <c r="J1001" s="212"/>
      <c r="K1001" s="212"/>
      <c r="L1001" s="212"/>
      <c r="M1001" s="212"/>
    </row>
    <row r="1002" spans="1:13" s="289" customFormat="1" ht="12.95" customHeight="1" x14ac:dyDescent="0.2">
      <c r="A1002" s="232"/>
      <c r="E1002" s="292"/>
      <c r="G1002" s="212"/>
      <c r="H1002" s="212"/>
      <c r="I1002" s="212"/>
      <c r="J1002" s="212"/>
      <c r="K1002" s="212"/>
      <c r="L1002" s="212"/>
      <c r="M1002" s="212"/>
    </row>
    <row r="1003" spans="1:13" s="289" customFormat="1" ht="12.95" customHeight="1" x14ac:dyDescent="0.2">
      <c r="A1003" s="232"/>
      <c r="E1003" s="292"/>
      <c r="G1003" s="212"/>
      <c r="H1003" s="212"/>
      <c r="I1003" s="212"/>
      <c r="J1003" s="212"/>
      <c r="K1003" s="212"/>
      <c r="L1003" s="212"/>
      <c r="M1003" s="212"/>
    </row>
    <row r="1004" spans="1:13" s="289" customFormat="1" ht="12.95" customHeight="1" x14ac:dyDescent="0.2">
      <c r="A1004" s="232"/>
      <c r="E1004" s="292"/>
      <c r="G1004" s="212"/>
      <c r="H1004" s="212"/>
      <c r="I1004" s="212"/>
      <c r="J1004" s="212"/>
      <c r="K1004" s="212"/>
      <c r="L1004" s="212"/>
      <c r="M1004" s="212"/>
    </row>
    <row r="1005" spans="1:13" s="289" customFormat="1" ht="12.95" customHeight="1" x14ac:dyDescent="0.2">
      <c r="A1005" s="232"/>
      <c r="E1005" s="292"/>
      <c r="G1005" s="212"/>
      <c r="H1005" s="212"/>
      <c r="I1005" s="212"/>
      <c r="J1005" s="212"/>
      <c r="K1005" s="212"/>
      <c r="L1005" s="212"/>
      <c r="M1005" s="212"/>
    </row>
    <row r="1006" spans="1:13" s="289" customFormat="1" ht="12.95" customHeight="1" x14ac:dyDescent="0.2">
      <c r="A1006" s="232"/>
      <c r="E1006" s="292"/>
      <c r="G1006" s="212"/>
      <c r="H1006" s="212"/>
      <c r="I1006" s="212"/>
      <c r="J1006" s="212"/>
      <c r="K1006" s="212"/>
      <c r="L1006" s="212"/>
      <c r="M1006" s="212"/>
    </row>
    <row r="1007" spans="1:13" s="289" customFormat="1" ht="12.95" customHeight="1" x14ac:dyDescent="0.2">
      <c r="A1007" s="232"/>
      <c r="E1007" s="292"/>
      <c r="G1007" s="212"/>
      <c r="H1007" s="212"/>
      <c r="I1007" s="212"/>
      <c r="J1007" s="212"/>
      <c r="K1007" s="212"/>
      <c r="L1007" s="212"/>
      <c r="M1007" s="212"/>
    </row>
    <row r="1008" spans="1:13" s="289" customFormat="1" ht="12.95" customHeight="1" x14ac:dyDescent="0.2">
      <c r="A1008" s="232"/>
      <c r="E1008" s="292"/>
      <c r="G1008" s="212"/>
      <c r="H1008" s="212"/>
      <c r="I1008" s="212"/>
      <c r="J1008" s="212"/>
      <c r="K1008" s="212"/>
      <c r="L1008" s="212"/>
      <c r="M1008" s="212"/>
    </row>
    <row r="1009" spans="1:13" s="289" customFormat="1" ht="12.95" customHeight="1" x14ac:dyDescent="0.2">
      <c r="A1009" s="232"/>
      <c r="E1009" s="292"/>
      <c r="G1009" s="212"/>
      <c r="H1009" s="212"/>
      <c r="I1009" s="212"/>
      <c r="J1009" s="212"/>
      <c r="K1009" s="212"/>
      <c r="L1009" s="212"/>
      <c r="M1009" s="212"/>
    </row>
    <row r="1010" spans="1:13" s="289" customFormat="1" ht="12.95" customHeight="1" x14ac:dyDescent="0.2">
      <c r="A1010" s="232"/>
      <c r="E1010" s="292"/>
      <c r="G1010" s="212"/>
      <c r="H1010" s="212"/>
      <c r="I1010" s="212"/>
      <c r="J1010" s="212"/>
      <c r="K1010" s="212"/>
      <c r="L1010" s="212"/>
      <c r="M1010" s="212"/>
    </row>
    <row r="1011" spans="1:13" s="289" customFormat="1" ht="12.95" customHeight="1" x14ac:dyDescent="0.2">
      <c r="A1011" s="232"/>
      <c r="E1011" s="292"/>
      <c r="G1011" s="212"/>
      <c r="H1011" s="212"/>
      <c r="I1011" s="212"/>
      <c r="J1011" s="212"/>
      <c r="K1011" s="212"/>
      <c r="L1011" s="212"/>
      <c r="M1011" s="212"/>
    </row>
    <row r="1012" spans="1:13" s="289" customFormat="1" ht="12.95" customHeight="1" x14ac:dyDescent="0.2">
      <c r="A1012" s="232"/>
      <c r="E1012" s="292"/>
      <c r="G1012" s="212"/>
      <c r="H1012" s="212"/>
      <c r="I1012" s="212"/>
      <c r="J1012" s="212"/>
      <c r="K1012" s="212"/>
      <c r="L1012" s="212"/>
      <c r="M1012" s="212"/>
    </row>
    <row r="1013" spans="1:13" s="289" customFormat="1" ht="12.95" customHeight="1" x14ac:dyDescent="0.2">
      <c r="A1013" s="232"/>
      <c r="E1013" s="292"/>
      <c r="G1013" s="212"/>
      <c r="H1013" s="212"/>
      <c r="I1013" s="212"/>
      <c r="J1013" s="212"/>
      <c r="K1013" s="212"/>
      <c r="L1013" s="212"/>
      <c r="M1013" s="212"/>
    </row>
    <row r="1014" spans="1:13" s="289" customFormat="1" ht="12.95" customHeight="1" x14ac:dyDescent="0.2">
      <c r="A1014" s="232"/>
      <c r="E1014" s="292"/>
      <c r="G1014" s="212"/>
      <c r="H1014" s="212"/>
      <c r="I1014" s="212"/>
      <c r="J1014" s="212"/>
      <c r="K1014" s="212"/>
      <c r="L1014" s="212"/>
      <c r="M1014" s="212"/>
    </row>
    <row r="1015" spans="1:13" s="289" customFormat="1" ht="12.95" customHeight="1" x14ac:dyDescent="0.2">
      <c r="A1015" s="232"/>
      <c r="E1015" s="291"/>
      <c r="G1015" s="212"/>
      <c r="H1015" s="212"/>
      <c r="I1015" s="212"/>
      <c r="J1015" s="212"/>
      <c r="K1015" s="212"/>
      <c r="L1015" s="212"/>
      <c r="M1015" s="212"/>
    </row>
    <row r="1016" spans="1:13" s="289" customFormat="1" ht="12.95" customHeight="1" x14ac:dyDescent="0.2">
      <c r="A1016" s="232"/>
      <c r="E1016" s="292"/>
      <c r="G1016" s="212"/>
      <c r="H1016" s="212"/>
      <c r="I1016" s="212"/>
      <c r="J1016" s="212"/>
      <c r="K1016" s="212"/>
      <c r="L1016" s="212"/>
      <c r="M1016" s="212"/>
    </row>
    <row r="1017" spans="1:13" s="289" customFormat="1" ht="12.95" customHeight="1" x14ac:dyDescent="0.2">
      <c r="A1017" s="232"/>
      <c r="E1017" s="292"/>
      <c r="G1017" s="212"/>
      <c r="H1017" s="212"/>
      <c r="I1017" s="212"/>
      <c r="J1017" s="212"/>
      <c r="K1017" s="212"/>
      <c r="L1017" s="212"/>
      <c r="M1017" s="212"/>
    </row>
    <row r="1018" spans="1:13" s="289" customFormat="1" ht="12.95" customHeight="1" x14ac:dyDescent="0.2">
      <c r="A1018" s="232"/>
      <c r="E1018" s="292"/>
      <c r="G1018" s="212"/>
      <c r="H1018" s="212"/>
      <c r="I1018" s="212"/>
      <c r="J1018" s="212"/>
      <c r="K1018" s="212"/>
      <c r="L1018" s="212"/>
      <c r="M1018" s="212"/>
    </row>
    <row r="1019" spans="1:13" s="289" customFormat="1" ht="12.95" customHeight="1" x14ac:dyDescent="0.2">
      <c r="A1019" s="232"/>
      <c r="E1019" s="292"/>
      <c r="G1019" s="212"/>
      <c r="H1019" s="212"/>
      <c r="I1019" s="212"/>
      <c r="J1019" s="212"/>
      <c r="K1019" s="212"/>
      <c r="L1019" s="212"/>
      <c r="M1019" s="212"/>
    </row>
    <row r="1020" spans="1:13" s="289" customFormat="1" ht="12.95" customHeight="1" x14ac:dyDescent="0.2">
      <c r="A1020" s="232"/>
      <c r="E1020" s="292"/>
      <c r="G1020" s="212"/>
      <c r="H1020" s="212"/>
      <c r="I1020" s="212"/>
      <c r="J1020" s="212"/>
      <c r="K1020" s="212"/>
      <c r="L1020" s="212"/>
      <c r="M1020" s="212"/>
    </row>
    <row r="1021" spans="1:13" s="289" customFormat="1" ht="12.95" customHeight="1" x14ac:dyDescent="0.2">
      <c r="A1021" s="232"/>
      <c r="E1021" s="292"/>
      <c r="G1021" s="212"/>
      <c r="H1021" s="212"/>
      <c r="I1021" s="212"/>
      <c r="J1021" s="212"/>
      <c r="K1021" s="212"/>
      <c r="L1021" s="212"/>
      <c r="M1021" s="212"/>
    </row>
    <row r="1022" spans="1:13" s="289" customFormat="1" ht="12.95" customHeight="1" x14ac:dyDescent="0.2">
      <c r="A1022" s="232"/>
      <c r="E1022" s="292"/>
      <c r="G1022" s="212"/>
      <c r="H1022" s="212"/>
      <c r="I1022" s="212"/>
      <c r="J1022" s="212"/>
      <c r="K1022" s="212"/>
      <c r="L1022" s="212"/>
      <c r="M1022" s="212"/>
    </row>
    <row r="1023" spans="1:13" s="289" customFormat="1" ht="12.95" customHeight="1" x14ac:dyDescent="0.2">
      <c r="A1023" s="232"/>
      <c r="E1023" s="292"/>
      <c r="G1023" s="212"/>
      <c r="H1023" s="212"/>
      <c r="I1023" s="212"/>
      <c r="J1023" s="212"/>
      <c r="K1023" s="212"/>
      <c r="L1023" s="212"/>
      <c r="M1023" s="212"/>
    </row>
    <row r="1024" spans="1:13" s="289" customFormat="1" ht="12.95" customHeight="1" x14ac:dyDescent="0.2">
      <c r="A1024" s="232"/>
      <c r="E1024" s="292"/>
      <c r="G1024" s="212"/>
      <c r="H1024" s="212"/>
      <c r="I1024" s="212"/>
      <c r="J1024" s="212"/>
      <c r="K1024" s="212"/>
      <c r="L1024" s="212"/>
      <c r="M1024" s="212"/>
    </row>
    <row r="1025" spans="1:13" s="289" customFormat="1" ht="12.95" customHeight="1" x14ac:dyDescent="0.2">
      <c r="A1025" s="232"/>
      <c r="E1025" s="292"/>
      <c r="G1025" s="212"/>
      <c r="H1025" s="212"/>
      <c r="I1025" s="212"/>
      <c r="J1025" s="212"/>
      <c r="K1025" s="212"/>
      <c r="L1025" s="212"/>
      <c r="M1025" s="212"/>
    </row>
    <row r="1026" spans="1:13" s="289" customFormat="1" ht="12.95" customHeight="1" x14ac:dyDescent="0.2">
      <c r="A1026" s="232"/>
      <c r="E1026" s="292"/>
      <c r="G1026" s="212"/>
      <c r="H1026" s="212"/>
      <c r="I1026" s="212"/>
      <c r="J1026" s="212"/>
      <c r="K1026" s="212"/>
      <c r="L1026" s="212"/>
      <c r="M1026" s="212"/>
    </row>
    <row r="1027" spans="1:13" s="289" customFormat="1" ht="12.95" customHeight="1" x14ac:dyDescent="0.2">
      <c r="A1027" s="232"/>
      <c r="E1027" s="292"/>
      <c r="G1027" s="212"/>
      <c r="H1027" s="212"/>
      <c r="I1027" s="212"/>
      <c r="J1027" s="212"/>
      <c r="K1027" s="212"/>
      <c r="L1027" s="212"/>
      <c r="M1027" s="212"/>
    </row>
    <row r="1028" spans="1:13" s="289" customFormat="1" ht="12.95" customHeight="1" x14ac:dyDescent="0.2">
      <c r="A1028" s="232"/>
      <c r="E1028" s="292"/>
      <c r="G1028" s="212"/>
      <c r="H1028" s="212"/>
      <c r="I1028" s="212"/>
      <c r="J1028" s="212"/>
      <c r="K1028" s="212"/>
      <c r="L1028" s="212"/>
      <c r="M1028" s="212"/>
    </row>
    <row r="1029" spans="1:13" s="289" customFormat="1" ht="12.95" customHeight="1" x14ac:dyDescent="0.2">
      <c r="A1029" s="232"/>
      <c r="E1029" s="291"/>
      <c r="G1029" s="212"/>
      <c r="H1029" s="212"/>
      <c r="I1029" s="212"/>
      <c r="J1029" s="212"/>
      <c r="K1029" s="212"/>
      <c r="L1029" s="212"/>
      <c r="M1029" s="212"/>
    </row>
    <row r="1030" spans="1:13" s="289" customFormat="1" ht="12.95" customHeight="1" x14ac:dyDescent="0.2">
      <c r="A1030" s="232"/>
      <c r="E1030" s="292"/>
      <c r="G1030" s="212"/>
      <c r="H1030" s="212"/>
      <c r="I1030" s="212"/>
      <c r="J1030" s="212"/>
      <c r="K1030" s="212"/>
      <c r="L1030" s="212"/>
      <c r="M1030" s="212"/>
    </row>
    <row r="1031" spans="1:13" s="289" customFormat="1" ht="12.95" customHeight="1" x14ac:dyDescent="0.2">
      <c r="A1031" s="232"/>
      <c r="E1031" s="292"/>
      <c r="G1031" s="212"/>
      <c r="H1031" s="212"/>
      <c r="I1031" s="212"/>
      <c r="J1031" s="212"/>
      <c r="K1031" s="212"/>
      <c r="L1031" s="212"/>
      <c r="M1031" s="212"/>
    </row>
    <row r="1032" spans="1:13" s="289" customFormat="1" ht="12.95" customHeight="1" x14ac:dyDescent="0.2">
      <c r="A1032" s="232"/>
      <c r="E1032" s="292"/>
      <c r="G1032" s="212"/>
      <c r="H1032" s="212"/>
      <c r="I1032" s="212"/>
      <c r="J1032" s="212"/>
      <c r="K1032" s="212"/>
      <c r="L1032" s="212"/>
      <c r="M1032" s="212"/>
    </row>
    <row r="1033" spans="1:13" s="289" customFormat="1" ht="12.95" customHeight="1" x14ac:dyDescent="0.2">
      <c r="A1033" s="232"/>
      <c r="E1033" s="292"/>
      <c r="G1033" s="212"/>
      <c r="H1033" s="212"/>
      <c r="I1033" s="212"/>
      <c r="J1033" s="212"/>
      <c r="K1033" s="212"/>
      <c r="L1033" s="212"/>
      <c r="M1033" s="212"/>
    </row>
    <row r="1034" spans="1:13" s="289" customFormat="1" ht="12.95" customHeight="1" x14ac:dyDescent="0.2">
      <c r="A1034" s="232"/>
      <c r="E1034" s="292"/>
      <c r="G1034" s="212"/>
      <c r="H1034" s="212"/>
      <c r="I1034" s="212"/>
      <c r="J1034" s="212"/>
      <c r="K1034" s="212"/>
      <c r="L1034" s="212"/>
      <c r="M1034" s="212"/>
    </row>
    <row r="1035" spans="1:13" s="289" customFormat="1" ht="12.95" customHeight="1" x14ac:dyDescent="0.2">
      <c r="A1035" s="232"/>
      <c r="E1035" s="292"/>
      <c r="G1035" s="212"/>
      <c r="H1035" s="212"/>
      <c r="I1035" s="212"/>
      <c r="J1035" s="212"/>
      <c r="K1035" s="212"/>
      <c r="L1035" s="212"/>
      <c r="M1035" s="212"/>
    </row>
    <row r="1036" spans="1:13" s="289" customFormat="1" ht="12.95" customHeight="1" x14ac:dyDescent="0.2">
      <c r="A1036" s="232"/>
      <c r="E1036" s="292"/>
      <c r="G1036" s="212"/>
      <c r="H1036" s="212"/>
      <c r="I1036" s="212"/>
      <c r="J1036" s="212"/>
      <c r="K1036" s="212"/>
      <c r="L1036" s="212"/>
      <c r="M1036" s="212"/>
    </row>
    <row r="1037" spans="1:13" s="289" customFormat="1" ht="12.95" customHeight="1" x14ac:dyDescent="0.2">
      <c r="A1037" s="232"/>
      <c r="E1037" s="292"/>
      <c r="G1037" s="212"/>
      <c r="H1037" s="212"/>
      <c r="I1037" s="212"/>
      <c r="J1037" s="212"/>
      <c r="K1037" s="212"/>
      <c r="L1037" s="212"/>
      <c r="M1037" s="212"/>
    </row>
    <row r="1038" spans="1:13" s="289" customFormat="1" ht="12.95" customHeight="1" x14ac:dyDescent="0.2">
      <c r="A1038" s="232"/>
      <c r="E1038" s="291"/>
      <c r="G1038" s="212"/>
      <c r="H1038" s="212"/>
      <c r="I1038" s="212"/>
      <c r="J1038" s="212"/>
      <c r="K1038" s="212"/>
      <c r="L1038" s="212"/>
      <c r="M1038" s="212"/>
    </row>
    <row r="1039" spans="1:13" s="289" customFormat="1" ht="12.95" customHeight="1" thickBot="1" x14ac:dyDescent="0.25">
      <c r="A1039" s="232"/>
      <c r="E1039" s="293"/>
      <c r="G1039" s="212"/>
      <c r="H1039" s="212"/>
      <c r="I1039" s="212"/>
      <c r="J1039" s="212"/>
      <c r="K1039" s="212"/>
      <c r="L1039" s="212"/>
      <c r="M1039" s="212"/>
    </row>
    <row r="1040" spans="1:13" s="289" customFormat="1" ht="12.95" customHeight="1" x14ac:dyDescent="0.2">
      <c r="A1040" s="232"/>
      <c r="E1040" s="292"/>
      <c r="G1040" s="212"/>
      <c r="H1040" s="212"/>
      <c r="I1040" s="212"/>
      <c r="J1040" s="212"/>
      <c r="K1040" s="212"/>
      <c r="L1040" s="212"/>
      <c r="M1040" s="212"/>
    </row>
    <row r="1041" spans="1:13" s="289" customFormat="1" ht="12.95" customHeight="1" x14ac:dyDescent="0.2">
      <c r="A1041" s="232"/>
      <c r="E1041" s="292"/>
      <c r="G1041" s="212"/>
      <c r="H1041" s="212"/>
      <c r="I1041" s="212"/>
      <c r="J1041" s="212"/>
      <c r="K1041" s="212"/>
      <c r="L1041" s="212"/>
      <c r="M1041" s="212"/>
    </row>
    <row r="1042" spans="1:13" s="289" customFormat="1" ht="12.95" customHeight="1" x14ac:dyDescent="0.2">
      <c r="A1042" s="232"/>
      <c r="E1042" s="291"/>
      <c r="G1042" s="212"/>
      <c r="H1042" s="212"/>
      <c r="I1042" s="212"/>
      <c r="J1042" s="212"/>
      <c r="K1042" s="212"/>
      <c r="L1042" s="212"/>
      <c r="M1042" s="212"/>
    </row>
    <row r="1043" spans="1:13" s="289" customFormat="1" ht="12.95" customHeight="1" x14ac:dyDescent="0.2">
      <c r="A1043" s="232"/>
      <c r="E1043" s="292"/>
      <c r="G1043" s="212"/>
      <c r="H1043" s="212"/>
      <c r="I1043" s="212"/>
      <c r="J1043" s="212"/>
      <c r="K1043" s="212"/>
      <c r="L1043" s="212"/>
      <c r="M1043" s="212"/>
    </row>
    <row r="1044" spans="1:13" s="289" customFormat="1" ht="12.95" customHeight="1" x14ac:dyDescent="0.2">
      <c r="A1044" s="232"/>
      <c r="E1044" s="292"/>
      <c r="G1044" s="212"/>
      <c r="H1044" s="212"/>
      <c r="I1044" s="212"/>
      <c r="J1044" s="212"/>
      <c r="K1044" s="212"/>
      <c r="L1044" s="212"/>
      <c r="M1044" s="212"/>
    </row>
    <row r="1045" spans="1:13" s="289" customFormat="1" ht="12.95" customHeight="1" x14ac:dyDescent="0.2">
      <c r="A1045" s="232"/>
      <c r="E1045" s="292"/>
      <c r="G1045" s="212"/>
      <c r="H1045" s="212"/>
      <c r="I1045" s="212"/>
      <c r="J1045" s="212"/>
      <c r="K1045" s="212"/>
      <c r="L1045" s="212"/>
      <c r="M1045" s="212"/>
    </row>
    <row r="1046" spans="1:13" s="289" customFormat="1" ht="12.95" customHeight="1" x14ac:dyDescent="0.2">
      <c r="A1046" s="232"/>
      <c r="E1046" s="292"/>
      <c r="G1046" s="212"/>
      <c r="H1046" s="212"/>
      <c r="I1046" s="212"/>
      <c r="J1046" s="212"/>
      <c r="K1046" s="212"/>
      <c r="L1046" s="212"/>
      <c r="M1046" s="212"/>
    </row>
    <row r="1047" spans="1:13" s="289" customFormat="1" ht="12.95" customHeight="1" x14ac:dyDescent="0.2">
      <c r="A1047" s="232"/>
      <c r="E1047" s="292"/>
      <c r="G1047" s="212"/>
      <c r="H1047" s="212"/>
      <c r="I1047" s="212"/>
      <c r="J1047" s="212"/>
      <c r="K1047" s="212"/>
      <c r="L1047" s="212"/>
      <c r="M1047" s="212"/>
    </row>
    <row r="1048" spans="1:13" s="289" customFormat="1" ht="12.95" customHeight="1" x14ac:dyDescent="0.2">
      <c r="A1048" s="232"/>
      <c r="E1048" s="292"/>
      <c r="G1048" s="212"/>
      <c r="H1048" s="212"/>
      <c r="I1048" s="212"/>
      <c r="J1048" s="212"/>
      <c r="K1048" s="212"/>
      <c r="L1048" s="212"/>
      <c r="M1048" s="212"/>
    </row>
    <row r="1049" spans="1:13" s="289" customFormat="1" ht="12.95" customHeight="1" x14ac:dyDescent="0.2">
      <c r="A1049" s="232"/>
      <c r="E1049" s="292"/>
      <c r="G1049" s="212"/>
      <c r="H1049" s="212"/>
      <c r="I1049" s="212"/>
      <c r="J1049" s="212"/>
      <c r="K1049" s="212"/>
      <c r="L1049" s="212"/>
      <c r="M1049" s="212"/>
    </row>
    <row r="1050" spans="1:13" s="289" customFormat="1" ht="12.95" customHeight="1" x14ac:dyDescent="0.2">
      <c r="A1050" s="232"/>
      <c r="E1050" s="292"/>
      <c r="G1050" s="212"/>
      <c r="H1050" s="212"/>
      <c r="I1050" s="212"/>
      <c r="J1050" s="212"/>
      <c r="K1050" s="212"/>
      <c r="L1050" s="212"/>
      <c r="M1050" s="212"/>
    </row>
    <row r="1051" spans="1:13" s="289" customFormat="1" ht="12.95" customHeight="1" x14ac:dyDescent="0.2">
      <c r="A1051" s="232"/>
      <c r="E1051" s="292"/>
      <c r="G1051" s="212"/>
      <c r="H1051" s="212"/>
      <c r="I1051" s="212"/>
      <c r="J1051" s="212"/>
      <c r="K1051" s="212"/>
      <c r="L1051" s="212"/>
      <c r="M1051" s="212"/>
    </row>
    <row r="1052" spans="1:13" s="289" customFormat="1" ht="12.95" customHeight="1" x14ac:dyDescent="0.2">
      <c r="A1052" s="232"/>
      <c r="E1052" s="292"/>
      <c r="G1052" s="212"/>
      <c r="H1052" s="212"/>
      <c r="I1052" s="212"/>
      <c r="J1052" s="212"/>
      <c r="K1052" s="212"/>
      <c r="L1052" s="212"/>
      <c r="M1052" s="212"/>
    </row>
    <row r="1053" spans="1:13" s="289" customFormat="1" ht="12.95" customHeight="1" x14ac:dyDescent="0.2">
      <c r="A1053" s="232"/>
      <c r="E1053" s="292"/>
      <c r="G1053" s="212"/>
      <c r="H1053" s="212"/>
      <c r="I1053" s="212"/>
      <c r="J1053" s="212"/>
      <c r="K1053" s="212"/>
      <c r="L1053" s="212"/>
      <c r="M1053" s="212"/>
    </row>
    <row r="1054" spans="1:13" s="289" customFormat="1" ht="12.95" customHeight="1" x14ac:dyDescent="0.2">
      <c r="A1054" s="232"/>
      <c r="E1054" s="292"/>
      <c r="G1054" s="212"/>
      <c r="H1054" s="212"/>
      <c r="I1054" s="212"/>
      <c r="J1054" s="212"/>
      <c r="K1054" s="212"/>
      <c r="L1054" s="212"/>
      <c r="M1054" s="212"/>
    </row>
    <row r="1055" spans="1:13" s="289" customFormat="1" ht="12.95" customHeight="1" x14ac:dyDescent="0.2">
      <c r="A1055" s="232"/>
      <c r="E1055" s="292"/>
      <c r="G1055" s="212"/>
      <c r="H1055" s="212"/>
      <c r="I1055" s="212"/>
      <c r="J1055" s="212"/>
      <c r="K1055" s="212"/>
      <c r="L1055" s="212"/>
      <c r="M1055" s="212"/>
    </row>
    <row r="1056" spans="1:13" s="289" customFormat="1" ht="12.95" customHeight="1" x14ac:dyDescent="0.2">
      <c r="A1056" s="232"/>
      <c r="E1056" s="292"/>
      <c r="G1056" s="212"/>
      <c r="H1056" s="212"/>
      <c r="I1056" s="212"/>
      <c r="J1056" s="212"/>
      <c r="K1056" s="212"/>
      <c r="L1056" s="212"/>
      <c r="M1056" s="212"/>
    </row>
    <row r="1057" spans="1:13" s="289" customFormat="1" ht="12.95" customHeight="1" x14ac:dyDescent="0.2">
      <c r="A1057" s="232"/>
      <c r="E1057" s="292"/>
      <c r="G1057" s="212"/>
      <c r="H1057" s="212"/>
      <c r="I1057" s="212"/>
      <c r="J1057" s="212"/>
      <c r="K1057" s="212"/>
      <c r="L1057" s="212"/>
      <c r="M1057" s="212"/>
    </row>
    <row r="1058" spans="1:13" s="289" customFormat="1" ht="12.95" customHeight="1" x14ac:dyDescent="0.2">
      <c r="A1058" s="232"/>
      <c r="E1058" s="292"/>
      <c r="G1058" s="212"/>
      <c r="H1058" s="212"/>
      <c r="I1058" s="212"/>
      <c r="J1058" s="212"/>
      <c r="K1058" s="212"/>
      <c r="L1058" s="212"/>
      <c r="M1058" s="212"/>
    </row>
    <row r="1059" spans="1:13" s="289" customFormat="1" ht="12.95" customHeight="1" x14ac:dyDescent="0.2">
      <c r="A1059" s="232"/>
      <c r="E1059" s="292"/>
      <c r="G1059" s="212"/>
      <c r="H1059" s="212"/>
      <c r="I1059" s="212"/>
      <c r="J1059" s="212"/>
      <c r="K1059" s="212"/>
      <c r="L1059" s="212"/>
      <c r="M1059" s="212"/>
    </row>
    <row r="1060" spans="1:13" s="289" customFormat="1" ht="12.95" customHeight="1" x14ac:dyDescent="0.2">
      <c r="A1060" s="232"/>
      <c r="E1060" s="292"/>
      <c r="G1060" s="212"/>
      <c r="H1060" s="212"/>
      <c r="I1060" s="212"/>
      <c r="J1060" s="212"/>
      <c r="K1060" s="212"/>
      <c r="L1060" s="212"/>
      <c r="M1060" s="212"/>
    </row>
    <row r="1061" spans="1:13" s="289" customFormat="1" ht="12.95" customHeight="1" x14ac:dyDescent="0.2">
      <c r="A1061" s="232"/>
      <c r="E1061" s="292"/>
      <c r="G1061" s="212"/>
      <c r="H1061" s="212"/>
      <c r="I1061" s="212"/>
      <c r="J1061" s="212"/>
      <c r="K1061" s="212"/>
      <c r="L1061" s="212"/>
      <c r="M1061" s="212"/>
    </row>
    <row r="1062" spans="1:13" s="289" customFormat="1" ht="12.95" customHeight="1" x14ac:dyDescent="0.2">
      <c r="A1062" s="232"/>
      <c r="E1062" s="291"/>
      <c r="G1062" s="212"/>
      <c r="H1062" s="212"/>
      <c r="I1062" s="212"/>
      <c r="J1062" s="212"/>
      <c r="K1062" s="212"/>
      <c r="L1062" s="212"/>
      <c r="M1062" s="212"/>
    </row>
    <row r="1063" spans="1:13" s="289" customFormat="1" ht="12.95" customHeight="1" x14ac:dyDescent="0.2">
      <c r="A1063" s="232"/>
      <c r="E1063" s="292"/>
      <c r="G1063" s="212"/>
      <c r="H1063" s="212"/>
      <c r="I1063" s="212"/>
      <c r="J1063" s="212"/>
      <c r="K1063" s="212"/>
      <c r="L1063" s="212"/>
      <c r="M1063" s="212"/>
    </row>
    <row r="1064" spans="1:13" s="289" customFormat="1" ht="12.95" customHeight="1" x14ac:dyDescent="0.2">
      <c r="A1064" s="232"/>
      <c r="E1064" s="292"/>
      <c r="G1064" s="212"/>
      <c r="H1064" s="212"/>
      <c r="I1064" s="212"/>
      <c r="J1064" s="212"/>
      <c r="K1064" s="212"/>
      <c r="L1064" s="212"/>
      <c r="M1064" s="212"/>
    </row>
    <row r="1065" spans="1:13" s="289" customFormat="1" ht="12.95" customHeight="1" x14ac:dyDescent="0.2">
      <c r="A1065" s="232"/>
      <c r="E1065" s="292"/>
      <c r="G1065" s="212"/>
      <c r="H1065" s="212"/>
      <c r="I1065" s="212"/>
      <c r="J1065" s="212"/>
      <c r="K1065" s="212"/>
      <c r="L1065" s="212"/>
      <c r="M1065" s="212"/>
    </row>
    <row r="1066" spans="1:13" s="289" customFormat="1" ht="12.95" customHeight="1" x14ac:dyDescent="0.2">
      <c r="A1066" s="232"/>
      <c r="E1066" s="292"/>
      <c r="G1066" s="212"/>
      <c r="H1066" s="212"/>
      <c r="I1066" s="212"/>
      <c r="J1066" s="212"/>
      <c r="K1066" s="212"/>
      <c r="L1066" s="212"/>
      <c r="M1066" s="212"/>
    </row>
    <row r="1067" spans="1:13" s="289" customFormat="1" ht="12.95" customHeight="1" x14ac:dyDescent="0.2">
      <c r="A1067" s="232"/>
      <c r="E1067" s="292"/>
      <c r="G1067" s="212"/>
      <c r="H1067" s="212"/>
      <c r="I1067" s="212"/>
      <c r="J1067" s="212"/>
      <c r="K1067" s="212"/>
      <c r="L1067" s="212"/>
      <c r="M1067" s="212"/>
    </row>
    <row r="1068" spans="1:13" s="289" customFormat="1" ht="12.95" customHeight="1" x14ac:dyDescent="0.2">
      <c r="A1068" s="232"/>
      <c r="E1068" s="292"/>
      <c r="G1068" s="212"/>
      <c r="H1068" s="212"/>
      <c r="I1068" s="212"/>
      <c r="J1068" s="212"/>
      <c r="K1068" s="212"/>
      <c r="L1068" s="212"/>
      <c r="M1068" s="212"/>
    </row>
    <row r="1069" spans="1:13" s="289" customFormat="1" ht="12.95" customHeight="1" x14ac:dyDescent="0.2">
      <c r="A1069" s="232"/>
      <c r="E1069" s="292"/>
      <c r="G1069" s="212"/>
      <c r="H1069" s="212"/>
      <c r="I1069" s="212"/>
      <c r="J1069" s="212"/>
      <c r="K1069" s="212"/>
      <c r="L1069" s="212"/>
      <c r="M1069" s="212"/>
    </row>
    <row r="1070" spans="1:13" s="289" customFormat="1" ht="12.95" customHeight="1" x14ac:dyDescent="0.2">
      <c r="A1070" s="232"/>
      <c r="E1070" s="292"/>
      <c r="G1070" s="212"/>
      <c r="H1070" s="212"/>
      <c r="I1070" s="212"/>
      <c r="J1070" s="212"/>
      <c r="K1070" s="212"/>
      <c r="L1070" s="212"/>
      <c r="M1070" s="212"/>
    </row>
    <row r="1071" spans="1:13" s="289" customFormat="1" ht="12.95" customHeight="1" x14ac:dyDescent="0.2">
      <c r="A1071" s="232"/>
      <c r="E1071" s="292"/>
      <c r="G1071" s="212"/>
      <c r="H1071" s="212"/>
      <c r="I1071" s="212"/>
      <c r="J1071" s="212"/>
      <c r="K1071" s="212"/>
      <c r="L1071" s="212"/>
      <c r="M1071" s="212"/>
    </row>
    <row r="1072" spans="1:13" s="289" customFormat="1" ht="12.95" customHeight="1" x14ac:dyDescent="0.2">
      <c r="A1072" s="232"/>
      <c r="E1072" s="292"/>
      <c r="G1072" s="212"/>
      <c r="H1072" s="212"/>
      <c r="I1072" s="212"/>
      <c r="J1072" s="212"/>
      <c r="K1072" s="212"/>
      <c r="L1072" s="212"/>
      <c r="M1072" s="212"/>
    </row>
    <row r="1073" spans="1:13" s="289" customFormat="1" ht="12.95" customHeight="1" x14ac:dyDescent="0.2">
      <c r="A1073" s="232"/>
      <c r="E1073" s="292"/>
      <c r="G1073" s="212"/>
      <c r="H1073" s="212"/>
      <c r="I1073" s="212"/>
      <c r="J1073" s="212"/>
      <c r="K1073" s="212"/>
      <c r="L1073" s="212"/>
      <c r="M1073" s="212"/>
    </row>
    <row r="1074" spans="1:13" s="289" customFormat="1" ht="12.95" customHeight="1" x14ac:dyDescent="0.2">
      <c r="A1074" s="232"/>
      <c r="E1074" s="292"/>
      <c r="G1074" s="212"/>
      <c r="H1074" s="212"/>
      <c r="I1074" s="212"/>
      <c r="J1074" s="212"/>
      <c r="K1074" s="212"/>
      <c r="L1074" s="212"/>
      <c r="M1074" s="212"/>
    </row>
    <row r="1075" spans="1:13" s="289" customFormat="1" ht="12.95" customHeight="1" x14ac:dyDescent="0.2">
      <c r="A1075" s="232"/>
      <c r="E1075" s="292"/>
      <c r="G1075" s="212"/>
      <c r="H1075" s="212"/>
      <c r="I1075" s="212"/>
      <c r="J1075" s="212"/>
      <c r="K1075" s="212"/>
      <c r="L1075" s="212"/>
      <c r="M1075" s="212"/>
    </row>
    <row r="1076" spans="1:13" s="289" customFormat="1" ht="12.95" customHeight="1" x14ac:dyDescent="0.2">
      <c r="A1076" s="232"/>
      <c r="E1076" s="291"/>
      <c r="G1076" s="212"/>
      <c r="H1076" s="212"/>
      <c r="I1076" s="212"/>
      <c r="J1076" s="212"/>
      <c r="K1076" s="212"/>
      <c r="L1076" s="212"/>
      <c r="M1076" s="212"/>
    </row>
    <row r="1077" spans="1:13" s="289" customFormat="1" ht="12.95" customHeight="1" x14ac:dyDescent="0.2">
      <c r="A1077" s="232"/>
      <c r="E1077" s="292"/>
      <c r="G1077" s="212"/>
      <c r="H1077" s="212"/>
      <c r="I1077" s="212"/>
      <c r="J1077" s="212"/>
      <c r="K1077" s="212"/>
      <c r="L1077" s="212"/>
      <c r="M1077" s="212"/>
    </row>
    <row r="1078" spans="1:13" s="289" customFormat="1" ht="12.95" customHeight="1" x14ac:dyDescent="0.2">
      <c r="A1078" s="232"/>
      <c r="E1078" s="292"/>
      <c r="G1078" s="212"/>
      <c r="H1078" s="212"/>
      <c r="I1078" s="212"/>
      <c r="J1078" s="212"/>
      <c r="K1078" s="212"/>
      <c r="L1078" s="212"/>
      <c r="M1078" s="212"/>
    </row>
    <row r="1079" spans="1:13" s="289" customFormat="1" ht="12.95" customHeight="1" x14ac:dyDescent="0.2">
      <c r="A1079" s="232"/>
      <c r="E1079" s="292"/>
      <c r="G1079" s="212"/>
      <c r="H1079" s="212"/>
      <c r="I1079" s="212"/>
      <c r="J1079" s="212"/>
      <c r="K1079" s="212"/>
      <c r="L1079" s="212"/>
      <c r="M1079" s="212"/>
    </row>
    <row r="1080" spans="1:13" s="289" customFormat="1" ht="12.95" customHeight="1" x14ac:dyDescent="0.2">
      <c r="A1080" s="232"/>
      <c r="E1080" s="292"/>
      <c r="G1080" s="212"/>
      <c r="H1080" s="212"/>
      <c r="I1080" s="212"/>
      <c r="J1080" s="212"/>
      <c r="K1080" s="212"/>
      <c r="L1080" s="212"/>
      <c r="M1080" s="212"/>
    </row>
    <row r="1081" spans="1:13" s="289" customFormat="1" ht="12.95" customHeight="1" x14ac:dyDescent="0.2">
      <c r="A1081" s="232"/>
      <c r="E1081" s="292"/>
      <c r="G1081" s="212"/>
      <c r="H1081" s="212"/>
      <c r="I1081" s="212"/>
      <c r="J1081" s="212"/>
      <c r="K1081" s="212"/>
      <c r="L1081" s="212"/>
      <c r="M1081" s="212"/>
    </row>
    <row r="1082" spans="1:13" s="289" customFormat="1" ht="12.95" customHeight="1" x14ac:dyDescent="0.2">
      <c r="A1082" s="232"/>
      <c r="E1082" s="292"/>
      <c r="G1082" s="212"/>
      <c r="H1082" s="212"/>
      <c r="I1082" s="212"/>
      <c r="J1082" s="212"/>
      <c r="K1082" s="212"/>
      <c r="L1082" s="212"/>
      <c r="M1082" s="212"/>
    </row>
    <row r="1083" spans="1:13" s="289" customFormat="1" ht="12.95" customHeight="1" x14ac:dyDescent="0.2">
      <c r="A1083" s="232"/>
      <c r="E1083" s="292"/>
      <c r="G1083" s="212"/>
      <c r="H1083" s="212"/>
      <c r="I1083" s="212"/>
      <c r="J1083" s="212"/>
      <c r="K1083" s="212"/>
      <c r="L1083" s="212"/>
      <c r="M1083" s="212"/>
    </row>
    <row r="1084" spans="1:13" s="289" customFormat="1" ht="12.95" customHeight="1" x14ac:dyDescent="0.2">
      <c r="A1084" s="232"/>
      <c r="E1084" s="292"/>
      <c r="G1084" s="212"/>
      <c r="H1084" s="212"/>
      <c r="I1084" s="212"/>
      <c r="J1084" s="212"/>
      <c r="K1084" s="212"/>
      <c r="L1084" s="212"/>
      <c r="M1084" s="212"/>
    </row>
    <row r="1085" spans="1:13" s="289" customFormat="1" ht="12.95" customHeight="1" x14ac:dyDescent="0.2">
      <c r="A1085" s="232"/>
      <c r="E1085" s="291"/>
      <c r="G1085" s="212"/>
      <c r="H1085" s="212"/>
      <c r="I1085" s="212"/>
      <c r="J1085" s="212"/>
      <c r="K1085" s="212"/>
      <c r="L1085" s="212"/>
      <c r="M1085" s="212"/>
    </row>
    <row r="1086" spans="1:13" s="289" customFormat="1" ht="12.95" customHeight="1" thickBot="1" x14ac:dyDescent="0.25">
      <c r="A1086" s="232"/>
      <c r="E1086" s="293"/>
      <c r="G1086" s="212"/>
      <c r="H1086" s="212"/>
      <c r="I1086" s="212"/>
      <c r="J1086" s="212"/>
      <c r="K1086" s="212"/>
      <c r="L1086" s="212"/>
      <c r="M1086" s="212"/>
    </row>
    <row r="1087" spans="1:13" s="289" customFormat="1" ht="12.95" customHeight="1" x14ac:dyDescent="0.2">
      <c r="A1087" s="232"/>
      <c r="E1087" s="292"/>
      <c r="G1087" s="212"/>
      <c r="H1087" s="212"/>
      <c r="I1087" s="212"/>
      <c r="J1087" s="212"/>
      <c r="K1087" s="212"/>
      <c r="L1087" s="212"/>
      <c r="M1087" s="212"/>
    </row>
    <row r="1088" spans="1:13" s="289" customFormat="1" ht="12.95" customHeight="1" x14ac:dyDescent="0.2">
      <c r="A1088" s="232"/>
      <c r="E1088" s="292"/>
      <c r="G1088" s="212"/>
      <c r="H1088" s="212"/>
      <c r="I1088" s="212"/>
      <c r="J1088" s="212"/>
      <c r="K1088" s="212"/>
      <c r="L1088" s="212"/>
      <c r="M1088" s="212"/>
    </row>
    <row r="1089" spans="1:13" s="289" customFormat="1" ht="12.95" customHeight="1" x14ac:dyDescent="0.2">
      <c r="A1089" s="232"/>
      <c r="E1089" s="291"/>
      <c r="G1089" s="212"/>
      <c r="H1089" s="212"/>
      <c r="I1089" s="212"/>
      <c r="J1089" s="212"/>
      <c r="K1089" s="212"/>
      <c r="L1089" s="212"/>
      <c r="M1089" s="212"/>
    </row>
    <row r="1090" spans="1:13" s="289" customFormat="1" ht="12.95" customHeight="1" x14ac:dyDescent="0.2">
      <c r="A1090" s="232"/>
      <c r="E1090" s="292"/>
      <c r="G1090" s="212"/>
      <c r="H1090" s="212"/>
      <c r="I1090" s="212"/>
      <c r="J1090" s="212"/>
      <c r="K1090" s="212"/>
      <c r="L1090" s="212"/>
      <c r="M1090" s="212"/>
    </row>
    <row r="1091" spans="1:13" s="289" customFormat="1" ht="12.95" customHeight="1" x14ac:dyDescent="0.2">
      <c r="A1091" s="232"/>
      <c r="E1091" s="292"/>
      <c r="G1091" s="212"/>
      <c r="H1091" s="212"/>
      <c r="I1091" s="212"/>
      <c r="J1091" s="212"/>
      <c r="K1091" s="212"/>
      <c r="L1091" s="212"/>
      <c r="M1091" s="212"/>
    </row>
    <row r="1092" spans="1:13" s="289" customFormat="1" ht="12.95" customHeight="1" x14ac:dyDescent="0.2">
      <c r="A1092" s="232"/>
      <c r="E1092" s="292"/>
      <c r="G1092" s="212"/>
      <c r="H1092" s="212"/>
      <c r="I1092" s="212"/>
      <c r="J1092" s="212"/>
      <c r="K1092" s="212"/>
      <c r="L1092" s="212"/>
      <c r="M1092" s="212"/>
    </row>
    <row r="1093" spans="1:13" s="289" customFormat="1" ht="12.95" customHeight="1" x14ac:dyDescent="0.2">
      <c r="A1093" s="232"/>
      <c r="E1093" s="292"/>
      <c r="G1093" s="212"/>
      <c r="H1093" s="212"/>
      <c r="I1093" s="212"/>
      <c r="J1093" s="212"/>
      <c r="K1093" s="212"/>
      <c r="L1093" s="212"/>
      <c r="M1093" s="212"/>
    </row>
    <row r="1094" spans="1:13" s="289" customFormat="1" ht="12.95" customHeight="1" x14ac:dyDescent="0.2">
      <c r="A1094" s="232"/>
      <c r="E1094" s="292"/>
      <c r="G1094" s="212"/>
      <c r="H1094" s="212"/>
      <c r="I1094" s="212"/>
      <c r="J1094" s="212"/>
      <c r="K1094" s="212"/>
      <c r="L1094" s="212"/>
      <c r="M1094" s="212"/>
    </row>
    <row r="1095" spans="1:13" s="289" customFormat="1" ht="12.95" customHeight="1" x14ac:dyDescent="0.2">
      <c r="A1095" s="232"/>
      <c r="E1095" s="292"/>
      <c r="G1095" s="212"/>
      <c r="H1095" s="212"/>
      <c r="I1095" s="212"/>
      <c r="J1095" s="212"/>
      <c r="K1095" s="212"/>
      <c r="L1095" s="212"/>
      <c r="M1095" s="212"/>
    </row>
    <row r="1096" spans="1:13" s="289" customFormat="1" ht="12.95" customHeight="1" x14ac:dyDescent="0.2">
      <c r="A1096" s="232"/>
      <c r="E1096" s="292"/>
      <c r="G1096" s="212"/>
      <c r="H1096" s="212"/>
      <c r="I1096" s="212"/>
      <c r="J1096" s="212"/>
      <c r="K1096" s="212"/>
      <c r="L1096" s="212"/>
      <c r="M1096" s="212"/>
    </row>
    <row r="1097" spans="1:13" s="289" customFormat="1" ht="12.95" customHeight="1" x14ac:dyDescent="0.2">
      <c r="A1097" s="232"/>
      <c r="E1097" s="292"/>
      <c r="G1097" s="212"/>
      <c r="H1097" s="212"/>
      <c r="I1097" s="212"/>
      <c r="J1097" s="212"/>
      <c r="K1097" s="212"/>
      <c r="L1097" s="212"/>
      <c r="M1097" s="212"/>
    </row>
    <row r="1098" spans="1:13" s="289" customFormat="1" ht="12.95" customHeight="1" x14ac:dyDescent="0.2">
      <c r="A1098" s="232"/>
      <c r="E1098" s="292"/>
      <c r="G1098" s="212"/>
      <c r="H1098" s="212"/>
      <c r="I1098" s="212"/>
      <c r="J1098" s="212"/>
      <c r="K1098" s="212"/>
      <c r="L1098" s="212"/>
      <c r="M1098" s="212"/>
    </row>
    <row r="1099" spans="1:13" s="289" customFormat="1" ht="12.95" customHeight="1" x14ac:dyDescent="0.2">
      <c r="A1099" s="232"/>
      <c r="E1099" s="292"/>
      <c r="G1099" s="212"/>
      <c r="H1099" s="212"/>
      <c r="I1099" s="212"/>
      <c r="J1099" s="212"/>
      <c r="K1099" s="212"/>
      <c r="L1099" s="212"/>
      <c r="M1099" s="212"/>
    </row>
    <row r="1100" spans="1:13" s="289" customFormat="1" ht="12.95" customHeight="1" x14ac:dyDescent="0.2">
      <c r="A1100" s="232"/>
      <c r="E1100" s="292"/>
      <c r="G1100" s="212"/>
      <c r="H1100" s="212"/>
      <c r="I1100" s="212"/>
      <c r="J1100" s="212"/>
      <c r="K1100" s="212"/>
      <c r="L1100" s="212"/>
      <c r="M1100" s="212"/>
    </row>
    <row r="1101" spans="1:13" s="289" customFormat="1" ht="12.95" customHeight="1" x14ac:dyDescent="0.2">
      <c r="A1101" s="232"/>
      <c r="E1101" s="292"/>
      <c r="G1101" s="212"/>
      <c r="H1101" s="212"/>
      <c r="I1101" s="212"/>
      <c r="J1101" s="212"/>
      <c r="K1101" s="212"/>
      <c r="L1101" s="212"/>
      <c r="M1101" s="212"/>
    </row>
    <row r="1102" spans="1:13" s="289" customFormat="1" ht="12.95" customHeight="1" x14ac:dyDescent="0.2">
      <c r="A1102" s="232"/>
      <c r="E1102" s="292"/>
      <c r="G1102" s="212"/>
      <c r="H1102" s="212"/>
      <c r="I1102" s="212"/>
      <c r="J1102" s="212"/>
      <c r="K1102" s="212"/>
      <c r="L1102" s="212"/>
      <c r="M1102" s="212"/>
    </row>
    <row r="1103" spans="1:13" s="289" customFormat="1" ht="12.95" customHeight="1" x14ac:dyDescent="0.2">
      <c r="A1103" s="232"/>
      <c r="E1103" s="292"/>
      <c r="G1103" s="212"/>
      <c r="H1103" s="212"/>
      <c r="I1103" s="212"/>
      <c r="J1103" s="212"/>
      <c r="K1103" s="212"/>
      <c r="L1103" s="212"/>
      <c r="M1103" s="212"/>
    </row>
    <row r="1104" spans="1:13" s="289" customFormat="1" ht="12.95" customHeight="1" x14ac:dyDescent="0.2">
      <c r="A1104" s="232"/>
      <c r="E1104" s="292"/>
      <c r="G1104" s="212"/>
      <c r="H1104" s="212"/>
      <c r="I1104" s="212"/>
      <c r="J1104" s="212"/>
      <c r="K1104" s="212"/>
      <c r="L1104" s="212"/>
      <c r="M1104" s="212"/>
    </row>
    <row r="1105" spans="1:13" s="289" customFormat="1" ht="12.95" customHeight="1" x14ac:dyDescent="0.2">
      <c r="A1105" s="232"/>
      <c r="E1105" s="292"/>
      <c r="G1105" s="212"/>
      <c r="H1105" s="212"/>
      <c r="I1105" s="212"/>
      <c r="J1105" s="212"/>
      <c r="K1105" s="212"/>
      <c r="L1105" s="212"/>
      <c r="M1105" s="212"/>
    </row>
    <row r="1106" spans="1:13" s="289" customFormat="1" ht="12.95" customHeight="1" x14ac:dyDescent="0.2">
      <c r="A1106" s="232"/>
      <c r="E1106" s="292"/>
      <c r="G1106" s="212"/>
      <c r="H1106" s="212"/>
      <c r="I1106" s="212"/>
      <c r="J1106" s="212"/>
      <c r="K1106" s="212"/>
      <c r="L1106" s="212"/>
      <c r="M1106" s="212"/>
    </row>
    <row r="1107" spans="1:13" s="289" customFormat="1" ht="12.95" customHeight="1" x14ac:dyDescent="0.2">
      <c r="A1107" s="232"/>
      <c r="E1107" s="292"/>
      <c r="G1107" s="212"/>
      <c r="H1107" s="212"/>
      <c r="I1107" s="212"/>
      <c r="J1107" s="212"/>
      <c r="K1107" s="212"/>
      <c r="L1107" s="212"/>
      <c r="M1107" s="212"/>
    </row>
    <row r="1108" spans="1:13" s="289" customFormat="1" ht="12.95" customHeight="1" x14ac:dyDescent="0.2">
      <c r="A1108" s="232"/>
      <c r="E1108" s="292"/>
      <c r="G1108" s="212"/>
      <c r="H1108" s="212"/>
      <c r="I1108" s="212"/>
      <c r="J1108" s="212"/>
      <c r="K1108" s="212"/>
      <c r="L1108" s="212"/>
      <c r="M1108" s="212"/>
    </row>
    <row r="1109" spans="1:13" s="289" customFormat="1" ht="12.95" customHeight="1" x14ac:dyDescent="0.2">
      <c r="A1109" s="232"/>
      <c r="E1109" s="291"/>
      <c r="G1109" s="212"/>
      <c r="H1109" s="212"/>
      <c r="I1109" s="212"/>
      <c r="J1109" s="212"/>
      <c r="K1109" s="212"/>
      <c r="L1109" s="212"/>
      <c r="M1109" s="212"/>
    </row>
    <row r="1110" spans="1:13" s="289" customFormat="1" ht="12.95" customHeight="1" x14ac:dyDescent="0.2">
      <c r="A1110" s="232"/>
      <c r="E1110" s="292"/>
      <c r="G1110" s="212"/>
      <c r="H1110" s="212"/>
      <c r="I1110" s="212"/>
      <c r="J1110" s="212"/>
      <c r="K1110" s="212"/>
      <c r="L1110" s="212"/>
      <c r="M1110" s="212"/>
    </row>
    <row r="1111" spans="1:13" s="289" customFormat="1" ht="12.95" customHeight="1" x14ac:dyDescent="0.2">
      <c r="A1111" s="232"/>
      <c r="E1111" s="292"/>
      <c r="G1111" s="212"/>
      <c r="H1111" s="212"/>
      <c r="I1111" s="212"/>
      <c r="J1111" s="212"/>
      <c r="K1111" s="212"/>
      <c r="L1111" s="212"/>
      <c r="M1111" s="212"/>
    </row>
    <row r="1112" spans="1:13" s="289" customFormat="1" ht="12.95" customHeight="1" x14ac:dyDescent="0.2">
      <c r="A1112" s="232"/>
      <c r="E1112" s="292"/>
      <c r="G1112" s="212"/>
      <c r="H1112" s="212"/>
      <c r="I1112" s="212"/>
      <c r="J1112" s="212"/>
      <c r="K1112" s="212"/>
      <c r="L1112" s="212"/>
      <c r="M1112" s="212"/>
    </row>
    <row r="1113" spans="1:13" s="289" customFormat="1" ht="12.95" customHeight="1" x14ac:dyDescent="0.2">
      <c r="A1113" s="232"/>
      <c r="E1113" s="292"/>
      <c r="G1113" s="212"/>
      <c r="H1113" s="212"/>
      <c r="I1113" s="212"/>
      <c r="J1113" s="212"/>
      <c r="K1113" s="212"/>
      <c r="L1113" s="212"/>
      <c r="M1113" s="212"/>
    </row>
    <row r="1114" spans="1:13" s="289" customFormat="1" ht="12.95" customHeight="1" x14ac:dyDescent="0.2">
      <c r="A1114" s="232"/>
      <c r="E1114" s="292"/>
      <c r="G1114" s="212"/>
      <c r="H1114" s="212"/>
      <c r="I1114" s="212"/>
      <c r="J1114" s="212"/>
      <c r="K1114" s="212"/>
      <c r="L1114" s="212"/>
      <c r="M1114" s="212"/>
    </row>
    <row r="1115" spans="1:13" s="289" customFormat="1" ht="12.95" customHeight="1" x14ac:dyDescent="0.2">
      <c r="A1115" s="232"/>
      <c r="E1115" s="292"/>
      <c r="G1115" s="212"/>
      <c r="H1115" s="212"/>
      <c r="I1115" s="212"/>
      <c r="J1115" s="212"/>
      <c r="K1115" s="212"/>
      <c r="L1115" s="212"/>
      <c r="M1115" s="212"/>
    </row>
    <row r="1116" spans="1:13" s="289" customFormat="1" ht="12.95" customHeight="1" x14ac:dyDescent="0.2">
      <c r="A1116" s="232"/>
      <c r="E1116" s="292"/>
      <c r="G1116" s="212"/>
      <c r="H1116" s="212"/>
      <c r="I1116" s="212"/>
      <c r="J1116" s="212"/>
      <c r="K1116" s="212"/>
      <c r="L1116" s="212"/>
      <c r="M1116" s="212"/>
    </row>
    <row r="1117" spans="1:13" s="289" customFormat="1" ht="12.95" customHeight="1" x14ac:dyDescent="0.2">
      <c r="A1117" s="232"/>
      <c r="E1117" s="292"/>
      <c r="G1117" s="212"/>
      <c r="H1117" s="212"/>
      <c r="I1117" s="212"/>
      <c r="J1117" s="212"/>
      <c r="K1117" s="212"/>
      <c r="L1117" s="212"/>
      <c r="M1117" s="212"/>
    </row>
    <row r="1118" spans="1:13" s="289" customFormat="1" ht="12.95" customHeight="1" x14ac:dyDescent="0.2">
      <c r="A1118" s="232"/>
      <c r="E1118" s="292"/>
      <c r="G1118" s="212"/>
      <c r="H1118" s="212"/>
      <c r="I1118" s="212"/>
      <c r="J1118" s="212"/>
      <c r="K1118" s="212"/>
      <c r="L1118" s="212"/>
      <c r="M1118" s="212"/>
    </row>
    <row r="1119" spans="1:13" s="289" customFormat="1" ht="12.95" customHeight="1" x14ac:dyDescent="0.2">
      <c r="A1119" s="232"/>
      <c r="E1119" s="292"/>
      <c r="G1119" s="212"/>
      <c r="H1119" s="212"/>
      <c r="I1119" s="212"/>
      <c r="J1119" s="212"/>
      <c r="K1119" s="212"/>
      <c r="L1119" s="212"/>
      <c r="M1119" s="212"/>
    </row>
    <row r="1120" spans="1:13" s="289" customFormat="1" ht="12.95" customHeight="1" x14ac:dyDescent="0.2">
      <c r="A1120" s="232"/>
      <c r="E1120" s="292"/>
      <c r="G1120" s="212"/>
      <c r="H1120" s="212"/>
      <c r="I1120" s="212"/>
      <c r="J1120" s="212"/>
      <c r="K1120" s="212"/>
      <c r="L1120" s="212"/>
      <c r="M1120" s="212"/>
    </row>
    <row r="1121" spans="1:13" s="289" customFormat="1" ht="12.95" customHeight="1" x14ac:dyDescent="0.2">
      <c r="A1121" s="232"/>
      <c r="E1121" s="292"/>
      <c r="G1121" s="212"/>
      <c r="H1121" s="212"/>
      <c r="I1121" s="212"/>
      <c r="J1121" s="212"/>
      <c r="K1121" s="212"/>
      <c r="L1121" s="212"/>
      <c r="M1121" s="212"/>
    </row>
    <row r="1122" spans="1:13" s="289" customFormat="1" ht="12.95" customHeight="1" x14ac:dyDescent="0.2">
      <c r="A1122" s="232"/>
      <c r="E1122" s="292"/>
      <c r="G1122" s="212"/>
      <c r="H1122" s="212"/>
      <c r="I1122" s="212"/>
      <c r="J1122" s="212"/>
      <c r="K1122" s="212"/>
      <c r="L1122" s="212"/>
      <c r="M1122" s="212"/>
    </row>
    <row r="1123" spans="1:13" s="289" customFormat="1" ht="12.95" customHeight="1" x14ac:dyDescent="0.2">
      <c r="A1123" s="232"/>
      <c r="E1123" s="291"/>
      <c r="G1123" s="212"/>
      <c r="H1123" s="212"/>
      <c r="I1123" s="212"/>
      <c r="J1123" s="212"/>
      <c r="K1123" s="212"/>
      <c r="L1123" s="212"/>
      <c r="M1123" s="212"/>
    </row>
    <row r="1124" spans="1:13" s="289" customFormat="1" ht="12.95" customHeight="1" x14ac:dyDescent="0.2">
      <c r="A1124" s="232"/>
      <c r="E1124" s="292"/>
      <c r="G1124" s="212"/>
      <c r="H1124" s="212"/>
      <c r="I1124" s="212"/>
      <c r="J1124" s="212"/>
      <c r="K1124" s="212"/>
      <c r="L1124" s="212"/>
      <c r="M1124" s="212"/>
    </row>
    <row r="1125" spans="1:13" s="289" customFormat="1" ht="12.95" customHeight="1" x14ac:dyDescent="0.2">
      <c r="A1125" s="232"/>
      <c r="E1125" s="292"/>
      <c r="G1125" s="212"/>
      <c r="H1125" s="212"/>
      <c r="I1125" s="212"/>
      <c r="J1125" s="212"/>
      <c r="K1125" s="212"/>
      <c r="L1125" s="212"/>
      <c r="M1125" s="212"/>
    </row>
    <row r="1126" spans="1:13" s="289" customFormat="1" ht="12.95" customHeight="1" x14ac:dyDescent="0.2">
      <c r="A1126" s="232"/>
      <c r="E1126" s="292"/>
      <c r="G1126" s="212"/>
      <c r="H1126" s="212"/>
      <c r="I1126" s="212"/>
      <c r="J1126" s="212"/>
      <c r="K1126" s="212"/>
      <c r="L1126" s="212"/>
      <c r="M1126" s="212"/>
    </row>
    <row r="1127" spans="1:13" s="289" customFormat="1" ht="12.95" customHeight="1" x14ac:dyDescent="0.2">
      <c r="A1127" s="232"/>
      <c r="E1127" s="292"/>
      <c r="G1127" s="212"/>
      <c r="H1127" s="212"/>
      <c r="I1127" s="212"/>
      <c r="J1127" s="212"/>
      <c r="K1127" s="212"/>
      <c r="L1127" s="212"/>
      <c r="M1127" s="212"/>
    </row>
    <row r="1128" spans="1:13" s="289" customFormat="1" ht="12.95" customHeight="1" x14ac:dyDescent="0.2">
      <c r="A1128" s="232"/>
      <c r="E1128" s="292"/>
      <c r="G1128" s="212"/>
      <c r="H1128" s="212"/>
      <c r="I1128" s="212"/>
      <c r="J1128" s="212"/>
      <c r="K1128" s="212"/>
      <c r="L1128" s="212"/>
      <c r="M1128" s="212"/>
    </row>
    <row r="1129" spans="1:13" s="289" customFormat="1" ht="12.95" customHeight="1" x14ac:dyDescent="0.2">
      <c r="A1129" s="232"/>
      <c r="E1129" s="292"/>
      <c r="G1129" s="212"/>
      <c r="H1129" s="212"/>
      <c r="I1129" s="212"/>
      <c r="J1129" s="212"/>
      <c r="K1129" s="212"/>
      <c r="L1129" s="212"/>
      <c r="M1129" s="212"/>
    </row>
    <row r="1130" spans="1:13" s="289" customFormat="1" ht="12.95" customHeight="1" x14ac:dyDescent="0.2">
      <c r="A1130" s="232"/>
      <c r="E1130" s="292"/>
      <c r="G1130" s="212"/>
      <c r="H1130" s="212"/>
      <c r="I1130" s="212"/>
      <c r="J1130" s="212"/>
      <c r="K1130" s="212"/>
      <c r="L1130" s="212"/>
      <c r="M1130" s="212"/>
    </row>
    <row r="1131" spans="1:13" s="289" customFormat="1" ht="12.95" customHeight="1" x14ac:dyDescent="0.2">
      <c r="A1131" s="232"/>
      <c r="E1131" s="292"/>
      <c r="G1131" s="212"/>
      <c r="H1131" s="212"/>
      <c r="I1131" s="212"/>
      <c r="J1131" s="212"/>
      <c r="K1131" s="212"/>
      <c r="L1131" s="212"/>
      <c r="M1131" s="212"/>
    </row>
    <row r="1132" spans="1:13" s="289" customFormat="1" ht="12.95" customHeight="1" x14ac:dyDescent="0.2">
      <c r="A1132" s="232"/>
      <c r="E1132" s="291"/>
      <c r="G1132" s="212"/>
      <c r="H1132" s="212"/>
      <c r="I1132" s="212"/>
      <c r="J1132" s="212"/>
      <c r="K1132" s="212"/>
      <c r="L1132" s="212"/>
      <c r="M1132" s="212"/>
    </row>
    <row r="1133" spans="1:13" s="289" customFormat="1" ht="12.95" customHeight="1" thickBot="1" x14ac:dyDescent="0.25">
      <c r="A1133" s="232"/>
      <c r="E1133" s="293"/>
      <c r="G1133" s="212"/>
      <c r="H1133" s="212"/>
      <c r="I1133" s="212"/>
      <c r="J1133" s="212"/>
      <c r="K1133" s="212"/>
      <c r="L1133" s="212"/>
      <c r="M1133" s="212"/>
    </row>
    <row r="1134" spans="1:13" s="289" customFormat="1" ht="12.95" customHeight="1" x14ac:dyDescent="0.2">
      <c r="A1134" s="232"/>
      <c r="E1134" s="292"/>
      <c r="G1134" s="212"/>
      <c r="H1134" s="212"/>
      <c r="I1134" s="212"/>
      <c r="J1134" s="212"/>
      <c r="K1134" s="212"/>
      <c r="L1134" s="212"/>
      <c r="M1134" s="212"/>
    </row>
    <row r="1135" spans="1:13" s="289" customFormat="1" ht="12.95" customHeight="1" x14ac:dyDescent="0.2">
      <c r="A1135" s="232"/>
      <c r="E1135" s="292"/>
      <c r="G1135" s="212"/>
      <c r="H1135" s="212"/>
      <c r="I1135" s="212"/>
      <c r="J1135" s="212"/>
      <c r="K1135" s="212"/>
      <c r="L1135" s="212"/>
      <c r="M1135" s="212"/>
    </row>
    <row r="1136" spans="1:13" s="289" customFormat="1" ht="12.95" customHeight="1" x14ac:dyDescent="0.2">
      <c r="A1136" s="232"/>
      <c r="E1136" s="291"/>
      <c r="G1136" s="212"/>
      <c r="H1136" s="212"/>
      <c r="I1136" s="212"/>
      <c r="J1136" s="212"/>
      <c r="K1136" s="212"/>
      <c r="L1136" s="212"/>
      <c r="M1136" s="212"/>
    </row>
    <row r="1137" spans="1:13" s="289" customFormat="1" ht="12.95" customHeight="1" x14ac:dyDescent="0.2">
      <c r="A1137" s="232"/>
      <c r="E1137" s="292"/>
      <c r="G1137" s="212"/>
      <c r="H1137" s="212"/>
      <c r="I1137" s="212"/>
      <c r="J1137" s="212"/>
      <c r="K1137" s="212"/>
      <c r="L1137" s="212"/>
      <c r="M1137" s="212"/>
    </row>
    <row r="1138" spans="1:13" s="289" customFormat="1" ht="12.95" customHeight="1" x14ac:dyDescent="0.2">
      <c r="A1138" s="232"/>
      <c r="E1138" s="292"/>
      <c r="G1138" s="212"/>
      <c r="H1138" s="212"/>
      <c r="I1138" s="212"/>
      <c r="J1138" s="212"/>
      <c r="K1138" s="212"/>
      <c r="L1138" s="212"/>
      <c r="M1138" s="212"/>
    </row>
    <row r="1139" spans="1:13" s="289" customFormat="1" ht="12.95" customHeight="1" x14ac:dyDescent="0.2">
      <c r="A1139" s="232"/>
      <c r="E1139" s="292"/>
      <c r="G1139" s="212"/>
      <c r="H1139" s="212"/>
      <c r="I1139" s="212"/>
      <c r="J1139" s="212"/>
      <c r="K1139" s="212"/>
      <c r="L1139" s="212"/>
      <c r="M1139" s="212"/>
    </row>
    <row r="1140" spans="1:13" s="289" customFormat="1" ht="12.95" customHeight="1" x14ac:dyDescent="0.2">
      <c r="A1140" s="232"/>
      <c r="E1140" s="292"/>
      <c r="G1140" s="212"/>
      <c r="H1140" s="212"/>
      <c r="I1140" s="212"/>
      <c r="J1140" s="212"/>
      <c r="K1140" s="212"/>
      <c r="L1140" s="212"/>
      <c r="M1140" s="212"/>
    </row>
    <row r="1141" spans="1:13" s="289" customFormat="1" ht="12.95" customHeight="1" x14ac:dyDescent="0.2">
      <c r="A1141" s="232"/>
      <c r="E1141" s="292"/>
      <c r="G1141" s="212"/>
      <c r="H1141" s="212"/>
      <c r="I1141" s="212"/>
      <c r="J1141" s="212"/>
      <c r="K1141" s="212"/>
      <c r="L1141" s="212"/>
      <c r="M1141" s="212"/>
    </row>
    <row r="1142" spans="1:13" s="289" customFormat="1" ht="12.95" customHeight="1" x14ac:dyDescent="0.2">
      <c r="A1142" s="232"/>
      <c r="E1142" s="292"/>
      <c r="G1142" s="212"/>
      <c r="H1142" s="212"/>
      <c r="I1142" s="212"/>
      <c r="J1142" s="212"/>
      <c r="K1142" s="212"/>
      <c r="L1142" s="212"/>
      <c r="M1142" s="212"/>
    </row>
    <row r="1143" spans="1:13" s="289" customFormat="1" ht="12.95" customHeight="1" x14ac:dyDescent="0.2">
      <c r="A1143" s="232"/>
      <c r="E1143" s="292"/>
      <c r="G1143" s="212"/>
      <c r="H1143" s="212"/>
      <c r="I1143" s="212"/>
      <c r="J1143" s="212"/>
      <c r="K1143" s="212"/>
      <c r="L1143" s="212"/>
      <c r="M1143" s="212"/>
    </row>
    <row r="1144" spans="1:13" s="289" customFormat="1" ht="12.95" customHeight="1" x14ac:dyDescent="0.2">
      <c r="A1144" s="232"/>
      <c r="E1144" s="292"/>
      <c r="G1144" s="212"/>
      <c r="H1144" s="212"/>
      <c r="I1144" s="212"/>
      <c r="J1144" s="212"/>
      <c r="K1144" s="212"/>
      <c r="L1144" s="212"/>
      <c r="M1144" s="212"/>
    </row>
    <row r="1145" spans="1:13" s="289" customFormat="1" ht="12.95" customHeight="1" x14ac:dyDescent="0.2">
      <c r="A1145" s="232"/>
      <c r="E1145" s="292"/>
      <c r="G1145" s="212"/>
      <c r="H1145" s="212"/>
      <c r="I1145" s="212"/>
      <c r="J1145" s="212"/>
      <c r="K1145" s="212"/>
      <c r="L1145" s="212"/>
      <c r="M1145" s="212"/>
    </row>
    <row r="1146" spans="1:13" s="289" customFormat="1" ht="12.95" customHeight="1" x14ac:dyDescent="0.2">
      <c r="A1146" s="232"/>
      <c r="E1146" s="292"/>
      <c r="G1146" s="212"/>
      <c r="H1146" s="212"/>
      <c r="I1146" s="212"/>
      <c r="J1146" s="212"/>
      <c r="K1146" s="212"/>
      <c r="L1146" s="212"/>
      <c r="M1146" s="212"/>
    </row>
    <row r="1147" spans="1:13" s="289" customFormat="1" ht="12.95" customHeight="1" x14ac:dyDescent="0.2">
      <c r="A1147" s="232"/>
      <c r="E1147" s="292"/>
      <c r="G1147" s="212"/>
      <c r="H1147" s="212"/>
      <c r="I1147" s="212"/>
      <c r="J1147" s="212"/>
      <c r="K1147" s="212"/>
      <c r="L1147" s="212"/>
      <c r="M1147" s="212"/>
    </row>
    <row r="1148" spans="1:13" s="289" customFormat="1" ht="12.95" customHeight="1" x14ac:dyDescent="0.2">
      <c r="A1148" s="232"/>
      <c r="E1148" s="292"/>
      <c r="G1148" s="212"/>
      <c r="H1148" s="212"/>
      <c r="I1148" s="212"/>
      <c r="J1148" s="212"/>
      <c r="K1148" s="212"/>
      <c r="L1148" s="212"/>
      <c r="M1148" s="212"/>
    </row>
    <row r="1149" spans="1:13" s="289" customFormat="1" ht="12.95" customHeight="1" x14ac:dyDescent="0.2">
      <c r="A1149" s="232"/>
      <c r="E1149" s="292"/>
      <c r="G1149" s="212"/>
      <c r="H1149" s="212"/>
      <c r="I1149" s="212"/>
      <c r="J1149" s="212"/>
      <c r="K1149" s="212"/>
      <c r="L1149" s="212"/>
      <c r="M1149" s="212"/>
    </row>
    <row r="1150" spans="1:13" s="289" customFormat="1" ht="12.95" customHeight="1" x14ac:dyDescent="0.2">
      <c r="A1150" s="232"/>
      <c r="E1150" s="292"/>
      <c r="G1150" s="212"/>
      <c r="H1150" s="212"/>
      <c r="I1150" s="212"/>
      <c r="J1150" s="212"/>
      <c r="K1150" s="212"/>
      <c r="L1150" s="212"/>
      <c r="M1150" s="212"/>
    </row>
    <row r="1151" spans="1:13" s="289" customFormat="1" ht="12.95" customHeight="1" x14ac:dyDescent="0.2">
      <c r="A1151" s="232"/>
      <c r="E1151" s="292"/>
      <c r="G1151" s="212"/>
      <c r="H1151" s="212"/>
      <c r="I1151" s="212"/>
      <c r="J1151" s="212"/>
      <c r="K1151" s="212"/>
      <c r="L1151" s="212"/>
      <c r="M1151" s="212"/>
    </row>
    <row r="1152" spans="1:13" s="289" customFormat="1" ht="12.95" customHeight="1" x14ac:dyDescent="0.2">
      <c r="A1152" s="232"/>
      <c r="E1152" s="292"/>
      <c r="G1152" s="212"/>
      <c r="H1152" s="212"/>
      <c r="I1152" s="212"/>
      <c r="J1152" s="212"/>
      <c r="K1152" s="212"/>
      <c r="L1152" s="212"/>
      <c r="M1152" s="212"/>
    </row>
    <row r="1153" spans="1:13" s="289" customFormat="1" ht="12.95" customHeight="1" x14ac:dyDescent="0.2">
      <c r="A1153" s="232"/>
      <c r="E1153" s="292"/>
      <c r="G1153" s="212"/>
      <c r="H1153" s="212"/>
      <c r="I1153" s="212"/>
      <c r="J1153" s="212"/>
      <c r="K1153" s="212"/>
      <c r="L1153" s="212"/>
      <c r="M1153" s="212"/>
    </row>
    <row r="1154" spans="1:13" s="289" customFormat="1" ht="12.95" customHeight="1" x14ac:dyDescent="0.2">
      <c r="A1154" s="232"/>
      <c r="E1154" s="292"/>
      <c r="G1154" s="212"/>
      <c r="H1154" s="212"/>
      <c r="I1154" s="212"/>
      <c r="J1154" s="212"/>
      <c r="K1154" s="212"/>
      <c r="L1154" s="212"/>
      <c r="M1154" s="212"/>
    </row>
    <row r="1155" spans="1:13" s="289" customFormat="1" ht="12.95" customHeight="1" x14ac:dyDescent="0.2">
      <c r="A1155" s="232"/>
      <c r="E1155" s="292"/>
      <c r="G1155" s="212"/>
      <c r="H1155" s="212"/>
      <c r="I1155" s="212"/>
      <c r="J1155" s="212"/>
      <c r="K1155" s="212"/>
      <c r="L1155" s="212"/>
      <c r="M1155" s="212"/>
    </row>
    <row r="1156" spans="1:13" s="289" customFormat="1" ht="12.95" customHeight="1" x14ac:dyDescent="0.2">
      <c r="A1156" s="232"/>
      <c r="E1156" s="291"/>
      <c r="G1156" s="212"/>
      <c r="H1156" s="212"/>
      <c r="I1156" s="212"/>
      <c r="J1156" s="212"/>
      <c r="K1156" s="212"/>
      <c r="L1156" s="212"/>
      <c r="M1156" s="212"/>
    </row>
    <row r="1157" spans="1:13" s="289" customFormat="1" ht="12.95" customHeight="1" x14ac:dyDescent="0.2">
      <c r="A1157" s="232"/>
      <c r="E1157" s="292"/>
      <c r="G1157" s="212"/>
      <c r="H1157" s="212"/>
      <c r="I1157" s="212"/>
      <c r="J1157" s="212"/>
      <c r="K1157" s="212"/>
      <c r="L1157" s="212"/>
      <c r="M1157" s="212"/>
    </row>
    <row r="1158" spans="1:13" s="289" customFormat="1" ht="12.95" customHeight="1" x14ac:dyDescent="0.2">
      <c r="A1158" s="232"/>
      <c r="E1158" s="292"/>
      <c r="G1158" s="212"/>
      <c r="H1158" s="212"/>
      <c r="I1158" s="212"/>
      <c r="J1158" s="212"/>
      <c r="K1158" s="212"/>
      <c r="L1158" s="212"/>
      <c r="M1158" s="212"/>
    </row>
    <row r="1159" spans="1:13" s="289" customFormat="1" ht="12.95" customHeight="1" x14ac:dyDescent="0.2">
      <c r="A1159" s="232"/>
      <c r="E1159" s="292"/>
      <c r="G1159" s="212"/>
      <c r="H1159" s="212"/>
      <c r="I1159" s="212"/>
      <c r="J1159" s="212"/>
      <c r="K1159" s="212"/>
      <c r="L1159" s="212"/>
      <c r="M1159" s="212"/>
    </row>
    <row r="1160" spans="1:13" s="289" customFormat="1" ht="12.95" customHeight="1" x14ac:dyDescent="0.2">
      <c r="A1160" s="232"/>
      <c r="E1160" s="292"/>
      <c r="G1160" s="212"/>
      <c r="H1160" s="212"/>
      <c r="I1160" s="212"/>
      <c r="J1160" s="212"/>
      <c r="K1160" s="212"/>
      <c r="L1160" s="212"/>
      <c r="M1160" s="212"/>
    </row>
    <row r="1161" spans="1:13" s="289" customFormat="1" ht="12.95" customHeight="1" x14ac:dyDescent="0.2">
      <c r="A1161" s="232"/>
      <c r="E1161" s="292"/>
      <c r="G1161" s="212"/>
      <c r="H1161" s="212"/>
      <c r="I1161" s="212"/>
      <c r="J1161" s="212"/>
      <c r="K1161" s="212"/>
      <c r="L1161" s="212"/>
      <c r="M1161" s="212"/>
    </row>
    <row r="1162" spans="1:13" s="289" customFormat="1" ht="12.95" customHeight="1" x14ac:dyDescent="0.2">
      <c r="A1162" s="232"/>
      <c r="E1162" s="292"/>
      <c r="G1162" s="212"/>
      <c r="H1162" s="212"/>
      <c r="I1162" s="212"/>
      <c r="J1162" s="212"/>
      <c r="K1162" s="212"/>
      <c r="L1162" s="212"/>
      <c r="M1162" s="212"/>
    </row>
    <row r="1163" spans="1:13" s="289" customFormat="1" ht="12.95" customHeight="1" x14ac:dyDescent="0.2">
      <c r="A1163" s="232"/>
      <c r="E1163" s="292"/>
      <c r="G1163" s="212"/>
      <c r="H1163" s="212"/>
      <c r="I1163" s="212"/>
      <c r="J1163" s="212"/>
      <c r="K1163" s="212"/>
      <c r="L1163" s="212"/>
      <c r="M1163" s="212"/>
    </row>
    <row r="1164" spans="1:13" s="289" customFormat="1" ht="12.95" customHeight="1" x14ac:dyDescent="0.2">
      <c r="A1164" s="232"/>
      <c r="E1164" s="292"/>
      <c r="G1164" s="212"/>
      <c r="H1164" s="212"/>
      <c r="I1164" s="212"/>
      <c r="J1164" s="212"/>
      <c r="K1164" s="212"/>
      <c r="L1164" s="212"/>
      <c r="M1164" s="212"/>
    </row>
    <row r="1165" spans="1:13" s="289" customFormat="1" ht="12.95" customHeight="1" x14ac:dyDescent="0.2">
      <c r="A1165" s="232"/>
      <c r="E1165" s="292"/>
      <c r="G1165" s="212"/>
      <c r="H1165" s="212"/>
      <c r="I1165" s="212"/>
      <c r="J1165" s="212"/>
      <c r="K1165" s="212"/>
      <c r="L1165" s="212"/>
      <c r="M1165" s="212"/>
    </row>
    <row r="1166" spans="1:13" s="289" customFormat="1" ht="12.95" customHeight="1" x14ac:dyDescent="0.2">
      <c r="A1166" s="232"/>
      <c r="E1166" s="292"/>
      <c r="G1166" s="212"/>
      <c r="H1166" s="212"/>
      <c r="I1166" s="212"/>
      <c r="J1166" s="212"/>
      <c r="K1166" s="212"/>
      <c r="L1166" s="212"/>
      <c r="M1166" s="212"/>
    </row>
    <row r="1167" spans="1:13" s="289" customFormat="1" ht="12.95" customHeight="1" x14ac:dyDescent="0.2">
      <c r="A1167" s="232"/>
      <c r="E1167" s="292"/>
      <c r="G1167" s="212"/>
      <c r="H1167" s="212"/>
      <c r="I1167" s="212"/>
      <c r="J1167" s="212"/>
      <c r="K1167" s="212"/>
      <c r="L1167" s="212"/>
      <c r="M1167" s="212"/>
    </row>
    <row r="1168" spans="1:13" s="289" customFormat="1" ht="12.95" customHeight="1" x14ac:dyDescent="0.2">
      <c r="A1168" s="232"/>
      <c r="E1168" s="292"/>
      <c r="G1168" s="212"/>
      <c r="H1168" s="212"/>
      <c r="I1168" s="212"/>
      <c r="J1168" s="212"/>
      <c r="K1168" s="212"/>
      <c r="L1168" s="212"/>
      <c r="M1168" s="212"/>
    </row>
    <row r="1169" spans="1:13" s="289" customFormat="1" ht="12.95" customHeight="1" x14ac:dyDescent="0.2">
      <c r="A1169" s="232"/>
      <c r="E1169" s="292"/>
      <c r="G1169" s="212"/>
      <c r="H1169" s="212"/>
      <c r="I1169" s="212"/>
      <c r="J1169" s="212"/>
      <c r="K1169" s="212"/>
      <c r="L1169" s="212"/>
      <c r="M1169" s="212"/>
    </row>
    <row r="1170" spans="1:13" s="289" customFormat="1" ht="12.95" customHeight="1" x14ac:dyDescent="0.2">
      <c r="A1170" s="232"/>
      <c r="E1170" s="291"/>
      <c r="G1170" s="212"/>
      <c r="H1170" s="212"/>
      <c r="I1170" s="212"/>
      <c r="J1170" s="212"/>
      <c r="K1170" s="212"/>
      <c r="L1170" s="212"/>
      <c r="M1170" s="212"/>
    </row>
    <row r="1171" spans="1:13" s="289" customFormat="1" ht="12.95" customHeight="1" x14ac:dyDescent="0.2">
      <c r="A1171" s="232"/>
      <c r="E1171" s="292"/>
      <c r="G1171" s="212"/>
      <c r="H1171" s="212"/>
      <c r="I1171" s="212"/>
      <c r="J1171" s="212"/>
      <c r="K1171" s="212"/>
      <c r="L1171" s="212"/>
      <c r="M1171" s="212"/>
    </row>
    <row r="1172" spans="1:13" s="289" customFormat="1" ht="12.95" customHeight="1" x14ac:dyDescent="0.2">
      <c r="A1172" s="232"/>
      <c r="E1172" s="292"/>
      <c r="G1172" s="212"/>
      <c r="H1172" s="212"/>
      <c r="I1172" s="212"/>
      <c r="J1172" s="212"/>
      <c r="K1172" s="212"/>
      <c r="L1172" s="212"/>
      <c r="M1172" s="212"/>
    </row>
    <row r="1173" spans="1:13" s="289" customFormat="1" ht="12.95" customHeight="1" x14ac:dyDescent="0.2">
      <c r="A1173" s="232"/>
      <c r="E1173" s="292"/>
      <c r="G1173" s="212"/>
      <c r="H1173" s="212"/>
      <c r="I1173" s="212"/>
      <c r="J1173" s="212"/>
      <c r="K1173" s="212"/>
      <c r="L1173" s="212"/>
      <c r="M1173" s="212"/>
    </row>
    <row r="1174" spans="1:13" s="289" customFormat="1" ht="12.95" customHeight="1" x14ac:dyDescent="0.2">
      <c r="A1174" s="232"/>
      <c r="E1174" s="292"/>
      <c r="G1174" s="212"/>
      <c r="H1174" s="212"/>
      <c r="I1174" s="212"/>
      <c r="J1174" s="212"/>
      <c r="K1174" s="212"/>
      <c r="L1174" s="212"/>
      <c r="M1174" s="212"/>
    </row>
    <row r="1175" spans="1:13" s="289" customFormat="1" ht="12.95" customHeight="1" x14ac:dyDescent="0.2">
      <c r="A1175" s="232"/>
      <c r="E1175" s="292"/>
      <c r="G1175" s="212"/>
      <c r="H1175" s="212"/>
      <c r="I1175" s="212"/>
      <c r="J1175" s="212"/>
      <c r="K1175" s="212"/>
      <c r="L1175" s="212"/>
      <c r="M1175" s="212"/>
    </row>
    <row r="1176" spans="1:13" s="289" customFormat="1" ht="12.95" customHeight="1" x14ac:dyDescent="0.2">
      <c r="A1176" s="232"/>
      <c r="E1176" s="292"/>
      <c r="G1176" s="212"/>
      <c r="H1176" s="212"/>
      <c r="I1176" s="212"/>
      <c r="J1176" s="212"/>
      <c r="K1176" s="212"/>
      <c r="L1176" s="212"/>
      <c r="M1176" s="212"/>
    </row>
    <row r="1177" spans="1:13" s="289" customFormat="1" ht="12.95" customHeight="1" x14ac:dyDescent="0.2">
      <c r="A1177" s="232"/>
      <c r="E1177" s="292"/>
      <c r="G1177" s="212"/>
      <c r="H1177" s="212"/>
      <c r="I1177" s="212"/>
      <c r="J1177" s="212"/>
      <c r="K1177" s="212"/>
      <c r="L1177" s="212"/>
      <c r="M1177" s="212"/>
    </row>
    <row r="1178" spans="1:13" s="289" customFormat="1" ht="12.95" customHeight="1" x14ac:dyDescent="0.2">
      <c r="A1178" s="232"/>
      <c r="E1178" s="292"/>
      <c r="G1178" s="212"/>
      <c r="H1178" s="212"/>
      <c r="I1178" s="212"/>
      <c r="J1178" s="212"/>
      <c r="K1178" s="212"/>
      <c r="L1178" s="212"/>
      <c r="M1178" s="212"/>
    </row>
    <row r="1179" spans="1:13" s="289" customFormat="1" ht="12.95" customHeight="1" x14ac:dyDescent="0.2">
      <c r="A1179" s="232"/>
      <c r="E1179" s="291"/>
      <c r="G1179" s="212"/>
      <c r="H1179" s="212"/>
      <c r="I1179" s="212"/>
      <c r="J1179" s="212"/>
      <c r="K1179" s="212"/>
      <c r="L1179" s="212"/>
      <c r="M1179" s="212"/>
    </row>
    <row r="1180" spans="1:13" s="289" customFormat="1" ht="12.95" customHeight="1" thickBot="1" x14ac:dyDescent="0.25">
      <c r="A1180" s="232"/>
      <c r="E1180" s="293"/>
      <c r="G1180" s="212"/>
      <c r="H1180" s="212"/>
      <c r="I1180" s="212"/>
      <c r="J1180" s="212"/>
      <c r="K1180" s="212"/>
      <c r="L1180" s="212"/>
      <c r="M1180" s="212"/>
    </row>
    <row r="1181" spans="1:13" s="289" customFormat="1" ht="12.95" customHeight="1" x14ac:dyDescent="0.2">
      <c r="A1181" s="232"/>
      <c r="E1181" s="292"/>
      <c r="G1181" s="212"/>
      <c r="H1181" s="212"/>
      <c r="I1181" s="212"/>
      <c r="J1181" s="212"/>
      <c r="K1181" s="212"/>
      <c r="L1181" s="212"/>
      <c r="M1181" s="212"/>
    </row>
    <row r="1182" spans="1:13" s="289" customFormat="1" ht="12.95" customHeight="1" x14ac:dyDescent="0.2">
      <c r="A1182" s="232"/>
      <c r="E1182" s="292"/>
      <c r="G1182" s="212"/>
      <c r="H1182" s="212"/>
      <c r="I1182" s="212"/>
      <c r="J1182" s="212"/>
      <c r="K1182" s="212"/>
      <c r="L1182" s="212"/>
      <c r="M1182" s="212"/>
    </row>
    <row r="1183" spans="1:13" s="289" customFormat="1" ht="12.95" customHeight="1" x14ac:dyDescent="0.2">
      <c r="A1183" s="232"/>
      <c r="E1183" s="291"/>
      <c r="G1183" s="212"/>
      <c r="H1183" s="212"/>
      <c r="I1183" s="212"/>
      <c r="J1183" s="212"/>
      <c r="K1183" s="212"/>
      <c r="L1183" s="212"/>
      <c r="M1183" s="212"/>
    </row>
    <row r="1184" spans="1:13" s="289" customFormat="1" ht="12.95" customHeight="1" x14ac:dyDescent="0.2">
      <c r="A1184" s="232"/>
      <c r="E1184" s="292"/>
      <c r="G1184" s="212"/>
      <c r="H1184" s="212"/>
      <c r="I1184" s="212"/>
      <c r="J1184" s="212"/>
      <c r="K1184" s="212"/>
      <c r="L1184" s="212"/>
      <c r="M1184" s="212"/>
    </row>
    <row r="1185" spans="1:13" s="289" customFormat="1" ht="12.95" customHeight="1" x14ac:dyDescent="0.2">
      <c r="A1185" s="232"/>
      <c r="E1185" s="292"/>
      <c r="G1185" s="212"/>
      <c r="H1185" s="212"/>
      <c r="I1185" s="212"/>
      <c r="J1185" s="212"/>
      <c r="K1185" s="212"/>
      <c r="L1185" s="212"/>
      <c r="M1185" s="212"/>
    </row>
    <row r="1186" spans="1:13" s="289" customFormat="1" ht="12.95" customHeight="1" x14ac:dyDescent="0.2">
      <c r="A1186" s="232"/>
      <c r="E1186" s="292"/>
      <c r="G1186" s="212"/>
      <c r="H1186" s="212"/>
      <c r="I1186" s="212"/>
      <c r="J1186" s="212"/>
      <c r="K1186" s="212"/>
      <c r="L1186" s="212"/>
      <c r="M1186" s="212"/>
    </row>
    <row r="1187" spans="1:13" s="289" customFormat="1" ht="12.95" customHeight="1" x14ac:dyDescent="0.2">
      <c r="A1187" s="232"/>
      <c r="E1187" s="292"/>
      <c r="G1187" s="212"/>
      <c r="H1187" s="212"/>
      <c r="I1187" s="212"/>
      <c r="J1187" s="212"/>
      <c r="K1187" s="212"/>
      <c r="L1187" s="212"/>
      <c r="M1187" s="212"/>
    </row>
    <row r="1188" spans="1:13" s="289" customFormat="1" ht="12.95" customHeight="1" x14ac:dyDescent="0.2">
      <c r="A1188" s="232"/>
      <c r="E1188" s="292"/>
      <c r="G1188" s="212"/>
      <c r="H1188" s="212"/>
      <c r="I1188" s="212"/>
      <c r="J1188" s="212"/>
      <c r="K1188" s="212"/>
      <c r="L1188" s="212"/>
      <c r="M1188" s="212"/>
    </row>
    <row r="1189" spans="1:13" s="289" customFormat="1" ht="12.95" customHeight="1" x14ac:dyDescent="0.2">
      <c r="A1189" s="232"/>
      <c r="E1189" s="292"/>
      <c r="G1189" s="212"/>
      <c r="H1189" s="212"/>
      <c r="I1189" s="212"/>
      <c r="J1189" s="212"/>
      <c r="K1189" s="212"/>
      <c r="L1189" s="212"/>
      <c r="M1189" s="212"/>
    </row>
    <row r="1190" spans="1:13" s="289" customFormat="1" ht="12.95" customHeight="1" x14ac:dyDescent="0.2">
      <c r="A1190" s="232"/>
      <c r="E1190" s="292"/>
      <c r="G1190" s="212"/>
      <c r="H1190" s="212"/>
      <c r="I1190" s="212"/>
      <c r="J1190" s="212"/>
      <c r="K1190" s="212"/>
      <c r="L1190" s="212"/>
      <c r="M1190" s="212"/>
    </row>
    <row r="1191" spans="1:13" s="289" customFormat="1" ht="12.95" customHeight="1" x14ac:dyDescent="0.2">
      <c r="A1191" s="232"/>
      <c r="E1191" s="292"/>
      <c r="G1191" s="212"/>
      <c r="H1191" s="212"/>
      <c r="I1191" s="212"/>
      <c r="J1191" s="212"/>
      <c r="K1191" s="212"/>
      <c r="L1191" s="212"/>
      <c r="M1191" s="212"/>
    </row>
    <row r="1192" spans="1:13" s="289" customFormat="1" ht="12.95" customHeight="1" x14ac:dyDescent="0.2">
      <c r="A1192" s="232"/>
      <c r="E1192" s="292"/>
      <c r="G1192" s="212"/>
      <c r="H1192" s="212"/>
      <c r="I1192" s="212"/>
      <c r="J1192" s="212"/>
      <c r="K1192" s="212"/>
      <c r="L1192" s="212"/>
      <c r="M1192" s="212"/>
    </row>
    <row r="1193" spans="1:13" s="289" customFormat="1" ht="12.95" customHeight="1" x14ac:dyDescent="0.2">
      <c r="A1193" s="232"/>
      <c r="E1193" s="292"/>
      <c r="G1193" s="212"/>
      <c r="H1193" s="212"/>
      <c r="I1193" s="212"/>
      <c r="J1193" s="212"/>
      <c r="K1193" s="212"/>
      <c r="L1193" s="212"/>
      <c r="M1193" s="212"/>
    </row>
    <row r="1194" spans="1:13" s="289" customFormat="1" ht="12.95" customHeight="1" x14ac:dyDescent="0.2">
      <c r="A1194" s="232"/>
      <c r="E1194" s="292"/>
      <c r="G1194" s="212"/>
      <c r="H1194" s="212"/>
      <c r="I1194" s="212"/>
      <c r="J1194" s="212"/>
      <c r="K1194" s="212"/>
      <c r="L1194" s="212"/>
      <c r="M1194" s="212"/>
    </row>
    <row r="1195" spans="1:13" s="289" customFormat="1" ht="12.95" customHeight="1" x14ac:dyDescent="0.2">
      <c r="A1195" s="232"/>
      <c r="E1195" s="292"/>
      <c r="G1195" s="212"/>
      <c r="H1195" s="212"/>
      <c r="I1195" s="212"/>
      <c r="J1195" s="212"/>
      <c r="K1195" s="212"/>
      <c r="L1195" s="212"/>
      <c r="M1195" s="212"/>
    </row>
    <row r="1196" spans="1:13" s="289" customFormat="1" ht="12.95" customHeight="1" x14ac:dyDescent="0.2">
      <c r="A1196" s="232"/>
      <c r="E1196" s="292"/>
      <c r="G1196" s="212"/>
      <c r="H1196" s="212"/>
      <c r="I1196" s="212"/>
      <c r="J1196" s="212"/>
      <c r="K1196" s="212"/>
      <c r="L1196" s="212"/>
      <c r="M1196" s="212"/>
    </row>
    <row r="1197" spans="1:13" s="289" customFormat="1" ht="12.95" customHeight="1" x14ac:dyDescent="0.2">
      <c r="A1197" s="232"/>
      <c r="E1197" s="292"/>
      <c r="G1197" s="212"/>
      <c r="H1197" s="212"/>
      <c r="I1197" s="212"/>
      <c r="J1197" s="212"/>
      <c r="K1197" s="212"/>
      <c r="L1197" s="212"/>
      <c r="M1197" s="212"/>
    </row>
    <row r="1198" spans="1:13" s="289" customFormat="1" ht="12.95" customHeight="1" x14ac:dyDescent="0.2">
      <c r="A1198" s="232"/>
      <c r="E1198" s="292"/>
      <c r="G1198" s="212"/>
      <c r="H1198" s="212"/>
      <c r="I1198" s="212"/>
      <c r="J1198" s="212"/>
      <c r="K1198" s="212"/>
      <c r="L1198" s="212"/>
      <c r="M1198" s="212"/>
    </row>
    <row r="1199" spans="1:13" s="289" customFormat="1" ht="12.95" customHeight="1" x14ac:dyDescent="0.2">
      <c r="A1199" s="232"/>
      <c r="E1199" s="292"/>
      <c r="G1199" s="212"/>
      <c r="H1199" s="212"/>
      <c r="I1199" s="212"/>
      <c r="J1199" s="212"/>
      <c r="K1199" s="212"/>
      <c r="L1199" s="212"/>
      <c r="M1199" s="212"/>
    </row>
    <row r="1200" spans="1:13" s="289" customFormat="1" ht="12.95" customHeight="1" x14ac:dyDescent="0.2">
      <c r="A1200" s="232"/>
      <c r="E1200" s="292"/>
      <c r="G1200" s="212"/>
      <c r="H1200" s="212"/>
      <c r="I1200" s="212"/>
      <c r="J1200" s="212"/>
      <c r="K1200" s="212"/>
      <c r="L1200" s="212"/>
      <c r="M1200" s="212"/>
    </row>
    <row r="1201" spans="1:13" s="289" customFormat="1" ht="12.95" customHeight="1" x14ac:dyDescent="0.2">
      <c r="A1201" s="232"/>
      <c r="E1201" s="292"/>
      <c r="G1201" s="212"/>
      <c r="H1201" s="212"/>
      <c r="I1201" s="212"/>
      <c r="J1201" s="212"/>
      <c r="K1201" s="212"/>
      <c r="L1201" s="212"/>
      <c r="M1201" s="212"/>
    </row>
    <row r="1202" spans="1:13" s="289" customFormat="1" ht="12.95" customHeight="1" x14ac:dyDescent="0.2">
      <c r="A1202" s="232"/>
      <c r="E1202" s="292"/>
      <c r="G1202" s="212"/>
      <c r="H1202" s="212"/>
      <c r="I1202" s="212"/>
      <c r="J1202" s="212"/>
      <c r="K1202" s="212"/>
      <c r="L1202" s="212"/>
      <c r="M1202" s="212"/>
    </row>
    <row r="1203" spans="1:13" s="289" customFormat="1" ht="12.95" customHeight="1" x14ac:dyDescent="0.2">
      <c r="A1203" s="232"/>
      <c r="E1203" s="291"/>
      <c r="G1203" s="212"/>
      <c r="H1203" s="212"/>
      <c r="I1203" s="212"/>
      <c r="J1203" s="212"/>
      <c r="K1203" s="212"/>
      <c r="L1203" s="212"/>
      <c r="M1203" s="212"/>
    </row>
    <row r="1204" spans="1:13" s="289" customFormat="1" ht="12.95" customHeight="1" x14ac:dyDescent="0.2">
      <c r="A1204" s="232"/>
      <c r="E1204" s="292"/>
      <c r="G1204" s="212"/>
      <c r="H1204" s="212"/>
      <c r="I1204" s="212"/>
      <c r="J1204" s="212"/>
      <c r="K1204" s="212"/>
      <c r="L1204" s="212"/>
      <c r="M1204" s="212"/>
    </row>
    <row r="1205" spans="1:13" s="289" customFormat="1" ht="12.95" customHeight="1" x14ac:dyDescent="0.2">
      <c r="A1205" s="232"/>
      <c r="E1205" s="292"/>
      <c r="G1205" s="212"/>
      <c r="H1205" s="212"/>
      <c r="I1205" s="212"/>
      <c r="J1205" s="212"/>
      <c r="K1205" s="212"/>
      <c r="L1205" s="212"/>
      <c r="M1205" s="212"/>
    </row>
    <row r="1206" spans="1:13" s="289" customFormat="1" ht="12.95" customHeight="1" x14ac:dyDescent="0.2">
      <c r="A1206" s="232"/>
      <c r="E1206" s="292"/>
      <c r="G1206" s="212"/>
      <c r="H1206" s="212"/>
      <c r="I1206" s="212"/>
      <c r="J1206" s="212"/>
      <c r="K1206" s="212"/>
      <c r="L1206" s="212"/>
      <c r="M1206" s="212"/>
    </row>
    <row r="1207" spans="1:13" s="289" customFormat="1" ht="12.95" customHeight="1" x14ac:dyDescent="0.2">
      <c r="A1207" s="232"/>
      <c r="E1207" s="292"/>
      <c r="G1207" s="212"/>
      <c r="H1207" s="212"/>
      <c r="I1207" s="212"/>
      <c r="J1207" s="212"/>
      <c r="K1207" s="212"/>
      <c r="L1207" s="212"/>
      <c r="M1207" s="212"/>
    </row>
    <row r="1208" spans="1:13" s="289" customFormat="1" ht="12.95" customHeight="1" x14ac:dyDescent="0.2">
      <c r="A1208" s="232"/>
      <c r="E1208" s="292"/>
      <c r="G1208" s="212"/>
      <c r="H1208" s="212"/>
      <c r="I1208" s="212"/>
      <c r="J1208" s="212"/>
      <c r="K1208" s="212"/>
      <c r="L1208" s="212"/>
      <c r="M1208" s="212"/>
    </row>
    <row r="1209" spans="1:13" s="289" customFormat="1" ht="12.95" customHeight="1" x14ac:dyDescent="0.2">
      <c r="A1209" s="232"/>
      <c r="E1209" s="292"/>
      <c r="G1209" s="212"/>
      <c r="H1209" s="212"/>
      <c r="I1209" s="212"/>
      <c r="J1209" s="212"/>
      <c r="K1209" s="212"/>
      <c r="L1209" s="212"/>
      <c r="M1209" s="212"/>
    </row>
    <row r="1210" spans="1:13" s="289" customFormat="1" ht="12.95" customHeight="1" x14ac:dyDescent="0.2">
      <c r="A1210" s="232"/>
      <c r="E1210" s="292"/>
      <c r="G1210" s="212"/>
      <c r="H1210" s="212"/>
      <c r="I1210" s="212"/>
      <c r="J1210" s="212"/>
      <c r="K1210" s="212"/>
      <c r="L1210" s="212"/>
      <c r="M1210" s="212"/>
    </row>
    <row r="1211" spans="1:13" s="289" customFormat="1" ht="12.95" customHeight="1" x14ac:dyDescent="0.2">
      <c r="A1211" s="232"/>
      <c r="E1211" s="292"/>
      <c r="G1211" s="212"/>
      <c r="H1211" s="212"/>
      <c r="I1211" s="212"/>
      <c r="J1211" s="212"/>
      <c r="K1211" s="212"/>
      <c r="L1211" s="212"/>
      <c r="M1211" s="212"/>
    </row>
    <row r="1212" spans="1:13" s="289" customFormat="1" ht="12.95" customHeight="1" x14ac:dyDescent="0.2">
      <c r="A1212" s="232"/>
      <c r="E1212" s="292"/>
      <c r="G1212" s="212"/>
      <c r="H1212" s="212"/>
      <c r="I1212" s="212"/>
      <c r="J1212" s="212"/>
      <c r="K1212" s="212"/>
      <c r="L1212" s="212"/>
      <c r="M1212" s="212"/>
    </row>
    <row r="1213" spans="1:13" s="289" customFormat="1" ht="12.95" customHeight="1" x14ac:dyDescent="0.2">
      <c r="A1213" s="232"/>
      <c r="E1213" s="292"/>
      <c r="G1213" s="212"/>
      <c r="H1213" s="212"/>
      <c r="I1213" s="212"/>
      <c r="J1213" s="212"/>
      <c r="K1213" s="212"/>
      <c r="L1213" s="212"/>
      <c r="M1213" s="212"/>
    </row>
    <row r="1214" spans="1:13" s="289" customFormat="1" ht="12.95" customHeight="1" x14ac:dyDescent="0.2">
      <c r="A1214" s="232"/>
      <c r="E1214" s="292"/>
      <c r="G1214" s="212"/>
      <c r="H1214" s="212"/>
      <c r="I1214" s="212"/>
      <c r="J1214" s="212"/>
      <c r="K1214" s="212"/>
      <c r="L1214" s="212"/>
      <c r="M1214" s="212"/>
    </row>
    <row r="1215" spans="1:13" s="289" customFormat="1" ht="12.95" customHeight="1" x14ac:dyDescent="0.2">
      <c r="A1215" s="232"/>
      <c r="E1215" s="292"/>
      <c r="G1215" s="212"/>
      <c r="H1215" s="212"/>
      <c r="I1215" s="212"/>
      <c r="J1215" s="212"/>
      <c r="K1215" s="212"/>
      <c r="L1215" s="212"/>
      <c r="M1215" s="212"/>
    </row>
    <row r="1216" spans="1:13" s="289" customFormat="1" ht="12.95" customHeight="1" x14ac:dyDescent="0.2">
      <c r="A1216" s="232"/>
      <c r="E1216" s="292"/>
      <c r="G1216" s="212"/>
      <c r="H1216" s="212"/>
      <c r="I1216" s="212"/>
      <c r="J1216" s="212"/>
      <c r="K1216" s="212"/>
      <c r="L1216" s="212"/>
      <c r="M1216" s="212"/>
    </row>
    <row r="1217" spans="1:13" s="289" customFormat="1" ht="12.95" customHeight="1" x14ac:dyDescent="0.2">
      <c r="A1217" s="232"/>
      <c r="E1217" s="291"/>
      <c r="G1217" s="212"/>
      <c r="H1217" s="212"/>
      <c r="I1217" s="212"/>
      <c r="J1217" s="212"/>
      <c r="K1217" s="212"/>
      <c r="L1217" s="212"/>
      <c r="M1217" s="212"/>
    </row>
    <row r="1218" spans="1:13" s="289" customFormat="1" ht="12.95" customHeight="1" x14ac:dyDescent="0.2">
      <c r="A1218" s="232"/>
      <c r="E1218" s="292"/>
      <c r="G1218" s="212"/>
      <c r="H1218" s="212"/>
      <c r="I1218" s="212"/>
      <c r="J1218" s="212"/>
      <c r="K1218" s="212"/>
      <c r="L1218" s="212"/>
      <c r="M1218" s="212"/>
    </row>
    <row r="1219" spans="1:13" s="289" customFormat="1" ht="12.95" customHeight="1" x14ac:dyDescent="0.2">
      <c r="A1219" s="232"/>
      <c r="E1219" s="292"/>
      <c r="G1219" s="212"/>
      <c r="H1219" s="212"/>
      <c r="I1219" s="212"/>
      <c r="J1219" s="212"/>
      <c r="K1219" s="212"/>
      <c r="L1219" s="212"/>
      <c r="M1219" s="212"/>
    </row>
    <row r="1220" spans="1:13" s="289" customFormat="1" ht="12.95" customHeight="1" x14ac:dyDescent="0.2">
      <c r="A1220" s="232"/>
      <c r="E1220" s="292"/>
      <c r="G1220" s="212"/>
      <c r="H1220" s="212"/>
      <c r="I1220" s="212"/>
      <c r="J1220" s="212"/>
      <c r="K1220" s="212"/>
      <c r="L1220" s="212"/>
      <c r="M1220" s="212"/>
    </row>
    <row r="1221" spans="1:13" s="289" customFormat="1" ht="12.95" customHeight="1" x14ac:dyDescent="0.2">
      <c r="A1221" s="232"/>
      <c r="E1221" s="292"/>
      <c r="G1221" s="212"/>
      <c r="H1221" s="212"/>
      <c r="I1221" s="212"/>
      <c r="J1221" s="212"/>
      <c r="K1221" s="212"/>
      <c r="L1221" s="212"/>
      <c r="M1221" s="212"/>
    </row>
    <row r="1222" spans="1:13" s="289" customFormat="1" ht="12.95" customHeight="1" x14ac:dyDescent="0.2">
      <c r="A1222" s="232"/>
      <c r="E1222" s="292"/>
      <c r="G1222" s="212"/>
      <c r="H1222" s="212"/>
      <c r="I1222" s="212"/>
      <c r="J1222" s="212"/>
      <c r="K1222" s="212"/>
      <c r="L1222" s="212"/>
      <c r="M1222" s="212"/>
    </row>
    <row r="1223" spans="1:13" s="289" customFormat="1" ht="12.95" customHeight="1" x14ac:dyDescent="0.2">
      <c r="A1223" s="232"/>
      <c r="E1223" s="292"/>
      <c r="G1223" s="212"/>
      <c r="H1223" s="212"/>
      <c r="I1223" s="212"/>
      <c r="J1223" s="212"/>
      <c r="K1223" s="212"/>
      <c r="L1223" s="212"/>
      <c r="M1223" s="212"/>
    </row>
    <row r="1224" spans="1:13" s="289" customFormat="1" ht="12.95" customHeight="1" x14ac:dyDescent="0.2">
      <c r="A1224" s="232"/>
      <c r="E1224" s="292"/>
      <c r="G1224" s="212"/>
      <c r="H1224" s="212"/>
      <c r="I1224" s="212"/>
      <c r="J1224" s="212"/>
      <c r="K1224" s="212"/>
      <c r="L1224" s="212"/>
      <c r="M1224" s="212"/>
    </row>
    <row r="1225" spans="1:13" s="289" customFormat="1" ht="12.95" customHeight="1" x14ac:dyDescent="0.2">
      <c r="A1225" s="232"/>
      <c r="E1225" s="292"/>
      <c r="G1225" s="212"/>
      <c r="H1225" s="212"/>
      <c r="I1225" s="212"/>
      <c r="J1225" s="212"/>
      <c r="K1225" s="212"/>
      <c r="L1225" s="212"/>
      <c r="M1225" s="212"/>
    </row>
    <row r="1226" spans="1:13" s="289" customFormat="1" ht="12.95" customHeight="1" x14ac:dyDescent="0.2">
      <c r="A1226" s="232"/>
      <c r="E1226" s="291"/>
      <c r="G1226" s="212"/>
      <c r="H1226" s="212"/>
      <c r="I1226" s="212"/>
      <c r="J1226" s="212"/>
      <c r="K1226" s="212"/>
      <c r="L1226" s="212"/>
      <c r="M1226" s="212"/>
    </row>
    <row r="1227" spans="1:13" s="289" customFormat="1" ht="12.95" customHeight="1" thickBot="1" x14ac:dyDescent="0.25">
      <c r="A1227" s="232"/>
      <c r="E1227" s="293"/>
      <c r="G1227" s="212"/>
      <c r="H1227" s="212"/>
      <c r="I1227" s="212"/>
      <c r="J1227" s="212"/>
      <c r="K1227" s="212"/>
      <c r="L1227" s="212"/>
      <c r="M1227" s="212"/>
    </row>
    <row r="1228" spans="1:13" s="289" customFormat="1" ht="12.95" customHeight="1" x14ac:dyDescent="0.2">
      <c r="A1228" s="232"/>
      <c r="E1228" s="292"/>
      <c r="G1228" s="212"/>
      <c r="H1228" s="212"/>
      <c r="I1228" s="212"/>
      <c r="J1228" s="212"/>
      <c r="K1228" s="212"/>
      <c r="L1228" s="212"/>
      <c r="M1228" s="212"/>
    </row>
    <row r="1229" spans="1:13" s="289" customFormat="1" ht="12.95" customHeight="1" x14ac:dyDescent="0.2">
      <c r="A1229" s="232"/>
      <c r="E1229" s="292"/>
      <c r="G1229" s="212"/>
      <c r="H1229" s="212"/>
      <c r="I1229" s="212"/>
      <c r="J1229" s="212"/>
      <c r="K1229" s="212"/>
      <c r="L1229" s="212"/>
      <c r="M1229" s="212"/>
    </row>
    <row r="1230" spans="1:13" s="289" customFormat="1" ht="12.95" customHeight="1" x14ac:dyDescent="0.2">
      <c r="A1230" s="232"/>
      <c r="E1230" s="291"/>
      <c r="G1230" s="212"/>
      <c r="H1230" s="212"/>
      <c r="I1230" s="212"/>
      <c r="J1230" s="212"/>
      <c r="K1230" s="212"/>
      <c r="L1230" s="212"/>
      <c r="M1230" s="212"/>
    </row>
    <row r="1231" spans="1:13" s="289" customFormat="1" ht="12.95" customHeight="1" x14ac:dyDescent="0.2">
      <c r="A1231" s="232"/>
      <c r="E1231" s="292"/>
      <c r="G1231" s="212"/>
      <c r="H1231" s="212"/>
      <c r="I1231" s="212"/>
      <c r="J1231" s="212"/>
      <c r="K1231" s="212"/>
      <c r="L1231" s="212"/>
      <c r="M1231" s="212"/>
    </row>
    <row r="1232" spans="1:13" s="289" customFormat="1" ht="12.95" customHeight="1" x14ac:dyDescent="0.2">
      <c r="A1232" s="232"/>
      <c r="E1232" s="292"/>
      <c r="G1232" s="212"/>
      <c r="H1232" s="212"/>
      <c r="I1232" s="212"/>
      <c r="J1232" s="212"/>
      <c r="K1232" s="212"/>
      <c r="L1232" s="212"/>
      <c r="M1232" s="212"/>
    </row>
    <row r="1233" spans="1:13" s="289" customFormat="1" ht="12.95" customHeight="1" x14ac:dyDescent="0.2">
      <c r="A1233" s="232"/>
      <c r="E1233" s="292"/>
      <c r="G1233" s="212"/>
      <c r="H1233" s="212"/>
      <c r="I1233" s="212"/>
      <c r="J1233" s="212"/>
      <c r="K1233" s="212"/>
      <c r="L1233" s="212"/>
      <c r="M1233" s="212"/>
    </row>
    <row r="1234" spans="1:13" s="289" customFormat="1" ht="12.95" customHeight="1" x14ac:dyDescent="0.2">
      <c r="A1234" s="232"/>
      <c r="E1234" s="292"/>
      <c r="G1234" s="212"/>
      <c r="H1234" s="212"/>
      <c r="I1234" s="212"/>
      <c r="J1234" s="212"/>
      <c r="K1234" s="212"/>
      <c r="L1234" s="212"/>
      <c r="M1234" s="212"/>
    </row>
    <row r="1235" spans="1:13" s="289" customFormat="1" ht="12.95" customHeight="1" x14ac:dyDescent="0.2">
      <c r="A1235" s="232"/>
      <c r="E1235" s="292"/>
      <c r="G1235" s="212"/>
      <c r="H1235" s="212"/>
      <c r="I1235" s="212"/>
      <c r="J1235" s="212"/>
      <c r="K1235" s="212"/>
      <c r="L1235" s="212"/>
      <c r="M1235" s="212"/>
    </row>
    <row r="1236" spans="1:13" s="289" customFormat="1" ht="12.95" customHeight="1" x14ac:dyDescent="0.2">
      <c r="A1236" s="232"/>
      <c r="E1236" s="292"/>
      <c r="G1236" s="212"/>
      <c r="H1236" s="212"/>
      <c r="I1236" s="212"/>
      <c r="J1236" s="212"/>
      <c r="K1236" s="212"/>
      <c r="L1236" s="212"/>
      <c r="M1236" s="212"/>
    </row>
    <row r="1237" spans="1:13" s="289" customFormat="1" ht="12.95" customHeight="1" x14ac:dyDescent="0.2">
      <c r="A1237" s="232"/>
      <c r="E1237" s="292"/>
      <c r="G1237" s="212"/>
      <c r="H1237" s="212"/>
      <c r="I1237" s="212"/>
      <c r="J1237" s="212"/>
      <c r="K1237" s="212"/>
      <c r="L1237" s="212"/>
      <c r="M1237" s="212"/>
    </row>
    <row r="1238" spans="1:13" s="289" customFormat="1" ht="12.95" customHeight="1" x14ac:dyDescent="0.2">
      <c r="A1238" s="232"/>
      <c r="E1238" s="292"/>
      <c r="G1238" s="212"/>
      <c r="H1238" s="212"/>
      <c r="I1238" s="212"/>
      <c r="J1238" s="212"/>
      <c r="K1238" s="212"/>
      <c r="L1238" s="212"/>
      <c r="M1238" s="212"/>
    </row>
    <row r="1239" spans="1:13" s="289" customFormat="1" ht="12.95" customHeight="1" x14ac:dyDescent="0.2">
      <c r="A1239" s="232"/>
      <c r="E1239" s="292"/>
      <c r="G1239" s="212"/>
      <c r="H1239" s="212"/>
      <c r="I1239" s="212"/>
      <c r="J1239" s="212"/>
      <c r="K1239" s="212"/>
      <c r="L1239" s="212"/>
      <c r="M1239" s="212"/>
    </row>
    <row r="1240" spans="1:13" s="289" customFormat="1" ht="12.95" customHeight="1" x14ac:dyDescent="0.2">
      <c r="A1240" s="232"/>
      <c r="E1240" s="292"/>
      <c r="G1240" s="212"/>
      <c r="H1240" s="212"/>
      <c r="I1240" s="212"/>
      <c r="J1240" s="212"/>
      <c r="K1240" s="212"/>
      <c r="L1240" s="212"/>
      <c r="M1240" s="212"/>
    </row>
    <row r="1241" spans="1:13" s="289" customFormat="1" ht="12.95" customHeight="1" x14ac:dyDescent="0.2">
      <c r="A1241" s="232"/>
      <c r="E1241" s="292"/>
      <c r="G1241" s="212"/>
      <c r="H1241" s="212"/>
      <c r="I1241" s="212"/>
      <c r="J1241" s="212"/>
      <c r="K1241" s="212"/>
      <c r="L1241" s="212"/>
      <c r="M1241" s="212"/>
    </row>
    <row r="1242" spans="1:13" s="289" customFormat="1" ht="12.95" customHeight="1" x14ac:dyDescent="0.2">
      <c r="A1242" s="232"/>
      <c r="E1242" s="292"/>
      <c r="G1242" s="212"/>
      <c r="H1242" s="212"/>
      <c r="I1242" s="212"/>
      <c r="J1242" s="212"/>
      <c r="K1242" s="212"/>
      <c r="L1242" s="212"/>
      <c r="M1242" s="212"/>
    </row>
    <row r="1243" spans="1:13" s="289" customFormat="1" ht="12.95" customHeight="1" x14ac:dyDescent="0.2">
      <c r="A1243" s="232"/>
      <c r="E1243" s="292"/>
      <c r="G1243" s="212"/>
      <c r="H1243" s="212"/>
      <c r="I1243" s="212"/>
      <c r="J1243" s="212"/>
      <c r="K1243" s="212"/>
      <c r="L1243" s="212"/>
      <c r="M1243" s="212"/>
    </row>
    <row r="1244" spans="1:13" s="289" customFormat="1" ht="12.95" customHeight="1" x14ac:dyDescent="0.2">
      <c r="A1244" s="232"/>
      <c r="E1244" s="292"/>
      <c r="G1244" s="212"/>
      <c r="H1244" s="212"/>
      <c r="I1244" s="212"/>
      <c r="J1244" s="212"/>
      <c r="K1244" s="212"/>
      <c r="L1244" s="212"/>
      <c r="M1244" s="212"/>
    </row>
    <row r="1245" spans="1:13" s="289" customFormat="1" ht="12.95" customHeight="1" x14ac:dyDescent="0.2">
      <c r="A1245" s="232"/>
      <c r="E1245" s="292"/>
      <c r="G1245" s="212"/>
      <c r="H1245" s="212"/>
      <c r="I1245" s="212"/>
      <c r="J1245" s="212"/>
      <c r="K1245" s="212"/>
      <c r="L1245" s="212"/>
      <c r="M1245" s="212"/>
    </row>
    <row r="1246" spans="1:13" s="289" customFormat="1" ht="12.95" customHeight="1" x14ac:dyDescent="0.2">
      <c r="A1246" s="232"/>
      <c r="E1246" s="292"/>
      <c r="G1246" s="212"/>
      <c r="H1246" s="212"/>
      <c r="I1246" s="212"/>
      <c r="J1246" s="212"/>
      <c r="K1246" s="212"/>
      <c r="L1246" s="212"/>
      <c r="M1246" s="212"/>
    </row>
    <row r="1247" spans="1:13" s="289" customFormat="1" ht="12.95" customHeight="1" x14ac:dyDescent="0.2">
      <c r="A1247" s="232"/>
      <c r="E1247" s="292"/>
      <c r="G1247" s="212"/>
      <c r="H1247" s="212"/>
      <c r="I1247" s="212"/>
      <c r="J1247" s="212"/>
      <c r="K1247" s="212"/>
      <c r="L1247" s="212"/>
      <c r="M1247" s="212"/>
    </row>
    <row r="1248" spans="1:13" s="289" customFormat="1" ht="12.95" customHeight="1" x14ac:dyDescent="0.2">
      <c r="A1248" s="232"/>
      <c r="E1248" s="292"/>
      <c r="G1248" s="212"/>
      <c r="H1248" s="212"/>
      <c r="I1248" s="212"/>
      <c r="J1248" s="212"/>
      <c r="K1248" s="212"/>
      <c r="L1248" s="212"/>
      <c r="M1248" s="212"/>
    </row>
    <row r="1249" spans="1:13" s="289" customFormat="1" ht="12.95" customHeight="1" x14ac:dyDescent="0.2">
      <c r="A1249" s="232"/>
      <c r="E1249" s="292"/>
      <c r="G1249" s="212"/>
      <c r="H1249" s="212"/>
      <c r="I1249" s="212"/>
      <c r="J1249" s="212"/>
      <c r="K1249" s="212"/>
      <c r="L1249" s="212"/>
      <c r="M1249" s="212"/>
    </row>
    <row r="1250" spans="1:13" s="289" customFormat="1" ht="12.95" customHeight="1" x14ac:dyDescent="0.2">
      <c r="A1250" s="232"/>
      <c r="E1250" s="291"/>
      <c r="G1250" s="212"/>
      <c r="H1250" s="212"/>
      <c r="I1250" s="212"/>
      <c r="J1250" s="212"/>
      <c r="K1250" s="212"/>
      <c r="L1250" s="212"/>
      <c r="M1250" s="212"/>
    </row>
    <row r="1251" spans="1:13" s="289" customFormat="1" ht="12.95" customHeight="1" x14ac:dyDescent="0.2">
      <c r="A1251" s="232"/>
      <c r="E1251" s="292"/>
      <c r="G1251" s="212"/>
      <c r="H1251" s="212"/>
      <c r="I1251" s="212"/>
      <c r="J1251" s="212"/>
      <c r="K1251" s="212"/>
      <c r="L1251" s="212"/>
      <c r="M1251" s="212"/>
    </row>
    <row r="1252" spans="1:13" s="289" customFormat="1" ht="12.95" customHeight="1" x14ac:dyDescent="0.2">
      <c r="A1252" s="232"/>
      <c r="E1252" s="292"/>
      <c r="G1252" s="212"/>
      <c r="H1252" s="212"/>
      <c r="I1252" s="212"/>
      <c r="J1252" s="212"/>
      <c r="K1252" s="212"/>
      <c r="L1252" s="212"/>
      <c r="M1252" s="212"/>
    </row>
    <row r="1253" spans="1:13" s="289" customFormat="1" ht="12.95" customHeight="1" x14ac:dyDescent="0.2">
      <c r="A1253" s="232"/>
      <c r="E1253" s="292"/>
      <c r="G1253" s="212"/>
      <c r="H1253" s="212"/>
      <c r="I1253" s="212"/>
      <c r="J1253" s="212"/>
      <c r="K1253" s="212"/>
      <c r="L1253" s="212"/>
      <c r="M1253" s="212"/>
    </row>
    <row r="1254" spans="1:13" s="289" customFormat="1" ht="12.95" customHeight="1" x14ac:dyDescent="0.2">
      <c r="A1254" s="232"/>
      <c r="E1254" s="292"/>
      <c r="G1254" s="212"/>
      <c r="H1254" s="212"/>
      <c r="I1254" s="212"/>
      <c r="J1254" s="212"/>
      <c r="K1254" s="212"/>
      <c r="L1254" s="212"/>
      <c r="M1254" s="212"/>
    </row>
    <row r="1255" spans="1:13" s="289" customFormat="1" ht="12.95" customHeight="1" x14ac:dyDescent="0.2">
      <c r="A1255" s="232"/>
      <c r="E1255" s="292"/>
      <c r="G1255" s="212"/>
      <c r="H1255" s="212"/>
      <c r="I1255" s="212"/>
      <c r="J1255" s="212"/>
      <c r="K1255" s="212"/>
      <c r="L1255" s="212"/>
      <c r="M1255" s="212"/>
    </row>
    <row r="1256" spans="1:13" s="289" customFormat="1" ht="12.95" customHeight="1" x14ac:dyDescent="0.2">
      <c r="A1256" s="232"/>
      <c r="E1256" s="292"/>
      <c r="G1256" s="212"/>
      <c r="H1256" s="212"/>
      <c r="I1256" s="212"/>
      <c r="J1256" s="212"/>
      <c r="K1256" s="212"/>
      <c r="L1256" s="212"/>
      <c r="M1256" s="212"/>
    </row>
    <row r="1257" spans="1:13" s="289" customFormat="1" ht="12.95" customHeight="1" x14ac:dyDescent="0.2">
      <c r="A1257" s="232"/>
      <c r="E1257" s="292"/>
      <c r="G1257" s="212"/>
      <c r="H1257" s="212"/>
      <c r="I1257" s="212"/>
      <c r="J1257" s="212"/>
      <c r="K1257" s="212"/>
      <c r="L1257" s="212"/>
      <c r="M1257" s="212"/>
    </row>
    <row r="1258" spans="1:13" s="289" customFormat="1" ht="12.95" customHeight="1" x14ac:dyDescent="0.2">
      <c r="A1258" s="232"/>
      <c r="E1258" s="292"/>
      <c r="G1258" s="212"/>
      <c r="H1258" s="212"/>
      <c r="I1258" s="212"/>
      <c r="J1258" s="212"/>
      <c r="K1258" s="212"/>
      <c r="L1258" s="212"/>
      <c r="M1258" s="212"/>
    </row>
    <row r="1259" spans="1:13" s="289" customFormat="1" ht="12.95" customHeight="1" x14ac:dyDescent="0.2">
      <c r="A1259" s="232"/>
      <c r="E1259" s="292"/>
      <c r="G1259" s="212"/>
      <c r="H1259" s="212"/>
      <c r="I1259" s="212"/>
      <c r="J1259" s="212"/>
      <c r="K1259" s="212"/>
      <c r="L1259" s="212"/>
      <c r="M1259" s="212"/>
    </row>
    <row r="1260" spans="1:13" s="289" customFormat="1" ht="12.95" customHeight="1" x14ac:dyDescent="0.2">
      <c r="A1260" s="232"/>
      <c r="E1260" s="292"/>
      <c r="G1260" s="212"/>
      <c r="H1260" s="212"/>
      <c r="I1260" s="212"/>
      <c r="J1260" s="212"/>
      <c r="K1260" s="212"/>
      <c r="L1260" s="212"/>
      <c r="M1260" s="212"/>
    </row>
    <row r="1261" spans="1:13" s="289" customFormat="1" ht="12.95" customHeight="1" x14ac:dyDescent="0.2">
      <c r="A1261" s="232"/>
      <c r="E1261" s="292"/>
      <c r="G1261" s="212"/>
      <c r="H1261" s="212"/>
      <c r="I1261" s="212"/>
      <c r="J1261" s="212"/>
      <c r="K1261" s="212"/>
      <c r="L1261" s="212"/>
      <c r="M1261" s="212"/>
    </row>
    <row r="1262" spans="1:13" s="289" customFormat="1" ht="12.95" customHeight="1" x14ac:dyDescent="0.2">
      <c r="A1262" s="232"/>
      <c r="E1262" s="292"/>
      <c r="G1262" s="212"/>
      <c r="H1262" s="212"/>
      <c r="I1262" s="212"/>
      <c r="J1262" s="212"/>
      <c r="K1262" s="212"/>
      <c r="L1262" s="212"/>
      <c r="M1262" s="212"/>
    </row>
    <row r="1263" spans="1:13" s="289" customFormat="1" ht="12.95" customHeight="1" x14ac:dyDescent="0.2">
      <c r="A1263" s="232"/>
      <c r="E1263" s="292"/>
      <c r="G1263" s="212"/>
      <c r="H1263" s="212"/>
      <c r="I1263" s="212"/>
      <c r="J1263" s="212"/>
      <c r="K1263" s="212"/>
      <c r="L1263" s="212"/>
      <c r="M1263" s="212"/>
    </row>
    <row r="1264" spans="1:13" s="289" customFormat="1" ht="12.95" customHeight="1" x14ac:dyDescent="0.2">
      <c r="A1264" s="232"/>
      <c r="E1264" s="291"/>
      <c r="G1264" s="212"/>
      <c r="H1264" s="212"/>
      <c r="I1264" s="212"/>
      <c r="J1264" s="212"/>
      <c r="K1264" s="212"/>
      <c r="L1264" s="212"/>
      <c r="M1264" s="212"/>
    </row>
    <row r="1265" spans="1:13" s="289" customFormat="1" ht="12.95" customHeight="1" x14ac:dyDescent="0.2">
      <c r="A1265" s="232"/>
      <c r="E1265" s="292"/>
      <c r="G1265" s="212"/>
      <c r="H1265" s="212"/>
      <c r="I1265" s="212"/>
      <c r="J1265" s="212"/>
      <c r="K1265" s="212"/>
      <c r="L1265" s="212"/>
      <c r="M1265" s="212"/>
    </row>
    <row r="1266" spans="1:13" s="289" customFormat="1" ht="12.95" customHeight="1" x14ac:dyDescent="0.2">
      <c r="A1266" s="232"/>
      <c r="E1266" s="292"/>
      <c r="G1266" s="212"/>
      <c r="H1266" s="212"/>
      <c r="I1266" s="212"/>
      <c r="J1266" s="212"/>
      <c r="K1266" s="212"/>
      <c r="L1266" s="212"/>
      <c r="M1266" s="212"/>
    </row>
    <row r="1267" spans="1:13" s="289" customFormat="1" ht="12.95" customHeight="1" x14ac:dyDescent="0.2">
      <c r="A1267" s="232"/>
      <c r="E1267" s="292"/>
      <c r="G1267" s="212"/>
      <c r="H1267" s="212"/>
      <c r="I1267" s="212"/>
      <c r="J1267" s="212"/>
      <c r="K1267" s="212"/>
      <c r="L1267" s="212"/>
      <c r="M1267" s="212"/>
    </row>
    <row r="1268" spans="1:13" s="289" customFormat="1" ht="12.95" customHeight="1" x14ac:dyDescent="0.2">
      <c r="A1268" s="232"/>
      <c r="E1268" s="292"/>
      <c r="G1268" s="212"/>
      <c r="H1268" s="212"/>
      <c r="I1268" s="212"/>
      <c r="J1268" s="212"/>
      <c r="K1268" s="212"/>
      <c r="L1268" s="212"/>
      <c r="M1268" s="212"/>
    </row>
    <row r="1269" spans="1:13" s="289" customFormat="1" ht="12.95" customHeight="1" x14ac:dyDescent="0.2">
      <c r="A1269" s="232"/>
      <c r="E1269" s="292"/>
      <c r="G1269" s="212"/>
      <c r="H1269" s="212"/>
      <c r="I1269" s="212"/>
      <c r="J1269" s="212"/>
      <c r="K1269" s="212"/>
      <c r="L1269" s="212"/>
      <c r="M1269" s="212"/>
    </row>
    <row r="1270" spans="1:13" s="289" customFormat="1" ht="12.95" customHeight="1" x14ac:dyDescent="0.2">
      <c r="A1270" s="232"/>
      <c r="E1270" s="292"/>
      <c r="G1270" s="212"/>
      <c r="H1270" s="212"/>
      <c r="I1270" s="212"/>
      <c r="J1270" s="212"/>
      <c r="K1270" s="212"/>
      <c r="L1270" s="212"/>
      <c r="M1270" s="212"/>
    </row>
    <row r="1271" spans="1:13" s="289" customFormat="1" ht="12.95" customHeight="1" x14ac:dyDescent="0.2">
      <c r="A1271" s="232"/>
      <c r="E1271" s="292"/>
      <c r="G1271" s="212"/>
      <c r="H1271" s="212"/>
      <c r="I1271" s="212"/>
      <c r="J1271" s="212"/>
      <c r="K1271" s="212"/>
      <c r="L1271" s="212"/>
      <c r="M1271" s="212"/>
    </row>
    <row r="1272" spans="1:13" s="289" customFormat="1" ht="12.95" customHeight="1" x14ac:dyDescent="0.2">
      <c r="A1272" s="232"/>
      <c r="E1272" s="292"/>
      <c r="G1272" s="212"/>
      <c r="H1272" s="212"/>
      <c r="I1272" s="212"/>
      <c r="J1272" s="212"/>
      <c r="K1272" s="212"/>
      <c r="L1272" s="212"/>
      <c r="M1272" s="212"/>
    </row>
    <row r="1273" spans="1:13" s="289" customFormat="1" ht="12.95" customHeight="1" x14ac:dyDescent="0.2">
      <c r="A1273" s="232"/>
      <c r="E1273" s="291"/>
      <c r="G1273" s="212"/>
      <c r="H1273" s="212"/>
      <c r="I1273" s="212"/>
      <c r="J1273" s="212"/>
      <c r="K1273" s="212"/>
      <c r="L1273" s="212"/>
      <c r="M1273" s="212"/>
    </row>
    <row r="1274" spans="1:13" s="289" customFormat="1" ht="12.95" customHeight="1" thickBot="1" x14ac:dyDescent="0.25">
      <c r="A1274" s="232"/>
      <c r="E1274" s="293"/>
      <c r="G1274" s="212"/>
      <c r="H1274" s="212"/>
      <c r="I1274" s="212"/>
      <c r="J1274" s="212"/>
      <c r="K1274" s="212"/>
      <c r="L1274" s="212"/>
      <c r="M1274" s="212"/>
    </row>
    <row r="1275" spans="1:13" s="289" customFormat="1" ht="12.95" customHeight="1" x14ac:dyDescent="0.2">
      <c r="A1275" s="232"/>
      <c r="E1275" s="292"/>
      <c r="G1275" s="212"/>
      <c r="H1275" s="212"/>
      <c r="I1275" s="212"/>
      <c r="J1275" s="212"/>
      <c r="K1275" s="212"/>
      <c r="L1275" s="212"/>
      <c r="M1275" s="212"/>
    </row>
    <row r="1276" spans="1:13" s="289" customFormat="1" ht="12.95" customHeight="1" x14ac:dyDescent="0.2">
      <c r="A1276" s="232"/>
      <c r="E1276" s="292"/>
      <c r="G1276" s="212"/>
      <c r="H1276" s="212"/>
      <c r="I1276" s="212"/>
      <c r="J1276" s="212"/>
      <c r="K1276" s="212"/>
      <c r="L1276" s="212"/>
      <c r="M1276" s="212"/>
    </row>
    <row r="1277" spans="1:13" s="289" customFormat="1" ht="12.95" customHeight="1" x14ac:dyDescent="0.2">
      <c r="A1277" s="232"/>
      <c r="E1277" s="291"/>
      <c r="G1277" s="212"/>
      <c r="H1277" s="212"/>
      <c r="I1277" s="212"/>
      <c r="J1277" s="212"/>
      <c r="K1277" s="212"/>
      <c r="L1277" s="212"/>
      <c r="M1277" s="212"/>
    </row>
    <row r="1278" spans="1:13" s="289" customFormat="1" ht="12.95" customHeight="1" x14ac:dyDescent="0.2">
      <c r="A1278" s="232"/>
      <c r="E1278" s="292"/>
      <c r="G1278" s="212"/>
      <c r="H1278" s="212"/>
      <c r="I1278" s="212"/>
      <c r="J1278" s="212"/>
      <c r="K1278" s="212"/>
      <c r="L1278" s="212"/>
      <c r="M1278" s="212"/>
    </row>
    <row r="1279" spans="1:13" s="289" customFormat="1" ht="12.95" customHeight="1" x14ac:dyDescent="0.2">
      <c r="A1279" s="232"/>
      <c r="E1279" s="292"/>
      <c r="G1279" s="212"/>
      <c r="H1279" s="212"/>
      <c r="I1279" s="212"/>
      <c r="J1279" s="212"/>
      <c r="K1279" s="212"/>
      <c r="L1279" s="212"/>
      <c r="M1279" s="212"/>
    </row>
    <row r="1280" spans="1:13" s="289" customFormat="1" ht="12.95" customHeight="1" x14ac:dyDescent="0.2">
      <c r="A1280" s="232"/>
      <c r="E1280" s="292"/>
      <c r="G1280" s="212"/>
      <c r="H1280" s="212"/>
      <c r="I1280" s="212"/>
      <c r="J1280" s="212"/>
      <c r="K1280" s="212"/>
      <c r="L1280" s="212"/>
      <c r="M1280" s="212"/>
    </row>
    <row r="1281" spans="1:13" s="289" customFormat="1" ht="12.95" customHeight="1" x14ac:dyDescent="0.2">
      <c r="A1281" s="232"/>
      <c r="E1281" s="292"/>
      <c r="G1281" s="212"/>
      <c r="H1281" s="212"/>
      <c r="I1281" s="212"/>
      <c r="J1281" s="212"/>
      <c r="K1281" s="212"/>
      <c r="L1281" s="212"/>
      <c r="M1281" s="212"/>
    </row>
    <row r="1282" spans="1:13" s="289" customFormat="1" ht="12.95" customHeight="1" x14ac:dyDescent="0.2">
      <c r="A1282" s="232"/>
      <c r="E1282" s="292"/>
      <c r="G1282" s="212"/>
      <c r="H1282" s="212"/>
      <c r="I1282" s="212"/>
      <c r="J1282" s="212"/>
      <c r="K1282" s="212"/>
      <c r="L1282" s="212"/>
      <c r="M1282" s="212"/>
    </row>
    <row r="1283" spans="1:13" s="289" customFormat="1" ht="12.95" customHeight="1" x14ac:dyDescent="0.2">
      <c r="A1283" s="232"/>
      <c r="E1283" s="292"/>
      <c r="G1283" s="212"/>
      <c r="H1283" s="212"/>
      <c r="I1283" s="212"/>
      <c r="J1283" s="212"/>
      <c r="K1283" s="212"/>
      <c r="L1283" s="212"/>
      <c r="M1283" s="212"/>
    </row>
    <row r="1284" spans="1:13" s="289" customFormat="1" ht="12.95" customHeight="1" x14ac:dyDescent="0.2">
      <c r="A1284" s="232"/>
      <c r="E1284" s="292"/>
      <c r="G1284" s="212"/>
      <c r="H1284" s="212"/>
      <c r="I1284" s="212"/>
      <c r="J1284" s="212"/>
      <c r="K1284" s="212"/>
      <c r="L1284" s="212"/>
      <c r="M1284" s="212"/>
    </row>
    <row r="1285" spans="1:13" s="289" customFormat="1" ht="12.95" customHeight="1" x14ac:dyDescent="0.2">
      <c r="A1285" s="232"/>
      <c r="E1285" s="292"/>
      <c r="G1285" s="212"/>
      <c r="H1285" s="212"/>
      <c r="I1285" s="212"/>
      <c r="J1285" s="212"/>
      <c r="K1285" s="212"/>
      <c r="L1285" s="212"/>
      <c r="M1285" s="212"/>
    </row>
    <row r="1286" spans="1:13" s="289" customFormat="1" ht="12.95" customHeight="1" x14ac:dyDescent="0.2">
      <c r="A1286" s="232"/>
      <c r="E1286" s="292"/>
      <c r="G1286" s="212"/>
      <c r="H1286" s="212"/>
      <c r="I1286" s="212"/>
      <c r="J1286" s="212"/>
      <c r="K1286" s="212"/>
      <c r="L1286" s="212"/>
      <c r="M1286" s="212"/>
    </row>
    <row r="1287" spans="1:13" s="289" customFormat="1" ht="12.95" customHeight="1" x14ac:dyDescent="0.2">
      <c r="A1287" s="232"/>
      <c r="E1287" s="292"/>
      <c r="G1287" s="212"/>
      <c r="H1287" s="212"/>
      <c r="I1287" s="212"/>
      <c r="J1287" s="212"/>
      <c r="K1287" s="212"/>
      <c r="L1287" s="212"/>
      <c r="M1287" s="212"/>
    </row>
    <row r="1288" spans="1:13" s="289" customFormat="1" ht="12.95" customHeight="1" x14ac:dyDescent="0.2">
      <c r="A1288" s="232"/>
      <c r="E1288" s="292"/>
      <c r="G1288" s="212"/>
      <c r="H1288" s="212"/>
      <c r="I1288" s="212"/>
      <c r="J1288" s="212"/>
      <c r="K1288" s="212"/>
      <c r="L1288" s="212"/>
      <c r="M1288" s="212"/>
    </row>
    <row r="1289" spans="1:13" s="289" customFormat="1" ht="12.95" customHeight="1" x14ac:dyDescent="0.2">
      <c r="A1289" s="232"/>
      <c r="E1289" s="292"/>
      <c r="G1289" s="212"/>
      <c r="H1289" s="212"/>
      <c r="I1289" s="212"/>
      <c r="J1289" s="212"/>
      <c r="K1289" s="212"/>
      <c r="L1289" s="212"/>
      <c r="M1289" s="212"/>
    </row>
    <row r="1290" spans="1:13" s="289" customFormat="1" ht="12.95" customHeight="1" x14ac:dyDescent="0.2">
      <c r="A1290" s="232"/>
      <c r="E1290" s="292"/>
      <c r="G1290" s="212"/>
      <c r="H1290" s="212"/>
      <c r="I1290" s="212"/>
      <c r="J1290" s="212"/>
      <c r="K1290" s="212"/>
      <c r="L1290" s="212"/>
      <c r="M1290" s="212"/>
    </row>
    <row r="1291" spans="1:13" s="289" customFormat="1" ht="12.95" customHeight="1" x14ac:dyDescent="0.2">
      <c r="A1291" s="232"/>
      <c r="E1291" s="292"/>
      <c r="G1291" s="212"/>
      <c r="H1291" s="212"/>
      <c r="I1291" s="212"/>
      <c r="J1291" s="212"/>
      <c r="K1291" s="212"/>
      <c r="L1291" s="212"/>
      <c r="M1291" s="212"/>
    </row>
    <row r="1292" spans="1:13" s="289" customFormat="1" ht="12.95" customHeight="1" x14ac:dyDescent="0.2">
      <c r="A1292" s="232"/>
      <c r="E1292" s="292"/>
      <c r="G1292" s="212"/>
      <c r="H1292" s="212"/>
      <c r="I1292" s="212"/>
      <c r="J1292" s="212"/>
      <c r="K1292" s="212"/>
      <c r="L1292" s="212"/>
      <c r="M1292" s="212"/>
    </row>
    <row r="1293" spans="1:13" s="289" customFormat="1" ht="12.95" customHeight="1" x14ac:dyDescent="0.2">
      <c r="A1293" s="232"/>
      <c r="E1293" s="292"/>
      <c r="G1293" s="212"/>
      <c r="H1293" s="212"/>
      <c r="I1293" s="212"/>
      <c r="J1293" s="212"/>
      <c r="K1293" s="212"/>
      <c r="L1293" s="212"/>
      <c r="M1293" s="212"/>
    </row>
    <row r="1294" spans="1:13" s="289" customFormat="1" ht="12.95" customHeight="1" x14ac:dyDescent="0.2">
      <c r="A1294" s="232"/>
      <c r="E1294" s="292"/>
      <c r="G1294" s="212"/>
      <c r="H1294" s="212"/>
      <c r="I1294" s="212"/>
      <c r="J1294" s="212"/>
      <c r="K1294" s="212"/>
      <c r="L1294" s="212"/>
      <c r="M1294" s="212"/>
    </row>
    <row r="1295" spans="1:13" s="289" customFormat="1" ht="12.95" customHeight="1" x14ac:dyDescent="0.2">
      <c r="A1295" s="232"/>
      <c r="E1295" s="292"/>
      <c r="G1295" s="212"/>
      <c r="H1295" s="212"/>
      <c r="I1295" s="212"/>
      <c r="J1295" s="212"/>
      <c r="K1295" s="212"/>
      <c r="L1295" s="212"/>
      <c r="M1295" s="212"/>
    </row>
    <row r="1296" spans="1:13" s="289" customFormat="1" ht="12.95" customHeight="1" x14ac:dyDescent="0.2">
      <c r="A1296" s="232"/>
      <c r="E1296" s="292"/>
      <c r="G1296" s="212"/>
      <c r="H1296" s="212"/>
      <c r="I1296" s="212"/>
      <c r="J1296" s="212"/>
      <c r="K1296" s="212"/>
      <c r="L1296" s="212"/>
      <c r="M1296" s="212"/>
    </row>
    <row r="1297" spans="1:13" s="289" customFormat="1" ht="12.95" customHeight="1" x14ac:dyDescent="0.2">
      <c r="A1297" s="232"/>
      <c r="E1297" s="291"/>
      <c r="G1297" s="212"/>
      <c r="H1297" s="212"/>
      <c r="I1297" s="212"/>
      <c r="J1297" s="212"/>
      <c r="K1297" s="212"/>
      <c r="L1297" s="212"/>
      <c r="M1297" s="212"/>
    </row>
    <row r="1298" spans="1:13" s="289" customFormat="1" ht="12.95" customHeight="1" x14ac:dyDescent="0.2">
      <c r="A1298" s="232"/>
      <c r="E1298" s="292"/>
      <c r="G1298" s="212"/>
      <c r="H1298" s="212"/>
      <c r="I1298" s="212"/>
      <c r="J1298" s="212"/>
      <c r="K1298" s="212"/>
      <c r="L1298" s="212"/>
      <c r="M1298" s="212"/>
    </row>
    <row r="1299" spans="1:13" s="289" customFormat="1" ht="12.95" customHeight="1" x14ac:dyDescent="0.2">
      <c r="A1299" s="232"/>
      <c r="E1299" s="292"/>
      <c r="G1299" s="212"/>
      <c r="H1299" s="212"/>
      <c r="I1299" s="212"/>
      <c r="J1299" s="212"/>
      <c r="K1299" s="212"/>
      <c r="L1299" s="212"/>
      <c r="M1299" s="212"/>
    </row>
    <row r="1300" spans="1:13" s="289" customFormat="1" ht="12.95" customHeight="1" x14ac:dyDescent="0.2">
      <c r="A1300" s="232"/>
      <c r="E1300" s="292"/>
      <c r="G1300" s="212"/>
      <c r="H1300" s="212"/>
      <c r="I1300" s="212"/>
      <c r="J1300" s="212"/>
      <c r="K1300" s="212"/>
      <c r="L1300" s="212"/>
      <c r="M1300" s="212"/>
    </row>
    <row r="1301" spans="1:13" s="289" customFormat="1" ht="12.95" customHeight="1" x14ac:dyDescent="0.2">
      <c r="A1301" s="232"/>
      <c r="E1301" s="292"/>
      <c r="G1301" s="212"/>
      <c r="H1301" s="212"/>
      <c r="I1301" s="212"/>
      <c r="J1301" s="212"/>
      <c r="K1301" s="212"/>
      <c r="L1301" s="212"/>
      <c r="M1301" s="212"/>
    </row>
    <row r="1302" spans="1:13" s="289" customFormat="1" ht="12.95" customHeight="1" x14ac:dyDescent="0.2">
      <c r="A1302" s="232"/>
      <c r="E1302" s="292"/>
      <c r="G1302" s="212"/>
      <c r="H1302" s="212"/>
      <c r="I1302" s="212"/>
      <c r="J1302" s="212"/>
      <c r="K1302" s="212"/>
      <c r="L1302" s="212"/>
      <c r="M1302" s="212"/>
    </row>
    <row r="1303" spans="1:13" s="289" customFormat="1" ht="12.95" customHeight="1" x14ac:dyDescent="0.2">
      <c r="A1303" s="232"/>
      <c r="E1303" s="292"/>
      <c r="G1303" s="212"/>
      <c r="H1303" s="212"/>
      <c r="I1303" s="212"/>
      <c r="J1303" s="212"/>
      <c r="K1303" s="212"/>
      <c r="L1303" s="212"/>
      <c r="M1303" s="212"/>
    </row>
    <row r="1304" spans="1:13" s="289" customFormat="1" ht="12.95" customHeight="1" x14ac:dyDescent="0.2">
      <c r="A1304" s="232"/>
      <c r="E1304" s="292"/>
      <c r="G1304" s="212"/>
      <c r="H1304" s="212"/>
      <c r="I1304" s="212"/>
      <c r="J1304" s="212"/>
      <c r="K1304" s="212"/>
      <c r="L1304" s="212"/>
      <c r="M1304" s="212"/>
    </row>
    <row r="1305" spans="1:13" s="289" customFormat="1" ht="12.95" customHeight="1" x14ac:dyDescent="0.2">
      <c r="A1305" s="232"/>
      <c r="E1305" s="292"/>
      <c r="G1305" s="212"/>
      <c r="H1305" s="212"/>
      <c r="I1305" s="212"/>
      <c r="J1305" s="212"/>
      <c r="K1305" s="212"/>
      <c r="L1305" s="212"/>
      <c r="M1305" s="212"/>
    </row>
    <row r="1306" spans="1:13" s="289" customFormat="1" ht="12.95" customHeight="1" x14ac:dyDescent="0.2">
      <c r="A1306" s="232"/>
      <c r="E1306" s="292"/>
      <c r="G1306" s="212"/>
      <c r="H1306" s="212"/>
      <c r="I1306" s="212"/>
      <c r="J1306" s="212"/>
      <c r="K1306" s="212"/>
      <c r="L1306" s="212"/>
      <c r="M1306" s="212"/>
    </row>
    <row r="1307" spans="1:13" s="289" customFormat="1" ht="12.95" customHeight="1" x14ac:dyDescent="0.2">
      <c r="A1307" s="232"/>
      <c r="E1307" s="292"/>
      <c r="G1307" s="212"/>
      <c r="H1307" s="212"/>
      <c r="I1307" s="212"/>
      <c r="J1307" s="212"/>
      <c r="K1307" s="212"/>
      <c r="L1307" s="212"/>
      <c r="M1307" s="212"/>
    </row>
    <row r="1308" spans="1:13" s="289" customFormat="1" ht="12.95" customHeight="1" x14ac:dyDescent="0.2">
      <c r="A1308" s="232"/>
      <c r="E1308" s="292"/>
      <c r="G1308" s="212"/>
      <c r="H1308" s="212"/>
      <c r="I1308" s="212"/>
      <c r="J1308" s="212"/>
      <c r="K1308" s="212"/>
      <c r="L1308" s="212"/>
      <c r="M1308" s="212"/>
    </row>
    <row r="1309" spans="1:13" s="289" customFormat="1" ht="12.95" customHeight="1" x14ac:dyDescent="0.2">
      <c r="A1309" s="232"/>
      <c r="E1309" s="292"/>
      <c r="G1309" s="212"/>
      <c r="H1309" s="212"/>
      <c r="I1309" s="212"/>
      <c r="J1309" s="212"/>
      <c r="K1309" s="212"/>
      <c r="L1309" s="212"/>
      <c r="M1309" s="212"/>
    </row>
    <row r="1310" spans="1:13" s="289" customFormat="1" ht="12.95" customHeight="1" x14ac:dyDescent="0.2">
      <c r="A1310" s="232"/>
      <c r="E1310" s="292"/>
      <c r="G1310" s="212"/>
      <c r="H1310" s="212"/>
      <c r="I1310" s="212"/>
      <c r="J1310" s="212"/>
      <c r="K1310" s="212"/>
      <c r="L1310" s="212"/>
      <c r="M1310" s="212"/>
    </row>
    <row r="1311" spans="1:13" s="289" customFormat="1" ht="12.95" customHeight="1" x14ac:dyDescent="0.2">
      <c r="A1311" s="232"/>
      <c r="E1311" s="291"/>
      <c r="G1311" s="212"/>
      <c r="H1311" s="212"/>
      <c r="I1311" s="212"/>
      <c r="J1311" s="212"/>
      <c r="K1311" s="212"/>
      <c r="L1311" s="212"/>
      <c r="M1311" s="212"/>
    </row>
    <row r="1312" spans="1:13" s="289" customFormat="1" ht="12.95" customHeight="1" x14ac:dyDescent="0.2">
      <c r="A1312" s="232"/>
      <c r="E1312" s="292"/>
      <c r="G1312" s="212"/>
      <c r="H1312" s="212"/>
      <c r="I1312" s="212"/>
      <c r="J1312" s="212"/>
      <c r="K1312" s="212"/>
      <c r="L1312" s="212"/>
      <c r="M1312" s="212"/>
    </row>
    <row r="1313" spans="1:13" s="289" customFormat="1" ht="12.95" customHeight="1" x14ac:dyDescent="0.2">
      <c r="A1313" s="232"/>
      <c r="E1313" s="292"/>
      <c r="G1313" s="212"/>
      <c r="H1313" s="212"/>
      <c r="I1313" s="212"/>
      <c r="J1313" s="212"/>
      <c r="K1313" s="212"/>
      <c r="L1313" s="212"/>
      <c r="M1313" s="212"/>
    </row>
    <row r="1314" spans="1:13" s="289" customFormat="1" ht="12.95" customHeight="1" x14ac:dyDescent="0.2">
      <c r="A1314" s="232"/>
      <c r="E1314" s="292"/>
      <c r="G1314" s="212"/>
      <c r="H1314" s="212"/>
      <c r="I1314" s="212"/>
      <c r="J1314" s="212"/>
      <c r="K1314" s="212"/>
      <c r="L1314" s="212"/>
      <c r="M1314" s="212"/>
    </row>
    <row r="1315" spans="1:13" s="289" customFormat="1" ht="12.95" customHeight="1" x14ac:dyDescent="0.2">
      <c r="A1315" s="232"/>
      <c r="E1315" s="292"/>
      <c r="G1315" s="212"/>
      <c r="H1315" s="212"/>
      <c r="I1315" s="212"/>
      <c r="J1315" s="212"/>
      <c r="K1315" s="212"/>
      <c r="L1315" s="212"/>
      <c r="M1315" s="212"/>
    </row>
    <row r="1316" spans="1:13" s="289" customFormat="1" ht="12.95" customHeight="1" x14ac:dyDescent="0.2">
      <c r="A1316" s="232"/>
      <c r="E1316" s="292"/>
      <c r="G1316" s="212"/>
      <c r="H1316" s="212"/>
      <c r="I1316" s="212"/>
      <c r="J1316" s="212"/>
      <c r="K1316" s="212"/>
      <c r="L1316" s="212"/>
      <c r="M1316" s="212"/>
    </row>
    <row r="1317" spans="1:13" s="289" customFormat="1" ht="12.95" customHeight="1" x14ac:dyDescent="0.2">
      <c r="A1317" s="232"/>
      <c r="E1317" s="292"/>
      <c r="G1317" s="212"/>
      <c r="H1317" s="212"/>
      <c r="I1317" s="212"/>
      <c r="J1317" s="212"/>
      <c r="K1317" s="212"/>
      <c r="L1317" s="212"/>
      <c r="M1317" s="212"/>
    </row>
    <row r="1318" spans="1:13" s="289" customFormat="1" ht="12.95" customHeight="1" x14ac:dyDescent="0.2">
      <c r="A1318" s="232"/>
      <c r="E1318" s="292"/>
      <c r="G1318" s="212"/>
      <c r="H1318" s="212"/>
      <c r="I1318" s="212"/>
      <c r="J1318" s="212"/>
      <c r="K1318" s="212"/>
      <c r="L1318" s="212"/>
      <c r="M1318" s="212"/>
    </row>
    <row r="1319" spans="1:13" s="289" customFormat="1" ht="12.95" customHeight="1" x14ac:dyDescent="0.2">
      <c r="A1319" s="232"/>
      <c r="E1319" s="292"/>
      <c r="G1319" s="212"/>
      <c r="H1319" s="212"/>
      <c r="I1319" s="212"/>
      <c r="J1319" s="212"/>
      <c r="K1319" s="212"/>
      <c r="L1319" s="212"/>
      <c r="M1319" s="212"/>
    </row>
    <row r="1320" spans="1:13" s="289" customFormat="1" ht="12.95" customHeight="1" x14ac:dyDescent="0.2">
      <c r="A1320" s="232"/>
      <c r="E1320" s="291"/>
      <c r="G1320" s="212"/>
      <c r="H1320" s="212"/>
      <c r="I1320" s="212"/>
      <c r="J1320" s="212"/>
      <c r="K1320" s="212"/>
      <c r="L1320" s="212"/>
      <c r="M1320" s="212"/>
    </row>
    <row r="1321" spans="1:13" s="289" customFormat="1" ht="12.95" customHeight="1" thickBot="1" x14ac:dyDescent="0.25">
      <c r="A1321" s="232"/>
      <c r="E1321" s="293"/>
      <c r="G1321" s="212"/>
      <c r="H1321" s="212"/>
      <c r="I1321" s="212"/>
      <c r="J1321" s="212"/>
      <c r="K1321" s="212"/>
      <c r="L1321" s="212"/>
      <c r="M1321" s="212"/>
    </row>
    <row r="1322" spans="1:13" s="289" customFormat="1" ht="12.95" customHeight="1" x14ac:dyDescent="0.2">
      <c r="A1322" s="232"/>
      <c r="E1322" s="292"/>
      <c r="G1322" s="212"/>
      <c r="H1322" s="212"/>
      <c r="I1322" s="212"/>
      <c r="J1322" s="212"/>
      <c r="K1322" s="212"/>
      <c r="L1322" s="212"/>
      <c r="M1322" s="212"/>
    </row>
    <row r="1323" spans="1:13" s="289" customFormat="1" ht="12.95" customHeight="1" x14ac:dyDescent="0.2">
      <c r="A1323" s="232"/>
      <c r="E1323" s="292"/>
      <c r="G1323" s="212"/>
      <c r="H1323" s="212"/>
      <c r="I1323" s="212"/>
      <c r="J1323" s="212"/>
      <c r="K1323" s="212"/>
      <c r="L1323" s="212"/>
      <c r="M1323" s="212"/>
    </row>
    <row r="1324" spans="1:13" s="289" customFormat="1" ht="12.95" customHeight="1" x14ac:dyDescent="0.2">
      <c r="A1324" s="232"/>
      <c r="E1324" s="291"/>
      <c r="G1324" s="212"/>
      <c r="H1324" s="212"/>
      <c r="I1324" s="212"/>
      <c r="J1324" s="212"/>
      <c r="K1324" s="212"/>
      <c r="L1324" s="212"/>
      <c r="M1324" s="212"/>
    </row>
    <row r="1325" spans="1:13" s="289" customFormat="1" ht="12.95" customHeight="1" x14ac:dyDescent="0.2">
      <c r="A1325" s="232"/>
      <c r="E1325" s="292"/>
      <c r="G1325" s="212"/>
      <c r="H1325" s="212"/>
      <c r="I1325" s="212"/>
      <c r="J1325" s="212"/>
      <c r="K1325" s="212"/>
      <c r="L1325" s="212"/>
      <c r="M1325" s="212"/>
    </row>
    <row r="1326" spans="1:13" s="289" customFormat="1" ht="12.95" customHeight="1" x14ac:dyDescent="0.2">
      <c r="A1326" s="232"/>
      <c r="E1326" s="292"/>
      <c r="G1326" s="212"/>
      <c r="H1326" s="212"/>
      <c r="I1326" s="212"/>
      <c r="J1326" s="212"/>
      <c r="K1326" s="212"/>
      <c r="L1326" s="212"/>
      <c r="M1326" s="212"/>
    </row>
    <row r="1327" spans="1:13" s="289" customFormat="1" ht="12.95" customHeight="1" x14ac:dyDescent="0.2">
      <c r="A1327" s="232"/>
      <c r="E1327" s="292"/>
      <c r="G1327" s="212"/>
      <c r="H1327" s="212"/>
      <c r="I1327" s="212"/>
      <c r="J1327" s="212"/>
      <c r="K1327" s="212"/>
      <c r="L1327" s="212"/>
      <c r="M1327" s="212"/>
    </row>
    <row r="1328" spans="1:13" s="289" customFormat="1" ht="12.95" customHeight="1" x14ac:dyDescent="0.2">
      <c r="A1328" s="232"/>
      <c r="E1328" s="292"/>
      <c r="G1328" s="212"/>
      <c r="H1328" s="212"/>
      <c r="I1328" s="212"/>
      <c r="J1328" s="212"/>
      <c r="K1328" s="212"/>
      <c r="L1328" s="212"/>
      <c r="M1328" s="212"/>
    </row>
    <row r="1329" spans="1:13" s="289" customFormat="1" ht="12.95" customHeight="1" x14ac:dyDescent="0.2">
      <c r="A1329" s="232"/>
      <c r="E1329" s="292"/>
      <c r="G1329" s="212"/>
      <c r="H1329" s="212"/>
      <c r="I1329" s="212"/>
      <c r="J1329" s="212"/>
      <c r="K1329" s="212"/>
      <c r="L1329" s="212"/>
      <c r="M1329" s="212"/>
    </row>
    <row r="1330" spans="1:13" s="289" customFormat="1" ht="12.95" customHeight="1" x14ac:dyDescent="0.2">
      <c r="A1330" s="232"/>
      <c r="E1330" s="292"/>
      <c r="G1330" s="212"/>
      <c r="H1330" s="212"/>
      <c r="I1330" s="212"/>
      <c r="J1330" s="212"/>
      <c r="K1330" s="212"/>
      <c r="L1330" s="212"/>
      <c r="M1330" s="212"/>
    </row>
    <row r="1331" spans="1:13" s="289" customFormat="1" ht="12.95" customHeight="1" x14ac:dyDescent="0.2">
      <c r="A1331" s="232"/>
      <c r="E1331" s="292"/>
      <c r="G1331" s="212"/>
      <c r="H1331" s="212"/>
      <c r="I1331" s="212"/>
      <c r="J1331" s="212"/>
      <c r="K1331" s="212"/>
      <c r="L1331" s="212"/>
      <c r="M1331" s="212"/>
    </row>
    <row r="1332" spans="1:13" s="289" customFormat="1" ht="12.95" customHeight="1" x14ac:dyDescent="0.2">
      <c r="A1332" s="232"/>
      <c r="E1332" s="292"/>
      <c r="G1332" s="212"/>
      <c r="H1332" s="212"/>
      <c r="I1332" s="212"/>
      <c r="J1332" s="212"/>
      <c r="K1332" s="212"/>
      <c r="L1332" s="212"/>
      <c r="M1332" s="212"/>
    </row>
    <row r="1333" spans="1:13" s="289" customFormat="1" ht="12.95" customHeight="1" x14ac:dyDescent="0.2">
      <c r="A1333" s="232"/>
      <c r="E1333" s="292"/>
      <c r="G1333" s="212"/>
      <c r="H1333" s="212"/>
      <c r="I1333" s="212"/>
      <c r="J1333" s="212"/>
      <c r="K1333" s="212"/>
      <c r="L1333" s="212"/>
      <c r="M1333" s="212"/>
    </row>
    <row r="1334" spans="1:13" s="289" customFormat="1" ht="12.95" customHeight="1" x14ac:dyDescent="0.2">
      <c r="A1334" s="232"/>
      <c r="E1334" s="292"/>
      <c r="G1334" s="212"/>
      <c r="H1334" s="212"/>
      <c r="I1334" s="212"/>
      <c r="J1334" s="212"/>
      <c r="K1334" s="212"/>
      <c r="L1334" s="212"/>
      <c r="M1334" s="212"/>
    </row>
    <row r="1335" spans="1:13" s="289" customFormat="1" ht="12.95" customHeight="1" x14ac:dyDescent="0.2">
      <c r="A1335" s="232"/>
      <c r="E1335" s="292"/>
      <c r="G1335" s="212"/>
      <c r="H1335" s="212"/>
      <c r="I1335" s="212"/>
      <c r="J1335" s="212"/>
      <c r="K1335" s="212"/>
      <c r="L1335" s="212"/>
      <c r="M1335" s="212"/>
    </row>
    <row r="1336" spans="1:13" s="289" customFormat="1" ht="12.95" customHeight="1" x14ac:dyDescent="0.2">
      <c r="A1336" s="232"/>
      <c r="E1336" s="292"/>
      <c r="G1336" s="212"/>
      <c r="H1336" s="212"/>
      <c r="I1336" s="212"/>
      <c r="J1336" s="212"/>
      <c r="K1336" s="212"/>
      <c r="L1336" s="212"/>
      <c r="M1336" s="212"/>
    </row>
    <row r="1337" spans="1:13" s="289" customFormat="1" ht="12.95" customHeight="1" x14ac:dyDescent="0.2">
      <c r="A1337" s="232"/>
      <c r="E1337" s="292"/>
      <c r="G1337" s="212"/>
      <c r="H1337" s="212"/>
      <c r="I1337" s="212"/>
      <c r="J1337" s="212"/>
      <c r="K1337" s="212"/>
      <c r="L1337" s="212"/>
      <c r="M1337" s="212"/>
    </row>
    <row r="1338" spans="1:13" s="289" customFormat="1" ht="12.95" customHeight="1" x14ac:dyDescent="0.2">
      <c r="A1338" s="232"/>
      <c r="E1338" s="292"/>
      <c r="G1338" s="212"/>
      <c r="H1338" s="212"/>
      <c r="I1338" s="212"/>
      <c r="J1338" s="212"/>
      <c r="K1338" s="212"/>
      <c r="L1338" s="212"/>
      <c r="M1338" s="212"/>
    </row>
    <row r="1339" spans="1:13" s="289" customFormat="1" ht="12.95" customHeight="1" x14ac:dyDescent="0.2">
      <c r="A1339" s="232"/>
      <c r="E1339" s="292"/>
      <c r="G1339" s="212"/>
      <c r="H1339" s="212"/>
      <c r="I1339" s="212"/>
      <c r="J1339" s="212"/>
      <c r="K1339" s="212"/>
      <c r="L1339" s="212"/>
      <c r="M1339" s="212"/>
    </row>
    <row r="1340" spans="1:13" s="289" customFormat="1" ht="12.95" customHeight="1" x14ac:dyDescent="0.2">
      <c r="A1340" s="232"/>
      <c r="E1340" s="292"/>
      <c r="G1340" s="212"/>
      <c r="H1340" s="212"/>
      <c r="I1340" s="212"/>
      <c r="J1340" s="212"/>
      <c r="K1340" s="212"/>
      <c r="L1340" s="212"/>
      <c r="M1340" s="212"/>
    </row>
    <row r="1341" spans="1:13" s="289" customFormat="1" ht="12.95" customHeight="1" x14ac:dyDescent="0.2">
      <c r="A1341" s="232"/>
      <c r="E1341" s="292"/>
      <c r="G1341" s="212"/>
      <c r="H1341" s="212"/>
      <c r="I1341" s="212"/>
      <c r="J1341" s="212"/>
      <c r="K1341" s="212"/>
      <c r="L1341" s="212"/>
      <c r="M1341" s="212"/>
    </row>
    <row r="1342" spans="1:13" s="289" customFormat="1" ht="12.95" customHeight="1" x14ac:dyDescent="0.2">
      <c r="A1342" s="232"/>
      <c r="E1342" s="292"/>
      <c r="G1342" s="212"/>
      <c r="H1342" s="212"/>
      <c r="I1342" s="212"/>
      <c r="J1342" s="212"/>
      <c r="K1342" s="212"/>
      <c r="L1342" s="212"/>
      <c r="M1342" s="212"/>
    </row>
    <row r="1343" spans="1:13" s="289" customFormat="1" ht="12.95" customHeight="1" x14ac:dyDescent="0.2">
      <c r="A1343" s="232"/>
      <c r="E1343" s="292"/>
      <c r="G1343" s="212"/>
      <c r="H1343" s="212"/>
      <c r="I1343" s="212"/>
      <c r="J1343" s="212"/>
      <c r="K1343" s="212"/>
      <c r="L1343" s="212"/>
      <c r="M1343" s="212"/>
    </row>
    <row r="1344" spans="1:13" s="289" customFormat="1" ht="12.95" customHeight="1" x14ac:dyDescent="0.2">
      <c r="A1344" s="232"/>
      <c r="E1344" s="291"/>
      <c r="G1344" s="212"/>
      <c r="H1344" s="212"/>
      <c r="I1344" s="212"/>
      <c r="J1344" s="212"/>
      <c r="K1344" s="212"/>
      <c r="L1344" s="212"/>
      <c r="M1344" s="212"/>
    </row>
    <row r="1345" spans="1:13" s="289" customFormat="1" ht="12.95" customHeight="1" x14ac:dyDescent="0.2">
      <c r="A1345" s="232"/>
      <c r="E1345" s="292"/>
      <c r="G1345" s="212"/>
      <c r="H1345" s="212"/>
      <c r="I1345" s="212"/>
      <c r="J1345" s="212"/>
      <c r="K1345" s="212"/>
      <c r="L1345" s="212"/>
      <c r="M1345" s="212"/>
    </row>
    <row r="1346" spans="1:13" s="289" customFormat="1" ht="12.95" customHeight="1" x14ac:dyDescent="0.2">
      <c r="A1346" s="232"/>
      <c r="E1346" s="292"/>
      <c r="G1346" s="212"/>
      <c r="H1346" s="212"/>
      <c r="I1346" s="212"/>
      <c r="J1346" s="212"/>
      <c r="K1346" s="212"/>
      <c r="L1346" s="212"/>
      <c r="M1346" s="212"/>
    </row>
    <row r="1347" spans="1:13" s="289" customFormat="1" ht="12.95" customHeight="1" x14ac:dyDescent="0.2">
      <c r="A1347" s="232"/>
      <c r="E1347" s="292"/>
      <c r="G1347" s="212"/>
      <c r="H1347" s="212"/>
      <c r="I1347" s="212"/>
      <c r="J1347" s="212"/>
      <c r="K1347" s="212"/>
      <c r="L1347" s="212"/>
      <c r="M1347" s="212"/>
    </row>
    <row r="1348" spans="1:13" s="289" customFormat="1" ht="12.95" customHeight="1" x14ac:dyDescent="0.2">
      <c r="A1348" s="232"/>
      <c r="E1348" s="292"/>
      <c r="G1348" s="212"/>
      <c r="H1348" s="212"/>
      <c r="I1348" s="212"/>
      <c r="J1348" s="212"/>
      <c r="K1348" s="212"/>
      <c r="L1348" s="212"/>
      <c r="M1348" s="212"/>
    </row>
    <row r="1349" spans="1:13" s="289" customFormat="1" ht="12.95" customHeight="1" x14ac:dyDescent="0.2">
      <c r="A1349" s="232"/>
      <c r="E1349" s="292"/>
      <c r="G1349" s="212"/>
      <c r="H1349" s="212"/>
      <c r="I1349" s="212"/>
      <c r="J1349" s="212"/>
      <c r="K1349" s="212"/>
      <c r="L1349" s="212"/>
      <c r="M1349" s="212"/>
    </row>
    <row r="1350" spans="1:13" s="289" customFormat="1" ht="12.95" customHeight="1" x14ac:dyDescent="0.2">
      <c r="A1350" s="232"/>
      <c r="E1350" s="292"/>
      <c r="G1350" s="212"/>
      <c r="H1350" s="212"/>
      <c r="I1350" s="212"/>
      <c r="J1350" s="212"/>
      <c r="K1350" s="212"/>
      <c r="L1350" s="212"/>
      <c r="M1350" s="212"/>
    </row>
    <row r="1351" spans="1:13" s="289" customFormat="1" ht="12.95" customHeight="1" x14ac:dyDescent="0.2">
      <c r="A1351" s="232"/>
      <c r="E1351" s="292"/>
      <c r="G1351" s="212"/>
      <c r="H1351" s="212"/>
      <c r="I1351" s="212"/>
      <c r="J1351" s="212"/>
      <c r="K1351" s="212"/>
      <c r="L1351" s="212"/>
      <c r="M1351" s="212"/>
    </row>
    <row r="1352" spans="1:13" s="289" customFormat="1" ht="12.95" customHeight="1" x14ac:dyDescent="0.2">
      <c r="A1352" s="232"/>
      <c r="E1352" s="292"/>
      <c r="G1352" s="212"/>
      <c r="H1352" s="212"/>
      <c r="I1352" s="212"/>
      <c r="J1352" s="212"/>
      <c r="K1352" s="212"/>
      <c r="L1352" s="212"/>
      <c r="M1352" s="212"/>
    </row>
    <row r="1353" spans="1:13" s="289" customFormat="1" ht="12.95" customHeight="1" x14ac:dyDescent="0.2">
      <c r="A1353" s="232"/>
      <c r="E1353" s="292"/>
      <c r="G1353" s="212"/>
      <c r="H1353" s="212"/>
      <c r="I1353" s="212"/>
      <c r="J1353" s="212"/>
      <c r="K1353" s="212"/>
      <c r="L1353" s="212"/>
      <c r="M1353" s="212"/>
    </row>
    <row r="1354" spans="1:13" s="289" customFormat="1" ht="12.95" customHeight="1" x14ac:dyDescent="0.2">
      <c r="A1354" s="232"/>
      <c r="E1354" s="292"/>
      <c r="G1354" s="212"/>
      <c r="H1354" s="212"/>
      <c r="I1354" s="212"/>
      <c r="J1354" s="212"/>
      <c r="K1354" s="212"/>
      <c r="L1354" s="212"/>
      <c r="M1354" s="212"/>
    </row>
    <row r="1355" spans="1:13" s="289" customFormat="1" ht="12.95" customHeight="1" x14ac:dyDescent="0.2">
      <c r="A1355" s="232"/>
      <c r="E1355" s="292"/>
      <c r="G1355" s="212"/>
      <c r="H1355" s="212"/>
      <c r="I1355" s="212"/>
      <c r="J1355" s="212"/>
      <c r="K1355" s="212"/>
      <c r="L1355" s="212"/>
      <c r="M1355" s="212"/>
    </row>
    <row r="1356" spans="1:13" s="289" customFormat="1" ht="12.95" customHeight="1" x14ac:dyDescent="0.2">
      <c r="A1356" s="232"/>
      <c r="E1356" s="292"/>
      <c r="G1356" s="212"/>
      <c r="H1356" s="212"/>
      <c r="I1356" s="212"/>
      <c r="J1356" s="212"/>
      <c r="K1356" s="212"/>
      <c r="L1356" s="212"/>
      <c r="M1356" s="212"/>
    </row>
    <row r="1357" spans="1:13" s="289" customFormat="1" ht="12.95" customHeight="1" x14ac:dyDescent="0.2">
      <c r="A1357" s="232"/>
      <c r="E1357" s="292"/>
      <c r="G1357" s="212"/>
      <c r="H1357" s="212"/>
      <c r="I1357" s="212"/>
      <c r="J1357" s="212"/>
      <c r="K1357" s="212"/>
      <c r="L1357" s="212"/>
      <c r="M1357" s="212"/>
    </row>
    <row r="1358" spans="1:13" s="289" customFormat="1" ht="12.95" customHeight="1" x14ac:dyDescent="0.2">
      <c r="A1358" s="232"/>
      <c r="E1358" s="291"/>
      <c r="G1358" s="212"/>
      <c r="H1358" s="212"/>
      <c r="I1358" s="212"/>
      <c r="J1358" s="212"/>
      <c r="K1358" s="212"/>
      <c r="L1358" s="212"/>
      <c r="M1358" s="212"/>
    </row>
    <row r="1359" spans="1:13" s="289" customFormat="1" ht="12.95" customHeight="1" x14ac:dyDescent="0.2">
      <c r="A1359" s="232"/>
      <c r="E1359" s="292"/>
      <c r="G1359" s="212"/>
      <c r="H1359" s="212"/>
      <c r="I1359" s="212"/>
      <c r="J1359" s="212"/>
      <c r="K1359" s="212"/>
      <c r="L1359" s="212"/>
      <c r="M1359" s="212"/>
    </row>
    <row r="1360" spans="1:13" s="289" customFormat="1" ht="12.95" customHeight="1" x14ac:dyDescent="0.2">
      <c r="A1360" s="232"/>
      <c r="E1360" s="292"/>
      <c r="G1360" s="212"/>
      <c r="H1360" s="212"/>
      <c r="I1360" s="212"/>
      <c r="J1360" s="212"/>
      <c r="K1360" s="212"/>
      <c r="L1360" s="212"/>
      <c r="M1360" s="212"/>
    </row>
    <row r="1361" spans="1:13" s="289" customFormat="1" ht="12.95" customHeight="1" x14ac:dyDescent="0.2">
      <c r="A1361" s="232"/>
      <c r="E1361" s="292"/>
      <c r="G1361" s="212"/>
      <c r="H1361" s="212"/>
      <c r="I1361" s="212"/>
      <c r="J1361" s="212"/>
      <c r="K1361" s="212"/>
      <c r="L1361" s="212"/>
      <c r="M1361" s="212"/>
    </row>
    <row r="1362" spans="1:13" s="289" customFormat="1" ht="12.95" customHeight="1" x14ac:dyDescent="0.2">
      <c r="A1362" s="232"/>
      <c r="E1362" s="292"/>
      <c r="G1362" s="212"/>
      <c r="H1362" s="212"/>
      <c r="I1362" s="212"/>
      <c r="J1362" s="212"/>
      <c r="K1362" s="212"/>
      <c r="L1362" s="212"/>
      <c r="M1362" s="212"/>
    </row>
    <row r="1363" spans="1:13" s="289" customFormat="1" ht="12.95" customHeight="1" x14ac:dyDescent="0.2">
      <c r="A1363" s="232"/>
      <c r="E1363" s="292"/>
      <c r="G1363" s="212"/>
      <c r="H1363" s="212"/>
      <c r="I1363" s="212"/>
      <c r="J1363" s="212"/>
      <c r="K1363" s="212"/>
      <c r="L1363" s="212"/>
      <c r="M1363" s="212"/>
    </row>
    <row r="1364" spans="1:13" s="289" customFormat="1" ht="12.95" customHeight="1" x14ac:dyDescent="0.2">
      <c r="A1364" s="232"/>
      <c r="E1364" s="292"/>
      <c r="G1364" s="212"/>
      <c r="H1364" s="212"/>
      <c r="I1364" s="212"/>
      <c r="J1364" s="212"/>
      <c r="K1364" s="212"/>
      <c r="L1364" s="212"/>
      <c r="M1364" s="212"/>
    </row>
    <row r="1365" spans="1:13" s="289" customFormat="1" ht="12.95" customHeight="1" x14ac:dyDescent="0.2">
      <c r="A1365" s="232"/>
      <c r="E1365" s="292"/>
      <c r="G1365" s="212"/>
      <c r="H1365" s="212"/>
      <c r="I1365" s="212"/>
      <c r="J1365" s="212"/>
      <c r="K1365" s="212"/>
      <c r="L1365" s="212"/>
      <c r="M1365" s="212"/>
    </row>
    <row r="1366" spans="1:13" s="289" customFormat="1" ht="12.95" customHeight="1" x14ac:dyDescent="0.2">
      <c r="A1366" s="232"/>
      <c r="E1366" s="292"/>
      <c r="G1366" s="212"/>
      <c r="H1366" s="212"/>
      <c r="I1366" s="212"/>
      <c r="J1366" s="212"/>
      <c r="K1366" s="212"/>
      <c r="L1366" s="212"/>
      <c r="M1366" s="212"/>
    </row>
    <row r="1367" spans="1:13" s="289" customFormat="1" ht="12.95" customHeight="1" x14ac:dyDescent="0.2">
      <c r="A1367" s="232"/>
      <c r="E1367" s="291"/>
      <c r="G1367" s="212"/>
      <c r="H1367" s="212"/>
      <c r="I1367" s="212"/>
      <c r="J1367" s="212"/>
      <c r="K1367" s="212"/>
      <c r="L1367" s="212"/>
      <c r="M1367" s="212"/>
    </row>
    <row r="1368" spans="1:13" s="289" customFormat="1" ht="12.95" customHeight="1" thickBot="1" x14ac:dyDescent="0.25">
      <c r="A1368" s="232"/>
      <c r="E1368" s="293"/>
      <c r="G1368" s="212"/>
      <c r="H1368" s="212"/>
      <c r="I1368" s="212"/>
      <c r="J1368" s="212"/>
      <c r="K1368" s="212"/>
      <c r="L1368" s="212"/>
      <c r="M1368" s="212"/>
    </row>
    <row r="1369" spans="1:13" s="289" customFormat="1" ht="12.95" customHeight="1" x14ac:dyDescent="0.2">
      <c r="A1369" s="232"/>
      <c r="E1369" s="292"/>
      <c r="G1369" s="212"/>
      <c r="H1369" s="212"/>
      <c r="I1369" s="212"/>
      <c r="J1369" s="212"/>
      <c r="K1369" s="212"/>
      <c r="L1369" s="212"/>
      <c r="M1369" s="212"/>
    </row>
    <row r="1370" spans="1:13" s="289" customFormat="1" ht="12.95" customHeight="1" x14ac:dyDescent="0.2">
      <c r="A1370" s="232"/>
      <c r="E1370" s="292"/>
      <c r="G1370" s="212"/>
      <c r="H1370" s="212"/>
      <c r="I1370" s="212"/>
      <c r="J1370" s="212"/>
      <c r="K1370" s="212"/>
      <c r="L1370" s="212"/>
      <c r="M1370" s="212"/>
    </row>
    <row r="1371" spans="1:13" s="289" customFormat="1" ht="12.95" customHeight="1" x14ac:dyDescent="0.2">
      <c r="A1371" s="232"/>
      <c r="E1371" s="291"/>
      <c r="G1371" s="212"/>
      <c r="H1371" s="212"/>
      <c r="I1371" s="212"/>
      <c r="J1371" s="212"/>
      <c r="K1371" s="212"/>
      <c r="L1371" s="212"/>
      <c r="M1371" s="212"/>
    </row>
    <row r="1372" spans="1:13" s="289" customFormat="1" ht="12.95" customHeight="1" x14ac:dyDescent="0.2">
      <c r="A1372" s="232"/>
      <c r="E1372" s="292"/>
      <c r="G1372" s="212"/>
      <c r="H1372" s="212"/>
      <c r="I1372" s="212"/>
      <c r="J1372" s="212"/>
      <c r="K1372" s="212"/>
      <c r="L1372" s="212"/>
      <c r="M1372" s="212"/>
    </row>
    <row r="1373" spans="1:13" s="289" customFormat="1" ht="12.95" customHeight="1" x14ac:dyDescent="0.2">
      <c r="A1373" s="232"/>
      <c r="E1373" s="292"/>
      <c r="G1373" s="212"/>
      <c r="H1373" s="212"/>
      <c r="I1373" s="212"/>
      <c r="J1373" s="212"/>
      <c r="K1373" s="212"/>
      <c r="L1373" s="212"/>
      <c r="M1373" s="212"/>
    </row>
    <row r="1374" spans="1:13" s="289" customFormat="1" ht="12.95" customHeight="1" x14ac:dyDescent="0.2">
      <c r="A1374" s="232"/>
      <c r="E1374" s="292"/>
      <c r="G1374" s="212"/>
      <c r="H1374" s="212"/>
      <c r="I1374" s="212"/>
      <c r="J1374" s="212"/>
      <c r="K1374" s="212"/>
      <c r="L1374" s="212"/>
      <c r="M1374" s="212"/>
    </row>
    <row r="1375" spans="1:13" s="289" customFormat="1" ht="12.95" customHeight="1" x14ac:dyDescent="0.2">
      <c r="A1375" s="232"/>
      <c r="E1375" s="292"/>
      <c r="G1375" s="212"/>
      <c r="H1375" s="212"/>
      <c r="I1375" s="212"/>
      <c r="J1375" s="212"/>
      <c r="K1375" s="212"/>
      <c r="L1375" s="212"/>
      <c r="M1375" s="212"/>
    </row>
    <row r="1376" spans="1:13" s="289" customFormat="1" ht="12.95" customHeight="1" x14ac:dyDescent="0.2">
      <c r="A1376" s="232"/>
      <c r="E1376" s="292"/>
      <c r="G1376" s="212"/>
      <c r="H1376" s="212"/>
      <c r="I1376" s="212"/>
      <c r="J1376" s="212"/>
      <c r="K1376" s="212"/>
      <c r="L1376" s="212"/>
      <c r="M1376" s="212"/>
    </row>
    <row r="1377" spans="1:13" s="289" customFormat="1" ht="12.95" customHeight="1" x14ac:dyDescent="0.2">
      <c r="A1377" s="232"/>
      <c r="E1377" s="292"/>
      <c r="G1377" s="212"/>
      <c r="H1377" s="212"/>
      <c r="I1377" s="212"/>
      <c r="J1377" s="212"/>
      <c r="K1377" s="212"/>
      <c r="L1377" s="212"/>
      <c r="M1377" s="212"/>
    </row>
    <row r="1378" spans="1:13" s="289" customFormat="1" ht="12.95" customHeight="1" x14ac:dyDescent="0.2">
      <c r="A1378" s="232"/>
      <c r="E1378" s="292"/>
      <c r="G1378" s="212"/>
      <c r="H1378" s="212"/>
      <c r="I1378" s="212"/>
      <c r="J1378" s="212"/>
      <c r="K1378" s="212"/>
      <c r="L1378" s="212"/>
      <c r="M1378" s="212"/>
    </row>
    <row r="1379" spans="1:13" s="289" customFormat="1" ht="12.95" customHeight="1" x14ac:dyDescent="0.2">
      <c r="A1379" s="232"/>
      <c r="E1379" s="292"/>
      <c r="G1379" s="212"/>
      <c r="H1379" s="212"/>
      <c r="I1379" s="212"/>
      <c r="J1379" s="212"/>
      <c r="K1379" s="212"/>
      <c r="L1379" s="212"/>
      <c r="M1379" s="212"/>
    </row>
    <row r="1380" spans="1:13" s="289" customFormat="1" ht="12.95" customHeight="1" x14ac:dyDescent="0.2">
      <c r="A1380" s="232"/>
      <c r="E1380" s="292"/>
      <c r="G1380" s="212"/>
      <c r="H1380" s="212"/>
      <c r="I1380" s="212"/>
      <c r="J1380" s="212"/>
      <c r="K1380" s="212"/>
      <c r="L1380" s="212"/>
      <c r="M1380" s="212"/>
    </row>
    <row r="1381" spans="1:13" s="289" customFormat="1" ht="12.95" customHeight="1" x14ac:dyDescent="0.2">
      <c r="A1381" s="232"/>
      <c r="E1381" s="292"/>
      <c r="G1381" s="212"/>
      <c r="H1381" s="212"/>
      <c r="I1381" s="212"/>
      <c r="J1381" s="212"/>
      <c r="K1381" s="212"/>
      <c r="L1381" s="212"/>
      <c r="M1381" s="212"/>
    </row>
    <row r="1382" spans="1:13" s="289" customFormat="1" ht="12.95" customHeight="1" x14ac:dyDescent="0.2">
      <c r="A1382" s="232"/>
      <c r="E1382" s="292"/>
      <c r="G1382" s="212"/>
      <c r="H1382" s="212"/>
      <c r="I1382" s="212"/>
      <c r="J1382" s="212"/>
      <c r="K1382" s="212"/>
      <c r="L1382" s="212"/>
      <c r="M1382" s="212"/>
    </row>
    <row r="1383" spans="1:13" s="289" customFormat="1" ht="12.95" customHeight="1" x14ac:dyDescent="0.2">
      <c r="A1383" s="232"/>
      <c r="E1383" s="292"/>
      <c r="G1383" s="212"/>
      <c r="H1383" s="212"/>
      <c r="I1383" s="212"/>
      <c r="J1383" s="212"/>
      <c r="K1383" s="212"/>
      <c r="L1383" s="212"/>
      <c r="M1383" s="212"/>
    </row>
    <row r="1384" spans="1:13" s="289" customFormat="1" ht="12.95" customHeight="1" x14ac:dyDescent="0.2">
      <c r="A1384" s="232"/>
      <c r="E1384" s="292"/>
      <c r="G1384" s="212"/>
      <c r="H1384" s="212"/>
      <c r="I1384" s="212"/>
      <c r="J1384" s="212"/>
      <c r="K1384" s="212"/>
      <c r="L1384" s="212"/>
      <c r="M1384" s="212"/>
    </row>
    <row r="1385" spans="1:13" s="289" customFormat="1" ht="12.95" customHeight="1" x14ac:dyDescent="0.2">
      <c r="A1385" s="232"/>
      <c r="E1385" s="292"/>
      <c r="G1385" s="212"/>
      <c r="H1385" s="212"/>
      <c r="I1385" s="212"/>
      <c r="J1385" s="212"/>
      <c r="K1385" s="212"/>
      <c r="L1385" s="212"/>
      <c r="M1385" s="212"/>
    </row>
    <row r="1386" spans="1:13" s="289" customFormat="1" ht="12.95" customHeight="1" x14ac:dyDescent="0.2">
      <c r="A1386" s="232"/>
      <c r="E1386" s="292"/>
      <c r="G1386" s="212"/>
      <c r="H1386" s="212"/>
      <c r="I1386" s="212"/>
      <c r="J1386" s="212"/>
      <c r="K1386" s="212"/>
      <c r="L1386" s="212"/>
      <c r="M1386" s="212"/>
    </row>
    <row r="1387" spans="1:13" s="289" customFormat="1" ht="12.95" customHeight="1" x14ac:dyDescent="0.2">
      <c r="A1387" s="232"/>
      <c r="E1387" s="292"/>
      <c r="G1387" s="212"/>
      <c r="H1387" s="212"/>
      <c r="I1387" s="212"/>
      <c r="J1387" s="212"/>
      <c r="K1387" s="212"/>
      <c r="L1387" s="212"/>
      <c r="M1387" s="212"/>
    </row>
    <row r="1388" spans="1:13" s="289" customFormat="1" ht="12.95" customHeight="1" x14ac:dyDescent="0.2">
      <c r="A1388" s="232"/>
      <c r="E1388" s="292"/>
      <c r="G1388" s="212"/>
      <c r="H1388" s="212"/>
      <c r="I1388" s="212"/>
      <c r="J1388" s="212"/>
      <c r="K1388" s="212"/>
      <c r="L1388" s="212"/>
      <c r="M1388" s="212"/>
    </row>
    <row r="1389" spans="1:13" s="289" customFormat="1" ht="12.95" customHeight="1" x14ac:dyDescent="0.2">
      <c r="A1389" s="232"/>
      <c r="E1389" s="292"/>
      <c r="G1389" s="212"/>
      <c r="H1389" s="212"/>
      <c r="I1389" s="212"/>
      <c r="J1389" s="212"/>
      <c r="K1389" s="212"/>
      <c r="L1389" s="212"/>
      <c r="M1389" s="212"/>
    </row>
    <row r="1390" spans="1:13" s="289" customFormat="1" ht="12.95" customHeight="1" x14ac:dyDescent="0.2">
      <c r="A1390" s="232"/>
      <c r="E1390" s="292"/>
      <c r="G1390" s="212"/>
      <c r="H1390" s="212"/>
      <c r="I1390" s="212"/>
      <c r="J1390" s="212"/>
      <c r="K1390" s="212"/>
      <c r="L1390" s="212"/>
      <c r="M1390" s="212"/>
    </row>
    <row r="1391" spans="1:13" s="289" customFormat="1" ht="12.95" customHeight="1" x14ac:dyDescent="0.2">
      <c r="A1391" s="232"/>
      <c r="E1391" s="291"/>
      <c r="G1391" s="212"/>
      <c r="H1391" s="212"/>
      <c r="I1391" s="212"/>
      <c r="J1391" s="212"/>
      <c r="K1391" s="212"/>
      <c r="L1391" s="212"/>
      <c r="M1391" s="212"/>
    </row>
    <row r="1392" spans="1:13" s="289" customFormat="1" ht="12.95" customHeight="1" x14ac:dyDescent="0.2">
      <c r="A1392" s="232"/>
      <c r="E1392" s="292"/>
      <c r="G1392" s="212"/>
      <c r="H1392" s="212"/>
      <c r="I1392" s="212"/>
      <c r="J1392" s="212"/>
      <c r="K1392" s="212"/>
      <c r="L1392" s="212"/>
      <c r="M1392" s="212"/>
    </row>
    <row r="1393" spans="1:13" s="289" customFormat="1" ht="12.95" customHeight="1" x14ac:dyDescent="0.2">
      <c r="A1393" s="232"/>
      <c r="E1393" s="292"/>
      <c r="G1393" s="212"/>
      <c r="H1393" s="212"/>
      <c r="I1393" s="212"/>
      <c r="J1393" s="212"/>
      <c r="K1393" s="212"/>
      <c r="L1393" s="212"/>
      <c r="M1393" s="212"/>
    </row>
  </sheetData>
  <hyperlinks>
    <hyperlink ref="A1" location="Мазмуну!A1" display="МАЗМУНУНА  кайтуу" xr:uid="{00000000-0004-0000-3E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56"/>
  <sheetViews>
    <sheetView workbookViewId="0">
      <selection activeCell="M42" sqref="M42"/>
    </sheetView>
  </sheetViews>
  <sheetFormatPr defaultRowHeight="12.95" customHeight="1" x14ac:dyDescent="0.2"/>
  <cols>
    <col min="1" max="1" width="39.85546875" style="232" customWidth="1"/>
    <col min="2" max="2" width="8.7109375" style="289" hidden="1" customWidth="1"/>
    <col min="3" max="6" width="0" style="212" hidden="1" customWidth="1"/>
    <col min="7" max="8" width="9.85546875" style="212" hidden="1" customWidth="1"/>
    <col min="9" max="12" width="9.28515625" style="212" customWidth="1"/>
    <col min="13" max="13" width="9.85546875" style="212" customWidth="1"/>
    <col min="14" max="256" width="9.140625" style="212"/>
    <col min="257" max="257" width="39.85546875" style="212" customWidth="1"/>
    <col min="258" max="262" width="0" style="212" hidden="1" customWidth="1"/>
    <col min="263" max="267" width="9.85546875" style="212" customWidth="1"/>
    <col min="268" max="512" width="9.140625" style="212"/>
    <col min="513" max="513" width="39.85546875" style="212" customWidth="1"/>
    <col min="514" max="518" width="0" style="212" hidden="1" customWidth="1"/>
    <col min="519" max="523" width="9.85546875" style="212" customWidth="1"/>
    <col min="524" max="768" width="9.140625" style="212"/>
    <col min="769" max="769" width="39.85546875" style="212" customWidth="1"/>
    <col min="770" max="774" width="0" style="212" hidden="1" customWidth="1"/>
    <col min="775" max="779" width="9.85546875" style="212" customWidth="1"/>
    <col min="780" max="1024" width="9.140625" style="212"/>
    <col min="1025" max="1025" width="39.85546875" style="212" customWidth="1"/>
    <col min="1026" max="1030" width="0" style="212" hidden="1" customWidth="1"/>
    <col min="1031" max="1035" width="9.85546875" style="212" customWidth="1"/>
    <col min="1036" max="1280" width="9.140625" style="212"/>
    <col min="1281" max="1281" width="39.85546875" style="212" customWidth="1"/>
    <col min="1282" max="1286" width="0" style="212" hidden="1" customWidth="1"/>
    <col min="1287" max="1291" width="9.85546875" style="212" customWidth="1"/>
    <col min="1292" max="1536" width="9.140625" style="212"/>
    <col min="1537" max="1537" width="39.85546875" style="212" customWidth="1"/>
    <col min="1538" max="1542" width="0" style="212" hidden="1" customWidth="1"/>
    <col min="1543" max="1547" width="9.85546875" style="212" customWidth="1"/>
    <col min="1548" max="1792" width="9.140625" style="212"/>
    <col min="1793" max="1793" width="39.85546875" style="212" customWidth="1"/>
    <col min="1794" max="1798" width="0" style="212" hidden="1" customWidth="1"/>
    <col min="1799" max="1803" width="9.85546875" style="212" customWidth="1"/>
    <col min="1804" max="2048" width="9.140625" style="212"/>
    <col min="2049" max="2049" width="39.85546875" style="212" customWidth="1"/>
    <col min="2050" max="2054" width="0" style="212" hidden="1" customWidth="1"/>
    <col min="2055" max="2059" width="9.85546875" style="212" customWidth="1"/>
    <col min="2060" max="2304" width="9.140625" style="212"/>
    <col min="2305" max="2305" width="39.85546875" style="212" customWidth="1"/>
    <col min="2306" max="2310" width="0" style="212" hidden="1" customWidth="1"/>
    <col min="2311" max="2315" width="9.85546875" style="212" customWidth="1"/>
    <col min="2316" max="2560" width="9.140625" style="212"/>
    <col min="2561" max="2561" width="39.85546875" style="212" customWidth="1"/>
    <col min="2562" max="2566" width="0" style="212" hidden="1" customWidth="1"/>
    <col min="2567" max="2571" width="9.85546875" style="212" customWidth="1"/>
    <col min="2572" max="2816" width="9.140625" style="212"/>
    <col min="2817" max="2817" width="39.85546875" style="212" customWidth="1"/>
    <col min="2818" max="2822" width="0" style="212" hidden="1" customWidth="1"/>
    <col min="2823" max="2827" width="9.85546875" style="212" customWidth="1"/>
    <col min="2828" max="3072" width="9.140625" style="212"/>
    <col min="3073" max="3073" width="39.85546875" style="212" customWidth="1"/>
    <col min="3074" max="3078" width="0" style="212" hidden="1" customWidth="1"/>
    <col min="3079" max="3083" width="9.85546875" style="212" customWidth="1"/>
    <col min="3084" max="3328" width="9.140625" style="212"/>
    <col min="3329" max="3329" width="39.85546875" style="212" customWidth="1"/>
    <col min="3330" max="3334" width="0" style="212" hidden="1" customWidth="1"/>
    <col min="3335" max="3339" width="9.85546875" style="212" customWidth="1"/>
    <col min="3340" max="3584" width="9.140625" style="212"/>
    <col min="3585" max="3585" width="39.85546875" style="212" customWidth="1"/>
    <col min="3586" max="3590" width="0" style="212" hidden="1" customWidth="1"/>
    <col min="3591" max="3595" width="9.85546875" style="212" customWidth="1"/>
    <col min="3596" max="3840" width="9.140625" style="212"/>
    <col min="3841" max="3841" width="39.85546875" style="212" customWidth="1"/>
    <col min="3842" max="3846" width="0" style="212" hidden="1" customWidth="1"/>
    <col min="3847" max="3851" width="9.85546875" style="212" customWidth="1"/>
    <col min="3852" max="4096" width="9.140625" style="212"/>
    <col min="4097" max="4097" width="39.85546875" style="212" customWidth="1"/>
    <col min="4098" max="4102" width="0" style="212" hidden="1" customWidth="1"/>
    <col min="4103" max="4107" width="9.85546875" style="212" customWidth="1"/>
    <col min="4108" max="4352" width="9.140625" style="212"/>
    <col min="4353" max="4353" width="39.85546875" style="212" customWidth="1"/>
    <col min="4354" max="4358" width="0" style="212" hidden="1" customWidth="1"/>
    <col min="4359" max="4363" width="9.85546875" style="212" customWidth="1"/>
    <col min="4364" max="4608" width="9.140625" style="212"/>
    <col min="4609" max="4609" width="39.85546875" style="212" customWidth="1"/>
    <col min="4610" max="4614" width="0" style="212" hidden="1" customWidth="1"/>
    <col min="4615" max="4619" width="9.85546875" style="212" customWidth="1"/>
    <col min="4620" max="4864" width="9.140625" style="212"/>
    <col min="4865" max="4865" width="39.85546875" style="212" customWidth="1"/>
    <col min="4866" max="4870" width="0" style="212" hidden="1" customWidth="1"/>
    <col min="4871" max="4875" width="9.85546875" style="212" customWidth="1"/>
    <col min="4876" max="5120" width="9.140625" style="212"/>
    <col min="5121" max="5121" width="39.85546875" style="212" customWidth="1"/>
    <col min="5122" max="5126" width="0" style="212" hidden="1" customWidth="1"/>
    <col min="5127" max="5131" width="9.85546875" style="212" customWidth="1"/>
    <col min="5132" max="5376" width="9.140625" style="212"/>
    <col min="5377" max="5377" width="39.85546875" style="212" customWidth="1"/>
    <col min="5378" max="5382" width="0" style="212" hidden="1" customWidth="1"/>
    <col min="5383" max="5387" width="9.85546875" style="212" customWidth="1"/>
    <col min="5388" max="5632" width="9.140625" style="212"/>
    <col min="5633" max="5633" width="39.85546875" style="212" customWidth="1"/>
    <col min="5634" max="5638" width="0" style="212" hidden="1" customWidth="1"/>
    <col min="5639" max="5643" width="9.85546875" style="212" customWidth="1"/>
    <col min="5644" max="5888" width="9.140625" style="212"/>
    <col min="5889" max="5889" width="39.85546875" style="212" customWidth="1"/>
    <col min="5890" max="5894" width="0" style="212" hidden="1" customWidth="1"/>
    <col min="5895" max="5899" width="9.85546875" style="212" customWidth="1"/>
    <col min="5900" max="6144" width="9.140625" style="212"/>
    <col min="6145" max="6145" width="39.85546875" style="212" customWidth="1"/>
    <col min="6146" max="6150" width="0" style="212" hidden="1" customWidth="1"/>
    <col min="6151" max="6155" width="9.85546875" style="212" customWidth="1"/>
    <col min="6156" max="6400" width="9.140625" style="212"/>
    <col min="6401" max="6401" width="39.85546875" style="212" customWidth="1"/>
    <col min="6402" max="6406" width="0" style="212" hidden="1" customWidth="1"/>
    <col min="6407" max="6411" width="9.85546875" style="212" customWidth="1"/>
    <col min="6412" max="6656" width="9.140625" style="212"/>
    <col min="6657" max="6657" width="39.85546875" style="212" customWidth="1"/>
    <col min="6658" max="6662" width="0" style="212" hidden="1" customWidth="1"/>
    <col min="6663" max="6667" width="9.85546875" style="212" customWidth="1"/>
    <col min="6668" max="6912" width="9.140625" style="212"/>
    <col min="6913" max="6913" width="39.85546875" style="212" customWidth="1"/>
    <col min="6914" max="6918" width="0" style="212" hidden="1" customWidth="1"/>
    <col min="6919" max="6923" width="9.85546875" style="212" customWidth="1"/>
    <col min="6924" max="7168" width="9.140625" style="212"/>
    <col min="7169" max="7169" width="39.85546875" style="212" customWidth="1"/>
    <col min="7170" max="7174" width="0" style="212" hidden="1" customWidth="1"/>
    <col min="7175" max="7179" width="9.85546875" style="212" customWidth="1"/>
    <col min="7180" max="7424" width="9.140625" style="212"/>
    <col min="7425" max="7425" width="39.85546875" style="212" customWidth="1"/>
    <col min="7426" max="7430" width="0" style="212" hidden="1" customWidth="1"/>
    <col min="7431" max="7435" width="9.85546875" style="212" customWidth="1"/>
    <col min="7436" max="7680" width="9.140625" style="212"/>
    <col min="7681" max="7681" width="39.85546875" style="212" customWidth="1"/>
    <col min="7682" max="7686" width="0" style="212" hidden="1" customWidth="1"/>
    <col min="7687" max="7691" width="9.85546875" style="212" customWidth="1"/>
    <col min="7692" max="7936" width="9.140625" style="212"/>
    <col min="7937" max="7937" width="39.85546875" style="212" customWidth="1"/>
    <col min="7938" max="7942" width="0" style="212" hidden="1" customWidth="1"/>
    <col min="7943" max="7947" width="9.85546875" style="212" customWidth="1"/>
    <col min="7948" max="8192" width="9.140625" style="212"/>
    <col min="8193" max="8193" width="39.85546875" style="212" customWidth="1"/>
    <col min="8194" max="8198" width="0" style="212" hidden="1" customWidth="1"/>
    <col min="8199" max="8203" width="9.85546875" style="212" customWidth="1"/>
    <col min="8204" max="8448" width="9.140625" style="212"/>
    <col min="8449" max="8449" width="39.85546875" style="212" customWidth="1"/>
    <col min="8450" max="8454" width="0" style="212" hidden="1" customWidth="1"/>
    <col min="8455" max="8459" width="9.85546875" style="212" customWidth="1"/>
    <col min="8460" max="8704" width="9.140625" style="212"/>
    <col min="8705" max="8705" width="39.85546875" style="212" customWidth="1"/>
    <col min="8706" max="8710" width="0" style="212" hidden="1" customWidth="1"/>
    <col min="8711" max="8715" width="9.85546875" style="212" customWidth="1"/>
    <col min="8716" max="8960" width="9.140625" style="212"/>
    <col min="8961" max="8961" width="39.85546875" style="212" customWidth="1"/>
    <col min="8962" max="8966" width="0" style="212" hidden="1" customWidth="1"/>
    <col min="8967" max="8971" width="9.85546875" style="212" customWidth="1"/>
    <col min="8972" max="9216" width="9.140625" style="212"/>
    <col min="9217" max="9217" width="39.85546875" style="212" customWidth="1"/>
    <col min="9218" max="9222" width="0" style="212" hidden="1" customWidth="1"/>
    <col min="9223" max="9227" width="9.85546875" style="212" customWidth="1"/>
    <col min="9228" max="9472" width="9.140625" style="212"/>
    <col min="9473" max="9473" width="39.85546875" style="212" customWidth="1"/>
    <col min="9474" max="9478" width="0" style="212" hidden="1" customWidth="1"/>
    <col min="9479" max="9483" width="9.85546875" style="212" customWidth="1"/>
    <col min="9484" max="9728" width="9.140625" style="212"/>
    <col min="9729" max="9729" width="39.85546875" style="212" customWidth="1"/>
    <col min="9730" max="9734" width="0" style="212" hidden="1" customWidth="1"/>
    <col min="9735" max="9739" width="9.85546875" style="212" customWidth="1"/>
    <col min="9740" max="9984" width="9.140625" style="212"/>
    <col min="9985" max="9985" width="39.85546875" style="212" customWidth="1"/>
    <col min="9986" max="9990" width="0" style="212" hidden="1" customWidth="1"/>
    <col min="9991" max="9995" width="9.85546875" style="212" customWidth="1"/>
    <col min="9996" max="10240" width="9.140625" style="212"/>
    <col min="10241" max="10241" width="39.85546875" style="212" customWidth="1"/>
    <col min="10242" max="10246" width="0" style="212" hidden="1" customWidth="1"/>
    <col min="10247" max="10251" width="9.85546875" style="212" customWidth="1"/>
    <col min="10252" max="10496" width="9.140625" style="212"/>
    <col min="10497" max="10497" width="39.85546875" style="212" customWidth="1"/>
    <col min="10498" max="10502" width="0" style="212" hidden="1" customWidth="1"/>
    <col min="10503" max="10507" width="9.85546875" style="212" customWidth="1"/>
    <col min="10508" max="10752" width="9.140625" style="212"/>
    <col min="10753" max="10753" width="39.85546875" style="212" customWidth="1"/>
    <col min="10754" max="10758" width="0" style="212" hidden="1" customWidth="1"/>
    <col min="10759" max="10763" width="9.85546875" style="212" customWidth="1"/>
    <col min="10764" max="11008" width="9.140625" style="212"/>
    <col min="11009" max="11009" width="39.85546875" style="212" customWidth="1"/>
    <col min="11010" max="11014" width="0" style="212" hidden="1" customWidth="1"/>
    <col min="11015" max="11019" width="9.85546875" style="212" customWidth="1"/>
    <col min="11020" max="11264" width="9.140625" style="212"/>
    <col min="11265" max="11265" width="39.85546875" style="212" customWidth="1"/>
    <col min="11266" max="11270" width="0" style="212" hidden="1" customWidth="1"/>
    <col min="11271" max="11275" width="9.85546875" style="212" customWidth="1"/>
    <col min="11276" max="11520" width="9.140625" style="212"/>
    <col min="11521" max="11521" width="39.85546875" style="212" customWidth="1"/>
    <col min="11522" max="11526" width="0" style="212" hidden="1" customWidth="1"/>
    <col min="11527" max="11531" width="9.85546875" style="212" customWidth="1"/>
    <col min="11532" max="11776" width="9.140625" style="212"/>
    <col min="11777" max="11777" width="39.85546875" style="212" customWidth="1"/>
    <col min="11778" max="11782" width="0" style="212" hidden="1" customWidth="1"/>
    <col min="11783" max="11787" width="9.85546875" style="212" customWidth="1"/>
    <col min="11788" max="12032" width="9.140625" style="212"/>
    <col min="12033" max="12033" width="39.85546875" style="212" customWidth="1"/>
    <col min="12034" max="12038" width="0" style="212" hidden="1" customWidth="1"/>
    <col min="12039" max="12043" width="9.85546875" style="212" customWidth="1"/>
    <col min="12044" max="12288" width="9.140625" style="212"/>
    <col min="12289" max="12289" width="39.85546875" style="212" customWidth="1"/>
    <col min="12290" max="12294" width="0" style="212" hidden="1" customWidth="1"/>
    <col min="12295" max="12299" width="9.85546875" style="212" customWidth="1"/>
    <col min="12300" max="12544" width="9.140625" style="212"/>
    <col min="12545" max="12545" width="39.85546875" style="212" customWidth="1"/>
    <col min="12546" max="12550" width="0" style="212" hidden="1" customWidth="1"/>
    <col min="12551" max="12555" width="9.85546875" style="212" customWidth="1"/>
    <col min="12556" max="12800" width="9.140625" style="212"/>
    <col min="12801" max="12801" width="39.85546875" style="212" customWidth="1"/>
    <col min="12802" max="12806" width="0" style="212" hidden="1" customWidth="1"/>
    <col min="12807" max="12811" width="9.85546875" style="212" customWidth="1"/>
    <col min="12812" max="13056" width="9.140625" style="212"/>
    <col min="13057" max="13057" width="39.85546875" style="212" customWidth="1"/>
    <col min="13058" max="13062" width="0" style="212" hidden="1" customWidth="1"/>
    <col min="13063" max="13067" width="9.85546875" style="212" customWidth="1"/>
    <col min="13068" max="13312" width="9.140625" style="212"/>
    <col min="13313" max="13313" width="39.85546875" style="212" customWidth="1"/>
    <col min="13314" max="13318" width="0" style="212" hidden="1" customWidth="1"/>
    <col min="13319" max="13323" width="9.85546875" style="212" customWidth="1"/>
    <col min="13324" max="13568" width="9.140625" style="212"/>
    <col min="13569" max="13569" width="39.85546875" style="212" customWidth="1"/>
    <col min="13570" max="13574" width="0" style="212" hidden="1" customWidth="1"/>
    <col min="13575" max="13579" width="9.85546875" style="212" customWidth="1"/>
    <col min="13580" max="13824" width="9.140625" style="212"/>
    <col min="13825" max="13825" width="39.85546875" style="212" customWidth="1"/>
    <col min="13826" max="13830" width="0" style="212" hidden="1" customWidth="1"/>
    <col min="13831" max="13835" width="9.85546875" style="212" customWidth="1"/>
    <col min="13836" max="14080" width="9.140625" style="212"/>
    <col min="14081" max="14081" width="39.85546875" style="212" customWidth="1"/>
    <col min="14082" max="14086" width="0" style="212" hidden="1" customWidth="1"/>
    <col min="14087" max="14091" width="9.85546875" style="212" customWidth="1"/>
    <col min="14092" max="14336" width="9.140625" style="212"/>
    <col min="14337" max="14337" width="39.85546875" style="212" customWidth="1"/>
    <col min="14338" max="14342" width="0" style="212" hidden="1" customWidth="1"/>
    <col min="14343" max="14347" width="9.85546875" style="212" customWidth="1"/>
    <col min="14348" max="14592" width="9.140625" style="212"/>
    <col min="14593" max="14593" width="39.85546875" style="212" customWidth="1"/>
    <col min="14594" max="14598" width="0" style="212" hidden="1" customWidth="1"/>
    <col min="14599" max="14603" width="9.85546875" style="212" customWidth="1"/>
    <col min="14604" max="14848" width="9.140625" style="212"/>
    <col min="14849" max="14849" width="39.85546875" style="212" customWidth="1"/>
    <col min="14850" max="14854" width="0" style="212" hidden="1" customWidth="1"/>
    <col min="14855" max="14859" width="9.85546875" style="212" customWidth="1"/>
    <col min="14860" max="15104" width="9.140625" style="212"/>
    <col min="15105" max="15105" width="39.85546875" style="212" customWidth="1"/>
    <col min="15106" max="15110" width="0" style="212" hidden="1" customWidth="1"/>
    <col min="15111" max="15115" width="9.85546875" style="212" customWidth="1"/>
    <col min="15116" max="15360" width="9.140625" style="212"/>
    <col min="15361" max="15361" width="39.85546875" style="212" customWidth="1"/>
    <col min="15362" max="15366" width="0" style="212" hidden="1" customWidth="1"/>
    <col min="15367" max="15371" width="9.85546875" style="212" customWidth="1"/>
    <col min="15372" max="15616" width="9.140625" style="212"/>
    <col min="15617" max="15617" width="39.85546875" style="212" customWidth="1"/>
    <col min="15618" max="15622" width="0" style="212" hidden="1" customWidth="1"/>
    <col min="15623" max="15627" width="9.85546875" style="212" customWidth="1"/>
    <col min="15628" max="15872" width="9.140625" style="212"/>
    <col min="15873" max="15873" width="39.85546875" style="212" customWidth="1"/>
    <col min="15874" max="15878" width="0" style="212" hidden="1" customWidth="1"/>
    <col min="15879" max="15883" width="9.85546875" style="212" customWidth="1"/>
    <col min="15884" max="16128" width="9.140625" style="212"/>
    <col min="16129" max="16129" width="39.85546875" style="212" customWidth="1"/>
    <col min="16130" max="16134" width="0" style="212" hidden="1" customWidth="1"/>
    <col min="16135" max="16139" width="9.85546875" style="212" customWidth="1"/>
    <col min="16140" max="16384" width="9.140625" style="212"/>
  </cols>
  <sheetData>
    <row r="1" spans="1:13" s="6" customFormat="1" ht="12.95" customHeight="1" x14ac:dyDescent="0.2">
      <c r="A1" s="952" t="s">
        <v>1375</v>
      </c>
    </row>
    <row r="2" spans="1:13" s="279" customFormat="1" ht="18" customHeight="1" x14ac:dyDescent="0.2">
      <c r="A2" s="210" t="s">
        <v>290</v>
      </c>
      <c r="B2" s="287"/>
    </row>
    <row r="3" spans="1:13" s="279" customFormat="1" ht="18" customHeight="1" x14ac:dyDescent="0.2">
      <c r="A3" s="210" t="s">
        <v>287</v>
      </c>
      <c r="B3" s="287"/>
    </row>
    <row r="4" spans="1:13" s="269" customFormat="1" ht="18" customHeight="1" thickBot="1" x14ac:dyDescent="0.25">
      <c r="A4" s="268" t="s">
        <v>149</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72" customFormat="1" ht="12.95" customHeight="1" x14ac:dyDescent="0.2">
      <c r="A7" s="232" t="s">
        <v>42</v>
      </c>
      <c r="B7" s="271">
        <v>1467.3</v>
      </c>
      <c r="C7" s="271">
        <v>1226.7</v>
      </c>
      <c r="D7" s="271">
        <v>34.1</v>
      </c>
      <c r="E7" s="271">
        <v>44.9</v>
      </c>
      <c r="F7" s="271">
        <v>61.3</v>
      </c>
      <c r="G7" s="271">
        <v>76.400000000000006</v>
      </c>
      <c r="H7" s="271">
        <v>108.6</v>
      </c>
      <c r="I7" s="271">
        <v>85</v>
      </c>
      <c r="J7" s="271">
        <v>87.6</v>
      </c>
      <c r="K7" s="271">
        <v>86.1</v>
      </c>
      <c r="L7" s="271">
        <v>68.7</v>
      </c>
      <c r="M7" s="271">
        <v>80.8</v>
      </c>
    </row>
    <row r="8" spans="1:13" s="269" customFormat="1" ht="12.95" customHeight="1" x14ac:dyDescent="0.2">
      <c r="A8" s="273" t="s">
        <v>236</v>
      </c>
      <c r="B8" s="274">
        <v>1005.8</v>
      </c>
      <c r="C8" s="274">
        <v>920.9</v>
      </c>
      <c r="D8" s="274">
        <v>9</v>
      </c>
      <c r="E8" s="274">
        <v>20.8</v>
      </c>
      <c r="F8" s="274">
        <v>38.4</v>
      </c>
      <c r="G8" s="274">
        <v>49.6</v>
      </c>
      <c r="H8" s="274">
        <v>83.2</v>
      </c>
      <c r="I8" s="274">
        <v>63.5</v>
      </c>
      <c r="J8" s="274">
        <v>67.5</v>
      </c>
      <c r="K8" s="274">
        <v>64.900000000000006</v>
      </c>
      <c r="L8" s="274">
        <v>48.3</v>
      </c>
      <c r="M8" s="274">
        <v>61.9</v>
      </c>
    </row>
    <row r="9" spans="1:13" s="269" customFormat="1" ht="24" customHeight="1" x14ac:dyDescent="0.2">
      <c r="A9" s="275" t="s">
        <v>280</v>
      </c>
      <c r="B9" s="274">
        <v>834.8</v>
      </c>
      <c r="C9" s="274">
        <v>850.9</v>
      </c>
      <c r="D9" s="274">
        <v>0</v>
      </c>
      <c r="E9" s="274">
        <v>2.9</v>
      </c>
      <c r="F9" s="274">
        <v>0</v>
      </c>
      <c r="G9" s="274">
        <v>0.9</v>
      </c>
      <c r="H9" s="274">
        <v>0.1</v>
      </c>
      <c r="I9" s="274">
        <v>0.1</v>
      </c>
      <c r="J9" s="274">
        <v>0</v>
      </c>
      <c r="K9" s="274">
        <v>0.1</v>
      </c>
      <c r="L9" s="274">
        <v>1.6</v>
      </c>
      <c r="M9" s="274">
        <v>1.2</v>
      </c>
    </row>
    <row r="10" spans="1:13" s="269" customFormat="1" ht="12.95" customHeight="1" x14ac:dyDescent="0.2">
      <c r="A10" s="275" t="s">
        <v>238</v>
      </c>
      <c r="B10" s="274" t="s">
        <v>33</v>
      </c>
      <c r="C10" s="274">
        <v>96.5</v>
      </c>
      <c r="D10" s="274" t="s">
        <v>33</v>
      </c>
      <c r="E10" s="274" t="s">
        <v>33</v>
      </c>
      <c r="F10" s="274" t="s">
        <v>33</v>
      </c>
      <c r="G10" s="274" t="s">
        <v>33</v>
      </c>
      <c r="H10" s="274" t="s">
        <v>33</v>
      </c>
      <c r="I10" s="274" t="s">
        <v>33</v>
      </c>
      <c r="J10" s="274" t="s">
        <v>33</v>
      </c>
      <c r="K10" s="274" t="s">
        <v>33</v>
      </c>
      <c r="L10" s="274">
        <v>0</v>
      </c>
      <c r="M10" s="274" t="s">
        <v>33</v>
      </c>
    </row>
    <row r="11" spans="1:13" s="269" customFormat="1" ht="12.95" customHeight="1" x14ac:dyDescent="0.2">
      <c r="A11" s="275" t="s">
        <v>239</v>
      </c>
      <c r="B11" s="274">
        <v>6.6</v>
      </c>
      <c r="C11" s="274">
        <v>18.899999999999999</v>
      </c>
      <c r="D11" s="274">
        <v>1.6</v>
      </c>
      <c r="E11" s="274">
        <v>-1.2</v>
      </c>
      <c r="F11" s="274">
        <v>1.8</v>
      </c>
      <c r="G11" s="274">
        <v>4</v>
      </c>
      <c r="H11" s="274">
        <v>41.3</v>
      </c>
      <c r="I11" s="274">
        <v>41.9</v>
      </c>
      <c r="J11" s="274">
        <v>42.5</v>
      </c>
      <c r="K11" s="274">
        <v>32.299999999999997</v>
      </c>
      <c r="L11" s="274">
        <v>17.399999999999999</v>
      </c>
      <c r="M11" s="274">
        <v>27.1</v>
      </c>
    </row>
    <row r="12" spans="1:13" s="269" customFormat="1" ht="24" x14ac:dyDescent="0.2">
      <c r="A12" s="275" t="s">
        <v>281</v>
      </c>
      <c r="B12" s="274">
        <v>41.4</v>
      </c>
      <c r="C12" s="274">
        <v>1.1000000000000001</v>
      </c>
      <c r="D12" s="274">
        <v>0.8</v>
      </c>
      <c r="E12" s="274">
        <v>3.1</v>
      </c>
      <c r="F12" s="274">
        <v>1.7</v>
      </c>
      <c r="G12" s="274">
        <v>1</v>
      </c>
      <c r="H12" s="274">
        <v>1.3</v>
      </c>
      <c r="I12" s="274">
        <v>1.4</v>
      </c>
      <c r="J12" s="274">
        <v>0.7</v>
      </c>
      <c r="K12" s="274">
        <v>0.7</v>
      </c>
      <c r="L12" s="274">
        <v>0.8</v>
      </c>
      <c r="M12" s="274">
        <v>0.7</v>
      </c>
    </row>
    <row r="13" spans="1:13" s="269" customFormat="1" ht="24" x14ac:dyDescent="0.2">
      <c r="A13" s="275" t="s">
        <v>241</v>
      </c>
      <c r="B13" s="274" t="s">
        <v>33</v>
      </c>
      <c r="C13" s="274" t="s">
        <v>33</v>
      </c>
      <c r="D13" s="274" t="s">
        <v>33</v>
      </c>
      <c r="E13" s="274" t="s">
        <v>33</v>
      </c>
      <c r="F13" s="274" t="s">
        <v>33</v>
      </c>
      <c r="G13" s="274" t="s">
        <v>33</v>
      </c>
      <c r="H13" s="274" t="s">
        <v>33</v>
      </c>
      <c r="I13" s="274" t="s">
        <v>33</v>
      </c>
      <c r="J13" s="274" t="s">
        <v>33</v>
      </c>
      <c r="K13" s="274" t="s">
        <v>33</v>
      </c>
      <c r="L13" s="274" t="s">
        <v>33</v>
      </c>
      <c r="M13" s="274" t="s">
        <v>33</v>
      </c>
    </row>
    <row r="14" spans="1:13" s="269" customFormat="1" ht="12.95" customHeight="1" x14ac:dyDescent="0.2">
      <c r="A14" s="275" t="s">
        <v>242</v>
      </c>
      <c r="B14" s="274">
        <v>91.7</v>
      </c>
      <c r="C14" s="274">
        <v>22.3</v>
      </c>
      <c r="D14" s="274">
        <v>6.6</v>
      </c>
      <c r="E14" s="274">
        <v>15.9</v>
      </c>
      <c r="F14" s="274">
        <v>34</v>
      </c>
      <c r="G14" s="274">
        <v>34.9</v>
      </c>
      <c r="H14" s="274">
        <v>31.7</v>
      </c>
      <c r="I14" s="274">
        <v>20.100000000000001</v>
      </c>
      <c r="J14" s="274">
        <v>23.3</v>
      </c>
      <c r="K14" s="274">
        <v>31.1</v>
      </c>
      <c r="L14" s="274">
        <v>28.6</v>
      </c>
      <c r="M14" s="274">
        <v>32.1</v>
      </c>
    </row>
    <row r="15" spans="1:13" s="269" customFormat="1" ht="12.95" customHeight="1" x14ac:dyDescent="0.2">
      <c r="A15" s="275" t="s">
        <v>243</v>
      </c>
      <c r="B15" s="223">
        <v>7.4</v>
      </c>
      <c r="C15" s="223">
        <v>1.2</v>
      </c>
      <c r="D15" s="223" t="s">
        <v>33</v>
      </c>
      <c r="E15" s="223" t="s">
        <v>33</v>
      </c>
      <c r="F15" s="223" t="s">
        <v>33</v>
      </c>
      <c r="G15" s="223">
        <v>3</v>
      </c>
      <c r="H15" s="223">
        <v>8.1999999999999993</v>
      </c>
      <c r="I15" s="223" t="s">
        <v>33</v>
      </c>
      <c r="J15" s="223" t="s">
        <v>33</v>
      </c>
      <c r="K15" s="223" t="s">
        <v>33</v>
      </c>
      <c r="L15" s="223" t="s">
        <v>33</v>
      </c>
      <c r="M15" s="223" t="s">
        <v>33</v>
      </c>
    </row>
    <row r="16" spans="1:13" s="269" customFormat="1" ht="12.95" customHeight="1" x14ac:dyDescent="0.2">
      <c r="A16" s="275" t="s">
        <v>244</v>
      </c>
      <c r="B16" s="223">
        <v>23.9</v>
      </c>
      <c r="C16" s="223">
        <v>26.5</v>
      </c>
      <c r="D16" s="223" t="s">
        <v>33</v>
      </c>
      <c r="E16" s="223" t="s">
        <v>33</v>
      </c>
      <c r="F16" s="223">
        <v>0.9</v>
      </c>
      <c r="G16" s="223">
        <v>5.8</v>
      </c>
      <c r="H16" s="223">
        <v>0.7</v>
      </c>
      <c r="I16" s="223" t="s">
        <v>33</v>
      </c>
      <c r="J16" s="223">
        <v>1</v>
      </c>
      <c r="K16" s="223">
        <v>0.7</v>
      </c>
      <c r="L16" s="223">
        <v>0</v>
      </c>
      <c r="M16" s="223">
        <v>0.8</v>
      </c>
    </row>
    <row r="17" spans="1:13" s="269" customFormat="1" ht="12.95" customHeight="1" x14ac:dyDescent="0.2">
      <c r="A17" s="273" t="s">
        <v>245</v>
      </c>
      <c r="B17" s="223">
        <v>461.5</v>
      </c>
      <c r="C17" s="223">
        <v>305.8</v>
      </c>
      <c r="D17" s="223">
        <v>25.1</v>
      </c>
      <c r="E17" s="223">
        <v>24.1</v>
      </c>
      <c r="F17" s="223">
        <v>22.9</v>
      </c>
      <c r="G17" s="223">
        <v>26.8</v>
      </c>
      <c r="H17" s="223">
        <v>25.4</v>
      </c>
      <c r="I17" s="223">
        <v>21.5</v>
      </c>
      <c r="J17" s="223">
        <v>20.100000000000001</v>
      </c>
      <c r="K17" s="223">
        <v>21.3</v>
      </c>
      <c r="L17" s="223">
        <v>20.399999999999999</v>
      </c>
      <c r="M17" s="223">
        <v>18.899999999999999</v>
      </c>
    </row>
    <row r="18" spans="1:13" s="269" customFormat="1" ht="12.95" customHeight="1" x14ac:dyDescent="0.2">
      <c r="A18" s="275" t="s">
        <v>246</v>
      </c>
      <c r="B18" s="223">
        <v>454.6</v>
      </c>
      <c r="C18" s="223">
        <v>305.8</v>
      </c>
      <c r="D18" s="223">
        <v>25.1</v>
      </c>
      <c r="E18" s="223">
        <v>24.1</v>
      </c>
      <c r="F18" s="223">
        <v>22.9</v>
      </c>
      <c r="G18" s="223">
        <v>26.7</v>
      </c>
      <c r="H18" s="223">
        <v>25.2</v>
      </c>
      <c r="I18" s="223">
        <v>21.4</v>
      </c>
      <c r="J18" s="223">
        <v>20</v>
      </c>
      <c r="K18" s="223">
        <v>21.2</v>
      </c>
      <c r="L18" s="223">
        <v>20.3</v>
      </c>
      <c r="M18" s="223">
        <v>18.899999999999999</v>
      </c>
    </row>
    <row r="19" spans="1:13" s="269" customFormat="1"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s="269" customFormat="1" ht="12.95" customHeight="1" x14ac:dyDescent="0.2">
      <c r="A20" s="275" t="s">
        <v>249</v>
      </c>
      <c r="B20" s="223" t="s">
        <v>33</v>
      </c>
      <c r="C20" s="223" t="s">
        <v>33</v>
      </c>
      <c r="D20" s="223" t="s">
        <v>33</v>
      </c>
      <c r="E20" s="223" t="s">
        <v>33</v>
      </c>
      <c r="F20" s="223" t="s">
        <v>33</v>
      </c>
      <c r="G20" s="223" t="s">
        <v>33</v>
      </c>
      <c r="H20" s="223" t="s">
        <v>33</v>
      </c>
      <c r="I20" s="223" t="s">
        <v>33</v>
      </c>
      <c r="J20" s="223" t="s">
        <v>33</v>
      </c>
      <c r="K20" s="223" t="s">
        <v>33</v>
      </c>
      <c r="L20" s="223" t="s">
        <v>33</v>
      </c>
      <c r="M20" s="223" t="s">
        <v>33</v>
      </c>
    </row>
    <row r="21" spans="1:13" s="269" customFormat="1" ht="12.95" customHeight="1" x14ac:dyDescent="0.2">
      <c r="A21" s="275" t="s">
        <v>250</v>
      </c>
      <c r="B21" s="223">
        <v>6.9</v>
      </c>
      <c r="C21" s="223" t="s">
        <v>33</v>
      </c>
      <c r="D21" s="223" t="s">
        <v>33</v>
      </c>
      <c r="E21" s="223" t="s">
        <v>33</v>
      </c>
      <c r="F21" s="223" t="s">
        <v>33</v>
      </c>
      <c r="G21" s="223" t="s">
        <v>33</v>
      </c>
      <c r="H21" s="223" t="s">
        <v>33</v>
      </c>
      <c r="I21" s="223" t="s">
        <v>33</v>
      </c>
      <c r="J21" s="223" t="s">
        <v>33</v>
      </c>
      <c r="K21" s="223" t="s">
        <v>33</v>
      </c>
      <c r="L21" s="223" t="s">
        <v>33</v>
      </c>
      <c r="M21" s="223" t="s">
        <v>33</v>
      </c>
    </row>
    <row r="22" spans="1:13" s="269" customFormat="1" ht="12.95" customHeight="1" x14ac:dyDescent="0.2">
      <c r="A22" s="275" t="s">
        <v>251</v>
      </c>
      <c r="B22" s="223" t="s">
        <v>33</v>
      </c>
      <c r="C22" s="223" t="s">
        <v>33</v>
      </c>
      <c r="D22" s="223" t="s">
        <v>33</v>
      </c>
      <c r="E22" s="223" t="s">
        <v>33</v>
      </c>
      <c r="F22" s="223" t="s">
        <v>33</v>
      </c>
      <c r="G22" s="223" t="s">
        <v>33</v>
      </c>
      <c r="H22" s="223" t="s">
        <v>33</v>
      </c>
      <c r="I22" s="223" t="s">
        <v>33</v>
      </c>
      <c r="J22" s="223" t="s">
        <v>33</v>
      </c>
      <c r="K22" s="223" t="s">
        <v>33</v>
      </c>
      <c r="L22" s="223" t="s">
        <v>33</v>
      </c>
      <c r="M22" s="223" t="s">
        <v>33</v>
      </c>
    </row>
    <row r="23" spans="1:13" s="269" customFormat="1" ht="12.95" customHeight="1" x14ac:dyDescent="0.2">
      <c r="A23" s="275" t="s">
        <v>252</v>
      </c>
      <c r="B23" s="223" t="s">
        <v>33</v>
      </c>
      <c r="C23" s="223" t="s">
        <v>33</v>
      </c>
      <c r="D23" s="223" t="s">
        <v>33</v>
      </c>
      <c r="E23" s="223" t="s">
        <v>33</v>
      </c>
      <c r="F23" s="223" t="s">
        <v>33</v>
      </c>
      <c r="G23" s="223" t="s">
        <v>33</v>
      </c>
      <c r="H23" s="223" t="s">
        <v>33</v>
      </c>
      <c r="I23" s="223" t="s">
        <v>33</v>
      </c>
      <c r="J23" s="223" t="s">
        <v>33</v>
      </c>
      <c r="K23" s="223" t="s">
        <v>33</v>
      </c>
      <c r="L23" s="223" t="s">
        <v>33</v>
      </c>
      <c r="M23" s="223" t="s">
        <v>33</v>
      </c>
    </row>
    <row r="24" spans="1:13" s="269" customFormat="1" ht="12.95" customHeight="1" x14ac:dyDescent="0.2">
      <c r="A24" s="275" t="s">
        <v>253</v>
      </c>
      <c r="B24" s="223">
        <v>0</v>
      </c>
      <c r="C24" s="223">
        <v>0</v>
      </c>
      <c r="D24" s="223" t="s">
        <v>33</v>
      </c>
      <c r="E24" s="223" t="s">
        <v>33</v>
      </c>
      <c r="F24" s="223" t="s">
        <v>33</v>
      </c>
      <c r="G24" s="223" t="s">
        <v>33</v>
      </c>
      <c r="H24" s="223" t="s">
        <v>33</v>
      </c>
      <c r="I24" s="223" t="s">
        <v>33</v>
      </c>
      <c r="J24" s="223" t="s">
        <v>33</v>
      </c>
      <c r="K24" s="223" t="s">
        <v>33</v>
      </c>
      <c r="L24" s="223" t="s">
        <v>33</v>
      </c>
      <c r="M24" s="223" t="s">
        <v>33</v>
      </c>
    </row>
    <row r="25" spans="1:13" s="269" customFormat="1" ht="12" x14ac:dyDescent="0.2">
      <c r="A25" s="273" t="s">
        <v>254</v>
      </c>
      <c r="B25" s="223" t="s">
        <v>33</v>
      </c>
      <c r="C25" s="223" t="s">
        <v>33</v>
      </c>
      <c r="D25" s="223" t="s">
        <v>33</v>
      </c>
      <c r="E25" s="223" t="s">
        <v>33</v>
      </c>
      <c r="F25" s="223" t="s">
        <v>33</v>
      </c>
      <c r="G25" s="223">
        <v>0.1</v>
      </c>
      <c r="H25" s="223">
        <v>0.1</v>
      </c>
      <c r="I25" s="223">
        <v>0.1</v>
      </c>
      <c r="J25" s="223">
        <v>0.1</v>
      </c>
      <c r="K25" s="223">
        <v>0.1</v>
      </c>
      <c r="L25" s="223">
        <v>0</v>
      </c>
      <c r="M25" s="223">
        <v>0</v>
      </c>
    </row>
    <row r="26" spans="1:13" s="269" customFormat="1" ht="12.95" customHeight="1" x14ac:dyDescent="0.2">
      <c r="A26" s="273"/>
      <c r="B26" s="223"/>
      <c r="C26" s="223"/>
      <c r="D26" s="223"/>
      <c r="E26" s="223"/>
      <c r="F26" s="223"/>
      <c r="G26" s="223"/>
      <c r="H26" s="223"/>
      <c r="I26" s="223"/>
      <c r="J26" s="223"/>
      <c r="K26" s="223"/>
      <c r="L26" s="223"/>
      <c r="M26" s="223"/>
    </row>
    <row r="27" spans="1:13" s="269" customFormat="1" ht="12.95" customHeight="1" x14ac:dyDescent="0.2">
      <c r="A27" s="232" t="s">
        <v>43</v>
      </c>
      <c r="B27" s="271">
        <v>508.8</v>
      </c>
      <c r="C27" s="271">
        <v>27.7</v>
      </c>
      <c r="D27" s="271">
        <v>10</v>
      </c>
      <c r="E27" s="271">
        <v>18.3</v>
      </c>
      <c r="F27" s="271">
        <v>42.7</v>
      </c>
      <c r="G27" s="271">
        <v>57.3</v>
      </c>
      <c r="H27" s="271">
        <v>88.3</v>
      </c>
      <c r="I27" s="271">
        <v>80.7</v>
      </c>
      <c r="J27" s="271">
        <v>82.5</v>
      </c>
      <c r="K27" s="271">
        <v>85.6</v>
      </c>
      <c r="L27" s="271">
        <v>64.3</v>
      </c>
      <c r="M27" s="271">
        <v>63.8</v>
      </c>
    </row>
    <row r="28" spans="1:13" s="269" customFormat="1" ht="12.95" customHeight="1" x14ac:dyDescent="0.2">
      <c r="A28" s="273" t="s">
        <v>255</v>
      </c>
      <c r="B28" s="274">
        <v>485.5</v>
      </c>
      <c r="C28" s="274">
        <v>27</v>
      </c>
      <c r="D28" s="274">
        <v>10</v>
      </c>
      <c r="E28" s="274">
        <v>18.3</v>
      </c>
      <c r="F28" s="274">
        <v>42.7</v>
      </c>
      <c r="G28" s="274">
        <v>23.2</v>
      </c>
      <c r="H28" s="274">
        <v>26.6</v>
      </c>
      <c r="I28" s="274">
        <v>18.3</v>
      </c>
      <c r="J28" s="274">
        <v>20.100000000000001</v>
      </c>
      <c r="K28" s="274">
        <v>18.7</v>
      </c>
      <c r="L28" s="274">
        <v>15</v>
      </c>
      <c r="M28" s="274">
        <v>10.8</v>
      </c>
    </row>
    <row r="29" spans="1:13" s="269" customFormat="1" ht="12.95" customHeight="1" x14ac:dyDescent="0.2">
      <c r="A29" s="275" t="s">
        <v>256</v>
      </c>
      <c r="B29" s="274">
        <v>2</v>
      </c>
      <c r="C29" s="274">
        <v>15.4</v>
      </c>
      <c r="D29" s="274">
        <v>4</v>
      </c>
      <c r="E29" s="274">
        <v>1.8</v>
      </c>
      <c r="F29" s="274">
        <v>6.6</v>
      </c>
      <c r="G29" s="274">
        <v>6</v>
      </c>
      <c r="H29" s="274">
        <v>14.8</v>
      </c>
      <c r="I29" s="274">
        <v>7.1</v>
      </c>
      <c r="J29" s="274">
        <v>7.3</v>
      </c>
      <c r="K29" s="274">
        <v>6.5</v>
      </c>
      <c r="L29" s="274">
        <v>7.5</v>
      </c>
      <c r="M29" s="274">
        <v>7.7</v>
      </c>
    </row>
    <row r="30" spans="1:13" s="269" customFormat="1" ht="12.95" customHeight="1" x14ac:dyDescent="0.2">
      <c r="A30" s="275" t="s">
        <v>257</v>
      </c>
      <c r="B30" s="274" t="s">
        <v>33</v>
      </c>
      <c r="C30" s="274">
        <v>0.4</v>
      </c>
      <c r="D30" s="274" t="s">
        <v>33</v>
      </c>
      <c r="E30" s="274" t="s">
        <v>33</v>
      </c>
      <c r="F30" s="274" t="s">
        <v>33</v>
      </c>
      <c r="G30" s="274" t="s">
        <v>33</v>
      </c>
      <c r="H30" s="274" t="s">
        <v>33</v>
      </c>
      <c r="I30" s="274" t="s">
        <v>33</v>
      </c>
      <c r="J30" s="274" t="s">
        <v>33</v>
      </c>
      <c r="K30" s="274" t="s">
        <v>33</v>
      </c>
      <c r="L30" s="274" t="s">
        <v>33</v>
      </c>
      <c r="M30" s="274">
        <v>1.1000000000000001</v>
      </c>
    </row>
    <row r="31" spans="1:13" s="269" customFormat="1" ht="12.95" customHeight="1" x14ac:dyDescent="0.2">
      <c r="A31" s="275" t="s">
        <v>258</v>
      </c>
      <c r="B31" s="274">
        <v>371.7</v>
      </c>
      <c r="C31" s="274">
        <v>2.5</v>
      </c>
      <c r="D31" s="274">
        <v>2</v>
      </c>
      <c r="E31" s="274">
        <v>13.8</v>
      </c>
      <c r="F31" s="274">
        <v>34</v>
      </c>
      <c r="G31" s="274">
        <v>13.4</v>
      </c>
      <c r="H31" s="274">
        <v>9.6999999999999993</v>
      </c>
      <c r="I31" s="274">
        <v>6.7</v>
      </c>
      <c r="J31" s="274">
        <v>6.7</v>
      </c>
      <c r="K31" s="274">
        <v>6.6</v>
      </c>
      <c r="L31" s="274" t="s">
        <v>33</v>
      </c>
      <c r="M31" s="274">
        <v>7.9</v>
      </c>
    </row>
    <row r="32" spans="1:13" s="269" customFormat="1" ht="12.95" customHeight="1" x14ac:dyDescent="0.2">
      <c r="A32" s="275" t="s">
        <v>259</v>
      </c>
      <c r="B32" s="274">
        <v>24.5</v>
      </c>
      <c r="C32" s="274">
        <v>2.1</v>
      </c>
      <c r="D32" s="274">
        <v>2.2999999999999998</v>
      </c>
      <c r="E32" s="274">
        <v>1.1000000000000001</v>
      </c>
      <c r="F32" s="274">
        <v>0</v>
      </c>
      <c r="G32" s="274">
        <v>1.1000000000000001</v>
      </c>
      <c r="H32" s="274">
        <v>0.3</v>
      </c>
      <c r="I32" s="274">
        <v>1.9</v>
      </c>
      <c r="J32" s="274">
        <v>3.9</v>
      </c>
      <c r="K32" s="274">
        <v>3.3</v>
      </c>
      <c r="L32" s="274">
        <v>3.4</v>
      </c>
      <c r="M32" s="274">
        <v>4</v>
      </c>
    </row>
    <row r="33" spans="1:13" s="269" customFormat="1" ht="12.95" customHeight="1" x14ac:dyDescent="0.2">
      <c r="A33" s="275" t="s">
        <v>260</v>
      </c>
      <c r="B33" s="274">
        <v>77.900000000000006</v>
      </c>
      <c r="C33" s="274">
        <v>6.5</v>
      </c>
      <c r="D33" s="274">
        <v>1.5</v>
      </c>
      <c r="E33" s="274">
        <v>1.5</v>
      </c>
      <c r="F33" s="274">
        <v>0</v>
      </c>
      <c r="G33" s="274">
        <v>0.4</v>
      </c>
      <c r="H33" s="274">
        <v>0.6</v>
      </c>
      <c r="I33" s="274" t="s">
        <v>33</v>
      </c>
      <c r="J33" s="274" t="s">
        <v>33</v>
      </c>
      <c r="K33" s="274">
        <v>0.1</v>
      </c>
      <c r="L33" s="274">
        <v>0.1</v>
      </c>
      <c r="M33" s="274" t="s">
        <v>33</v>
      </c>
    </row>
    <row r="34" spans="1:13" s="269" customFormat="1" ht="12.95" customHeight="1" x14ac:dyDescent="0.2">
      <c r="A34" s="275" t="s">
        <v>261</v>
      </c>
      <c r="B34" s="274">
        <v>9.4</v>
      </c>
      <c r="C34" s="274">
        <v>0.1</v>
      </c>
      <c r="D34" s="274">
        <v>0.1</v>
      </c>
      <c r="E34" s="274">
        <v>0.1</v>
      </c>
      <c r="F34" s="274">
        <v>2.1</v>
      </c>
      <c r="G34" s="274">
        <v>2.2999999999999998</v>
      </c>
      <c r="H34" s="274">
        <v>1.3</v>
      </c>
      <c r="I34" s="274">
        <v>2.6</v>
      </c>
      <c r="J34" s="274">
        <v>2.1</v>
      </c>
      <c r="K34" s="274">
        <v>2.2000000000000002</v>
      </c>
      <c r="L34" s="274">
        <v>4.0999999999999996</v>
      </c>
      <c r="M34" s="274">
        <v>-9.9</v>
      </c>
    </row>
    <row r="35" spans="1:13" s="269" customFormat="1" ht="12.95" customHeight="1" x14ac:dyDescent="0.2">
      <c r="A35" s="275" t="s">
        <v>262</v>
      </c>
      <c r="B35" s="274" t="s">
        <v>33</v>
      </c>
      <c r="C35" s="274" t="s">
        <v>33</v>
      </c>
      <c r="D35" s="274" t="s">
        <v>33</v>
      </c>
      <c r="E35" s="274" t="s">
        <v>33</v>
      </c>
      <c r="F35" s="274" t="s">
        <v>33</v>
      </c>
      <c r="G35" s="274" t="s">
        <v>33</v>
      </c>
      <c r="H35" s="274" t="s">
        <v>33</v>
      </c>
      <c r="I35" s="274" t="s">
        <v>33</v>
      </c>
      <c r="J35" s="274" t="s">
        <v>33</v>
      </c>
      <c r="K35" s="274" t="s">
        <v>33</v>
      </c>
      <c r="L35" s="274" t="s">
        <v>33</v>
      </c>
      <c r="M35" s="274" t="s">
        <v>33</v>
      </c>
    </row>
    <row r="36" spans="1:13" s="269" customFormat="1" ht="12.95" customHeight="1" x14ac:dyDescent="0.2">
      <c r="A36" s="273" t="s">
        <v>263</v>
      </c>
      <c r="B36" s="274">
        <v>23.3</v>
      </c>
      <c r="C36" s="274">
        <v>0.7</v>
      </c>
      <c r="D36" s="274" t="s">
        <v>33</v>
      </c>
      <c r="E36" s="274" t="s">
        <v>33</v>
      </c>
      <c r="F36" s="274" t="s">
        <v>33</v>
      </c>
      <c r="G36" s="274">
        <v>34.1</v>
      </c>
      <c r="H36" s="274">
        <v>61.7</v>
      </c>
      <c r="I36" s="274">
        <v>62.4</v>
      </c>
      <c r="J36" s="274">
        <v>62.4</v>
      </c>
      <c r="K36" s="274">
        <v>66.900000000000006</v>
      </c>
      <c r="L36" s="274">
        <v>49.3</v>
      </c>
      <c r="M36" s="274">
        <v>53</v>
      </c>
    </row>
    <row r="37" spans="1:13" s="269" customFormat="1" ht="12.95" customHeight="1" x14ac:dyDescent="0.2">
      <c r="A37" s="275" t="s">
        <v>264</v>
      </c>
      <c r="B37" s="274">
        <v>23.3</v>
      </c>
      <c r="C37" s="274">
        <v>5.2</v>
      </c>
      <c r="D37" s="274" t="s">
        <v>33</v>
      </c>
      <c r="E37" s="274" t="s">
        <v>33</v>
      </c>
      <c r="F37" s="274" t="s">
        <v>33</v>
      </c>
      <c r="G37" s="274">
        <v>34.1</v>
      </c>
      <c r="H37" s="274">
        <v>61.5</v>
      </c>
      <c r="I37" s="274">
        <v>62.4</v>
      </c>
      <c r="J37" s="274">
        <v>62.4</v>
      </c>
      <c r="K37" s="274">
        <v>66.900000000000006</v>
      </c>
      <c r="L37" s="274">
        <v>49.3</v>
      </c>
      <c r="M37" s="274">
        <v>53</v>
      </c>
    </row>
    <row r="38" spans="1:13" s="269" customFormat="1" ht="12.95" customHeight="1" x14ac:dyDescent="0.2">
      <c r="A38" s="275" t="s">
        <v>265</v>
      </c>
      <c r="B38" s="274" t="s">
        <v>33</v>
      </c>
      <c r="C38" s="274" t="s">
        <v>33</v>
      </c>
      <c r="D38" s="274" t="s">
        <v>33</v>
      </c>
      <c r="E38" s="274" t="s">
        <v>33</v>
      </c>
      <c r="F38" s="274" t="s">
        <v>33</v>
      </c>
      <c r="G38" s="274" t="s">
        <v>33</v>
      </c>
      <c r="H38" s="274" t="s">
        <v>33</v>
      </c>
      <c r="I38" s="274" t="s">
        <v>33</v>
      </c>
      <c r="J38" s="274" t="s">
        <v>33</v>
      </c>
      <c r="K38" s="274" t="s">
        <v>33</v>
      </c>
      <c r="L38" s="274" t="s">
        <v>33</v>
      </c>
      <c r="M38" s="274" t="s">
        <v>33</v>
      </c>
    </row>
    <row r="39" spans="1:13" s="269" customFormat="1" ht="24" customHeight="1" x14ac:dyDescent="0.2">
      <c r="A39" s="275" t="s">
        <v>266</v>
      </c>
      <c r="B39" s="274" t="s">
        <v>33</v>
      </c>
      <c r="C39" s="274">
        <v>-4.4000000000000004</v>
      </c>
      <c r="D39" s="274" t="s">
        <v>33</v>
      </c>
      <c r="E39" s="274" t="s">
        <v>33</v>
      </c>
      <c r="F39" s="274" t="s">
        <v>33</v>
      </c>
      <c r="G39" s="274" t="s">
        <v>33</v>
      </c>
      <c r="H39" s="274">
        <v>0.3</v>
      </c>
      <c r="I39" s="274" t="s">
        <v>33</v>
      </c>
      <c r="J39" s="274" t="s">
        <v>33</v>
      </c>
      <c r="K39" s="274" t="s">
        <v>33</v>
      </c>
      <c r="L39" s="274" t="s">
        <v>33</v>
      </c>
      <c r="M39" s="274" t="s">
        <v>33</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958.5</v>
      </c>
      <c r="C41" s="271">
        <v>1199</v>
      </c>
      <c r="D41" s="271">
        <v>24.1</v>
      </c>
      <c r="E41" s="271">
        <v>26.6</v>
      </c>
      <c r="F41" s="271">
        <v>18.600000000000001</v>
      </c>
      <c r="G41" s="271">
        <v>19.100000000000001</v>
      </c>
      <c r="H41" s="271">
        <v>20.3</v>
      </c>
      <c r="I41" s="271">
        <v>4.3</v>
      </c>
      <c r="J41" s="271">
        <v>5.0999999999999996</v>
      </c>
      <c r="K41" s="271">
        <v>0.5</v>
      </c>
      <c r="L41" s="271">
        <v>4.4000000000000004</v>
      </c>
      <c r="M41" s="271">
        <v>17.100000000000001</v>
      </c>
    </row>
    <row r="42" spans="1:13" s="269" customFormat="1" ht="12.95" customHeight="1" x14ac:dyDescent="0.2">
      <c r="A42" s="273" t="s">
        <v>267</v>
      </c>
      <c r="B42" s="223">
        <v>889.4</v>
      </c>
      <c r="C42" s="223">
        <v>887.9</v>
      </c>
      <c r="D42" s="223">
        <v>1.6</v>
      </c>
      <c r="E42" s="223">
        <v>1.6</v>
      </c>
      <c r="F42" s="223">
        <v>1.6</v>
      </c>
      <c r="G42" s="223">
        <v>1.6</v>
      </c>
      <c r="H42" s="223">
        <v>1.6</v>
      </c>
      <c r="I42" s="223">
        <v>1.6</v>
      </c>
      <c r="J42" s="223">
        <v>1.6</v>
      </c>
      <c r="K42" s="223">
        <v>1.6</v>
      </c>
      <c r="L42" s="223">
        <v>1.6</v>
      </c>
      <c r="M42" s="223">
        <v>1.6</v>
      </c>
    </row>
    <row r="43" spans="1:13" s="269" customFormat="1" ht="12.95" customHeight="1" x14ac:dyDescent="0.2">
      <c r="A43" s="273" t="s">
        <v>268</v>
      </c>
      <c r="B43" s="223">
        <v>45.7</v>
      </c>
      <c r="C43" s="223">
        <v>12.3</v>
      </c>
      <c r="D43" s="223">
        <v>12.3</v>
      </c>
      <c r="E43" s="223">
        <v>12.3</v>
      </c>
      <c r="F43" s="223">
        <v>12.3</v>
      </c>
      <c r="G43" s="223">
        <v>12.3</v>
      </c>
      <c r="H43" s="223">
        <v>12.3</v>
      </c>
      <c r="I43" s="223">
        <v>12.3</v>
      </c>
      <c r="J43" s="223">
        <v>12.3</v>
      </c>
      <c r="K43" s="223">
        <v>12.3</v>
      </c>
      <c r="L43" s="223">
        <v>12.3</v>
      </c>
      <c r="M43" s="223">
        <v>12.3</v>
      </c>
    </row>
    <row r="44" spans="1:13" s="269" customFormat="1" ht="12.95" customHeight="1" x14ac:dyDescent="0.2">
      <c r="A44" s="275" t="s">
        <v>269</v>
      </c>
      <c r="B44" s="223">
        <v>45.7</v>
      </c>
      <c r="C44" s="223">
        <v>12.3</v>
      </c>
      <c r="D44" s="223">
        <v>12.3</v>
      </c>
      <c r="E44" s="223">
        <v>12.3</v>
      </c>
      <c r="F44" s="223">
        <v>12.3</v>
      </c>
      <c r="G44" s="223">
        <v>12.3</v>
      </c>
      <c r="H44" s="223">
        <v>12.3</v>
      </c>
      <c r="I44" s="223">
        <v>12.3</v>
      </c>
      <c r="J44" s="223">
        <v>12.3</v>
      </c>
      <c r="K44" s="223">
        <v>12.3</v>
      </c>
      <c r="L44" s="223">
        <v>12.3</v>
      </c>
      <c r="M44" s="223">
        <v>12.3</v>
      </c>
    </row>
    <row r="45" spans="1:13" s="269" customFormat="1" ht="12.95" customHeight="1" x14ac:dyDescent="0.2">
      <c r="A45" s="275" t="s">
        <v>270</v>
      </c>
      <c r="B45" s="223" t="s">
        <v>33</v>
      </c>
      <c r="C45" s="223" t="s">
        <v>33</v>
      </c>
      <c r="D45" s="223" t="s">
        <v>33</v>
      </c>
      <c r="E45" s="223" t="s">
        <v>33</v>
      </c>
      <c r="F45" s="223" t="s">
        <v>33</v>
      </c>
      <c r="G45" s="223" t="s">
        <v>33</v>
      </c>
      <c r="H45" s="223" t="s">
        <v>33</v>
      </c>
      <c r="I45" s="223" t="s">
        <v>33</v>
      </c>
      <c r="J45" s="223" t="s">
        <v>33</v>
      </c>
      <c r="K45" s="223" t="s">
        <v>33</v>
      </c>
      <c r="L45" s="223" t="s">
        <v>33</v>
      </c>
      <c r="M45" s="223" t="s">
        <v>33</v>
      </c>
    </row>
    <row r="46" spans="1:13" s="269" customFormat="1" ht="36" x14ac:dyDescent="0.2">
      <c r="A46" s="275" t="s">
        <v>272</v>
      </c>
      <c r="B46" s="223"/>
      <c r="C46" s="223"/>
      <c r="D46" s="223"/>
      <c r="E46" s="223"/>
      <c r="F46" s="223"/>
      <c r="G46" s="223"/>
      <c r="H46" s="223" t="s">
        <v>33</v>
      </c>
      <c r="I46" s="223" t="s">
        <v>33</v>
      </c>
      <c r="J46" s="223" t="s">
        <v>33</v>
      </c>
      <c r="K46" s="223" t="s">
        <v>33</v>
      </c>
      <c r="L46" s="223" t="s">
        <v>33</v>
      </c>
      <c r="M46" s="223" t="s">
        <v>33</v>
      </c>
    </row>
    <row r="47" spans="1:13" s="269" customFormat="1" ht="12" x14ac:dyDescent="0.2">
      <c r="A47" s="275" t="s">
        <v>271</v>
      </c>
      <c r="B47" s="223" t="s">
        <v>33</v>
      </c>
      <c r="C47" s="223" t="s">
        <v>33</v>
      </c>
      <c r="D47" s="223" t="s">
        <v>33</v>
      </c>
      <c r="E47" s="223" t="s">
        <v>33</v>
      </c>
      <c r="F47" s="223" t="s">
        <v>33</v>
      </c>
      <c r="G47" s="223" t="s">
        <v>33</v>
      </c>
      <c r="H47" s="223" t="s">
        <v>33</v>
      </c>
      <c r="I47" s="223" t="s">
        <v>33</v>
      </c>
      <c r="J47" s="223" t="s">
        <v>33</v>
      </c>
      <c r="K47" s="223" t="s">
        <v>33</v>
      </c>
      <c r="L47" s="223" t="s">
        <v>33</v>
      </c>
      <c r="M47" s="223" t="s">
        <v>33</v>
      </c>
    </row>
    <row r="48" spans="1:13" s="269" customFormat="1" ht="15" customHeight="1" x14ac:dyDescent="0.2">
      <c r="A48" s="276" t="s">
        <v>273</v>
      </c>
      <c r="B48" s="223">
        <v>11.2</v>
      </c>
      <c r="C48" s="223">
        <v>296.5</v>
      </c>
      <c r="D48" s="223">
        <v>9.9</v>
      </c>
      <c r="E48" s="223">
        <v>11.8</v>
      </c>
      <c r="F48" s="223">
        <v>3.8</v>
      </c>
      <c r="G48" s="223">
        <v>4.3</v>
      </c>
      <c r="H48" s="223">
        <v>5.5</v>
      </c>
      <c r="I48" s="223">
        <v>-10.1</v>
      </c>
      <c r="J48" s="223">
        <v>-9.3000000000000007</v>
      </c>
      <c r="K48" s="223">
        <v>-13.8</v>
      </c>
      <c r="L48" s="223">
        <v>-12.3</v>
      </c>
      <c r="M48" s="223">
        <v>2.7</v>
      </c>
    </row>
    <row r="49" spans="1:13" s="269" customFormat="1" ht="12.95" customHeight="1" x14ac:dyDescent="0.2">
      <c r="A49" s="276" t="s">
        <v>274</v>
      </c>
      <c r="B49" s="223">
        <v>12.3</v>
      </c>
      <c r="C49" s="223">
        <v>2.2999999999999998</v>
      </c>
      <c r="D49" s="223">
        <v>0.3</v>
      </c>
      <c r="E49" s="223">
        <v>0.9</v>
      </c>
      <c r="F49" s="223">
        <v>0.9</v>
      </c>
      <c r="G49" s="223">
        <v>0.9</v>
      </c>
      <c r="H49" s="223">
        <v>0.9</v>
      </c>
      <c r="I49" s="223">
        <v>0.4</v>
      </c>
      <c r="J49" s="223">
        <v>0.4</v>
      </c>
      <c r="K49" s="223">
        <v>0.4</v>
      </c>
      <c r="L49" s="223">
        <v>2.7</v>
      </c>
      <c r="M49" s="223">
        <v>0.4</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1467.3</v>
      </c>
      <c r="C51" s="271">
        <v>1226.7</v>
      </c>
      <c r="D51" s="271">
        <v>34.1</v>
      </c>
      <c r="E51" s="271">
        <v>44.9</v>
      </c>
      <c r="F51" s="271">
        <v>61.3</v>
      </c>
      <c r="G51" s="271">
        <v>76.400000000000006</v>
      </c>
      <c r="H51" s="271">
        <v>108.6</v>
      </c>
      <c r="I51" s="271">
        <v>85</v>
      </c>
      <c r="J51" s="271">
        <v>87.6</v>
      </c>
      <c r="K51" s="271">
        <v>86.1</v>
      </c>
      <c r="L51" s="271">
        <v>68.7</v>
      </c>
      <c r="M51" s="271">
        <v>80.8</v>
      </c>
    </row>
    <row r="52" spans="1:13" s="269" customFormat="1" ht="6.95" customHeight="1" thickBot="1" x14ac:dyDescent="0.25">
      <c r="A52" s="230"/>
      <c r="B52" s="231"/>
      <c r="C52" s="231"/>
      <c r="D52" s="231"/>
      <c r="E52" s="231"/>
      <c r="F52" s="231"/>
      <c r="G52" s="231"/>
      <c r="H52" s="231"/>
      <c r="I52" s="231"/>
      <c r="J52" s="231"/>
      <c r="K52" s="231"/>
      <c r="L52" s="231"/>
      <c r="M52" s="231"/>
    </row>
    <row r="53" spans="1:13" s="269" customFormat="1" ht="12.95" hidden="1" customHeight="1" x14ac:dyDescent="0.2">
      <c r="A53" s="232"/>
      <c r="B53" s="212"/>
      <c r="C53" s="212"/>
      <c r="D53" s="212"/>
      <c r="E53" s="212"/>
      <c r="F53" s="212"/>
      <c r="G53" s="212"/>
      <c r="H53" s="212"/>
      <c r="I53" s="212"/>
      <c r="J53" s="212"/>
      <c r="K53" s="212"/>
      <c r="L53" s="212"/>
      <c r="M53" s="212"/>
    </row>
    <row r="54" spans="1:13" s="269" customFormat="1" ht="12.95" customHeight="1" x14ac:dyDescent="0.2">
      <c r="A54" s="232" t="s">
        <v>14</v>
      </c>
      <c r="B54" s="212"/>
      <c r="C54" s="212"/>
      <c r="D54" s="212"/>
      <c r="E54" s="212"/>
      <c r="F54" s="212"/>
      <c r="G54" s="212"/>
      <c r="H54" s="212"/>
      <c r="I54" s="212"/>
      <c r="J54" s="212"/>
      <c r="K54" s="212"/>
      <c r="L54" s="212"/>
      <c r="M54" s="212"/>
    </row>
    <row r="55" spans="1:13" ht="12.95" customHeight="1" x14ac:dyDescent="0.2">
      <c r="A55" s="273" t="s">
        <v>47</v>
      </c>
      <c r="B55" s="212">
        <v>4</v>
      </c>
      <c r="C55" s="212">
        <v>3</v>
      </c>
      <c r="D55" s="212">
        <v>1</v>
      </c>
      <c r="E55" s="212">
        <v>1</v>
      </c>
      <c r="F55" s="212">
        <v>1</v>
      </c>
      <c r="G55" s="212">
        <v>2</v>
      </c>
      <c r="H55" s="212">
        <v>2</v>
      </c>
      <c r="I55" s="212">
        <v>2</v>
      </c>
      <c r="J55" s="212">
        <v>2</v>
      </c>
      <c r="K55" s="212">
        <v>2</v>
      </c>
      <c r="L55" s="212">
        <v>2</v>
      </c>
      <c r="M55" s="212">
        <v>2</v>
      </c>
    </row>
    <row r="56" spans="1:13" ht="12.95" customHeight="1" x14ac:dyDescent="0.2">
      <c r="G56" s="278"/>
      <c r="H56" s="278"/>
      <c r="I56" s="278"/>
      <c r="J56" s="278"/>
      <c r="K56" s="278"/>
      <c r="L56" s="278"/>
      <c r="M56" s="278"/>
    </row>
  </sheetData>
  <hyperlinks>
    <hyperlink ref="A1" location="Мазмуну!A1" display="МАЗМУНУНА  кайтуу" xr:uid="{00000000-0004-0000-3F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57"/>
  <sheetViews>
    <sheetView workbookViewId="0">
      <selection activeCell="M42" sqref="M42"/>
    </sheetView>
  </sheetViews>
  <sheetFormatPr defaultRowHeight="12.95" customHeight="1" x14ac:dyDescent="0.2"/>
  <cols>
    <col min="1" max="1" width="40.42578125" style="232" customWidth="1"/>
    <col min="2" max="2" width="8.7109375" style="289" hidden="1" customWidth="1"/>
    <col min="3" max="6" width="9.140625" style="212" hidden="1" customWidth="1"/>
    <col min="7" max="8" width="10.28515625" style="212" hidden="1" customWidth="1"/>
    <col min="9" max="13" width="10.28515625" style="212" customWidth="1"/>
    <col min="14" max="256" width="9.140625" style="212"/>
    <col min="257" max="257" width="39.28515625" style="212" customWidth="1"/>
    <col min="258" max="262" width="0" style="212" hidden="1" customWidth="1"/>
    <col min="263" max="267" width="10.28515625" style="212" customWidth="1"/>
    <col min="268" max="512" width="9.140625" style="212"/>
    <col min="513" max="513" width="39.28515625" style="212" customWidth="1"/>
    <col min="514" max="518" width="0" style="212" hidden="1" customWidth="1"/>
    <col min="519" max="523" width="10.28515625" style="212" customWidth="1"/>
    <col min="524" max="768" width="9.140625" style="212"/>
    <col min="769" max="769" width="39.28515625" style="212" customWidth="1"/>
    <col min="770" max="774" width="0" style="212" hidden="1" customWidth="1"/>
    <col min="775" max="779" width="10.28515625" style="212" customWidth="1"/>
    <col min="780" max="1024" width="9.140625" style="212"/>
    <col min="1025" max="1025" width="39.28515625" style="212" customWidth="1"/>
    <col min="1026" max="1030" width="0" style="212" hidden="1" customWidth="1"/>
    <col min="1031" max="1035" width="10.28515625" style="212" customWidth="1"/>
    <col min="1036" max="1280" width="9.140625" style="212"/>
    <col min="1281" max="1281" width="39.28515625" style="212" customWidth="1"/>
    <col min="1282" max="1286" width="0" style="212" hidden="1" customWidth="1"/>
    <col min="1287" max="1291" width="10.28515625" style="212" customWidth="1"/>
    <col min="1292" max="1536" width="9.140625" style="212"/>
    <col min="1537" max="1537" width="39.28515625" style="212" customWidth="1"/>
    <col min="1538" max="1542" width="0" style="212" hidden="1" customWidth="1"/>
    <col min="1543" max="1547" width="10.28515625" style="212" customWidth="1"/>
    <col min="1548" max="1792" width="9.140625" style="212"/>
    <col min="1793" max="1793" width="39.28515625" style="212" customWidth="1"/>
    <col min="1794" max="1798" width="0" style="212" hidden="1" customWidth="1"/>
    <col min="1799" max="1803" width="10.28515625" style="212" customWidth="1"/>
    <col min="1804" max="2048" width="9.140625" style="212"/>
    <col min="2049" max="2049" width="39.28515625" style="212" customWidth="1"/>
    <col min="2050" max="2054" width="0" style="212" hidden="1" customWidth="1"/>
    <col min="2055" max="2059" width="10.28515625" style="212" customWidth="1"/>
    <col min="2060" max="2304" width="9.140625" style="212"/>
    <col min="2305" max="2305" width="39.28515625" style="212" customWidth="1"/>
    <col min="2306" max="2310" width="0" style="212" hidden="1" customWidth="1"/>
    <col min="2311" max="2315" width="10.28515625" style="212" customWidth="1"/>
    <col min="2316" max="2560" width="9.140625" style="212"/>
    <col min="2561" max="2561" width="39.28515625" style="212" customWidth="1"/>
    <col min="2562" max="2566" width="0" style="212" hidden="1" customWidth="1"/>
    <col min="2567" max="2571" width="10.28515625" style="212" customWidth="1"/>
    <col min="2572" max="2816" width="9.140625" style="212"/>
    <col min="2817" max="2817" width="39.28515625" style="212" customWidth="1"/>
    <col min="2818" max="2822" width="0" style="212" hidden="1" customWidth="1"/>
    <col min="2823" max="2827" width="10.28515625" style="212" customWidth="1"/>
    <col min="2828" max="3072" width="9.140625" style="212"/>
    <col min="3073" max="3073" width="39.28515625" style="212" customWidth="1"/>
    <col min="3074" max="3078" width="0" style="212" hidden="1" customWidth="1"/>
    <col min="3079" max="3083" width="10.28515625" style="212" customWidth="1"/>
    <col min="3084" max="3328" width="9.140625" style="212"/>
    <col min="3329" max="3329" width="39.28515625" style="212" customWidth="1"/>
    <col min="3330" max="3334" width="0" style="212" hidden="1" customWidth="1"/>
    <col min="3335" max="3339" width="10.28515625" style="212" customWidth="1"/>
    <col min="3340" max="3584" width="9.140625" style="212"/>
    <col min="3585" max="3585" width="39.28515625" style="212" customWidth="1"/>
    <col min="3586" max="3590" width="0" style="212" hidden="1" customWidth="1"/>
    <col min="3591" max="3595" width="10.28515625" style="212" customWidth="1"/>
    <col min="3596" max="3840" width="9.140625" style="212"/>
    <col min="3841" max="3841" width="39.28515625" style="212" customWidth="1"/>
    <col min="3842" max="3846" width="0" style="212" hidden="1" customWidth="1"/>
    <col min="3847" max="3851" width="10.28515625" style="212" customWidth="1"/>
    <col min="3852" max="4096" width="9.140625" style="212"/>
    <col min="4097" max="4097" width="39.28515625" style="212" customWidth="1"/>
    <col min="4098" max="4102" width="0" style="212" hidden="1" customWidth="1"/>
    <col min="4103" max="4107" width="10.28515625" style="212" customWidth="1"/>
    <col min="4108" max="4352" width="9.140625" style="212"/>
    <col min="4353" max="4353" width="39.28515625" style="212" customWidth="1"/>
    <col min="4354" max="4358" width="0" style="212" hidden="1" customWidth="1"/>
    <col min="4359" max="4363" width="10.28515625" style="212" customWidth="1"/>
    <col min="4364" max="4608" width="9.140625" style="212"/>
    <col min="4609" max="4609" width="39.28515625" style="212" customWidth="1"/>
    <col min="4610" max="4614" width="0" style="212" hidden="1" customWidth="1"/>
    <col min="4615" max="4619" width="10.28515625" style="212" customWidth="1"/>
    <col min="4620" max="4864" width="9.140625" style="212"/>
    <col min="4865" max="4865" width="39.28515625" style="212" customWidth="1"/>
    <col min="4866" max="4870" width="0" style="212" hidden="1" customWidth="1"/>
    <col min="4871" max="4875" width="10.28515625" style="212" customWidth="1"/>
    <col min="4876" max="5120" width="9.140625" style="212"/>
    <col min="5121" max="5121" width="39.28515625" style="212" customWidth="1"/>
    <col min="5122" max="5126" width="0" style="212" hidden="1" customWidth="1"/>
    <col min="5127" max="5131" width="10.28515625" style="212" customWidth="1"/>
    <col min="5132" max="5376" width="9.140625" style="212"/>
    <col min="5377" max="5377" width="39.28515625" style="212" customWidth="1"/>
    <col min="5378" max="5382" width="0" style="212" hidden="1" customWidth="1"/>
    <col min="5383" max="5387" width="10.28515625" style="212" customWidth="1"/>
    <col min="5388" max="5632" width="9.140625" style="212"/>
    <col min="5633" max="5633" width="39.28515625" style="212" customWidth="1"/>
    <col min="5634" max="5638" width="0" style="212" hidden="1" customWidth="1"/>
    <col min="5639" max="5643" width="10.28515625" style="212" customWidth="1"/>
    <col min="5644" max="5888" width="9.140625" style="212"/>
    <col min="5889" max="5889" width="39.28515625" style="212" customWidth="1"/>
    <col min="5890" max="5894" width="0" style="212" hidden="1" customWidth="1"/>
    <col min="5895" max="5899" width="10.28515625" style="212" customWidth="1"/>
    <col min="5900" max="6144" width="9.140625" style="212"/>
    <col min="6145" max="6145" width="39.28515625" style="212" customWidth="1"/>
    <col min="6146" max="6150" width="0" style="212" hidden="1" customWidth="1"/>
    <col min="6151" max="6155" width="10.28515625" style="212" customWidth="1"/>
    <col min="6156" max="6400" width="9.140625" style="212"/>
    <col min="6401" max="6401" width="39.28515625" style="212" customWidth="1"/>
    <col min="6402" max="6406" width="0" style="212" hidden="1" customWidth="1"/>
    <col min="6407" max="6411" width="10.28515625" style="212" customWidth="1"/>
    <col min="6412" max="6656" width="9.140625" style="212"/>
    <col min="6657" max="6657" width="39.28515625" style="212" customWidth="1"/>
    <col min="6658" max="6662" width="0" style="212" hidden="1" customWidth="1"/>
    <col min="6663" max="6667" width="10.28515625" style="212" customWidth="1"/>
    <col min="6668" max="6912" width="9.140625" style="212"/>
    <col min="6913" max="6913" width="39.28515625" style="212" customWidth="1"/>
    <col min="6914" max="6918" width="0" style="212" hidden="1" customWidth="1"/>
    <col min="6919" max="6923" width="10.28515625" style="212" customWidth="1"/>
    <col min="6924" max="7168" width="9.140625" style="212"/>
    <col min="7169" max="7169" width="39.28515625" style="212" customWidth="1"/>
    <col min="7170" max="7174" width="0" style="212" hidden="1" customWidth="1"/>
    <col min="7175" max="7179" width="10.28515625" style="212" customWidth="1"/>
    <col min="7180" max="7424" width="9.140625" style="212"/>
    <col min="7425" max="7425" width="39.28515625" style="212" customWidth="1"/>
    <col min="7426" max="7430" width="0" style="212" hidden="1" customWidth="1"/>
    <col min="7431" max="7435" width="10.28515625" style="212" customWidth="1"/>
    <col min="7436" max="7680" width="9.140625" style="212"/>
    <col min="7681" max="7681" width="39.28515625" style="212" customWidth="1"/>
    <col min="7682" max="7686" width="0" style="212" hidden="1" customWidth="1"/>
    <col min="7687" max="7691" width="10.28515625" style="212" customWidth="1"/>
    <col min="7692" max="7936" width="9.140625" style="212"/>
    <col min="7937" max="7937" width="39.28515625" style="212" customWidth="1"/>
    <col min="7938" max="7942" width="0" style="212" hidden="1" customWidth="1"/>
    <col min="7943" max="7947" width="10.28515625" style="212" customWidth="1"/>
    <col min="7948" max="8192" width="9.140625" style="212"/>
    <col min="8193" max="8193" width="39.28515625" style="212" customWidth="1"/>
    <col min="8194" max="8198" width="0" style="212" hidden="1" customWidth="1"/>
    <col min="8199" max="8203" width="10.28515625" style="212" customWidth="1"/>
    <col min="8204" max="8448" width="9.140625" style="212"/>
    <col min="8449" max="8449" width="39.28515625" style="212" customWidth="1"/>
    <col min="8450" max="8454" width="0" style="212" hidden="1" customWidth="1"/>
    <col min="8455" max="8459" width="10.28515625" style="212" customWidth="1"/>
    <col min="8460" max="8704" width="9.140625" style="212"/>
    <col min="8705" max="8705" width="39.28515625" style="212" customWidth="1"/>
    <col min="8706" max="8710" width="0" style="212" hidden="1" customWidth="1"/>
    <col min="8711" max="8715" width="10.28515625" style="212" customWidth="1"/>
    <col min="8716" max="8960" width="9.140625" style="212"/>
    <col min="8961" max="8961" width="39.28515625" style="212" customWidth="1"/>
    <col min="8962" max="8966" width="0" style="212" hidden="1" customWidth="1"/>
    <col min="8967" max="8971" width="10.28515625" style="212" customWidth="1"/>
    <col min="8972" max="9216" width="9.140625" style="212"/>
    <col min="9217" max="9217" width="39.28515625" style="212" customWidth="1"/>
    <col min="9218" max="9222" width="0" style="212" hidden="1" customWidth="1"/>
    <col min="9223" max="9227" width="10.28515625" style="212" customWidth="1"/>
    <col min="9228" max="9472" width="9.140625" style="212"/>
    <col min="9473" max="9473" width="39.28515625" style="212" customWidth="1"/>
    <col min="9474" max="9478" width="0" style="212" hidden="1" customWidth="1"/>
    <col min="9479" max="9483" width="10.28515625" style="212" customWidth="1"/>
    <col min="9484" max="9728" width="9.140625" style="212"/>
    <col min="9729" max="9729" width="39.28515625" style="212" customWidth="1"/>
    <col min="9730" max="9734" width="0" style="212" hidden="1" customWidth="1"/>
    <col min="9735" max="9739" width="10.28515625" style="212" customWidth="1"/>
    <col min="9740" max="9984" width="9.140625" style="212"/>
    <col min="9985" max="9985" width="39.28515625" style="212" customWidth="1"/>
    <col min="9986" max="9990" width="0" style="212" hidden="1" customWidth="1"/>
    <col min="9991" max="9995" width="10.28515625" style="212" customWidth="1"/>
    <col min="9996" max="10240" width="9.140625" style="212"/>
    <col min="10241" max="10241" width="39.28515625" style="212" customWidth="1"/>
    <col min="10242" max="10246" width="0" style="212" hidden="1" customWidth="1"/>
    <col min="10247" max="10251" width="10.28515625" style="212" customWidth="1"/>
    <col min="10252" max="10496" width="9.140625" style="212"/>
    <col min="10497" max="10497" width="39.28515625" style="212" customWidth="1"/>
    <col min="10498" max="10502" width="0" style="212" hidden="1" customWidth="1"/>
    <col min="10503" max="10507" width="10.28515625" style="212" customWidth="1"/>
    <col min="10508" max="10752" width="9.140625" style="212"/>
    <col min="10753" max="10753" width="39.28515625" style="212" customWidth="1"/>
    <col min="10754" max="10758" width="0" style="212" hidden="1" customWidth="1"/>
    <col min="10759" max="10763" width="10.28515625" style="212" customWidth="1"/>
    <col min="10764" max="11008" width="9.140625" style="212"/>
    <col min="11009" max="11009" width="39.28515625" style="212" customWidth="1"/>
    <col min="11010" max="11014" width="0" style="212" hidden="1" customWidth="1"/>
    <col min="11015" max="11019" width="10.28515625" style="212" customWidth="1"/>
    <col min="11020" max="11264" width="9.140625" style="212"/>
    <col min="11265" max="11265" width="39.28515625" style="212" customWidth="1"/>
    <col min="11266" max="11270" width="0" style="212" hidden="1" customWidth="1"/>
    <col min="11271" max="11275" width="10.28515625" style="212" customWidth="1"/>
    <col min="11276" max="11520" width="9.140625" style="212"/>
    <col min="11521" max="11521" width="39.28515625" style="212" customWidth="1"/>
    <col min="11522" max="11526" width="0" style="212" hidden="1" customWidth="1"/>
    <col min="11527" max="11531" width="10.28515625" style="212" customWidth="1"/>
    <col min="11532" max="11776" width="9.140625" style="212"/>
    <col min="11777" max="11777" width="39.28515625" style="212" customWidth="1"/>
    <col min="11778" max="11782" width="0" style="212" hidden="1" customWidth="1"/>
    <col min="11783" max="11787" width="10.28515625" style="212" customWidth="1"/>
    <col min="11788" max="12032" width="9.140625" style="212"/>
    <col min="12033" max="12033" width="39.28515625" style="212" customWidth="1"/>
    <col min="12034" max="12038" width="0" style="212" hidden="1" customWidth="1"/>
    <col min="12039" max="12043" width="10.28515625" style="212" customWidth="1"/>
    <col min="12044" max="12288" width="9.140625" style="212"/>
    <col min="12289" max="12289" width="39.28515625" style="212" customWidth="1"/>
    <col min="12290" max="12294" width="0" style="212" hidden="1" customWidth="1"/>
    <col min="12295" max="12299" width="10.28515625" style="212" customWidth="1"/>
    <col min="12300" max="12544" width="9.140625" style="212"/>
    <col min="12545" max="12545" width="39.28515625" style="212" customWidth="1"/>
    <col min="12546" max="12550" width="0" style="212" hidden="1" customWidth="1"/>
    <col min="12551" max="12555" width="10.28515625" style="212" customWidth="1"/>
    <col min="12556" max="12800" width="9.140625" style="212"/>
    <col min="12801" max="12801" width="39.28515625" style="212" customWidth="1"/>
    <col min="12802" max="12806" width="0" style="212" hidden="1" customWidth="1"/>
    <col min="12807" max="12811" width="10.28515625" style="212" customWidth="1"/>
    <col min="12812" max="13056" width="9.140625" style="212"/>
    <col min="13057" max="13057" width="39.28515625" style="212" customWidth="1"/>
    <col min="13058" max="13062" width="0" style="212" hidden="1" customWidth="1"/>
    <col min="13063" max="13067" width="10.28515625" style="212" customWidth="1"/>
    <col min="13068" max="13312" width="9.140625" style="212"/>
    <col min="13313" max="13313" width="39.28515625" style="212" customWidth="1"/>
    <col min="13314" max="13318" width="0" style="212" hidden="1" customWidth="1"/>
    <col min="13319" max="13323" width="10.28515625" style="212" customWidth="1"/>
    <col min="13324" max="13568" width="9.140625" style="212"/>
    <col min="13569" max="13569" width="39.28515625" style="212" customWidth="1"/>
    <col min="13570" max="13574" width="0" style="212" hidden="1" customWidth="1"/>
    <col min="13575" max="13579" width="10.28515625" style="212" customWidth="1"/>
    <col min="13580" max="13824" width="9.140625" style="212"/>
    <col min="13825" max="13825" width="39.28515625" style="212" customWidth="1"/>
    <col min="13826" max="13830" width="0" style="212" hidden="1" customWidth="1"/>
    <col min="13831" max="13835" width="10.28515625" style="212" customWidth="1"/>
    <col min="13836" max="14080" width="9.140625" style="212"/>
    <col min="14081" max="14081" width="39.28515625" style="212" customWidth="1"/>
    <col min="14082" max="14086" width="0" style="212" hidden="1" customWidth="1"/>
    <col min="14087" max="14091" width="10.28515625" style="212" customWidth="1"/>
    <col min="14092" max="14336" width="9.140625" style="212"/>
    <col min="14337" max="14337" width="39.28515625" style="212" customWidth="1"/>
    <col min="14338" max="14342" width="0" style="212" hidden="1" customWidth="1"/>
    <col min="14343" max="14347" width="10.28515625" style="212" customWidth="1"/>
    <col min="14348" max="14592" width="9.140625" style="212"/>
    <col min="14593" max="14593" width="39.28515625" style="212" customWidth="1"/>
    <col min="14594" max="14598" width="0" style="212" hidden="1" customWidth="1"/>
    <col min="14599" max="14603" width="10.28515625" style="212" customWidth="1"/>
    <col min="14604" max="14848" width="9.140625" style="212"/>
    <col min="14849" max="14849" width="39.28515625" style="212" customWidth="1"/>
    <col min="14850" max="14854" width="0" style="212" hidden="1" customWidth="1"/>
    <col min="14855" max="14859" width="10.28515625" style="212" customWidth="1"/>
    <col min="14860" max="15104" width="9.140625" style="212"/>
    <col min="15105" max="15105" width="39.28515625" style="212" customWidth="1"/>
    <col min="15106" max="15110" width="0" style="212" hidden="1" customWidth="1"/>
    <col min="15111" max="15115" width="10.28515625" style="212" customWidth="1"/>
    <col min="15116" max="15360" width="9.140625" style="212"/>
    <col min="15361" max="15361" width="39.28515625" style="212" customWidth="1"/>
    <col min="15362" max="15366" width="0" style="212" hidden="1" customWidth="1"/>
    <col min="15367" max="15371" width="10.28515625" style="212" customWidth="1"/>
    <col min="15372" max="15616" width="9.140625" style="212"/>
    <col min="15617" max="15617" width="39.28515625" style="212" customWidth="1"/>
    <col min="15618" max="15622" width="0" style="212" hidden="1" customWidth="1"/>
    <col min="15623" max="15627" width="10.28515625" style="212" customWidth="1"/>
    <col min="15628" max="15872" width="9.140625" style="212"/>
    <col min="15873" max="15873" width="39.28515625" style="212" customWidth="1"/>
    <col min="15874" max="15878" width="0" style="212" hidden="1" customWidth="1"/>
    <col min="15879" max="15883" width="10.28515625" style="212" customWidth="1"/>
    <col min="15884" max="16128" width="9.140625" style="212"/>
    <col min="16129" max="16129" width="39.28515625" style="212" customWidth="1"/>
    <col min="16130" max="16134" width="0" style="212" hidden="1" customWidth="1"/>
    <col min="16135" max="16139" width="10.28515625" style="212" customWidth="1"/>
    <col min="16140" max="16384" width="9.140625" style="212"/>
  </cols>
  <sheetData>
    <row r="1" spans="1:13" s="6" customFormat="1" ht="12.95" customHeight="1" x14ac:dyDescent="0.2">
      <c r="A1" s="952" t="s">
        <v>1375</v>
      </c>
    </row>
    <row r="2" spans="1:13" s="279" customFormat="1" ht="18" customHeight="1" x14ac:dyDescent="0.2">
      <c r="A2" s="210" t="s">
        <v>291</v>
      </c>
      <c r="B2" s="287"/>
    </row>
    <row r="3" spans="1:13" s="279" customFormat="1" ht="18" customHeight="1" x14ac:dyDescent="0.2">
      <c r="A3" s="210" t="s">
        <v>292</v>
      </c>
      <c r="B3" s="287"/>
    </row>
    <row r="4" spans="1:13" s="279" customFormat="1" ht="18" customHeight="1" x14ac:dyDescent="0.2">
      <c r="A4" s="210" t="s">
        <v>293</v>
      </c>
      <c r="B4" s="287"/>
    </row>
    <row r="5" spans="1:13" s="269" customFormat="1" ht="18" customHeight="1" thickBot="1" x14ac:dyDescent="0.25">
      <c r="A5" s="268" t="s">
        <v>147</v>
      </c>
      <c r="B5" s="28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72" customFormat="1" ht="6.75" customHeight="1" x14ac:dyDescent="0.2">
      <c r="A7" s="294"/>
      <c r="B7" s="295"/>
      <c r="G7" s="221"/>
      <c r="H7" s="221"/>
      <c r="I7" s="221"/>
      <c r="J7" s="221"/>
      <c r="K7" s="221"/>
      <c r="L7" s="221"/>
      <c r="M7" s="221"/>
    </row>
    <row r="8" spans="1:13" s="272" customFormat="1" ht="12.95" customHeight="1" x14ac:dyDescent="0.2">
      <c r="A8" s="232" t="s">
        <v>42</v>
      </c>
      <c r="B8" s="271">
        <v>6131.5</v>
      </c>
      <c r="C8" s="271">
        <v>5771.8</v>
      </c>
      <c r="D8" s="271">
        <v>2876.1</v>
      </c>
      <c r="E8" s="271">
        <v>3208.4</v>
      </c>
      <c r="F8" s="271">
        <v>3356.3</v>
      </c>
      <c r="G8" s="271">
        <v>4235.2</v>
      </c>
      <c r="H8" s="271">
        <v>5048.3</v>
      </c>
      <c r="I8" s="271">
        <v>6134.2</v>
      </c>
      <c r="J8" s="271">
        <v>9578.5</v>
      </c>
      <c r="K8" s="271">
        <v>13379.7</v>
      </c>
      <c r="L8" s="271">
        <v>12487.9</v>
      </c>
      <c r="M8" s="271">
        <v>16406.3</v>
      </c>
    </row>
    <row r="9" spans="1:13" s="269" customFormat="1" ht="12.95" customHeight="1" x14ac:dyDescent="0.2">
      <c r="A9" s="273" t="s">
        <v>236</v>
      </c>
      <c r="B9" s="274">
        <v>4784.7</v>
      </c>
      <c r="C9" s="274">
        <v>4362.8999999999996</v>
      </c>
      <c r="D9" s="274">
        <v>1042.2</v>
      </c>
      <c r="E9" s="274">
        <v>1709.3</v>
      </c>
      <c r="F9" s="274">
        <v>1807.4</v>
      </c>
      <c r="G9" s="274">
        <v>2265.9</v>
      </c>
      <c r="H9" s="274">
        <v>2449</v>
      </c>
      <c r="I9" s="274">
        <v>3049.1</v>
      </c>
      <c r="J9" s="274">
        <v>5269.2</v>
      </c>
      <c r="K9" s="274">
        <v>5576.8</v>
      </c>
      <c r="L9" s="274">
        <v>6085.2</v>
      </c>
      <c r="M9" s="274">
        <v>9057.1</v>
      </c>
    </row>
    <row r="10" spans="1:13" s="269" customFormat="1" ht="24" customHeight="1" x14ac:dyDescent="0.2">
      <c r="A10" s="275" t="s">
        <v>280</v>
      </c>
      <c r="B10" s="274">
        <v>152.80000000000001</v>
      </c>
      <c r="C10" s="274">
        <v>100.2</v>
      </c>
      <c r="D10" s="274">
        <v>156.69999999999999</v>
      </c>
      <c r="E10" s="274">
        <v>164.5</v>
      </c>
      <c r="F10" s="274">
        <v>181.5</v>
      </c>
      <c r="G10" s="274">
        <v>234</v>
      </c>
      <c r="H10" s="274">
        <v>220.1</v>
      </c>
      <c r="I10" s="274">
        <v>236.9</v>
      </c>
      <c r="J10" s="274">
        <v>353.7</v>
      </c>
      <c r="K10" s="274">
        <v>356.8</v>
      </c>
      <c r="L10" s="274">
        <v>690.9</v>
      </c>
      <c r="M10" s="274">
        <v>1135.4000000000001</v>
      </c>
    </row>
    <row r="11" spans="1:13" s="269" customFormat="1" ht="12.95" customHeight="1" x14ac:dyDescent="0.2">
      <c r="A11" s="275" t="s">
        <v>238</v>
      </c>
      <c r="B11" s="274">
        <v>14.8</v>
      </c>
      <c r="C11" s="274">
        <v>-2.2000000000000002</v>
      </c>
      <c r="D11" s="274">
        <v>13.1</v>
      </c>
      <c r="E11" s="274">
        <v>35</v>
      </c>
      <c r="F11" s="274">
        <v>27.1</v>
      </c>
      <c r="G11" s="274">
        <v>28.3</v>
      </c>
      <c r="H11" s="274">
        <v>33.5</v>
      </c>
      <c r="I11" s="274">
        <v>3.6</v>
      </c>
      <c r="J11" s="274">
        <v>195.5</v>
      </c>
      <c r="K11" s="274">
        <v>196.5</v>
      </c>
      <c r="L11" s="274">
        <v>253.3</v>
      </c>
      <c r="M11" s="274">
        <v>371</v>
      </c>
    </row>
    <row r="12" spans="1:13" s="269" customFormat="1" ht="12.95" customHeight="1" x14ac:dyDescent="0.2">
      <c r="A12" s="275" t="s">
        <v>239</v>
      </c>
      <c r="B12" s="274">
        <v>3365.3</v>
      </c>
      <c r="C12" s="274">
        <v>3081.2</v>
      </c>
      <c r="D12" s="274">
        <v>168</v>
      </c>
      <c r="E12" s="274">
        <v>391.7</v>
      </c>
      <c r="F12" s="274">
        <v>373</v>
      </c>
      <c r="G12" s="274">
        <v>501.1</v>
      </c>
      <c r="H12" s="274">
        <v>660.8</v>
      </c>
      <c r="I12" s="274">
        <v>801</v>
      </c>
      <c r="J12" s="274">
        <v>874</v>
      </c>
      <c r="K12" s="274">
        <v>1104.2</v>
      </c>
      <c r="L12" s="274">
        <v>955.2</v>
      </c>
      <c r="M12" s="274">
        <v>1693.8</v>
      </c>
    </row>
    <row r="13" spans="1:13" s="269" customFormat="1" ht="24" x14ac:dyDescent="0.2">
      <c r="A13" s="275" t="s">
        <v>281</v>
      </c>
      <c r="B13" s="274">
        <v>97.9</v>
      </c>
      <c r="C13" s="274">
        <v>125.2</v>
      </c>
      <c r="D13" s="274">
        <v>56.4</v>
      </c>
      <c r="E13" s="274">
        <v>112.2</v>
      </c>
      <c r="F13" s="274">
        <v>121.5</v>
      </c>
      <c r="G13" s="274">
        <v>101.9</v>
      </c>
      <c r="H13" s="274">
        <v>130.9</v>
      </c>
      <c r="I13" s="274">
        <v>139</v>
      </c>
      <c r="J13" s="274">
        <v>185.9</v>
      </c>
      <c r="K13" s="274">
        <v>196.9</v>
      </c>
      <c r="L13" s="274">
        <v>367.4</v>
      </c>
      <c r="M13" s="274">
        <v>329.5</v>
      </c>
    </row>
    <row r="14" spans="1:13" s="269" customFormat="1" ht="24" x14ac:dyDescent="0.2">
      <c r="A14" s="275" t="s">
        <v>241</v>
      </c>
      <c r="B14" s="274">
        <v>0.6</v>
      </c>
      <c r="C14" s="274">
        <v>0.7</v>
      </c>
      <c r="D14" s="274">
        <v>0.6</v>
      </c>
      <c r="E14" s="274">
        <v>0.6</v>
      </c>
      <c r="F14" s="274">
        <v>0.6</v>
      </c>
      <c r="G14" s="274">
        <v>0.6</v>
      </c>
      <c r="H14" s="274">
        <v>0.6</v>
      </c>
      <c r="I14" s="274">
        <v>0.6</v>
      </c>
      <c r="J14" s="274">
        <v>0.6</v>
      </c>
      <c r="K14" s="274">
        <v>0.6</v>
      </c>
      <c r="L14" s="274">
        <v>0.7</v>
      </c>
      <c r="M14" s="274">
        <v>0.8</v>
      </c>
    </row>
    <row r="15" spans="1:13" s="269" customFormat="1" ht="12.95" customHeight="1" x14ac:dyDescent="0.2">
      <c r="A15" s="275" t="s">
        <v>242</v>
      </c>
      <c r="B15" s="274">
        <v>842.8</v>
      </c>
      <c r="C15" s="274">
        <v>982.6</v>
      </c>
      <c r="D15" s="274">
        <v>531.6</v>
      </c>
      <c r="E15" s="274">
        <v>887.4</v>
      </c>
      <c r="F15" s="274">
        <v>972.6</v>
      </c>
      <c r="G15" s="274">
        <v>1158.5</v>
      </c>
      <c r="H15" s="274">
        <v>1081.4000000000001</v>
      </c>
      <c r="I15" s="274">
        <v>1458.9</v>
      </c>
      <c r="J15" s="274">
        <v>2298.6999999999998</v>
      </c>
      <c r="K15" s="274">
        <v>2500.9</v>
      </c>
      <c r="L15" s="274">
        <v>2767.5</v>
      </c>
      <c r="M15" s="274">
        <v>4347.1000000000004</v>
      </c>
    </row>
    <row r="16" spans="1:13" s="269" customFormat="1" ht="12.95" customHeight="1" x14ac:dyDescent="0.2">
      <c r="A16" s="275" t="s">
        <v>243</v>
      </c>
      <c r="B16" s="223">
        <v>67.900000000000006</v>
      </c>
      <c r="C16" s="223">
        <v>54.3</v>
      </c>
      <c r="D16" s="223">
        <v>50.3</v>
      </c>
      <c r="E16" s="223">
        <v>38</v>
      </c>
      <c r="F16" s="223">
        <v>101.4</v>
      </c>
      <c r="G16" s="223">
        <v>208.6</v>
      </c>
      <c r="H16" s="223">
        <v>297.60000000000002</v>
      </c>
      <c r="I16" s="223">
        <v>362.2</v>
      </c>
      <c r="J16" s="223">
        <v>1160.3</v>
      </c>
      <c r="K16" s="223">
        <v>1038.0999999999999</v>
      </c>
      <c r="L16" s="223">
        <v>851.1</v>
      </c>
      <c r="M16" s="223">
        <v>991.2</v>
      </c>
    </row>
    <row r="17" spans="1:13" s="269" customFormat="1" ht="12.95" customHeight="1" x14ac:dyDescent="0.2">
      <c r="A17" s="275" t="s">
        <v>244</v>
      </c>
      <c r="B17" s="223">
        <v>242.6</v>
      </c>
      <c r="C17" s="223">
        <v>20.9</v>
      </c>
      <c r="D17" s="223">
        <v>65.5</v>
      </c>
      <c r="E17" s="223">
        <v>79.8</v>
      </c>
      <c r="F17" s="223">
        <v>29.7</v>
      </c>
      <c r="G17" s="223">
        <v>33</v>
      </c>
      <c r="H17" s="223">
        <v>24.1</v>
      </c>
      <c r="I17" s="223">
        <v>46.9</v>
      </c>
      <c r="J17" s="223">
        <v>200.4</v>
      </c>
      <c r="K17" s="223">
        <v>182.9</v>
      </c>
      <c r="L17" s="223">
        <v>199</v>
      </c>
      <c r="M17" s="223">
        <v>188.3</v>
      </c>
    </row>
    <row r="18" spans="1:13" s="269" customFormat="1" ht="12.95" customHeight="1" x14ac:dyDescent="0.2">
      <c r="A18" s="273" t="s">
        <v>245</v>
      </c>
      <c r="B18" s="223">
        <v>1346.9</v>
      </c>
      <c r="C18" s="223">
        <v>1408.8</v>
      </c>
      <c r="D18" s="223">
        <v>1833.9</v>
      </c>
      <c r="E18" s="223">
        <v>1499.2</v>
      </c>
      <c r="F18" s="223">
        <v>1548.9</v>
      </c>
      <c r="G18" s="223">
        <v>1969.4</v>
      </c>
      <c r="H18" s="223">
        <v>2599.3000000000002</v>
      </c>
      <c r="I18" s="223">
        <v>3085.1</v>
      </c>
      <c r="J18" s="223">
        <v>4309.3</v>
      </c>
      <c r="K18" s="223">
        <v>7802.9</v>
      </c>
      <c r="L18" s="223">
        <v>6402.7</v>
      </c>
      <c r="M18" s="223">
        <v>7349.2</v>
      </c>
    </row>
    <row r="19" spans="1:13" s="269" customFormat="1" ht="12.95" customHeight="1" x14ac:dyDescent="0.2">
      <c r="A19" s="275" t="s">
        <v>246</v>
      </c>
      <c r="B19" s="223">
        <v>1267.5</v>
      </c>
      <c r="C19" s="223">
        <v>1359.5</v>
      </c>
      <c r="D19" s="223">
        <v>1785.3</v>
      </c>
      <c r="E19" s="223">
        <v>1477.6</v>
      </c>
      <c r="F19" s="223">
        <v>1518.4</v>
      </c>
      <c r="G19" s="223">
        <v>1948.9</v>
      </c>
      <c r="H19" s="223">
        <v>1948.9</v>
      </c>
      <c r="I19" s="223">
        <v>2440.1999999999998</v>
      </c>
      <c r="J19" s="223">
        <v>3670.1</v>
      </c>
      <c r="K19" s="223">
        <v>6608.9</v>
      </c>
      <c r="L19" s="223">
        <v>5211.1000000000004</v>
      </c>
      <c r="M19" s="223">
        <v>6166.3</v>
      </c>
    </row>
    <row r="20" spans="1:13" s="269" customFormat="1" ht="12.95" customHeight="1" x14ac:dyDescent="0.2">
      <c r="A20" s="275" t="s">
        <v>247</v>
      </c>
      <c r="B20" s="223" t="s">
        <v>248</v>
      </c>
      <c r="C20" s="223" t="s">
        <v>248</v>
      </c>
      <c r="D20" s="223" t="s">
        <v>248</v>
      </c>
      <c r="E20" s="223" t="s">
        <v>248</v>
      </c>
      <c r="F20" s="223">
        <v>0.1</v>
      </c>
      <c r="G20" s="223">
        <v>0.1</v>
      </c>
      <c r="H20" s="223">
        <v>0.1</v>
      </c>
      <c r="I20" s="223">
        <v>0.1</v>
      </c>
      <c r="J20" s="223">
        <v>1.8</v>
      </c>
      <c r="K20" s="223">
        <v>1.7</v>
      </c>
      <c r="L20" s="223">
        <v>1.7</v>
      </c>
      <c r="M20" s="223">
        <v>4.7</v>
      </c>
    </row>
    <row r="21" spans="1:13" s="269" customFormat="1" ht="12.95" customHeight="1" x14ac:dyDescent="0.2">
      <c r="A21" s="275" t="s">
        <v>249</v>
      </c>
      <c r="B21" s="223">
        <v>0.3</v>
      </c>
      <c r="C21" s="223">
        <v>0.2</v>
      </c>
      <c r="D21" s="223" t="s">
        <v>33</v>
      </c>
      <c r="E21" s="223" t="s">
        <v>33</v>
      </c>
      <c r="F21" s="223" t="s">
        <v>33</v>
      </c>
      <c r="G21" s="223" t="s">
        <v>33</v>
      </c>
      <c r="H21" s="223" t="s">
        <v>33</v>
      </c>
      <c r="I21" s="223" t="s">
        <v>33</v>
      </c>
      <c r="J21" s="223">
        <v>-12.6</v>
      </c>
      <c r="K21" s="223">
        <v>-9.5</v>
      </c>
      <c r="L21" s="223">
        <v>-11.9</v>
      </c>
      <c r="M21" s="223" t="s">
        <v>33</v>
      </c>
    </row>
    <row r="22" spans="1:13" s="269" customFormat="1" ht="12.95" customHeight="1" x14ac:dyDescent="0.2">
      <c r="A22" s="275" t="s">
        <v>250</v>
      </c>
      <c r="B22" s="223">
        <v>1.1000000000000001</v>
      </c>
      <c r="C22" s="223">
        <v>4.0999999999999996</v>
      </c>
      <c r="D22" s="223">
        <v>3.2</v>
      </c>
      <c r="E22" s="223">
        <v>3.3</v>
      </c>
      <c r="F22" s="223">
        <v>4</v>
      </c>
      <c r="G22" s="223">
        <v>4</v>
      </c>
      <c r="H22" s="223">
        <v>5.2</v>
      </c>
      <c r="I22" s="223">
        <v>1.4</v>
      </c>
      <c r="J22" s="223">
        <v>3.9</v>
      </c>
      <c r="K22" s="223">
        <v>3.7</v>
      </c>
      <c r="L22" s="223">
        <v>3.2</v>
      </c>
      <c r="M22" s="223">
        <v>3.1</v>
      </c>
    </row>
    <row r="23" spans="1:13" s="269" customFormat="1" ht="12.95" customHeight="1" x14ac:dyDescent="0.2">
      <c r="A23" s="275" t="s">
        <v>251</v>
      </c>
      <c r="B23" s="223">
        <v>3.3</v>
      </c>
      <c r="C23" s="223">
        <v>1</v>
      </c>
      <c r="D23" s="223">
        <v>1</v>
      </c>
      <c r="E23" s="223">
        <v>1</v>
      </c>
      <c r="F23" s="223">
        <v>0</v>
      </c>
      <c r="G23" s="223">
        <v>1.4</v>
      </c>
      <c r="H23" s="223">
        <v>1.4</v>
      </c>
      <c r="I23" s="223" t="s">
        <v>33</v>
      </c>
      <c r="J23" s="223" t="s">
        <v>33</v>
      </c>
      <c r="K23" s="223" t="s">
        <v>33</v>
      </c>
      <c r="L23" s="223" t="s">
        <v>33</v>
      </c>
      <c r="M23" s="223" t="s">
        <v>33</v>
      </c>
    </row>
    <row r="24" spans="1:13" s="269" customFormat="1" ht="12.95" customHeight="1" x14ac:dyDescent="0.2">
      <c r="A24" s="275" t="s">
        <v>252</v>
      </c>
      <c r="B24" s="223">
        <v>7.1</v>
      </c>
      <c r="C24" s="223">
        <v>6.8</v>
      </c>
      <c r="D24" s="223">
        <v>6.8</v>
      </c>
      <c r="E24" s="223">
        <v>7.1</v>
      </c>
      <c r="F24" s="223">
        <v>17.7</v>
      </c>
      <c r="G24" s="223">
        <v>6.6</v>
      </c>
      <c r="H24" s="223">
        <v>6.6</v>
      </c>
      <c r="I24" s="223">
        <v>5.9</v>
      </c>
      <c r="J24" s="223">
        <v>6.8</v>
      </c>
      <c r="K24" s="223">
        <v>6.8</v>
      </c>
      <c r="L24" s="223">
        <v>6.8</v>
      </c>
      <c r="M24" s="223">
        <v>5.3</v>
      </c>
    </row>
    <row r="25" spans="1:13" s="269" customFormat="1" ht="12.95" customHeight="1" x14ac:dyDescent="0.2">
      <c r="A25" s="275" t="s">
        <v>253</v>
      </c>
      <c r="B25" s="223">
        <v>37.5</v>
      </c>
      <c r="C25" s="223">
        <v>7.1</v>
      </c>
      <c r="D25" s="223">
        <v>7.1</v>
      </c>
      <c r="E25" s="223">
        <v>7.7</v>
      </c>
      <c r="F25" s="223">
        <v>7.1</v>
      </c>
      <c r="G25" s="223">
        <v>7.1</v>
      </c>
      <c r="H25" s="223">
        <v>635</v>
      </c>
      <c r="I25" s="223">
        <v>635</v>
      </c>
      <c r="J25" s="223">
        <v>637.9</v>
      </c>
      <c r="K25" s="223">
        <v>1188.9000000000001</v>
      </c>
      <c r="L25" s="223">
        <v>1188.4000000000001</v>
      </c>
      <c r="M25" s="223">
        <v>1168.2</v>
      </c>
    </row>
    <row r="26" spans="1:13" s="269" customFormat="1" ht="12.95" customHeight="1" x14ac:dyDescent="0.2">
      <c r="A26" s="275" t="s">
        <v>1385</v>
      </c>
      <c r="B26" s="223">
        <v>30.1</v>
      </c>
      <c r="C26" s="223">
        <v>30</v>
      </c>
      <c r="D26" s="223">
        <v>30.5</v>
      </c>
      <c r="E26" s="223">
        <v>2.4</v>
      </c>
      <c r="F26" s="223">
        <v>1.7</v>
      </c>
      <c r="G26" s="223">
        <v>1.3</v>
      </c>
      <c r="H26" s="223">
        <v>2.2000000000000002</v>
      </c>
      <c r="I26" s="223">
        <v>2.5</v>
      </c>
      <c r="J26" s="223">
        <v>1.5</v>
      </c>
      <c r="K26" s="223">
        <v>2.2999999999999998</v>
      </c>
      <c r="L26" s="223">
        <v>3.4</v>
      </c>
      <c r="M26" s="223">
        <v>1.6</v>
      </c>
    </row>
    <row r="27" spans="1:13" s="269" customFormat="1" ht="9.1999999999999993" customHeight="1" x14ac:dyDescent="0.2">
      <c r="A27" s="273"/>
      <c r="B27" s="223"/>
      <c r="C27" s="223"/>
      <c r="D27" s="223"/>
      <c r="E27" s="223"/>
      <c r="F27" s="223"/>
      <c r="G27" s="223"/>
      <c r="H27" s="223"/>
      <c r="I27" s="223"/>
      <c r="J27" s="223"/>
      <c r="K27" s="223"/>
      <c r="L27" s="223"/>
      <c r="M27" s="223"/>
    </row>
    <row r="28" spans="1:13" s="269" customFormat="1" ht="12.95" customHeight="1" x14ac:dyDescent="0.2">
      <c r="A28" s="232" t="s">
        <v>43</v>
      </c>
      <c r="B28" s="271">
        <v>4991.8</v>
      </c>
      <c r="C28" s="271">
        <v>5280</v>
      </c>
      <c r="D28" s="271">
        <v>2332.8000000000002</v>
      </c>
      <c r="E28" s="271">
        <v>2641.1</v>
      </c>
      <c r="F28" s="271">
        <v>2511.1</v>
      </c>
      <c r="G28" s="271">
        <v>3121</v>
      </c>
      <c r="H28" s="271">
        <v>3913.6</v>
      </c>
      <c r="I28" s="271">
        <v>4421</v>
      </c>
      <c r="J28" s="271">
        <v>7310</v>
      </c>
      <c r="K28" s="271">
        <v>8076.4</v>
      </c>
      <c r="L28" s="271">
        <v>8887.5</v>
      </c>
      <c r="M28" s="271">
        <v>9873.5</v>
      </c>
    </row>
    <row r="29" spans="1:13" s="269" customFormat="1" ht="12.95" customHeight="1" x14ac:dyDescent="0.2">
      <c r="A29" s="273" t="s">
        <v>255</v>
      </c>
      <c r="B29" s="274">
        <v>2134.1999999999998</v>
      </c>
      <c r="C29" s="274">
        <v>1833.7</v>
      </c>
      <c r="D29" s="274">
        <v>1300.0999999999999</v>
      </c>
      <c r="E29" s="274">
        <v>1488.1</v>
      </c>
      <c r="F29" s="274">
        <v>1689.6</v>
      </c>
      <c r="G29" s="274">
        <v>2193</v>
      </c>
      <c r="H29" s="274">
        <v>2066.9</v>
      </c>
      <c r="I29" s="274">
        <v>2431.6999999999998</v>
      </c>
      <c r="J29" s="274">
        <v>3527.2</v>
      </c>
      <c r="K29" s="274">
        <v>3957.9</v>
      </c>
      <c r="L29" s="274">
        <v>4514.2</v>
      </c>
      <c r="M29" s="274">
        <v>6855.8</v>
      </c>
    </row>
    <row r="30" spans="1:13" s="269" customFormat="1" ht="12.95" customHeight="1" x14ac:dyDescent="0.2">
      <c r="A30" s="275" t="s">
        <v>256</v>
      </c>
      <c r="B30" s="274">
        <v>367.7</v>
      </c>
      <c r="C30" s="274">
        <v>993.9</v>
      </c>
      <c r="D30" s="274">
        <v>689.3</v>
      </c>
      <c r="E30" s="274">
        <v>536.29999999999995</v>
      </c>
      <c r="F30" s="274">
        <v>768</v>
      </c>
      <c r="G30" s="274">
        <v>1162.4000000000001</v>
      </c>
      <c r="H30" s="274">
        <v>1204.3</v>
      </c>
      <c r="I30" s="274">
        <v>1297.2</v>
      </c>
      <c r="J30" s="274">
        <v>2067.5</v>
      </c>
      <c r="K30" s="274">
        <v>2343.1999999999998</v>
      </c>
      <c r="L30" s="274">
        <v>2462.4</v>
      </c>
      <c r="M30" s="274">
        <v>4371.5</v>
      </c>
    </row>
    <row r="31" spans="1:13" s="269" customFormat="1" ht="12.95" customHeight="1" x14ac:dyDescent="0.2">
      <c r="A31" s="275" t="s">
        <v>257</v>
      </c>
      <c r="B31" s="274">
        <v>39.1</v>
      </c>
      <c r="C31" s="274">
        <v>25.4</v>
      </c>
      <c r="D31" s="274">
        <v>32.6</v>
      </c>
      <c r="E31" s="274">
        <v>75.5</v>
      </c>
      <c r="F31" s="274">
        <v>64.900000000000006</v>
      </c>
      <c r="G31" s="274">
        <v>96.2</v>
      </c>
      <c r="H31" s="274">
        <v>165.1</v>
      </c>
      <c r="I31" s="274">
        <v>128.5</v>
      </c>
      <c r="J31" s="274">
        <v>355.4</v>
      </c>
      <c r="K31" s="274">
        <v>338.5</v>
      </c>
      <c r="L31" s="274">
        <v>513</v>
      </c>
      <c r="M31" s="274">
        <v>1083.4000000000001</v>
      </c>
    </row>
    <row r="32" spans="1:13" s="269" customFormat="1" ht="12.95" customHeight="1" x14ac:dyDescent="0.2">
      <c r="A32" s="275" t="s">
        <v>258</v>
      </c>
      <c r="B32" s="274">
        <v>1394.5</v>
      </c>
      <c r="C32" s="274">
        <v>583.9</v>
      </c>
      <c r="D32" s="274">
        <v>460.1</v>
      </c>
      <c r="E32" s="274">
        <v>697.3</v>
      </c>
      <c r="F32" s="274">
        <v>702.6</v>
      </c>
      <c r="G32" s="274">
        <v>821.7</v>
      </c>
      <c r="H32" s="274">
        <v>561.1</v>
      </c>
      <c r="I32" s="274">
        <v>927.5</v>
      </c>
      <c r="J32" s="274">
        <v>953.5</v>
      </c>
      <c r="K32" s="274">
        <v>1002.5</v>
      </c>
      <c r="L32" s="274">
        <v>1313</v>
      </c>
      <c r="M32" s="274">
        <v>1137.5999999999999</v>
      </c>
    </row>
    <row r="33" spans="1:13" s="269" customFormat="1" ht="12.95" customHeight="1" x14ac:dyDescent="0.2">
      <c r="A33" s="275" t="s">
        <v>259</v>
      </c>
      <c r="B33" s="274">
        <v>8</v>
      </c>
      <c r="C33" s="274">
        <v>34.200000000000003</v>
      </c>
      <c r="D33" s="274">
        <v>30.5</v>
      </c>
      <c r="E33" s="274">
        <v>28.9</v>
      </c>
      <c r="F33" s="274">
        <v>7.2</v>
      </c>
      <c r="G33" s="274">
        <v>14.7</v>
      </c>
      <c r="H33" s="274">
        <v>7.1</v>
      </c>
      <c r="I33" s="274">
        <v>7.3</v>
      </c>
      <c r="J33" s="274">
        <v>12.4</v>
      </c>
      <c r="K33" s="274">
        <v>23.4</v>
      </c>
      <c r="L33" s="274">
        <v>49.7</v>
      </c>
      <c r="M33" s="274">
        <v>43.1</v>
      </c>
    </row>
    <row r="34" spans="1:13" s="269" customFormat="1" ht="12.95" customHeight="1" x14ac:dyDescent="0.2">
      <c r="A34" s="275" t="s">
        <v>260</v>
      </c>
      <c r="B34" s="274">
        <v>293.2</v>
      </c>
      <c r="C34" s="274">
        <v>132.80000000000001</v>
      </c>
      <c r="D34" s="274">
        <v>62</v>
      </c>
      <c r="E34" s="274">
        <v>118.5</v>
      </c>
      <c r="F34" s="274">
        <v>13.2</v>
      </c>
      <c r="G34" s="274">
        <v>12.3</v>
      </c>
      <c r="H34" s="274">
        <v>23.8</v>
      </c>
      <c r="I34" s="274">
        <v>28</v>
      </c>
      <c r="J34" s="274">
        <v>91.1</v>
      </c>
      <c r="K34" s="274">
        <v>46</v>
      </c>
      <c r="L34" s="274">
        <v>78.900000000000006</v>
      </c>
      <c r="M34" s="274">
        <v>146.5</v>
      </c>
    </row>
    <row r="35" spans="1:13" s="269" customFormat="1" ht="12.95" customHeight="1" x14ac:dyDescent="0.2">
      <c r="A35" s="275" t="s">
        <v>261</v>
      </c>
      <c r="B35" s="274">
        <v>21.7</v>
      </c>
      <c r="C35" s="274">
        <v>31.7</v>
      </c>
      <c r="D35" s="274">
        <v>20.7</v>
      </c>
      <c r="E35" s="274">
        <v>24.8</v>
      </c>
      <c r="F35" s="274">
        <v>119.8</v>
      </c>
      <c r="G35" s="274">
        <v>66.2</v>
      </c>
      <c r="H35" s="274">
        <v>92.4</v>
      </c>
      <c r="I35" s="274">
        <v>33.299999999999997</v>
      </c>
      <c r="J35" s="274">
        <v>40.9</v>
      </c>
      <c r="K35" s="274">
        <v>107</v>
      </c>
      <c r="L35" s="274">
        <v>96.6</v>
      </c>
      <c r="M35" s="274">
        <v>72.7</v>
      </c>
    </row>
    <row r="36" spans="1:13" s="269" customFormat="1" ht="12.95" customHeight="1" x14ac:dyDescent="0.2">
      <c r="A36" s="275" t="s">
        <v>262</v>
      </c>
      <c r="B36" s="274">
        <v>9.9</v>
      </c>
      <c r="C36" s="274">
        <v>31.7</v>
      </c>
      <c r="D36" s="274">
        <v>4.9000000000000004</v>
      </c>
      <c r="E36" s="274">
        <v>6.8</v>
      </c>
      <c r="F36" s="274">
        <v>14.1</v>
      </c>
      <c r="G36" s="274">
        <v>19.5</v>
      </c>
      <c r="H36" s="274">
        <v>13.1</v>
      </c>
      <c r="I36" s="274">
        <v>9.9</v>
      </c>
      <c r="J36" s="274">
        <v>6.4</v>
      </c>
      <c r="K36" s="274">
        <v>97.3</v>
      </c>
      <c r="L36" s="274">
        <v>0.7</v>
      </c>
      <c r="M36" s="274">
        <v>0.9</v>
      </c>
    </row>
    <row r="37" spans="1:13" s="269" customFormat="1" ht="12.95" customHeight="1" x14ac:dyDescent="0.2">
      <c r="A37" s="273" t="s">
        <v>263</v>
      </c>
      <c r="B37" s="274">
        <v>2857.7</v>
      </c>
      <c r="C37" s="274">
        <v>3446.3</v>
      </c>
      <c r="D37" s="274">
        <v>1032.7</v>
      </c>
      <c r="E37" s="274">
        <v>1153</v>
      </c>
      <c r="F37" s="274">
        <v>821.4</v>
      </c>
      <c r="G37" s="274">
        <v>928</v>
      </c>
      <c r="H37" s="274">
        <v>1846.7</v>
      </c>
      <c r="I37" s="274">
        <v>1989.2</v>
      </c>
      <c r="J37" s="274">
        <v>3782.8</v>
      </c>
      <c r="K37" s="274">
        <v>4118.5</v>
      </c>
      <c r="L37" s="274">
        <v>4373.3</v>
      </c>
      <c r="M37" s="274">
        <v>3017.7</v>
      </c>
    </row>
    <row r="38" spans="1:13" s="269" customFormat="1" ht="12.95" customHeight="1" x14ac:dyDescent="0.2">
      <c r="A38" s="275" t="s">
        <v>264</v>
      </c>
      <c r="B38" s="274">
        <v>2851.9</v>
      </c>
      <c r="C38" s="274">
        <v>3440.9</v>
      </c>
      <c r="D38" s="274">
        <v>1032.7</v>
      </c>
      <c r="E38" s="274">
        <v>1152.8</v>
      </c>
      <c r="F38" s="274">
        <v>800.5</v>
      </c>
      <c r="G38" s="274">
        <v>927.8</v>
      </c>
      <c r="H38" s="274">
        <v>1797.9</v>
      </c>
      <c r="I38" s="274">
        <v>1960</v>
      </c>
      <c r="J38" s="274">
        <v>3754.9</v>
      </c>
      <c r="K38" s="274">
        <v>4118.1000000000004</v>
      </c>
      <c r="L38" s="274">
        <v>4370.7</v>
      </c>
      <c r="M38" s="274">
        <v>3016.5</v>
      </c>
    </row>
    <row r="39" spans="1:13" s="269" customFormat="1" ht="12.95" customHeight="1" x14ac:dyDescent="0.2">
      <c r="A39" s="275" t="s">
        <v>265</v>
      </c>
      <c r="B39" s="274">
        <v>0</v>
      </c>
      <c r="C39" s="274">
        <v>0</v>
      </c>
      <c r="D39" s="274">
        <v>0.1</v>
      </c>
      <c r="E39" s="274">
        <v>0.1</v>
      </c>
      <c r="F39" s="274">
        <v>0.1</v>
      </c>
      <c r="G39" s="274">
        <v>0.2</v>
      </c>
      <c r="H39" s="274">
        <v>48.7</v>
      </c>
      <c r="I39" s="274">
        <v>29</v>
      </c>
      <c r="J39" s="274">
        <v>27.9</v>
      </c>
      <c r="K39" s="274">
        <v>0.1</v>
      </c>
      <c r="L39" s="274">
        <v>2.2999999999999998</v>
      </c>
      <c r="M39" s="274">
        <v>1</v>
      </c>
    </row>
    <row r="40" spans="1:13" s="269" customFormat="1" ht="24" customHeight="1" x14ac:dyDescent="0.2">
      <c r="A40" s="275" t="s">
        <v>266</v>
      </c>
      <c r="B40" s="274">
        <v>5.7</v>
      </c>
      <c r="C40" s="274">
        <v>5.5</v>
      </c>
      <c r="D40" s="274">
        <v>0</v>
      </c>
      <c r="E40" s="274">
        <v>0.1</v>
      </c>
      <c r="F40" s="274">
        <v>20.8</v>
      </c>
      <c r="G40" s="274">
        <v>0</v>
      </c>
      <c r="H40" s="274">
        <v>0.1</v>
      </c>
      <c r="I40" s="274">
        <v>0.2</v>
      </c>
      <c r="J40" s="274">
        <v>0</v>
      </c>
      <c r="K40" s="274">
        <v>0.3</v>
      </c>
      <c r="L40" s="274">
        <v>0.2</v>
      </c>
      <c r="M40" s="274">
        <v>0.2</v>
      </c>
    </row>
    <row r="41" spans="1:13" s="269" customFormat="1" ht="6.95" customHeight="1" x14ac:dyDescent="0.2">
      <c r="A41" s="273"/>
      <c r="B41" s="223"/>
      <c r="C41" s="223"/>
      <c r="D41" s="223"/>
      <c r="E41" s="223"/>
      <c r="F41" s="223"/>
      <c r="G41" s="223"/>
      <c r="H41" s="223"/>
      <c r="I41" s="223"/>
      <c r="J41" s="223"/>
      <c r="K41" s="223"/>
      <c r="L41" s="223"/>
      <c r="M41" s="223"/>
    </row>
    <row r="42" spans="1:13" s="269" customFormat="1" ht="12.95" customHeight="1" x14ac:dyDescent="0.2">
      <c r="A42" s="232" t="s">
        <v>44</v>
      </c>
      <c r="B42" s="271">
        <v>1139.7</v>
      </c>
      <c r="C42" s="271">
        <v>491.7</v>
      </c>
      <c r="D42" s="271">
        <v>543.29999999999995</v>
      </c>
      <c r="E42" s="271">
        <v>567.4</v>
      </c>
      <c r="F42" s="271">
        <v>845.3</v>
      </c>
      <c r="G42" s="271">
        <v>1114.2</v>
      </c>
      <c r="H42" s="271">
        <v>1134.7</v>
      </c>
      <c r="I42" s="271">
        <v>1713.3</v>
      </c>
      <c r="J42" s="271">
        <v>2268.5</v>
      </c>
      <c r="K42" s="271">
        <v>5303.3</v>
      </c>
      <c r="L42" s="271">
        <v>3600.4</v>
      </c>
      <c r="M42" s="271">
        <v>6532.8</v>
      </c>
    </row>
    <row r="43" spans="1:13" s="269" customFormat="1" ht="12.95" customHeight="1" x14ac:dyDescent="0.2">
      <c r="A43" s="273" t="s">
        <v>267</v>
      </c>
      <c r="B43" s="223">
        <v>891.2</v>
      </c>
      <c r="C43" s="223">
        <v>790.8</v>
      </c>
      <c r="D43" s="223">
        <v>740.8</v>
      </c>
      <c r="E43" s="223">
        <v>678.5</v>
      </c>
      <c r="F43" s="223">
        <v>529.9</v>
      </c>
      <c r="G43" s="223">
        <v>533.4</v>
      </c>
      <c r="H43" s="223">
        <v>531.79999999999995</v>
      </c>
      <c r="I43" s="223">
        <v>629.29999999999995</v>
      </c>
      <c r="J43" s="223">
        <v>666.7</v>
      </c>
      <c r="K43" s="223">
        <v>682.2</v>
      </c>
      <c r="L43" s="223">
        <v>345</v>
      </c>
      <c r="M43" s="223">
        <v>444.7</v>
      </c>
    </row>
    <row r="44" spans="1:13" s="269" customFormat="1" ht="12.95" customHeight="1" x14ac:dyDescent="0.2">
      <c r="A44" s="273" t="s">
        <v>268</v>
      </c>
      <c r="B44" s="223">
        <v>586.5</v>
      </c>
      <c r="C44" s="223">
        <v>567.1</v>
      </c>
      <c r="D44" s="223">
        <v>620.1</v>
      </c>
      <c r="E44" s="223">
        <v>631.29999999999995</v>
      </c>
      <c r="F44" s="223">
        <v>193.5</v>
      </c>
      <c r="G44" s="223">
        <v>418</v>
      </c>
      <c r="H44" s="223">
        <v>543.29999999999995</v>
      </c>
      <c r="I44" s="223">
        <v>796.6</v>
      </c>
      <c r="J44" s="223">
        <v>1127.4000000000001</v>
      </c>
      <c r="K44" s="223">
        <v>3935.2</v>
      </c>
      <c r="L44" s="223">
        <v>2434</v>
      </c>
      <c r="M44" s="223">
        <v>4391</v>
      </c>
    </row>
    <row r="45" spans="1:13" s="269" customFormat="1" ht="12.95" customHeight="1" x14ac:dyDescent="0.2">
      <c r="A45" s="275" t="s">
        <v>269</v>
      </c>
      <c r="B45" s="223">
        <v>259.39999999999998</v>
      </c>
      <c r="C45" s="223">
        <v>267.10000000000002</v>
      </c>
      <c r="D45" s="223">
        <v>271.5</v>
      </c>
      <c r="E45" s="223">
        <v>299.8</v>
      </c>
      <c r="F45" s="223">
        <v>139</v>
      </c>
      <c r="G45" s="223">
        <v>132.80000000000001</v>
      </c>
      <c r="H45" s="223">
        <v>145.1</v>
      </c>
      <c r="I45" s="223">
        <v>150.80000000000001</v>
      </c>
      <c r="J45" s="223">
        <v>245.2</v>
      </c>
      <c r="K45" s="223">
        <v>488.9</v>
      </c>
      <c r="L45" s="223">
        <v>344.8</v>
      </c>
      <c r="M45" s="223">
        <v>366.5</v>
      </c>
    </row>
    <row r="46" spans="1:13" s="269" customFormat="1" ht="15" customHeight="1" x14ac:dyDescent="0.2">
      <c r="A46" s="275" t="s">
        <v>270</v>
      </c>
      <c r="B46" s="223">
        <v>209.5</v>
      </c>
      <c r="C46" s="223">
        <v>193.3</v>
      </c>
      <c r="D46" s="223">
        <v>205.5</v>
      </c>
      <c r="E46" s="223">
        <v>205.2</v>
      </c>
      <c r="F46" s="223">
        <v>-71.099999999999994</v>
      </c>
      <c r="G46" s="223">
        <v>51.4</v>
      </c>
      <c r="H46" s="223">
        <v>51.4</v>
      </c>
      <c r="I46" s="223">
        <v>255.4</v>
      </c>
      <c r="J46" s="223">
        <v>255.4</v>
      </c>
      <c r="K46" s="223">
        <v>864.5</v>
      </c>
      <c r="L46" s="223">
        <v>868.5</v>
      </c>
      <c r="M46" s="223">
        <v>1817.7</v>
      </c>
    </row>
    <row r="47" spans="1:13" s="269" customFormat="1" ht="36" x14ac:dyDescent="0.2">
      <c r="A47" s="275" t="s">
        <v>272</v>
      </c>
      <c r="B47" s="223"/>
      <c r="C47" s="223"/>
      <c r="D47" s="223"/>
      <c r="E47" s="223"/>
      <c r="F47" s="223"/>
      <c r="G47" s="223"/>
      <c r="H47" s="223" t="s">
        <v>33</v>
      </c>
      <c r="I47" s="223" t="s">
        <v>33</v>
      </c>
      <c r="J47" s="223" t="s">
        <v>33</v>
      </c>
      <c r="K47" s="223" t="s">
        <v>33</v>
      </c>
      <c r="L47" s="223">
        <v>0</v>
      </c>
      <c r="M47" s="223">
        <v>-0.3</v>
      </c>
    </row>
    <row r="48" spans="1:13" s="269" customFormat="1" ht="12" x14ac:dyDescent="0.2">
      <c r="A48" s="275" t="s">
        <v>271</v>
      </c>
      <c r="B48" s="223">
        <v>117.5</v>
      </c>
      <c r="C48" s="223">
        <v>106.7</v>
      </c>
      <c r="D48" s="223">
        <v>143.1</v>
      </c>
      <c r="E48" s="223">
        <v>126.3</v>
      </c>
      <c r="F48" s="223">
        <v>125.6</v>
      </c>
      <c r="G48" s="223">
        <v>233.8</v>
      </c>
      <c r="H48" s="223">
        <v>346.8</v>
      </c>
      <c r="I48" s="223">
        <v>383.9</v>
      </c>
      <c r="J48" s="223">
        <v>626.79999999999995</v>
      </c>
      <c r="K48" s="223">
        <v>2581.8000000000002</v>
      </c>
      <c r="L48" s="223">
        <v>1220.7</v>
      </c>
      <c r="M48" s="223">
        <v>2207.1</v>
      </c>
    </row>
    <row r="49" spans="1:13" s="269" customFormat="1" ht="12.95" customHeight="1" x14ac:dyDescent="0.2">
      <c r="A49" s="276" t="s">
        <v>273</v>
      </c>
      <c r="B49" s="223">
        <v>53.2</v>
      </c>
      <c r="C49" s="223">
        <v>-652.6</v>
      </c>
      <c r="D49" s="223">
        <v>-717.7</v>
      </c>
      <c r="E49" s="223">
        <v>-620.29999999999995</v>
      </c>
      <c r="F49" s="223">
        <v>94.8</v>
      </c>
      <c r="G49" s="223">
        <v>148.6</v>
      </c>
      <c r="H49" s="223">
        <v>43.7</v>
      </c>
      <c r="I49" s="223">
        <v>263.39999999999998</v>
      </c>
      <c r="J49" s="223">
        <v>456.7</v>
      </c>
      <c r="K49" s="223">
        <v>670.6</v>
      </c>
      <c r="L49" s="223">
        <v>788.5</v>
      </c>
      <c r="M49" s="223">
        <v>1659.7</v>
      </c>
    </row>
    <row r="50" spans="1:13" s="269" customFormat="1" ht="12.95" customHeight="1" x14ac:dyDescent="0.2">
      <c r="A50" s="276" t="s">
        <v>274</v>
      </c>
      <c r="B50" s="223">
        <v>-391.1</v>
      </c>
      <c r="C50" s="223">
        <v>-213.5</v>
      </c>
      <c r="D50" s="223">
        <v>-99.9</v>
      </c>
      <c r="E50" s="223">
        <v>-122.1</v>
      </c>
      <c r="F50" s="223">
        <v>27.2</v>
      </c>
      <c r="G50" s="223">
        <v>14.2</v>
      </c>
      <c r="H50" s="223">
        <v>15.9</v>
      </c>
      <c r="I50" s="223">
        <v>23.9</v>
      </c>
      <c r="J50" s="223">
        <v>17.8</v>
      </c>
      <c r="K50" s="223">
        <v>15.3</v>
      </c>
      <c r="L50" s="223">
        <v>32.9</v>
      </c>
      <c r="M50" s="223">
        <v>37.4</v>
      </c>
    </row>
    <row r="51" spans="1:13" s="269" customFormat="1" ht="6.4" customHeight="1" x14ac:dyDescent="0.2">
      <c r="A51" s="276"/>
      <c r="B51" s="223"/>
      <c r="C51" s="223"/>
      <c r="D51" s="223"/>
      <c r="E51" s="223"/>
      <c r="F51" s="223"/>
      <c r="G51" s="223"/>
      <c r="H51" s="271"/>
      <c r="I51" s="271"/>
      <c r="J51" s="271"/>
      <c r="K51" s="271"/>
      <c r="L51" s="271"/>
      <c r="M51" s="271"/>
    </row>
    <row r="52" spans="1:13" s="272" customFormat="1" ht="24" customHeight="1" x14ac:dyDescent="0.2">
      <c r="A52" s="232" t="s">
        <v>275</v>
      </c>
      <c r="B52" s="271">
        <v>6131.5</v>
      </c>
      <c r="C52" s="271">
        <v>5771.8</v>
      </c>
      <c r="D52" s="271">
        <v>2876.1</v>
      </c>
      <c r="E52" s="271">
        <v>3208.4</v>
      </c>
      <c r="F52" s="271">
        <v>3356.3</v>
      </c>
      <c r="G52" s="271">
        <v>4235.2</v>
      </c>
      <c r="H52" s="271">
        <v>5048.3</v>
      </c>
      <c r="I52" s="271">
        <v>6134.2</v>
      </c>
      <c r="J52" s="271">
        <v>9578.5</v>
      </c>
      <c r="K52" s="271">
        <v>13379.7</v>
      </c>
      <c r="L52" s="271">
        <v>12487.9</v>
      </c>
      <c r="M52" s="271">
        <v>16406.3</v>
      </c>
    </row>
    <row r="53" spans="1:13" s="269" customFormat="1" ht="6.95" customHeight="1" thickBot="1" x14ac:dyDescent="0.25">
      <c r="A53" s="230"/>
      <c r="B53" s="231"/>
      <c r="C53" s="231"/>
      <c r="D53" s="231"/>
      <c r="E53" s="231"/>
      <c r="F53" s="231"/>
      <c r="G53" s="231"/>
      <c r="H53" s="231"/>
      <c r="I53" s="231"/>
      <c r="J53" s="231"/>
      <c r="K53" s="231"/>
      <c r="L53" s="231"/>
      <c r="M53" s="231"/>
    </row>
    <row r="54" spans="1:13" s="269" customFormat="1" ht="12.95" hidden="1" customHeight="1" x14ac:dyDescent="0.2">
      <c r="A54" s="232"/>
      <c r="B54" s="212"/>
      <c r="C54" s="212"/>
      <c r="D54" s="212"/>
      <c r="E54" s="212"/>
      <c r="F54" s="212"/>
      <c r="G54" s="212"/>
      <c r="H54" s="212"/>
      <c r="I54" s="212"/>
      <c r="J54" s="212"/>
      <c r="K54" s="212"/>
      <c r="L54" s="212"/>
      <c r="M54" s="212"/>
    </row>
    <row r="55" spans="1:13" s="269" customFormat="1" ht="12.95" customHeight="1" x14ac:dyDescent="0.2">
      <c r="A55" s="232" t="s">
        <v>14</v>
      </c>
      <c r="B55" s="212"/>
      <c r="C55" s="212"/>
      <c r="D55" s="212"/>
      <c r="E55" s="212"/>
      <c r="F55" s="212"/>
      <c r="G55" s="212"/>
      <c r="H55" s="212"/>
      <c r="I55" s="212"/>
      <c r="J55" s="212"/>
      <c r="K55" s="212"/>
      <c r="L55" s="212"/>
      <c r="M55" s="212"/>
    </row>
    <row r="56" spans="1:13" ht="12.95" customHeight="1" x14ac:dyDescent="0.2">
      <c r="A56" s="273" t="s">
        <v>47</v>
      </c>
      <c r="B56" s="212">
        <v>86</v>
      </c>
      <c r="C56" s="212">
        <v>84</v>
      </c>
      <c r="D56" s="212">
        <v>77</v>
      </c>
      <c r="E56" s="212">
        <v>74</v>
      </c>
      <c r="F56" s="212">
        <v>67</v>
      </c>
      <c r="G56" s="212">
        <v>69</v>
      </c>
      <c r="H56" s="212">
        <v>66</v>
      </c>
      <c r="I56" s="212">
        <v>70</v>
      </c>
      <c r="J56" s="212">
        <v>76</v>
      </c>
      <c r="K56" s="212">
        <v>94</v>
      </c>
      <c r="L56" s="212">
        <v>115</v>
      </c>
      <c r="M56" s="212">
        <v>138</v>
      </c>
    </row>
    <row r="57" spans="1:13" ht="12.95" customHeight="1" x14ac:dyDescent="0.2">
      <c r="B57" s="212"/>
      <c r="G57" s="278"/>
      <c r="H57" s="278"/>
      <c r="I57" s="278"/>
      <c r="J57" s="278"/>
      <c r="K57" s="278"/>
      <c r="L57" s="278"/>
      <c r="M57" s="278"/>
    </row>
  </sheetData>
  <hyperlinks>
    <hyperlink ref="A1" location="Мазмуну!A1" display="МАЗМУНУНА  кайтуу" xr:uid="{00000000-0004-0000-4000-000000000000}"/>
  </hyperlinks>
  <pageMargins left="0.78740157480314965" right="0.78740157480314965" top="0.78740157480314965" bottom="0.78740157480314965" header="0.51181102362204722" footer="0.51181102362204722"/>
  <pageSetup paperSize="9" scale="95"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57"/>
  <sheetViews>
    <sheetView workbookViewId="0">
      <selection activeCell="M42" sqref="M42"/>
    </sheetView>
  </sheetViews>
  <sheetFormatPr defaultRowHeight="12.95" customHeight="1" x14ac:dyDescent="0.2"/>
  <cols>
    <col min="1" max="1" width="40" style="232" customWidth="1"/>
    <col min="2" max="2" width="8.7109375" style="289" hidden="1" customWidth="1"/>
    <col min="3" max="8" width="0" style="212" hidden="1" customWidth="1"/>
    <col min="9" max="12" width="9.140625" style="212"/>
    <col min="13" max="13" width="8.85546875" style="212"/>
    <col min="14" max="256" width="9.140625" style="212"/>
    <col min="257" max="257" width="40" style="212" customWidth="1"/>
    <col min="258" max="262" width="0" style="212" hidden="1" customWidth="1"/>
    <col min="263" max="512" width="9.140625" style="212"/>
    <col min="513" max="513" width="40" style="212" customWidth="1"/>
    <col min="514" max="518" width="0" style="212" hidden="1" customWidth="1"/>
    <col min="519" max="768" width="9.140625" style="212"/>
    <col min="769" max="769" width="40" style="212" customWidth="1"/>
    <col min="770" max="774" width="0" style="212" hidden="1" customWidth="1"/>
    <col min="775" max="1024" width="9.140625" style="212"/>
    <col min="1025" max="1025" width="40" style="212" customWidth="1"/>
    <col min="1026" max="1030" width="0" style="212" hidden="1" customWidth="1"/>
    <col min="1031" max="1280" width="9.140625" style="212"/>
    <col min="1281" max="1281" width="40" style="212" customWidth="1"/>
    <col min="1282" max="1286" width="0" style="212" hidden="1" customWidth="1"/>
    <col min="1287" max="1536" width="9.140625" style="212"/>
    <col min="1537" max="1537" width="40" style="212" customWidth="1"/>
    <col min="1538" max="1542" width="0" style="212" hidden="1" customWidth="1"/>
    <col min="1543" max="1792" width="9.140625" style="212"/>
    <col min="1793" max="1793" width="40" style="212" customWidth="1"/>
    <col min="1794" max="1798" width="0" style="212" hidden="1" customWidth="1"/>
    <col min="1799" max="2048" width="9.140625" style="212"/>
    <col min="2049" max="2049" width="40" style="212" customWidth="1"/>
    <col min="2050" max="2054" width="0" style="212" hidden="1" customWidth="1"/>
    <col min="2055" max="2304" width="9.140625" style="212"/>
    <col min="2305" max="2305" width="40" style="212" customWidth="1"/>
    <col min="2306" max="2310" width="0" style="212" hidden="1" customWidth="1"/>
    <col min="2311" max="2560" width="9.140625" style="212"/>
    <col min="2561" max="2561" width="40" style="212" customWidth="1"/>
    <col min="2562" max="2566" width="0" style="212" hidden="1" customWidth="1"/>
    <col min="2567" max="2816" width="9.140625" style="212"/>
    <col min="2817" max="2817" width="40" style="212" customWidth="1"/>
    <col min="2818" max="2822" width="0" style="212" hidden="1" customWidth="1"/>
    <col min="2823" max="3072" width="9.140625" style="212"/>
    <col min="3073" max="3073" width="40" style="212" customWidth="1"/>
    <col min="3074" max="3078" width="0" style="212" hidden="1" customWidth="1"/>
    <col min="3079" max="3328" width="9.140625" style="212"/>
    <col min="3329" max="3329" width="40" style="212" customWidth="1"/>
    <col min="3330" max="3334" width="0" style="212" hidden="1" customWidth="1"/>
    <col min="3335" max="3584" width="9.140625" style="212"/>
    <col min="3585" max="3585" width="40" style="212" customWidth="1"/>
    <col min="3586" max="3590" width="0" style="212" hidden="1" customWidth="1"/>
    <col min="3591" max="3840" width="9.140625" style="212"/>
    <col min="3841" max="3841" width="40" style="212" customWidth="1"/>
    <col min="3842" max="3846" width="0" style="212" hidden="1" customWidth="1"/>
    <col min="3847" max="4096" width="9.140625" style="212"/>
    <col min="4097" max="4097" width="40" style="212" customWidth="1"/>
    <col min="4098" max="4102" width="0" style="212" hidden="1" customWidth="1"/>
    <col min="4103" max="4352" width="9.140625" style="212"/>
    <col min="4353" max="4353" width="40" style="212" customWidth="1"/>
    <col min="4354" max="4358" width="0" style="212" hidden="1" customWidth="1"/>
    <col min="4359" max="4608" width="9.140625" style="212"/>
    <col min="4609" max="4609" width="40" style="212" customWidth="1"/>
    <col min="4610" max="4614" width="0" style="212" hidden="1" customWidth="1"/>
    <col min="4615" max="4864" width="9.140625" style="212"/>
    <col min="4865" max="4865" width="40" style="212" customWidth="1"/>
    <col min="4866" max="4870" width="0" style="212" hidden="1" customWidth="1"/>
    <col min="4871" max="5120" width="9.140625" style="212"/>
    <col min="5121" max="5121" width="40" style="212" customWidth="1"/>
    <col min="5122" max="5126" width="0" style="212" hidden="1" customWidth="1"/>
    <col min="5127" max="5376" width="9.140625" style="212"/>
    <col min="5377" max="5377" width="40" style="212" customWidth="1"/>
    <col min="5378" max="5382" width="0" style="212" hidden="1" customWidth="1"/>
    <col min="5383" max="5632" width="9.140625" style="212"/>
    <col min="5633" max="5633" width="40" style="212" customWidth="1"/>
    <col min="5634" max="5638" width="0" style="212" hidden="1" customWidth="1"/>
    <col min="5639" max="5888" width="9.140625" style="212"/>
    <col min="5889" max="5889" width="40" style="212" customWidth="1"/>
    <col min="5890" max="5894" width="0" style="212" hidden="1" customWidth="1"/>
    <col min="5895" max="6144" width="9.140625" style="212"/>
    <col min="6145" max="6145" width="40" style="212" customWidth="1"/>
    <col min="6146" max="6150" width="0" style="212" hidden="1" customWidth="1"/>
    <col min="6151" max="6400" width="9.140625" style="212"/>
    <col min="6401" max="6401" width="40" style="212" customWidth="1"/>
    <col min="6402" max="6406" width="0" style="212" hidden="1" customWidth="1"/>
    <col min="6407" max="6656" width="9.140625" style="212"/>
    <col min="6657" max="6657" width="40" style="212" customWidth="1"/>
    <col min="6658" max="6662" width="0" style="212" hidden="1" customWidth="1"/>
    <col min="6663" max="6912" width="9.140625" style="212"/>
    <col min="6913" max="6913" width="40" style="212" customWidth="1"/>
    <col min="6914" max="6918" width="0" style="212" hidden="1" customWidth="1"/>
    <col min="6919" max="7168" width="9.140625" style="212"/>
    <col min="7169" max="7169" width="40" style="212" customWidth="1"/>
    <col min="7170" max="7174" width="0" style="212" hidden="1" customWidth="1"/>
    <col min="7175" max="7424" width="9.140625" style="212"/>
    <col min="7425" max="7425" width="40" style="212" customWidth="1"/>
    <col min="7426" max="7430" width="0" style="212" hidden="1" customWidth="1"/>
    <col min="7431" max="7680" width="9.140625" style="212"/>
    <col min="7681" max="7681" width="40" style="212" customWidth="1"/>
    <col min="7682" max="7686" width="0" style="212" hidden="1" customWidth="1"/>
    <col min="7687" max="7936" width="9.140625" style="212"/>
    <col min="7937" max="7937" width="40" style="212" customWidth="1"/>
    <col min="7938" max="7942" width="0" style="212" hidden="1" customWidth="1"/>
    <col min="7943" max="8192" width="9.140625" style="212"/>
    <col min="8193" max="8193" width="40" style="212" customWidth="1"/>
    <col min="8194" max="8198" width="0" style="212" hidden="1" customWidth="1"/>
    <col min="8199" max="8448" width="9.140625" style="212"/>
    <col min="8449" max="8449" width="40" style="212" customWidth="1"/>
    <col min="8450" max="8454" width="0" style="212" hidden="1" customWidth="1"/>
    <col min="8455" max="8704" width="9.140625" style="212"/>
    <col min="8705" max="8705" width="40" style="212" customWidth="1"/>
    <col min="8706" max="8710" width="0" style="212" hidden="1" customWidth="1"/>
    <col min="8711" max="8960" width="9.140625" style="212"/>
    <col min="8961" max="8961" width="40" style="212" customWidth="1"/>
    <col min="8962" max="8966" width="0" style="212" hidden="1" customWidth="1"/>
    <col min="8967" max="9216" width="9.140625" style="212"/>
    <col min="9217" max="9217" width="40" style="212" customWidth="1"/>
    <col min="9218" max="9222" width="0" style="212" hidden="1" customWidth="1"/>
    <col min="9223" max="9472" width="9.140625" style="212"/>
    <col min="9473" max="9473" width="40" style="212" customWidth="1"/>
    <col min="9474" max="9478" width="0" style="212" hidden="1" customWidth="1"/>
    <col min="9479" max="9728" width="9.140625" style="212"/>
    <col min="9729" max="9729" width="40" style="212" customWidth="1"/>
    <col min="9730" max="9734" width="0" style="212" hidden="1" customWidth="1"/>
    <col min="9735" max="9984" width="9.140625" style="212"/>
    <col min="9985" max="9985" width="40" style="212" customWidth="1"/>
    <col min="9986" max="9990" width="0" style="212" hidden="1" customWidth="1"/>
    <col min="9991" max="10240" width="9.140625" style="212"/>
    <col min="10241" max="10241" width="40" style="212" customWidth="1"/>
    <col min="10242" max="10246" width="0" style="212" hidden="1" customWidth="1"/>
    <col min="10247" max="10496" width="9.140625" style="212"/>
    <col min="10497" max="10497" width="40" style="212" customWidth="1"/>
    <col min="10498" max="10502" width="0" style="212" hidden="1" customWidth="1"/>
    <col min="10503" max="10752" width="9.140625" style="212"/>
    <col min="10753" max="10753" width="40" style="212" customWidth="1"/>
    <col min="10754" max="10758" width="0" style="212" hidden="1" customWidth="1"/>
    <col min="10759" max="11008" width="9.140625" style="212"/>
    <col min="11009" max="11009" width="40" style="212" customWidth="1"/>
    <col min="11010" max="11014" width="0" style="212" hidden="1" customWidth="1"/>
    <col min="11015" max="11264" width="9.140625" style="212"/>
    <col min="11265" max="11265" width="40" style="212" customWidth="1"/>
    <col min="11266" max="11270" width="0" style="212" hidden="1" customWidth="1"/>
    <col min="11271" max="11520" width="9.140625" style="212"/>
    <col min="11521" max="11521" width="40" style="212" customWidth="1"/>
    <col min="11522" max="11526" width="0" style="212" hidden="1" customWidth="1"/>
    <col min="11527" max="11776" width="9.140625" style="212"/>
    <col min="11777" max="11777" width="40" style="212" customWidth="1"/>
    <col min="11778" max="11782" width="0" style="212" hidden="1" customWidth="1"/>
    <col min="11783" max="12032" width="9.140625" style="212"/>
    <col min="12033" max="12033" width="40" style="212" customWidth="1"/>
    <col min="12034" max="12038" width="0" style="212" hidden="1" customWidth="1"/>
    <col min="12039" max="12288" width="9.140625" style="212"/>
    <col min="12289" max="12289" width="40" style="212" customWidth="1"/>
    <col min="12290" max="12294" width="0" style="212" hidden="1" customWidth="1"/>
    <col min="12295" max="12544" width="9.140625" style="212"/>
    <col min="12545" max="12545" width="40" style="212" customWidth="1"/>
    <col min="12546" max="12550" width="0" style="212" hidden="1" customWidth="1"/>
    <col min="12551" max="12800" width="9.140625" style="212"/>
    <col min="12801" max="12801" width="40" style="212" customWidth="1"/>
    <col min="12802" max="12806" width="0" style="212" hidden="1" customWidth="1"/>
    <col min="12807" max="13056" width="9.140625" style="212"/>
    <col min="13057" max="13057" width="40" style="212" customWidth="1"/>
    <col min="13058" max="13062" width="0" style="212" hidden="1" customWidth="1"/>
    <col min="13063" max="13312" width="9.140625" style="212"/>
    <col min="13313" max="13313" width="40" style="212" customWidth="1"/>
    <col min="13314" max="13318" width="0" style="212" hidden="1" customWidth="1"/>
    <col min="13319" max="13568" width="9.140625" style="212"/>
    <col min="13569" max="13569" width="40" style="212" customWidth="1"/>
    <col min="13570" max="13574" width="0" style="212" hidden="1" customWidth="1"/>
    <col min="13575" max="13824" width="9.140625" style="212"/>
    <col min="13825" max="13825" width="40" style="212" customWidth="1"/>
    <col min="13826" max="13830" width="0" style="212" hidden="1" customWidth="1"/>
    <col min="13831" max="14080" width="9.140625" style="212"/>
    <col min="14081" max="14081" width="40" style="212" customWidth="1"/>
    <col min="14082" max="14086" width="0" style="212" hidden="1" customWidth="1"/>
    <col min="14087" max="14336" width="9.140625" style="212"/>
    <col min="14337" max="14337" width="40" style="212" customWidth="1"/>
    <col min="14338" max="14342" width="0" style="212" hidden="1" customWidth="1"/>
    <col min="14343" max="14592" width="9.140625" style="212"/>
    <col min="14593" max="14593" width="40" style="212" customWidth="1"/>
    <col min="14594" max="14598" width="0" style="212" hidden="1" customWidth="1"/>
    <col min="14599" max="14848" width="9.140625" style="212"/>
    <col min="14849" max="14849" width="40" style="212" customWidth="1"/>
    <col min="14850" max="14854" width="0" style="212" hidden="1" customWidth="1"/>
    <col min="14855" max="15104" width="9.140625" style="212"/>
    <col min="15105" max="15105" width="40" style="212" customWidth="1"/>
    <col min="15106" max="15110" width="0" style="212" hidden="1" customWidth="1"/>
    <col min="15111" max="15360" width="9.140625" style="212"/>
    <col min="15361" max="15361" width="40" style="212" customWidth="1"/>
    <col min="15362" max="15366" width="0" style="212" hidden="1" customWidth="1"/>
    <col min="15367" max="15616" width="9.140625" style="212"/>
    <col min="15617" max="15617" width="40" style="212" customWidth="1"/>
    <col min="15618" max="15622" width="0" style="212" hidden="1" customWidth="1"/>
    <col min="15623" max="15872" width="9.140625" style="212"/>
    <col min="15873" max="15873" width="40" style="212" customWidth="1"/>
    <col min="15874" max="15878" width="0" style="212" hidden="1" customWidth="1"/>
    <col min="15879" max="16128" width="9.140625" style="212"/>
    <col min="16129" max="16129" width="40" style="212" customWidth="1"/>
    <col min="16130" max="16134" width="0" style="212" hidden="1" customWidth="1"/>
    <col min="16135" max="16384" width="9.140625" style="212"/>
  </cols>
  <sheetData>
    <row r="1" spans="1:13" s="6" customFormat="1" ht="12.95" customHeight="1" x14ac:dyDescent="0.2">
      <c r="A1" s="952" t="s">
        <v>1375</v>
      </c>
    </row>
    <row r="2" spans="1:13" s="279" customFormat="1" ht="18" customHeight="1" x14ac:dyDescent="0.2">
      <c r="A2" s="210" t="s">
        <v>294</v>
      </c>
      <c r="B2" s="287"/>
    </row>
    <row r="3" spans="1:13" s="279" customFormat="1" ht="18" customHeight="1" x14ac:dyDescent="0.2">
      <c r="A3" s="210" t="s">
        <v>295</v>
      </c>
      <c r="B3" s="287"/>
    </row>
    <row r="4" spans="1:13" s="279" customFormat="1" ht="18" customHeight="1" x14ac:dyDescent="0.2">
      <c r="A4" s="210" t="s">
        <v>148</v>
      </c>
      <c r="B4" s="287"/>
    </row>
    <row r="5" spans="1:13" ht="18" customHeight="1" thickBot="1" x14ac:dyDescent="0.25">
      <c r="A5" s="268" t="s">
        <v>285</v>
      </c>
      <c r="C5" s="289"/>
      <c r="G5" s="269"/>
      <c r="H5" s="269"/>
      <c r="I5" s="269"/>
      <c r="J5" s="269"/>
      <c r="K5" s="269"/>
      <c r="L5" s="269"/>
      <c r="M5" s="26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9.4" customHeight="1" x14ac:dyDescent="0.2">
      <c r="A7" s="270"/>
      <c r="B7" s="233"/>
    </row>
    <row r="8" spans="1:13" s="272" customFormat="1" ht="12.95" customHeight="1" x14ac:dyDescent="0.2">
      <c r="A8" s="232" t="s">
        <v>42</v>
      </c>
      <c r="B8" s="271">
        <v>2682.9</v>
      </c>
      <c r="C8" s="271">
        <v>2029.8</v>
      </c>
      <c r="D8" s="271">
        <v>2179.6</v>
      </c>
      <c r="E8" s="271">
        <v>2075.1999999999998</v>
      </c>
      <c r="F8" s="271">
        <v>1973.2</v>
      </c>
      <c r="G8" s="271">
        <v>1878.5</v>
      </c>
      <c r="H8" s="271">
        <v>2105.4</v>
      </c>
      <c r="I8" s="271">
        <v>2486.9</v>
      </c>
      <c r="J8" s="271">
        <v>3078.3</v>
      </c>
      <c r="K8" s="271">
        <v>4617</v>
      </c>
      <c r="L8" s="271">
        <v>6255.6</v>
      </c>
      <c r="M8" s="271">
        <v>10084.700000000001</v>
      </c>
    </row>
    <row r="9" spans="1:13" s="269" customFormat="1" ht="12.95" customHeight="1" x14ac:dyDescent="0.2">
      <c r="A9" s="273" t="s">
        <v>236</v>
      </c>
      <c r="B9" s="274">
        <v>1207.3</v>
      </c>
      <c r="C9" s="274">
        <v>1210</v>
      </c>
      <c r="D9" s="274">
        <v>1325.7</v>
      </c>
      <c r="E9" s="274">
        <v>1275.8</v>
      </c>
      <c r="F9" s="274">
        <v>1210.2</v>
      </c>
      <c r="G9" s="274">
        <v>1152.4000000000001</v>
      </c>
      <c r="H9" s="274">
        <v>1421.8</v>
      </c>
      <c r="I9" s="274">
        <v>1727.8</v>
      </c>
      <c r="J9" s="274">
        <v>2051.3000000000002</v>
      </c>
      <c r="K9" s="274">
        <v>2677.8</v>
      </c>
      <c r="L9" s="274">
        <v>3717.5</v>
      </c>
      <c r="M9" s="274">
        <v>4982.6000000000004</v>
      </c>
    </row>
    <row r="10" spans="1:13" s="269" customFormat="1" ht="24" customHeight="1" x14ac:dyDescent="0.2">
      <c r="A10" s="275" t="s">
        <v>280</v>
      </c>
      <c r="B10" s="274">
        <v>129.1</v>
      </c>
      <c r="C10" s="274">
        <v>218.5</v>
      </c>
      <c r="D10" s="274">
        <v>269</v>
      </c>
      <c r="E10" s="274">
        <v>173.4</v>
      </c>
      <c r="F10" s="274">
        <v>290.7</v>
      </c>
      <c r="G10" s="274">
        <v>190.9</v>
      </c>
      <c r="H10" s="274">
        <v>175.2</v>
      </c>
      <c r="I10" s="274">
        <v>265.39999999999998</v>
      </c>
      <c r="J10" s="274">
        <v>402.7</v>
      </c>
      <c r="K10" s="274">
        <v>756.5</v>
      </c>
      <c r="L10" s="274">
        <v>800.5</v>
      </c>
      <c r="M10" s="274">
        <v>1031.0999999999999</v>
      </c>
    </row>
    <row r="11" spans="1:13" s="269" customFormat="1" ht="12.95" customHeight="1" x14ac:dyDescent="0.2">
      <c r="A11" s="275" t="s">
        <v>238</v>
      </c>
      <c r="B11" s="274">
        <v>2.6</v>
      </c>
      <c r="C11" s="274">
        <v>0.5</v>
      </c>
      <c r="D11" s="274">
        <v>0.4</v>
      </c>
      <c r="E11" s="274">
        <v>1</v>
      </c>
      <c r="F11" s="274">
        <v>1.7</v>
      </c>
      <c r="G11" s="274">
        <v>3.7</v>
      </c>
      <c r="H11" s="274">
        <v>4.4000000000000004</v>
      </c>
      <c r="I11" s="274">
        <v>5.7</v>
      </c>
      <c r="J11" s="274">
        <v>17.5</v>
      </c>
      <c r="K11" s="274">
        <v>2.4</v>
      </c>
      <c r="L11" s="274">
        <v>4.9000000000000004</v>
      </c>
      <c r="M11" s="274">
        <v>58.7</v>
      </c>
    </row>
    <row r="12" spans="1:13" s="269" customFormat="1" ht="12.95" customHeight="1" x14ac:dyDescent="0.2">
      <c r="A12" s="275" t="s">
        <v>239</v>
      </c>
      <c r="B12" s="274">
        <v>222.4</v>
      </c>
      <c r="C12" s="274">
        <v>177.8</v>
      </c>
      <c r="D12" s="274">
        <v>260.89999999999998</v>
      </c>
      <c r="E12" s="274">
        <v>228.5</v>
      </c>
      <c r="F12" s="274">
        <v>298.8</v>
      </c>
      <c r="G12" s="274">
        <v>399.5</v>
      </c>
      <c r="H12" s="274">
        <v>526.1</v>
      </c>
      <c r="I12" s="274">
        <v>634.4</v>
      </c>
      <c r="J12" s="274">
        <v>610.29999999999995</v>
      </c>
      <c r="K12" s="274">
        <v>584.79999999999995</v>
      </c>
      <c r="L12" s="274">
        <v>956.4</v>
      </c>
      <c r="M12" s="274">
        <v>768.4</v>
      </c>
    </row>
    <row r="13" spans="1:13" s="269" customFormat="1" ht="24" x14ac:dyDescent="0.2">
      <c r="A13" s="275" t="s">
        <v>281</v>
      </c>
      <c r="B13" s="274">
        <v>109.1</v>
      </c>
      <c r="C13" s="274">
        <v>71.5</v>
      </c>
      <c r="D13" s="274">
        <v>65.099999999999994</v>
      </c>
      <c r="E13" s="274">
        <v>52.3</v>
      </c>
      <c r="F13" s="274">
        <v>48.4</v>
      </c>
      <c r="G13" s="274">
        <v>54.5</v>
      </c>
      <c r="H13" s="274">
        <v>71.599999999999994</v>
      </c>
      <c r="I13" s="274">
        <v>56.5</v>
      </c>
      <c r="J13" s="274">
        <v>114.9</v>
      </c>
      <c r="K13" s="274">
        <v>131.69999999999999</v>
      </c>
      <c r="L13" s="274">
        <v>134.80000000000001</v>
      </c>
      <c r="M13" s="274">
        <v>169.1</v>
      </c>
    </row>
    <row r="14" spans="1:13" s="269" customFormat="1" ht="24" x14ac:dyDescent="0.2">
      <c r="A14" s="275" t="s">
        <v>241</v>
      </c>
      <c r="B14" s="274">
        <v>25.4</v>
      </c>
      <c r="C14" s="274">
        <v>25.4</v>
      </c>
      <c r="D14" s="274">
        <v>25.4</v>
      </c>
      <c r="E14" s="274">
        <v>25.4</v>
      </c>
      <c r="F14" s="274">
        <v>25.4</v>
      </c>
      <c r="G14" s="274">
        <v>25.4</v>
      </c>
      <c r="H14" s="274">
        <v>25.4</v>
      </c>
      <c r="I14" s="274">
        <v>25.4</v>
      </c>
      <c r="J14" s="274">
        <v>25.4</v>
      </c>
      <c r="K14" s="274">
        <v>25.4</v>
      </c>
      <c r="L14" s="274">
        <v>25.5</v>
      </c>
      <c r="M14" s="274">
        <v>25.4</v>
      </c>
    </row>
    <row r="15" spans="1:13" s="269" customFormat="1" ht="12.95" customHeight="1" x14ac:dyDescent="0.2">
      <c r="A15" s="275" t="s">
        <v>242</v>
      </c>
      <c r="B15" s="274">
        <v>511.6</v>
      </c>
      <c r="C15" s="274">
        <v>531.4</v>
      </c>
      <c r="D15" s="274">
        <v>514.20000000000005</v>
      </c>
      <c r="E15" s="274">
        <v>614.4</v>
      </c>
      <c r="F15" s="274">
        <v>450.7</v>
      </c>
      <c r="G15" s="274">
        <v>430.3</v>
      </c>
      <c r="H15" s="274">
        <v>420.9</v>
      </c>
      <c r="I15" s="274">
        <v>482</v>
      </c>
      <c r="J15" s="274">
        <v>602.5</v>
      </c>
      <c r="K15" s="274">
        <v>846.4</v>
      </c>
      <c r="L15" s="274">
        <v>1125.5</v>
      </c>
      <c r="M15" s="274">
        <v>1802</v>
      </c>
    </row>
    <row r="16" spans="1:13" s="269" customFormat="1" ht="12.95" customHeight="1" x14ac:dyDescent="0.2">
      <c r="A16" s="275" t="s">
        <v>243</v>
      </c>
      <c r="B16" s="223">
        <v>207.1</v>
      </c>
      <c r="C16" s="223">
        <v>185</v>
      </c>
      <c r="D16" s="223">
        <v>188.9</v>
      </c>
      <c r="E16" s="223">
        <v>180.2</v>
      </c>
      <c r="F16" s="223">
        <v>94.5</v>
      </c>
      <c r="G16" s="223">
        <v>48</v>
      </c>
      <c r="H16" s="223">
        <v>198.2</v>
      </c>
      <c r="I16" s="223">
        <v>258.39999999999998</v>
      </c>
      <c r="J16" s="223">
        <v>277.89999999999998</v>
      </c>
      <c r="K16" s="223">
        <v>329.5</v>
      </c>
      <c r="L16" s="223">
        <v>669.9</v>
      </c>
      <c r="M16" s="223">
        <v>998.7</v>
      </c>
    </row>
    <row r="17" spans="1:13" s="269" customFormat="1" ht="12.95" customHeight="1" x14ac:dyDescent="0.2">
      <c r="A17" s="275" t="s">
        <v>244</v>
      </c>
      <c r="B17" s="223">
        <v>0</v>
      </c>
      <c r="C17" s="223">
        <v>0</v>
      </c>
      <c r="D17" s="223">
        <v>1.8</v>
      </c>
      <c r="E17" s="223">
        <v>0.7</v>
      </c>
      <c r="F17" s="223">
        <v>0</v>
      </c>
      <c r="G17" s="223">
        <v>0</v>
      </c>
      <c r="H17" s="223">
        <v>0</v>
      </c>
      <c r="I17" s="223" t="s">
        <v>33</v>
      </c>
      <c r="J17" s="223">
        <v>0</v>
      </c>
      <c r="K17" s="223">
        <v>1</v>
      </c>
      <c r="L17" s="223">
        <v>0</v>
      </c>
      <c r="M17" s="223">
        <v>129.19999999999999</v>
      </c>
    </row>
    <row r="18" spans="1:13" s="269" customFormat="1" ht="12.95" customHeight="1" x14ac:dyDescent="0.2">
      <c r="A18" s="273" t="s">
        <v>245</v>
      </c>
      <c r="B18" s="223">
        <v>1475.6</v>
      </c>
      <c r="C18" s="223">
        <v>819.8</v>
      </c>
      <c r="D18" s="223">
        <v>853.9</v>
      </c>
      <c r="E18" s="223">
        <v>799.4</v>
      </c>
      <c r="F18" s="223">
        <v>763</v>
      </c>
      <c r="G18" s="223">
        <v>726.2</v>
      </c>
      <c r="H18" s="223">
        <v>683.6</v>
      </c>
      <c r="I18" s="223">
        <v>759.1</v>
      </c>
      <c r="J18" s="223">
        <v>1027</v>
      </c>
      <c r="K18" s="223">
        <v>1939.3</v>
      </c>
      <c r="L18" s="223">
        <v>2538</v>
      </c>
      <c r="M18" s="223">
        <v>5102.1000000000004</v>
      </c>
    </row>
    <row r="19" spans="1:13" s="269" customFormat="1" ht="12.95" customHeight="1" x14ac:dyDescent="0.2">
      <c r="A19" s="275" t="s">
        <v>246</v>
      </c>
      <c r="B19" s="223">
        <v>1364</v>
      </c>
      <c r="C19" s="223">
        <v>741.5</v>
      </c>
      <c r="D19" s="223">
        <v>767.7</v>
      </c>
      <c r="E19" s="223">
        <v>720</v>
      </c>
      <c r="F19" s="223">
        <v>688.1</v>
      </c>
      <c r="G19" s="223">
        <v>649.79999999999995</v>
      </c>
      <c r="H19" s="223">
        <v>597.4</v>
      </c>
      <c r="I19" s="223">
        <v>671.5</v>
      </c>
      <c r="J19" s="223">
        <v>934.1</v>
      </c>
      <c r="K19" s="223">
        <v>1844.4</v>
      </c>
      <c r="L19" s="223">
        <v>2456.1</v>
      </c>
      <c r="M19" s="223">
        <v>5000.5</v>
      </c>
    </row>
    <row r="20" spans="1:13" s="269" customFormat="1" ht="12.95" customHeight="1" x14ac:dyDescent="0.2">
      <c r="A20" s="275" t="s">
        <v>247</v>
      </c>
      <c r="B20" s="223"/>
      <c r="C20" s="223"/>
      <c r="D20" s="223"/>
      <c r="E20" s="223"/>
      <c r="F20" s="223"/>
      <c r="G20" s="223"/>
      <c r="H20" s="223" t="s">
        <v>33</v>
      </c>
      <c r="I20" s="223" t="s">
        <v>33</v>
      </c>
      <c r="J20" s="223" t="s">
        <v>33</v>
      </c>
      <c r="K20" s="223" t="s">
        <v>33</v>
      </c>
      <c r="L20" s="223" t="s">
        <v>33</v>
      </c>
      <c r="M20" s="223" t="s">
        <v>33</v>
      </c>
    </row>
    <row r="21" spans="1:13" s="269" customFormat="1" ht="12.95" customHeight="1" x14ac:dyDescent="0.2">
      <c r="A21" s="275" t="s">
        <v>249</v>
      </c>
      <c r="B21" s="223" t="s">
        <v>33</v>
      </c>
      <c r="C21" s="223" t="s">
        <v>33</v>
      </c>
      <c r="D21" s="223">
        <v>3.5</v>
      </c>
      <c r="E21" s="223">
        <v>3.5</v>
      </c>
      <c r="F21" s="223">
        <v>3.5</v>
      </c>
      <c r="G21" s="223">
        <v>3.5</v>
      </c>
      <c r="H21" s="223">
        <v>3.5</v>
      </c>
      <c r="I21" s="223">
        <v>3.5</v>
      </c>
      <c r="J21" s="223">
        <v>3.5</v>
      </c>
      <c r="K21" s="223">
        <v>3.5</v>
      </c>
      <c r="L21" s="223">
        <v>3.5</v>
      </c>
      <c r="M21" s="223">
        <v>3.5</v>
      </c>
    </row>
    <row r="22" spans="1:13" s="269" customFormat="1" ht="12.95" customHeight="1" x14ac:dyDescent="0.2">
      <c r="A22" s="275" t="s">
        <v>250</v>
      </c>
      <c r="B22" s="223">
        <v>2.1</v>
      </c>
      <c r="C22" s="223">
        <v>1.7</v>
      </c>
      <c r="D22" s="223">
        <v>1.8</v>
      </c>
      <c r="E22" s="223">
        <v>1.7</v>
      </c>
      <c r="F22" s="223">
        <v>1.8</v>
      </c>
      <c r="G22" s="223">
        <v>2</v>
      </c>
      <c r="H22" s="223">
        <v>0.5</v>
      </c>
      <c r="I22" s="223">
        <v>1.1000000000000001</v>
      </c>
      <c r="J22" s="223">
        <v>2</v>
      </c>
      <c r="K22" s="223">
        <v>2.1</v>
      </c>
      <c r="L22" s="223">
        <v>2.1</v>
      </c>
      <c r="M22" s="223">
        <v>16.2</v>
      </c>
    </row>
    <row r="23" spans="1:13" s="269" customFormat="1" ht="12.95" customHeight="1" x14ac:dyDescent="0.2">
      <c r="A23" s="275" t="s">
        <v>251</v>
      </c>
      <c r="B23" s="223">
        <v>0.4</v>
      </c>
      <c r="C23" s="223">
        <v>0.4</v>
      </c>
      <c r="D23" s="223">
        <v>0.4</v>
      </c>
      <c r="E23" s="223" t="s">
        <v>33</v>
      </c>
      <c r="F23" s="223" t="s">
        <v>33</v>
      </c>
      <c r="G23" s="223" t="s">
        <v>33</v>
      </c>
      <c r="H23" s="223" t="s">
        <v>33</v>
      </c>
      <c r="I23" s="223" t="s">
        <v>33</v>
      </c>
      <c r="J23" s="223" t="s">
        <v>33</v>
      </c>
      <c r="K23" s="223" t="s">
        <v>33</v>
      </c>
      <c r="L23" s="223" t="s">
        <v>33</v>
      </c>
      <c r="M23" s="223" t="s">
        <v>33</v>
      </c>
    </row>
    <row r="24" spans="1:13" s="269" customFormat="1" ht="12.95" customHeight="1" x14ac:dyDescent="0.2">
      <c r="A24" s="275" t="s">
        <v>252</v>
      </c>
      <c r="B24" s="223">
        <v>0.1</v>
      </c>
      <c r="C24" s="223">
        <v>0</v>
      </c>
      <c r="D24" s="223">
        <v>0.1</v>
      </c>
      <c r="E24" s="223">
        <v>0.1</v>
      </c>
      <c r="F24" s="223">
        <v>0.1</v>
      </c>
      <c r="G24" s="223">
        <v>7.9</v>
      </c>
      <c r="H24" s="223">
        <v>14.9</v>
      </c>
      <c r="I24" s="223">
        <v>15.4</v>
      </c>
      <c r="J24" s="223">
        <v>15.3</v>
      </c>
      <c r="K24" s="223">
        <v>11.7</v>
      </c>
      <c r="L24" s="223">
        <v>1.6</v>
      </c>
      <c r="M24" s="223">
        <v>0.6</v>
      </c>
    </row>
    <row r="25" spans="1:13" s="269" customFormat="1" ht="12.95" customHeight="1" x14ac:dyDescent="0.2">
      <c r="A25" s="275" t="s">
        <v>253</v>
      </c>
      <c r="B25" s="223">
        <v>109</v>
      </c>
      <c r="C25" s="223">
        <v>75.8</v>
      </c>
      <c r="D25" s="223">
        <v>79.599999999999994</v>
      </c>
      <c r="E25" s="223">
        <v>72.599999999999994</v>
      </c>
      <c r="F25" s="223">
        <v>68.400000000000006</v>
      </c>
      <c r="G25" s="223">
        <v>62.3</v>
      </c>
      <c r="H25" s="223">
        <v>66.7</v>
      </c>
      <c r="I25" s="223">
        <v>66.599999999999994</v>
      </c>
      <c r="J25" s="223">
        <v>71.5</v>
      </c>
      <c r="K25" s="223">
        <v>76.099999999999994</v>
      </c>
      <c r="L25" s="223">
        <v>63.3</v>
      </c>
      <c r="M25" s="223">
        <v>65.900000000000006</v>
      </c>
    </row>
    <row r="26" spans="1:13" s="269" customFormat="1" ht="12" x14ac:dyDescent="0.2">
      <c r="A26" s="273" t="s">
        <v>317</v>
      </c>
      <c r="B26" s="223">
        <v>0.2</v>
      </c>
      <c r="C26" s="223">
        <v>0.3</v>
      </c>
      <c r="D26" s="223">
        <v>0.8</v>
      </c>
      <c r="E26" s="223">
        <v>1.4</v>
      </c>
      <c r="F26" s="223">
        <v>1.1000000000000001</v>
      </c>
      <c r="G26" s="223">
        <v>0.8</v>
      </c>
      <c r="H26" s="223">
        <v>0.6</v>
      </c>
      <c r="I26" s="223">
        <v>0.9</v>
      </c>
      <c r="J26" s="223">
        <v>0.6</v>
      </c>
      <c r="K26" s="223">
        <v>1.5</v>
      </c>
      <c r="L26" s="223">
        <v>11.4</v>
      </c>
      <c r="M26" s="223">
        <v>15.3</v>
      </c>
    </row>
    <row r="27" spans="1:13" s="269" customFormat="1" ht="8.1" customHeight="1" x14ac:dyDescent="0.2">
      <c r="A27" s="273"/>
      <c r="B27" s="223"/>
      <c r="C27" s="223"/>
      <c r="D27" s="223"/>
      <c r="E27" s="223"/>
      <c r="F27" s="223"/>
      <c r="G27" s="223"/>
      <c r="H27" s="223"/>
      <c r="I27" s="223"/>
      <c r="J27" s="223"/>
      <c r="K27" s="212"/>
      <c r="L27" s="212"/>
      <c r="M27" s="212"/>
    </row>
    <row r="28" spans="1:13" s="269" customFormat="1" ht="12.95" customHeight="1" x14ac:dyDescent="0.2">
      <c r="A28" s="232" t="s">
        <v>43</v>
      </c>
      <c r="B28" s="271">
        <v>1400.6</v>
      </c>
      <c r="C28" s="271">
        <v>1437</v>
      </c>
      <c r="D28" s="271">
        <v>1670.4</v>
      </c>
      <c r="E28" s="271">
        <v>1731</v>
      </c>
      <c r="F28" s="271">
        <v>1816.3</v>
      </c>
      <c r="G28" s="271">
        <v>1656.7</v>
      </c>
      <c r="H28" s="271">
        <v>1724</v>
      </c>
      <c r="I28" s="271">
        <v>1910.9</v>
      </c>
      <c r="J28" s="271">
        <v>2114.8000000000002</v>
      </c>
      <c r="K28" s="271">
        <v>2957.8</v>
      </c>
      <c r="L28" s="271">
        <v>2807.6</v>
      </c>
      <c r="M28" s="271">
        <v>2793.9</v>
      </c>
    </row>
    <row r="29" spans="1:13" s="269" customFormat="1" ht="12.95" customHeight="1" x14ac:dyDescent="0.2">
      <c r="A29" s="273" t="s">
        <v>255</v>
      </c>
      <c r="B29" s="274">
        <v>1129.8</v>
      </c>
      <c r="C29" s="274">
        <v>1083.5</v>
      </c>
      <c r="D29" s="274">
        <v>1240.0999999999999</v>
      </c>
      <c r="E29" s="274">
        <v>1384.1</v>
      </c>
      <c r="F29" s="274">
        <v>1360.7</v>
      </c>
      <c r="G29" s="274">
        <v>1309.2</v>
      </c>
      <c r="H29" s="274">
        <v>1230</v>
      </c>
      <c r="I29" s="274">
        <v>1353.2</v>
      </c>
      <c r="J29" s="274">
        <v>1340.6</v>
      </c>
      <c r="K29" s="274">
        <v>1365.9</v>
      </c>
      <c r="L29" s="274">
        <v>1734.6</v>
      </c>
      <c r="M29" s="274">
        <v>2206.1999999999998</v>
      </c>
    </row>
    <row r="30" spans="1:13" s="269" customFormat="1" ht="12.95" customHeight="1" x14ac:dyDescent="0.2">
      <c r="A30" s="275" t="s">
        <v>256</v>
      </c>
      <c r="B30" s="274">
        <v>239.9</v>
      </c>
      <c r="C30" s="274">
        <v>249.4</v>
      </c>
      <c r="D30" s="274">
        <v>255.9</v>
      </c>
      <c r="E30" s="274">
        <v>247.5</v>
      </c>
      <c r="F30" s="274">
        <v>219.6</v>
      </c>
      <c r="G30" s="274">
        <v>229.5</v>
      </c>
      <c r="H30" s="274">
        <v>282.10000000000002</v>
      </c>
      <c r="I30" s="274">
        <v>382.1</v>
      </c>
      <c r="J30" s="274">
        <v>429.8</v>
      </c>
      <c r="K30" s="274">
        <v>529.29999999999995</v>
      </c>
      <c r="L30" s="274">
        <v>778.5</v>
      </c>
      <c r="M30" s="274">
        <v>1086.5999999999999</v>
      </c>
    </row>
    <row r="31" spans="1:13" s="269" customFormat="1" ht="12.95" customHeight="1" x14ac:dyDescent="0.2">
      <c r="A31" s="275" t="s">
        <v>257</v>
      </c>
      <c r="B31" s="274">
        <v>116.9</v>
      </c>
      <c r="C31" s="274">
        <v>144.69999999999999</v>
      </c>
      <c r="D31" s="274">
        <v>91.2</v>
      </c>
      <c r="E31" s="274">
        <v>101.9</v>
      </c>
      <c r="F31" s="274">
        <v>99.9</v>
      </c>
      <c r="G31" s="274">
        <v>35.5</v>
      </c>
      <c r="H31" s="274">
        <v>56.8</v>
      </c>
      <c r="I31" s="274">
        <v>61.4</v>
      </c>
      <c r="J31" s="274">
        <v>110.8</v>
      </c>
      <c r="K31" s="274">
        <v>133.19999999999999</v>
      </c>
      <c r="L31" s="274">
        <v>317.89999999999998</v>
      </c>
      <c r="M31" s="274">
        <v>380.3</v>
      </c>
    </row>
    <row r="32" spans="1:13" s="269" customFormat="1" ht="12.95" customHeight="1" x14ac:dyDescent="0.2">
      <c r="A32" s="275" t="s">
        <v>258</v>
      </c>
      <c r="B32" s="274">
        <v>581.4</v>
      </c>
      <c r="C32" s="274">
        <v>524.5</v>
      </c>
      <c r="D32" s="274">
        <v>728.7</v>
      </c>
      <c r="E32" s="274">
        <v>855.2</v>
      </c>
      <c r="F32" s="274">
        <v>862.9</v>
      </c>
      <c r="G32" s="274">
        <v>835.1</v>
      </c>
      <c r="H32" s="274">
        <v>689.3</v>
      </c>
      <c r="I32" s="274">
        <v>686.7</v>
      </c>
      <c r="J32" s="274">
        <v>552.9</v>
      </c>
      <c r="K32" s="274">
        <v>440.7</v>
      </c>
      <c r="L32" s="274">
        <v>394.6</v>
      </c>
      <c r="M32" s="274">
        <v>506.8</v>
      </c>
    </row>
    <row r="33" spans="1:13" s="269" customFormat="1" ht="12.95" customHeight="1" x14ac:dyDescent="0.2">
      <c r="A33" s="275" t="s">
        <v>259</v>
      </c>
      <c r="B33" s="274">
        <v>14</v>
      </c>
      <c r="C33" s="274">
        <v>9.8000000000000007</v>
      </c>
      <c r="D33" s="274">
        <v>14.9</v>
      </c>
      <c r="E33" s="274">
        <v>16.8</v>
      </c>
      <c r="F33" s="274">
        <v>12</v>
      </c>
      <c r="G33" s="274">
        <v>19.100000000000001</v>
      </c>
      <c r="H33" s="274">
        <v>29.7</v>
      </c>
      <c r="I33" s="274">
        <v>24.6</v>
      </c>
      <c r="J33" s="274">
        <v>18.399999999999999</v>
      </c>
      <c r="K33" s="274">
        <v>23.4</v>
      </c>
      <c r="L33" s="274">
        <v>37.700000000000003</v>
      </c>
      <c r="M33" s="274">
        <v>71.3</v>
      </c>
    </row>
    <row r="34" spans="1:13" s="269" customFormat="1" ht="12.95" customHeight="1" x14ac:dyDescent="0.2">
      <c r="A34" s="275" t="s">
        <v>260</v>
      </c>
      <c r="B34" s="274">
        <v>73.3</v>
      </c>
      <c r="C34" s="274">
        <v>42.2</v>
      </c>
      <c r="D34" s="274">
        <v>40.200000000000003</v>
      </c>
      <c r="E34" s="274">
        <v>48.6</v>
      </c>
      <c r="F34" s="274">
        <v>59.7</v>
      </c>
      <c r="G34" s="274">
        <v>76.5</v>
      </c>
      <c r="H34" s="274">
        <v>53.7</v>
      </c>
      <c r="I34" s="274">
        <v>69.3</v>
      </c>
      <c r="J34" s="274">
        <v>95.4</v>
      </c>
      <c r="K34" s="274">
        <v>140.30000000000001</v>
      </c>
      <c r="L34" s="274">
        <v>164.8</v>
      </c>
      <c r="M34" s="274">
        <v>111.8</v>
      </c>
    </row>
    <row r="35" spans="1:13" s="269" customFormat="1" ht="12.95" customHeight="1" x14ac:dyDescent="0.2">
      <c r="A35" s="275" t="s">
        <v>261</v>
      </c>
      <c r="B35" s="274">
        <v>104.1</v>
      </c>
      <c r="C35" s="274">
        <v>112.8</v>
      </c>
      <c r="D35" s="274">
        <v>109.2</v>
      </c>
      <c r="E35" s="274">
        <v>113.8</v>
      </c>
      <c r="F35" s="274">
        <v>106.3</v>
      </c>
      <c r="G35" s="274">
        <v>112.8</v>
      </c>
      <c r="H35" s="274">
        <v>118.2</v>
      </c>
      <c r="I35" s="274">
        <v>129.1</v>
      </c>
      <c r="J35" s="274">
        <v>133.30000000000001</v>
      </c>
      <c r="K35" s="274">
        <v>94.1</v>
      </c>
      <c r="L35" s="274">
        <v>38.4</v>
      </c>
      <c r="M35" s="274">
        <v>18.7</v>
      </c>
    </row>
    <row r="36" spans="1:13" s="269" customFormat="1" ht="12.95" customHeight="1" x14ac:dyDescent="0.2">
      <c r="A36" s="275" t="s">
        <v>262</v>
      </c>
      <c r="B36" s="274">
        <v>0.2</v>
      </c>
      <c r="C36" s="274">
        <v>0</v>
      </c>
      <c r="D36" s="274">
        <v>0.1</v>
      </c>
      <c r="E36" s="274">
        <v>0.3</v>
      </c>
      <c r="F36" s="274">
        <v>0.3</v>
      </c>
      <c r="G36" s="274">
        <v>0.6</v>
      </c>
      <c r="H36" s="274">
        <v>0.1</v>
      </c>
      <c r="I36" s="274">
        <v>0</v>
      </c>
      <c r="J36" s="274" t="s">
        <v>33</v>
      </c>
      <c r="K36" s="274">
        <v>4.8</v>
      </c>
      <c r="L36" s="274">
        <v>2.6</v>
      </c>
      <c r="M36" s="274">
        <v>30.5</v>
      </c>
    </row>
    <row r="37" spans="1:13" s="269" customFormat="1" ht="12.95" customHeight="1" x14ac:dyDescent="0.2">
      <c r="A37" s="273" t="s">
        <v>263</v>
      </c>
      <c r="B37" s="274">
        <v>270.7</v>
      </c>
      <c r="C37" s="274">
        <v>353.5</v>
      </c>
      <c r="D37" s="274">
        <v>430.3</v>
      </c>
      <c r="E37" s="274">
        <v>346.9</v>
      </c>
      <c r="F37" s="274">
        <v>455.6</v>
      </c>
      <c r="G37" s="274">
        <v>347.5</v>
      </c>
      <c r="H37" s="274">
        <v>494</v>
      </c>
      <c r="I37" s="274">
        <v>557.70000000000005</v>
      </c>
      <c r="J37" s="274">
        <v>774.2</v>
      </c>
      <c r="K37" s="274">
        <v>1592</v>
      </c>
      <c r="L37" s="274">
        <v>1073</v>
      </c>
      <c r="M37" s="274">
        <v>587.79999999999995</v>
      </c>
    </row>
    <row r="38" spans="1:13" s="269" customFormat="1" ht="12.95" customHeight="1" x14ac:dyDescent="0.2">
      <c r="A38" s="275" t="s">
        <v>264</v>
      </c>
      <c r="B38" s="274">
        <v>261.8</v>
      </c>
      <c r="C38" s="274">
        <v>345.3</v>
      </c>
      <c r="D38" s="274">
        <v>423.7</v>
      </c>
      <c r="E38" s="274">
        <v>340.7</v>
      </c>
      <c r="F38" s="274">
        <v>450.3</v>
      </c>
      <c r="G38" s="274">
        <v>343.4</v>
      </c>
      <c r="H38" s="274">
        <v>490.5</v>
      </c>
      <c r="I38" s="274">
        <v>553.29999999999995</v>
      </c>
      <c r="J38" s="274">
        <v>670.4</v>
      </c>
      <c r="K38" s="274">
        <v>1366.6</v>
      </c>
      <c r="L38" s="274">
        <v>860.3</v>
      </c>
      <c r="M38" s="274">
        <v>492.6</v>
      </c>
    </row>
    <row r="39" spans="1:13" s="269" customFormat="1" ht="12.95" customHeight="1" x14ac:dyDescent="0.2">
      <c r="A39" s="275" t="s">
        <v>265</v>
      </c>
      <c r="B39" s="274">
        <v>0.5</v>
      </c>
      <c r="C39" s="274">
        <v>0</v>
      </c>
      <c r="D39" s="274" t="s">
        <v>33</v>
      </c>
      <c r="E39" s="274" t="s">
        <v>33</v>
      </c>
      <c r="F39" s="274">
        <v>0.4</v>
      </c>
      <c r="G39" s="274">
        <v>0.3</v>
      </c>
      <c r="H39" s="274">
        <v>0.4</v>
      </c>
      <c r="I39" s="274">
        <v>1</v>
      </c>
      <c r="J39" s="274">
        <v>100.4</v>
      </c>
      <c r="K39" s="274">
        <v>220.2</v>
      </c>
      <c r="L39" s="274">
        <v>204.6</v>
      </c>
      <c r="M39" s="274">
        <v>46.3</v>
      </c>
    </row>
    <row r="40" spans="1:13" s="269" customFormat="1" ht="24" customHeight="1" x14ac:dyDescent="0.2">
      <c r="A40" s="275" t="s">
        <v>266</v>
      </c>
      <c r="B40" s="274">
        <v>8.4</v>
      </c>
      <c r="C40" s="274">
        <v>8.1999999999999993</v>
      </c>
      <c r="D40" s="274">
        <v>6.7</v>
      </c>
      <c r="E40" s="274">
        <v>6.3</v>
      </c>
      <c r="F40" s="274">
        <v>4.9000000000000004</v>
      </c>
      <c r="G40" s="274">
        <v>3.8</v>
      </c>
      <c r="H40" s="274">
        <v>3.1</v>
      </c>
      <c r="I40" s="274">
        <v>3.4</v>
      </c>
      <c r="J40" s="274">
        <v>3.4</v>
      </c>
      <c r="K40" s="274">
        <v>5.0999999999999996</v>
      </c>
      <c r="L40" s="274">
        <v>8.1</v>
      </c>
      <c r="M40" s="274">
        <v>48.9</v>
      </c>
    </row>
    <row r="41" spans="1:13" s="269" customFormat="1" ht="6.4" customHeight="1" x14ac:dyDescent="0.2">
      <c r="A41" s="273"/>
      <c r="B41" s="223"/>
      <c r="C41" s="223"/>
      <c r="D41" s="223"/>
      <c r="E41" s="223"/>
      <c r="F41" s="223"/>
      <c r="G41" s="223"/>
      <c r="H41" s="223"/>
      <c r="I41" s="223"/>
      <c r="J41" s="223"/>
      <c r="K41" s="223"/>
      <c r="L41" s="223"/>
      <c r="M41" s="223"/>
    </row>
    <row r="42" spans="1:13" s="269" customFormat="1" ht="12.95" customHeight="1" x14ac:dyDescent="0.2">
      <c r="A42" s="232" t="s">
        <v>44</v>
      </c>
      <c r="B42" s="271">
        <v>1282.4000000000001</v>
      </c>
      <c r="C42" s="271">
        <v>592.79999999999995</v>
      </c>
      <c r="D42" s="271">
        <v>509.2</v>
      </c>
      <c r="E42" s="271">
        <v>344.2</v>
      </c>
      <c r="F42" s="271">
        <v>156.9</v>
      </c>
      <c r="G42" s="271">
        <v>221.8</v>
      </c>
      <c r="H42" s="271">
        <v>381.4</v>
      </c>
      <c r="I42" s="271">
        <v>576</v>
      </c>
      <c r="J42" s="271">
        <v>963.5</v>
      </c>
      <c r="K42" s="271">
        <v>1659.2</v>
      </c>
      <c r="L42" s="271">
        <v>3448</v>
      </c>
      <c r="M42" s="271">
        <v>7290.8</v>
      </c>
    </row>
    <row r="43" spans="1:13" s="269" customFormat="1" ht="12.95" customHeight="1" x14ac:dyDescent="0.2">
      <c r="A43" s="273" t="s">
        <v>267</v>
      </c>
      <c r="B43" s="223">
        <v>298.7</v>
      </c>
      <c r="C43" s="223">
        <v>295.5</v>
      </c>
      <c r="D43" s="223">
        <v>294</v>
      </c>
      <c r="E43" s="223">
        <v>293.89999999999998</v>
      </c>
      <c r="F43" s="223">
        <v>308.2</v>
      </c>
      <c r="G43" s="223">
        <v>318</v>
      </c>
      <c r="H43" s="223">
        <v>279.39999999999998</v>
      </c>
      <c r="I43" s="223">
        <v>279.5</v>
      </c>
      <c r="J43" s="223">
        <v>288</v>
      </c>
      <c r="K43" s="223">
        <v>261.89999999999998</v>
      </c>
      <c r="L43" s="223">
        <v>262.8</v>
      </c>
      <c r="M43" s="223">
        <v>736.7</v>
      </c>
    </row>
    <row r="44" spans="1:13" s="269" customFormat="1" ht="12.95" customHeight="1" x14ac:dyDescent="0.2">
      <c r="A44" s="273" t="s">
        <v>268</v>
      </c>
      <c r="B44" s="223">
        <v>932.4</v>
      </c>
      <c r="C44" s="223">
        <v>139.6</v>
      </c>
      <c r="D44" s="223">
        <v>107.2</v>
      </c>
      <c r="E44" s="223">
        <v>94.7</v>
      </c>
      <c r="F44" s="223">
        <v>120.1</v>
      </c>
      <c r="G44" s="223">
        <v>142.19999999999999</v>
      </c>
      <c r="H44" s="223">
        <v>136.80000000000001</v>
      </c>
      <c r="I44" s="223">
        <v>184.3</v>
      </c>
      <c r="J44" s="223">
        <v>287.3</v>
      </c>
      <c r="K44" s="223">
        <v>241.8</v>
      </c>
      <c r="L44" s="223">
        <v>965.1</v>
      </c>
      <c r="M44" s="223">
        <v>2976.6</v>
      </c>
    </row>
    <row r="45" spans="1:13" s="269" customFormat="1" ht="12.95" customHeight="1" x14ac:dyDescent="0.2">
      <c r="A45" s="275" t="s">
        <v>269</v>
      </c>
      <c r="B45" s="223">
        <v>776.4</v>
      </c>
      <c r="C45" s="223">
        <v>36.1</v>
      </c>
      <c r="D45" s="223">
        <v>36.4</v>
      </c>
      <c r="E45" s="223">
        <v>33.700000000000003</v>
      </c>
      <c r="F45" s="223">
        <v>33.4</v>
      </c>
      <c r="G45" s="223">
        <v>39.200000000000003</v>
      </c>
      <c r="H45" s="223">
        <v>39.200000000000003</v>
      </c>
      <c r="I45" s="223">
        <v>14.6</v>
      </c>
      <c r="J45" s="223">
        <v>41.1</v>
      </c>
      <c r="K45" s="223">
        <v>30</v>
      </c>
      <c r="L45" s="223">
        <v>169.5</v>
      </c>
      <c r="M45" s="223">
        <v>29.4</v>
      </c>
    </row>
    <row r="46" spans="1:13" s="269" customFormat="1" ht="12.95" customHeight="1" x14ac:dyDescent="0.2">
      <c r="A46" s="275" t="s">
        <v>270</v>
      </c>
      <c r="B46" s="223">
        <v>0.7</v>
      </c>
      <c r="C46" s="223">
        <v>0.7</v>
      </c>
      <c r="D46" s="223">
        <v>0.7</v>
      </c>
      <c r="E46" s="223">
        <v>0.7</v>
      </c>
      <c r="F46" s="223">
        <v>0.7</v>
      </c>
      <c r="G46" s="223">
        <v>0.7</v>
      </c>
      <c r="H46" s="223">
        <v>0.7</v>
      </c>
      <c r="I46" s="223">
        <v>0.7</v>
      </c>
      <c r="J46" s="223">
        <v>0.7</v>
      </c>
      <c r="K46" s="223">
        <v>0.2</v>
      </c>
      <c r="L46" s="223">
        <v>591.70000000000005</v>
      </c>
      <c r="M46" s="223">
        <v>1974.9</v>
      </c>
    </row>
    <row r="47" spans="1:13" s="269" customFormat="1" ht="36" x14ac:dyDescent="0.2">
      <c r="A47" s="275" t="s">
        <v>272</v>
      </c>
      <c r="B47" s="223"/>
      <c r="C47" s="223"/>
      <c r="D47" s="223"/>
      <c r="E47" s="223"/>
      <c r="F47" s="223"/>
      <c r="G47" s="223"/>
      <c r="H47" s="223" t="s">
        <v>33</v>
      </c>
      <c r="I47" s="223" t="s">
        <v>33</v>
      </c>
      <c r="J47" s="223" t="s">
        <v>33</v>
      </c>
      <c r="K47" s="223" t="s">
        <v>33</v>
      </c>
      <c r="L47" s="223" t="s">
        <v>33</v>
      </c>
      <c r="M47" s="223" t="s">
        <v>33</v>
      </c>
    </row>
    <row r="48" spans="1:13" s="269" customFormat="1" ht="12" x14ac:dyDescent="0.2">
      <c r="A48" s="275" t="s">
        <v>271</v>
      </c>
      <c r="B48" s="223">
        <v>151.30000000000001</v>
      </c>
      <c r="C48" s="223">
        <v>102.9</v>
      </c>
      <c r="D48" s="223">
        <v>70.2</v>
      </c>
      <c r="E48" s="223">
        <v>60.4</v>
      </c>
      <c r="F48" s="223">
        <v>86</v>
      </c>
      <c r="G48" s="223">
        <v>102.3</v>
      </c>
      <c r="H48" s="223">
        <v>97</v>
      </c>
      <c r="I48" s="223">
        <v>169</v>
      </c>
      <c r="J48" s="223">
        <v>245.5</v>
      </c>
      <c r="K48" s="223">
        <v>211.6</v>
      </c>
      <c r="L48" s="223">
        <v>203.9</v>
      </c>
      <c r="M48" s="223">
        <v>972.2</v>
      </c>
    </row>
    <row r="49" spans="1:13" s="269" customFormat="1" ht="12.95" customHeight="1" x14ac:dyDescent="0.2">
      <c r="A49" s="276" t="s">
        <v>273</v>
      </c>
      <c r="B49" s="223">
        <v>30.1</v>
      </c>
      <c r="C49" s="223">
        <v>137.80000000000001</v>
      </c>
      <c r="D49" s="223">
        <v>88</v>
      </c>
      <c r="E49" s="223">
        <v>-375</v>
      </c>
      <c r="F49" s="223">
        <v>-311.2</v>
      </c>
      <c r="G49" s="223">
        <v>-277</v>
      </c>
      <c r="H49" s="223">
        <v>-68.8</v>
      </c>
      <c r="I49" s="223">
        <v>72.099999999999994</v>
      </c>
      <c r="J49" s="223">
        <v>346.3</v>
      </c>
      <c r="K49" s="223">
        <v>1117.0999999999999</v>
      </c>
      <c r="L49" s="223">
        <v>2161</v>
      </c>
      <c r="M49" s="223">
        <v>3511.2</v>
      </c>
    </row>
    <row r="50" spans="1:13" s="269" customFormat="1" ht="12.95" customHeight="1" x14ac:dyDescent="0.2">
      <c r="A50" s="276" t="s">
        <v>274</v>
      </c>
      <c r="B50" s="223">
        <v>21.2</v>
      </c>
      <c r="C50" s="223">
        <v>19.8</v>
      </c>
      <c r="D50" s="223">
        <v>19.899999999999999</v>
      </c>
      <c r="E50" s="223">
        <v>330.6</v>
      </c>
      <c r="F50" s="223">
        <v>39.700000000000003</v>
      </c>
      <c r="G50" s="223">
        <v>38.700000000000003</v>
      </c>
      <c r="H50" s="223">
        <v>34</v>
      </c>
      <c r="I50" s="223">
        <v>40.1</v>
      </c>
      <c r="J50" s="223">
        <v>41.9</v>
      </c>
      <c r="K50" s="223">
        <v>38.5</v>
      </c>
      <c r="L50" s="223">
        <v>59.1</v>
      </c>
      <c r="M50" s="223">
        <v>66.400000000000006</v>
      </c>
    </row>
    <row r="51" spans="1:13" s="269" customFormat="1" ht="6.95" customHeight="1" x14ac:dyDescent="0.2">
      <c r="A51" s="276"/>
      <c r="B51" s="223"/>
      <c r="C51" s="223"/>
      <c r="D51" s="223"/>
      <c r="E51" s="223"/>
      <c r="F51" s="223"/>
      <c r="G51" s="223"/>
      <c r="H51" s="223"/>
      <c r="I51" s="223"/>
      <c r="J51" s="223"/>
      <c r="K51" s="223"/>
      <c r="L51" s="223"/>
      <c r="M51" s="223"/>
    </row>
    <row r="52" spans="1:13" s="272" customFormat="1" ht="24" customHeight="1" x14ac:dyDescent="0.2">
      <c r="A52" s="232" t="s">
        <v>275</v>
      </c>
      <c r="B52" s="271">
        <v>2682.9</v>
      </c>
      <c r="C52" s="271">
        <v>2029.8</v>
      </c>
      <c r="D52" s="271">
        <v>2179.6</v>
      </c>
      <c r="E52" s="271">
        <v>2075.1999999999998</v>
      </c>
      <c r="F52" s="271">
        <v>1973.2</v>
      </c>
      <c r="G52" s="271">
        <v>1878.5</v>
      </c>
      <c r="H52" s="271">
        <v>2105.4</v>
      </c>
      <c r="I52" s="271">
        <v>2486.9</v>
      </c>
      <c r="J52" s="271">
        <v>3078.3</v>
      </c>
      <c r="K52" s="271">
        <v>4617</v>
      </c>
      <c r="L52" s="271">
        <v>6255.6</v>
      </c>
      <c r="M52" s="271">
        <v>10084.700000000001</v>
      </c>
    </row>
    <row r="53" spans="1:13" s="269" customFormat="1" ht="6.95" customHeight="1" thickBot="1" x14ac:dyDescent="0.25">
      <c r="A53" s="230"/>
      <c r="B53" s="231"/>
      <c r="C53" s="231"/>
      <c r="D53" s="231"/>
      <c r="E53" s="231"/>
      <c r="F53" s="231"/>
      <c r="G53" s="231"/>
      <c r="H53" s="231"/>
      <c r="I53" s="231"/>
      <c r="J53" s="231"/>
      <c r="K53" s="231"/>
      <c r="L53" s="231"/>
      <c r="M53" s="231"/>
    </row>
    <row r="54" spans="1:13" s="269" customFormat="1" ht="12.95" hidden="1" customHeight="1" x14ac:dyDescent="0.2">
      <c r="A54" s="232"/>
      <c r="B54" s="212"/>
      <c r="C54" s="212"/>
      <c r="D54" s="212"/>
      <c r="E54" s="212"/>
      <c r="F54" s="212"/>
      <c r="G54" s="212"/>
      <c r="H54" s="212"/>
      <c r="I54" s="212"/>
      <c r="J54" s="212"/>
      <c r="K54" s="212"/>
      <c r="L54" s="212"/>
      <c r="M54" s="212"/>
    </row>
    <row r="55" spans="1:13" s="269" customFormat="1" ht="12.95" customHeight="1" x14ac:dyDescent="0.2">
      <c r="A55" s="232" t="s">
        <v>14</v>
      </c>
      <c r="B55" s="212"/>
      <c r="C55" s="212"/>
      <c r="D55" s="212"/>
      <c r="E55" s="212"/>
      <c r="F55" s="212"/>
      <c r="G55" s="212"/>
      <c r="H55" s="212"/>
      <c r="I55" s="212"/>
      <c r="J55" s="212"/>
      <c r="K55" s="212"/>
      <c r="L55" s="212"/>
      <c r="M55" s="212"/>
    </row>
    <row r="56" spans="1:13" ht="12.95" customHeight="1" x14ac:dyDescent="0.2">
      <c r="A56" s="273" t="s">
        <v>47</v>
      </c>
      <c r="B56" s="212">
        <v>62</v>
      </c>
      <c r="C56" s="212">
        <v>58</v>
      </c>
      <c r="D56" s="212">
        <v>54</v>
      </c>
      <c r="E56" s="212">
        <v>53</v>
      </c>
      <c r="F56" s="212">
        <v>57</v>
      </c>
      <c r="G56" s="212">
        <v>55</v>
      </c>
      <c r="H56" s="212">
        <v>52</v>
      </c>
      <c r="I56" s="212">
        <v>55</v>
      </c>
      <c r="J56" s="212">
        <v>54</v>
      </c>
      <c r="K56" s="212">
        <v>52</v>
      </c>
      <c r="L56" s="212">
        <v>50</v>
      </c>
      <c r="M56" s="212">
        <v>54</v>
      </c>
    </row>
    <row r="57" spans="1:13" ht="12.95" customHeight="1" x14ac:dyDescent="0.2">
      <c r="B57" s="212"/>
      <c r="G57" s="278"/>
      <c r="H57" s="278"/>
      <c r="I57" s="278"/>
      <c r="J57" s="278"/>
      <c r="K57" s="278"/>
      <c r="L57" s="278"/>
      <c r="M57" s="278"/>
    </row>
  </sheetData>
  <hyperlinks>
    <hyperlink ref="A1" location="Мазмуну!A1" display="МАЗМУНУНА  кайтуу" xr:uid="{00000000-0004-0000-4100-000000000000}"/>
  </hyperlinks>
  <pageMargins left="0.78740157480314965" right="0.78740157480314965" top="0.78740157480314965" bottom="0.78740157480314965" header="0.51181102362204722" footer="0.51181102362204722"/>
  <pageSetup paperSize="9" scale="98"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56"/>
  <sheetViews>
    <sheetView workbookViewId="0">
      <selection activeCell="M42" sqref="M42"/>
    </sheetView>
  </sheetViews>
  <sheetFormatPr defaultRowHeight="12.95" customHeight="1" x14ac:dyDescent="0.2"/>
  <cols>
    <col min="1" max="1" width="40.7109375" style="232" customWidth="1"/>
    <col min="2" max="2" width="8.7109375" style="289" hidden="1" customWidth="1"/>
    <col min="3" max="6" width="0" style="212" hidden="1" customWidth="1"/>
    <col min="7" max="8" width="9.85546875" style="212" hidden="1" customWidth="1"/>
    <col min="9" max="13" width="9.85546875" style="212" customWidth="1"/>
    <col min="14" max="256" width="9.140625" style="212"/>
    <col min="257" max="257" width="40.7109375" style="212" customWidth="1"/>
    <col min="258" max="262" width="0" style="212" hidden="1" customWidth="1"/>
    <col min="263" max="267" width="9.85546875" style="212" customWidth="1"/>
    <col min="268" max="512" width="9.140625" style="212"/>
    <col min="513" max="513" width="40.7109375" style="212" customWidth="1"/>
    <col min="514" max="518" width="0" style="212" hidden="1" customWidth="1"/>
    <col min="519" max="523" width="9.85546875" style="212" customWidth="1"/>
    <col min="524" max="768" width="9.140625" style="212"/>
    <col min="769" max="769" width="40.7109375" style="212" customWidth="1"/>
    <col min="770" max="774" width="0" style="212" hidden="1" customWidth="1"/>
    <col min="775" max="779" width="9.85546875" style="212" customWidth="1"/>
    <col min="780" max="1024" width="9.140625" style="212"/>
    <col min="1025" max="1025" width="40.7109375" style="212" customWidth="1"/>
    <col min="1026" max="1030" width="0" style="212" hidden="1" customWidth="1"/>
    <col min="1031" max="1035" width="9.85546875" style="212" customWidth="1"/>
    <col min="1036" max="1280" width="9.140625" style="212"/>
    <col min="1281" max="1281" width="40.7109375" style="212" customWidth="1"/>
    <col min="1282" max="1286" width="0" style="212" hidden="1" customWidth="1"/>
    <col min="1287" max="1291" width="9.85546875" style="212" customWidth="1"/>
    <col min="1292" max="1536" width="9.140625" style="212"/>
    <col min="1537" max="1537" width="40.7109375" style="212" customWidth="1"/>
    <col min="1538" max="1542" width="0" style="212" hidden="1" customWidth="1"/>
    <col min="1543" max="1547" width="9.85546875" style="212" customWidth="1"/>
    <col min="1548" max="1792" width="9.140625" style="212"/>
    <col min="1793" max="1793" width="40.7109375" style="212" customWidth="1"/>
    <col min="1794" max="1798" width="0" style="212" hidden="1" customWidth="1"/>
    <col min="1799" max="1803" width="9.85546875" style="212" customWidth="1"/>
    <col min="1804" max="2048" width="9.140625" style="212"/>
    <col min="2049" max="2049" width="40.7109375" style="212" customWidth="1"/>
    <col min="2050" max="2054" width="0" style="212" hidden="1" customWidth="1"/>
    <col min="2055" max="2059" width="9.85546875" style="212" customWidth="1"/>
    <col min="2060" max="2304" width="9.140625" style="212"/>
    <col min="2305" max="2305" width="40.7109375" style="212" customWidth="1"/>
    <col min="2306" max="2310" width="0" style="212" hidden="1" customWidth="1"/>
    <col min="2311" max="2315" width="9.85546875" style="212" customWidth="1"/>
    <col min="2316" max="2560" width="9.140625" style="212"/>
    <col min="2561" max="2561" width="40.7109375" style="212" customWidth="1"/>
    <col min="2562" max="2566" width="0" style="212" hidden="1" customWidth="1"/>
    <col min="2567" max="2571" width="9.85546875" style="212" customWidth="1"/>
    <col min="2572" max="2816" width="9.140625" style="212"/>
    <col min="2817" max="2817" width="40.7109375" style="212" customWidth="1"/>
    <col min="2818" max="2822" width="0" style="212" hidden="1" customWidth="1"/>
    <col min="2823" max="2827" width="9.85546875" style="212" customWidth="1"/>
    <col min="2828" max="3072" width="9.140625" style="212"/>
    <col min="3073" max="3073" width="40.7109375" style="212" customWidth="1"/>
    <col min="3074" max="3078" width="0" style="212" hidden="1" customWidth="1"/>
    <col min="3079" max="3083" width="9.85546875" style="212" customWidth="1"/>
    <col min="3084" max="3328" width="9.140625" style="212"/>
    <col min="3329" max="3329" width="40.7109375" style="212" customWidth="1"/>
    <col min="3330" max="3334" width="0" style="212" hidden="1" customWidth="1"/>
    <col min="3335" max="3339" width="9.85546875" style="212" customWidth="1"/>
    <col min="3340" max="3584" width="9.140625" style="212"/>
    <col min="3585" max="3585" width="40.7109375" style="212" customWidth="1"/>
    <col min="3586" max="3590" width="0" style="212" hidden="1" customWidth="1"/>
    <col min="3591" max="3595" width="9.85546875" style="212" customWidth="1"/>
    <col min="3596" max="3840" width="9.140625" style="212"/>
    <col min="3841" max="3841" width="40.7109375" style="212" customWidth="1"/>
    <col min="3842" max="3846" width="0" style="212" hidden="1" customWidth="1"/>
    <col min="3847" max="3851" width="9.85546875" style="212" customWidth="1"/>
    <col min="3852" max="4096" width="9.140625" style="212"/>
    <col min="4097" max="4097" width="40.7109375" style="212" customWidth="1"/>
    <col min="4098" max="4102" width="0" style="212" hidden="1" customWidth="1"/>
    <col min="4103" max="4107" width="9.85546875" style="212" customWidth="1"/>
    <col min="4108" max="4352" width="9.140625" style="212"/>
    <col min="4353" max="4353" width="40.7109375" style="212" customWidth="1"/>
    <col min="4354" max="4358" width="0" style="212" hidden="1" customWidth="1"/>
    <col min="4359" max="4363" width="9.85546875" style="212" customWidth="1"/>
    <col min="4364" max="4608" width="9.140625" style="212"/>
    <col min="4609" max="4609" width="40.7109375" style="212" customWidth="1"/>
    <col min="4610" max="4614" width="0" style="212" hidden="1" customWidth="1"/>
    <col min="4615" max="4619" width="9.85546875" style="212" customWidth="1"/>
    <col min="4620" max="4864" width="9.140625" style="212"/>
    <col min="4865" max="4865" width="40.7109375" style="212" customWidth="1"/>
    <col min="4866" max="4870" width="0" style="212" hidden="1" customWidth="1"/>
    <col min="4871" max="4875" width="9.85546875" style="212" customWidth="1"/>
    <col min="4876" max="5120" width="9.140625" style="212"/>
    <col min="5121" max="5121" width="40.7109375" style="212" customWidth="1"/>
    <col min="5122" max="5126" width="0" style="212" hidden="1" customWidth="1"/>
    <col min="5127" max="5131" width="9.85546875" style="212" customWidth="1"/>
    <col min="5132" max="5376" width="9.140625" style="212"/>
    <col min="5377" max="5377" width="40.7109375" style="212" customWidth="1"/>
    <col min="5378" max="5382" width="0" style="212" hidden="1" customWidth="1"/>
    <col min="5383" max="5387" width="9.85546875" style="212" customWidth="1"/>
    <col min="5388" max="5632" width="9.140625" style="212"/>
    <col min="5633" max="5633" width="40.7109375" style="212" customWidth="1"/>
    <col min="5634" max="5638" width="0" style="212" hidden="1" customWidth="1"/>
    <col min="5639" max="5643" width="9.85546875" style="212" customWidth="1"/>
    <col min="5644" max="5888" width="9.140625" style="212"/>
    <col min="5889" max="5889" width="40.7109375" style="212" customWidth="1"/>
    <col min="5890" max="5894" width="0" style="212" hidden="1" customWidth="1"/>
    <col min="5895" max="5899" width="9.85546875" style="212" customWidth="1"/>
    <col min="5900" max="6144" width="9.140625" style="212"/>
    <col min="6145" max="6145" width="40.7109375" style="212" customWidth="1"/>
    <col min="6146" max="6150" width="0" style="212" hidden="1" customWidth="1"/>
    <col min="6151" max="6155" width="9.85546875" style="212" customWidth="1"/>
    <col min="6156" max="6400" width="9.140625" style="212"/>
    <col min="6401" max="6401" width="40.7109375" style="212" customWidth="1"/>
    <col min="6402" max="6406" width="0" style="212" hidden="1" customWidth="1"/>
    <col min="6407" max="6411" width="9.85546875" style="212" customWidth="1"/>
    <col min="6412" max="6656" width="9.140625" style="212"/>
    <col min="6657" max="6657" width="40.7109375" style="212" customWidth="1"/>
    <col min="6658" max="6662" width="0" style="212" hidden="1" customWidth="1"/>
    <col min="6663" max="6667" width="9.85546875" style="212" customWidth="1"/>
    <col min="6668" max="6912" width="9.140625" style="212"/>
    <col min="6913" max="6913" width="40.7109375" style="212" customWidth="1"/>
    <col min="6914" max="6918" width="0" style="212" hidden="1" customWidth="1"/>
    <col min="6919" max="6923" width="9.85546875" style="212" customWidth="1"/>
    <col min="6924" max="7168" width="9.140625" style="212"/>
    <col min="7169" max="7169" width="40.7109375" style="212" customWidth="1"/>
    <col min="7170" max="7174" width="0" style="212" hidden="1" customWidth="1"/>
    <col min="7175" max="7179" width="9.85546875" style="212" customWidth="1"/>
    <col min="7180" max="7424" width="9.140625" style="212"/>
    <col min="7425" max="7425" width="40.7109375" style="212" customWidth="1"/>
    <col min="7426" max="7430" width="0" style="212" hidden="1" customWidth="1"/>
    <col min="7431" max="7435" width="9.85546875" style="212" customWidth="1"/>
    <col min="7436" max="7680" width="9.140625" style="212"/>
    <col min="7681" max="7681" width="40.7109375" style="212" customWidth="1"/>
    <col min="7682" max="7686" width="0" style="212" hidden="1" customWidth="1"/>
    <col min="7687" max="7691" width="9.85546875" style="212" customWidth="1"/>
    <col min="7692" max="7936" width="9.140625" style="212"/>
    <col min="7937" max="7937" width="40.7109375" style="212" customWidth="1"/>
    <col min="7938" max="7942" width="0" style="212" hidden="1" customWidth="1"/>
    <col min="7943" max="7947" width="9.85546875" style="212" customWidth="1"/>
    <col min="7948" max="8192" width="9.140625" style="212"/>
    <col min="8193" max="8193" width="40.7109375" style="212" customWidth="1"/>
    <col min="8194" max="8198" width="0" style="212" hidden="1" customWidth="1"/>
    <col min="8199" max="8203" width="9.85546875" style="212" customWidth="1"/>
    <col min="8204" max="8448" width="9.140625" style="212"/>
    <col min="8449" max="8449" width="40.7109375" style="212" customWidth="1"/>
    <col min="8450" max="8454" width="0" style="212" hidden="1" customWidth="1"/>
    <col min="8455" max="8459" width="9.85546875" style="212" customWidth="1"/>
    <col min="8460" max="8704" width="9.140625" style="212"/>
    <col min="8705" max="8705" width="40.7109375" style="212" customWidth="1"/>
    <col min="8706" max="8710" width="0" style="212" hidden="1" customWidth="1"/>
    <col min="8711" max="8715" width="9.85546875" style="212" customWidth="1"/>
    <col min="8716" max="8960" width="9.140625" style="212"/>
    <col min="8961" max="8961" width="40.7109375" style="212" customWidth="1"/>
    <col min="8962" max="8966" width="0" style="212" hidden="1" customWidth="1"/>
    <col min="8967" max="8971" width="9.85546875" style="212" customWidth="1"/>
    <col min="8972" max="9216" width="9.140625" style="212"/>
    <col min="9217" max="9217" width="40.7109375" style="212" customWidth="1"/>
    <col min="9218" max="9222" width="0" style="212" hidden="1" customWidth="1"/>
    <col min="9223" max="9227" width="9.85546875" style="212" customWidth="1"/>
    <col min="9228" max="9472" width="9.140625" style="212"/>
    <col min="9473" max="9473" width="40.7109375" style="212" customWidth="1"/>
    <col min="9474" max="9478" width="0" style="212" hidden="1" customWidth="1"/>
    <col min="9479" max="9483" width="9.85546875" style="212" customWidth="1"/>
    <col min="9484" max="9728" width="9.140625" style="212"/>
    <col min="9729" max="9729" width="40.7109375" style="212" customWidth="1"/>
    <col min="9730" max="9734" width="0" style="212" hidden="1" customWidth="1"/>
    <col min="9735" max="9739" width="9.85546875" style="212" customWidth="1"/>
    <col min="9740" max="9984" width="9.140625" style="212"/>
    <col min="9985" max="9985" width="40.7109375" style="212" customWidth="1"/>
    <col min="9986" max="9990" width="0" style="212" hidden="1" customWidth="1"/>
    <col min="9991" max="9995" width="9.85546875" style="212" customWidth="1"/>
    <col min="9996" max="10240" width="9.140625" style="212"/>
    <col min="10241" max="10241" width="40.7109375" style="212" customWidth="1"/>
    <col min="10242" max="10246" width="0" style="212" hidden="1" customWidth="1"/>
    <col min="10247" max="10251" width="9.85546875" style="212" customWidth="1"/>
    <col min="10252" max="10496" width="9.140625" style="212"/>
    <col min="10497" max="10497" width="40.7109375" style="212" customWidth="1"/>
    <col min="10498" max="10502" width="0" style="212" hidden="1" customWidth="1"/>
    <col min="10503" max="10507" width="9.85546875" style="212" customWidth="1"/>
    <col min="10508" max="10752" width="9.140625" style="212"/>
    <col min="10753" max="10753" width="40.7109375" style="212" customWidth="1"/>
    <col min="10754" max="10758" width="0" style="212" hidden="1" customWidth="1"/>
    <col min="10759" max="10763" width="9.85546875" style="212" customWidth="1"/>
    <col min="10764" max="11008" width="9.140625" style="212"/>
    <col min="11009" max="11009" width="40.7109375" style="212" customWidth="1"/>
    <col min="11010" max="11014" width="0" style="212" hidden="1" customWidth="1"/>
    <col min="11015" max="11019" width="9.85546875" style="212" customWidth="1"/>
    <col min="11020" max="11264" width="9.140625" style="212"/>
    <col min="11265" max="11265" width="40.7109375" style="212" customWidth="1"/>
    <col min="11266" max="11270" width="0" style="212" hidden="1" customWidth="1"/>
    <col min="11271" max="11275" width="9.85546875" style="212" customWidth="1"/>
    <col min="11276" max="11520" width="9.140625" style="212"/>
    <col min="11521" max="11521" width="40.7109375" style="212" customWidth="1"/>
    <col min="11522" max="11526" width="0" style="212" hidden="1" customWidth="1"/>
    <col min="11527" max="11531" width="9.85546875" style="212" customWidth="1"/>
    <col min="11532" max="11776" width="9.140625" style="212"/>
    <col min="11777" max="11777" width="40.7109375" style="212" customWidth="1"/>
    <col min="11778" max="11782" width="0" style="212" hidden="1" customWidth="1"/>
    <col min="11783" max="11787" width="9.85546875" style="212" customWidth="1"/>
    <col min="11788" max="12032" width="9.140625" style="212"/>
    <col min="12033" max="12033" width="40.7109375" style="212" customWidth="1"/>
    <col min="12034" max="12038" width="0" style="212" hidden="1" customWidth="1"/>
    <col min="12039" max="12043" width="9.85546875" style="212" customWidth="1"/>
    <col min="12044" max="12288" width="9.140625" style="212"/>
    <col min="12289" max="12289" width="40.7109375" style="212" customWidth="1"/>
    <col min="12290" max="12294" width="0" style="212" hidden="1" customWidth="1"/>
    <col min="12295" max="12299" width="9.85546875" style="212" customWidth="1"/>
    <col min="12300" max="12544" width="9.140625" style="212"/>
    <col min="12545" max="12545" width="40.7109375" style="212" customWidth="1"/>
    <col min="12546" max="12550" width="0" style="212" hidden="1" customWidth="1"/>
    <col min="12551" max="12555" width="9.85546875" style="212" customWidth="1"/>
    <col min="12556" max="12800" width="9.140625" style="212"/>
    <col min="12801" max="12801" width="40.7109375" style="212" customWidth="1"/>
    <col min="12802" max="12806" width="0" style="212" hidden="1" customWidth="1"/>
    <col min="12807" max="12811" width="9.85546875" style="212" customWidth="1"/>
    <col min="12812" max="13056" width="9.140625" style="212"/>
    <col min="13057" max="13057" width="40.7109375" style="212" customWidth="1"/>
    <col min="13058" max="13062" width="0" style="212" hidden="1" customWidth="1"/>
    <col min="13063" max="13067" width="9.85546875" style="212" customWidth="1"/>
    <col min="13068" max="13312" width="9.140625" style="212"/>
    <col min="13313" max="13313" width="40.7109375" style="212" customWidth="1"/>
    <col min="13314" max="13318" width="0" style="212" hidden="1" customWidth="1"/>
    <col min="13319" max="13323" width="9.85546875" style="212" customWidth="1"/>
    <col min="13324" max="13568" width="9.140625" style="212"/>
    <col min="13569" max="13569" width="40.7109375" style="212" customWidth="1"/>
    <col min="13570" max="13574" width="0" style="212" hidden="1" customWidth="1"/>
    <col min="13575" max="13579" width="9.85546875" style="212" customWidth="1"/>
    <col min="13580" max="13824" width="9.140625" style="212"/>
    <col min="13825" max="13825" width="40.7109375" style="212" customWidth="1"/>
    <col min="13826" max="13830" width="0" style="212" hidden="1" customWidth="1"/>
    <col min="13831" max="13835" width="9.85546875" style="212" customWidth="1"/>
    <col min="13836" max="14080" width="9.140625" style="212"/>
    <col min="14081" max="14081" width="40.7109375" style="212" customWidth="1"/>
    <col min="14082" max="14086" width="0" style="212" hidden="1" customWidth="1"/>
    <col min="14087" max="14091" width="9.85546875" style="212" customWidth="1"/>
    <col min="14092" max="14336" width="9.140625" style="212"/>
    <col min="14337" max="14337" width="40.7109375" style="212" customWidth="1"/>
    <col min="14338" max="14342" width="0" style="212" hidden="1" customWidth="1"/>
    <col min="14343" max="14347" width="9.85546875" style="212" customWidth="1"/>
    <col min="14348" max="14592" width="9.140625" style="212"/>
    <col min="14593" max="14593" width="40.7109375" style="212" customWidth="1"/>
    <col min="14594" max="14598" width="0" style="212" hidden="1" customWidth="1"/>
    <col min="14599" max="14603" width="9.85546875" style="212" customWidth="1"/>
    <col min="14604" max="14848" width="9.140625" style="212"/>
    <col min="14849" max="14849" width="40.7109375" style="212" customWidth="1"/>
    <col min="14850" max="14854" width="0" style="212" hidden="1" customWidth="1"/>
    <col min="14855" max="14859" width="9.85546875" style="212" customWidth="1"/>
    <col min="14860" max="15104" width="9.140625" style="212"/>
    <col min="15105" max="15105" width="40.7109375" style="212" customWidth="1"/>
    <col min="15106" max="15110" width="0" style="212" hidden="1" customWidth="1"/>
    <col min="15111" max="15115" width="9.85546875" style="212" customWidth="1"/>
    <col min="15116" max="15360" width="9.140625" style="212"/>
    <col min="15361" max="15361" width="40.7109375" style="212" customWidth="1"/>
    <col min="15362" max="15366" width="0" style="212" hidden="1" customWidth="1"/>
    <col min="15367" max="15371" width="9.85546875" style="212" customWidth="1"/>
    <col min="15372" max="15616" width="9.140625" style="212"/>
    <col min="15617" max="15617" width="40.7109375" style="212" customWidth="1"/>
    <col min="15618" max="15622" width="0" style="212" hidden="1" customWidth="1"/>
    <col min="15623" max="15627" width="9.85546875" style="212" customWidth="1"/>
    <col min="15628" max="15872" width="9.140625" style="212"/>
    <col min="15873" max="15873" width="40.7109375" style="212" customWidth="1"/>
    <col min="15874" max="15878" width="0" style="212" hidden="1" customWidth="1"/>
    <col min="15879" max="15883" width="9.85546875" style="212" customWidth="1"/>
    <col min="15884" max="16128" width="9.140625" style="212"/>
    <col min="16129" max="16129" width="40.7109375" style="212" customWidth="1"/>
    <col min="16130" max="16134" width="0" style="212" hidden="1" customWidth="1"/>
    <col min="16135" max="16139" width="9.85546875" style="212" customWidth="1"/>
    <col min="16140" max="16384" width="9.140625" style="212"/>
  </cols>
  <sheetData>
    <row r="1" spans="1:13" s="6" customFormat="1" ht="12.95" customHeight="1" x14ac:dyDescent="0.2">
      <c r="A1" s="952" t="s">
        <v>1375</v>
      </c>
    </row>
    <row r="2" spans="1:13" s="279" customFormat="1" ht="18" customHeight="1" x14ac:dyDescent="0.2">
      <c r="A2" s="210" t="s">
        <v>296</v>
      </c>
      <c r="B2" s="287"/>
    </row>
    <row r="3" spans="1:13" s="279" customFormat="1" ht="18" customHeight="1" x14ac:dyDescent="0.2">
      <c r="A3" s="210" t="s">
        <v>297</v>
      </c>
      <c r="B3" s="287"/>
    </row>
    <row r="4" spans="1:13" s="269" customFormat="1" ht="18" customHeight="1" thickBot="1" x14ac:dyDescent="0.25">
      <c r="A4" s="268" t="s">
        <v>298</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72" customFormat="1" ht="12.95" customHeight="1" x14ac:dyDescent="0.2">
      <c r="A7" s="232" t="s">
        <v>42</v>
      </c>
      <c r="B7" s="271">
        <v>19598.599999999999</v>
      </c>
      <c r="C7" s="271">
        <v>22277.3</v>
      </c>
      <c r="D7" s="271">
        <v>21166.7</v>
      </c>
      <c r="E7" s="271">
        <v>23911.3</v>
      </c>
      <c r="F7" s="271">
        <v>21154.7</v>
      </c>
      <c r="G7" s="271">
        <v>19470.8</v>
      </c>
      <c r="H7" s="271">
        <v>19700.3</v>
      </c>
      <c r="I7" s="271">
        <v>19430</v>
      </c>
      <c r="J7" s="271">
        <v>18738.900000000001</v>
      </c>
      <c r="K7" s="271">
        <v>18284.8</v>
      </c>
      <c r="L7" s="271">
        <v>25864</v>
      </c>
      <c r="M7" s="271">
        <v>30140.799999999999</v>
      </c>
    </row>
    <row r="8" spans="1:13" s="269" customFormat="1" ht="12.95" customHeight="1" x14ac:dyDescent="0.2">
      <c r="A8" s="273" t="s">
        <v>236</v>
      </c>
      <c r="B8" s="274">
        <v>9014.2000000000007</v>
      </c>
      <c r="C8" s="274">
        <v>11124.8</v>
      </c>
      <c r="D8" s="274">
        <v>9395.2000000000007</v>
      </c>
      <c r="E8" s="274">
        <v>10970.7</v>
      </c>
      <c r="F8" s="274">
        <v>7622.5</v>
      </c>
      <c r="G8" s="274">
        <v>6836.9</v>
      </c>
      <c r="H8" s="274">
        <v>7951.4</v>
      </c>
      <c r="I8" s="274">
        <v>8597.5</v>
      </c>
      <c r="J8" s="274">
        <v>8787.4</v>
      </c>
      <c r="K8" s="274">
        <v>8908.2999999999993</v>
      </c>
      <c r="L8" s="274">
        <v>16933.400000000001</v>
      </c>
      <c r="M8" s="274">
        <v>20466.3</v>
      </c>
    </row>
    <row r="9" spans="1:13" s="269" customFormat="1" ht="24" customHeight="1" x14ac:dyDescent="0.2">
      <c r="A9" s="275" t="s">
        <v>280</v>
      </c>
      <c r="B9" s="274">
        <v>1430.4</v>
      </c>
      <c r="C9" s="274">
        <v>682.4</v>
      </c>
      <c r="D9" s="274">
        <v>334.3</v>
      </c>
      <c r="E9" s="274">
        <v>978.2</v>
      </c>
      <c r="F9" s="274">
        <v>90.2</v>
      </c>
      <c r="G9" s="274">
        <v>24.7</v>
      </c>
      <c r="H9" s="274">
        <v>177.6</v>
      </c>
      <c r="I9" s="274">
        <v>367</v>
      </c>
      <c r="J9" s="274">
        <v>524.5</v>
      </c>
      <c r="K9" s="274">
        <v>1030.7</v>
      </c>
      <c r="L9" s="274">
        <v>2845.7</v>
      </c>
      <c r="M9" s="274">
        <v>1194</v>
      </c>
    </row>
    <row r="10" spans="1:13" s="269" customFormat="1" ht="12.95" customHeight="1" x14ac:dyDescent="0.2">
      <c r="A10" s="275" t="s">
        <v>238</v>
      </c>
      <c r="B10" s="274" t="s">
        <v>33</v>
      </c>
      <c r="C10" s="274" t="s">
        <v>33</v>
      </c>
      <c r="D10" s="274">
        <v>20</v>
      </c>
      <c r="E10" s="274" t="s">
        <v>33</v>
      </c>
      <c r="F10" s="274">
        <v>20</v>
      </c>
      <c r="G10" s="274">
        <v>51.1</v>
      </c>
      <c r="H10" s="274" t="s">
        <v>33</v>
      </c>
      <c r="I10" s="274" t="s">
        <v>33</v>
      </c>
      <c r="J10" s="274">
        <v>0</v>
      </c>
      <c r="K10" s="274">
        <v>0</v>
      </c>
      <c r="L10" s="274">
        <v>0</v>
      </c>
      <c r="M10" s="274">
        <v>0</v>
      </c>
    </row>
    <row r="11" spans="1:13" s="269" customFormat="1" ht="12.95" customHeight="1" x14ac:dyDescent="0.2">
      <c r="A11" s="275" t="s">
        <v>239</v>
      </c>
      <c r="B11" s="274">
        <v>2070.5</v>
      </c>
      <c r="C11" s="274">
        <v>244.9</v>
      </c>
      <c r="D11" s="274">
        <v>752.2</v>
      </c>
      <c r="E11" s="274">
        <v>854.4</v>
      </c>
      <c r="F11" s="274">
        <v>548.20000000000005</v>
      </c>
      <c r="G11" s="274">
        <v>775.9</v>
      </c>
      <c r="H11" s="274">
        <v>755.4</v>
      </c>
      <c r="I11" s="274">
        <v>680.4</v>
      </c>
      <c r="J11" s="274">
        <v>954.4</v>
      </c>
      <c r="K11" s="274">
        <v>274.8</v>
      </c>
      <c r="L11" s="274">
        <v>3646.7</v>
      </c>
      <c r="M11" s="274">
        <v>2001.6</v>
      </c>
    </row>
    <row r="12" spans="1:13" s="269" customFormat="1" ht="24" x14ac:dyDescent="0.2">
      <c r="A12" s="275" t="s">
        <v>281</v>
      </c>
      <c r="B12" s="274">
        <v>247</v>
      </c>
      <c r="C12" s="274">
        <v>3789.4</v>
      </c>
      <c r="D12" s="274">
        <v>3115.5</v>
      </c>
      <c r="E12" s="274">
        <v>4491.1000000000004</v>
      </c>
      <c r="F12" s="274">
        <v>1540</v>
      </c>
      <c r="G12" s="274">
        <v>1433.9</v>
      </c>
      <c r="H12" s="274">
        <v>1627</v>
      </c>
      <c r="I12" s="274">
        <v>1604.4</v>
      </c>
      <c r="J12" s="274">
        <v>1912.6</v>
      </c>
      <c r="K12" s="274">
        <v>1810.3</v>
      </c>
      <c r="L12" s="274">
        <v>1819.7</v>
      </c>
      <c r="M12" s="274">
        <v>882.9</v>
      </c>
    </row>
    <row r="13" spans="1:13" s="269" customFormat="1" ht="24" x14ac:dyDescent="0.2">
      <c r="A13" s="275" t="s">
        <v>241</v>
      </c>
      <c r="B13" s="274">
        <v>0</v>
      </c>
      <c r="C13" s="274" t="s">
        <v>33</v>
      </c>
      <c r="D13" s="274" t="s">
        <v>33</v>
      </c>
      <c r="E13" s="274" t="s">
        <v>33</v>
      </c>
      <c r="F13" s="274" t="s">
        <v>33</v>
      </c>
      <c r="G13" s="274" t="s">
        <v>33</v>
      </c>
      <c r="H13" s="274" t="s">
        <v>33</v>
      </c>
      <c r="I13" s="274" t="s">
        <v>33</v>
      </c>
      <c r="J13" s="274" t="s">
        <v>33</v>
      </c>
      <c r="K13" s="274" t="s">
        <v>33</v>
      </c>
      <c r="L13" s="274" t="s">
        <v>33</v>
      </c>
      <c r="M13" s="274">
        <v>0</v>
      </c>
    </row>
    <row r="14" spans="1:13" s="269" customFormat="1" ht="12.95" customHeight="1" x14ac:dyDescent="0.2">
      <c r="A14" s="275" t="s">
        <v>242</v>
      </c>
      <c r="B14" s="274">
        <v>4319.7</v>
      </c>
      <c r="C14" s="274">
        <v>4930.2</v>
      </c>
      <c r="D14" s="274">
        <v>3161.3</v>
      </c>
      <c r="E14" s="274">
        <v>4428.8</v>
      </c>
      <c r="F14" s="274">
        <v>3929</v>
      </c>
      <c r="G14" s="274">
        <v>3318.7</v>
      </c>
      <c r="H14" s="274">
        <v>4426.6000000000004</v>
      </c>
      <c r="I14" s="274">
        <v>5005.5</v>
      </c>
      <c r="J14" s="274">
        <v>4543.8999999999996</v>
      </c>
      <c r="K14" s="274">
        <v>4640.1000000000004</v>
      </c>
      <c r="L14" s="274">
        <v>7162.3</v>
      </c>
      <c r="M14" s="274">
        <v>9968</v>
      </c>
    </row>
    <row r="15" spans="1:13" s="269" customFormat="1" ht="12.95" customHeight="1" x14ac:dyDescent="0.2">
      <c r="A15" s="275" t="s">
        <v>243</v>
      </c>
      <c r="B15" s="223">
        <v>932.9</v>
      </c>
      <c r="C15" s="223">
        <v>1225.3</v>
      </c>
      <c r="D15" s="223">
        <v>1663.1</v>
      </c>
      <c r="E15" s="223">
        <v>38.200000000000003</v>
      </c>
      <c r="F15" s="223">
        <v>1473.1</v>
      </c>
      <c r="G15" s="223">
        <v>1232.5999999999999</v>
      </c>
      <c r="H15" s="223">
        <v>950.8</v>
      </c>
      <c r="I15" s="223">
        <v>940.3</v>
      </c>
      <c r="J15" s="223">
        <v>852.1</v>
      </c>
      <c r="K15" s="223">
        <v>1152.5</v>
      </c>
      <c r="L15" s="223">
        <v>1451.6</v>
      </c>
      <c r="M15" s="223">
        <v>6412</v>
      </c>
    </row>
    <row r="16" spans="1:13" s="269" customFormat="1" ht="12.95" customHeight="1" x14ac:dyDescent="0.2">
      <c r="A16" s="275" t="s">
        <v>244</v>
      </c>
      <c r="B16" s="223">
        <v>13.7</v>
      </c>
      <c r="C16" s="223">
        <v>252.7</v>
      </c>
      <c r="D16" s="223">
        <v>348.8</v>
      </c>
      <c r="E16" s="223">
        <v>180.1</v>
      </c>
      <c r="F16" s="223">
        <v>22</v>
      </c>
      <c r="G16" s="223" t="s">
        <v>33</v>
      </c>
      <c r="H16" s="223">
        <v>14</v>
      </c>
      <c r="I16" s="223" t="s">
        <v>33</v>
      </c>
      <c r="J16" s="223" t="s">
        <v>33</v>
      </c>
      <c r="K16" s="223" t="s">
        <v>33</v>
      </c>
      <c r="L16" s="223">
        <v>7.3</v>
      </c>
      <c r="M16" s="223">
        <v>7.8</v>
      </c>
    </row>
    <row r="17" spans="1:13" s="269" customFormat="1" ht="12.95" customHeight="1" x14ac:dyDescent="0.2">
      <c r="A17" s="273" t="s">
        <v>245</v>
      </c>
      <c r="B17" s="223">
        <v>10584.4</v>
      </c>
      <c r="C17" s="223">
        <v>11152.5</v>
      </c>
      <c r="D17" s="223">
        <v>11771.6</v>
      </c>
      <c r="E17" s="223">
        <v>12940.6</v>
      </c>
      <c r="F17" s="223">
        <v>13532.2</v>
      </c>
      <c r="G17" s="223">
        <v>12633.9</v>
      </c>
      <c r="H17" s="223">
        <v>11748.9</v>
      </c>
      <c r="I17" s="223">
        <v>10832.4</v>
      </c>
      <c r="J17" s="223">
        <v>9951.5</v>
      </c>
      <c r="K17" s="223">
        <v>9376.5</v>
      </c>
      <c r="L17" s="223">
        <v>8930.6</v>
      </c>
      <c r="M17" s="223">
        <v>9674.5</v>
      </c>
    </row>
    <row r="18" spans="1:13" s="269" customFormat="1" ht="12.95" customHeight="1" x14ac:dyDescent="0.2">
      <c r="A18" s="275" t="s">
        <v>246</v>
      </c>
      <c r="B18" s="223">
        <v>10583.6</v>
      </c>
      <c r="C18" s="223">
        <v>10926.2</v>
      </c>
      <c r="D18" s="223">
        <v>11508.6</v>
      </c>
      <c r="E18" s="223">
        <v>11959.7</v>
      </c>
      <c r="F18" s="223">
        <v>12562.2</v>
      </c>
      <c r="G18" s="223">
        <v>12179.7</v>
      </c>
      <c r="H18" s="223">
        <v>11254.5</v>
      </c>
      <c r="I18" s="223">
        <v>10333.200000000001</v>
      </c>
      <c r="J18" s="223">
        <v>9447.4</v>
      </c>
      <c r="K18" s="223">
        <v>8861.4</v>
      </c>
      <c r="L18" s="223">
        <v>8424.6</v>
      </c>
      <c r="M18" s="223">
        <v>9057.2000000000007</v>
      </c>
    </row>
    <row r="19" spans="1:13" s="269" customFormat="1"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s="269" customFormat="1" ht="12.95" customHeight="1" x14ac:dyDescent="0.2">
      <c r="A20" s="275" t="s">
        <v>249</v>
      </c>
      <c r="B20" s="223" t="s">
        <v>33</v>
      </c>
      <c r="C20" s="223" t="s">
        <v>33</v>
      </c>
      <c r="D20" s="223" t="s">
        <v>33</v>
      </c>
      <c r="E20" s="223" t="s">
        <v>33</v>
      </c>
      <c r="F20" s="223" t="s">
        <v>33</v>
      </c>
      <c r="G20" s="223" t="s">
        <v>33</v>
      </c>
      <c r="H20" s="223" t="s">
        <v>33</v>
      </c>
      <c r="I20" s="223" t="s">
        <v>33</v>
      </c>
      <c r="J20" s="223" t="s">
        <v>33</v>
      </c>
      <c r="K20" s="223" t="s">
        <v>33</v>
      </c>
      <c r="L20" s="223" t="s">
        <v>33</v>
      </c>
      <c r="M20" s="223" t="s">
        <v>33</v>
      </c>
    </row>
    <row r="21" spans="1:13" s="269" customFormat="1" ht="12.95" customHeight="1" x14ac:dyDescent="0.2">
      <c r="A21" s="275" t="s">
        <v>250</v>
      </c>
      <c r="B21" s="223">
        <v>0</v>
      </c>
      <c r="C21" s="223" t="s">
        <v>33</v>
      </c>
      <c r="D21" s="223" t="s">
        <v>33</v>
      </c>
      <c r="E21" s="223" t="s">
        <v>33</v>
      </c>
      <c r="F21" s="223">
        <v>1</v>
      </c>
      <c r="G21" s="223">
        <v>3.2</v>
      </c>
      <c r="H21" s="223" t="s">
        <v>33</v>
      </c>
      <c r="I21" s="223" t="s">
        <v>33</v>
      </c>
      <c r="J21" s="223">
        <v>2.9</v>
      </c>
      <c r="K21" s="223">
        <v>0.7</v>
      </c>
      <c r="L21" s="223">
        <v>0.1</v>
      </c>
      <c r="M21" s="223">
        <v>0.1</v>
      </c>
    </row>
    <row r="22" spans="1:13" s="269" customFormat="1" ht="12.95" customHeight="1" x14ac:dyDescent="0.2">
      <c r="A22" s="275" t="s">
        <v>251</v>
      </c>
      <c r="B22" s="223">
        <v>0.2</v>
      </c>
      <c r="C22" s="223" t="s">
        <v>33</v>
      </c>
      <c r="D22" s="223" t="s">
        <v>33</v>
      </c>
      <c r="E22" s="223">
        <v>935.4</v>
      </c>
      <c r="F22" s="223">
        <v>669.5</v>
      </c>
      <c r="G22" s="223">
        <v>152.19999999999999</v>
      </c>
      <c r="H22" s="223">
        <v>152.19999999999999</v>
      </c>
      <c r="I22" s="223">
        <v>152.19999999999999</v>
      </c>
      <c r="J22" s="223">
        <v>152.19999999999999</v>
      </c>
      <c r="K22" s="223">
        <v>152.19999999999999</v>
      </c>
      <c r="L22" s="223">
        <v>152.19999999999999</v>
      </c>
      <c r="M22" s="223">
        <v>231.4</v>
      </c>
    </row>
    <row r="23" spans="1:13" s="269" customFormat="1" ht="12.95" customHeight="1" x14ac:dyDescent="0.2">
      <c r="A23" s="275" t="s">
        <v>252</v>
      </c>
      <c r="B23" s="223" t="s">
        <v>33</v>
      </c>
      <c r="C23" s="223">
        <v>224.9</v>
      </c>
      <c r="D23" s="223">
        <v>262.89999999999998</v>
      </c>
      <c r="E23" s="223">
        <v>45.5</v>
      </c>
      <c r="F23" s="223">
        <v>32</v>
      </c>
      <c r="G23" s="223">
        <v>31.8</v>
      </c>
      <c r="H23" s="223">
        <v>31.8</v>
      </c>
      <c r="I23" s="223">
        <v>31.8</v>
      </c>
      <c r="J23" s="223">
        <v>31.8</v>
      </c>
      <c r="K23" s="223">
        <v>31.8</v>
      </c>
      <c r="L23" s="223">
        <v>31.8</v>
      </c>
      <c r="M23" s="223">
        <v>31.8</v>
      </c>
    </row>
    <row r="24" spans="1:13" s="269" customFormat="1" ht="12.95" customHeight="1" x14ac:dyDescent="0.2">
      <c r="A24" s="275" t="s">
        <v>253</v>
      </c>
      <c r="B24" s="223" t="s">
        <v>33</v>
      </c>
      <c r="C24" s="223" t="s">
        <v>33</v>
      </c>
      <c r="D24" s="223" t="s">
        <v>33</v>
      </c>
      <c r="E24" s="223" t="s">
        <v>33</v>
      </c>
      <c r="F24" s="223">
        <v>265.89999999999998</v>
      </c>
      <c r="G24" s="223">
        <v>265.5</v>
      </c>
      <c r="H24" s="223">
        <v>309.39999999999998</v>
      </c>
      <c r="I24" s="223">
        <v>314.60000000000002</v>
      </c>
      <c r="J24" s="223">
        <v>317</v>
      </c>
      <c r="K24" s="223">
        <v>327.2</v>
      </c>
      <c r="L24" s="223">
        <v>316.89999999999998</v>
      </c>
      <c r="M24" s="223">
        <v>351.4</v>
      </c>
    </row>
    <row r="25" spans="1:13" s="269" customFormat="1" ht="12" x14ac:dyDescent="0.2">
      <c r="A25" s="273" t="s">
        <v>317</v>
      </c>
      <c r="B25" s="223">
        <v>0.5</v>
      </c>
      <c r="C25" s="223">
        <v>1.4</v>
      </c>
      <c r="D25" s="223">
        <v>0</v>
      </c>
      <c r="E25" s="223">
        <v>0</v>
      </c>
      <c r="F25" s="223">
        <v>1.6</v>
      </c>
      <c r="G25" s="223">
        <v>1.4</v>
      </c>
      <c r="H25" s="223">
        <v>1</v>
      </c>
      <c r="I25" s="223">
        <v>0.6</v>
      </c>
      <c r="J25" s="223">
        <v>0.3</v>
      </c>
      <c r="K25" s="223">
        <v>3.1</v>
      </c>
      <c r="L25" s="223">
        <v>5</v>
      </c>
      <c r="M25" s="223">
        <v>2.5</v>
      </c>
    </row>
    <row r="26" spans="1:13" s="269" customFormat="1" ht="12.95" customHeight="1" x14ac:dyDescent="0.2">
      <c r="A26" s="273"/>
      <c r="B26" s="223"/>
      <c r="C26" s="223"/>
      <c r="D26" s="223"/>
      <c r="E26" s="223"/>
      <c r="F26" s="223"/>
      <c r="G26" s="223"/>
      <c r="H26" s="223"/>
      <c r="I26" s="223"/>
      <c r="J26" s="223"/>
      <c r="K26" s="223"/>
      <c r="L26" s="223"/>
      <c r="M26" s="223"/>
    </row>
    <row r="27" spans="1:13" s="269" customFormat="1" ht="12.95" customHeight="1" x14ac:dyDescent="0.2">
      <c r="A27" s="232" t="s">
        <v>43</v>
      </c>
      <c r="B27" s="271">
        <v>23688.6</v>
      </c>
      <c r="C27" s="271">
        <v>33492.5</v>
      </c>
      <c r="D27" s="271">
        <v>33297.699999999997</v>
      </c>
      <c r="E27" s="271">
        <v>37558.300000000003</v>
      </c>
      <c r="F27" s="271">
        <v>37699</v>
      </c>
      <c r="G27" s="271">
        <v>40385.4</v>
      </c>
      <c r="H27" s="271">
        <v>52256.2</v>
      </c>
      <c r="I27" s="271">
        <v>56654.400000000001</v>
      </c>
      <c r="J27" s="271">
        <v>59447.199999999997</v>
      </c>
      <c r="K27" s="271">
        <v>64607.8</v>
      </c>
      <c r="L27" s="271">
        <v>72552.399999999994</v>
      </c>
      <c r="M27" s="271">
        <v>79646</v>
      </c>
    </row>
    <row r="28" spans="1:13" s="269" customFormat="1" ht="12.95" customHeight="1" x14ac:dyDescent="0.2">
      <c r="A28" s="273" t="s">
        <v>255</v>
      </c>
      <c r="B28" s="274">
        <v>23292</v>
      </c>
      <c r="C28" s="274">
        <v>5374.8</v>
      </c>
      <c r="D28" s="274">
        <v>3731.5</v>
      </c>
      <c r="E28" s="274">
        <v>3196.2</v>
      </c>
      <c r="F28" s="274">
        <v>4957.7</v>
      </c>
      <c r="G28" s="274">
        <v>5825.5</v>
      </c>
      <c r="H28" s="274">
        <v>9363.6</v>
      </c>
      <c r="I28" s="274">
        <v>12635.9</v>
      </c>
      <c r="J28" s="274">
        <v>14877.6</v>
      </c>
      <c r="K28" s="274">
        <v>18345</v>
      </c>
      <c r="L28" s="274">
        <v>24435.599999999999</v>
      </c>
      <c r="M28" s="274">
        <v>31325.1</v>
      </c>
    </row>
    <row r="29" spans="1:13" s="269" customFormat="1" ht="12.95" customHeight="1" x14ac:dyDescent="0.2">
      <c r="A29" s="275" t="s">
        <v>256</v>
      </c>
      <c r="B29" s="274">
        <v>1447</v>
      </c>
      <c r="C29" s="274">
        <v>2102.1</v>
      </c>
      <c r="D29" s="274">
        <v>1255.0999999999999</v>
      </c>
      <c r="E29" s="274">
        <v>1013.8</v>
      </c>
      <c r="F29" s="274">
        <v>2178.9</v>
      </c>
      <c r="G29" s="274">
        <v>2183.5</v>
      </c>
      <c r="H29" s="274">
        <v>2461.8000000000002</v>
      </c>
      <c r="I29" s="274">
        <v>2971.4</v>
      </c>
      <c r="J29" s="274">
        <v>2608.3000000000002</v>
      </c>
      <c r="K29" s="274">
        <v>2785.2</v>
      </c>
      <c r="L29" s="274">
        <v>6591.6</v>
      </c>
      <c r="M29" s="274">
        <v>9672</v>
      </c>
    </row>
    <row r="30" spans="1:13" s="269" customFormat="1" ht="12.95" customHeight="1" x14ac:dyDescent="0.2">
      <c r="A30" s="275" t="s">
        <v>257</v>
      </c>
      <c r="B30" s="274">
        <v>99</v>
      </c>
      <c r="C30" s="274">
        <v>81</v>
      </c>
      <c r="D30" s="274">
        <v>30</v>
      </c>
      <c r="E30" s="274">
        <v>122.5</v>
      </c>
      <c r="F30" s="274">
        <v>71.400000000000006</v>
      </c>
      <c r="G30" s="274">
        <v>20.5</v>
      </c>
      <c r="H30" s="274">
        <v>14.7</v>
      </c>
      <c r="I30" s="274">
        <v>68.7</v>
      </c>
      <c r="J30" s="274">
        <v>48.4</v>
      </c>
      <c r="K30" s="274">
        <v>6.3</v>
      </c>
      <c r="L30" s="274">
        <v>344.6</v>
      </c>
      <c r="M30" s="274">
        <v>1246.5999999999999</v>
      </c>
    </row>
    <row r="31" spans="1:13" s="269" customFormat="1" ht="12.95" customHeight="1" x14ac:dyDescent="0.2">
      <c r="A31" s="275" t="s">
        <v>258</v>
      </c>
      <c r="B31" s="274">
        <v>18958.7</v>
      </c>
      <c r="C31" s="274">
        <v>152.6</v>
      </c>
      <c r="D31" s="274">
        <v>251</v>
      </c>
      <c r="E31" s="274">
        <v>319</v>
      </c>
      <c r="F31" s="274">
        <v>301.60000000000002</v>
      </c>
      <c r="G31" s="274">
        <v>51.2</v>
      </c>
      <c r="H31" s="274">
        <v>674.8</v>
      </c>
      <c r="I31" s="274">
        <v>756</v>
      </c>
      <c r="J31" s="274">
        <v>783.9</v>
      </c>
      <c r="K31" s="274">
        <v>1040</v>
      </c>
      <c r="L31" s="274">
        <v>497.4</v>
      </c>
      <c r="M31" s="274">
        <v>491.7</v>
      </c>
    </row>
    <row r="32" spans="1:13" s="269" customFormat="1" ht="12.95" customHeight="1" x14ac:dyDescent="0.2">
      <c r="A32" s="275" t="s">
        <v>259</v>
      </c>
      <c r="B32" s="274">
        <v>54.2</v>
      </c>
      <c r="C32" s="274">
        <v>60.8</v>
      </c>
      <c r="D32" s="274">
        <v>44.3</v>
      </c>
      <c r="E32" s="274">
        <v>188.8</v>
      </c>
      <c r="F32" s="274">
        <v>16.600000000000001</v>
      </c>
      <c r="G32" s="274">
        <v>90.2</v>
      </c>
      <c r="H32" s="274">
        <v>1.4</v>
      </c>
      <c r="I32" s="274">
        <v>17.600000000000001</v>
      </c>
      <c r="J32" s="274">
        <v>1</v>
      </c>
      <c r="K32" s="274">
        <v>13.9</v>
      </c>
      <c r="L32" s="274">
        <v>5.4</v>
      </c>
      <c r="M32" s="274">
        <v>90.8</v>
      </c>
    </row>
    <row r="33" spans="1:13" s="269" customFormat="1" ht="12.95" customHeight="1" x14ac:dyDescent="0.2">
      <c r="A33" s="275" t="s">
        <v>260</v>
      </c>
      <c r="B33" s="274">
        <v>1376.7</v>
      </c>
      <c r="C33" s="274">
        <v>1740.1</v>
      </c>
      <c r="D33" s="274">
        <v>2089.1999999999998</v>
      </c>
      <c r="E33" s="274">
        <v>1495.2</v>
      </c>
      <c r="F33" s="274">
        <v>2327.1</v>
      </c>
      <c r="G33" s="274">
        <v>3443</v>
      </c>
      <c r="H33" s="274">
        <v>6200</v>
      </c>
      <c r="I33" s="274">
        <v>8797.7000000000007</v>
      </c>
      <c r="J33" s="274">
        <v>11409.7</v>
      </c>
      <c r="K33" s="274">
        <v>14470.7</v>
      </c>
      <c r="L33" s="274">
        <v>16768.8</v>
      </c>
      <c r="M33" s="274">
        <v>19392.5</v>
      </c>
    </row>
    <row r="34" spans="1:13" s="269" customFormat="1" ht="12.95" customHeight="1" x14ac:dyDescent="0.2">
      <c r="A34" s="275" t="s">
        <v>261</v>
      </c>
      <c r="B34" s="274">
        <v>1347.7</v>
      </c>
      <c r="C34" s="274">
        <v>1221</v>
      </c>
      <c r="D34" s="274">
        <v>0.5</v>
      </c>
      <c r="E34" s="274">
        <v>0.9</v>
      </c>
      <c r="F34" s="274">
        <v>3.9</v>
      </c>
      <c r="G34" s="274">
        <v>18.899999999999999</v>
      </c>
      <c r="H34" s="274">
        <v>6.3</v>
      </c>
      <c r="I34" s="274">
        <v>5.6</v>
      </c>
      <c r="J34" s="274">
        <v>4.4000000000000004</v>
      </c>
      <c r="K34" s="274">
        <v>3.6</v>
      </c>
      <c r="L34" s="274">
        <v>199.3</v>
      </c>
      <c r="M34" s="274">
        <v>399.7</v>
      </c>
    </row>
    <row r="35" spans="1:13" s="269" customFormat="1" ht="12.95" customHeight="1" x14ac:dyDescent="0.2">
      <c r="A35" s="275" t="s">
        <v>262</v>
      </c>
      <c r="B35" s="274">
        <v>8.6999999999999993</v>
      </c>
      <c r="C35" s="274">
        <v>17.2</v>
      </c>
      <c r="D35" s="274">
        <v>61.3</v>
      </c>
      <c r="E35" s="274">
        <v>56.1</v>
      </c>
      <c r="F35" s="274">
        <v>58.2</v>
      </c>
      <c r="G35" s="274">
        <v>18.2</v>
      </c>
      <c r="H35" s="274">
        <v>4.5</v>
      </c>
      <c r="I35" s="274">
        <v>19</v>
      </c>
      <c r="J35" s="274">
        <v>21.9</v>
      </c>
      <c r="K35" s="274">
        <v>25.3</v>
      </c>
      <c r="L35" s="274">
        <v>28.5</v>
      </c>
      <c r="M35" s="274">
        <v>31.8</v>
      </c>
    </row>
    <row r="36" spans="1:13" s="269" customFormat="1" ht="12.95" customHeight="1" x14ac:dyDescent="0.2">
      <c r="A36" s="273" t="s">
        <v>263</v>
      </c>
      <c r="B36" s="274">
        <v>396.6</v>
      </c>
      <c r="C36" s="274">
        <v>28117.7</v>
      </c>
      <c r="D36" s="274">
        <v>29566.2</v>
      </c>
      <c r="E36" s="274">
        <v>34362.199999999997</v>
      </c>
      <c r="F36" s="274">
        <v>32741.3</v>
      </c>
      <c r="G36" s="274">
        <v>34559.800000000003</v>
      </c>
      <c r="H36" s="274">
        <v>42892.6</v>
      </c>
      <c r="I36" s="274">
        <v>44018.5</v>
      </c>
      <c r="J36" s="274">
        <v>44569.599999999999</v>
      </c>
      <c r="K36" s="274">
        <v>46262.7</v>
      </c>
      <c r="L36" s="274">
        <v>48116.800000000003</v>
      </c>
      <c r="M36" s="274">
        <v>48320.9</v>
      </c>
    </row>
    <row r="37" spans="1:13" s="269" customFormat="1" ht="12.95" customHeight="1" x14ac:dyDescent="0.2">
      <c r="A37" s="275" t="s">
        <v>264</v>
      </c>
      <c r="B37" s="274">
        <v>396.6</v>
      </c>
      <c r="C37" s="274">
        <v>28113.5</v>
      </c>
      <c r="D37" s="274">
        <v>29566.2</v>
      </c>
      <c r="E37" s="274">
        <v>34361.1</v>
      </c>
      <c r="F37" s="274">
        <v>32741.3</v>
      </c>
      <c r="G37" s="274">
        <v>34559.800000000003</v>
      </c>
      <c r="H37" s="274">
        <v>42891.7</v>
      </c>
      <c r="I37" s="274">
        <v>44015.5</v>
      </c>
      <c r="J37" s="274">
        <v>44569.599999999999</v>
      </c>
      <c r="K37" s="274">
        <v>46262.7</v>
      </c>
      <c r="L37" s="274">
        <v>48116.800000000003</v>
      </c>
      <c r="M37" s="274">
        <v>48320.9</v>
      </c>
    </row>
    <row r="38" spans="1:13" s="269" customFormat="1" ht="12.95" customHeight="1" x14ac:dyDescent="0.2">
      <c r="A38" s="275" t="s">
        <v>265</v>
      </c>
      <c r="B38" s="274" t="s">
        <v>33</v>
      </c>
      <c r="C38" s="274" t="s">
        <v>33</v>
      </c>
      <c r="D38" s="274" t="s">
        <v>33</v>
      </c>
      <c r="E38" s="274" t="s">
        <v>33</v>
      </c>
      <c r="F38" s="274" t="s">
        <v>33</v>
      </c>
      <c r="G38" s="274" t="s">
        <v>33</v>
      </c>
      <c r="H38" s="274" t="s">
        <v>33</v>
      </c>
      <c r="I38" s="274">
        <v>3</v>
      </c>
      <c r="J38" s="274" t="s">
        <v>33</v>
      </c>
      <c r="K38" s="274" t="s">
        <v>33</v>
      </c>
      <c r="L38" s="274" t="s">
        <v>33</v>
      </c>
      <c r="M38" s="274" t="s">
        <v>33</v>
      </c>
    </row>
    <row r="39" spans="1:13" s="269" customFormat="1" ht="24" customHeight="1" x14ac:dyDescent="0.2">
      <c r="A39" s="275" t="s">
        <v>266</v>
      </c>
      <c r="B39" s="274" t="s">
        <v>33</v>
      </c>
      <c r="C39" s="274">
        <v>4.2</v>
      </c>
      <c r="D39" s="274" t="s">
        <v>33</v>
      </c>
      <c r="E39" s="274">
        <v>1</v>
      </c>
      <c r="F39" s="274" t="s">
        <v>33</v>
      </c>
      <c r="G39" s="274" t="s">
        <v>33</v>
      </c>
      <c r="H39" s="274">
        <v>0.9</v>
      </c>
      <c r="I39" s="274" t="s">
        <v>33</v>
      </c>
      <c r="J39" s="274" t="s">
        <v>33</v>
      </c>
      <c r="K39" s="274" t="s">
        <v>33</v>
      </c>
      <c r="L39" s="274" t="s">
        <v>33</v>
      </c>
      <c r="M39" s="274" t="s">
        <v>33</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-4090</v>
      </c>
      <c r="C41" s="271">
        <v>-11215.2</v>
      </c>
      <c r="D41" s="271">
        <v>-12130.9</v>
      </c>
      <c r="E41" s="271">
        <v>-13647</v>
      </c>
      <c r="F41" s="271">
        <v>-16544.3</v>
      </c>
      <c r="G41" s="271">
        <v>-20914.599999999999</v>
      </c>
      <c r="H41" s="271">
        <v>-32555.9</v>
      </c>
      <c r="I41" s="271">
        <v>-37224.400000000001</v>
      </c>
      <c r="J41" s="271">
        <v>-40708.300000000003</v>
      </c>
      <c r="K41" s="271">
        <v>-46323</v>
      </c>
      <c r="L41" s="271">
        <v>-46688.4</v>
      </c>
      <c r="M41" s="271">
        <v>-49505.2</v>
      </c>
    </row>
    <row r="42" spans="1:13" s="269" customFormat="1" ht="12.95" customHeight="1" x14ac:dyDescent="0.2">
      <c r="A42" s="273" t="s">
        <v>267</v>
      </c>
      <c r="B42" s="223">
        <v>40.4</v>
      </c>
      <c r="C42" s="223">
        <v>159.30000000000001</v>
      </c>
      <c r="D42" s="223">
        <v>159.30000000000001</v>
      </c>
      <c r="E42" s="223">
        <v>166.5</v>
      </c>
      <c r="F42" s="223">
        <v>206.1</v>
      </c>
      <c r="G42" s="223">
        <v>382.1</v>
      </c>
      <c r="H42" s="223">
        <v>395.6</v>
      </c>
      <c r="I42" s="223">
        <v>151.5</v>
      </c>
      <c r="J42" s="223">
        <v>150.30000000000001</v>
      </c>
      <c r="K42" s="223">
        <v>150.30000000000001</v>
      </c>
      <c r="L42" s="223">
        <v>119.1</v>
      </c>
      <c r="M42" s="223">
        <v>119.1</v>
      </c>
    </row>
    <row r="43" spans="1:13" s="269" customFormat="1" ht="12.95" customHeight="1" x14ac:dyDescent="0.2">
      <c r="A43" s="273" t="s">
        <v>268</v>
      </c>
      <c r="B43" s="223">
        <v>1544.4</v>
      </c>
      <c r="C43" s="223">
        <v>1578</v>
      </c>
      <c r="D43" s="223">
        <v>1522.6</v>
      </c>
      <c r="E43" s="223">
        <v>1690.6</v>
      </c>
      <c r="F43" s="223">
        <v>1724.2</v>
      </c>
      <c r="G43" s="223">
        <v>2020.3</v>
      </c>
      <c r="H43" s="223">
        <v>1807.5</v>
      </c>
      <c r="I43" s="223">
        <v>1953</v>
      </c>
      <c r="J43" s="223">
        <v>2038.5</v>
      </c>
      <c r="K43" s="223">
        <v>1916.2</v>
      </c>
      <c r="L43" s="223">
        <v>1947.6</v>
      </c>
      <c r="M43" s="223">
        <v>2001.1</v>
      </c>
    </row>
    <row r="44" spans="1:13" s="269" customFormat="1" ht="12.95" customHeight="1" x14ac:dyDescent="0.2">
      <c r="A44" s="275" t="s">
        <v>269</v>
      </c>
      <c r="B44" s="223">
        <v>36.6</v>
      </c>
      <c r="C44" s="223">
        <v>70.3</v>
      </c>
      <c r="D44" s="223" t="s">
        <v>33</v>
      </c>
      <c r="E44" s="223">
        <v>182.9</v>
      </c>
      <c r="F44" s="223">
        <v>216.4</v>
      </c>
      <c r="G44" s="223">
        <v>511.4</v>
      </c>
      <c r="H44" s="223">
        <v>298.5</v>
      </c>
      <c r="I44" s="223">
        <v>215.8</v>
      </c>
      <c r="J44" s="223">
        <v>203.9</v>
      </c>
      <c r="K44" s="223" t="s">
        <v>33</v>
      </c>
      <c r="L44" s="223" t="s">
        <v>33</v>
      </c>
      <c r="M44" s="223">
        <v>53.5</v>
      </c>
    </row>
    <row r="45" spans="1:13" s="269" customFormat="1" ht="12.95" customHeight="1" x14ac:dyDescent="0.2">
      <c r="A45" s="275" t="s">
        <v>270</v>
      </c>
      <c r="B45" s="223" t="s">
        <v>33</v>
      </c>
      <c r="C45" s="223" t="s">
        <v>33</v>
      </c>
      <c r="D45" s="223" t="s">
        <v>33</v>
      </c>
      <c r="E45" s="223" t="s">
        <v>33</v>
      </c>
      <c r="F45" s="223" t="s">
        <v>33</v>
      </c>
      <c r="G45" s="223">
        <v>1.1000000000000001</v>
      </c>
      <c r="H45" s="223">
        <v>1.2</v>
      </c>
      <c r="I45" s="223">
        <v>0.7</v>
      </c>
      <c r="J45" s="223">
        <v>0.9</v>
      </c>
      <c r="K45" s="223" t="s">
        <v>33</v>
      </c>
      <c r="L45" s="223">
        <v>18.8</v>
      </c>
      <c r="M45" s="223">
        <v>18.8</v>
      </c>
    </row>
    <row r="46" spans="1:13" s="269" customFormat="1" ht="36" x14ac:dyDescent="0.2">
      <c r="A46" s="275" t="s">
        <v>272</v>
      </c>
      <c r="B46" s="223"/>
      <c r="C46" s="223"/>
      <c r="D46" s="223"/>
      <c r="E46" s="223"/>
      <c r="F46" s="223"/>
      <c r="G46" s="223"/>
      <c r="H46" s="223" t="s">
        <v>33</v>
      </c>
      <c r="I46" s="223" t="s">
        <v>33</v>
      </c>
      <c r="J46" s="223" t="s">
        <v>33</v>
      </c>
      <c r="K46" s="223" t="s">
        <v>33</v>
      </c>
      <c r="L46" s="223" t="s">
        <v>33</v>
      </c>
      <c r="M46" s="223" t="s">
        <v>33</v>
      </c>
    </row>
    <row r="47" spans="1:13" s="269" customFormat="1" ht="16.5" customHeight="1" x14ac:dyDescent="0.2">
      <c r="A47" s="275" t="s">
        <v>271</v>
      </c>
      <c r="B47" s="223">
        <v>1507.8</v>
      </c>
      <c r="C47" s="223">
        <v>1507.8</v>
      </c>
      <c r="D47" s="223">
        <v>1522.6</v>
      </c>
      <c r="E47" s="223">
        <v>1507.8</v>
      </c>
      <c r="F47" s="223">
        <v>1507.8</v>
      </c>
      <c r="G47" s="223">
        <v>1507.8</v>
      </c>
      <c r="H47" s="223">
        <v>1507.8</v>
      </c>
      <c r="I47" s="223">
        <v>1736.5</v>
      </c>
      <c r="J47" s="223">
        <v>1833.7</v>
      </c>
      <c r="K47" s="223">
        <v>1916.2</v>
      </c>
      <c r="L47" s="223">
        <v>1928.8</v>
      </c>
      <c r="M47" s="223">
        <v>1928.8</v>
      </c>
    </row>
    <row r="48" spans="1:13" s="269" customFormat="1" ht="15" customHeight="1" x14ac:dyDescent="0.2">
      <c r="A48" s="276" t="s">
        <v>273</v>
      </c>
      <c r="B48" s="223">
        <v>-5674.8</v>
      </c>
      <c r="C48" s="223">
        <v>-12952.6</v>
      </c>
      <c r="D48" s="223">
        <v>-13812.9</v>
      </c>
      <c r="E48" s="223">
        <v>-15504.2</v>
      </c>
      <c r="F48" s="223">
        <v>-18474.599999999999</v>
      </c>
      <c r="G48" s="223">
        <v>-23317</v>
      </c>
      <c r="H48" s="223">
        <v>-34759</v>
      </c>
      <c r="I48" s="223">
        <v>-39328.800000000003</v>
      </c>
      <c r="J48" s="223">
        <v>-42897</v>
      </c>
      <c r="K48" s="223">
        <v>-48389.4</v>
      </c>
      <c r="L48" s="223">
        <v>-48776</v>
      </c>
      <c r="M48" s="223">
        <v>-51648.800000000003</v>
      </c>
    </row>
    <row r="49" spans="1:13" s="269" customFormat="1" ht="12.95" customHeight="1" x14ac:dyDescent="0.2">
      <c r="A49" s="276" t="s">
        <v>274</v>
      </c>
      <c r="B49" s="223" t="s">
        <v>33</v>
      </c>
      <c r="C49" s="223" t="s">
        <v>33</v>
      </c>
      <c r="D49" s="223">
        <v>0</v>
      </c>
      <c r="E49" s="223">
        <v>0</v>
      </c>
      <c r="F49" s="223">
        <v>0</v>
      </c>
      <c r="G49" s="223">
        <v>0</v>
      </c>
      <c r="H49" s="223">
        <v>0</v>
      </c>
      <c r="I49" s="223">
        <v>0</v>
      </c>
      <c r="J49" s="223">
        <v>0</v>
      </c>
      <c r="K49" s="223">
        <v>0</v>
      </c>
      <c r="L49" s="223">
        <v>20.9</v>
      </c>
      <c r="M49" s="223">
        <v>23.4</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19598.599999999999</v>
      </c>
      <c r="C51" s="271">
        <v>22277.3</v>
      </c>
      <c r="D51" s="271">
        <v>21166.7</v>
      </c>
      <c r="E51" s="271">
        <v>23911.3</v>
      </c>
      <c r="F51" s="271">
        <v>21154.7</v>
      </c>
      <c r="G51" s="271">
        <v>19470.8</v>
      </c>
      <c r="H51" s="271">
        <v>19700.3</v>
      </c>
      <c r="I51" s="271">
        <v>19430</v>
      </c>
      <c r="J51" s="271">
        <v>18738.900000000001</v>
      </c>
      <c r="K51" s="271">
        <v>18284.8</v>
      </c>
      <c r="L51" s="271">
        <v>25864</v>
      </c>
      <c r="M51" s="271">
        <v>30140.799999999999</v>
      </c>
    </row>
    <row r="52" spans="1:13" s="269" customFormat="1" ht="6.95" customHeight="1" thickBot="1" x14ac:dyDescent="0.25">
      <c r="A52" s="230"/>
      <c r="B52" s="231"/>
      <c r="C52" s="231"/>
      <c r="D52" s="231"/>
      <c r="E52" s="231"/>
      <c r="F52" s="231"/>
      <c r="G52" s="231"/>
      <c r="H52" s="231"/>
      <c r="I52" s="231"/>
      <c r="J52" s="231"/>
      <c r="K52" s="231"/>
      <c r="L52" s="231"/>
      <c r="M52" s="231"/>
    </row>
    <row r="53" spans="1:13" s="269" customFormat="1" ht="12.95" hidden="1" customHeight="1" x14ac:dyDescent="0.2">
      <c r="A53" s="232"/>
      <c r="B53" s="212"/>
      <c r="C53" s="212"/>
      <c r="D53" s="212"/>
      <c r="E53" s="212"/>
      <c r="F53" s="212"/>
      <c r="G53" s="212"/>
      <c r="H53" s="212"/>
      <c r="I53" s="212"/>
      <c r="J53" s="212"/>
      <c r="K53" s="212"/>
      <c r="L53" s="212"/>
      <c r="M53" s="212"/>
    </row>
    <row r="54" spans="1:13" s="269" customFormat="1" ht="12.95" customHeight="1" x14ac:dyDescent="0.2">
      <c r="A54" s="232" t="s">
        <v>14</v>
      </c>
      <c r="B54" s="212"/>
      <c r="C54" s="212"/>
      <c r="D54" s="212"/>
      <c r="E54" s="212"/>
      <c r="F54" s="212"/>
      <c r="G54" s="212"/>
      <c r="H54" s="212"/>
      <c r="I54" s="212"/>
      <c r="J54" s="212"/>
      <c r="K54" s="212"/>
      <c r="L54" s="212"/>
      <c r="M54" s="212"/>
    </row>
    <row r="55" spans="1:13" ht="12.95" customHeight="1" x14ac:dyDescent="0.2">
      <c r="A55" s="273" t="s">
        <v>47</v>
      </c>
      <c r="B55" s="212">
        <v>7</v>
      </c>
      <c r="C55" s="212">
        <v>7</v>
      </c>
      <c r="D55" s="212">
        <v>6</v>
      </c>
      <c r="E55" s="212">
        <v>6</v>
      </c>
      <c r="F55" s="212">
        <v>6</v>
      </c>
      <c r="G55" s="212">
        <v>6</v>
      </c>
      <c r="H55" s="212">
        <v>6</v>
      </c>
      <c r="I55" s="212">
        <v>7</v>
      </c>
      <c r="J55" s="212">
        <v>6</v>
      </c>
      <c r="K55" s="212">
        <v>6</v>
      </c>
      <c r="L55" s="212">
        <v>8</v>
      </c>
      <c r="M55" s="212">
        <v>8</v>
      </c>
    </row>
    <row r="56" spans="1:13" ht="12.95" customHeight="1" x14ac:dyDescent="0.2">
      <c r="B56" s="212"/>
      <c r="G56" s="278"/>
      <c r="H56" s="278"/>
      <c r="I56" s="278"/>
      <c r="J56" s="278"/>
      <c r="K56" s="278"/>
      <c r="L56" s="278"/>
      <c r="M56" s="278"/>
    </row>
  </sheetData>
  <hyperlinks>
    <hyperlink ref="A1" location="Мазмуну!A1" display="МАЗМУНУНА  кайтуу" xr:uid="{00000000-0004-0000-42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56"/>
  <sheetViews>
    <sheetView workbookViewId="0">
      <selection activeCell="M42" sqref="M42"/>
    </sheetView>
  </sheetViews>
  <sheetFormatPr defaultRowHeight="12.95" customHeight="1" x14ac:dyDescent="0.2"/>
  <cols>
    <col min="1" max="1" width="44.140625" style="232" customWidth="1"/>
    <col min="2" max="2" width="8.7109375" style="289" hidden="1" customWidth="1"/>
    <col min="3" max="3" width="9.140625" style="212" hidden="1" customWidth="1"/>
    <col min="4" max="6" width="0" style="212" hidden="1" customWidth="1"/>
    <col min="7" max="8" width="9.28515625" style="212" hidden="1" customWidth="1"/>
    <col min="9" max="13" width="9.28515625" style="212" customWidth="1"/>
    <col min="14" max="256" width="9.140625" style="212"/>
    <col min="257" max="257" width="42.5703125" style="212" customWidth="1"/>
    <col min="258" max="262" width="0" style="212" hidden="1" customWidth="1"/>
    <col min="263" max="267" width="9.28515625" style="212" customWidth="1"/>
    <col min="268" max="512" width="9.140625" style="212"/>
    <col min="513" max="513" width="42.5703125" style="212" customWidth="1"/>
    <col min="514" max="518" width="0" style="212" hidden="1" customWidth="1"/>
    <col min="519" max="523" width="9.28515625" style="212" customWidth="1"/>
    <col min="524" max="768" width="9.140625" style="212"/>
    <col min="769" max="769" width="42.5703125" style="212" customWidth="1"/>
    <col min="770" max="774" width="0" style="212" hidden="1" customWidth="1"/>
    <col min="775" max="779" width="9.28515625" style="212" customWidth="1"/>
    <col min="780" max="1024" width="9.140625" style="212"/>
    <col min="1025" max="1025" width="42.5703125" style="212" customWidth="1"/>
    <col min="1026" max="1030" width="0" style="212" hidden="1" customWidth="1"/>
    <col min="1031" max="1035" width="9.28515625" style="212" customWidth="1"/>
    <col min="1036" max="1280" width="9.140625" style="212"/>
    <col min="1281" max="1281" width="42.5703125" style="212" customWidth="1"/>
    <col min="1282" max="1286" width="0" style="212" hidden="1" customWidth="1"/>
    <col min="1287" max="1291" width="9.28515625" style="212" customWidth="1"/>
    <col min="1292" max="1536" width="9.140625" style="212"/>
    <col min="1537" max="1537" width="42.5703125" style="212" customWidth="1"/>
    <col min="1538" max="1542" width="0" style="212" hidden="1" customWidth="1"/>
    <col min="1543" max="1547" width="9.28515625" style="212" customWidth="1"/>
    <col min="1548" max="1792" width="9.140625" style="212"/>
    <col min="1793" max="1793" width="42.5703125" style="212" customWidth="1"/>
    <col min="1794" max="1798" width="0" style="212" hidden="1" customWidth="1"/>
    <col min="1799" max="1803" width="9.28515625" style="212" customWidth="1"/>
    <col min="1804" max="2048" width="9.140625" style="212"/>
    <col min="2049" max="2049" width="42.5703125" style="212" customWidth="1"/>
    <col min="2050" max="2054" width="0" style="212" hidden="1" customWidth="1"/>
    <col min="2055" max="2059" width="9.28515625" style="212" customWidth="1"/>
    <col min="2060" max="2304" width="9.140625" style="212"/>
    <col min="2305" max="2305" width="42.5703125" style="212" customWidth="1"/>
    <col min="2306" max="2310" width="0" style="212" hidden="1" customWidth="1"/>
    <col min="2311" max="2315" width="9.28515625" style="212" customWidth="1"/>
    <col min="2316" max="2560" width="9.140625" style="212"/>
    <col min="2561" max="2561" width="42.5703125" style="212" customWidth="1"/>
    <col min="2562" max="2566" width="0" style="212" hidden="1" customWidth="1"/>
    <col min="2567" max="2571" width="9.28515625" style="212" customWidth="1"/>
    <col min="2572" max="2816" width="9.140625" style="212"/>
    <col min="2817" max="2817" width="42.5703125" style="212" customWidth="1"/>
    <col min="2818" max="2822" width="0" style="212" hidden="1" customWidth="1"/>
    <col min="2823" max="2827" width="9.28515625" style="212" customWidth="1"/>
    <col min="2828" max="3072" width="9.140625" style="212"/>
    <col min="3073" max="3073" width="42.5703125" style="212" customWidth="1"/>
    <col min="3074" max="3078" width="0" style="212" hidden="1" customWidth="1"/>
    <col min="3079" max="3083" width="9.28515625" style="212" customWidth="1"/>
    <col min="3084" max="3328" width="9.140625" style="212"/>
    <col min="3329" max="3329" width="42.5703125" style="212" customWidth="1"/>
    <col min="3330" max="3334" width="0" style="212" hidden="1" customWidth="1"/>
    <col min="3335" max="3339" width="9.28515625" style="212" customWidth="1"/>
    <col min="3340" max="3584" width="9.140625" style="212"/>
    <col min="3585" max="3585" width="42.5703125" style="212" customWidth="1"/>
    <col min="3586" max="3590" width="0" style="212" hidden="1" customWidth="1"/>
    <col min="3591" max="3595" width="9.28515625" style="212" customWidth="1"/>
    <col min="3596" max="3840" width="9.140625" style="212"/>
    <col min="3841" max="3841" width="42.5703125" style="212" customWidth="1"/>
    <col min="3842" max="3846" width="0" style="212" hidden="1" customWidth="1"/>
    <col min="3847" max="3851" width="9.28515625" style="212" customWidth="1"/>
    <col min="3852" max="4096" width="9.140625" style="212"/>
    <col min="4097" max="4097" width="42.5703125" style="212" customWidth="1"/>
    <col min="4098" max="4102" width="0" style="212" hidden="1" customWidth="1"/>
    <col min="4103" max="4107" width="9.28515625" style="212" customWidth="1"/>
    <col min="4108" max="4352" width="9.140625" style="212"/>
    <col min="4353" max="4353" width="42.5703125" style="212" customWidth="1"/>
    <col min="4354" max="4358" width="0" style="212" hidden="1" customWidth="1"/>
    <col min="4359" max="4363" width="9.28515625" style="212" customWidth="1"/>
    <col min="4364" max="4608" width="9.140625" style="212"/>
    <col min="4609" max="4609" width="42.5703125" style="212" customWidth="1"/>
    <col min="4610" max="4614" width="0" style="212" hidden="1" customWidth="1"/>
    <col min="4615" max="4619" width="9.28515625" style="212" customWidth="1"/>
    <col min="4620" max="4864" width="9.140625" style="212"/>
    <col min="4865" max="4865" width="42.5703125" style="212" customWidth="1"/>
    <col min="4866" max="4870" width="0" style="212" hidden="1" customWidth="1"/>
    <col min="4871" max="4875" width="9.28515625" style="212" customWidth="1"/>
    <col min="4876" max="5120" width="9.140625" style="212"/>
    <col min="5121" max="5121" width="42.5703125" style="212" customWidth="1"/>
    <col min="5122" max="5126" width="0" style="212" hidden="1" customWidth="1"/>
    <col min="5127" max="5131" width="9.28515625" style="212" customWidth="1"/>
    <col min="5132" max="5376" width="9.140625" style="212"/>
    <col min="5377" max="5377" width="42.5703125" style="212" customWidth="1"/>
    <col min="5378" max="5382" width="0" style="212" hidden="1" customWidth="1"/>
    <col min="5383" max="5387" width="9.28515625" style="212" customWidth="1"/>
    <col min="5388" max="5632" width="9.140625" style="212"/>
    <col min="5633" max="5633" width="42.5703125" style="212" customWidth="1"/>
    <col min="5634" max="5638" width="0" style="212" hidden="1" customWidth="1"/>
    <col min="5639" max="5643" width="9.28515625" style="212" customWidth="1"/>
    <col min="5644" max="5888" width="9.140625" style="212"/>
    <col min="5889" max="5889" width="42.5703125" style="212" customWidth="1"/>
    <col min="5890" max="5894" width="0" style="212" hidden="1" customWidth="1"/>
    <col min="5895" max="5899" width="9.28515625" style="212" customWidth="1"/>
    <col min="5900" max="6144" width="9.140625" style="212"/>
    <col min="6145" max="6145" width="42.5703125" style="212" customWidth="1"/>
    <col min="6146" max="6150" width="0" style="212" hidden="1" customWidth="1"/>
    <col min="6151" max="6155" width="9.28515625" style="212" customWidth="1"/>
    <col min="6156" max="6400" width="9.140625" style="212"/>
    <col min="6401" max="6401" width="42.5703125" style="212" customWidth="1"/>
    <col min="6402" max="6406" width="0" style="212" hidden="1" customWidth="1"/>
    <col min="6407" max="6411" width="9.28515625" style="212" customWidth="1"/>
    <col min="6412" max="6656" width="9.140625" style="212"/>
    <col min="6657" max="6657" width="42.5703125" style="212" customWidth="1"/>
    <col min="6658" max="6662" width="0" style="212" hidden="1" customWidth="1"/>
    <col min="6663" max="6667" width="9.28515625" style="212" customWidth="1"/>
    <col min="6668" max="6912" width="9.140625" style="212"/>
    <col min="6913" max="6913" width="42.5703125" style="212" customWidth="1"/>
    <col min="6914" max="6918" width="0" style="212" hidden="1" customWidth="1"/>
    <col min="6919" max="6923" width="9.28515625" style="212" customWidth="1"/>
    <col min="6924" max="7168" width="9.140625" style="212"/>
    <col min="7169" max="7169" width="42.5703125" style="212" customWidth="1"/>
    <col min="7170" max="7174" width="0" style="212" hidden="1" customWidth="1"/>
    <col min="7175" max="7179" width="9.28515625" style="212" customWidth="1"/>
    <col min="7180" max="7424" width="9.140625" style="212"/>
    <col min="7425" max="7425" width="42.5703125" style="212" customWidth="1"/>
    <col min="7426" max="7430" width="0" style="212" hidden="1" customWidth="1"/>
    <col min="7431" max="7435" width="9.28515625" style="212" customWidth="1"/>
    <col min="7436" max="7680" width="9.140625" style="212"/>
    <col min="7681" max="7681" width="42.5703125" style="212" customWidth="1"/>
    <col min="7682" max="7686" width="0" style="212" hidden="1" customWidth="1"/>
    <col min="7687" max="7691" width="9.28515625" style="212" customWidth="1"/>
    <col min="7692" max="7936" width="9.140625" style="212"/>
    <col min="7937" max="7937" width="42.5703125" style="212" customWidth="1"/>
    <col min="7938" max="7942" width="0" style="212" hidden="1" customWidth="1"/>
    <col min="7943" max="7947" width="9.28515625" style="212" customWidth="1"/>
    <col min="7948" max="8192" width="9.140625" style="212"/>
    <col min="8193" max="8193" width="42.5703125" style="212" customWidth="1"/>
    <col min="8194" max="8198" width="0" style="212" hidden="1" customWidth="1"/>
    <col min="8199" max="8203" width="9.28515625" style="212" customWidth="1"/>
    <col min="8204" max="8448" width="9.140625" style="212"/>
    <col min="8449" max="8449" width="42.5703125" style="212" customWidth="1"/>
    <col min="8450" max="8454" width="0" style="212" hidden="1" customWidth="1"/>
    <col min="8455" max="8459" width="9.28515625" style="212" customWidth="1"/>
    <col min="8460" max="8704" width="9.140625" style="212"/>
    <col min="8705" max="8705" width="42.5703125" style="212" customWidth="1"/>
    <col min="8706" max="8710" width="0" style="212" hidden="1" customWidth="1"/>
    <col min="8711" max="8715" width="9.28515625" style="212" customWidth="1"/>
    <col min="8716" max="8960" width="9.140625" style="212"/>
    <col min="8961" max="8961" width="42.5703125" style="212" customWidth="1"/>
    <col min="8962" max="8966" width="0" style="212" hidden="1" customWidth="1"/>
    <col min="8967" max="8971" width="9.28515625" style="212" customWidth="1"/>
    <col min="8972" max="9216" width="9.140625" style="212"/>
    <col min="9217" max="9217" width="42.5703125" style="212" customWidth="1"/>
    <col min="9218" max="9222" width="0" style="212" hidden="1" customWidth="1"/>
    <col min="9223" max="9227" width="9.28515625" style="212" customWidth="1"/>
    <col min="9228" max="9472" width="9.140625" style="212"/>
    <col min="9473" max="9473" width="42.5703125" style="212" customWidth="1"/>
    <col min="9474" max="9478" width="0" style="212" hidden="1" customWidth="1"/>
    <col min="9479" max="9483" width="9.28515625" style="212" customWidth="1"/>
    <col min="9484" max="9728" width="9.140625" style="212"/>
    <col min="9729" max="9729" width="42.5703125" style="212" customWidth="1"/>
    <col min="9730" max="9734" width="0" style="212" hidden="1" customWidth="1"/>
    <col min="9735" max="9739" width="9.28515625" style="212" customWidth="1"/>
    <col min="9740" max="9984" width="9.140625" style="212"/>
    <col min="9985" max="9985" width="42.5703125" style="212" customWidth="1"/>
    <col min="9986" max="9990" width="0" style="212" hidden="1" customWidth="1"/>
    <col min="9991" max="9995" width="9.28515625" style="212" customWidth="1"/>
    <col min="9996" max="10240" width="9.140625" style="212"/>
    <col min="10241" max="10241" width="42.5703125" style="212" customWidth="1"/>
    <col min="10242" max="10246" width="0" style="212" hidden="1" customWidth="1"/>
    <col min="10247" max="10251" width="9.28515625" style="212" customWidth="1"/>
    <col min="10252" max="10496" width="9.140625" style="212"/>
    <col min="10497" max="10497" width="42.5703125" style="212" customWidth="1"/>
    <col min="10498" max="10502" width="0" style="212" hidden="1" customWidth="1"/>
    <col min="10503" max="10507" width="9.28515625" style="212" customWidth="1"/>
    <col min="10508" max="10752" width="9.140625" style="212"/>
    <col min="10753" max="10753" width="42.5703125" style="212" customWidth="1"/>
    <col min="10754" max="10758" width="0" style="212" hidden="1" customWidth="1"/>
    <col min="10759" max="10763" width="9.28515625" style="212" customWidth="1"/>
    <col min="10764" max="11008" width="9.140625" style="212"/>
    <col min="11009" max="11009" width="42.5703125" style="212" customWidth="1"/>
    <col min="11010" max="11014" width="0" style="212" hidden="1" customWidth="1"/>
    <col min="11015" max="11019" width="9.28515625" style="212" customWidth="1"/>
    <col min="11020" max="11264" width="9.140625" style="212"/>
    <col min="11265" max="11265" width="42.5703125" style="212" customWidth="1"/>
    <col min="11266" max="11270" width="0" style="212" hidden="1" customWidth="1"/>
    <col min="11271" max="11275" width="9.28515625" style="212" customWidth="1"/>
    <col min="11276" max="11520" width="9.140625" style="212"/>
    <col min="11521" max="11521" width="42.5703125" style="212" customWidth="1"/>
    <col min="11522" max="11526" width="0" style="212" hidden="1" customWidth="1"/>
    <col min="11527" max="11531" width="9.28515625" style="212" customWidth="1"/>
    <col min="11532" max="11776" width="9.140625" style="212"/>
    <col min="11777" max="11777" width="42.5703125" style="212" customWidth="1"/>
    <col min="11778" max="11782" width="0" style="212" hidden="1" customWidth="1"/>
    <col min="11783" max="11787" width="9.28515625" style="212" customWidth="1"/>
    <col min="11788" max="12032" width="9.140625" style="212"/>
    <col min="12033" max="12033" width="42.5703125" style="212" customWidth="1"/>
    <col min="12034" max="12038" width="0" style="212" hidden="1" customWidth="1"/>
    <col min="12039" max="12043" width="9.28515625" style="212" customWidth="1"/>
    <col min="12044" max="12288" width="9.140625" style="212"/>
    <col min="12289" max="12289" width="42.5703125" style="212" customWidth="1"/>
    <col min="12290" max="12294" width="0" style="212" hidden="1" customWidth="1"/>
    <col min="12295" max="12299" width="9.28515625" style="212" customWidth="1"/>
    <col min="12300" max="12544" width="9.140625" style="212"/>
    <col min="12545" max="12545" width="42.5703125" style="212" customWidth="1"/>
    <col min="12546" max="12550" width="0" style="212" hidden="1" customWidth="1"/>
    <col min="12551" max="12555" width="9.28515625" style="212" customWidth="1"/>
    <col min="12556" max="12800" width="9.140625" style="212"/>
    <col min="12801" max="12801" width="42.5703125" style="212" customWidth="1"/>
    <col min="12802" max="12806" width="0" style="212" hidden="1" customWidth="1"/>
    <col min="12807" max="12811" width="9.28515625" style="212" customWidth="1"/>
    <col min="12812" max="13056" width="9.140625" style="212"/>
    <col min="13057" max="13057" width="42.5703125" style="212" customWidth="1"/>
    <col min="13058" max="13062" width="0" style="212" hidden="1" customWidth="1"/>
    <col min="13063" max="13067" width="9.28515625" style="212" customWidth="1"/>
    <col min="13068" max="13312" width="9.140625" style="212"/>
    <col min="13313" max="13313" width="42.5703125" style="212" customWidth="1"/>
    <col min="13314" max="13318" width="0" style="212" hidden="1" customWidth="1"/>
    <col min="13319" max="13323" width="9.28515625" style="212" customWidth="1"/>
    <col min="13324" max="13568" width="9.140625" style="212"/>
    <col min="13569" max="13569" width="42.5703125" style="212" customWidth="1"/>
    <col min="13570" max="13574" width="0" style="212" hidden="1" customWidth="1"/>
    <col min="13575" max="13579" width="9.28515625" style="212" customWidth="1"/>
    <col min="13580" max="13824" width="9.140625" style="212"/>
    <col min="13825" max="13825" width="42.5703125" style="212" customWidth="1"/>
    <col min="13826" max="13830" width="0" style="212" hidden="1" customWidth="1"/>
    <col min="13831" max="13835" width="9.28515625" style="212" customWidth="1"/>
    <col min="13836" max="14080" width="9.140625" style="212"/>
    <col min="14081" max="14081" width="42.5703125" style="212" customWidth="1"/>
    <col min="14082" max="14086" width="0" style="212" hidden="1" customWidth="1"/>
    <col min="14087" max="14091" width="9.28515625" style="212" customWidth="1"/>
    <col min="14092" max="14336" width="9.140625" style="212"/>
    <col min="14337" max="14337" width="42.5703125" style="212" customWidth="1"/>
    <col min="14338" max="14342" width="0" style="212" hidden="1" customWidth="1"/>
    <col min="14343" max="14347" width="9.28515625" style="212" customWidth="1"/>
    <col min="14348" max="14592" width="9.140625" style="212"/>
    <col min="14593" max="14593" width="42.5703125" style="212" customWidth="1"/>
    <col min="14594" max="14598" width="0" style="212" hidden="1" customWidth="1"/>
    <col min="14599" max="14603" width="9.28515625" style="212" customWidth="1"/>
    <col min="14604" max="14848" width="9.140625" style="212"/>
    <col min="14849" max="14849" width="42.5703125" style="212" customWidth="1"/>
    <col min="14850" max="14854" width="0" style="212" hidden="1" customWidth="1"/>
    <col min="14855" max="14859" width="9.28515625" style="212" customWidth="1"/>
    <col min="14860" max="15104" width="9.140625" style="212"/>
    <col min="15105" max="15105" width="42.5703125" style="212" customWidth="1"/>
    <col min="15106" max="15110" width="0" style="212" hidden="1" customWidth="1"/>
    <col min="15111" max="15115" width="9.28515625" style="212" customWidth="1"/>
    <col min="15116" max="15360" width="9.140625" style="212"/>
    <col min="15361" max="15361" width="42.5703125" style="212" customWidth="1"/>
    <col min="15362" max="15366" width="0" style="212" hidden="1" customWidth="1"/>
    <col min="15367" max="15371" width="9.28515625" style="212" customWidth="1"/>
    <col min="15372" max="15616" width="9.140625" style="212"/>
    <col min="15617" max="15617" width="42.5703125" style="212" customWidth="1"/>
    <col min="15618" max="15622" width="0" style="212" hidden="1" customWidth="1"/>
    <col min="15623" max="15627" width="9.28515625" style="212" customWidth="1"/>
    <col min="15628" max="15872" width="9.140625" style="212"/>
    <col min="15873" max="15873" width="42.5703125" style="212" customWidth="1"/>
    <col min="15874" max="15878" width="0" style="212" hidden="1" customWidth="1"/>
    <col min="15879" max="15883" width="9.28515625" style="212" customWidth="1"/>
    <col min="15884" max="16128" width="9.140625" style="212"/>
    <col min="16129" max="16129" width="42.5703125" style="212" customWidth="1"/>
    <col min="16130" max="16134" width="0" style="212" hidden="1" customWidth="1"/>
    <col min="16135" max="16139" width="9.28515625" style="212" customWidth="1"/>
    <col min="16140" max="16384" width="9.140625" style="212"/>
  </cols>
  <sheetData>
    <row r="1" spans="1:13" s="6" customFormat="1" ht="12.95" customHeight="1" x14ac:dyDescent="0.2">
      <c r="A1" s="952" t="s">
        <v>1375</v>
      </c>
    </row>
    <row r="2" spans="1:13" s="279" customFormat="1" ht="18" customHeight="1" x14ac:dyDescent="0.2">
      <c r="A2" s="210" t="s">
        <v>299</v>
      </c>
      <c r="B2" s="287"/>
    </row>
    <row r="3" spans="1:13" s="279" customFormat="1" ht="18" customHeight="1" x14ac:dyDescent="0.2">
      <c r="A3" s="210" t="s">
        <v>300</v>
      </c>
      <c r="B3" s="287"/>
    </row>
    <row r="4" spans="1:13" s="269" customFormat="1" ht="18" customHeight="1" thickBot="1" x14ac:dyDescent="0.25">
      <c r="A4" s="268" t="s">
        <v>298</v>
      </c>
      <c r="B4" s="288"/>
      <c r="C4" s="288"/>
    </row>
    <row r="5" spans="1:13" s="272" customFormat="1" ht="18" customHeight="1" thickBot="1" x14ac:dyDescent="0.25">
      <c r="A5" s="280"/>
      <c r="B5" s="281">
        <v>2014</v>
      </c>
      <c r="C5" s="281">
        <v>2015</v>
      </c>
      <c r="D5" s="281">
        <v>2016</v>
      </c>
      <c r="E5" s="281">
        <v>2017</v>
      </c>
      <c r="F5" s="281">
        <v>2018</v>
      </c>
      <c r="G5" s="282">
        <v>2019</v>
      </c>
      <c r="H5" s="281">
        <v>2020</v>
      </c>
      <c r="I5" s="282">
        <v>2021</v>
      </c>
      <c r="J5" s="281">
        <v>2022</v>
      </c>
      <c r="K5" s="282">
        <v>2023</v>
      </c>
      <c r="L5" s="281">
        <v>2024</v>
      </c>
      <c r="M5" s="282">
        <v>2025</v>
      </c>
    </row>
    <row r="6" spans="1:13" s="283" customFormat="1" ht="12.95" customHeight="1" x14ac:dyDescent="0.2">
      <c r="A6" s="270"/>
      <c r="B6" s="221"/>
      <c r="C6" s="221"/>
      <c r="D6" s="221"/>
      <c r="G6" s="221"/>
      <c r="H6" s="221"/>
      <c r="I6" s="221"/>
      <c r="J6" s="221"/>
      <c r="K6" s="221"/>
      <c r="L6" s="221"/>
      <c r="M6" s="221"/>
    </row>
    <row r="7" spans="1:13" s="272" customFormat="1" ht="12.95" customHeight="1" x14ac:dyDescent="0.2">
      <c r="A7" s="232" t="s">
        <v>42</v>
      </c>
      <c r="B7" s="271">
        <v>1735.6</v>
      </c>
      <c r="C7" s="271">
        <v>1863.8</v>
      </c>
      <c r="D7" s="271">
        <v>1314</v>
      </c>
      <c r="E7" s="271">
        <v>1332.5</v>
      </c>
      <c r="F7" s="271">
        <v>2048.4</v>
      </c>
      <c r="G7" s="271">
        <v>2102.8000000000002</v>
      </c>
      <c r="H7" s="271">
        <v>2363.3000000000002</v>
      </c>
      <c r="I7" s="271">
        <v>2091</v>
      </c>
      <c r="J7" s="271">
        <v>2017.4</v>
      </c>
      <c r="K7" s="271">
        <v>1492.5</v>
      </c>
      <c r="L7" s="271">
        <v>1631</v>
      </c>
      <c r="M7" s="271">
        <v>2096.3000000000002</v>
      </c>
    </row>
    <row r="8" spans="1:13" s="269" customFormat="1" ht="12.95" customHeight="1" x14ac:dyDescent="0.2">
      <c r="A8" s="273" t="s">
        <v>236</v>
      </c>
      <c r="B8" s="274">
        <v>1209.7</v>
      </c>
      <c r="C8" s="274">
        <v>1314.2</v>
      </c>
      <c r="D8" s="274">
        <v>826.2</v>
      </c>
      <c r="E8" s="274">
        <v>804</v>
      </c>
      <c r="F8" s="274">
        <v>1020.9</v>
      </c>
      <c r="G8" s="274">
        <v>1223.8</v>
      </c>
      <c r="H8" s="274">
        <v>1619.3</v>
      </c>
      <c r="I8" s="274">
        <v>1435.2</v>
      </c>
      <c r="J8" s="274">
        <v>1146.9000000000001</v>
      </c>
      <c r="K8" s="274">
        <v>1124</v>
      </c>
      <c r="L8" s="274">
        <v>1211.5</v>
      </c>
      <c r="M8" s="274">
        <v>1608.3</v>
      </c>
    </row>
    <row r="9" spans="1:13" s="269" customFormat="1" ht="12.95" customHeight="1" x14ac:dyDescent="0.2">
      <c r="A9" s="275" t="s">
        <v>301</v>
      </c>
      <c r="B9" s="274">
        <v>57.2</v>
      </c>
      <c r="C9" s="274">
        <v>87.7</v>
      </c>
      <c r="D9" s="274">
        <v>36.5</v>
      </c>
      <c r="E9" s="274">
        <v>58.4</v>
      </c>
      <c r="F9" s="274">
        <v>65.5</v>
      </c>
      <c r="G9" s="274">
        <v>20.5</v>
      </c>
      <c r="H9" s="274">
        <v>61.1</v>
      </c>
      <c r="I9" s="274">
        <v>55.6</v>
      </c>
      <c r="J9" s="274">
        <v>68.3</v>
      </c>
      <c r="K9" s="274">
        <v>132</v>
      </c>
      <c r="L9" s="274">
        <v>186.9</v>
      </c>
      <c r="M9" s="274">
        <v>278.10000000000002</v>
      </c>
    </row>
    <row r="10" spans="1:13" s="269" customFormat="1" ht="12.95" customHeight="1" x14ac:dyDescent="0.2">
      <c r="A10" s="275" t="s">
        <v>238</v>
      </c>
      <c r="B10" s="274">
        <v>0.3</v>
      </c>
      <c r="C10" s="274">
        <v>0</v>
      </c>
      <c r="D10" s="274">
        <v>0</v>
      </c>
      <c r="E10" s="274">
        <v>10.5</v>
      </c>
      <c r="F10" s="274">
        <v>91.5</v>
      </c>
      <c r="G10" s="274">
        <v>91.3</v>
      </c>
      <c r="H10" s="274">
        <v>187.5</v>
      </c>
      <c r="I10" s="274">
        <v>124</v>
      </c>
      <c r="J10" s="274">
        <v>12.3</v>
      </c>
      <c r="K10" s="274">
        <v>18.399999999999999</v>
      </c>
      <c r="L10" s="274">
        <v>0.6</v>
      </c>
      <c r="M10" s="274">
        <v>0.1</v>
      </c>
    </row>
    <row r="11" spans="1:13" s="269" customFormat="1" ht="12.95" customHeight="1" x14ac:dyDescent="0.2">
      <c r="A11" s="275" t="s">
        <v>239</v>
      </c>
      <c r="B11" s="274">
        <v>96.5</v>
      </c>
      <c r="C11" s="274">
        <v>48.7</v>
      </c>
      <c r="D11" s="274">
        <v>75.900000000000006</v>
      </c>
      <c r="E11" s="274">
        <v>117</v>
      </c>
      <c r="F11" s="274">
        <v>149.9</v>
      </c>
      <c r="G11" s="274">
        <v>257.3</v>
      </c>
      <c r="H11" s="274">
        <v>286.7</v>
      </c>
      <c r="I11" s="274">
        <v>121.9</v>
      </c>
      <c r="J11" s="274">
        <v>128</v>
      </c>
      <c r="K11" s="274">
        <v>187.6</v>
      </c>
      <c r="L11" s="274">
        <v>236.2</v>
      </c>
      <c r="M11" s="274">
        <v>308.89999999999998</v>
      </c>
    </row>
    <row r="12" spans="1:13" s="269" customFormat="1" ht="12.95" customHeight="1" x14ac:dyDescent="0.2">
      <c r="A12" s="275" t="s">
        <v>302</v>
      </c>
      <c r="B12" s="274">
        <v>311.3</v>
      </c>
      <c r="C12" s="274">
        <v>298.2</v>
      </c>
      <c r="D12" s="274">
        <v>72.599999999999994</v>
      </c>
      <c r="E12" s="274">
        <v>23</v>
      </c>
      <c r="F12" s="274">
        <v>33.200000000000003</v>
      </c>
      <c r="G12" s="274">
        <v>49.9</v>
      </c>
      <c r="H12" s="274">
        <v>29.3</v>
      </c>
      <c r="I12" s="274">
        <v>28.6</v>
      </c>
      <c r="J12" s="274">
        <v>68.8</v>
      </c>
      <c r="K12" s="274">
        <v>24</v>
      </c>
      <c r="L12" s="274">
        <v>20.2</v>
      </c>
      <c r="M12" s="274">
        <v>73.599999999999994</v>
      </c>
    </row>
    <row r="13" spans="1:13" s="269" customFormat="1" ht="24" x14ac:dyDescent="0.2">
      <c r="A13" s="275" t="s">
        <v>241</v>
      </c>
      <c r="B13" s="274">
        <v>0</v>
      </c>
      <c r="C13" s="274">
        <v>0</v>
      </c>
      <c r="D13" s="274">
        <v>0</v>
      </c>
      <c r="E13" s="274">
        <v>0</v>
      </c>
      <c r="F13" s="274">
        <v>0</v>
      </c>
      <c r="G13" s="274">
        <v>0</v>
      </c>
      <c r="H13" s="274" t="s">
        <v>33</v>
      </c>
      <c r="I13" s="274" t="s">
        <v>33</v>
      </c>
      <c r="J13" s="274" t="s">
        <v>33</v>
      </c>
      <c r="K13" s="274">
        <v>0</v>
      </c>
      <c r="L13" s="274">
        <v>0</v>
      </c>
      <c r="M13" s="274" t="s">
        <v>33</v>
      </c>
    </row>
    <row r="14" spans="1:13" s="269" customFormat="1" ht="12.95" customHeight="1" x14ac:dyDescent="0.2">
      <c r="A14" s="275" t="s">
        <v>242</v>
      </c>
      <c r="B14" s="274">
        <v>556.9</v>
      </c>
      <c r="C14" s="274">
        <v>559.70000000000005</v>
      </c>
      <c r="D14" s="274">
        <v>348.2</v>
      </c>
      <c r="E14" s="274">
        <v>457.1</v>
      </c>
      <c r="F14" s="274">
        <v>383.3</v>
      </c>
      <c r="G14" s="274">
        <v>502.6</v>
      </c>
      <c r="H14" s="274">
        <v>517</v>
      </c>
      <c r="I14" s="274">
        <v>605.79999999999995</v>
      </c>
      <c r="J14" s="274">
        <v>606.79999999999995</v>
      </c>
      <c r="K14" s="274">
        <v>530.4</v>
      </c>
      <c r="L14" s="274">
        <v>561.6</v>
      </c>
      <c r="M14" s="274">
        <v>695.6</v>
      </c>
    </row>
    <row r="15" spans="1:13" s="269" customFormat="1" ht="12.95" customHeight="1" x14ac:dyDescent="0.2">
      <c r="A15" s="275" t="s">
        <v>243</v>
      </c>
      <c r="B15" s="223">
        <v>177.2</v>
      </c>
      <c r="C15" s="223">
        <v>222.8</v>
      </c>
      <c r="D15" s="223">
        <v>184.2</v>
      </c>
      <c r="E15" s="223">
        <v>66.7</v>
      </c>
      <c r="F15" s="223">
        <v>211.2</v>
      </c>
      <c r="G15" s="223">
        <v>195.6</v>
      </c>
      <c r="H15" s="223">
        <v>306.89999999999998</v>
      </c>
      <c r="I15" s="223">
        <v>333</v>
      </c>
      <c r="J15" s="223">
        <v>262.60000000000002</v>
      </c>
      <c r="K15" s="223">
        <v>231.5</v>
      </c>
      <c r="L15" s="223">
        <v>204.1</v>
      </c>
      <c r="M15" s="223">
        <v>248.7</v>
      </c>
    </row>
    <row r="16" spans="1:13" s="269" customFormat="1" ht="12.95" customHeight="1" x14ac:dyDescent="0.2">
      <c r="A16" s="275" t="s">
        <v>244</v>
      </c>
      <c r="B16" s="223">
        <v>10.3</v>
      </c>
      <c r="C16" s="223">
        <v>96.9</v>
      </c>
      <c r="D16" s="223">
        <v>108.7</v>
      </c>
      <c r="E16" s="223">
        <v>71.400000000000006</v>
      </c>
      <c r="F16" s="223">
        <v>86.3</v>
      </c>
      <c r="G16" s="223">
        <v>106.7</v>
      </c>
      <c r="H16" s="223">
        <v>230.8</v>
      </c>
      <c r="I16" s="223">
        <v>166.4</v>
      </c>
      <c r="J16" s="223">
        <v>0.1</v>
      </c>
      <c r="K16" s="223">
        <v>0.1</v>
      </c>
      <c r="L16" s="223">
        <v>2</v>
      </c>
      <c r="M16" s="223">
        <v>3.3</v>
      </c>
    </row>
    <row r="17" spans="1:13" s="269" customFormat="1" ht="12.95" customHeight="1" x14ac:dyDescent="0.2">
      <c r="A17" s="273" t="s">
        <v>245</v>
      </c>
      <c r="B17" s="223">
        <v>525.9</v>
      </c>
      <c r="C17" s="223">
        <v>549.6</v>
      </c>
      <c r="D17" s="223">
        <v>487.8</v>
      </c>
      <c r="E17" s="223">
        <v>528.5</v>
      </c>
      <c r="F17" s="223">
        <v>1027.5</v>
      </c>
      <c r="G17" s="223">
        <v>879.1</v>
      </c>
      <c r="H17" s="223">
        <v>744</v>
      </c>
      <c r="I17" s="223">
        <v>655.8</v>
      </c>
      <c r="J17" s="223">
        <v>870.6</v>
      </c>
      <c r="K17" s="223">
        <v>368.5</v>
      </c>
      <c r="L17" s="223">
        <v>419.5</v>
      </c>
      <c r="M17" s="223">
        <v>488.1</v>
      </c>
    </row>
    <row r="18" spans="1:13" s="269" customFormat="1" ht="12.95" customHeight="1" x14ac:dyDescent="0.2">
      <c r="A18" s="275" t="s">
        <v>246</v>
      </c>
      <c r="B18" s="223">
        <v>438.2</v>
      </c>
      <c r="C18" s="223">
        <v>451.7</v>
      </c>
      <c r="D18" s="223">
        <v>338.3</v>
      </c>
      <c r="E18" s="223">
        <v>352.7</v>
      </c>
      <c r="F18" s="223">
        <v>817.8</v>
      </c>
      <c r="G18" s="223">
        <v>692.5</v>
      </c>
      <c r="H18" s="223">
        <v>569.9</v>
      </c>
      <c r="I18" s="223">
        <v>482.9</v>
      </c>
      <c r="J18" s="223">
        <v>731.5</v>
      </c>
      <c r="K18" s="223">
        <v>330.8</v>
      </c>
      <c r="L18" s="223">
        <v>382.6</v>
      </c>
      <c r="M18" s="223">
        <v>451.3</v>
      </c>
    </row>
    <row r="19" spans="1:13" s="269" customFormat="1"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s="269" customFormat="1" ht="12.95" customHeight="1" x14ac:dyDescent="0.2">
      <c r="A20" s="275" t="s">
        <v>249</v>
      </c>
      <c r="B20" s="223" t="s">
        <v>33</v>
      </c>
      <c r="C20" s="223" t="s">
        <v>33</v>
      </c>
      <c r="D20" s="223" t="s">
        <v>33</v>
      </c>
      <c r="E20" s="223" t="s">
        <v>33</v>
      </c>
      <c r="F20" s="223" t="s">
        <v>33</v>
      </c>
      <c r="G20" s="223" t="s">
        <v>33</v>
      </c>
      <c r="H20" s="223" t="s">
        <v>33</v>
      </c>
      <c r="I20" s="223" t="s">
        <v>33</v>
      </c>
      <c r="J20" s="223" t="s">
        <v>33</v>
      </c>
      <c r="K20" s="223" t="s">
        <v>33</v>
      </c>
      <c r="L20" s="223" t="s">
        <v>33</v>
      </c>
      <c r="M20" s="223" t="s">
        <v>33</v>
      </c>
    </row>
    <row r="21" spans="1:13" s="269" customFormat="1" ht="12.95" customHeight="1" x14ac:dyDescent="0.2">
      <c r="A21" s="275" t="s">
        <v>250</v>
      </c>
      <c r="B21" s="223">
        <v>8.6999999999999993</v>
      </c>
      <c r="C21" s="223">
        <v>17.100000000000001</v>
      </c>
      <c r="D21" s="223">
        <v>30</v>
      </c>
      <c r="E21" s="223">
        <v>32.700000000000003</v>
      </c>
      <c r="F21" s="223">
        <v>36.6</v>
      </c>
      <c r="G21" s="223">
        <v>34.1</v>
      </c>
      <c r="H21" s="223">
        <v>34.1</v>
      </c>
      <c r="I21" s="223">
        <v>33</v>
      </c>
      <c r="J21" s="223">
        <v>16.100000000000001</v>
      </c>
      <c r="K21" s="223">
        <v>0.2</v>
      </c>
      <c r="L21" s="223">
        <v>0.2</v>
      </c>
      <c r="M21" s="223" t="s">
        <v>33</v>
      </c>
    </row>
    <row r="22" spans="1:13" s="269" customFormat="1" ht="12.95" customHeight="1" x14ac:dyDescent="0.2">
      <c r="A22" s="275" t="s">
        <v>251</v>
      </c>
      <c r="B22" s="223" t="s">
        <v>33</v>
      </c>
      <c r="C22" s="223" t="s">
        <v>33</v>
      </c>
      <c r="D22" s="223" t="s">
        <v>33</v>
      </c>
      <c r="E22" s="223" t="s">
        <v>33</v>
      </c>
      <c r="F22" s="223" t="s">
        <v>33</v>
      </c>
      <c r="G22" s="223" t="s">
        <v>33</v>
      </c>
      <c r="H22" s="223" t="s">
        <v>33</v>
      </c>
      <c r="I22" s="223" t="s">
        <v>33</v>
      </c>
      <c r="J22" s="223" t="s">
        <v>33</v>
      </c>
      <c r="K22" s="223" t="s">
        <v>33</v>
      </c>
      <c r="L22" s="223">
        <v>0</v>
      </c>
      <c r="M22" s="223" t="s">
        <v>33</v>
      </c>
    </row>
    <row r="23" spans="1:13" s="269" customFormat="1" ht="12.95" customHeight="1" x14ac:dyDescent="0.2">
      <c r="A23" s="275" t="s">
        <v>252</v>
      </c>
      <c r="B23" s="223">
        <v>40.4</v>
      </c>
      <c r="C23" s="223">
        <v>29.7</v>
      </c>
      <c r="D23" s="223">
        <v>12.8</v>
      </c>
      <c r="E23" s="223">
        <v>36.4</v>
      </c>
      <c r="F23" s="223">
        <v>29.8</v>
      </c>
      <c r="G23" s="223">
        <v>34</v>
      </c>
      <c r="H23" s="223">
        <v>34</v>
      </c>
      <c r="I23" s="223">
        <v>34</v>
      </c>
      <c r="J23" s="223">
        <v>34</v>
      </c>
      <c r="K23" s="223" t="s">
        <v>33</v>
      </c>
      <c r="L23" s="223">
        <v>0</v>
      </c>
      <c r="M23" s="223" t="s">
        <v>33</v>
      </c>
    </row>
    <row r="24" spans="1:13" s="269" customFormat="1" ht="12.95" customHeight="1" x14ac:dyDescent="0.2">
      <c r="A24" s="275" t="s">
        <v>253</v>
      </c>
      <c r="B24" s="223">
        <v>38.5</v>
      </c>
      <c r="C24" s="223">
        <v>50.8</v>
      </c>
      <c r="D24" s="223">
        <v>106.7</v>
      </c>
      <c r="E24" s="223">
        <v>106.7</v>
      </c>
      <c r="F24" s="223">
        <v>143.30000000000001</v>
      </c>
      <c r="G24" s="223">
        <v>118.5</v>
      </c>
      <c r="H24" s="223">
        <v>106</v>
      </c>
      <c r="I24" s="223">
        <v>106</v>
      </c>
      <c r="J24" s="223">
        <v>88.9</v>
      </c>
      <c r="K24" s="223">
        <v>37.4</v>
      </c>
      <c r="L24" s="223">
        <v>36.6</v>
      </c>
      <c r="M24" s="223">
        <v>36.6</v>
      </c>
    </row>
    <row r="25" spans="1:13" s="269" customFormat="1" ht="12" x14ac:dyDescent="0.2">
      <c r="A25" s="273" t="s">
        <v>317</v>
      </c>
      <c r="B25" s="223">
        <v>0.2</v>
      </c>
      <c r="C25" s="223">
        <v>0.3</v>
      </c>
      <c r="D25" s="223">
        <v>0</v>
      </c>
      <c r="E25" s="223">
        <v>0</v>
      </c>
      <c r="F25" s="223">
        <v>0</v>
      </c>
      <c r="G25" s="223">
        <v>0</v>
      </c>
      <c r="H25" s="223" t="s">
        <v>33</v>
      </c>
      <c r="I25" s="223" t="s">
        <v>33</v>
      </c>
      <c r="J25" s="223" t="s">
        <v>33</v>
      </c>
      <c r="K25" s="223" t="s">
        <v>33</v>
      </c>
      <c r="L25" s="223" t="s">
        <v>33</v>
      </c>
      <c r="M25" s="223">
        <v>0.1</v>
      </c>
    </row>
    <row r="26" spans="1:13" s="269" customFormat="1" ht="12.95" customHeight="1" x14ac:dyDescent="0.2">
      <c r="A26" s="273"/>
      <c r="B26" s="223"/>
      <c r="C26" s="223"/>
      <c r="D26" s="223"/>
      <c r="E26" s="223"/>
      <c r="F26" s="223"/>
      <c r="G26" s="223"/>
      <c r="H26" s="223"/>
      <c r="I26" s="223"/>
      <c r="J26" s="223"/>
      <c r="K26" s="223"/>
      <c r="L26" s="223"/>
      <c r="M26" s="223"/>
    </row>
    <row r="27" spans="1:13" s="269" customFormat="1" ht="12.95" customHeight="1" x14ac:dyDescent="0.2">
      <c r="A27" s="232" t="s">
        <v>43</v>
      </c>
      <c r="B27" s="271">
        <v>824.5</v>
      </c>
      <c r="C27" s="271">
        <v>1119.2</v>
      </c>
      <c r="D27" s="271">
        <v>832.6</v>
      </c>
      <c r="E27" s="271">
        <v>783.1</v>
      </c>
      <c r="F27" s="271">
        <v>1033.7</v>
      </c>
      <c r="G27" s="271">
        <v>1557</v>
      </c>
      <c r="H27" s="271">
        <v>2038.9</v>
      </c>
      <c r="I27" s="271">
        <v>2516.5</v>
      </c>
      <c r="J27" s="271">
        <v>2575.5</v>
      </c>
      <c r="K27" s="271">
        <v>1238.5999999999999</v>
      </c>
      <c r="L27" s="271">
        <v>1137.9000000000001</v>
      </c>
      <c r="M27" s="271">
        <v>1097.7</v>
      </c>
    </row>
    <row r="28" spans="1:13" s="269" customFormat="1" ht="12.95" customHeight="1" x14ac:dyDescent="0.2">
      <c r="A28" s="273" t="s">
        <v>255</v>
      </c>
      <c r="B28" s="274">
        <v>427.1</v>
      </c>
      <c r="C28" s="274">
        <v>801.6</v>
      </c>
      <c r="D28" s="274">
        <v>564.1</v>
      </c>
      <c r="E28" s="274">
        <v>658.3</v>
      </c>
      <c r="F28" s="274">
        <v>895.9</v>
      </c>
      <c r="G28" s="274">
        <v>1385.8</v>
      </c>
      <c r="H28" s="274">
        <v>1690.5</v>
      </c>
      <c r="I28" s="274">
        <v>2193.1</v>
      </c>
      <c r="J28" s="274">
        <v>2225.3000000000002</v>
      </c>
      <c r="K28" s="274">
        <v>890.2</v>
      </c>
      <c r="L28" s="274">
        <v>839.7</v>
      </c>
      <c r="M28" s="274">
        <v>827.6</v>
      </c>
    </row>
    <row r="29" spans="1:13" s="269" customFormat="1" ht="12.95" customHeight="1" x14ac:dyDescent="0.2">
      <c r="A29" s="275" t="s">
        <v>256</v>
      </c>
      <c r="B29" s="274">
        <v>247.9</v>
      </c>
      <c r="C29" s="274">
        <v>284.60000000000002</v>
      </c>
      <c r="D29" s="274">
        <v>153</v>
      </c>
      <c r="E29" s="274">
        <v>135.80000000000001</v>
      </c>
      <c r="F29" s="274">
        <v>98.9</v>
      </c>
      <c r="G29" s="274">
        <v>341.8</v>
      </c>
      <c r="H29" s="274">
        <v>275.3</v>
      </c>
      <c r="I29" s="274">
        <v>599.20000000000005</v>
      </c>
      <c r="J29" s="274">
        <v>599.5</v>
      </c>
      <c r="K29" s="274">
        <v>319</v>
      </c>
      <c r="L29" s="274">
        <v>293.8</v>
      </c>
      <c r="M29" s="274">
        <v>334.9</v>
      </c>
    </row>
    <row r="30" spans="1:13" s="269" customFormat="1" ht="12.95" customHeight="1" x14ac:dyDescent="0.2">
      <c r="A30" s="275" t="s">
        <v>257</v>
      </c>
      <c r="B30" s="274">
        <v>65.599999999999994</v>
      </c>
      <c r="C30" s="274">
        <v>95.5</v>
      </c>
      <c r="D30" s="274">
        <v>5.7</v>
      </c>
      <c r="E30" s="274">
        <v>26.3</v>
      </c>
      <c r="F30" s="274">
        <v>17.7</v>
      </c>
      <c r="G30" s="274">
        <v>10.4</v>
      </c>
      <c r="H30" s="274">
        <v>29</v>
      </c>
      <c r="I30" s="274">
        <v>60.1</v>
      </c>
      <c r="J30" s="274">
        <v>36.9</v>
      </c>
      <c r="K30" s="274">
        <v>22.2</v>
      </c>
      <c r="L30" s="274">
        <v>50.2</v>
      </c>
      <c r="M30" s="274">
        <v>54.1</v>
      </c>
    </row>
    <row r="31" spans="1:13" s="269" customFormat="1" ht="12.95" customHeight="1" x14ac:dyDescent="0.2">
      <c r="A31" s="275" t="s">
        <v>258</v>
      </c>
      <c r="B31" s="274">
        <v>45.1</v>
      </c>
      <c r="C31" s="274">
        <v>278.2</v>
      </c>
      <c r="D31" s="274">
        <v>296.7</v>
      </c>
      <c r="E31" s="274">
        <v>363</v>
      </c>
      <c r="F31" s="274">
        <v>562.29999999999995</v>
      </c>
      <c r="G31" s="274">
        <v>761.5</v>
      </c>
      <c r="H31" s="274">
        <v>1069</v>
      </c>
      <c r="I31" s="274">
        <v>1106.8</v>
      </c>
      <c r="J31" s="274">
        <v>1142.3</v>
      </c>
      <c r="K31" s="274">
        <v>345.2</v>
      </c>
      <c r="L31" s="274">
        <v>446.3</v>
      </c>
      <c r="M31" s="274">
        <v>410.8</v>
      </c>
    </row>
    <row r="32" spans="1:13" s="269" customFormat="1" ht="12.95" customHeight="1" x14ac:dyDescent="0.2">
      <c r="A32" s="275" t="s">
        <v>259</v>
      </c>
      <c r="B32" s="274">
        <v>4.7</v>
      </c>
      <c r="C32" s="274">
        <v>5.3</v>
      </c>
      <c r="D32" s="274">
        <v>12.6</v>
      </c>
      <c r="E32" s="274">
        <v>40.4</v>
      </c>
      <c r="F32" s="274">
        <v>39.799999999999997</v>
      </c>
      <c r="G32" s="274">
        <v>59.6</v>
      </c>
      <c r="H32" s="274">
        <v>87.2</v>
      </c>
      <c r="I32" s="274">
        <v>106.9</v>
      </c>
      <c r="J32" s="274">
        <v>110.2</v>
      </c>
      <c r="K32" s="274">
        <v>23.4</v>
      </c>
      <c r="L32" s="274">
        <v>0.9</v>
      </c>
      <c r="M32" s="274">
        <v>12.8</v>
      </c>
    </row>
    <row r="33" spans="1:13" s="269" customFormat="1" ht="12.95" customHeight="1" x14ac:dyDescent="0.2">
      <c r="A33" s="275" t="s">
        <v>260</v>
      </c>
      <c r="B33" s="274">
        <v>45.5</v>
      </c>
      <c r="C33" s="274">
        <v>125.7</v>
      </c>
      <c r="D33" s="274">
        <v>84.7</v>
      </c>
      <c r="E33" s="274">
        <v>91.9</v>
      </c>
      <c r="F33" s="274">
        <v>166.8</v>
      </c>
      <c r="G33" s="274">
        <v>189.6</v>
      </c>
      <c r="H33" s="274">
        <v>201.7</v>
      </c>
      <c r="I33" s="274">
        <v>245.6</v>
      </c>
      <c r="J33" s="274">
        <v>264.10000000000002</v>
      </c>
      <c r="K33" s="274">
        <v>164.9</v>
      </c>
      <c r="L33" s="274">
        <v>41.8</v>
      </c>
      <c r="M33" s="274">
        <v>7.2</v>
      </c>
    </row>
    <row r="34" spans="1:13" s="269" customFormat="1" ht="12.95" customHeight="1" x14ac:dyDescent="0.2">
      <c r="A34" s="275" t="s">
        <v>261</v>
      </c>
      <c r="B34" s="274">
        <v>18.3</v>
      </c>
      <c r="C34" s="274">
        <v>12.2</v>
      </c>
      <c r="D34" s="274">
        <v>11.4</v>
      </c>
      <c r="E34" s="274">
        <v>1</v>
      </c>
      <c r="F34" s="274">
        <v>10.4</v>
      </c>
      <c r="G34" s="274">
        <v>23</v>
      </c>
      <c r="H34" s="274">
        <v>12.2</v>
      </c>
      <c r="I34" s="274">
        <v>58.1</v>
      </c>
      <c r="J34" s="274">
        <v>55.9</v>
      </c>
      <c r="K34" s="274">
        <v>15.4</v>
      </c>
      <c r="L34" s="274">
        <v>6.7</v>
      </c>
      <c r="M34" s="274">
        <v>7.8</v>
      </c>
    </row>
    <row r="35" spans="1:13" s="269" customFormat="1" ht="12.95" customHeight="1" x14ac:dyDescent="0.2">
      <c r="A35" s="275" t="s">
        <v>262</v>
      </c>
      <c r="B35" s="274" t="s">
        <v>33</v>
      </c>
      <c r="C35" s="274" t="s">
        <v>33</v>
      </c>
      <c r="D35" s="274" t="s">
        <v>33</v>
      </c>
      <c r="E35" s="274" t="s">
        <v>33</v>
      </c>
      <c r="F35" s="274" t="s">
        <v>33</v>
      </c>
      <c r="G35" s="274" t="s">
        <v>33</v>
      </c>
      <c r="H35" s="274">
        <v>16.100000000000001</v>
      </c>
      <c r="I35" s="274">
        <v>16.399999999999999</v>
      </c>
      <c r="J35" s="274">
        <v>16.399999999999999</v>
      </c>
      <c r="K35" s="274" t="s">
        <v>33</v>
      </c>
      <c r="L35" s="274" t="s">
        <v>33</v>
      </c>
      <c r="M35" s="274" t="s">
        <v>33</v>
      </c>
    </row>
    <row r="36" spans="1:13" s="269" customFormat="1" ht="12.95" customHeight="1" x14ac:dyDescent="0.2">
      <c r="A36" s="273" t="s">
        <v>263</v>
      </c>
      <c r="B36" s="274">
        <v>397.3</v>
      </c>
      <c r="C36" s="274">
        <v>317.60000000000002</v>
      </c>
      <c r="D36" s="274">
        <v>268.5</v>
      </c>
      <c r="E36" s="274">
        <v>124.8</v>
      </c>
      <c r="F36" s="274">
        <v>137.80000000000001</v>
      </c>
      <c r="G36" s="274">
        <v>171.3</v>
      </c>
      <c r="H36" s="274">
        <v>348.4</v>
      </c>
      <c r="I36" s="274">
        <v>323.39999999999998</v>
      </c>
      <c r="J36" s="274">
        <v>350.2</v>
      </c>
      <c r="K36" s="274">
        <v>348.5</v>
      </c>
      <c r="L36" s="274">
        <v>298.2</v>
      </c>
      <c r="M36" s="274">
        <v>270.2</v>
      </c>
    </row>
    <row r="37" spans="1:13" s="269" customFormat="1" ht="12.95" customHeight="1" x14ac:dyDescent="0.2">
      <c r="A37" s="275" t="s">
        <v>264</v>
      </c>
      <c r="B37" s="274">
        <v>393</v>
      </c>
      <c r="C37" s="274">
        <v>313.39999999999998</v>
      </c>
      <c r="D37" s="274">
        <v>256.10000000000002</v>
      </c>
      <c r="E37" s="274">
        <v>123.6</v>
      </c>
      <c r="F37" s="274">
        <v>137</v>
      </c>
      <c r="G37" s="274">
        <v>170.5</v>
      </c>
      <c r="H37" s="274">
        <v>250.3</v>
      </c>
      <c r="I37" s="274">
        <v>323.39999999999998</v>
      </c>
      <c r="J37" s="274">
        <v>350.2</v>
      </c>
      <c r="K37" s="274">
        <v>348.4</v>
      </c>
      <c r="L37" s="274">
        <v>297.89999999999998</v>
      </c>
      <c r="M37" s="274">
        <v>269.39999999999998</v>
      </c>
    </row>
    <row r="38" spans="1:13" s="269" customFormat="1" ht="12.95" customHeight="1" x14ac:dyDescent="0.2">
      <c r="A38" s="275" t="s">
        <v>265</v>
      </c>
      <c r="B38" s="274" t="s">
        <v>33</v>
      </c>
      <c r="C38" s="274" t="s">
        <v>33</v>
      </c>
      <c r="D38" s="274" t="s">
        <v>33</v>
      </c>
      <c r="E38" s="274" t="s">
        <v>33</v>
      </c>
      <c r="F38" s="274" t="s">
        <v>33</v>
      </c>
      <c r="G38" s="274" t="s">
        <v>33</v>
      </c>
      <c r="H38" s="274" t="s">
        <v>33</v>
      </c>
      <c r="I38" s="274" t="s">
        <v>33</v>
      </c>
      <c r="J38" s="274" t="s">
        <v>33</v>
      </c>
      <c r="K38" s="274" t="s">
        <v>33</v>
      </c>
      <c r="L38" s="274" t="s">
        <v>33</v>
      </c>
      <c r="M38" s="274" t="s">
        <v>33</v>
      </c>
    </row>
    <row r="39" spans="1:13" s="269" customFormat="1" ht="14.45" customHeight="1" x14ac:dyDescent="0.2">
      <c r="A39" s="275" t="s">
        <v>1386</v>
      </c>
      <c r="B39" s="274">
        <v>4.4000000000000004</v>
      </c>
      <c r="C39" s="274">
        <v>4.2</v>
      </c>
      <c r="D39" s="274">
        <v>12.3</v>
      </c>
      <c r="E39" s="274">
        <v>1.2</v>
      </c>
      <c r="F39" s="274">
        <v>0.8</v>
      </c>
      <c r="G39" s="274">
        <v>0.8</v>
      </c>
      <c r="H39" s="274">
        <v>98.1</v>
      </c>
      <c r="I39" s="274" t="s">
        <v>33</v>
      </c>
      <c r="J39" s="274" t="s">
        <v>33</v>
      </c>
      <c r="K39" s="274">
        <v>0.1</v>
      </c>
      <c r="L39" s="274">
        <v>0.3</v>
      </c>
      <c r="M39" s="274">
        <v>0.7</v>
      </c>
    </row>
    <row r="40" spans="1:13" s="269" customFormat="1" ht="12.95"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911.1</v>
      </c>
      <c r="C41" s="271">
        <v>744.6</v>
      </c>
      <c r="D41" s="271">
        <v>481.4</v>
      </c>
      <c r="E41" s="271">
        <v>549.4</v>
      </c>
      <c r="F41" s="271">
        <v>1014.7</v>
      </c>
      <c r="G41" s="271">
        <v>545.79999999999995</v>
      </c>
      <c r="H41" s="271">
        <v>324.39999999999998</v>
      </c>
      <c r="I41" s="271">
        <v>-425.5</v>
      </c>
      <c r="J41" s="271">
        <v>-558.1</v>
      </c>
      <c r="K41" s="271">
        <v>253.9</v>
      </c>
      <c r="L41" s="271">
        <v>493.1</v>
      </c>
      <c r="M41" s="271">
        <v>998.6</v>
      </c>
    </row>
    <row r="42" spans="1:13" s="269" customFormat="1" ht="12.95" customHeight="1" x14ac:dyDescent="0.2">
      <c r="A42" s="273" t="s">
        <v>267</v>
      </c>
      <c r="B42" s="223">
        <v>443.4</v>
      </c>
      <c r="C42" s="223">
        <v>420</v>
      </c>
      <c r="D42" s="223">
        <v>279</v>
      </c>
      <c r="E42" s="223">
        <v>280.7</v>
      </c>
      <c r="F42" s="223">
        <v>281.2</v>
      </c>
      <c r="G42" s="223">
        <v>281.2</v>
      </c>
      <c r="H42" s="223">
        <v>281.60000000000002</v>
      </c>
      <c r="I42" s="223">
        <v>280.2</v>
      </c>
      <c r="J42" s="223">
        <v>280.2</v>
      </c>
      <c r="K42" s="223">
        <v>76.3</v>
      </c>
      <c r="L42" s="223">
        <v>71.2</v>
      </c>
      <c r="M42" s="223">
        <v>72.8</v>
      </c>
    </row>
    <row r="43" spans="1:13" s="269" customFormat="1" ht="12.95" customHeight="1" x14ac:dyDescent="0.2">
      <c r="A43" s="273" t="s">
        <v>268</v>
      </c>
      <c r="B43" s="223">
        <v>262.5</v>
      </c>
      <c r="C43" s="223">
        <v>273.89999999999998</v>
      </c>
      <c r="D43" s="223">
        <v>193.4</v>
      </c>
      <c r="E43" s="223">
        <v>367.6</v>
      </c>
      <c r="F43" s="223">
        <v>801.9</v>
      </c>
      <c r="G43" s="223">
        <v>691.6</v>
      </c>
      <c r="H43" s="223">
        <v>546.1</v>
      </c>
      <c r="I43" s="223">
        <v>770.6</v>
      </c>
      <c r="J43" s="223">
        <v>789.8</v>
      </c>
      <c r="K43" s="223">
        <v>485.8</v>
      </c>
      <c r="L43" s="223">
        <v>388.5</v>
      </c>
      <c r="M43" s="223">
        <v>583</v>
      </c>
    </row>
    <row r="44" spans="1:13" s="269" customFormat="1" ht="12.95" customHeight="1" x14ac:dyDescent="0.2">
      <c r="A44" s="275" t="s">
        <v>269</v>
      </c>
      <c r="B44" s="223">
        <v>109.1</v>
      </c>
      <c r="C44" s="223">
        <v>17.8</v>
      </c>
      <c r="D44" s="223">
        <v>17.8</v>
      </c>
      <c r="E44" s="223">
        <v>17.8</v>
      </c>
      <c r="F44" s="223">
        <v>17.8</v>
      </c>
      <c r="G44" s="223">
        <v>14.7</v>
      </c>
      <c r="H44" s="223">
        <v>13.1</v>
      </c>
      <c r="I44" s="223">
        <v>13.1</v>
      </c>
      <c r="J44" s="223">
        <v>19.7</v>
      </c>
      <c r="K44" s="223">
        <v>19.600000000000001</v>
      </c>
      <c r="L44" s="223">
        <v>18</v>
      </c>
      <c r="M44" s="223">
        <v>25.9</v>
      </c>
    </row>
    <row r="45" spans="1:13" s="269" customFormat="1" ht="12.95" customHeight="1" x14ac:dyDescent="0.2">
      <c r="A45" s="275" t="s">
        <v>270</v>
      </c>
      <c r="B45" s="223">
        <v>143.19999999999999</v>
      </c>
      <c r="C45" s="223">
        <v>143.19999999999999</v>
      </c>
      <c r="D45" s="223">
        <v>143.19999999999999</v>
      </c>
      <c r="E45" s="223">
        <v>204.2</v>
      </c>
      <c r="F45" s="223">
        <v>705.5</v>
      </c>
      <c r="G45" s="223">
        <v>522.4</v>
      </c>
      <c r="H45" s="223">
        <v>480.6</v>
      </c>
      <c r="I45" s="223">
        <v>434.9</v>
      </c>
      <c r="J45" s="223">
        <v>413.3</v>
      </c>
      <c r="K45" s="223">
        <v>61.1</v>
      </c>
      <c r="L45" s="223">
        <v>143.1</v>
      </c>
      <c r="M45" s="223">
        <v>137.19999999999999</v>
      </c>
    </row>
    <row r="46" spans="1:13" s="269" customFormat="1" ht="36" x14ac:dyDescent="0.2">
      <c r="A46" s="275" t="s">
        <v>272</v>
      </c>
      <c r="B46" s="223"/>
      <c r="C46" s="223"/>
      <c r="D46" s="223"/>
      <c r="E46" s="223"/>
      <c r="F46" s="223"/>
      <c r="G46" s="223"/>
      <c r="H46" s="223" t="s">
        <v>33</v>
      </c>
      <c r="I46" s="223" t="s">
        <v>33</v>
      </c>
      <c r="J46" s="223" t="s">
        <v>33</v>
      </c>
      <c r="K46" s="223" t="s">
        <v>33</v>
      </c>
      <c r="L46" s="223" t="s">
        <v>33</v>
      </c>
      <c r="M46" s="223">
        <v>203.7</v>
      </c>
    </row>
    <row r="47" spans="1:13" s="269" customFormat="1" ht="12.95" customHeight="1" x14ac:dyDescent="0.2">
      <c r="A47" s="275" t="s">
        <v>271</v>
      </c>
      <c r="B47" s="223">
        <v>10.199999999999999</v>
      </c>
      <c r="C47" s="223">
        <v>113</v>
      </c>
      <c r="D47" s="223">
        <v>32.4</v>
      </c>
      <c r="E47" s="223">
        <v>145.6</v>
      </c>
      <c r="F47" s="223">
        <v>78.599999999999994</v>
      </c>
      <c r="G47" s="223">
        <v>154.6</v>
      </c>
      <c r="H47" s="223">
        <v>52.4</v>
      </c>
      <c r="I47" s="223">
        <v>322.60000000000002</v>
      </c>
      <c r="J47" s="223">
        <v>356.9</v>
      </c>
      <c r="K47" s="223">
        <v>405.1</v>
      </c>
      <c r="L47" s="223">
        <v>227.4</v>
      </c>
      <c r="M47" s="223">
        <v>216.1</v>
      </c>
    </row>
    <row r="48" spans="1:13" s="269" customFormat="1" ht="15" customHeight="1" x14ac:dyDescent="0.2">
      <c r="A48" s="276" t="s">
        <v>273</v>
      </c>
      <c r="B48" s="223">
        <v>168.5</v>
      </c>
      <c r="C48" s="223">
        <v>40.4</v>
      </c>
      <c r="D48" s="223">
        <v>0.8</v>
      </c>
      <c r="E48" s="223">
        <v>-107.7</v>
      </c>
      <c r="F48" s="223">
        <v>-494.9</v>
      </c>
      <c r="G48" s="223">
        <v>-855.6</v>
      </c>
      <c r="H48" s="223">
        <v>-931.8</v>
      </c>
      <c r="I48" s="223">
        <v>-1709.3</v>
      </c>
      <c r="J48" s="223">
        <v>-1852.9</v>
      </c>
      <c r="K48" s="223">
        <v>-388.7</v>
      </c>
      <c r="L48" s="223">
        <v>-161.5</v>
      </c>
      <c r="M48" s="223">
        <v>296.10000000000002</v>
      </c>
    </row>
    <row r="49" spans="1:13" s="269" customFormat="1" ht="12.95" customHeight="1" x14ac:dyDescent="0.2">
      <c r="A49" s="276" t="s">
        <v>274</v>
      </c>
      <c r="B49" s="223">
        <v>36.700000000000003</v>
      </c>
      <c r="C49" s="223">
        <v>10.3</v>
      </c>
      <c r="D49" s="223">
        <v>8.1999999999999993</v>
      </c>
      <c r="E49" s="223">
        <v>8.8000000000000007</v>
      </c>
      <c r="F49" s="223">
        <v>426.5</v>
      </c>
      <c r="G49" s="223">
        <v>428.6</v>
      </c>
      <c r="H49" s="223">
        <v>428.5</v>
      </c>
      <c r="I49" s="223">
        <v>233</v>
      </c>
      <c r="J49" s="223">
        <v>224.8</v>
      </c>
      <c r="K49" s="223">
        <v>80.5</v>
      </c>
      <c r="L49" s="223">
        <v>194.8</v>
      </c>
      <c r="M49" s="223">
        <v>46.6</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1735.6</v>
      </c>
      <c r="C51" s="271">
        <v>1863.8</v>
      </c>
      <c r="D51" s="271">
        <v>1314</v>
      </c>
      <c r="E51" s="271">
        <v>1332.5</v>
      </c>
      <c r="F51" s="271">
        <v>2048.4</v>
      </c>
      <c r="G51" s="271">
        <v>2102.8000000000002</v>
      </c>
      <c r="H51" s="271">
        <v>2363.3000000000002</v>
      </c>
      <c r="I51" s="271">
        <v>2091</v>
      </c>
      <c r="J51" s="271">
        <v>2017.4</v>
      </c>
      <c r="K51" s="271">
        <v>1492.5</v>
      </c>
      <c r="L51" s="271">
        <v>1631</v>
      </c>
      <c r="M51" s="271">
        <v>2096.3000000000002</v>
      </c>
    </row>
    <row r="52" spans="1:13" s="269" customFormat="1" ht="6.95" customHeight="1" thickBot="1" x14ac:dyDescent="0.25">
      <c r="A52" s="230"/>
      <c r="B52" s="231"/>
      <c r="C52" s="231"/>
      <c r="D52" s="231"/>
      <c r="E52" s="231"/>
      <c r="F52" s="231"/>
      <c r="G52" s="231"/>
      <c r="H52" s="231"/>
      <c r="I52" s="231"/>
      <c r="J52" s="231"/>
      <c r="K52" s="231"/>
      <c r="L52" s="231"/>
      <c r="M52" s="231"/>
    </row>
    <row r="53" spans="1:13" s="269" customFormat="1" ht="6.95" customHeight="1" x14ac:dyDescent="0.2">
      <c r="A53" s="232"/>
      <c r="B53" s="212"/>
      <c r="C53" s="212"/>
      <c r="D53" s="212"/>
      <c r="E53" s="212"/>
      <c r="F53" s="212"/>
      <c r="G53" s="212"/>
      <c r="H53" s="212"/>
      <c r="I53" s="212"/>
      <c r="J53" s="212"/>
      <c r="K53" s="212"/>
      <c r="L53" s="212"/>
      <c r="M53" s="212"/>
    </row>
    <row r="54" spans="1:13" s="269" customFormat="1" ht="12.95" customHeight="1" x14ac:dyDescent="0.2">
      <c r="A54" s="232" t="s">
        <v>14</v>
      </c>
      <c r="B54" s="212"/>
      <c r="C54" s="212"/>
      <c r="D54" s="212"/>
      <c r="E54" s="212"/>
      <c r="F54" s="212"/>
      <c r="G54" s="212"/>
      <c r="H54" s="212"/>
      <c r="I54" s="212"/>
      <c r="J54" s="212"/>
      <c r="K54" s="212"/>
      <c r="L54" s="212"/>
      <c r="M54" s="212"/>
    </row>
    <row r="55" spans="1:13" s="269" customFormat="1" ht="12.95" customHeight="1" x14ac:dyDescent="0.2">
      <c r="A55" s="273" t="s">
        <v>47</v>
      </c>
      <c r="B55" s="212">
        <v>18</v>
      </c>
      <c r="C55" s="212">
        <v>17</v>
      </c>
      <c r="D55" s="212">
        <v>19</v>
      </c>
      <c r="E55" s="212">
        <v>18</v>
      </c>
      <c r="F55" s="212">
        <v>17</v>
      </c>
      <c r="G55" s="212">
        <v>17</v>
      </c>
      <c r="H55" s="212">
        <v>17</v>
      </c>
      <c r="I55" s="212">
        <v>16</v>
      </c>
      <c r="J55" s="212">
        <v>18</v>
      </c>
      <c r="K55" s="212">
        <v>18</v>
      </c>
      <c r="L55" s="212">
        <v>16</v>
      </c>
      <c r="M55" s="212">
        <v>21</v>
      </c>
    </row>
    <row r="56" spans="1:13" ht="12.95" customHeight="1" x14ac:dyDescent="0.2">
      <c r="G56" s="278"/>
      <c r="H56" s="278"/>
      <c r="I56" s="278"/>
      <c r="J56" s="278"/>
      <c r="K56" s="278"/>
      <c r="L56" s="278"/>
      <c r="M56" s="278"/>
    </row>
  </sheetData>
  <hyperlinks>
    <hyperlink ref="A1" location="Мазмуну!A1" display="МАЗМУНУНА  кайтуу" xr:uid="{00000000-0004-0000-43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56"/>
  <sheetViews>
    <sheetView workbookViewId="0">
      <selection activeCell="M42" sqref="M42"/>
    </sheetView>
  </sheetViews>
  <sheetFormatPr defaultRowHeight="12.95" customHeight="1" x14ac:dyDescent="0.2"/>
  <cols>
    <col min="1" max="1" width="40.42578125" style="232" customWidth="1"/>
    <col min="2" max="6" width="0" style="289" hidden="1" customWidth="1"/>
    <col min="7" max="8" width="9.5703125" style="212" hidden="1" customWidth="1"/>
    <col min="9" max="13" width="9.5703125" style="212" customWidth="1"/>
    <col min="14" max="256" width="9.140625" style="212"/>
    <col min="257" max="257" width="39.7109375" style="212" customWidth="1"/>
    <col min="258" max="262" width="0" style="212" hidden="1" customWidth="1"/>
    <col min="263" max="267" width="9.5703125" style="212" customWidth="1"/>
    <col min="268" max="512" width="9.140625" style="212"/>
    <col min="513" max="513" width="39.7109375" style="212" customWidth="1"/>
    <col min="514" max="518" width="0" style="212" hidden="1" customWidth="1"/>
    <col min="519" max="523" width="9.5703125" style="212" customWidth="1"/>
    <col min="524" max="768" width="9.140625" style="212"/>
    <col min="769" max="769" width="39.7109375" style="212" customWidth="1"/>
    <col min="770" max="774" width="0" style="212" hidden="1" customWidth="1"/>
    <col min="775" max="779" width="9.5703125" style="212" customWidth="1"/>
    <col min="780" max="1024" width="9.140625" style="212"/>
    <col min="1025" max="1025" width="39.7109375" style="212" customWidth="1"/>
    <col min="1026" max="1030" width="0" style="212" hidden="1" customWidth="1"/>
    <col min="1031" max="1035" width="9.5703125" style="212" customWidth="1"/>
    <col min="1036" max="1280" width="9.140625" style="212"/>
    <col min="1281" max="1281" width="39.7109375" style="212" customWidth="1"/>
    <col min="1282" max="1286" width="0" style="212" hidden="1" customWidth="1"/>
    <col min="1287" max="1291" width="9.5703125" style="212" customWidth="1"/>
    <col min="1292" max="1536" width="9.140625" style="212"/>
    <col min="1537" max="1537" width="39.7109375" style="212" customWidth="1"/>
    <col min="1538" max="1542" width="0" style="212" hidden="1" customWidth="1"/>
    <col min="1543" max="1547" width="9.5703125" style="212" customWidth="1"/>
    <col min="1548" max="1792" width="9.140625" style="212"/>
    <col min="1793" max="1793" width="39.7109375" style="212" customWidth="1"/>
    <col min="1794" max="1798" width="0" style="212" hidden="1" customWidth="1"/>
    <col min="1799" max="1803" width="9.5703125" style="212" customWidth="1"/>
    <col min="1804" max="2048" width="9.140625" style="212"/>
    <col min="2049" max="2049" width="39.7109375" style="212" customWidth="1"/>
    <col min="2050" max="2054" width="0" style="212" hidden="1" customWidth="1"/>
    <col min="2055" max="2059" width="9.5703125" style="212" customWidth="1"/>
    <col min="2060" max="2304" width="9.140625" style="212"/>
    <col min="2305" max="2305" width="39.7109375" style="212" customWidth="1"/>
    <col min="2306" max="2310" width="0" style="212" hidden="1" customWidth="1"/>
    <col min="2311" max="2315" width="9.5703125" style="212" customWidth="1"/>
    <col min="2316" max="2560" width="9.140625" style="212"/>
    <col min="2561" max="2561" width="39.7109375" style="212" customWidth="1"/>
    <col min="2562" max="2566" width="0" style="212" hidden="1" customWidth="1"/>
    <col min="2567" max="2571" width="9.5703125" style="212" customWidth="1"/>
    <col min="2572" max="2816" width="9.140625" style="212"/>
    <col min="2817" max="2817" width="39.7109375" style="212" customWidth="1"/>
    <col min="2818" max="2822" width="0" style="212" hidden="1" customWidth="1"/>
    <col min="2823" max="2827" width="9.5703125" style="212" customWidth="1"/>
    <col min="2828" max="3072" width="9.140625" style="212"/>
    <col min="3073" max="3073" width="39.7109375" style="212" customWidth="1"/>
    <col min="3074" max="3078" width="0" style="212" hidden="1" customWidth="1"/>
    <col min="3079" max="3083" width="9.5703125" style="212" customWidth="1"/>
    <col min="3084" max="3328" width="9.140625" style="212"/>
    <col min="3329" max="3329" width="39.7109375" style="212" customWidth="1"/>
    <col min="3330" max="3334" width="0" style="212" hidden="1" customWidth="1"/>
    <col min="3335" max="3339" width="9.5703125" style="212" customWidth="1"/>
    <col min="3340" max="3584" width="9.140625" style="212"/>
    <col min="3585" max="3585" width="39.7109375" style="212" customWidth="1"/>
    <col min="3586" max="3590" width="0" style="212" hidden="1" customWidth="1"/>
    <col min="3591" max="3595" width="9.5703125" style="212" customWidth="1"/>
    <col min="3596" max="3840" width="9.140625" style="212"/>
    <col min="3841" max="3841" width="39.7109375" style="212" customWidth="1"/>
    <col min="3842" max="3846" width="0" style="212" hidden="1" customWidth="1"/>
    <col min="3847" max="3851" width="9.5703125" style="212" customWidth="1"/>
    <col min="3852" max="4096" width="9.140625" style="212"/>
    <col min="4097" max="4097" width="39.7109375" style="212" customWidth="1"/>
    <col min="4098" max="4102" width="0" style="212" hidden="1" customWidth="1"/>
    <col min="4103" max="4107" width="9.5703125" style="212" customWidth="1"/>
    <col min="4108" max="4352" width="9.140625" style="212"/>
    <col min="4353" max="4353" width="39.7109375" style="212" customWidth="1"/>
    <col min="4354" max="4358" width="0" style="212" hidden="1" customWidth="1"/>
    <col min="4359" max="4363" width="9.5703125" style="212" customWidth="1"/>
    <col min="4364" max="4608" width="9.140625" style="212"/>
    <col min="4609" max="4609" width="39.7109375" style="212" customWidth="1"/>
    <col min="4610" max="4614" width="0" style="212" hidden="1" customWidth="1"/>
    <col min="4615" max="4619" width="9.5703125" style="212" customWidth="1"/>
    <col min="4620" max="4864" width="9.140625" style="212"/>
    <col min="4865" max="4865" width="39.7109375" style="212" customWidth="1"/>
    <col min="4866" max="4870" width="0" style="212" hidden="1" customWidth="1"/>
    <col min="4871" max="4875" width="9.5703125" style="212" customWidth="1"/>
    <col min="4876" max="5120" width="9.140625" style="212"/>
    <col min="5121" max="5121" width="39.7109375" style="212" customWidth="1"/>
    <col min="5122" max="5126" width="0" style="212" hidden="1" customWidth="1"/>
    <col min="5127" max="5131" width="9.5703125" style="212" customWidth="1"/>
    <col min="5132" max="5376" width="9.140625" style="212"/>
    <col min="5377" max="5377" width="39.7109375" style="212" customWidth="1"/>
    <col min="5378" max="5382" width="0" style="212" hidden="1" customWidth="1"/>
    <col min="5383" max="5387" width="9.5703125" style="212" customWidth="1"/>
    <col min="5388" max="5632" width="9.140625" style="212"/>
    <col min="5633" max="5633" width="39.7109375" style="212" customWidth="1"/>
    <col min="5634" max="5638" width="0" style="212" hidden="1" customWidth="1"/>
    <col min="5639" max="5643" width="9.5703125" style="212" customWidth="1"/>
    <col min="5644" max="5888" width="9.140625" style="212"/>
    <col min="5889" max="5889" width="39.7109375" style="212" customWidth="1"/>
    <col min="5890" max="5894" width="0" style="212" hidden="1" customWidth="1"/>
    <col min="5895" max="5899" width="9.5703125" style="212" customWidth="1"/>
    <col min="5900" max="6144" width="9.140625" style="212"/>
    <col min="6145" max="6145" width="39.7109375" style="212" customWidth="1"/>
    <col min="6146" max="6150" width="0" style="212" hidden="1" customWidth="1"/>
    <col min="6151" max="6155" width="9.5703125" style="212" customWidth="1"/>
    <col min="6156" max="6400" width="9.140625" style="212"/>
    <col min="6401" max="6401" width="39.7109375" style="212" customWidth="1"/>
    <col min="6402" max="6406" width="0" style="212" hidden="1" customWidth="1"/>
    <col min="6407" max="6411" width="9.5703125" style="212" customWidth="1"/>
    <col min="6412" max="6656" width="9.140625" style="212"/>
    <col min="6657" max="6657" width="39.7109375" style="212" customWidth="1"/>
    <col min="6658" max="6662" width="0" style="212" hidden="1" customWidth="1"/>
    <col min="6663" max="6667" width="9.5703125" style="212" customWidth="1"/>
    <col min="6668" max="6912" width="9.140625" style="212"/>
    <col min="6913" max="6913" width="39.7109375" style="212" customWidth="1"/>
    <col min="6914" max="6918" width="0" style="212" hidden="1" customWidth="1"/>
    <col min="6919" max="6923" width="9.5703125" style="212" customWidth="1"/>
    <col min="6924" max="7168" width="9.140625" style="212"/>
    <col min="7169" max="7169" width="39.7109375" style="212" customWidth="1"/>
    <col min="7170" max="7174" width="0" style="212" hidden="1" customWidth="1"/>
    <col min="7175" max="7179" width="9.5703125" style="212" customWidth="1"/>
    <col min="7180" max="7424" width="9.140625" style="212"/>
    <col min="7425" max="7425" width="39.7109375" style="212" customWidth="1"/>
    <col min="7426" max="7430" width="0" style="212" hidden="1" customWidth="1"/>
    <col min="7431" max="7435" width="9.5703125" style="212" customWidth="1"/>
    <col min="7436" max="7680" width="9.140625" style="212"/>
    <col min="7681" max="7681" width="39.7109375" style="212" customWidth="1"/>
    <col min="7682" max="7686" width="0" style="212" hidden="1" customWidth="1"/>
    <col min="7687" max="7691" width="9.5703125" style="212" customWidth="1"/>
    <col min="7692" max="7936" width="9.140625" style="212"/>
    <col min="7937" max="7937" width="39.7109375" style="212" customWidth="1"/>
    <col min="7938" max="7942" width="0" style="212" hidden="1" customWidth="1"/>
    <col min="7943" max="7947" width="9.5703125" style="212" customWidth="1"/>
    <col min="7948" max="8192" width="9.140625" style="212"/>
    <col min="8193" max="8193" width="39.7109375" style="212" customWidth="1"/>
    <col min="8194" max="8198" width="0" style="212" hidden="1" customWidth="1"/>
    <col min="8199" max="8203" width="9.5703125" style="212" customWidth="1"/>
    <col min="8204" max="8448" width="9.140625" style="212"/>
    <col min="8449" max="8449" width="39.7109375" style="212" customWidth="1"/>
    <col min="8450" max="8454" width="0" style="212" hidden="1" customWidth="1"/>
    <col min="8455" max="8459" width="9.5703125" style="212" customWidth="1"/>
    <col min="8460" max="8704" width="9.140625" style="212"/>
    <col min="8705" max="8705" width="39.7109375" style="212" customWidth="1"/>
    <col min="8706" max="8710" width="0" style="212" hidden="1" customWidth="1"/>
    <col min="8711" max="8715" width="9.5703125" style="212" customWidth="1"/>
    <col min="8716" max="8960" width="9.140625" style="212"/>
    <col min="8961" max="8961" width="39.7109375" style="212" customWidth="1"/>
    <col min="8962" max="8966" width="0" style="212" hidden="1" customWidth="1"/>
    <col min="8967" max="8971" width="9.5703125" style="212" customWidth="1"/>
    <col min="8972" max="9216" width="9.140625" style="212"/>
    <col min="9217" max="9217" width="39.7109375" style="212" customWidth="1"/>
    <col min="9218" max="9222" width="0" style="212" hidden="1" customWidth="1"/>
    <col min="9223" max="9227" width="9.5703125" style="212" customWidth="1"/>
    <col min="9228" max="9472" width="9.140625" style="212"/>
    <col min="9473" max="9473" width="39.7109375" style="212" customWidth="1"/>
    <col min="9474" max="9478" width="0" style="212" hidden="1" customWidth="1"/>
    <col min="9479" max="9483" width="9.5703125" style="212" customWidth="1"/>
    <col min="9484" max="9728" width="9.140625" style="212"/>
    <col min="9729" max="9729" width="39.7109375" style="212" customWidth="1"/>
    <col min="9730" max="9734" width="0" style="212" hidden="1" customWidth="1"/>
    <col min="9735" max="9739" width="9.5703125" style="212" customWidth="1"/>
    <col min="9740" max="9984" width="9.140625" style="212"/>
    <col min="9985" max="9985" width="39.7109375" style="212" customWidth="1"/>
    <col min="9986" max="9990" width="0" style="212" hidden="1" customWidth="1"/>
    <col min="9991" max="9995" width="9.5703125" style="212" customWidth="1"/>
    <col min="9996" max="10240" width="9.140625" style="212"/>
    <col min="10241" max="10241" width="39.7109375" style="212" customWidth="1"/>
    <col min="10242" max="10246" width="0" style="212" hidden="1" customWidth="1"/>
    <col min="10247" max="10251" width="9.5703125" style="212" customWidth="1"/>
    <col min="10252" max="10496" width="9.140625" style="212"/>
    <col min="10497" max="10497" width="39.7109375" style="212" customWidth="1"/>
    <col min="10498" max="10502" width="0" style="212" hidden="1" customWidth="1"/>
    <col min="10503" max="10507" width="9.5703125" style="212" customWidth="1"/>
    <col min="10508" max="10752" width="9.140625" style="212"/>
    <col min="10753" max="10753" width="39.7109375" style="212" customWidth="1"/>
    <col min="10754" max="10758" width="0" style="212" hidden="1" customWidth="1"/>
    <col min="10759" max="10763" width="9.5703125" style="212" customWidth="1"/>
    <col min="10764" max="11008" width="9.140625" style="212"/>
    <col min="11009" max="11009" width="39.7109375" style="212" customWidth="1"/>
    <col min="11010" max="11014" width="0" style="212" hidden="1" customWidth="1"/>
    <col min="11015" max="11019" width="9.5703125" style="212" customWidth="1"/>
    <col min="11020" max="11264" width="9.140625" style="212"/>
    <col min="11265" max="11265" width="39.7109375" style="212" customWidth="1"/>
    <col min="11266" max="11270" width="0" style="212" hidden="1" customWidth="1"/>
    <col min="11271" max="11275" width="9.5703125" style="212" customWidth="1"/>
    <col min="11276" max="11520" width="9.140625" style="212"/>
    <col min="11521" max="11521" width="39.7109375" style="212" customWidth="1"/>
    <col min="11522" max="11526" width="0" style="212" hidden="1" customWidth="1"/>
    <col min="11527" max="11531" width="9.5703125" style="212" customWidth="1"/>
    <col min="11532" max="11776" width="9.140625" style="212"/>
    <col min="11777" max="11777" width="39.7109375" style="212" customWidth="1"/>
    <col min="11778" max="11782" width="0" style="212" hidden="1" customWidth="1"/>
    <col min="11783" max="11787" width="9.5703125" style="212" customWidth="1"/>
    <col min="11788" max="12032" width="9.140625" style="212"/>
    <col min="12033" max="12033" width="39.7109375" style="212" customWidth="1"/>
    <col min="12034" max="12038" width="0" style="212" hidden="1" customWidth="1"/>
    <col min="12039" max="12043" width="9.5703125" style="212" customWidth="1"/>
    <col min="12044" max="12288" width="9.140625" style="212"/>
    <col min="12289" max="12289" width="39.7109375" style="212" customWidth="1"/>
    <col min="12290" max="12294" width="0" style="212" hidden="1" customWidth="1"/>
    <col min="12295" max="12299" width="9.5703125" style="212" customWidth="1"/>
    <col min="12300" max="12544" width="9.140625" style="212"/>
    <col min="12545" max="12545" width="39.7109375" style="212" customWidth="1"/>
    <col min="12546" max="12550" width="0" style="212" hidden="1" customWidth="1"/>
    <col min="12551" max="12555" width="9.5703125" style="212" customWidth="1"/>
    <col min="12556" max="12800" width="9.140625" style="212"/>
    <col min="12801" max="12801" width="39.7109375" style="212" customWidth="1"/>
    <col min="12802" max="12806" width="0" style="212" hidden="1" customWidth="1"/>
    <col min="12807" max="12811" width="9.5703125" style="212" customWidth="1"/>
    <col min="12812" max="13056" width="9.140625" style="212"/>
    <col min="13057" max="13057" width="39.7109375" style="212" customWidth="1"/>
    <col min="13058" max="13062" width="0" style="212" hidden="1" customWidth="1"/>
    <col min="13063" max="13067" width="9.5703125" style="212" customWidth="1"/>
    <col min="13068" max="13312" width="9.140625" style="212"/>
    <col min="13313" max="13313" width="39.7109375" style="212" customWidth="1"/>
    <col min="13314" max="13318" width="0" style="212" hidden="1" customWidth="1"/>
    <col min="13319" max="13323" width="9.5703125" style="212" customWidth="1"/>
    <col min="13324" max="13568" width="9.140625" style="212"/>
    <col min="13569" max="13569" width="39.7109375" style="212" customWidth="1"/>
    <col min="13570" max="13574" width="0" style="212" hidden="1" customWidth="1"/>
    <col min="13575" max="13579" width="9.5703125" style="212" customWidth="1"/>
    <col min="13580" max="13824" width="9.140625" style="212"/>
    <col min="13825" max="13825" width="39.7109375" style="212" customWidth="1"/>
    <col min="13826" max="13830" width="0" style="212" hidden="1" customWidth="1"/>
    <col min="13831" max="13835" width="9.5703125" style="212" customWidth="1"/>
    <col min="13836" max="14080" width="9.140625" style="212"/>
    <col min="14081" max="14081" width="39.7109375" style="212" customWidth="1"/>
    <col min="14082" max="14086" width="0" style="212" hidden="1" customWidth="1"/>
    <col min="14087" max="14091" width="9.5703125" style="212" customWidth="1"/>
    <col min="14092" max="14336" width="9.140625" style="212"/>
    <col min="14337" max="14337" width="39.7109375" style="212" customWidth="1"/>
    <col min="14338" max="14342" width="0" style="212" hidden="1" customWidth="1"/>
    <col min="14343" max="14347" width="9.5703125" style="212" customWidth="1"/>
    <col min="14348" max="14592" width="9.140625" style="212"/>
    <col min="14593" max="14593" width="39.7109375" style="212" customWidth="1"/>
    <col min="14594" max="14598" width="0" style="212" hidden="1" customWidth="1"/>
    <col min="14599" max="14603" width="9.5703125" style="212" customWidth="1"/>
    <col min="14604" max="14848" width="9.140625" style="212"/>
    <col min="14849" max="14849" width="39.7109375" style="212" customWidth="1"/>
    <col min="14850" max="14854" width="0" style="212" hidden="1" customWidth="1"/>
    <col min="14855" max="14859" width="9.5703125" style="212" customWidth="1"/>
    <col min="14860" max="15104" width="9.140625" style="212"/>
    <col min="15105" max="15105" width="39.7109375" style="212" customWidth="1"/>
    <col min="15106" max="15110" width="0" style="212" hidden="1" customWidth="1"/>
    <col min="15111" max="15115" width="9.5703125" style="212" customWidth="1"/>
    <col min="15116" max="15360" width="9.140625" style="212"/>
    <col min="15361" max="15361" width="39.7109375" style="212" customWidth="1"/>
    <col min="15362" max="15366" width="0" style="212" hidden="1" customWidth="1"/>
    <col min="15367" max="15371" width="9.5703125" style="212" customWidth="1"/>
    <col min="15372" max="15616" width="9.140625" style="212"/>
    <col min="15617" max="15617" width="39.7109375" style="212" customWidth="1"/>
    <col min="15618" max="15622" width="0" style="212" hidden="1" customWidth="1"/>
    <col min="15623" max="15627" width="9.5703125" style="212" customWidth="1"/>
    <col min="15628" max="15872" width="9.140625" style="212"/>
    <col min="15873" max="15873" width="39.7109375" style="212" customWidth="1"/>
    <col min="15874" max="15878" width="0" style="212" hidden="1" customWidth="1"/>
    <col min="15879" max="15883" width="9.5703125" style="212" customWidth="1"/>
    <col min="15884" max="16128" width="9.140625" style="212"/>
    <col min="16129" max="16129" width="39.710937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306</v>
      </c>
      <c r="B2" s="287"/>
      <c r="C2" s="287"/>
      <c r="D2" s="287"/>
      <c r="E2" s="287"/>
      <c r="F2" s="287"/>
    </row>
    <row r="3" spans="1:13" s="279" customFormat="1" ht="18" customHeight="1" x14ac:dyDescent="0.2">
      <c r="A3" s="210" t="s">
        <v>300</v>
      </c>
      <c r="B3" s="287"/>
      <c r="C3" s="287"/>
      <c r="D3" s="287"/>
      <c r="E3" s="287"/>
      <c r="F3" s="287"/>
    </row>
    <row r="4" spans="1:13" s="269" customFormat="1" ht="18" customHeight="1" thickBot="1" x14ac:dyDescent="0.25">
      <c r="A4" s="268" t="s">
        <v>298</v>
      </c>
      <c r="B4" s="289"/>
      <c r="C4" s="289"/>
      <c r="D4" s="289"/>
      <c r="E4" s="289"/>
      <c r="F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c r="C6" s="233"/>
      <c r="D6" s="233"/>
      <c r="E6" s="233"/>
      <c r="F6" s="233"/>
    </row>
    <row r="7" spans="1:13" s="272" customFormat="1" ht="12.95" customHeight="1" x14ac:dyDescent="0.2">
      <c r="A7" s="232" t="s">
        <v>42</v>
      </c>
      <c r="B7" s="291">
        <v>276.8</v>
      </c>
      <c r="C7" s="291">
        <v>246.6</v>
      </c>
      <c r="D7" s="291">
        <v>297.7</v>
      </c>
      <c r="E7" s="291">
        <v>320.5</v>
      </c>
      <c r="F7" s="291">
        <v>330</v>
      </c>
      <c r="G7" s="291">
        <v>1173.5999999999999</v>
      </c>
      <c r="H7" s="271">
        <v>1364.1</v>
      </c>
      <c r="I7" s="271">
        <v>1727.6</v>
      </c>
      <c r="J7" s="271">
        <v>1933.4</v>
      </c>
      <c r="K7" s="271">
        <v>2232.3000000000002</v>
      </c>
      <c r="L7" s="271">
        <v>1793.4</v>
      </c>
      <c r="M7" s="271">
        <v>2973.7</v>
      </c>
    </row>
    <row r="8" spans="1:13" s="269" customFormat="1" ht="12.95" customHeight="1" x14ac:dyDescent="0.2">
      <c r="A8" s="273" t="s">
        <v>236</v>
      </c>
      <c r="B8" s="292">
        <v>166.1</v>
      </c>
      <c r="C8" s="292">
        <v>190.2</v>
      </c>
      <c r="D8" s="292">
        <v>188.5</v>
      </c>
      <c r="E8" s="292">
        <v>218.5</v>
      </c>
      <c r="F8" s="292">
        <v>239.1</v>
      </c>
      <c r="G8" s="292">
        <v>560.5</v>
      </c>
      <c r="H8" s="274">
        <v>713.1</v>
      </c>
      <c r="I8" s="274">
        <v>981.8</v>
      </c>
      <c r="J8" s="274">
        <v>1108</v>
      </c>
      <c r="K8" s="274">
        <v>709.5</v>
      </c>
      <c r="L8" s="274">
        <v>748.1</v>
      </c>
      <c r="M8" s="274">
        <v>1518.9</v>
      </c>
    </row>
    <row r="9" spans="1:13" s="269" customFormat="1" ht="24" customHeight="1" x14ac:dyDescent="0.2">
      <c r="A9" s="275" t="s">
        <v>280</v>
      </c>
      <c r="B9" s="292">
        <v>15.9</v>
      </c>
      <c r="C9" s="292">
        <v>13.3</v>
      </c>
      <c r="D9" s="292">
        <v>8.5</v>
      </c>
      <c r="E9" s="292">
        <v>15.6</v>
      </c>
      <c r="F9" s="292">
        <v>14.5</v>
      </c>
      <c r="G9" s="292">
        <v>84.7</v>
      </c>
      <c r="H9" s="274">
        <v>77.7</v>
      </c>
      <c r="I9" s="274">
        <v>79.599999999999994</v>
      </c>
      <c r="J9" s="274">
        <v>147</v>
      </c>
      <c r="K9" s="274">
        <v>63.2</v>
      </c>
      <c r="L9" s="274">
        <v>70.2</v>
      </c>
      <c r="M9" s="274">
        <v>84.8</v>
      </c>
    </row>
    <row r="10" spans="1:13" s="269" customFormat="1" ht="12.95" customHeight="1" x14ac:dyDescent="0.2">
      <c r="A10" s="275" t="s">
        <v>238</v>
      </c>
      <c r="B10" s="292">
        <v>1.8</v>
      </c>
      <c r="C10" s="292">
        <v>0</v>
      </c>
      <c r="D10" s="292">
        <v>0.1</v>
      </c>
      <c r="E10" s="292">
        <v>0.2</v>
      </c>
      <c r="F10" s="292">
        <v>11.6</v>
      </c>
      <c r="G10" s="292">
        <v>58.4</v>
      </c>
      <c r="H10" s="274">
        <v>91</v>
      </c>
      <c r="I10" s="274">
        <v>137.19999999999999</v>
      </c>
      <c r="J10" s="274">
        <v>45</v>
      </c>
      <c r="K10" s="274">
        <v>27.8</v>
      </c>
      <c r="L10" s="274">
        <v>0.5</v>
      </c>
      <c r="M10" s="274">
        <v>0.1</v>
      </c>
    </row>
    <row r="11" spans="1:13" s="269" customFormat="1" ht="12.95" customHeight="1" x14ac:dyDescent="0.2">
      <c r="A11" s="275" t="s">
        <v>239</v>
      </c>
      <c r="B11" s="292">
        <v>28.2</v>
      </c>
      <c r="C11" s="292">
        <v>37</v>
      </c>
      <c r="D11" s="292">
        <v>49.3</v>
      </c>
      <c r="E11" s="292">
        <v>37.9</v>
      </c>
      <c r="F11" s="292">
        <v>68</v>
      </c>
      <c r="G11" s="292">
        <v>101.2</v>
      </c>
      <c r="H11" s="274">
        <v>136.5</v>
      </c>
      <c r="I11" s="274">
        <v>146.1</v>
      </c>
      <c r="J11" s="274">
        <v>100.1</v>
      </c>
      <c r="K11" s="274">
        <v>108.4</v>
      </c>
      <c r="L11" s="274">
        <v>85.4</v>
      </c>
      <c r="M11" s="274">
        <v>562.4</v>
      </c>
    </row>
    <row r="12" spans="1:13" s="269" customFormat="1" ht="24" x14ac:dyDescent="0.2">
      <c r="A12" s="275" t="s">
        <v>281</v>
      </c>
      <c r="B12" s="292">
        <v>13.2</v>
      </c>
      <c r="C12" s="292">
        <v>9.4</v>
      </c>
      <c r="D12" s="292">
        <v>10.8</v>
      </c>
      <c r="E12" s="292">
        <v>22.9</v>
      </c>
      <c r="F12" s="292">
        <v>17.100000000000001</v>
      </c>
      <c r="G12" s="292">
        <v>17.7</v>
      </c>
      <c r="H12" s="274">
        <v>14.1</v>
      </c>
      <c r="I12" s="274">
        <v>49.8</v>
      </c>
      <c r="J12" s="274">
        <v>54.1</v>
      </c>
      <c r="K12" s="274">
        <v>54.9</v>
      </c>
      <c r="L12" s="274">
        <v>29.2</v>
      </c>
      <c r="M12" s="274">
        <v>70.5</v>
      </c>
    </row>
    <row r="13" spans="1:13" s="269" customFormat="1" ht="24" x14ac:dyDescent="0.2">
      <c r="A13" s="275" t="s">
        <v>241</v>
      </c>
      <c r="B13" s="292" t="s">
        <v>33</v>
      </c>
      <c r="C13" s="292" t="s">
        <v>33</v>
      </c>
      <c r="D13" s="292" t="s">
        <v>33</v>
      </c>
      <c r="E13" s="292" t="s">
        <v>33</v>
      </c>
      <c r="F13" s="292" t="s">
        <v>33</v>
      </c>
      <c r="G13" s="292" t="s">
        <v>33</v>
      </c>
      <c r="H13" s="274" t="s">
        <v>33</v>
      </c>
      <c r="I13" s="274" t="s">
        <v>33</v>
      </c>
      <c r="J13" s="274" t="s">
        <v>33</v>
      </c>
      <c r="K13" s="274">
        <v>9</v>
      </c>
      <c r="L13" s="274">
        <v>9</v>
      </c>
      <c r="M13" s="274">
        <v>0.1</v>
      </c>
    </row>
    <row r="14" spans="1:13" s="269" customFormat="1" ht="12.95" customHeight="1" x14ac:dyDescent="0.2">
      <c r="A14" s="275" t="s">
        <v>242</v>
      </c>
      <c r="B14" s="292">
        <v>95.2</v>
      </c>
      <c r="C14" s="292">
        <v>119.6</v>
      </c>
      <c r="D14" s="292">
        <v>112</v>
      </c>
      <c r="E14" s="292">
        <v>141.1</v>
      </c>
      <c r="F14" s="292">
        <v>100</v>
      </c>
      <c r="G14" s="292">
        <v>203.2</v>
      </c>
      <c r="H14" s="274">
        <v>304.7</v>
      </c>
      <c r="I14" s="274">
        <v>282.8</v>
      </c>
      <c r="J14" s="274">
        <v>238.7</v>
      </c>
      <c r="K14" s="274">
        <v>325.10000000000002</v>
      </c>
      <c r="L14" s="274">
        <v>330.7</v>
      </c>
      <c r="M14" s="274">
        <v>354.4</v>
      </c>
    </row>
    <row r="15" spans="1:13" s="269" customFormat="1" ht="12.95" customHeight="1" x14ac:dyDescent="0.2">
      <c r="A15" s="275" t="s">
        <v>243</v>
      </c>
      <c r="B15" s="292">
        <v>11.8</v>
      </c>
      <c r="C15" s="292">
        <v>11</v>
      </c>
      <c r="D15" s="292">
        <v>7.8</v>
      </c>
      <c r="E15" s="292">
        <v>0.7</v>
      </c>
      <c r="F15" s="292">
        <v>27.9</v>
      </c>
      <c r="G15" s="292">
        <v>95.4</v>
      </c>
      <c r="H15" s="223">
        <v>89.2</v>
      </c>
      <c r="I15" s="223">
        <v>264.2</v>
      </c>
      <c r="J15" s="223">
        <v>488.8</v>
      </c>
      <c r="K15" s="223">
        <v>119.9</v>
      </c>
      <c r="L15" s="223">
        <v>223.1</v>
      </c>
      <c r="M15" s="223">
        <v>432.5</v>
      </c>
    </row>
    <row r="16" spans="1:13" s="269" customFormat="1" ht="12.95" customHeight="1" x14ac:dyDescent="0.2">
      <c r="A16" s="275" t="s">
        <v>244</v>
      </c>
      <c r="B16" s="292" t="s">
        <v>33</v>
      </c>
      <c r="C16" s="292" t="s">
        <v>33</v>
      </c>
      <c r="D16" s="292" t="s">
        <v>33</v>
      </c>
      <c r="E16" s="292" t="s">
        <v>33</v>
      </c>
      <c r="F16" s="292">
        <v>0</v>
      </c>
      <c r="G16" s="292" t="s">
        <v>33</v>
      </c>
      <c r="H16" s="223" t="s">
        <v>33</v>
      </c>
      <c r="I16" s="223">
        <v>22.2</v>
      </c>
      <c r="J16" s="223">
        <v>34.299999999999997</v>
      </c>
      <c r="K16" s="223">
        <v>1.1000000000000001</v>
      </c>
      <c r="L16" s="223" t="s">
        <v>33</v>
      </c>
      <c r="M16" s="223">
        <v>14</v>
      </c>
    </row>
    <row r="17" spans="1:13" s="269" customFormat="1" ht="12.95" customHeight="1" x14ac:dyDescent="0.2">
      <c r="A17" s="273" t="s">
        <v>245</v>
      </c>
      <c r="B17" s="292">
        <v>110.8</v>
      </c>
      <c r="C17" s="292">
        <v>56.4</v>
      </c>
      <c r="D17" s="292">
        <v>109.2</v>
      </c>
      <c r="E17" s="292">
        <v>102</v>
      </c>
      <c r="F17" s="292">
        <v>90.8</v>
      </c>
      <c r="G17" s="292">
        <v>613.1</v>
      </c>
      <c r="H17" s="223">
        <v>651</v>
      </c>
      <c r="I17" s="223">
        <v>745.7</v>
      </c>
      <c r="J17" s="223">
        <v>825.4</v>
      </c>
      <c r="K17" s="223">
        <v>1522.8</v>
      </c>
      <c r="L17" s="223">
        <v>1045.3</v>
      </c>
      <c r="M17" s="223">
        <v>1454.7</v>
      </c>
    </row>
    <row r="18" spans="1:13" s="269" customFormat="1" ht="12.95" customHeight="1" x14ac:dyDescent="0.2">
      <c r="A18" s="275" t="s">
        <v>246</v>
      </c>
      <c r="B18" s="292">
        <v>110.5</v>
      </c>
      <c r="C18" s="292">
        <v>56.1</v>
      </c>
      <c r="D18" s="292">
        <v>108.9</v>
      </c>
      <c r="E18" s="292">
        <v>101.7</v>
      </c>
      <c r="F18" s="292">
        <v>90.6</v>
      </c>
      <c r="G18" s="292">
        <v>612.9</v>
      </c>
      <c r="H18" s="223">
        <v>650.79999999999995</v>
      </c>
      <c r="I18" s="223">
        <v>745.2</v>
      </c>
      <c r="J18" s="223">
        <v>825.1</v>
      </c>
      <c r="K18" s="223">
        <v>1522.5</v>
      </c>
      <c r="L18" s="223">
        <v>1045</v>
      </c>
      <c r="M18" s="223">
        <v>1454.1</v>
      </c>
    </row>
    <row r="19" spans="1:13" s="269" customFormat="1" ht="12.95" customHeight="1" x14ac:dyDescent="0.2">
      <c r="A19" s="275" t="s">
        <v>247</v>
      </c>
      <c r="B19" s="292"/>
      <c r="C19" s="292"/>
      <c r="D19" s="292"/>
      <c r="E19" s="292"/>
      <c r="F19" s="292"/>
      <c r="G19" s="292"/>
      <c r="H19" s="223" t="s">
        <v>33</v>
      </c>
      <c r="I19" s="223" t="s">
        <v>33</v>
      </c>
      <c r="J19" s="223" t="s">
        <v>33</v>
      </c>
      <c r="K19" s="223" t="s">
        <v>33</v>
      </c>
      <c r="L19" s="223" t="s">
        <v>33</v>
      </c>
      <c r="M19" s="223" t="s">
        <v>33</v>
      </c>
    </row>
    <row r="20" spans="1:13" s="269" customFormat="1" ht="12.95" customHeight="1" x14ac:dyDescent="0.2">
      <c r="A20" s="275" t="s">
        <v>249</v>
      </c>
      <c r="B20" s="292" t="s">
        <v>33</v>
      </c>
      <c r="C20" s="292" t="s">
        <v>33</v>
      </c>
      <c r="D20" s="292" t="s">
        <v>33</v>
      </c>
      <c r="E20" s="292" t="s">
        <v>33</v>
      </c>
      <c r="F20" s="292" t="s">
        <v>33</v>
      </c>
      <c r="G20" s="292" t="s">
        <v>33</v>
      </c>
      <c r="H20" s="223" t="s">
        <v>33</v>
      </c>
      <c r="I20" s="223" t="s">
        <v>33</v>
      </c>
      <c r="J20" s="223" t="s">
        <v>33</v>
      </c>
      <c r="K20" s="223" t="s">
        <v>33</v>
      </c>
      <c r="L20" s="223" t="s">
        <v>33</v>
      </c>
      <c r="M20" s="223" t="s">
        <v>33</v>
      </c>
    </row>
    <row r="21" spans="1:13" s="269" customFormat="1" ht="12.95" customHeight="1" x14ac:dyDescent="0.2">
      <c r="A21" s="275" t="s">
        <v>250</v>
      </c>
      <c r="B21" s="292" t="s">
        <v>33</v>
      </c>
      <c r="C21" s="292" t="s">
        <v>33</v>
      </c>
      <c r="D21" s="292" t="s">
        <v>33</v>
      </c>
      <c r="E21" s="292" t="s">
        <v>33</v>
      </c>
      <c r="F21" s="292" t="s">
        <v>33</v>
      </c>
      <c r="G21" s="292" t="s">
        <v>33</v>
      </c>
      <c r="H21" s="223" t="s">
        <v>33</v>
      </c>
      <c r="I21" s="223" t="s">
        <v>33</v>
      </c>
      <c r="J21" s="223" t="s">
        <v>33</v>
      </c>
      <c r="K21" s="223" t="s">
        <v>33</v>
      </c>
      <c r="L21" s="223">
        <v>0</v>
      </c>
      <c r="M21" s="223">
        <v>0.1</v>
      </c>
    </row>
    <row r="22" spans="1:13" s="269" customFormat="1" ht="12.95" customHeight="1" x14ac:dyDescent="0.2">
      <c r="A22" s="275" t="s">
        <v>251</v>
      </c>
      <c r="B22" s="292" t="s">
        <v>33</v>
      </c>
      <c r="C22" s="292" t="s">
        <v>33</v>
      </c>
      <c r="D22" s="292" t="s">
        <v>33</v>
      </c>
      <c r="E22" s="292" t="s">
        <v>33</v>
      </c>
      <c r="F22" s="292" t="s">
        <v>33</v>
      </c>
      <c r="G22" s="292" t="s">
        <v>33</v>
      </c>
      <c r="H22" s="223" t="s">
        <v>33</v>
      </c>
      <c r="I22" s="223" t="s">
        <v>33</v>
      </c>
      <c r="J22" s="223" t="s">
        <v>33</v>
      </c>
      <c r="K22" s="223" t="s">
        <v>33</v>
      </c>
      <c r="L22" s="223" t="s">
        <v>33</v>
      </c>
      <c r="M22" s="223" t="s">
        <v>33</v>
      </c>
    </row>
    <row r="23" spans="1:13" s="269" customFormat="1" ht="12.95" customHeight="1" x14ac:dyDescent="0.2">
      <c r="A23" s="275" t="s">
        <v>252</v>
      </c>
      <c r="B23" s="292" t="s">
        <v>33</v>
      </c>
      <c r="C23" s="292" t="s">
        <v>33</v>
      </c>
      <c r="D23" s="292" t="s">
        <v>33</v>
      </c>
      <c r="E23" s="292" t="s">
        <v>33</v>
      </c>
      <c r="F23" s="292" t="s">
        <v>33</v>
      </c>
      <c r="G23" s="292" t="s">
        <v>33</v>
      </c>
      <c r="H23" s="223" t="s">
        <v>33</v>
      </c>
      <c r="I23" s="223" t="s">
        <v>33</v>
      </c>
      <c r="J23" s="223" t="s">
        <v>33</v>
      </c>
      <c r="K23" s="223" t="s">
        <v>33</v>
      </c>
      <c r="L23" s="223" t="s">
        <v>33</v>
      </c>
      <c r="M23" s="223" t="s">
        <v>33</v>
      </c>
    </row>
    <row r="24" spans="1:13" s="269" customFormat="1" ht="12.95" customHeight="1" x14ac:dyDescent="0.2">
      <c r="A24" s="275" t="s">
        <v>253</v>
      </c>
      <c r="B24" s="292">
        <v>0.2</v>
      </c>
      <c r="C24" s="292">
        <v>0.2</v>
      </c>
      <c r="D24" s="292">
        <v>0.2</v>
      </c>
      <c r="E24" s="292">
        <v>0.2</v>
      </c>
      <c r="F24" s="292" t="s">
        <v>33</v>
      </c>
      <c r="G24" s="292" t="s">
        <v>33</v>
      </c>
      <c r="H24" s="223" t="s">
        <v>33</v>
      </c>
      <c r="I24" s="223" t="s">
        <v>33</v>
      </c>
      <c r="J24" s="223" t="s">
        <v>33</v>
      </c>
      <c r="K24" s="223" t="s">
        <v>33</v>
      </c>
      <c r="L24" s="223" t="s">
        <v>33</v>
      </c>
      <c r="M24" s="223" t="s">
        <v>33</v>
      </c>
    </row>
    <row r="25" spans="1:13" s="269" customFormat="1" ht="12" x14ac:dyDescent="0.2">
      <c r="A25" s="273" t="s">
        <v>317</v>
      </c>
      <c r="B25" s="292">
        <v>0.1</v>
      </c>
      <c r="C25" s="292">
        <v>0.1</v>
      </c>
      <c r="D25" s="292">
        <v>0.2</v>
      </c>
      <c r="E25" s="292">
        <v>0.2</v>
      </c>
      <c r="F25" s="292">
        <v>0.2</v>
      </c>
      <c r="G25" s="292">
        <v>0.2</v>
      </c>
      <c r="H25" s="223">
        <v>0.2</v>
      </c>
      <c r="I25" s="223">
        <v>0.5</v>
      </c>
      <c r="J25" s="223">
        <v>0.3</v>
      </c>
      <c r="K25" s="223">
        <v>0.3</v>
      </c>
      <c r="L25" s="223">
        <v>0.3</v>
      </c>
      <c r="M25" s="223">
        <v>0.6</v>
      </c>
    </row>
    <row r="26" spans="1:13" s="269" customFormat="1" ht="12.95" customHeight="1" x14ac:dyDescent="0.2">
      <c r="A26" s="273"/>
      <c r="B26" s="292"/>
      <c r="C26" s="292"/>
      <c r="D26" s="292"/>
      <c r="E26" s="292"/>
      <c r="F26" s="292"/>
      <c r="G26" s="292"/>
      <c r="H26" s="223"/>
      <c r="I26" s="223"/>
      <c r="J26" s="223"/>
      <c r="K26" s="223"/>
      <c r="L26" s="223"/>
      <c r="M26" s="223"/>
    </row>
    <row r="27" spans="1:13" s="269" customFormat="1" ht="12.95" customHeight="1" x14ac:dyDescent="0.2">
      <c r="A27" s="232" t="s">
        <v>43</v>
      </c>
      <c r="B27" s="291">
        <v>167.9</v>
      </c>
      <c r="C27" s="291">
        <v>127.2</v>
      </c>
      <c r="D27" s="291">
        <v>167.1</v>
      </c>
      <c r="E27" s="291">
        <v>164</v>
      </c>
      <c r="F27" s="291">
        <v>127.1</v>
      </c>
      <c r="G27" s="291">
        <v>528.70000000000005</v>
      </c>
      <c r="H27" s="271">
        <v>568.5</v>
      </c>
      <c r="I27" s="271">
        <v>978.7</v>
      </c>
      <c r="J27" s="271">
        <v>1048.4000000000001</v>
      </c>
      <c r="K27" s="271">
        <v>1247.7</v>
      </c>
      <c r="L27" s="271">
        <v>1093.0999999999999</v>
      </c>
      <c r="M27" s="271">
        <v>2636.4</v>
      </c>
    </row>
    <row r="28" spans="1:13" s="269" customFormat="1" ht="12.95" customHeight="1" x14ac:dyDescent="0.2">
      <c r="A28" s="273" t="s">
        <v>255</v>
      </c>
      <c r="B28" s="292">
        <v>157.5</v>
      </c>
      <c r="C28" s="292">
        <v>125.3</v>
      </c>
      <c r="D28" s="292">
        <v>142.69999999999999</v>
      </c>
      <c r="E28" s="292">
        <v>145.19999999999999</v>
      </c>
      <c r="F28" s="292">
        <v>119.1</v>
      </c>
      <c r="G28" s="292">
        <v>243</v>
      </c>
      <c r="H28" s="274">
        <v>206.5</v>
      </c>
      <c r="I28" s="274">
        <v>679.4</v>
      </c>
      <c r="J28" s="274">
        <v>420.6</v>
      </c>
      <c r="K28" s="274">
        <v>248.6</v>
      </c>
      <c r="L28" s="274">
        <v>412.8</v>
      </c>
      <c r="M28" s="274">
        <v>1686.8</v>
      </c>
    </row>
    <row r="29" spans="1:13" s="269" customFormat="1" ht="12.95" customHeight="1" x14ac:dyDescent="0.2">
      <c r="A29" s="275" t="s">
        <v>256</v>
      </c>
      <c r="B29" s="292">
        <v>77.900000000000006</v>
      </c>
      <c r="C29" s="292">
        <v>17.2</v>
      </c>
      <c r="D29" s="292">
        <v>38</v>
      </c>
      <c r="E29" s="292">
        <v>64.400000000000006</v>
      </c>
      <c r="F29" s="292">
        <v>69.900000000000006</v>
      </c>
      <c r="G29" s="292">
        <v>75.099999999999994</v>
      </c>
      <c r="H29" s="274">
        <v>97.8</v>
      </c>
      <c r="I29" s="274">
        <v>95.6</v>
      </c>
      <c r="J29" s="274">
        <v>87.6</v>
      </c>
      <c r="K29" s="274">
        <v>141</v>
      </c>
      <c r="L29" s="274">
        <v>101.9</v>
      </c>
      <c r="M29" s="274">
        <v>405.1</v>
      </c>
    </row>
    <row r="30" spans="1:13" s="269" customFormat="1" ht="12.95" customHeight="1" x14ac:dyDescent="0.2">
      <c r="A30" s="275" t="s">
        <v>257</v>
      </c>
      <c r="B30" s="292">
        <v>4.8</v>
      </c>
      <c r="C30" s="292">
        <v>2.2000000000000002</v>
      </c>
      <c r="D30" s="292">
        <v>0.6</v>
      </c>
      <c r="E30" s="292">
        <v>2.9</v>
      </c>
      <c r="F30" s="292">
        <v>0.4</v>
      </c>
      <c r="G30" s="292">
        <v>15.9</v>
      </c>
      <c r="H30" s="274">
        <v>11.2</v>
      </c>
      <c r="I30" s="274">
        <v>11.1</v>
      </c>
      <c r="J30" s="274">
        <v>178.9</v>
      </c>
      <c r="K30" s="274">
        <v>31.6</v>
      </c>
      <c r="L30" s="274">
        <v>85.3</v>
      </c>
      <c r="M30" s="274">
        <v>573.1</v>
      </c>
    </row>
    <row r="31" spans="1:13" s="269" customFormat="1" ht="12.95" customHeight="1" x14ac:dyDescent="0.2">
      <c r="A31" s="275" t="s">
        <v>258</v>
      </c>
      <c r="B31" s="292">
        <v>22.3</v>
      </c>
      <c r="C31" s="292">
        <v>3.7</v>
      </c>
      <c r="D31" s="292">
        <v>10.1</v>
      </c>
      <c r="E31" s="292">
        <v>10.4</v>
      </c>
      <c r="F31" s="292">
        <v>4.3</v>
      </c>
      <c r="G31" s="292">
        <v>65.2</v>
      </c>
      <c r="H31" s="274">
        <v>12.5</v>
      </c>
      <c r="I31" s="274">
        <v>369</v>
      </c>
      <c r="J31" s="274">
        <v>42.1</v>
      </c>
      <c r="K31" s="274">
        <v>29.2</v>
      </c>
      <c r="L31" s="274">
        <v>180.3</v>
      </c>
      <c r="M31" s="274">
        <v>448.5</v>
      </c>
    </row>
    <row r="32" spans="1:13" s="269" customFormat="1" ht="12.95" customHeight="1" x14ac:dyDescent="0.2">
      <c r="A32" s="275" t="s">
        <v>259</v>
      </c>
      <c r="B32" s="292">
        <v>2</v>
      </c>
      <c r="C32" s="292">
        <v>2.8</v>
      </c>
      <c r="D32" s="292">
        <v>1</v>
      </c>
      <c r="E32" s="292">
        <v>1.4</v>
      </c>
      <c r="F32" s="292">
        <v>1.4</v>
      </c>
      <c r="G32" s="292">
        <v>1</v>
      </c>
      <c r="H32" s="274">
        <v>-1.1000000000000001</v>
      </c>
      <c r="I32" s="274">
        <v>-1.7</v>
      </c>
      <c r="J32" s="274">
        <v>0.4</v>
      </c>
      <c r="K32" s="274">
        <v>1.8</v>
      </c>
      <c r="L32" s="274">
        <v>3.1</v>
      </c>
      <c r="M32" s="274">
        <v>6.9</v>
      </c>
    </row>
    <row r="33" spans="1:13" s="269" customFormat="1" ht="12.95" customHeight="1" x14ac:dyDescent="0.2">
      <c r="A33" s="275" t="s">
        <v>260</v>
      </c>
      <c r="B33" s="292">
        <v>49.1</v>
      </c>
      <c r="C33" s="292">
        <v>93.2</v>
      </c>
      <c r="D33" s="292">
        <v>82.9</v>
      </c>
      <c r="E33" s="292">
        <v>60.6</v>
      </c>
      <c r="F33" s="292">
        <v>42.4</v>
      </c>
      <c r="G33" s="292">
        <v>41.8</v>
      </c>
      <c r="H33" s="274">
        <v>31.6</v>
      </c>
      <c r="I33" s="274">
        <v>30.2</v>
      </c>
      <c r="J33" s="274">
        <v>38.799999999999997</v>
      </c>
      <c r="K33" s="274">
        <v>27.3</v>
      </c>
      <c r="L33" s="274">
        <v>24.1</v>
      </c>
      <c r="M33" s="274">
        <v>152.9</v>
      </c>
    </row>
    <row r="34" spans="1:13" s="269" customFormat="1" ht="12.95" customHeight="1" x14ac:dyDescent="0.2">
      <c r="A34" s="275" t="s">
        <v>261</v>
      </c>
      <c r="B34" s="292">
        <v>1.4</v>
      </c>
      <c r="C34" s="292">
        <v>6.3</v>
      </c>
      <c r="D34" s="292">
        <v>10.199999999999999</v>
      </c>
      <c r="E34" s="292">
        <v>5.5</v>
      </c>
      <c r="F34" s="292">
        <v>0.8</v>
      </c>
      <c r="G34" s="292">
        <v>44.1</v>
      </c>
      <c r="H34" s="274">
        <v>54.6</v>
      </c>
      <c r="I34" s="274">
        <v>175.2</v>
      </c>
      <c r="J34" s="274">
        <v>72.7</v>
      </c>
      <c r="K34" s="274">
        <v>17.600000000000001</v>
      </c>
      <c r="L34" s="274">
        <v>18.100000000000001</v>
      </c>
      <c r="M34" s="274">
        <v>100.3</v>
      </c>
    </row>
    <row r="35" spans="1:13" s="269" customFormat="1" ht="12.95" customHeight="1" x14ac:dyDescent="0.2">
      <c r="A35" s="275" t="s">
        <v>262</v>
      </c>
      <c r="B35" s="292" t="s">
        <v>33</v>
      </c>
      <c r="C35" s="292" t="s">
        <v>33</v>
      </c>
      <c r="D35" s="292" t="s">
        <v>33</v>
      </c>
      <c r="E35" s="292" t="s">
        <v>33</v>
      </c>
      <c r="F35" s="292" t="s">
        <v>33</v>
      </c>
      <c r="G35" s="292" t="s">
        <v>33</v>
      </c>
      <c r="H35" s="274" t="s">
        <v>33</v>
      </c>
      <c r="I35" s="274" t="s">
        <v>33</v>
      </c>
      <c r="J35" s="274" t="s">
        <v>33</v>
      </c>
      <c r="K35" s="274">
        <v>0</v>
      </c>
      <c r="L35" s="274" t="s">
        <v>33</v>
      </c>
      <c r="M35" s="274" t="s">
        <v>33</v>
      </c>
    </row>
    <row r="36" spans="1:13" s="269" customFormat="1" ht="12.95" customHeight="1" x14ac:dyDescent="0.2">
      <c r="A36" s="273" t="s">
        <v>263</v>
      </c>
      <c r="B36" s="292">
        <v>10.4</v>
      </c>
      <c r="C36" s="292">
        <v>2</v>
      </c>
      <c r="D36" s="292">
        <v>24.5</v>
      </c>
      <c r="E36" s="292">
        <v>18.8</v>
      </c>
      <c r="F36" s="292">
        <v>8</v>
      </c>
      <c r="G36" s="292">
        <v>285.7</v>
      </c>
      <c r="H36" s="274">
        <v>362</v>
      </c>
      <c r="I36" s="274">
        <v>299.3</v>
      </c>
      <c r="J36" s="274">
        <v>627.79999999999995</v>
      </c>
      <c r="K36" s="274">
        <v>999.1</v>
      </c>
      <c r="L36" s="274">
        <v>680.4</v>
      </c>
      <c r="M36" s="274">
        <v>949.6</v>
      </c>
    </row>
    <row r="37" spans="1:13" s="269" customFormat="1" ht="12.95" customHeight="1" x14ac:dyDescent="0.2">
      <c r="A37" s="275" t="s">
        <v>264</v>
      </c>
      <c r="B37" s="292">
        <v>10.1</v>
      </c>
      <c r="C37" s="292">
        <v>1.7</v>
      </c>
      <c r="D37" s="292">
        <v>24.2</v>
      </c>
      <c r="E37" s="292">
        <v>18.5</v>
      </c>
      <c r="F37" s="292">
        <v>7.6</v>
      </c>
      <c r="G37" s="292">
        <v>285.3</v>
      </c>
      <c r="H37" s="274">
        <v>361</v>
      </c>
      <c r="I37" s="274">
        <v>299</v>
      </c>
      <c r="J37" s="274">
        <v>627.6</v>
      </c>
      <c r="K37" s="274">
        <v>999</v>
      </c>
      <c r="L37" s="274">
        <v>680.4</v>
      </c>
      <c r="M37" s="274">
        <v>949.6</v>
      </c>
    </row>
    <row r="38" spans="1:13" s="269" customFormat="1" ht="12.95" customHeight="1" x14ac:dyDescent="0.2">
      <c r="A38" s="275" t="s">
        <v>265</v>
      </c>
      <c r="B38" s="292" t="s">
        <v>33</v>
      </c>
      <c r="C38" s="292" t="s">
        <v>33</v>
      </c>
      <c r="D38" s="292" t="s">
        <v>33</v>
      </c>
      <c r="E38" s="292" t="s">
        <v>33</v>
      </c>
      <c r="F38" s="292" t="s">
        <v>33</v>
      </c>
      <c r="G38" s="292" t="s">
        <v>33</v>
      </c>
      <c r="H38" s="274" t="s">
        <v>33</v>
      </c>
      <c r="I38" s="274" t="s">
        <v>33</v>
      </c>
      <c r="J38" s="274" t="s">
        <v>33</v>
      </c>
      <c r="K38" s="274" t="s">
        <v>33</v>
      </c>
      <c r="L38" s="274" t="s">
        <v>33</v>
      </c>
      <c r="M38" s="274" t="s">
        <v>33</v>
      </c>
    </row>
    <row r="39" spans="1:13" s="269" customFormat="1" ht="24" customHeight="1" x14ac:dyDescent="0.2">
      <c r="A39" s="275" t="s">
        <v>266</v>
      </c>
      <c r="B39" s="292">
        <v>0.3</v>
      </c>
      <c r="C39" s="292">
        <v>0.3</v>
      </c>
      <c r="D39" s="292">
        <v>0.3</v>
      </c>
      <c r="E39" s="292">
        <v>0.3</v>
      </c>
      <c r="F39" s="292">
        <v>0.3</v>
      </c>
      <c r="G39" s="292">
        <v>0.4</v>
      </c>
      <c r="H39" s="274">
        <v>0.9</v>
      </c>
      <c r="I39" s="274">
        <v>0.3</v>
      </c>
      <c r="J39" s="274">
        <v>0.2</v>
      </c>
      <c r="K39" s="274">
        <v>0.1</v>
      </c>
      <c r="L39" s="274">
        <v>0</v>
      </c>
      <c r="M39" s="274" t="s">
        <v>33</v>
      </c>
    </row>
    <row r="40" spans="1:13" s="269" customFormat="1" ht="9.1999999999999993" customHeight="1" x14ac:dyDescent="0.2">
      <c r="A40" s="273"/>
      <c r="B40" s="292"/>
      <c r="C40" s="292"/>
      <c r="D40" s="292"/>
      <c r="E40" s="292"/>
      <c r="F40" s="292"/>
      <c r="G40" s="292"/>
      <c r="H40" s="223"/>
      <c r="I40" s="223"/>
      <c r="J40" s="223"/>
      <c r="K40" s="223"/>
      <c r="L40" s="223"/>
      <c r="M40" s="223"/>
    </row>
    <row r="41" spans="1:13" s="269" customFormat="1" ht="12.95" customHeight="1" x14ac:dyDescent="0.2">
      <c r="A41" s="232" t="s">
        <v>44</v>
      </c>
      <c r="B41" s="291">
        <v>108.9</v>
      </c>
      <c r="C41" s="291">
        <v>119.4</v>
      </c>
      <c r="D41" s="291">
        <v>130.6</v>
      </c>
      <c r="E41" s="291">
        <v>156.5</v>
      </c>
      <c r="F41" s="291">
        <v>202.8</v>
      </c>
      <c r="G41" s="291">
        <v>645</v>
      </c>
      <c r="H41" s="271">
        <v>795.5</v>
      </c>
      <c r="I41" s="271">
        <v>748.9</v>
      </c>
      <c r="J41" s="271">
        <v>884.9</v>
      </c>
      <c r="K41" s="271">
        <v>984.6</v>
      </c>
      <c r="L41" s="271">
        <v>700.2</v>
      </c>
      <c r="M41" s="271">
        <v>337.3</v>
      </c>
    </row>
    <row r="42" spans="1:13" s="269" customFormat="1" ht="12.95" customHeight="1" x14ac:dyDescent="0.2">
      <c r="A42" s="273" t="s">
        <v>267</v>
      </c>
      <c r="B42" s="292">
        <v>2</v>
      </c>
      <c r="C42" s="292">
        <v>2</v>
      </c>
      <c r="D42" s="292">
        <v>2</v>
      </c>
      <c r="E42" s="292">
        <v>2</v>
      </c>
      <c r="F42" s="292">
        <v>2</v>
      </c>
      <c r="G42" s="292">
        <v>102</v>
      </c>
      <c r="H42" s="223">
        <v>103</v>
      </c>
      <c r="I42" s="223">
        <v>103.3</v>
      </c>
      <c r="J42" s="223">
        <v>103.3</v>
      </c>
      <c r="K42" s="223">
        <v>203.3</v>
      </c>
      <c r="L42" s="223">
        <v>203.3</v>
      </c>
      <c r="M42" s="223">
        <v>67.7</v>
      </c>
    </row>
    <row r="43" spans="1:13" s="269" customFormat="1" ht="12.95" customHeight="1" x14ac:dyDescent="0.2">
      <c r="A43" s="273" t="s">
        <v>268</v>
      </c>
      <c r="B43" s="292">
        <v>2.5</v>
      </c>
      <c r="C43" s="292">
        <v>2.5</v>
      </c>
      <c r="D43" s="292">
        <v>2.5</v>
      </c>
      <c r="E43" s="292">
        <v>2.5</v>
      </c>
      <c r="F43" s="292">
        <v>26.9</v>
      </c>
      <c r="G43" s="292">
        <v>21.9</v>
      </c>
      <c r="H43" s="223">
        <v>24.9</v>
      </c>
      <c r="I43" s="223">
        <v>25.1</v>
      </c>
      <c r="J43" s="223">
        <v>25.7</v>
      </c>
      <c r="K43" s="223">
        <v>139.80000000000001</v>
      </c>
      <c r="L43" s="223">
        <v>62.9</v>
      </c>
      <c r="M43" s="223">
        <v>23.1</v>
      </c>
    </row>
    <row r="44" spans="1:13" s="269" customFormat="1" ht="12.95" customHeight="1" x14ac:dyDescent="0.2">
      <c r="A44" s="275" t="s">
        <v>269</v>
      </c>
      <c r="B44" s="292" t="s">
        <v>33</v>
      </c>
      <c r="C44" s="292" t="s">
        <v>33</v>
      </c>
      <c r="D44" s="292" t="s">
        <v>33</v>
      </c>
      <c r="E44" s="292" t="s">
        <v>33</v>
      </c>
      <c r="F44" s="292" t="s">
        <v>33</v>
      </c>
      <c r="G44" s="292" t="s">
        <v>33</v>
      </c>
      <c r="H44" s="223" t="s">
        <v>33</v>
      </c>
      <c r="I44" s="223" t="s">
        <v>33</v>
      </c>
      <c r="J44" s="223" t="s">
        <v>33</v>
      </c>
      <c r="K44" s="223" t="s">
        <v>33</v>
      </c>
      <c r="L44" s="223" t="s">
        <v>33</v>
      </c>
      <c r="M44" s="223" t="s">
        <v>33</v>
      </c>
    </row>
    <row r="45" spans="1:13" s="269" customFormat="1" ht="12.95" customHeight="1" x14ac:dyDescent="0.2">
      <c r="A45" s="275" t="s">
        <v>270</v>
      </c>
      <c r="B45" s="292">
        <v>2.5</v>
      </c>
      <c r="C45" s="292">
        <v>2.5</v>
      </c>
      <c r="D45" s="292">
        <v>2.5</v>
      </c>
      <c r="E45" s="292">
        <v>2.5</v>
      </c>
      <c r="F45" s="292">
        <v>2.5</v>
      </c>
      <c r="G45" s="292">
        <v>2.5</v>
      </c>
      <c r="H45" s="223">
        <v>2.5</v>
      </c>
      <c r="I45" s="223">
        <v>2.5</v>
      </c>
      <c r="J45" s="223">
        <v>2.5</v>
      </c>
      <c r="K45" s="223">
        <v>119.2</v>
      </c>
      <c r="L45" s="223">
        <v>25.9</v>
      </c>
      <c r="M45" s="223">
        <v>2.5</v>
      </c>
    </row>
    <row r="46" spans="1:13" s="269" customFormat="1" ht="36" x14ac:dyDescent="0.2">
      <c r="A46" s="275" t="s">
        <v>272</v>
      </c>
      <c r="B46" s="292"/>
      <c r="C46" s="292"/>
      <c r="D46" s="292"/>
      <c r="E46" s="292"/>
      <c r="F46" s="292"/>
      <c r="G46" s="292"/>
      <c r="H46" s="223" t="s">
        <v>33</v>
      </c>
      <c r="I46" s="223" t="s">
        <v>33</v>
      </c>
      <c r="J46" s="223" t="s">
        <v>33</v>
      </c>
      <c r="K46" s="223" t="s">
        <v>33</v>
      </c>
      <c r="L46" s="223" t="s">
        <v>33</v>
      </c>
      <c r="M46" s="223" t="s">
        <v>33</v>
      </c>
    </row>
    <row r="47" spans="1:13" s="269" customFormat="1" ht="12" x14ac:dyDescent="0.2">
      <c r="A47" s="275" t="s">
        <v>271</v>
      </c>
      <c r="B47" s="292" t="s">
        <v>33</v>
      </c>
      <c r="C47" s="292" t="s">
        <v>33</v>
      </c>
      <c r="D47" s="292" t="s">
        <v>33</v>
      </c>
      <c r="E47" s="292" t="s">
        <v>33</v>
      </c>
      <c r="F47" s="292">
        <v>24.4</v>
      </c>
      <c r="G47" s="292">
        <v>19.399999999999999</v>
      </c>
      <c r="H47" s="223">
        <v>22.4</v>
      </c>
      <c r="I47" s="223">
        <v>22.6</v>
      </c>
      <c r="J47" s="223">
        <v>23.2</v>
      </c>
      <c r="K47" s="223">
        <v>20.7</v>
      </c>
      <c r="L47" s="223">
        <v>37</v>
      </c>
      <c r="M47" s="223">
        <v>20.6</v>
      </c>
    </row>
    <row r="48" spans="1:13" s="269" customFormat="1" ht="15" customHeight="1" x14ac:dyDescent="0.2">
      <c r="A48" s="276" t="s">
        <v>273</v>
      </c>
      <c r="B48" s="292">
        <v>82.2</v>
      </c>
      <c r="C48" s="292">
        <v>102.9</v>
      </c>
      <c r="D48" s="292">
        <v>117.9</v>
      </c>
      <c r="E48" s="292">
        <v>143.69999999999999</v>
      </c>
      <c r="F48" s="292">
        <v>173.6</v>
      </c>
      <c r="G48" s="292">
        <v>520.5</v>
      </c>
      <c r="H48" s="223">
        <v>666.8</v>
      </c>
      <c r="I48" s="223">
        <v>619.5</v>
      </c>
      <c r="J48" s="223">
        <v>754.9</v>
      </c>
      <c r="K48" s="223">
        <v>640.5</v>
      </c>
      <c r="L48" s="223">
        <v>434</v>
      </c>
      <c r="M48" s="223">
        <v>246.6</v>
      </c>
    </row>
    <row r="49" spans="1:13" s="269" customFormat="1" ht="12.95" customHeight="1" x14ac:dyDescent="0.2">
      <c r="A49" s="276" t="s">
        <v>274</v>
      </c>
      <c r="B49" s="292">
        <v>22.2</v>
      </c>
      <c r="C49" s="292">
        <v>12</v>
      </c>
      <c r="D49" s="292">
        <v>8.3000000000000007</v>
      </c>
      <c r="E49" s="292">
        <v>8.3000000000000007</v>
      </c>
      <c r="F49" s="292">
        <v>0.3</v>
      </c>
      <c r="G49" s="292">
        <v>0.6</v>
      </c>
      <c r="H49" s="223">
        <v>0.9</v>
      </c>
      <c r="I49" s="223">
        <v>1</v>
      </c>
      <c r="J49" s="223">
        <v>1</v>
      </c>
      <c r="K49" s="223">
        <v>1</v>
      </c>
      <c r="L49" s="223" t="s">
        <v>33</v>
      </c>
      <c r="M49" s="223" t="s">
        <v>33</v>
      </c>
    </row>
    <row r="50" spans="1:13" s="269" customFormat="1" ht="6.95" customHeight="1" x14ac:dyDescent="0.2">
      <c r="A50" s="276"/>
      <c r="B50" s="292"/>
      <c r="C50" s="292"/>
      <c r="D50" s="292"/>
      <c r="E50" s="292"/>
      <c r="F50" s="292"/>
      <c r="G50" s="292"/>
      <c r="H50" s="223"/>
      <c r="I50" s="223"/>
      <c r="J50" s="223"/>
      <c r="K50" s="223"/>
      <c r="L50" s="223"/>
      <c r="M50" s="223"/>
    </row>
    <row r="51" spans="1:13" s="272" customFormat="1" ht="24" customHeight="1" x14ac:dyDescent="0.2">
      <c r="A51" s="232" t="s">
        <v>275</v>
      </c>
      <c r="B51" s="291">
        <v>276.8</v>
      </c>
      <c r="C51" s="291">
        <v>246.6</v>
      </c>
      <c r="D51" s="291">
        <v>297.7</v>
      </c>
      <c r="E51" s="291">
        <v>320.5</v>
      </c>
      <c r="F51" s="291">
        <v>330</v>
      </c>
      <c r="G51" s="291">
        <v>1173.5999999999999</v>
      </c>
      <c r="H51" s="271">
        <v>1364.1</v>
      </c>
      <c r="I51" s="271">
        <v>1727.6</v>
      </c>
      <c r="J51" s="271">
        <v>1933.4</v>
      </c>
      <c r="K51" s="271">
        <v>2232.3000000000002</v>
      </c>
      <c r="L51" s="271">
        <v>1793.4</v>
      </c>
      <c r="M51" s="271">
        <v>2973.7</v>
      </c>
    </row>
    <row r="52" spans="1:13" s="269" customFormat="1" ht="6.95" customHeight="1" thickBot="1" x14ac:dyDescent="0.25">
      <c r="A52" s="230"/>
      <c r="B52" s="288"/>
      <c r="C52" s="288"/>
      <c r="D52" s="288"/>
      <c r="E52" s="288"/>
      <c r="F52" s="288"/>
      <c r="G52" s="288"/>
      <c r="H52" s="231"/>
      <c r="I52" s="231"/>
      <c r="J52" s="231"/>
      <c r="K52" s="231"/>
      <c r="L52" s="231"/>
      <c r="M52" s="231"/>
    </row>
    <row r="53" spans="1:13" s="269" customFormat="1" ht="12.95" hidden="1" customHeight="1" x14ac:dyDescent="0.2">
      <c r="A53" s="232"/>
      <c r="B53" s="289"/>
      <c r="C53" s="289"/>
      <c r="D53" s="289"/>
      <c r="E53" s="289"/>
      <c r="F53" s="289"/>
      <c r="G53" s="289"/>
      <c r="H53" s="212"/>
      <c r="I53" s="212"/>
      <c r="J53" s="212"/>
      <c r="K53" s="212"/>
      <c r="L53" s="212"/>
      <c r="M53" s="212"/>
    </row>
    <row r="54" spans="1:13" s="269" customFormat="1" ht="12.95" customHeight="1" x14ac:dyDescent="0.2">
      <c r="A54" s="232" t="s">
        <v>14</v>
      </c>
      <c r="B54" s="289"/>
      <c r="C54" s="289"/>
      <c r="D54" s="289"/>
      <c r="E54" s="289"/>
      <c r="F54" s="289"/>
      <c r="G54" s="289"/>
      <c r="H54" s="212"/>
      <c r="I54" s="212"/>
      <c r="J54" s="212"/>
      <c r="K54" s="212"/>
      <c r="L54" s="212"/>
      <c r="M54" s="212"/>
    </row>
    <row r="55" spans="1:13" ht="12.95" customHeight="1" x14ac:dyDescent="0.2">
      <c r="A55" s="273" t="s">
        <v>47</v>
      </c>
      <c r="B55" s="289">
        <v>7</v>
      </c>
      <c r="C55" s="289">
        <v>6</v>
      </c>
      <c r="D55" s="289">
        <v>6</v>
      </c>
      <c r="E55" s="289">
        <v>6</v>
      </c>
      <c r="F55" s="289">
        <v>6</v>
      </c>
      <c r="G55" s="289">
        <v>7</v>
      </c>
      <c r="H55" s="212">
        <v>8</v>
      </c>
      <c r="I55" s="212">
        <v>8</v>
      </c>
      <c r="J55" s="212">
        <v>8</v>
      </c>
      <c r="K55" s="212">
        <v>9</v>
      </c>
      <c r="L55" s="212">
        <v>9</v>
      </c>
      <c r="M55" s="212">
        <v>7</v>
      </c>
    </row>
    <row r="56" spans="1:13" ht="12.95" customHeight="1" x14ac:dyDescent="0.2">
      <c r="G56" s="278"/>
      <c r="H56" s="278"/>
      <c r="I56" s="278"/>
      <c r="J56" s="278"/>
      <c r="K56" s="278"/>
      <c r="L56" s="278"/>
      <c r="M56" s="278"/>
    </row>
  </sheetData>
  <hyperlinks>
    <hyperlink ref="A1" location="Мазмуну!A1" display="МАЗМУНУНА  кайтуу" xr:uid="{00000000-0004-0000-44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58"/>
  <sheetViews>
    <sheetView workbookViewId="0">
      <selection activeCell="M42" sqref="M42"/>
    </sheetView>
  </sheetViews>
  <sheetFormatPr defaultRowHeight="12.95" customHeight="1" x14ac:dyDescent="0.2"/>
  <cols>
    <col min="1" max="1" width="40.42578125" style="232" customWidth="1"/>
    <col min="2" max="2" width="8.7109375" style="289" hidden="1" customWidth="1"/>
    <col min="3" max="6" width="0" style="212" hidden="1" customWidth="1"/>
    <col min="7" max="8" width="9.42578125" style="212" hidden="1" customWidth="1"/>
    <col min="9" max="13" width="9.42578125" style="212" customWidth="1"/>
    <col min="14" max="256" width="9.140625" style="212"/>
    <col min="257" max="257" width="39.5703125" style="212" customWidth="1"/>
    <col min="258" max="262" width="0" style="212" hidden="1" customWidth="1"/>
    <col min="263" max="267" width="9.42578125" style="212" customWidth="1"/>
    <col min="268" max="512" width="9.140625" style="212"/>
    <col min="513" max="513" width="39.5703125" style="212" customWidth="1"/>
    <col min="514" max="518" width="0" style="212" hidden="1" customWidth="1"/>
    <col min="519" max="523" width="9.42578125" style="212" customWidth="1"/>
    <col min="524" max="768" width="9.140625" style="212"/>
    <col min="769" max="769" width="39.5703125" style="212" customWidth="1"/>
    <col min="770" max="774" width="0" style="212" hidden="1" customWidth="1"/>
    <col min="775" max="779" width="9.42578125" style="212" customWidth="1"/>
    <col min="780" max="1024" width="9.140625" style="212"/>
    <col min="1025" max="1025" width="39.5703125" style="212" customWidth="1"/>
    <col min="1026" max="1030" width="0" style="212" hidden="1" customWidth="1"/>
    <col min="1031" max="1035" width="9.42578125" style="212" customWidth="1"/>
    <col min="1036" max="1280" width="9.140625" style="212"/>
    <col min="1281" max="1281" width="39.5703125" style="212" customWidth="1"/>
    <col min="1282" max="1286" width="0" style="212" hidden="1" customWidth="1"/>
    <col min="1287" max="1291" width="9.42578125" style="212" customWidth="1"/>
    <col min="1292" max="1536" width="9.140625" style="212"/>
    <col min="1537" max="1537" width="39.5703125" style="212" customWidth="1"/>
    <col min="1538" max="1542" width="0" style="212" hidden="1" customWidth="1"/>
    <col min="1543" max="1547" width="9.42578125" style="212" customWidth="1"/>
    <col min="1548" max="1792" width="9.140625" style="212"/>
    <col min="1793" max="1793" width="39.5703125" style="212" customWidth="1"/>
    <col min="1794" max="1798" width="0" style="212" hidden="1" customWidth="1"/>
    <col min="1799" max="1803" width="9.42578125" style="212" customWidth="1"/>
    <col min="1804" max="2048" width="9.140625" style="212"/>
    <col min="2049" max="2049" width="39.5703125" style="212" customWidth="1"/>
    <col min="2050" max="2054" width="0" style="212" hidden="1" customWidth="1"/>
    <col min="2055" max="2059" width="9.42578125" style="212" customWidth="1"/>
    <col min="2060" max="2304" width="9.140625" style="212"/>
    <col min="2305" max="2305" width="39.5703125" style="212" customWidth="1"/>
    <col min="2306" max="2310" width="0" style="212" hidden="1" customWidth="1"/>
    <col min="2311" max="2315" width="9.42578125" style="212" customWidth="1"/>
    <col min="2316" max="2560" width="9.140625" style="212"/>
    <col min="2561" max="2561" width="39.5703125" style="212" customWidth="1"/>
    <col min="2562" max="2566" width="0" style="212" hidden="1" customWidth="1"/>
    <col min="2567" max="2571" width="9.42578125" style="212" customWidth="1"/>
    <col min="2572" max="2816" width="9.140625" style="212"/>
    <col min="2817" max="2817" width="39.5703125" style="212" customWidth="1"/>
    <col min="2818" max="2822" width="0" style="212" hidden="1" customWidth="1"/>
    <col min="2823" max="2827" width="9.42578125" style="212" customWidth="1"/>
    <col min="2828" max="3072" width="9.140625" style="212"/>
    <col min="3073" max="3073" width="39.5703125" style="212" customWidth="1"/>
    <col min="3074" max="3078" width="0" style="212" hidden="1" customWidth="1"/>
    <col min="3079" max="3083" width="9.42578125" style="212" customWidth="1"/>
    <col min="3084" max="3328" width="9.140625" style="212"/>
    <col min="3329" max="3329" width="39.5703125" style="212" customWidth="1"/>
    <col min="3330" max="3334" width="0" style="212" hidden="1" customWidth="1"/>
    <col min="3335" max="3339" width="9.42578125" style="212" customWidth="1"/>
    <col min="3340" max="3584" width="9.140625" style="212"/>
    <col min="3585" max="3585" width="39.5703125" style="212" customWidth="1"/>
    <col min="3586" max="3590" width="0" style="212" hidden="1" customWidth="1"/>
    <col min="3591" max="3595" width="9.42578125" style="212" customWidth="1"/>
    <col min="3596" max="3840" width="9.140625" style="212"/>
    <col min="3841" max="3841" width="39.5703125" style="212" customWidth="1"/>
    <col min="3842" max="3846" width="0" style="212" hidden="1" customWidth="1"/>
    <col min="3847" max="3851" width="9.42578125" style="212" customWidth="1"/>
    <col min="3852" max="4096" width="9.140625" style="212"/>
    <col min="4097" max="4097" width="39.5703125" style="212" customWidth="1"/>
    <col min="4098" max="4102" width="0" style="212" hidden="1" customWidth="1"/>
    <col min="4103" max="4107" width="9.42578125" style="212" customWidth="1"/>
    <col min="4108" max="4352" width="9.140625" style="212"/>
    <col min="4353" max="4353" width="39.5703125" style="212" customWidth="1"/>
    <col min="4354" max="4358" width="0" style="212" hidden="1" customWidth="1"/>
    <col min="4359" max="4363" width="9.42578125" style="212" customWidth="1"/>
    <col min="4364" max="4608" width="9.140625" style="212"/>
    <col min="4609" max="4609" width="39.5703125" style="212" customWidth="1"/>
    <col min="4610" max="4614" width="0" style="212" hidden="1" customWidth="1"/>
    <col min="4615" max="4619" width="9.42578125" style="212" customWidth="1"/>
    <col min="4620" max="4864" width="9.140625" style="212"/>
    <col min="4865" max="4865" width="39.5703125" style="212" customWidth="1"/>
    <col min="4866" max="4870" width="0" style="212" hidden="1" customWidth="1"/>
    <col min="4871" max="4875" width="9.42578125" style="212" customWidth="1"/>
    <col min="4876" max="5120" width="9.140625" style="212"/>
    <col min="5121" max="5121" width="39.5703125" style="212" customWidth="1"/>
    <col min="5122" max="5126" width="0" style="212" hidden="1" customWidth="1"/>
    <col min="5127" max="5131" width="9.42578125" style="212" customWidth="1"/>
    <col min="5132" max="5376" width="9.140625" style="212"/>
    <col min="5377" max="5377" width="39.5703125" style="212" customWidth="1"/>
    <col min="5378" max="5382" width="0" style="212" hidden="1" customWidth="1"/>
    <col min="5383" max="5387" width="9.42578125" style="212" customWidth="1"/>
    <col min="5388" max="5632" width="9.140625" style="212"/>
    <col min="5633" max="5633" width="39.5703125" style="212" customWidth="1"/>
    <col min="5634" max="5638" width="0" style="212" hidden="1" customWidth="1"/>
    <col min="5639" max="5643" width="9.42578125" style="212" customWidth="1"/>
    <col min="5644" max="5888" width="9.140625" style="212"/>
    <col min="5889" max="5889" width="39.5703125" style="212" customWidth="1"/>
    <col min="5890" max="5894" width="0" style="212" hidden="1" customWidth="1"/>
    <col min="5895" max="5899" width="9.42578125" style="212" customWidth="1"/>
    <col min="5900" max="6144" width="9.140625" style="212"/>
    <col min="6145" max="6145" width="39.5703125" style="212" customWidth="1"/>
    <col min="6146" max="6150" width="0" style="212" hidden="1" customWidth="1"/>
    <col min="6151" max="6155" width="9.42578125" style="212" customWidth="1"/>
    <col min="6156" max="6400" width="9.140625" style="212"/>
    <col min="6401" max="6401" width="39.5703125" style="212" customWidth="1"/>
    <col min="6402" max="6406" width="0" style="212" hidden="1" customWidth="1"/>
    <col min="6407" max="6411" width="9.42578125" style="212" customWidth="1"/>
    <col min="6412" max="6656" width="9.140625" style="212"/>
    <col min="6657" max="6657" width="39.5703125" style="212" customWidth="1"/>
    <col min="6658" max="6662" width="0" style="212" hidden="1" customWidth="1"/>
    <col min="6663" max="6667" width="9.42578125" style="212" customWidth="1"/>
    <col min="6668" max="6912" width="9.140625" style="212"/>
    <col min="6913" max="6913" width="39.5703125" style="212" customWidth="1"/>
    <col min="6914" max="6918" width="0" style="212" hidden="1" customWidth="1"/>
    <col min="6919" max="6923" width="9.42578125" style="212" customWidth="1"/>
    <col min="6924" max="7168" width="9.140625" style="212"/>
    <col min="7169" max="7169" width="39.5703125" style="212" customWidth="1"/>
    <col min="7170" max="7174" width="0" style="212" hidden="1" customWidth="1"/>
    <col min="7175" max="7179" width="9.42578125" style="212" customWidth="1"/>
    <col min="7180" max="7424" width="9.140625" style="212"/>
    <col min="7425" max="7425" width="39.5703125" style="212" customWidth="1"/>
    <col min="7426" max="7430" width="0" style="212" hidden="1" customWidth="1"/>
    <col min="7431" max="7435" width="9.42578125" style="212" customWidth="1"/>
    <col min="7436" max="7680" width="9.140625" style="212"/>
    <col min="7681" max="7681" width="39.5703125" style="212" customWidth="1"/>
    <col min="7682" max="7686" width="0" style="212" hidden="1" customWidth="1"/>
    <col min="7687" max="7691" width="9.42578125" style="212" customWidth="1"/>
    <col min="7692" max="7936" width="9.140625" style="212"/>
    <col min="7937" max="7937" width="39.5703125" style="212" customWidth="1"/>
    <col min="7938" max="7942" width="0" style="212" hidden="1" customWidth="1"/>
    <col min="7943" max="7947" width="9.42578125" style="212" customWidth="1"/>
    <col min="7948" max="8192" width="9.140625" style="212"/>
    <col min="8193" max="8193" width="39.5703125" style="212" customWidth="1"/>
    <col min="8194" max="8198" width="0" style="212" hidden="1" customWidth="1"/>
    <col min="8199" max="8203" width="9.42578125" style="212" customWidth="1"/>
    <col min="8204" max="8448" width="9.140625" style="212"/>
    <col min="8449" max="8449" width="39.5703125" style="212" customWidth="1"/>
    <col min="8450" max="8454" width="0" style="212" hidden="1" customWidth="1"/>
    <col min="8455" max="8459" width="9.42578125" style="212" customWidth="1"/>
    <col min="8460" max="8704" width="9.140625" style="212"/>
    <col min="8705" max="8705" width="39.5703125" style="212" customWidth="1"/>
    <col min="8706" max="8710" width="0" style="212" hidden="1" customWidth="1"/>
    <col min="8711" max="8715" width="9.42578125" style="212" customWidth="1"/>
    <col min="8716" max="8960" width="9.140625" style="212"/>
    <col min="8961" max="8961" width="39.5703125" style="212" customWidth="1"/>
    <col min="8962" max="8966" width="0" style="212" hidden="1" customWidth="1"/>
    <col min="8967" max="8971" width="9.42578125" style="212" customWidth="1"/>
    <col min="8972" max="9216" width="9.140625" style="212"/>
    <col min="9217" max="9217" width="39.5703125" style="212" customWidth="1"/>
    <col min="9218" max="9222" width="0" style="212" hidden="1" customWidth="1"/>
    <col min="9223" max="9227" width="9.42578125" style="212" customWidth="1"/>
    <col min="9228" max="9472" width="9.140625" style="212"/>
    <col min="9473" max="9473" width="39.5703125" style="212" customWidth="1"/>
    <col min="9474" max="9478" width="0" style="212" hidden="1" customWidth="1"/>
    <col min="9479" max="9483" width="9.42578125" style="212" customWidth="1"/>
    <col min="9484" max="9728" width="9.140625" style="212"/>
    <col min="9729" max="9729" width="39.5703125" style="212" customWidth="1"/>
    <col min="9730" max="9734" width="0" style="212" hidden="1" customWidth="1"/>
    <col min="9735" max="9739" width="9.42578125" style="212" customWidth="1"/>
    <col min="9740" max="9984" width="9.140625" style="212"/>
    <col min="9985" max="9985" width="39.5703125" style="212" customWidth="1"/>
    <col min="9986" max="9990" width="0" style="212" hidden="1" customWidth="1"/>
    <col min="9991" max="9995" width="9.42578125" style="212" customWidth="1"/>
    <col min="9996" max="10240" width="9.140625" style="212"/>
    <col min="10241" max="10241" width="39.5703125" style="212" customWidth="1"/>
    <col min="10242" max="10246" width="0" style="212" hidden="1" customWidth="1"/>
    <col min="10247" max="10251" width="9.42578125" style="212" customWidth="1"/>
    <col min="10252" max="10496" width="9.140625" style="212"/>
    <col min="10497" max="10497" width="39.5703125" style="212" customWidth="1"/>
    <col min="10498" max="10502" width="0" style="212" hidden="1" customWidth="1"/>
    <col min="10503" max="10507" width="9.42578125" style="212" customWidth="1"/>
    <col min="10508" max="10752" width="9.140625" style="212"/>
    <col min="10753" max="10753" width="39.5703125" style="212" customWidth="1"/>
    <col min="10754" max="10758" width="0" style="212" hidden="1" customWidth="1"/>
    <col min="10759" max="10763" width="9.42578125" style="212" customWidth="1"/>
    <col min="10764" max="11008" width="9.140625" style="212"/>
    <col min="11009" max="11009" width="39.5703125" style="212" customWidth="1"/>
    <col min="11010" max="11014" width="0" style="212" hidden="1" customWidth="1"/>
    <col min="11015" max="11019" width="9.42578125" style="212" customWidth="1"/>
    <col min="11020" max="11264" width="9.140625" style="212"/>
    <col min="11265" max="11265" width="39.5703125" style="212" customWidth="1"/>
    <col min="11266" max="11270" width="0" style="212" hidden="1" customWidth="1"/>
    <col min="11271" max="11275" width="9.42578125" style="212" customWidth="1"/>
    <col min="11276" max="11520" width="9.140625" style="212"/>
    <col min="11521" max="11521" width="39.5703125" style="212" customWidth="1"/>
    <col min="11522" max="11526" width="0" style="212" hidden="1" customWidth="1"/>
    <col min="11527" max="11531" width="9.42578125" style="212" customWidth="1"/>
    <col min="11532" max="11776" width="9.140625" style="212"/>
    <col min="11777" max="11777" width="39.5703125" style="212" customWidth="1"/>
    <col min="11778" max="11782" width="0" style="212" hidden="1" customWidth="1"/>
    <col min="11783" max="11787" width="9.42578125" style="212" customWidth="1"/>
    <col min="11788" max="12032" width="9.140625" style="212"/>
    <col min="12033" max="12033" width="39.5703125" style="212" customWidth="1"/>
    <col min="12034" max="12038" width="0" style="212" hidden="1" customWidth="1"/>
    <col min="12039" max="12043" width="9.42578125" style="212" customWidth="1"/>
    <col min="12044" max="12288" width="9.140625" style="212"/>
    <col min="12289" max="12289" width="39.5703125" style="212" customWidth="1"/>
    <col min="12290" max="12294" width="0" style="212" hidden="1" customWidth="1"/>
    <col min="12295" max="12299" width="9.42578125" style="212" customWidth="1"/>
    <col min="12300" max="12544" width="9.140625" style="212"/>
    <col min="12545" max="12545" width="39.5703125" style="212" customWidth="1"/>
    <col min="12546" max="12550" width="0" style="212" hidden="1" customWidth="1"/>
    <col min="12551" max="12555" width="9.42578125" style="212" customWidth="1"/>
    <col min="12556" max="12800" width="9.140625" style="212"/>
    <col min="12801" max="12801" width="39.5703125" style="212" customWidth="1"/>
    <col min="12802" max="12806" width="0" style="212" hidden="1" customWidth="1"/>
    <col min="12807" max="12811" width="9.42578125" style="212" customWidth="1"/>
    <col min="12812" max="13056" width="9.140625" style="212"/>
    <col min="13057" max="13057" width="39.5703125" style="212" customWidth="1"/>
    <col min="13058" max="13062" width="0" style="212" hidden="1" customWidth="1"/>
    <col min="13063" max="13067" width="9.42578125" style="212" customWidth="1"/>
    <col min="13068" max="13312" width="9.140625" style="212"/>
    <col min="13313" max="13313" width="39.5703125" style="212" customWidth="1"/>
    <col min="13314" max="13318" width="0" style="212" hidden="1" customWidth="1"/>
    <col min="13319" max="13323" width="9.42578125" style="212" customWidth="1"/>
    <col min="13324" max="13568" width="9.140625" style="212"/>
    <col min="13569" max="13569" width="39.5703125" style="212" customWidth="1"/>
    <col min="13570" max="13574" width="0" style="212" hidden="1" customWidth="1"/>
    <col min="13575" max="13579" width="9.42578125" style="212" customWidth="1"/>
    <col min="13580" max="13824" width="9.140625" style="212"/>
    <col min="13825" max="13825" width="39.5703125" style="212" customWidth="1"/>
    <col min="13826" max="13830" width="0" style="212" hidden="1" customWidth="1"/>
    <col min="13831" max="13835" width="9.42578125" style="212" customWidth="1"/>
    <col min="13836" max="14080" width="9.140625" style="212"/>
    <col min="14081" max="14081" width="39.5703125" style="212" customWidth="1"/>
    <col min="14082" max="14086" width="0" style="212" hidden="1" customWidth="1"/>
    <col min="14087" max="14091" width="9.42578125" style="212" customWidth="1"/>
    <col min="14092" max="14336" width="9.140625" style="212"/>
    <col min="14337" max="14337" width="39.5703125" style="212" customWidth="1"/>
    <col min="14338" max="14342" width="0" style="212" hidden="1" customWidth="1"/>
    <col min="14343" max="14347" width="9.42578125" style="212" customWidth="1"/>
    <col min="14348" max="14592" width="9.140625" style="212"/>
    <col min="14593" max="14593" width="39.5703125" style="212" customWidth="1"/>
    <col min="14594" max="14598" width="0" style="212" hidden="1" customWidth="1"/>
    <col min="14599" max="14603" width="9.42578125" style="212" customWidth="1"/>
    <col min="14604" max="14848" width="9.140625" style="212"/>
    <col min="14849" max="14849" width="39.5703125" style="212" customWidth="1"/>
    <col min="14850" max="14854" width="0" style="212" hidden="1" customWidth="1"/>
    <col min="14855" max="14859" width="9.42578125" style="212" customWidth="1"/>
    <col min="14860" max="15104" width="9.140625" style="212"/>
    <col min="15105" max="15105" width="39.5703125" style="212" customWidth="1"/>
    <col min="15106" max="15110" width="0" style="212" hidden="1" customWidth="1"/>
    <col min="15111" max="15115" width="9.42578125" style="212" customWidth="1"/>
    <col min="15116" max="15360" width="9.140625" style="212"/>
    <col min="15361" max="15361" width="39.5703125" style="212" customWidth="1"/>
    <col min="15362" max="15366" width="0" style="212" hidden="1" customWidth="1"/>
    <col min="15367" max="15371" width="9.42578125" style="212" customWidth="1"/>
    <col min="15372" max="15616" width="9.140625" style="212"/>
    <col min="15617" max="15617" width="39.5703125" style="212" customWidth="1"/>
    <col min="15618" max="15622" width="0" style="212" hidden="1" customWidth="1"/>
    <col min="15623" max="15627" width="9.42578125" style="212" customWidth="1"/>
    <col min="15628" max="15872" width="9.140625" style="212"/>
    <col min="15873" max="15873" width="39.5703125" style="212" customWidth="1"/>
    <col min="15874" max="15878" width="0" style="212" hidden="1" customWidth="1"/>
    <col min="15879" max="15883" width="9.42578125" style="212" customWidth="1"/>
    <col min="15884" max="16128" width="9.140625" style="212"/>
    <col min="16129" max="16129" width="39.5703125"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307</v>
      </c>
      <c r="B2" s="287"/>
    </row>
    <row r="3" spans="1:13" s="279" customFormat="1" ht="18" customHeight="1" x14ac:dyDescent="0.2">
      <c r="A3" s="210" t="s">
        <v>300</v>
      </c>
      <c r="B3" s="287"/>
    </row>
    <row r="4" spans="1:13" s="269" customFormat="1" ht="18" customHeight="1" thickBot="1" x14ac:dyDescent="0.25">
      <c r="A4" s="268" t="s">
        <v>298</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72" customFormat="1" ht="12.95" customHeight="1" x14ac:dyDescent="0.2">
      <c r="A7" s="232" t="s">
        <v>42</v>
      </c>
      <c r="B7" s="271">
        <v>2509.6</v>
      </c>
      <c r="C7" s="271">
        <v>3053</v>
      </c>
      <c r="D7" s="271">
        <v>3181.9</v>
      </c>
      <c r="E7" s="271">
        <v>3783.7</v>
      </c>
      <c r="F7" s="271">
        <v>4091.8</v>
      </c>
      <c r="G7" s="271">
        <v>4071.3</v>
      </c>
      <c r="H7" s="271">
        <v>5660.1</v>
      </c>
      <c r="I7" s="271">
        <v>6125.8</v>
      </c>
      <c r="J7" s="271">
        <v>6760.4</v>
      </c>
      <c r="K7" s="271">
        <v>9534</v>
      </c>
      <c r="L7" s="271">
        <v>11074.3</v>
      </c>
      <c r="M7" s="271">
        <v>15783.2</v>
      </c>
    </row>
    <row r="8" spans="1:13" s="269" customFormat="1" ht="12.95" customHeight="1" x14ac:dyDescent="0.2">
      <c r="A8" s="273" t="s">
        <v>236</v>
      </c>
      <c r="B8" s="274">
        <v>1756.4</v>
      </c>
      <c r="C8" s="274">
        <v>2110.3000000000002</v>
      </c>
      <c r="D8" s="274">
        <v>2200.9</v>
      </c>
      <c r="E8" s="274">
        <v>2608.1</v>
      </c>
      <c r="F8" s="274">
        <v>2671.4</v>
      </c>
      <c r="G8" s="274">
        <v>2689.1</v>
      </c>
      <c r="H8" s="274">
        <v>2992.4</v>
      </c>
      <c r="I8" s="274">
        <v>3566.4</v>
      </c>
      <c r="J8" s="274">
        <v>3767.9</v>
      </c>
      <c r="K8" s="274">
        <v>4554.1000000000004</v>
      </c>
      <c r="L8" s="274">
        <v>5438.8</v>
      </c>
      <c r="M8" s="274">
        <v>9565.9</v>
      </c>
    </row>
    <row r="9" spans="1:13" s="269" customFormat="1" ht="24" customHeight="1" x14ac:dyDescent="0.2">
      <c r="A9" s="275" t="s">
        <v>280</v>
      </c>
      <c r="B9" s="274">
        <v>166.4</v>
      </c>
      <c r="C9" s="274">
        <v>326.10000000000002</v>
      </c>
      <c r="D9" s="274">
        <v>230.9</v>
      </c>
      <c r="E9" s="274">
        <v>195</v>
      </c>
      <c r="F9" s="274">
        <v>385.3</v>
      </c>
      <c r="G9" s="274">
        <v>333.6</v>
      </c>
      <c r="H9" s="274">
        <v>344.6</v>
      </c>
      <c r="I9" s="274">
        <v>402.3</v>
      </c>
      <c r="J9" s="274">
        <v>369.3</v>
      </c>
      <c r="K9" s="274">
        <v>518.20000000000005</v>
      </c>
      <c r="L9" s="274">
        <v>694.5</v>
      </c>
      <c r="M9" s="274">
        <v>974.2</v>
      </c>
    </row>
    <row r="10" spans="1:13" s="269" customFormat="1" ht="12.95" customHeight="1" x14ac:dyDescent="0.2">
      <c r="A10" s="275" t="s">
        <v>238</v>
      </c>
      <c r="B10" s="274">
        <v>10.4</v>
      </c>
      <c r="C10" s="274">
        <v>16.399999999999999</v>
      </c>
      <c r="D10" s="274">
        <v>12.7</v>
      </c>
      <c r="E10" s="274">
        <v>23.6</v>
      </c>
      <c r="F10" s="274">
        <v>39.299999999999997</v>
      </c>
      <c r="G10" s="274">
        <v>32</v>
      </c>
      <c r="H10" s="274">
        <v>24.7</v>
      </c>
      <c r="I10" s="274">
        <v>34</v>
      </c>
      <c r="J10" s="274">
        <v>0.6</v>
      </c>
      <c r="K10" s="274">
        <v>6</v>
      </c>
      <c r="L10" s="274">
        <v>4.5999999999999996</v>
      </c>
      <c r="M10" s="274">
        <v>6.8</v>
      </c>
    </row>
    <row r="11" spans="1:13" s="269" customFormat="1" ht="12.95" customHeight="1" x14ac:dyDescent="0.2">
      <c r="A11" s="275" t="s">
        <v>239</v>
      </c>
      <c r="B11" s="274">
        <v>380.7</v>
      </c>
      <c r="C11" s="274">
        <v>533</v>
      </c>
      <c r="D11" s="274">
        <v>515.20000000000005</v>
      </c>
      <c r="E11" s="274">
        <v>400.9</v>
      </c>
      <c r="F11" s="274">
        <v>526</v>
      </c>
      <c r="G11" s="274">
        <v>480</v>
      </c>
      <c r="H11" s="274">
        <v>644</v>
      </c>
      <c r="I11" s="274">
        <v>629.29999999999995</v>
      </c>
      <c r="J11" s="274">
        <v>415</v>
      </c>
      <c r="K11" s="274">
        <v>618.1</v>
      </c>
      <c r="L11" s="274">
        <v>1113.7</v>
      </c>
      <c r="M11" s="274">
        <v>3132.7</v>
      </c>
    </row>
    <row r="12" spans="1:13" s="269" customFormat="1" ht="24" x14ac:dyDescent="0.2">
      <c r="A12" s="275" t="s">
        <v>281</v>
      </c>
      <c r="B12" s="274">
        <v>56.1</v>
      </c>
      <c r="C12" s="274">
        <v>55.3</v>
      </c>
      <c r="D12" s="274">
        <v>166.3</v>
      </c>
      <c r="E12" s="274">
        <v>260.10000000000002</v>
      </c>
      <c r="F12" s="274">
        <v>192.4</v>
      </c>
      <c r="G12" s="274">
        <v>166.3</v>
      </c>
      <c r="H12" s="274">
        <v>142.9</v>
      </c>
      <c r="I12" s="274">
        <v>90</v>
      </c>
      <c r="J12" s="274">
        <v>102.6</v>
      </c>
      <c r="K12" s="274">
        <v>155.30000000000001</v>
      </c>
      <c r="L12" s="274">
        <v>326.8</v>
      </c>
      <c r="M12" s="274">
        <v>687.5</v>
      </c>
    </row>
    <row r="13" spans="1:13" s="269" customFormat="1" ht="24" x14ac:dyDescent="0.2">
      <c r="A13" s="275" t="s">
        <v>241</v>
      </c>
      <c r="B13" s="274">
        <v>5.4</v>
      </c>
      <c r="C13" s="274" t="s">
        <v>33</v>
      </c>
      <c r="D13" s="274" t="s">
        <v>33</v>
      </c>
      <c r="E13" s="274" t="s">
        <v>33</v>
      </c>
      <c r="F13" s="274" t="s">
        <v>33</v>
      </c>
      <c r="G13" s="274">
        <v>0.3</v>
      </c>
      <c r="H13" s="274" t="s">
        <v>33</v>
      </c>
      <c r="I13" s="274" t="s">
        <v>33</v>
      </c>
      <c r="J13" s="274" t="s">
        <v>33</v>
      </c>
      <c r="K13" s="274" t="s">
        <v>33</v>
      </c>
      <c r="L13" s="274" t="s">
        <v>33</v>
      </c>
      <c r="M13" s="274" t="s">
        <v>33</v>
      </c>
    </row>
    <row r="14" spans="1:13" s="269" customFormat="1" ht="12.95" customHeight="1" x14ac:dyDescent="0.2">
      <c r="A14" s="275" t="s">
        <v>242</v>
      </c>
      <c r="B14" s="274">
        <v>902.8</v>
      </c>
      <c r="C14" s="274">
        <v>847.4</v>
      </c>
      <c r="D14" s="274">
        <v>971</v>
      </c>
      <c r="E14" s="274">
        <v>1367.4</v>
      </c>
      <c r="F14" s="274">
        <v>1163.3</v>
      </c>
      <c r="G14" s="274">
        <v>1276.5999999999999</v>
      </c>
      <c r="H14" s="274">
        <v>1434.7</v>
      </c>
      <c r="I14" s="274">
        <v>1525.6</v>
      </c>
      <c r="J14" s="274">
        <v>2176.9</v>
      </c>
      <c r="K14" s="274">
        <v>2832.6</v>
      </c>
      <c r="L14" s="274">
        <v>2592.3000000000002</v>
      </c>
      <c r="M14" s="274">
        <v>3907.1</v>
      </c>
    </row>
    <row r="15" spans="1:13" s="269" customFormat="1" ht="12.95" customHeight="1" x14ac:dyDescent="0.2">
      <c r="A15" s="275" t="s">
        <v>243</v>
      </c>
      <c r="B15" s="223">
        <v>204.8</v>
      </c>
      <c r="C15" s="223">
        <v>256.8</v>
      </c>
      <c r="D15" s="223">
        <v>274.39999999999998</v>
      </c>
      <c r="E15" s="223">
        <v>343.5</v>
      </c>
      <c r="F15" s="223">
        <v>360.9</v>
      </c>
      <c r="G15" s="223">
        <v>395.6</v>
      </c>
      <c r="H15" s="223">
        <v>391.2</v>
      </c>
      <c r="I15" s="223">
        <v>880.1</v>
      </c>
      <c r="J15" s="223">
        <v>678</v>
      </c>
      <c r="K15" s="223">
        <v>418.1</v>
      </c>
      <c r="L15" s="223">
        <v>658.5</v>
      </c>
      <c r="M15" s="223">
        <v>790.3</v>
      </c>
    </row>
    <row r="16" spans="1:13" s="269" customFormat="1" ht="12.95" customHeight="1" x14ac:dyDescent="0.2">
      <c r="A16" s="275" t="s">
        <v>244</v>
      </c>
      <c r="B16" s="223">
        <v>29.8</v>
      </c>
      <c r="C16" s="223">
        <v>75.2</v>
      </c>
      <c r="D16" s="223">
        <v>30.4</v>
      </c>
      <c r="E16" s="223">
        <v>17.600000000000001</v>
      </c>
      <c r="F16" s="223">
        <v>4.2</v>
      </c>
      <c r="G16" s="223">
        <v>4.7</v>
      </c>
      <c r="H16" s="223">
        <v>10.3</v>
      </c>
      <c r="I16" s="223">
        <v>5.0999999999999996</v>
      </c>
      <c r="J16" s="223">
        <v>25.5</v>
      </c>
      <c r="K16" s="223">
        <v>5.8</v>
      </c>
      <c r="L16" s="223">
        <v>48.3</v>
      </c>
      <c r="M16" s="223">
        <v>67.400000000000006</v>
      </c>
    </row>
    <row r="17" spans="1:13" s="269" customFormat="1" ht="12.95" customHeight="1" x14ac:dyDescent="0.2">
      <c r="A17" s="273" t="s">
        <v>245</v>
      </c>
      <c r="B17" s="223">
        <v>753.2</v>
      </c>
      <c r="C17" s="223">
        <v>942.7</v>
      </c>
      <c r="D17" s="223">
        <v>981</v>
      </c>
      <c r="E17" s="223">
        <v>1175.5</v>
      </c>
      <c r="F17" s="223">
        <v>1420.4</v>
      </c>
      <c r="G17" s="223">
        <v>1382.2</v>
      </c>
      <c r="H17" s="223">
        <v>2667.7</v>
      </c>
      <c r="I17" s="223">
        <v>2559.4</v>
      </c>
      <c r="J17" s="223">
        <v>2992.5</v>
      </c>
      <c r="K17" s="223">
        <v>4979.8999999999996</v>
      </c>
      <c r="L17" s="223">
        <v>5635.5</v>
      </c>
      <c r="M17" s="223">
        <v>6217.3</v>
      </c>
    </row>
    <row r="18" spans="1:13" s="269" customFormat="1" ht="12.95" customHeight="1" x14ac:dyDescent="0.2">
      <c r="A18" s="275" t="s">
        <v>246</v>
      </c>
      <c r="B18" s="223">
        <v>627.6</v>
      </c>
      <c r="C18" s="223">
        <v>825.6</v>
      </c>
      <c r="D18" s="223">
        <v>867.3</v>
      </c>
      <c r="E18" s="223">
        <v>1067.5</v>
      </c>
      <c r="F18" s="223">
        <v>1316.6</v>
      </c>
      <c r="G18" s="223">
        <v>1291</v>
      </c>
      <c r="H18" s="223">
        <v>2342.1</v>
      </c>
      <c r="I18" s="223">
        <v>2492.6999999999998</v>
      </c>
      <c r="J18" s="223">
        <v>2925.5</v>
      </c>
      <c r="K18" s="223">
        <v>4879.1000000000004</v>
      </c>
      <c r="L18" s="223">
        <v>5604.1</v>
      </c>
      <c r="M18" s="223">
        <v>6202.8</v>
      </c>
    </row>
    <row r="19" spans="1:13" s="269" customFormat="1"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s="269" customFormat="1" ht="12.95" customHeight="1" x14ac:dyDescent="0.2">
      <c r="A20" s="275" t="s">
        <v>249</v>
      </c>
      <c r="B20" s="223" t="s">
        <v>33</v>
      </c>
      <c r="C20" s="223">
        <v>5.5</v>
      </c>
      <c r="D20" s="223" t="s">
        <v>33</v>
      </c>
      <c r="E20" s="223" t="s">
        <v>33</v>
      </c>
      <c r="F20" s="223" t="s">
        <v>33</v>
      </c>
      <c r="G20" s="223" t="s">
        <v>33</v>
      </c>
      <c r="H20" s="223">
        <v>239.2</v>
      </c>
      <c r="I20" s="223" t="s">
        <v>33</v>
      </c>
      <c r="J20" s="223">
        <v>1.1000000000000001</v>
      </c>
      <c r="K20" s="223" t="s">
        <v>33</v>
      </c>
      <c r="L20" s="223" t="s">
        <v>33</v>
      </c>
      <c r="M20" s="223">
        <v>4.5</v>
      </c>
    </row>
    <row r="21" spans="1:13" s="269" customFormat="1" ht="12.95" customHeight="1" x14ac:dyDescent="0.2">
      <c r="A21" s="275" t="s">
        <v>250</v>
      </c>
      <c r="B21" s="223">
        <v>0.7</v>
      </c>
      <c r="C21" s="223">
        <v>1.5</v>
      </c>
      <c r="D21" s="223">
        <v>1.5</v>
      </c>
      <c r="E21" s="223">
        <v>1.5</v>
      </c>
      <c r="F21" s="223" t="s">
        <v>33</v>
      </c>
      <c r="G21" s="223" t="s">
        <v>33</v>
      </c>
      <c r="H21" s="223">
        <v>0.1</v>
      </c>
      <c r="I21" s="223">
        <v>0.1</v>
      </c>
      <c r="J21" s="223">
        <v>0.2</v>
      </c>
      <c r="K21" s="223">
        <v>0</v>
      </c>
      <c r="L21" s="223">
        <v>0.2</v>
      </c>
      <c r="M21" s="223">
        <v>0</v>
      </c>
    </row>
    <row r="22" spans="1:13" s="269" customFormat="1" ht="12.95" customHeight="1" x14ac:dyDescent="0.2">
      <c r="A22" s="275" t="s">
        <v>251</v>
      </c>
      <c r="B22" s="223" t="s">
        <v>33</v>
      </c>
      <c r="C22" s="223" t="s">
        <v>33</v>
      </c>
      <c r="D22" s="223" t="s">
        <v>33</v>
      </c>
      <c r="E22" s="223">
        <v>1.1000000000000001</v>
      </c>
      <c r="F22" s="223" t="s">
        <v>33</v>
      </c>
      <c r="G22" s="223" t="s">
        <v>33</v>
      </c>
      <c r="H22" s="223" t="s">
        <v>33</v>
      </c>
      <c r="I22" s="223" t="s">
        <v>33</v>
      </c>
      <c r="J22" s="223" t="s">
        <v>33</v>
      </c>
      <c r="K22" s="223" t="s">
        <v>33</v>
      </c>
      <c r="L22" s="223" t="s">
        <v>33</v>
      </c>
      <c r="M22" s="223" t="s">
        <v>33</v>
      </c>
    </row>
    <row r="23" spans="1:13" s="269" customFormat="1" ht="12.95" customHeight="1" x14ac:dyDescent="0.2">
      <c r="A23" s="275" t="s">
        <v>252</v>
      </c>
      <c r="B23" s="223">
        <v>461.5</v>
      </c>
      <c r="C23" s="223">
        <v>67.8</v>
      </c>
      <c r="D23" s="223">
        <v>55.3</v>
      </c>
      <c r="E23" s="223">
        <v>54.2</v>
      </c>
      <c r="F23" s="223">
        <v>54.2</v>
      </c>
      <c r="G23" s="223">
        <v>74.3</v>
      </c>
      <c r="H23" s="223">
        <v>74.3</v>
      </c>
      <c r="I23" s="223">
        <v>54.2</v>
      </c>
      <c r="J23" s="223">
        <v>54.2</v>
      </c>
      <c r="K23" s="223">
        <v>54.2</v>
      </c>
      <c r="L23" s="223">
        <v>0</v>
      </c>
      <c r="M23" s="223">
        <v>0</v>
      </c>
    </row>
    <row r="24" spans="1:13" s="269" customFormat="1" ht="12.95" customHeight="1" x14ac:dyDescent="0.2">
      <c r="A24" s="275" t="s">
        <v>253</v>
      </c>
      <c r="B24" s="223">
        <v>45.3</v>
      </c>
      <c r="C24" s="223">
        <v>42.1</v>
      </c>
      <c r="D24" s="223">
        <v>56.8</v>
      </c>
      <c r="E24" s="223">
        <v>51.1</v>
      </c>
      <c r="F24" s="223">
        <v>49.3</v>
      </c>
      <c r="G24" s="223">
        <v>10.1</v>
      </c>
      <c r="H24" s="223" t="s">
        <v>33</v>
      </c>
      <c r="I24" s="223" t="s">
        <v>33</v>
      </c>
      <c r="J24" s="223">
        <v>0.9</v>
      </c>
      <c r="K24" s="223">
        <v>36.6</v>
      </c>
      <c r="L24" s="223">
        <v>23</v>
      </c>
      <c r="M24" s="223">
        <v>2.6</v>
      </c>
    </row>
    <row r="25" spans="1:13" s="269" customFormat="1" ht="12" x14ac:dyDescent="0.2">
      <c r="A25" s="273" t="s">
        <v>1387</v>
      </c>
      <c r="B25" s="223">
        <v>0.2</v>
      </c>
      <c r="C25" s="223">
        <v>0.1</v>
      </c>
      <c r="D25" s="223">
        <v>0.1</v>
      </c>
      <c r="E25" s="223">
        <v>0.1</v>
      </c>
      <c r="F25" s="223">
        <v>0.3</v>
      </c>
      <c r="G25" s="223">
        <v>6.8</v>
      </c>
      <c r="H25" s="223">
        <v>12</v>
      </c>
      <c r="I25" s="223">
        <v>12.4</v>
      </c>
      <c r="J25" s="223">
        <v>11.6</v>
      </c>
      <c r="K25" s="223">
        <v>10</v>
      </c>
      <c r="L25" s="223">
        <v>8.3000000000000007</v>
      </c>
      <c r="M25" s="223">
        <v>7.4</v>
      </c>
    </row>
    <row r="26" spans="1:13" s="269" customFormat="1" ht="12.95" customHeight="1" x14ac:dyDescent="0.2">
      <c r="A26" s="273"/>
      <c r="B26" s="223"/>
      <c r="C26" s="223"/>
      <c r="D26" s="223"/>
      <c r="E26" s="223"/>
      <c r="F26" s="223"/>
      <c r="G26" s="223"/>
      <c r="H26" s="223"/>
      <c r="I26" s="223"/>
      <c r="J26" s="223"/>
      <c r="K26" s="223"/>
      <c r="L26" s="223"/>
      <c r="M26" s="223"/>
    </row>
    <row r="27" spans="1:13" s="269" customFormat="1" ht="12.95" customHeight="1" x14ac:dyDescent="0.2">
      <c r="A27" s="232" t="s">
        <v>43</v>
      </c>
      <c r="B27" s="271">
        <v>1288.4000000000001</v>
      </c>
      <c r="C27" s="271">
        <v>1779.3</v>
      </c>
      <c r="D27" s="271">
        <v>1590.5</v>
      </c>
      <c r="E27" s="271">
        <v>1822.1</v>
      </c>
      <c r="F27" s="271">
        <v>2033.6</v>
      </c>
      <c r="G27" s="271">
        <v>2018</v>
      </c>
      <c r="H27" s="271">
        <v>2528.5</v>
      </c>
      <c r="I27" s="271">
        <v>2737.4</v>
      </c>
      <c r="J27" s="271">
        <v>2913.5</v>
      </c>
      <c r="K27" s="271">
        <v>4895.5</v>
      </c>
      <c r="L27" s="271">
        <v>5812.4</v>
      </c>
      <c r="M27" s="271">
        <v>9759.5</v>
      </c>
    </row>
    <row r="28" spans="1:13" s="269" customFormat="1" ht="12.95" customHeight="1" x14ac:dyDescent="0.2">
      <c r="A28" s="273" t="s">
        <v>255</v>
      </c>
      <c r="B28" s="274">
        <v>1101.4000000000001</v>
      </c>
      <c r="C28" s="274">
        <v>1352.5</v>
      </c>
      <c r="D28" s="274">
        <v>1164.5999999999999</v>
      </c>
      <c r="E28" s="274">
        <v>1325.3</v>
      </c>
      <c r="F28" s="274">
        <v>1399.9</v>
      </c>
      <c r="G28" s="274">
        <v>1437.3</v>
      </c>
      <c r="H28" s="274">
        <v>1671.3</v>
      </c>
      <c r="I28" s="274">
        <v>1726.3</v>
      </c>
      <c r="J28" s="274">
        <v>1806</v>
      </c>
      <c r="K28" s="274">
        <v>3259.4</v>
      </c>
      <c r="L28" s="274">
        <v>3725</v>
      </c>
      <c r="M28" s="274">
        <v>8385.4</v>
      </c>
    </row>
    <row r="29" spans="1:13" s="269" customFormat="1" ht="12.95" customHeight="1" x14ac:dyDescent="0.2">
      <c r="A29" s="275" t="s">
        <v>256</v>
      </c>
      <c r="B29" s="274">
        <v>407.2</v>
      </c>
      <c r="C29" s="274">
        <v>366.5</v>
      </c>
      <c r="D29" s="274">
        <v>347.5</v>
      </c>
      <c r="E29" s="274">
        <v>495.2</v>
      </c>
      <c r="F29" s="274">
        <v>554</v>
      </c>
      <c r="G29" s="274">
        <v>542.29999999999995</v>
      </c>
      <c r="H29" s="274">
        <v>508.8</v>
      </c>
      <c r="I29" s="274">
        <v>401.9</v>
      </c>
      <c r="J29" s="274">
        <v>508.1</v>
      </c>
      <c r="K29" s="274">
        <v>1610.6</v>
      </c>
      <c r="L29" s="274">
        <v>1311.5</v>
      </c>
      <c r="M29" s="274">
        <v>3443.4</v>
      </c>
    </row>
    <row r="30" spans="1:13" s="269" customFormat="1" ht="12.95" customHeight="1" x14ac:dyDescent="0.2">
      <c r="A30" s="275" t="s">
        <v>257</v>
      </c>
      <c r="B30" s="274">
        <v>250.1</v>
      </c>
      <c r="C30" s="274">
        <v>337.6</v>
      </c>
      <c r="D30" s="274">
        <v>82.2</v>
      </c>
      <c r="E30" s="274">
        <v>207.7</v>
      </c>
      <c r="F30" s="274">
        <v>136.5</v>
      </c>
      <c r="G30" s="274">
        <v>266.5</v>
      </c>
      <c r="H30" s="274">
        <v>345.3</v>
      </c>
      <c r="I30" s="274">
        <v>724.5</v>
      </c>
      <c r="J30" s="274">
        <v>675.2</v>
      </c>
      <c r="K30" s="274">
        <v>953</v>
      </c>
      <c r="L30" s="274">
        <v>1214.2</v>
      </c>
      <c r="M30" s="274">
        <v>1977.3</v>
      </c>
    </row>
    <row r="31" spans="1:13" s="269" customFormat="1" ht="12.95" customHeight="1" x14ac:dyDescent="0.2">
      <c r="A31" s="275" t="s">
        <v>258</v>
      </c>
      <c r="B31" s="274">
        <v>349.5</v>
      </c>
      <c r="C31" s="274">
        <v>475.1</v>
      </c>
      <c r="D31" s="274">
        <v>530.5</v>
      </c>
      <c r="E31" s="274">
        <v>493.5</v>
      </c>
      <c r="F31" s="274">
        <v>472.5</v>
      </c>
      <c r="G31" s="274">
        <v>416</v>
      </c>
      <c r="H31" s="274">
        <v>496</v>
      </c>
      <c r="I31" s="274">
        <v>503.7</v>
      </c>
      <c r="J31" s="274">
        <v>504.5</v>
      </c>
      <c r="K31" s="274">
        <v>587.1</v>
      </c>
      <c r="L31" s="274">
        <v>1128.8</v>
      </c>
      <c r="M31" s="274">
        <v>2654.5</v>
      </c>
    </row>
    <row r="32" spans="1:13" s="269" customFormat="1" ht="12.95" customHeight="1" x14ac:dyDescent="0.2">
      <c r="A32" s="275" t="s">
        <v>259</v>
      </c>
      <c r="B32" s="274">
        <v>14.6</v>
      </c>
      <c r="C32" s="274">
        <v>43.9</v>
      </c>
      <c r="D32" s="274">
        <v>0</v>
      </c>
      <c r="E32" s="274">
        <v>2.2999999999999998</v>
      </c>
      <c r="F32" s="274">
        <v>4.2</v>
      </c>
      <c r="G32" s="274">
        <v>4</v>
      </c>
      <c r="H32" s="274">
        <v>2.4</v>
      </c>
      <c r="I32" s="274">
        <v>8.9</v>
      </c>
      <c r="J32" s="274">
        <v>7.8</v>
      </c>
      <c r="K32" s="274">
        <v>25.8</v>
      </c>
      <c r="L32" s="274">
        <v>31.1</v>
      </c>
      <c r="M32" s="274">
        <v>-3.8</v>
      </c>
    </row>
    <row r="33" spans="1:13" s="269" customFormat="1" ht="12.95" customHeight="1" x14ac:dyDescent="0.2">
      <c r="A33" s="275" t="s">
        <v>260</v>
      </c>
      <c r="B33" s="274">
        <v>12.6</v>
      </c>
      <c r="C33" s="274">
        <v>78.8</v>
      </c>
      <c r="D33" s="274">
        <v>149.5</v>
      </c>
      <c r="E33" s="274">
        <v>61.4</v>
      </c>
      <c r="F33" s="274">
        <v>51.5</v>
      </c>
      <c r="G33" s="274">
        <v>10.1</v>
      </c>
      <c r="H33" s="274">
        <v>22.2</v>
      </c>
      <c r="I33" s="274">
        <v>25.1</v>
      </c>
      <c r="J33" s="274">
        <v>35.200000000000003</v>
      </c>
      <c r="K33" s="274">
        <v>50.3</v>
      </c>
      <c r="L33" s="274">
        <v>18.8</v>
      </c>
      <c r="M33" s="274">
        <v>28.9</v>
      </c>
    </row>
    <row r="34" spans="1:13" s="269" customFormat="1" ht="12.95" customHeight="1" x14ac:dyDescent="0.2">
      <c r="A34" s="275" t="s">
        <v>261</v>
      </c>
      <c r="B34" s="274">
        <v>67.5</v>
      </c>
      <c r="C34" s="274">
        <v>50.6</v>
      </c>
      <c r="D34" s="274">
        <v>54.9</v>
      </c>
      <c r="E34" s="274">
        <v>65.2</v>
      </c>
      <c r="F34" s="274">
        <v>181</v>
      </c>
      <c r="G34" s="274">
        <v>198.4</v>
      </c>
      <c r="H34" s="274">
        <v>296.60000000000002</v>
      </c>
      <c r="I34" s="274">
        <v>58.5</v>
      </c>
      <c r="J34" s="274">
        <v>70.400000000000006</v>
      </c>
      <c r="K34" s="274">
        <v>28.8</v>
      </c>
      <c r="L34" s="274">
        <v>5.9</v>
      </c>
      <c r="M34" s="274">
        <v>262.39999999999998</v>
      </c>
    </row>
    <row r="35" spans="1:13" s="269" customFormat="1" ht="12.95" customHeight="1" x14ac:dyDescent="0.2">
      <c r="A35" s="275" t="s">
        <v>262</v>
      </c>
      <c r="B35" s="274" t="s">
        <v>33</v>
      </c>
      <c r="C35" s="274" t="s">
        <v>33</v>
      </c>
      <c r="D35" s="274" t="s">
        <v>33</v>
      </c>
      <c r="E35" s="274" t="s">
        <v>33</v>
      </c>
      <c r="F35" s="274" t="s">
        <v>33</v>
      </c>
      <c r="G35" s="274" t="s">
        <v>33</v>
      </c>
      <c r="H35" s="274" t="s">
        <v>33</v>
      </c>
      <c r="I35" s="274">
        <v>3.8</v>
      </c>
      <c r="J35" s="274">
        <v>4.8</v>
      </c>
      <c r="K35" s="274">
        <v>3.8</v>
      </c>
      <c r="L35" s="274">
        <v>14.7</v>
      </c>
      <c r="M35" s="274">
        <v>22.7</v>
      </c>
    </row>
    <row r="36" spans="1:13" s="269" customFormat="1" ht="12.95" customHeight="1" x14ac:dyDescent="0.2">
      <c r="A36" s="273" t="s">
        <v>263</v>
      </c>
      <c r="B36" s="274">
        <v>187</v>
      </c>
      <c r="C36" s="274">
        <v>426.8</v>
      </c>
      <c r="D36" s="274">
        <v>425.9</v>
      </c>
      <c r="E36" s="274">
        <v>496.8</v>
      </c>
      <c r="F36" s="274">
        <v>633.79999999999995</v>
      </c>
      <c r="G36" s="274">
        <v>580.70000000000005</v>
      </c>
      <c r="H36" s="274">
        <v>857.2</v>
      </c>
      <c r="I36" s="274">
        <v>1011.1</v>
      </c>
      <c r="J36" s="274">
        <v>1107.5</v>
      </c>
      <c r="K36" s="274">
        <v>1636.1</v>
      </c>
      <c r="L36" s="274">
        <v>2087.4</v>
      </c>
      <c r="M36" s="274">
        <v>1374.1</v>
      </c>
    </row>
    <row r="37" spans="1:13" s="269" customFormat="1" ht="12.95" customHeight="1" x14ac:dyDescent="0.2">
      <c r="A37" s="275" t="s">
        <v>264</v>
      </c>
      <c r="B37" s="274">
        <v>174.5</v>
      </c>
      <c r="C37" s="274">
        <v>419</v>
      </c>
      <c r="D37" s="274">
        <v>419.4</v>
      </c>
      <c r="E37" s="274">
        <v>496.5</v>
      </c>
      <c r="F37" s="274">
        <v>632.9</v>
      </c>
      <c r="G37" s="274">
        <v>580.1</v>
      </c>
      <c r="H37" s="274">
        <v>856.4</v>
      </c>
      <c r="I37" s="274">
        <v>1009.5</v>
      </c>
      <c r="J37" s="274">
        <v>1105.3</v>
      </c>
      <c r="K37" s="274">
        <v>1633.5</v>
      </c>
      <c r="L37" s="274">
        <v>2071.6</v>
      </c>
      <c r="M37" s="274">
        <v>1366.9</v>
      </c>
    </row>
    <row r="38" spans="1:13" s="269" customFormat="1" ht="12.95" customHeight="1" x14ac:dyDescent="0.2">
      <c r="A38" s="275" t="s">
        <v>265</v>
      </c>
      <c r="B38" s="274">
        <v>11.8</v>
      </c>
      <c r="C38" s="274">
        <v>7.6</v>
      </c>
      <c r="D38" s="274">
        <v>5.8</v>
      </c>
      <c r="E38" s="274" t="s">
        <v>33</v>
      </c>
      <c r="F38" s="274">
        <v>0.4</v>
      </c>
      <c r="G38" s="274" t="s">
        <v>33</v>
      </c>
      <c r="H38" s="274" t="s">
        <v>33</v>
      </c>
      <c r="I38" s="274" t="s">
        <v>33</v>
      </c>
      <c r="J38" s="274" t="s">
        <v>33</v>
      </c>
      <c r="K38" s="274" t="s">
        <v>33</v>
      </c>
      <c r="L38" s="274" t="s">
        <v>33</v>
      </c>
      <c r="M38" s="274" t="s">
        <v>33</v>
      </c>
    </row>
    <row r="39" spans="1:13" s="269" customFormat="1" ht="24" customHeight="1" x14ac:dyDescent="0.2">
      <c r="A39" s="275" t="s">
        <v>266</v>
      </c>
      <c r="B39" s="274">
        <v>0.7</v>
      </c>
      <c r="C39" s="274">
        <v>0.2</v>
      </c>
      <c r="D39" s="274">
        <v>0.7</v>
      </c>
      <c r="E39" s="274">
        <v>0.3</v>
      </c>
      <c r="F39" s="274">
        <v>0.5</v>
      </c>
      <c r="G39" s="274">
        <v>0.5</v>
      </c>
      <c r="H39" s="274">
        <v>0.8</v>
      </c>
      <c r="I39" s="274">
        <v>1.6</v>
      </c>
      <c r="J39" s="274">
        <v>2.2000000000000002</v>
      </c>
      <c r="K39" s="274">
        <v>2.6</v>
      </c>
      <c r="L39" s="274">
        <v>15.8</v>
      </c>
      <c r="M39" s="274">
        <v>7.2</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1221.2</v>
      </c>
      <c r="C41" s="271">
        <v>1273.7</v>
      </c>
      <c r="D41" s="271">
        <v>1591.4</v>
      </c>
      <c r="E41" s="271">
        <v>1961.6</v>
      </c>
      <c r="F41" s="271">
        <v>2058.1</v>
      </c>
      <c r="G41" s="271">
        <v>2053.4</v>
      </c>
      <c r="H41" s="271">
        <v>3131.6</v>
      </c>
      <c r="I41" s="271">
        <v>3388.3</v>
      </c>
      <c r="J41" s="271">
        <v>3846.9</v>
      </c>
      <c r="K41" s="271">
        <v>4638.5</v>
      </c>
      <c r="L41" s="271">
        <v>5261.9</v>
      </c>
      <c r="M41" s="271">
        <v>6023.7</v>
      </c>
    </row>
    <row r="42" spans="1:13" s="269" customFormat="1" ht="12.95" customHeight="1" x14ac:dyDescent="0.2">
      <c r="A42" s="273" t="s">
        <v>267</v>
      </c>
      <c r="B42" s="223">
        <v>116.2</v>
      </c>
      <c r="C42" s="223">
        <v>101.9</v>
      </c>
      <c r="D42" s="223">
        <v>129.80000000000001</v>
      </c>
      <c r="E42" s="223">
        <v>108.9</v>
      </c>
      <c r="F42" s="223">
        <v>94.6</v>
      </c>
      <c r="G42" s="223">
        <v>87.2</v>
      </c>
      <c r="H42" s="223">
        <v>117.3</v>
      </c>
      <c r="I42" s="223">
        <v>121.6</v>
      </c>
      <c r="J42" s="223">
        <v>121.6</v>
      </c>
      <c r="K42" s="223">
        <v>190.2</v>
      </c>
      <c r="L42" s="223">
        <v>187.6</v>
      </c>
      <c r="M42" s="223">
        <v>173</v>
      </c>
    </row>
    <row r="43" spans="1:13" s="269" customFormat="1" ht="12.95" customHeight="1" x14ac:dyDescent="0.2">
      <c r="A43" s="273" t="s">
        <v>268</v>
      </c>
      <c r="B43" s="223">
        <v>64.400000000000006</v>
      </c>
      <c r="C43" s="223">
        <v>96.4</v>
      </c>
      <c r="D43" s="223">
        <v>126.7</v>
      </c>
      <c r="E43" s="223">
        <v>155.69999999999999</v>
      </c>
      <c r="F43" s="223">
        <v>170.4</v>
      </c>
      <c r="G43" s="223">
        <v>225.7</v>
      </c>
      <c r="H43" s="223">
        <v>1368.6</v>
      </c>
      <c r="I43" s="223">
        <v>1298.5</v>
      </c>
      <c r="J43" s="223">
        <v>1285.3</v>
      </c>
      <c r="K43" s="223">
        <v>1497.6</v>
      </c>
      <c r="L43" s="223">
        <v>1572.6</v>
      </c>
      <c r="M43" s="223">
        <v>1481.7</v>
      </c>
    </row>
    <row r="44" spans="1:13" s="269" customFormat="1" ht="12.95" customHeight="1" x14ac:dyDescent="0.2">
      <c r="A44" s="275" t="s">
        <v>269</v>
      </c>
      <c r="B44" s="223">
        <v>24.2</v>
      </c>
      <c r="C44" s="223">
        <v>25.1</v>
      </c>
      <c r="D44" s="223">
        <v>16.8</v>
      </c>
      <c r="E44" s="223">
        <v>96.4</v>
      </c>
      <c r="F44" s="223">
        <v>97.1</v>
      </c>
      <c r="G44" s="223">
        <v>94.2</v>
      </c>
      <c r="H44" s="223">
        <v>230.8</v>
      </c>
      <c r="I44" s="223">
        <v>230.7</v>
      </c>
      <c r="J44" s="223">
        <v>235.6</v>
      </c>
      <c r="K44" s="223">
        <v>284.7</v>
      </c>
      <c r="L44" s="223">
        <v>253.7</v>
      </c>
      <c r="M44" s="223">
        <v>160.19999999999999</v>
      </c>
    </row>
    <row r="45" spans="1:13" s="269" customFormat="1" ht="12.95" customHeight="1" x14ac:dyDescent="0.2">
      <c r="A45" s="275" t="s">
        <v>270</v>
      </c>
      <c r="B45" s="223">
        <v>16.100000000000001</v>
      </c>
      <c r="C45" s="223">
        <v>16.100000000000001</v>
      </c>
      <c r="D45" s="223">
        <v>16.100000000000001</v>
      </c>
      <c r="E45" s="223">
        <v>16.100000000000001</v>
      </c>
      <c r="F45" s="223">
        <v>11.9</v>
      </c>
      <c r="G45" s="223">
        <v>11.9</v>
      </c>
      <c r="H45" s="223">
        <v>11.9</v>
      </c>
      <c r="I45" s="223">
        <v>11.9</v>
      </c>
      <c r="J45" s="223">
        <v>11.9</v>
      </c>
      <c r="K45" s="223">
        <v>239.4</v>
      </c>
      <c r="L45" s="223">
        <v>238.6</v>
      </c>
      <c r="M45" s="223">
        <v>238.6</v>
      </c>
    </row>
    <row r="46" spans="1:13" s="269" customFormat="1" ht="36" x14ac:dyDescent="0.2">
      <c r="A46" s="275" t="s">
        <v>272</v>
      </c>
      <c r="B46" s="223"/>
      <c r="C46" s="223"/>
      <c r="D46" s="223"/>
      <c r="E46" s="223"/>
      <c r="F46" s="223"/>
      <c r="G46" s="223"/>
      <c r="H46" s="223" t="s">
        <v>33</v>
      </c>
      <c r="I46" s="223" t="s">
        <v>33</v>
      </c>
      <c r="J46" s="223" t="s">
        <v>33</v>
      </c>
      <c r="K46" s="223" t="s">
        <v>33</v>
      </c>
      <c r="L46" s="223" t="s">
        <v>33</v>
      </c>
      <c r="M46" s="223" t="s">
        <v>33</v>
      </c>
    </row>
    <row r="47" spans="1:13" s="269" customFormat="1" ht="12" x14ac:dyDescent="0.2">
      <c r="A47" s="275" t="s">
        <v>271</v>
      </c>
      <c r="B47" s="223">
        <v>24.1</v>
      </c>
      <c r="C47" s="223">
        <v>55.2</v>
      </c>
      <c r="D47" s="223">
        <v>93.8</v>
      </c>
      <c r="E47" s="223">
        <v>43.1</v>
      </c>
      <c r="F47" s="223">
        <v>61.4</v>
      </c>
      <c r="G47" s="223">
        <v>119.5</v>
      </c>
      <c r="H47" s="223">
        <v>1125.8</v>
      </c>
      <c r="I47" s="223">
        <v>1055.8</v>
      </c>
      <c r="J47" s="223">
        <v>1037.8</v>
      </c>
      <c r="K47" s="223">
        <v>973.5</v>
      </c>
      <c r="L47" s="223">
        <v>1080.3</v>
      </c>
      <c r="M47" s="223">
        <v>1082.9000000000001</v>
      </c>
    </row>
    <row r="48" spans="1:13" s="269" customFormat="1" ht="15" customHeight="1" x14ac:dyDescent="0.2">
      <c r="A48" s="276" t="s">
        <v>273</v>
      </c>
      <c r="B48" s="223">
        <v>897.2</v>
      </c>
      <c r="C48" s="223">
        <v>928.7</v>
      </c>
      <c r="D48" s="223">
        <v>1182.5999999999999</v>
      </c>
      <c r="E48" s="223">
        <v>1556.7</v>
      </c>
      <c r="F48" s="223">
        <v>1450.5</v>
      </c>
      <c r="G48" s="223">
        <v>1408.4</v>
      </c>
      <c r="H48" s="223">
        <v>1450.3</v>
      </c>
      <c r="I48" s="223">
        <v>1778.6</v>
      </c>
      <c r="J48" s="223">
        <v>2236.3000000000002</v>
      </c>
      <c r="K48" s="223">
        <v>2744.6</v>
      </c>
      <c r="L48" s="223">
        <v>3279.8</v>
      </c>
      <c r="M48" s="223">
        <v>4172.1000000000004</v>
      </c>
    </row>
    <row r="49" spans="1:13" s="269" customFormat="1" ht="12.95" customHeight="1" x14ac:dyDescent="0.2">
      <c r="A49" s="276" t="s">
        <v>274</v>
      </c>
      <c r="B49" s="223">
        <v>143.4</v>
      </c>
      <c r="C49" s="223">
        <v>146.69999999999999</v>
      </c>
      <c r="D49" s="223">
        <v>152.30000000000001</v>
      </c>
      <c r="E49" s="223">
        <v>140.30000000000001</v>
      </c>
      <c r="F49" s="223">
        <v>342.6</v>
      </c>
      <c r="G49" s="223">
        <v>332.1</v>
      </c>
      <c r="H49" s="223">
        <v>195.5</v>
      </c>
      <c r="I49" s="223">
        <v>189.6</v>
      </c>
      <c r="J49" s="223">
        <v>203.7</v>
      </c>
      <c r="K49" s="223">
        <v>206.2</v>
      </c>
      <c r="L49" s="223">
        <v>221.8</v>
      </c>
      <c r="M49" s="223">
        <v>196.9</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2509.6</v>
      </c>
      <c r="C51" s="271">
        <v>3053</v>
      </c>
      <c r="D51" s="271">
        <v>3181.9</v>
      </c>
      <c r="E51" s="271">
        <v>3783.7</v>
      </c>
      <c r="F51" s="271">
        <v>4091.8</v>
      </c>
      <c r="G51" s="271">
        <v>4071.3</v>
      </c>
      <c r="H51" s="271">
        <v>5660.1</v>
      </c>
      <c r="I51" s="271">
        <v>6125.8</v>
      </c>
      <c r="J51" s="271">
        <v>6760.4</v>
      </c>
      <c r="K51" s="271">
        <v>9534</v>
      </c>
      <c r="L51" s="271">
        <v>11074.3</v>
      </c>
      <c r="M51" s="271">
        <v>15783.2</v>
      </c>
    </row>
    <row r="52" spans="1:13" s="269" customFormat="1" ht="6.95" customHeight="1" thickBot="1" x14ac:dyDescent="0.25">
      <c r="A52" s="230"/>
      <c r="B52" s="231"/>
      <c r="C52" s="231"/>
      <c r="D52" s="231"/>
      <c r="E52" s="231"/>
      <c r="F52" s="231"/>
      <c r="G52" s="231"/>
      <c r="H52" s="231"/>
      <c r="I52" s="231"/>
      <c r="J52" s="231"/>
      <c r="K52" s="231"/>
      <c r="L52" s="231"/>
      <c r="M52" s="231"/>
    </row>
    <row r="53" spans="1:13" s="269" customFormat="1" ht="12.95" hidden="1" customHeight="1" x14ac:dyDescent="0.2">
      <c r="A53" s="232"/>
      <c r="B53" s="212"/>
      <c r="C53" s="212"/>
      <c r="D53" s="212"/>
      <c r="E53" s="212"/>
      <c r="F53" s="212"/>
      <c r="G53" s="212"/>
      <c r="H53" s="212"/>
      <c r="I53" s="212"/>
      <c r="J53" s="212"/>
      <c r="K53" s="212"/>
      <c r="L53" s="212"/>
      <c r="M53" s="212"/>
    </row>
    <row r="54" spans="1:13" s="269" customFormat="1" ht="12.95" customHeight="1" x14ac:dyDescent="0.2">
      <c r="A54" s="232" t="s">
        <v>14</v>
      </c>
      <c r="B54" s="212"/>
      <c r="C54" s="212"/>
      <c r="D54" s="212"/>
      <c r="E54" s="212"/>
      <c r="F54" s="212"/>
      <c r="G54" s="212"/>
      <c r="H54" s="212"/>
      <c r="I54" s="212"/>
      <c r="J54" s="212"/>
      <c r="K54" s="212"/>
      <c r="L54" s="212"/>
      <c r="M54" s="212"/>
    </row>
    <row r="55" spans="1:13" ht="12.95" customHeight="1" x14ac:dyDescent="0.2">
      <c r="A55" s="273" t="s">
        <v>47</v>
      </c>
      <c r="B55" s="212">
        <v>46</v>
      </c>
      <c r="C55" s="212">
        <v>47</v>
      </c>
      <c r="D55" s="212">
        <v>47</v>
      </c>
      <c r="E55" s="212">
        <v>45</v>
      </c>
      <c r="F55" s="212">
        <v>42</v>
      </c>
      <c r="G55" s="212">
        <v>40</v>
      </c>
      <c r="H55" s="212">
        <v>41</v>
      </c>
      <c r="I55" s="212">
        <v>41</v>
      </c>
      <c r="J55" s="212">
        <v>40</v>
      </c>
      <c r="K55" s="212">
        <v>42</v>
      </c>
      <c r="L55" s="212">
        <v>43</v>
      </c>
      <c r="M55" s="212">
        <v>45</v>
      </c>
    </row>
    <row r="56" spans="1:13" ht="12.95" customHeight="1" x14ac:dyDescent="0.2">
      <c r="B56" s="212"/>
      <c r="G56" s="278"/>
      <c r="H56" s="278"/>
      <c r="I56" s="278"/>
      <c r="J56" s="278"/>
      <c r="K56" s="278"/>
      <c r="L56" s="278"/>
      <c r="M56" s="278"/>
    </row>
    <row r="57" spans="1:13" ht="12.95" customHeight="1" x14ac:dyDescent="0.2">
      <c r="B57" s="212"/>
    </row>
    <row r="58" spans="1:13" ht="12.95" customHeight="1" x14ac:dyDescent="0.2">
      <c r="B58" s="212"/>
    </row>
  </sheetData>
  <hyperlinks>
    <hyperlink ref="A1" location="Мазмуну!A1" display="МАЗМУНУНА  кайтуу" xr:uid="{00000000-0004-0000-45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56"/>
  <sheetViews>
    <sheetView workbookViewId="0">
      <selection activeCell="M42" sqref="M42"/>
    </sheetView>
  </sheetViews>
  <sheetFormatPr defaultRowHeight="12.95" customHeight="1" x14ac:dyDescent="0.2"/>
  <cols>
    <col min="1" max="1" width="41.140625" style="232" customWidth="1"/>
    <col min="2" max="2" width="8.7109375" style="289" hidden="1" customWidth="1"/>
    <col min="3" max="3" width="0" style="212" hidden="1" customWidth="1"/>
    <col min="4" max="4" width="9.42578125" style="212" hidden="1" customWidth="1"/>
    <col min="5" max="6" width="0" style="212" hidden="1" customWidth="1"/>
    <col min="7" max="8" width="9.5703125" style="212" hidden="1" customWidth="1"/>
    <col min="9" max="13" width="9.5703125" style="212" customWidth="1"/>
    <col min="14" max="256" width="9.140625" style="212"/>
    <col min="257" max="257" width="41.140625" style="212" customWidth="1"/>
    <col min="258" max="262" width="0" style="212" hidden="1" customWidth="1"/>
    <col min="263" max="267" width="9.5703125" style="212" customWidth="1"/>
    <col min="268" max="512" width="9.140625" style="212"/>
    <col min="513" max="513" width="41.140625" style="212" customWidth="1"/>
    <col min="514" max="518" width="0" style="212" hidden="1" customWidth="1"/>
    <col min="519" max="523" width="9.5703125" style="212" customWidth="1"/>
    <col min="524" max="768" width="9.140625" style="212"/>
    <col min="769" max="769" width="41.140625" style="212" customWidth="1"/>
    <col min="770" max="774" width="0" style="212" hidden="1" customWidth="1"/>
    <col min="775" max="779" width="9.5703125" style="212" customWidth="1"/>
    <col min="780" max="1024" width="9.140625" style="212"/>
    <col min="1025" max="1025" width="41.140625" style="212" customWidth="1"/>
    <col min="1026" max="1030" width="0" style="212" hidden="1" customWidth="1"/>
    <col min="1031" max="1035" width="9.5703125" style="212" customWidth="1"/>
    <col min="1036" max="1280" width="9.140625" style="212"/>
    <col min="1281" max="1281" width="41.140625" style="212" customWidth="1"/>
    <col min="1282" max="1286" width="0" style="212" hidden="1" customWidth="1"/>
    <col min="1287" max="1291" width="9.5703125" style="212" customWidth="1"/>
    <col min="1292" max="1536" width="9.140625" style="212"/>
    <col min="1537" max="1537" width="41.140625" style="212" customWidth="1"/>
    <col min="1538" max="1542" width="0" style="212" hidden="1" customWidth="1"/>
    <col min="1543" max="1547" width="9.5703125" style="212" customWidth="1"/>
    <col min="1548" max="1792" width="9.140625" style="212"/>
    <col min="1793" max="1793" width="41.140625" style="212" customWidth="1"/>
    <col min="1794" max="1798" width="0" style="212" hidden="1" customWidth="1"/>
    <col min="1799" max="1803" width="9.5703125" style="212" customWidth="1"/>
    <col min="1804" max="2048" width="9.140625" style="212"/>
    <col min="2049" max="2049" width="41.140625" style="212" customWidth="1"/>
    <col min="2050" max="2054" width="0" style="212" hidden="1" customWidth="1"/>
    <col min="2055" max="2059" width="9.5703125" style="212" customWidth="1"/>
    <col min="2060" max="2304" width="9.140625" style="212"/>
    <col min="2305" max="2305" width="41.140625" style="212" customWidth="1"/>
    <col min="2306" max="2310" width="0" style="212" hidden="1" customWidth="1"/>
    <col min="2311" max="2315" width="9.5703125" style="212" customWidth="1"/>
    <col min="2316" max="2560" width="9.140625" style="212"/>
    <col min="2561" max="2561" width="41.140625" style="212" customWidth="1"/>
    <col min="2562" max="2566" width="0" style="212" hidden="1" customWidth="1"/>
    <col min="2567" max="2571" width="9.5703125" style="212" customWidth="1"/>
    <col min="2572" max="2816" width="9.140625" style="212"/>
    <col min="2817" max="2817" width="41.140625" style="212" customWidth="1"/>
    <col min="2818" max="2822" width="0" style="212" hidden="1" customWidth="1"/>
    <col min="2823" max="2827" width="9.5703125" style="212" customWidth="1"/>
    <col min="2828" max="3072" width="9.140625" style="212"/>
    <col min="3073" max="3073" width="41.140625" style="212" customWidth="1"/>
    <col min="3074" max="3078" width="0" style="212" hidden="1" customWidth="1"/>
    <col min="3079" max="3083" width="9.5703125" style="212" customWidth="1"/>
    <col min="3084" max="3328" width="9.140625" style="212"/>
    <col min="3329" max="3329" width="41.140625" style="212" customWidth="1"/>
    <col min="3330" max="3334" width="0" style="212" hidden="1" customWidth="1"/>
    <col min="3335" max="3339" width="9.5703125" style="212" customWidth="1"/>
    <col min="3340" max="3584" width="9.140625" style="212"/>
    <col min="3585" max="3585" width="41.140625" style="212" customWidth="1"/>
    <col min="3586" max="3590" width="0" style="212" hidden="1" customWidth="1"/>
    <col min="3591" max="3595" width="9.5703125" style="212" customWidth="1"/>
    <col min="3596" max="3840" width="9.140625" style="212"/>
    <col min="3841" max="3841" width="41.140625" style="212" customWidth="1"/>
    <col min="3842" max="3846" width="0" style="212" hidden="1" customWidth="1"/>
    <col min="3847" max="3851" width="9.5703125" style="212" customWidth="1"/>
    <col min="3852" max="4096" width="9.140625" style="212"/>
    <col min="4097" max="4097" width="41.140625" style="212" customWidth="1"/>
    <col min="4098" max="4102" width="0" style="212" hidden="1" customWidth="1"/>
    <col min="4103" max="4107" width="9.5703125" style="212" customWidth="1"/>
    <col min="4108" max="4352" width="9.140625" style="212"/>
    <col min="4353" max="4353" width="41.140625" style="212" customWidth="1"/>
    <col min="4354" max="4358" width="0" style="212" hidden="1" customWidth="1"/>
    <col min="4359" max="4363" width="9.5703125" style="212" customWidth="1"/>
    <col min="4364" max="4608" width="9.140625" style="212"/>
    <col min="4609" max="4609" width="41.140625" style="212" customWidth="1"/>
    <col min="4610" max="4614" width="0" style="212" hidden="1" customWidth="1"/>
    <col min="4615" max="4619" width="9.5703125" style="212" customWidth="1"/>
    <col min="4620" max="4864" width="9.140625" style="212"/>
    <col min="4865" max="4865" width="41.140625" style="212" customWidth="1"/>
    <col min="4866" max="4870" width="0" style="212" hidden="1" customWidth="1"/>
    <col min="4871" max="4875" width="9.5703125" style="212" customWidth="1"/>
    <col min="4876" max="5120" width="9.140625" style="212"/>
    <col min="5121" max="5121" width="41.140625" style="212" customWidth="1"/>
    <col min="5122" max="5126" width="0" style="212" hidden="1" customWidth="1"/>
    <col min="5127" max="5131" width="9.5703125" style="212" customWidth="1"/>
    <col min="5132" max="5376" width="9.140625" style="212"/>
    <col min="5377" max="5377" width="41.140625" style="212" customWidth="1"/>
    <col min="5378" max="5382" width="0" style="212" hidden="1" customWidth="1"/>
    <col min="5383" max="5387" width="9.5703125" style="212" customWidth="1"/>
    <col min="5388" max="5632" width="9.140625" style="212"/>
    <col min="5633" max="5633" width="41.140625" style="212" customWidth="1"/>
    <col min="5634" max="5638" width="0" style="212" hidden="1" customWidth="1"/>
    <col min="5639" max="5643" width="9.5703125" style="212" customWidth="1"/>
    <col min="5644" max="5888" width="9.140625" style="212"/>
    <col min="5889" max="5889" width="41.140625" style="212" customWidth="1"/>
    <col min="5890" max="5894" width="0" style="212" hidden="1" customWidth="1"/>
    <col min="5895" max="5899" width="9.5703125" style="212" customWidth="1"/>
    <col min="5900" max="6144" width="9.140625" style="212"/>
    <col min="6145" max="6145" width="41.140625" style="212" customWidth="1"/>
    <col min="6146" max="6150" width="0" style="212" hidden="1" customWidth="1"/>
    <col min="6151" max="6155" width="9.5703125" style="212" customWidth="1"/>
    <col min="6156" max="6400" width="9.140625" style="212"/>
    <col min="6401" max="6401" width="41.140625" style="212" customWidth="1"/>
    <col min="6402" max="6406" width="0" style="212" hidden="1" customWidth="1"/>
    <col min="6407" max="6411" width="9.5703125" style="212" customWidth="1"/>
    <col min="6412" max="6656" width="9.140625" style="212"/>
    <col min="6657" max="6657" width="41.140625" style="212" customWidth="1"/>
    <col min="6658" max="6662" width="0" style="212" hidden="1" customWidth="1"/>
    <col min="6663" max="6667" width="9.5703125" style="212" customWidth="1"/>
    <col min="6668" max="6912" width="9.140625" style="212"/>
    <col min="6913" max="6913" width="41.140625" style="212" customWidth="1"/>
    <col min="6914" max="6918" width="0" style="212" hidden="1" customWidth="1"/>
    <col min="6919" max="6923" width="9.5703125" style="212" customWidth="1"/>
    <col min="6924" max="7168" width="9.140625" style="212"/>
    <col min="7169" max="7169" width="41.140625" style="212" customWidth="1"/>
    <col min="7170" max="7174" width="0" style="212" hidden="1" customWidth="1"/>
    <col min="7175" max="7179" width="9.5703125" style="212" customWidth="1"/>
    <col min="7180" max="7424" width="9.140625" style="212"/>
    <col min="7425" max="7425" width="41.140625" style="212" customWidth="1"/>
    <col min="7426" max="7430" width="0" style="212" hidden="1" customWidth="1"/>
    <col min="7431" max="7435" width="9.5703125" style="212" customWidth="1"/>
    <col min="7436" max="7680" width="9.140625" style="212"/>
    <col min="7681" max="7681" width="41.140625" style="212" customWidth="1"/>
    <col min="7682" max="7686" width="0" style="212" hidden="1" customWidth="1"/>
    <col min="7687" max="7691" width="9.5703125" style="212" customWidth="1"/>
    <col min="7692" max="7936" width="9.140625" style="212"/>
    <col min="7937" max="7937" width="41.140625" style="212" customWidth="1"/>
    <col min="7938" max="7942" width="0" style="212" hidden="1" customWidth="1"/>
    <col min="7943" max="7947" width="9.5703125" style="212" customWidth="1"/>
    <col min="7948" max="8192" width="9.140625" style="212"/>
    <col min="8193" max="8193" width="41.140625" style="212" customWidth="1"/>
    <col min="8194" max="8198" width="0" style="212" hidden="1" customWidth="1"/>
    <col min="8199" max="8203" width="9.5703125" style="212" customWidth="1"/>
    <col min="8204" max="8448" width="9.140625" style="212"/>
    <col min="8449" max="8449" width="41.140625" style="212" customWidth="1"/>
    <col min="8450" max="8454" width="0" style="212" hidden="1" customWidth="1"/>
    <col min="8455" max="8459" width="9.5703125" style="212" customWidth="1"/>
    <col min="8460" max="8704" width="9.140625" style="212"/>
    <col min="8705" max="8705" width="41.140625" style="212" customWidth="1"/>
    <col min="8706" max="8710" width="0" style="212" hidden="1" customWidth="1"/>
    <col min="8711" max="8715" width="9.5703125" style="212" customWidth="1"/>
    <col min="8716" max="8960" width="9.140625" style="212"/>
    <col min="8961" max="8961" width="41.140625" style="212" customWidth="1"/>
    <col min="8962" max="8966" width="0" style="212" hidden="1" customWidth="1"/>
    <col min="8967" max="8971" width="9.5703125" style="212" customWidth="1"/>
    <col min="8972" max="9216" width="9.140625" style="212"/>
    <col min="9217" max="9217" width="41.140625" style="212" customWidth="1"/>
    <col min="9218" max="9222" width="0" style="212" hidden="1" customWidth="1"/>
    <col min="9223" max="9227" width="9.5703125" style="212" customWidth="1"/>
    <col min="9228" max="9472" width="9.140625" style="212"/>
    <col min="9473" max="9473" width="41.140625" style="212" customWidth="1"/>
    <col min="9474" max="9478" width="0" style="212" hidden="1" customWidth="1"/>
    <col min="9479" max="9483" width="9.5703125" style="212" customWidth="1"/>
    <col min="9484" max="9728" width="9.140625" style="212"/>
    <col min="9729" max="9729" width="41.140625" style="212" customWidth="1"/>
    <col min="9730" max="9734" width="0" style="212" hidden="1" customWidth="1"/>
    <col min="9735" max="9739" width="9.5703125" style="212" customWidth="1"/>
    <col min="9740" max="9984" width="9.140625" style="212"/>
    <col min="9985" max="9985" width="41.140625" style="212" customWidth="1"/>
    <col min="9986" max="9990" width="0" style="212" hidden="1" customWidth="1"/>
    <col min="9991" max="9995" width="9.5703125" style="212" customWidth="1"/>
    <col min="9996" max="10240" width="9.140625" style="212"/>
    <col min="10241" max="10241" width="41.140625" style="212" customWidth="1"/>
    <col min="10242" max="10246" width="0" style="212" hidden="1" customWidth="1"/>
    <col min="10247" max="10251" width="9.5703125" style="212" customWidth="1"/>
    <col min="10252" max="10496" width="9.140625" style="212"/>
    <col min="10497" max="10497" width="41.140625" style="212" customWidth="1"/>
    <col min="10498" max="10502" width="0" style="212" hidden="1" customWidth="1"/>
    <col min="10503" max="10507" width="9.5703125" style="212" customWidth="1"/>
    <col min="10508" max="10752" width="9.140625" style="212"/>
    <col min="10753" max="10753" width="41.140625" style="212" customWidth="1"/>
    <col min="10754" max="10758" width="0" style="212" hidden="1" customWidth="1"/>
    <col min="10759" max="10763" width="9.5703125" style="212" customWidth="1"/>
    <col min="10764" max="11008" width="9.140625" style="212"/>
    <col min="11009" max="11009" width="41.140625" style="212" customWidth="1"/>
    <col min="11010" max="11014" width="0" style="212" hidden="1" customWidth="1"/>
    <col min="11015" max="11019" width="9.5703125" style="212" customWidth="1"/>
    <col min="11020" max="11264" width="9.140625" style="212"/>
    <col min="11265" max="11265" width="41.140625" style="212" customWidth="1"/>
    <col min="11266" max="11270" width="0" style="212" hidden="1" customWidth="1"/>
    <col min="11271" max="11275" width="9.5703125" style="212" customWidth="1"/>
    <col min="11276" max="11520" width="9.140625" style="212"/>
    <col min="11521" max="11521" width="41.140625" style="212" customWidth="1"/>
    <col min="11522" max="11526" width="0" style="212" hidden="1" customWidth="1"/>
    <col min="11527" max="11531" width="9.5703125" style="212" customWidth="1"/>
    <col min="11532" max="11776" width="9.140625" style="212"/>
    <col min="11777" max="11777" width="41.140625" style="212" customWidth="1"/>
    <col min="11778" max="11782" width="0" style="212" hidden="1" customWidth="1"/>
    <col min="11783" max="11787" width="9.5703125" style="212" customWidth="1"/>
    <col min="11788" max="12032" width="9.140625" style="212"/>
    <col min="12033" max="12033" width="41.140625" style="212" customWidth="1"/>
    <col min="12034" max="12038" width="0" style="212" hidden="1" customWidth="1"/>
    <col min="12039" max="12043" width="9.5703125" style="212" customWidth="1"/>
    <col min="12044" max="12288" width="9.140625" style="212"/>
    <col min="12289" max="12289" width="41.140625" style="212" customWidth="1"/>
    <col min="12290" max="12294" width="0" style="212" hidden="1" customWidth="1"/>
    <col min="12295" max="12299" width="9.5703125" style="212" customWidth="1"/>
    <col min="12300" max="12544" width="9.140625" style="212"/>
    <col min="12545" max="12545" width="41.140625" style="212" customWidth="1"/>
    <col min="12546" max="12550" width="0" style="212" hidden="1" customWidth="1"/>
    <col min="12551" max="12555" width="9.5703125" style="212" customWidth="1"/>
    <col min="12556" max="12800" width="9.140625" style="212"/>
    <col min="12801" max="12801" width="41.140625" style="212" customWidth="1"/>
    <col min="12802" max="12806" width="0" style="212" hidden="1" customWidth="1"/>
    <col min="12807" max="12811" width="9.5703125" style="212" customWidth="1"/>
    <col min="12812" max="13056" width="9.140625" style="212"/>
    <col min="13057" max="13057" width="41.140625" style="212" customWidth="1"/>
    <col min="13058" max="13062" width="0" style="212" hidden="1" customWidth="1"/>
    <col min="13063" max="13067" width="9.5703125" style="212" customWidth="1"/>
    <col min="13068" max="13312" width="9.140625" style="212"/>
    <col min="13313" max="13313" width="41.140625" style="212" customWidth="1"/>
    <col min="13314" max="13318" width="0" style="212" hidden="1" customWidth="1"/>
    <col min="13319" max="13323" width="9.5703125" style="212" customWidth="1"/>
    <col min="13324" max="13568" width="9.140625" style="212"/>
    <col min="13569" max="13569" width="41.140625" style="212" customWidth="1"/>
    <col min="13570" max="13574" width="0" style="212" hidden="1" customWidth="1"/>
    <col min="13575" max="13579" width="9.5703125" style="212" customWidth="1"/>
    <col min="13580" max="13824" width="9.140625" style="212"/>
    <col min="13825" max="13825" width="41.140625" style="212" customWidth="1"/>
    <col min="13826" max="13830" width="0" style="212" hidden="1" customWidth="1"/>
    <col min="13831" max="13835" width="9.5703125" style="212" customWidth="1"/>
    <col min="13836" max="14080" width="9.140625" style="212"/>
    <col min="14081" max="14081" width="41.140625" style="212" customWidth="1"/>
    <col min="14082" max="14086" width="0" style="212" hidden="1" customWidth="1"/>
    <col min="14087" max="14091" width="9.5703125" style="212" customWidth="1"/>
    <col min="14092" max="14336" width="9.140625" style="212"/>
    <col min="14337" max="14337" width="41.140625" style="212" customWidth="1"/>
    <col min="14338" max="14342" width="0" style="212" hidden="1" customWidth="1"/>
    <col min="14343" max="14347" width="9.5703125" style="212" customWidth="1"/>
    <col min="14348" max="14592" width="9.140625" style="212"/>
    <col min="14593" max="14593" width="41.140625" style="212" customWidth="1"/>
    <col min="14594" max="14598" width="0" style="212" hidden="1" customWidth="1"/>
    <col min="14599" max="14603" width="9.5703125" style="212" customWidth="1"/>
    <col min="14604" max="14848" width="9.140625" style="212"/>
    <col min="14849" max="14849" width="41.140625" style="212" customWidth="1"/>
    <col min="14850" max="14854" width="0" style="212" hidden="1" customWidth="1"/>
    <col min="14855" max="14859" width="9.5703125" style="212" customWidth="1"/>
    <col min="14860" max="15104" width="9.140625" style="212"/>
    <col min="15105" max="15105" width="41.140625" style="212" customWidth="1"/>
    <col min="15106" max="15110" width="0" style="212" hidden="1" customWidth="1"/>
    <col min="15111" max="15115" width="9.5703125" style="212" customWidth="1"/>
    <col min="15116" max="15360" width="9.140625" style="212"/>
    <col min="15361" max="15361" width="41.140625" style="212" customWidth="1"/>
    <col min="15362" max="15366" width="0" style="212" hidden="1" customWidth="1"/>
    <col min="15367" max="15371" width="9.5703125" style="212" customWidth="1"/>
    <col min="15372" max="15616" width="9.140625" style="212"/>
    <col min="15617" max="15617" width="41.140625" style="212" customWidth="1"/>
    <col min="15618" max="15622" width="0" style="212" hidden="1" customWidth="1"/>
    <col min="15623" max="15627" width="9.5703125" style="212" customWidth="1"/>
    <col min="15628" max="15872" width="9.140625" style="212"/>
    <col min="15873" max="15873" width="41.140625" style="212" customWidth="1"/>
    <col min="15874" max="15878" width="0" style="212" hidden="1" customWidth="1"/>
    <col min="15879" max="15883" width="9.5703125" style="212" customWidth="1"/>
    <col min="15884" max="16128" width="9.140625" style="212"/>
    <col min="16129" max="16129" width="41.14062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308</v>
      </c>
      <c r="B2" s="287"/>
    </row>
    <row r="3" spans="1:13" s="279" customFormat="1" ht="18" customHeight="1" x14ac:dyDescent="0.2">
      <c r="A3" s="210" t="s">
        <v>309</v>
      </c>
      <c r="B3" s="287"/>
    </row>
    <row r="4" spans="1:13" s="269" customFormat="1" ht="18" customHeight="1" thickBot="1" x14ac:dyDescent="0.25">
      <c r="A4" s="268" t="s">
        <v>310</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9" customHeight="1" x14ac:dyDescent="0.2">
      <c r="A6" s="270"/>
      <c r="B6" s="233"/>
    </row>
    <row r="7" spans="1:13" s="272" customFormat="1" ht="12.95" customHeight="1" x14ac:dyDescent="0.2">
      <c r="A7" s="232" t="s">
        <v>42</v>
      </c>
      <c r="B7" s="271">
        <v>16555.3</v>
      </c>
      <c r="C7" s="271">
        <v>18488.3</v>
      </c>
      <c r="D7" s="271">
        <v>19394.3</v>
      </c>
      <c r="E7" s="271">
        <v>21184.2</v>
      </c>
      <c r="F7" s="271">
        <v>24248.7</v>
      </c>
      <c r="G7" s="271">
        <v>27751.1</v>
      </c>
      <c r="H7" s="271">
        <v>27162.6</v>
      </c>
      <c r="I7" s="271">
        <v>30631.599999999999</v>
      </c>
      <c r="J7" s="271">
        <v>31922.3</v>
      </c>
      <c r="K7" s="271">
        <v>35574.300000000003</v>
      </c>
      <c r="L7" s="271">
        <v>39266.400000000001</v>
      </c>
      <c r="M7" s="271">
        <v>63854.6</v>
      </c>
    </row>
    <row r="8" spans="1:13" s="269" customFormat="1" ht="12.95" customHeight="1" x14ac:dyDescent="0.2">
      <c r="A8" s="273" t="s">
        <v>236</v>
      </c>
      <c r="B8" s="274">
        <v>6687.2</v>
      </c>
      <c r="C8" s="274">
        <v>6992.4</v>
      </c>
      <c r="D8" s="274">
        <v>7193.5</v>
      </c>
      <c r="E8" s="274">
        <v>8843.6</v>
      </c>
      <c r="F8" s="274">
        <v>8939.5</v>
      </c>
      <c r="G8" s="274">
        <v>9546.2999999999993</v>
      </c>
      <c r="H8" s="274">
        <v>10725.6</v>
      </c>
      <c r="I8" s="274">
        <v>14656.6</v>
      </c>
      <c r="J8" s="274">
        <v>17117.7</v>
      </c>
      <c r="K8" s="274">
        <v>20875.3</v>
      </c>
      <c r="L8" s="274">
        <v>20670.900000000001</v>
      </c>
      <c r="M8" s="274">
        <v>29871.9</v>
      </c>
    </row>
    <row r="9" spans="1:13" s="269" customFormat="1" ht="24" customHeight="1" x14ac:dyDescent="0.2">
      <c r="A9" s="275" t="s">
        <v>280</v>
      </c>
      <c r="B9" s="274">
        <v>774.9</v>
      </c>
      <c r="C9" s="274">
        <v>1019.8</v>
      </c>
      <c r="D9" s="274">
        <v>993.5</v>
      </c>
      <c r="E9" s="274">
        <v>605.79999999999995</v>
      </c>
      <c r="F9" s="274">
        <v>519.79999999999995</v>
      </c>
      <c r="G9" s="274">
        <v>469.8</v>
      </c>
      <c r="H9" s="274">
        <v>1298.2</v>
      </c>
      <c r="I9" s="274">
        <v>3127.3</v>
      </c>
      <c r="J9" s="274">
        <v>2414</v>
      </c>
      <c r="K9" s="274">
        <v>1686.9</v>
      </c>
      <c r="L9" s="274">
        <v>2340.8000000000002</v>
      </c>
      <c r="M9" s="274">
        <v>4428.6000000000004</v>
      </c>
    </row>
    <row r="10" spans="1:13" s="269" customFormat="1" ht="12.95" customHeight="1" x14ac:dyDescent="0.2">
      <c r="A10" s="275" t="s">
        <v>238</v>
      </c>
      <c r="B10" s="274">
        <v>427.1</v>
      </c>
      <c r="C10" s="274">
        <v>237.4</v>
      </c>
      <c r="D10" s="274">
        <v>479.5</v>
      </c>
      <c r="E10" s="274">
        <v>606.5</v>
      </c>
      <c r="F10" s="274">
        <v>855.6</v>
      </c>
      <c r="G10" s="274">
        <v>539.70000000000005</v>
      </c>
      <c r="H10" s="274">
        <v>95.9</v>
      </c>
      <c r="I10" s="274">
        <v>71.3</v>
      </c>
      <c r="J10" s="274">
        <v>1105.7</v>
      </c>
      <c r="K10" s="274">
        <v>2493.3000000000002</v>
      </c>
      <c r="L10" s="274">
        <v>3188.8</v>
      </c>
      <c r="M10" s="274">
        <v>2806.9</v>
      </c>
    </row>
    <row r="11" spans="1:13" s="269" customFormat="1" ht="12.95" customHeight="1" x14ac:dyDescent="0.2">
      <c r="A11" s="275" t="s">
        <v>239</v>
      </c>
      <c r="B11" s="274">
        <v>879.4</v>
      </c>
      <c r="C11" s="274">
        <v>1158.0999999999999</v>
      </c>
      <c r="D11" s="274">
        <v>1161.4000000000001</v>
      </c>
      <c r="E11" s="274">
        <v>1237</v>
      </c>
      <c r="F11" s="274">
        <v>1484.7</v>
      </c>
      <c r="G11" s="274">
        <v>1843.3</v>
      </c>
      <c r="H11" s="274">
        <v>2587.4</v>
      </c>
      <c r="I11" s="274">
        <v>3264.6</v>
      </c>
      <c r="J11" s="274">
        <v>3814.6</v>
      </c>
      <c r="K11" s="274">
        <v>4085.7</v>
      </c>
      <c r="L11" s="274">
        <v>3923</v>
      </c>
      <c r="M11" s="274">
        <v>6762.9</v>
      </c>
    </row>
    <row r="12" spans="1:13" s="269" customFormat="1" ht="24" x14ac:dyDescent="0.2">
      <c r="A12" s="275" t="s">
        <v>281</v>
      </c>
      <c r="B12" s="274">
        <v>518.4</v>
      </c>
      <c r="C12" s="274">
        <v>390.4</v>
      </c>
      <c r="D12" s="274">
        <v>476.5</v>
      </c>
      <c r="E12" s="274">
        <v>345.3</v>
      </c>
      <c r="F12" s="274">
        <v>768.5</v>
      </c>
      <c r="G12" s="274">
        <v>649.29999999999995</v>
      </c>
      <c r="H12" s="274">
        <v>576.79999999999995</v>
      </c>
      <c r="I12" s="274">
        <v>698.3</v>
      </c>
      <c r="J12" s="274">
        <v>664.3</v>
      </c>
      <c r="K12" s="274">
        <v>1168.5999999999999</v>
      </c>
      <c r="L12" s="274">
        <v>886.9</v>
      </c>
      <c r="M12" s="274">
        <v>1538.8</v>
      </c>
    </row>
    <row r="13" spans="1:13" s="269" customFormat="1" ht="24" x14ac:dyDescent="0.2">
      <c r="A13" s="275" t="s">
        <v>241</v>
      </c>
      <c r="B13" s="274">
        <v>18.3</v>
      </c>
      <c r="C13" s="274">
        <v>0</v>
      </c>
      <c r="D13" s="274">
        <v>0</v>
      </c>
      <c r="E13" s="274">
        <v>0</v>
      </c>
      <c r="F13" s="274" t="s">
        <v>33</v>
      </c>
      <c r="G13" s="274">
        <v>0.9</v>
      </c>
      <c r="H13" s="274">
        <v>0</v>
      </c>
      <c r="I13" s="274">
        <v>0</v>
      </c>
      <c r="J13" s="274">
        <v>0</v>
      </c>
      <c r="K13" s="274">
        <v>0</v>
      </c>
      <c r="L13" s="274">
        <v>1.1000000000000001</v>
      </c>
      <c r="M13" s="274">
        <v>1.2</v>
      </c>
    </row>
    <row r="14" spans="1:13" s="269" customFormat="1" ht="12.95" customHeight="1" x14ac:dyDescent="0.2">
      <c r="A14" s="275" t="s">
        <v>242</v>
      </c>
      <c r="B14" s="274">
        <v>3330.7</v>
      </c>
      <c r="C14" s="274">
        <v>3289</v>
      </c>
      <c r="D14" s="274">
        <v>3284.2</v>
      </c>
      <c r="E14" s="274">
        <v>3681.6</v>
      </c>
      <c r="F14" s="274">
        <v>4179.7</v>
      </c>
      <c r="G14" s="274">
        <v>4694.2</v>
      </c>
      <c r="H14" s="274">
        <v>5137.1000000000004</v>
      </c>
      <c r="I14" s="274">
        <v>6023.5</v>
      </c>
      <c r="J14" s="274">
        <v>6532</v>
      </c>
      <c r="K14" s="274">
        <v>7757.6</v>
      </c>
      <c r="L14" s="274">
        <v>6612.4</v>
      </c>
      <c r="M14" s="274">
        <v>9771.2000000000007</v>
      </c>
    </row>
    <row r="15" spans="1:13" s="269" customFormat="1" ht="12.95" customHeight="1" x14ac:dyDescent="0.2">
      <c r="A15" s="275" t="s">
        <v>243</v>
      </c>
      <c r="B15" s="223">
        <v>692.9</v>
      </c>
      <c r="C15" s="223">
        <v>885.4</v>
      </c>
      <c r="D15" s="223">
        <v>776.9</v>
      </c>
      <c r="E15" s="223">
        <v>2352.3000000000002</v>
      </c>
      <c r="F15" s="223">
        <v>1020.5</v>
      </c>
      <c r="G15" s="223">
        <v>1343.5</v>
      </c>
      <c r="H15" s="223">
        <v>991.6</v>
      </c>
      <c r="I15" s="223">
        <v>1235.9000000000001</v>
      </c>
      <c r="J15" s="223">
        <v>2531.1999999999998</v>
      </c>
      <c r="K15" s="223">
        <v>3608.9</v>
      </c>
      <c r="L15" s="223">
        <v>3496.4</v>
      </c>
      <c r="M15" s="223">
        <v>4148</v>
      </c>
    </row>
    <row r="16" spans="1:13" s="269" customFormat="1" ht="12.95" customHeight="1" x14ac:dyDescent="0.2">
      <c r="A16" s="275" t="s">
        <v>244</v>
      </c>
      <c r="B16" s="223">
        <v>45.5</v>
      </c>
      <c r="C16" s="223">
        <v>12.4</v>
      </c>
      <c r="D16" s="223">
        <v>21.6</v>
      </c>
      <c r="E16" s="223">
        <v>15</v>
      </c>
      <c r="F16" s="223">
        <v>110.8</v>
      </c>
      <c r="G16" s="223">
        <v>5.5</v>
      </c>
      <c r="H16" s="223">
        <v>38.6</v>
      </c>
      <c r="I16" s="223">
        <v>235.6</v>
      </c>
      <c r="J16" s="223">
        <v>56</v>
      </c>
      <c r="K16" s="223">
        <v>74.3</v>
      </c>
      <c r="L16" s="223">
        <v>221.5</v>
      </c>
      <c r="M16" s="223">
        <v>414.4</v>
      </c>
    </row>
    <row r="17" spans="1:13" s="269" customFormat="1" ht="12.95" customHeight="1" x14ac:dyDescent="0.2">
      <c r="A17" s="273" t="s">
        <v>245</v>
      </c>
      <c r="B17" s="223">
        <v>9868.2000000000007</v>
      </c>
      <c r="C17" s="223">
        <v>11496</v>
      </c>
      <c r="D17" s="223">
        <v>12200.8</v>
      </c>
      <c r="E17" s="223">
        <v>12340.6</v>
      </c>
      <c r="F17" s="223">
        <v>15309.1</v>
      </c>
      <c r="G17" s="223">
        <v>18204.8</v>
      </c>
      <c r="H17" s="223">
        <v>16437</v>
      </c>
      <c r="I17" s="223">
        <v>15975</v>
      </c>
      <c r="J17" s="223">
        <v>14804.6</v>
      </c>
      <c r="K17" s="223">
        <v>14699</v>
      </c>
      <c r="L17" s="223">
        <v>18595.5</v>
      </c>
      <c r="M17" s="223">
        <v>33982.699999999997</v>
      </c>
    </row>
    <row r="18" spans="1:13" s="269" customFormat="1" ht="12.95" customHeight="1" x14ac:dyDescent="0.2">
      <c r="A18" s="275" t="s">
        <v>246</v>
      </c>
      <c r="B18" s="223">
        <v>9215.1</v>
      </c>
      <c r="C18" s="223">
        <v>11113.4</v>
      </c>
      <c r="D18" s="223">
        <v>11972.2</v>
      </c>
      <c r="E18" s="223">
        <v>12171.8</v>
      </c>
      <c r="F18" s="223">
        <v>15041.5</v>
      </c>
      <c r="G18" s="223">
        <v>17718.8</v>
      </c>
      <c r="H18" s="223">
        <v>16256.9</v>
      </c>
      <c r="I18" s="223">
        <v>15805.4</v>
      </c>
      <c r="J18" s="223">
        <v>14316.9</v>
      </c>
      <c r="K18" s="223">
        <v>14028.1</v>
      </c>
      <c r="L18" s="223">
        <v>17416.5</v>
      </c>
      <c r="M18" s="223">
        <v>32599.7</v>
      </c>
    </row>
    <row r="19" spans="1:13" s="269" customFormat="1" ht="12.95" customHeight="1" x14ac:dyDescent="0.2">
      <c r="A19" s="275" t="s">
        <v>247</v>
      </c>
      <c r="B19" s="223" t="s">
        <v>248</v>
      </c>
      <c r="C19" s="223" t="s">
        <v>248</v>
      </c>
      <c r="D19" s="223" t="s">
        <v>248</v>
      </c>
      <c r="E19" s="223" t="s">
        <v>248</v>
      </c>
      <c r="F19" s="223">
        <v>0.3</v>
      </c>
      <c r="G19" s="223">
        <v>0.3</v>
      </c>
      <c r="H19" s="223">
        <v>0.3</v>
      </c>
      <c r="I19" s="223">
        <v>0.3</v>
      </c>
      <c r="J19" s="223">
        <v>0.3</v>
      </c>
      <c r="K19" s="223">
        <v>0.3</v>
      </c>
      <c r="L19" s="223">
        <v>0.3</v>
      </c>
      <c r="M19" s="223" t="s">
        <v>33</v>
      </c>
    </row>
    <row r="20" spans="1:13" s="269" customFormat="1" ht="12.95" customHeight="1" x14ac:dyDescent="0.2">
      <c r="A20" s="275" t="s">
        <v>249</v>
      </c>
      <c r="B20" s="223">
        <v>25.3</v>
      </c>
      <c r="C20" s="223">
        <v>25.3</v>
      </c>
      <c r="D20" s="223">
        <v>20.9</v>
      </c>
      <c r="E20" s="223">
        <v>17.8</v>
      </c>
      <c r="F20" s="223">
        <v>83.6</v>
      </c>
      <c r="G20" s="223">
        <v>256.7</v>
      </c>
      <c r="H20" s="223">
        <v>17.5</v>
      </c>
      <c r="I20" s="223" t="s">
        <v>33</v>
      </c>
      <c r="J20" s="223">
        <v>4.2</v>
      </c>
      <c r="K20" s="223" t="s">
        <v>33</v>
      </c>
      <c r="L20" s="223" t="s">
        <v>33</v>
      </c>
      <c r="M20" s="223">
        <v>240.3</v>
      </c>
    </row>
    <row r="21" spans="1:13" s="269" customFormat="1" ht="12.95" customHeight="1" x14ac:dyDescent="0.2">
      <c r="A21" s="275" t="s">
        <v>250</v>
      </c>
      <c r="B21" s="223">
        <v>7.9</v>
      </c>
      <c r="C21" s="223">
        <v>13.7</v>
      </c>
      <c r="D21" s="223">
        <v>37.4</v>
      </c>
      <c r="E21" s="223">
        <v>27.3</v>
      </c>
      <c r="F21" s="223">
        <v>23.1</v>
      </c>
      <c r="G21" s="223">
        <v>31.2</v>
      </c>
      <c r="H21" s="223">
        <v>54.6</v>
      </c>
      <c r="I21" s="223">
        <v>72.7</v>
      </c>
      <c r="J21" s="223">
        <v>95</v>
      </c>
      <c r="K21" s="223">
        <v>92.8</v>
      </c>
      <c r="L21" s="223">
        <v>126.3</v>
      </c>
      <c r="M21" s="223">
        <v>121.6</v>
      </c>
    </row>
    <row r="22" spans="1:13" s="269" customFormat="1" ht="12.95" customHeight="1" x14ac:dyDescent="0.2">
      <c r="A22" s="275" t="s">
        <v>251</v>
      </c>
      <c r="B22" s="223" t="s">
        <v>33</v>
      </c>
      <c r="C22" s="223" t="s">
        <v>33</v>
      </c>
      <c r="D22" s="223">
        <v>6.5</v>
      </c>
      <c r="E22" s="223">
        <v>7</v>
      </c>
      <c r="F22" s="223">
        <v>9.3000000000000007</v>
      </c>
      <c r="G22" s="223">
        <v>11.1</v>
      </c>
      <c r="H22" s="223">
        <v>13.2</v>
      </c>
      <c r="I22" s="223">
        <v>15.2</v>
      </c>
      <c r="J22" s="223">
        <v>17</v>
      </c>
      <c r="K22" s="223">
        <v>19.399999999999999</v>
      </c>
      <c r="L22" s="223">
        <v>21</v>
      </c>
      <c r="M22" s="223">
        <v>24.5</v>
      </c>
    </row>
    <row r="23" spans="1:13" s="269" customFormat="1" ht="12.95" customHeight="1" x14ac:dyDescent="0.2">
      <c r="A23" s="275" t="s">
        <v>252</v>
      </c>
      <c r="B23" s="223" t="s">
        <v>33</v>
      </c>
      <c r="C23" s="223">
        <v>118.1</v>
      </c>
      <c r="D23" s="223">
        <v>8.6999999999999993</v>
      </c>
      <c r="E23" s="223">
        <v>8.6</v>
      </c>
      <c r="F23" s="223">
        <v>7.5</v>
      </c>
      <c r="G23" s="223">
        <v>6.8</v>
      </c>
      <c r="H23" s="223">
        <v>2.6</v>
      </c>
      <c r="I23" s="223">
        <v>6.9</v>
      </c>
      <c r="J23" s="223">
        <v>6.4</v>
      </c>
      <c r="K23" s="223">
        <v>4.8</v>
      </c>
      <c r="L23" s="223">
        <v>4.7</v>
      </c>
      <c r="M23" s="223">
        <v>4.7</v>
      </c>
    </row>
    <row r="24" spans="1:13" s="269" customFormat="1" ht="12.95" customHeight="1" x14ac:dyDescent="0.2">
      <c r="A24" s="275" t="s">
        <v>253</v>
      </c>
      <c r="B24" s="223">
        <v>216.4</v>
      </c>
      <c r="C24" s="223">
        <v>193.8</v>
      </c>
      <c r="D24" s="223">
        <v>124.6</v>
      </c>
      <c r="E24" s="223">
        <v>74.2</v>
      </c>
      <c r="F24" s="223">
        <v>105.9</v>
      </c>
      <c r="G24" s="223">
        <v>72</v>
      </c>
      <c r="H24" s="223">
        <v>56.2</v>
      </c>
      <c r="I24" s="223">
        <v>42.3</v>
      </c>
      <c r="J24" s="223">
        <v>334.1</v>
      </c>
      <c r="K24" s="223">
        <v>527</v>
      </c>
      <c r="L24" s="223">
        <v>1001.1</v>
      </c>
      <c r="M24" s="223">
        <v>959.2</v>
      </c>
    </row>
    <row r="25" spans="1:13" s="269" customFormat="1" ht="12" x14ac:dyDescent="0.2">
      <c r="A25" s="273" t="s">
        <v>317</v>
      </c>
      <c r="B25" s="223">
        <v>21.4</v>
      </c>
      <c r="C25" s="223">
        <v>31.7</v>
      </c>
      <c r="D25" s="223">
        <v>30.4</v>
      </c>
      <c r="E25" s="223">
        <v>33.799999999999997</v>
      </c>
      <c r="F25" s="223">
        <v>38.1</v>
      </c>
      <c r="G25" s="223">
        <v>107.8</v>
      </c>
      <c r="H25" s="223">
        <v>35.700000000000003</v>
      </c>
      <c r="I25" s="223">
        <v>32.200000000000003</v>
      </c>
      <c r="J25" s="223">
        <v>30.7</v>
      </c>
      <c r="K25" s="223">
        <v>26.6</v>
      </c>
      <c r="L25" s="223">
        <v>25.7</v>
      </c>
      <c r="M25" s="223">
        <v>32.700000000000003</v>
      </c>
    </row>
    <row r="26" spans="1:13" s="269" customFormat="1" ht="9.75" customHeight="1" x14ac:dyDescent="0.2">
      <c r="A26" s="273"/>
      <c r="B26" s="238"/>
      <c r="C26" s="238"/>
      <c r="D26" s="238"/>
      <c r="E26" s="238"/>
      <c r="F26" s="238"/>
      <c r="G26" s="238"/>
      <c r="H26" s="238"/>
      <c r="I26" s="238"/>
      <c r="J26" s="238"/>
      <c r="K26" s="238"/>
      <c r="L26" s="238"/>
      <c r="M26" s="238"/>
    </row>
    <row r="27" spans="1:13" s="269" customFormat="1" ht="12.95" customHeight="1" x14ac:dyDescent="0.2">
      <c r="A27" s="232" t="s">
        <v>43</v>
      </c>
      <c r="B27" s="271">
        <v>9213.2000000000007</v>
      </c>
      <c r="C27" s="271">
        <v>12167.2</v>
      </c>
      <c r="D27" s="271">
        <v>13095.2</v>
      </c>
      <c r="E27" s="271">
        <v>14479.8</v>
      </c>
      <c r="F27" s="271">
        <v>15493.9</v>
      </c>
      <c r="G27" s="271">
        <v>18087.2</v>
      </c>
      <c r="H27" s="271">
        <v>18120.900000000001</v>
      </c>
      <c r="I27" s="271">
        <v>19378.599999999999</v>
      </c>
      <c r="J27" s="271">
        <v>18340.8</v>
      </c>
      <c r="K27" s="271">
        <v>19053.7</v>
      </c>
      <c r="L27" s="271">
        <v>18641</v>
      </c>
      <c r="M27" s="271">
        <v>28423</v>
      </c>
    </row>
    <row r="28" spans="1:13" s="269" customFormat="1" ht="12.95" customHeight="1" x14ac:dyDescent="0.2">
      <c r="A28" s="273" t="s">
        <v>255</v>
      </c>
      <c r="B28" s="274">
        <v>5692.8</v>
      </c>
      <c r="C28" s="274">
        <v>6831.3</v>
      </c>
      <c r="D28" s="274">
        <v>7084.6</v>
      </c>
      <c r="E28" s="274">
        <v>7206.4</v>
      </c>
      <c r="F28" s="274">
        <v>8089.4</v>
      </c>
      <c r="G28" s="274">
        <v>9375.2999999999993</v>
      </c>
      <c r="H28" s="274">
        <v>9848.2999999999993</v>
      </c>
      <c r="I28" s="274">
        <v>11901.2</v>
      </c>
      <c r="J28" s="274">
        <v>12155.6</v>
      </c>
      <c r="K28" s="274">
        <v>11334.2</v>
      </c>
      <c r="L28" s="274">
        <v>9836.7999999999993</v>
      </c>
      <c r="M28" s="274">
        <v>16975</v>
      </c>
    </row>
    <row r="29" spans="1:13" s="269" customFormat="1" ht="12.95" customHeight="1" x14ac:dyDescent="0.2">
      <c r="A29" s="275" t="s">
        <v>256</v>
      </c>
      <c r="B29" s="274">
        <v>1345.7</v>
      </c>
      <c r="C29" s="274">
        <v>1801.2</v>
      </c>
      <c r="D29" s="274">
        <v>1772.8</v>
      </c>
      <c r="E29" s="274">
        <v>2102.3000000000002</v>
      </c>
      <c r="F29" s="274">
        <v>2547</v>
      </c>
      <c r="G29" s="274">
        <v>3950.9</v>
      </c>
      <c r="H29" s="274">
        <v>3237.9</v>
      </c>
      <c r="I29" s="274">
        <v>3416.7</v>
      </c>
      <c r="J29" s="274">
        <v>3866.5</v>
      </c>
      <c r="K29" s="274">
        <v>4056.6</v>
      </c>
      <c r="L29" s="274">
        <v>4301.8999999999996</v>
      </c>
      <c r="M29" s="274">
        <v>8398.6</v>
      </c>
    </row>
    <row r="30" spans="1:13" s="269" customFormat="1" ht="12.95" customHeight="1" x14ac:dyDescent="0.2">
      <c r="A30" s="275" t="s">
        <v>257</v>
      </c>
      <c r="B30" s="274">
        <v>601.4</v>
      </c>
      <c r="C30" s="274">
        <v>600.20000000000005</v>
      </c>
      <c r="D30" s="274">
        <v>1066.3</v>
      </c>
      <c r="E30" s="274">
        <v>1379.7</v>
      </c>
      <c r="F30" s="274">
        <v>1073</v>
      </c>
      <c r="G30" s="274">
        <v>1185.2</v>
      </c>
      <c r="H30" s="274">
        <v>2109.4</v>
      </c>
      <c r="I30" s="274">
        <v>2587.1</v>
      </c>
      <c r="J30" s="274">
        <v>3130.5</v>
      </c>
      <c r="K30" s="274">
        <v>3049.9</v>
      </c>
      <c r="L30" s="274">
        <v>3155.8</v>
      </c>
      <c r="M30" s="274">
        <v>4345.5</v>
      </c>
    </row>
    <row r="31" spans="1:13" s="269" customFormat="1" ht="12.95" customHeight="1" x14ac:dyDescent="0.2">
      <c r="A31" s="275" t="s">
        <v>258</v>
      </c>
      <c r="B31" s="274">
        <v>2358.1999999999998</v>
      </c>
      <c r="C31" s="274">
        <v>2702.6</v>
      </c>
      <c r="D31" s="274">
        <v>2560.9</v>
      </c>
      <c r="E31" s="274">
        <v>1851.9</v>
      </c>
      <c r="F31" s="274">
        <v>2494.9</v>
      </c>
      <c r="G31" s="274">
        <v>2185.8000000000002</v>
      </c>
      <c r="H31" s="274">
        <v>1960.7</v>
      </c>
      <c r="I31" s="274">
        <v>2017.8</v>
      </c>
      <c r="J31" s="274">
        <v>2231.1</v>
      </c>
      <c r="K31" s="274">
        <v>1555.7</v>
      </c>
      <c r="L31" s="274">
        <v>1007.1</v>
      </c>
      <c r="M31" s="274">
        <v>2812</v>
      </c>
    </row>
    <row r="32" spans="1:13" s="269" customFormat="1" ht="12.95" customHeight="1" x14ac:dyDescent="0.2">
      <c r="A32" s="275" t="s">
        <v>259</v>
      </c>
      <c r="B32" s="274">
        <v>169.7</v>
      </c>
      <c r="C32" s="274">
        <v>70.3</v>
      </c>
      <c r="D32" s="274">
        <v>64.8</v>
      </c>
      <c r="E32" s="274">
        <v>84.9</v>
      </c>
      <c r="F32" s="274">
        <v>84.1</v>
      </c>
      <c r="G32" s="274">
        <v>72.2</v>
      </c>
      <c r="H32" s="274">
        <v>110.5</v>
      </c>
      <c r="I32" s="274">
        <v>357.2</v>
      </c>
      <c r="J32" s="274">
        <v>234.3</v>
      </c>
      <c r="K32" s="274">
        <v>230</v>
      </c>
      <c r="L32" s="274">
        <v>271</v>
      </c>
      <c r="M32" s="274">
        <v>310.89999999999998</v>
      </c>
    </row>
    <row r="33" spans="1:13" s="269" customFormat="1" ht="12.95" customHeight="1" x14ac:dyDescent="0.2">
      <c r="A33" s="275" t="s">
        <v>260</v>
      </c>
      <c r="B33" s="274">
        <v>951.3</v>
      </c>
      <c r="C33" s="274">
        <v>1442.4</v>
      </c>
      <c r="D33" s="274">
        <v>1417.4</v>
      </c>
      <c r="E33" s="274">
        <v>1457.1</v>
      </c>
      <c r="F33" s="274">
        <v>1495.7</v>
      </c>
      <c r="G33" s="274">
        <v>1598</v>
      </c>
      <c r="H33" s="274">
        <v>2042.9</v>
      </c>
      <c r="I33" s="274">
        <v>2831.3</v>
      </c>
      <c r="J33" s="274">
        <v>2289.4</v>
      </c>
      <c r="K33" s="274">
        <v>1821.4</v>
      </c>
      <c r="L33" s="274">
        <v>799</v>
      </c>
      <c r="M33" s="274">
        <v>435.4</v>
      </c>
    </row>
    <row r="34" spans="1:13" s="269" customFormat="1" ht="12.95" customHeight="1" x14ac:dyDescent="0.2">
      <c r="A34" s="275" t="s">
        <v>261</v>
      </c>
      <c r="B34" s="274">
        <v>246.1</v>
      </c>
      <c r="C34" s="274">
        <v>159.1</v>
      </c>
      <c r="D34" s="274">
        <v>135.4</v>
      </c>
      <c r="E34" s="274">
        <v>251.6</v>
      </c>
      <c r="F34" s="274">
        <v>334.9</v>
      </c>
      <c r="G34" s="274">
        <v>321.2</v>
      </c>
      <c r="H34" s="274">
        <v>300</v>
      </c>
      <c r="I34" s="274">
        <v>604.9</v>
      </c>
      <c r="J34" s="274">
        <v>341.7</v>
      </c>
      <c r="K34" s="274">
        <v>213.4</v>
      </c>
      <c r="L34" s="274">
        <v>230.9</v>
      </c>
      <c r="M34" s="274">
        <v>548.4</v>
      </c>
    </row>
    <row r="35" spans="1:13" s="269" customFormat="1" ht="12.95" customHeight="1" x14ac:dyDescent="0.2">
      <c r="A35" s="275" t="s">
        <v>262</v>
      </c>
      <c r="B35" s="274">
        <v>20.3</v>
      </c>
      <c r="C35" s="274">
        <v>55.5</v>
      </c>
      <c r="D35" s="274">
        <v>67</v>
      </c>
      <c r="E35" s="274">
        <v>78.8</v>
      </c>
      <c r="F35" s="274">
        <v>59.8</v>
      </c>
      <c r="G35" s="274">
        <v>62.1</v>
      </c>
      <c r="H35" s="274">
        <v>86.9</v>
      </c>
      <c r="I35" s="274">
        <v>86.2</v>
      </c>
      <c r="J35" s="274">
        <v>62.2</v>
      </c>
      <c r="K35" s="274">
        <v>407.2</v>
      </c>
      <c r="L35" s="274">
        <v>71</v>
      </c>
      <c r="M35" s="274">
        <v>124.3</v>
      </c>
    </row>
    <row r="36" spans="1:13" s="269" customFormat="1" ht="12.95" customHeight="1" x14ac:dyDescent="0.2">
      <c r="A36" s="273" t="s">
        <v>263</v>
      </c>
      <c r="B36" s="274">
        <v>3520.4</v>
      </c>
      <c r="C36" s="274">
        <v>5335.9</v>
      </c>
      <c r="D36" s="274">
        <v>6010.6</v>
      </c>
      <c r="E36" s="274">
        <v>7273.4</v>
      </c>
      <c r="F36" s="274">
        <v>7404.5</v>
      </c>
      <c r="G36" s="274">
        <v>8711.9</v>
      </c>
      <c r="H36" s="274">
        <v>8272.6</v>
      </c>
      <c r="I36" s="274">
        <v>7477.4</v>
      </c>
      <c r="J36" s="274">
        <v>6185.2</v>
      </c>
      <c r="K36" s="274">
        <v>7719.6</v>
      </c>
      <c r="L36" s="274">
        <v>8804.2000000000007</v>
      </c>
      <c r="M36" s="274">
        <v>11448</v>
      </c>
    </row>
    <row r="37" spans="1:13" s="269" customFormat="1" ht="12.95" customHeight="1" x14ac:dyDescent="0.2">
      <c r="A37" s="275" t="s">
        <v>264</v>
      </c>
      <c r="B37" s="274">
        <v>3471.5</v>
      </c>
      <c r="C37" s="274">
        <v>3301.1</v>
      </c>
      <c r="D37" s="274">
        <v>2390.1999999999998</v>
      </c>
      <c r="E37" s="274">
        <v>3627.8</v>
      </c>
      <c r="F37" s="274">
        <v>3799.8</v>
      </c>
      <c r="G37" s="274">
        <v>4592.7</v>
      </c>
      <c r="H37" s="274">
        <v>3659.7</v>
      </c>
      <c r="I37" s="274">
        <v>3056.2</v>
      </c>
      <c r="J37" s="274">
        <v>1980.3</v>
      </c>
      <c r="K37" s="274">
        <v>3632.6</v>
      </c>
      <c r="L37" s="274">
        <v>4934.5</v>
      </c>
      <c r="M37" s="274">
        <v>7719.3</v>
      </c>
    </row>
    <row r="38" spans="1:13" s="269" customFormat="1" ht="12.95" customHeight="1" x14ac:dyDescent="0.2">
      <c r="A38" s="275" t="s">
        <v>265</v>
      </c>
      <c r="B38" s="274">
        <v>0.5</v>
      </c>
      <c r="C38" s="274">
        <v>1969.2</v>
      </c>
      <c r="D38" s="274">
        <v>3577.9</v>
      </c>
      <c r="E38" s="274">
        <v>3609.5</v>
      </c>
      <c r="F38" s="274">
        <v>3571</v>
      </c>
      <c r="G38" s="274">
        <v>4090.6</v>
      </c>
      <c r="H38" s="274">
        <v>4527.1000000000004</v>
      </c>
      <c r="I38" s="274">
        <v>4314.1000000000004</v>
      </c>
      <c r="J38" s="274">
        <v>4100.8</v>
      </c>
      <c r="K38" s="274">
        <v>3965</v>
      </c>
      <c r="L38" s="274">
        <v>3769</v>
      </c>
      <c r="M38" s="274">
        <v>3487.7</v>
      </c>
    </row>
    <row r="39" spans="1:13" s="269" customFormat="1" ht="24" customHeight="1" x14ac:dyDescent="0.2">
      <c r="A39" s="275" t="s">
        <v>266</v>
      </c>
      <c r="B39" s="274">
        <v>48.4</v>
      </c>
      <c r="C39" s="274">
        <v>65.599999999999994</v>
      </c>
      <c r="D39" s="274">
        <v>42.5</v>
      </c>
      <c r="E39" s="274">
        <v>36.1</v>
      </c>
      <c r="F39" s="274">
        <v>33.700000000000003</v>
      </c>
      <c r="G39" s="274">
        <v>28.7</v>
      </c>
      <c r="H39" s="274">
        <v>85.9</v>
      </c>
      <c r="I39" s="274">
        <v>107.1</v>
      </c>
      <c r="J39" s="274">
        <v>104.2</v>
      </c>
      <c r="K39" s="274">
        <v>122</v>
      </c>
      <c r="L39" s="274">
        <v>100.8</v>
      </c>
      <c r="M39" s="274">
        <v>241</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7342.1</v>
      </c>
      <c r="C41" s="271">
        <v>6321.2</v>
      </c>
      <c r="D41" s="271">
        <v>6299.1</v>
      </c>
      <c r="E41" s="271">
        <v>6704.3</v>
      </c>
      <c r="F41" s="271">
        <v>8754.7999999999993</v>
      </c>
      <c r="G41" s="271">
        <v>9663.7999999999993</v>
      </c>
      <c r="H41" s="271">
        <v>9041.7000000000007</v>
      </c>
      <c r="I41" s="271">
        <v>11253</v>
      </c>
      <c r="J41" s="271">
        <v>13581.5</v>
      </c>
      <c r="K41" s="271">
        <v>16520.599999999999</v>
      </c>
      <c r="L41" s="271">
        <v>20625.5</v>
      </c>
      <c r="M41" s="271">
        <v>35431.599999999999</v>
      </c>
    </row>
    <row r="42" spans="1:13" s="269" customFormat="1" ht="12.95" customHeight="1" x14ac:dyDescent="0.2">
      <c r="A42" s="273" t="s">
        <v>267</v>
      </c>
      <c r="B42" s="223">
        <v>2426.6</v>
      </c>
      <c r="C42" s="223">
        <v>2419.5</v>
      </c>
      <c r="D42" s="223">
        <v>2379.8000000000002</v>
      </c>
      <c r="E42" s="223">
        <v>2412.4</v>
      </c>
      <c r="F42" s="223">
        <v>2663.2</v>
      </c>
      <c r="G42" s="223">
        <v>2703.4</v>
      </c>
      <c r="H42" s="223">
        <v>2704.5</v>
      </c>
      <c r="I42" s="223">
        <v>2813</v>
      </c>
      <c r="J42" s="223">
        <v>3029.4</v>
      </c>
      <c r="K42" s="223">
        <v>3039.4</v>
      </c>
      <c r="L42" s="223">
        <v>3167.6</v>
      </c>
      <c r="M42" s="223">
        <v>3867.1</v>
      </c>
    </row>
    <row r="43" spans="1:13" s="269" customFormat="1" ht="12.95" customHeight="1" x14ac:dyDescent="0.2">
      <c r="A43" s="273" t="s">
        <v>268</v>
      </c>
      <c r="B43" s="223">
        <v>3097</v>
      </c>
      <c r="C43" s="223">
        <v>3214.3</v>
      </c>
      <c r="D43" s="223">
        <v>3325.2</v>
      </c>
      <c r="E43" s="223">
        <v>3485.9</v>
      </c>
      <c r="F43" s="223">
        <v>3862.2</v>
      </c>
      <c r="G43" s="223">
        <v>4440.6000000000004</v>
      </c>
      <c r="H43" s="223">
        <v>3418.5</v>
      </c>
      <c r="I43" s="223">
        <v>3270</v>
      </c>
      <c r="J43" s="223">
        <v>2488</v>
      </c>
      <c r="K43" s="223">
        <v>2798.9</v>
      </c>
      <c r="L43" s="223">
        <v>2835.6</v>
      </c>
      <c r="M43" s="223">
        <v>10614.1</v>
      </c>
    </row>
    <row r="44" spans="1:13" s="269" customFormat="1" ht="12.95" customHeight="1" x14ac:dyDescent="0.2">
      <c r="A44" s="275" t="s">
        <v>269</v>
      </c>
      <c r="B44" s="223">
        <v>600.1</v>
      </c>
      <c r="C44" s="223">
        <v>619.4</v>
      </c>
      <c r="D44" s="223">
        <v>599.70000000000005</v>
      </c>
      <c r="E44" s="223">
        <v>959.4</v>
      </c>
      <c r="F44" s="223">
        <v>979</v>
      </c>
      <c r="G44" s="223">
        <v>983.1</v>
      </c>
      <c r="H44" s="223">
        <v>885</v>
      </c>
      <c r="I44" s="223">
        <v>954.3</v>
      </c>
      <c r="J44" s="223">
        <v>596</v>
      </c>
      <c r="K44" s="223">
        <v>587.70000000000005</v>
      </c>
      <c r="L44" s="223">
        <v>618.6</v>
      </c>
      <c r="M44" s="223">
        <v>799</v>
      </c>
    </row>
    <row r="45" spans="1:13" s="269" customFormat="1" ht="12.95" customHeight="1" x14ac:dyDescent="0.2">
      <c r="A45" s="275" t="s">
        <v>270</v>
      </c>
      <c r="B45" s="223">
        <v>1610.1</v>
      </c>
      <c r="C45" s="223">
        <v>1729.9</v>
      </c>
      <c r="D45" s="223">
        <v>1596.9</v>
      </c>
      <c r="E45" s="223">
        <v>1696.2</v>
      </c>
      <c r="F45" s="223">
        <v>1697.7</v>
      </c>
      <c r="G45" s="223">
        <v>1563.2</v>
      </c>
      <c r="H45" s="223">
        <v>1541.7</v>
      </c>
      <c r="I45" s="223">
        <v>1362.8</v>
      </c>
      <c r="J45" s="223">
        <v>1198.7</v>
      </c>
      <c r="K45" s="223">
        <v>1188.5</v>
      </c>
      <c r="L45" s="223">
        <v>1237.2</v>
      </c>
      <c r="M45" s="223">
        <v>1183.5999999999999</v>
      </c>
    </row>
    <row r="46" spans="1:13" s="269" customFormat="1" ht="36" x14ac:dyDescent="0.2">
      <c r="A46" s="275" t="s">
        <v>272</v>
      </c>
      <c r="B46" s="223"/>
      <c r="C46" s="223"/>
      <c r="D46" s="223"/>
      <c r="E46" s="223"/>
      <c r="F46" s="223"/>
      <c r="G46" s="223"/>
      <c r="H46" s="223" t="s">
        <v>33</v>
      </c>
      <c r="I46" s="223" t="s">
        <v>33</v>
      </c>
      <c r="J46" s="223" t="s">
        <v>33</v>
      </c>
      <c r="K46" s="223" t="s">
        <v>33</v>
      </c>
      <c r="L46" s="223">
        <v>0.3</v>
      </c>
      <c r="M46" s="223" t="s">
        <v>33</v>
      </c>
    </row>
    <row r="47" spans="1:13" s="269" customFormat="1" ht="12" x14ac:dyDescent="0.2">
      <c r="A47" s="275" t="s">
        <v>271</v>
      </c>
      <c r="B47" s="223">
        <v>519.20000000000005</v>
      </c>
      <c r="C47" s="223">
        <v>496.1</v>
      </c>
      <c r="D47" s="223">
        <v>759.7</v>
      </c>
      <c r="E47" s="223">
        <v>830.3</v>
      </c>
      <c r="F47" s="223">
        <v>1185.5</v>
      </c>
      <c r="G47" s="223">
        <v>1894.3</v>
      </c>
      <c r="H47" s="223">
        <v>991.8</v>
      </c>
      <c r="I47" s="223">
        <v>952.9</v>
      </c>
      <c r="J47" s="223">
        <v>693.4</v>
      </c>
      <c r="K47" s="223">
        <v>1022.4</v>
      </c>
      <c r="L47" s="223">
        <v>979.5</v>
      </c>
      <c r="M47" s="223">
        <v>8631.5</v>
      </c>
    </row>
    <row r="48" spans="1:13" s="269" customFormat="1" ht="12.95" customHeight="1" x14ac:dyDescent="0.2">
      <c r="A48" s="276" t="s">
        <v>273</v>
      </c>
      <c r="B48" s="223">
        <v>1657.2</v>
      </c>
      <c r="C48" s="223">
        <v>486.4</v>
      </c>
      <c r="D48" s="223">
        <v>363.6</v>
      </c>
      <c r="E48" s="223">
        <v>627.4</v>
      </c>
      <c r="F48" s="223">
        <v>2038.2</v>
      </c>
      <c r="G48" s="223">
        <v>2366</v>
      </c>
      <c r="H48" s="223">
        <v>2773.7</v>
      </c>
      <c r="I48" s="223">
        <v>5029.2</v>
      </c>
      <c r="J48" s="223">
        <v>7987.8</v>
      </c>
      <c r="K48" s="223">
        <v>10671.5</v>
      </c>
      <c r="L48" s="223">
        <v>14603.7</v>
      </c>
      <c r="M48" s="223">
        <v>20623.5</v>
      </c>
    </row>
    <row r="49" spans="1:13" s="269" customFormat="1" ht="12.95" customHeight="1" x14ac:dyDescent="0.2">
      <c r="A49" s="276" t="s">
        <v>274</v>
      </c>
      <c r="B49" s="223">
        <v>161.30000000000001</v>
      </c>
      <c r="C49" s="223">
        <v>201</v>
      </c>
      <c r="D49" s="223">
        <v>230.5</v>
      </c>
      <c r="E49" s="223">
        <v>178.6</v>
      </c>
      <c r="F49" s="223">
        <v>191.1</v>
      </c>
      <c r="G49" s="223">
        <v>153.9</v>
      </c>
      <c r="H49" s="223">
        <v>145</v>
      </c>
      <c r="I49" s="223">
        <v>140.69999999999999</v>
      </c>
      <c r="J49" s="223">
        <v>76.3</v>
      </c>
      <c r="K49" s="223">
        <v>10.7</v>
      </c>
      <c r="L49" s="223">
        <v>18.600000000000001</v>
      </c>
      <c r="M49" s="223">
        <v>327</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16555.3</v>
      </c>
      <c r="C51" s="271">
        <v>18488.3</v>
      </c>
      <c r="D51" s="271">
        <v>19394.3</v>
      </c>
      <c r="E51" s="271">
        <v>21184.2</v>
      </c>
      <c r="F51" s="271">
        <v>24248.7</v>
      </c>
      <c r="G51" s="271">
        <v>27751.1</v>
      </c>
      <c r="H51" s="271">
        <v>27162.6</v>
      </c>
      <c r="I51" s="271">
        <v>30631.599999999999</v>
      </c>
      <c r="J51" s="271">
        <v>31922.3</v>
      </c>
      <c r="K51" s="271">
        <v>35574.300000000003</v>
      </c>
      <c r="L51" s="271">
        <v>39266.400000000001</v>
      </c>
      <c r="M51" s="271">
        <v>63854.6</v>
      </c>
    </row>
    <row r="52" spans="1:13" s="269" customFormat="1" ht="6.95" customHeight="1" thickBot="1" x14ac:dyDescent="0.25">
      <c r="A52" s="230"/>
      <c r="B52" s="231"/>
      <c r="C52" s="231"/>
      <c r="D52" s="231"/>
      <c r="E52" s="231"/>
      <c r="F52" s="231"/>
      <c r="G52" s="277"/>
      <c r="H52" s="231"/>
      <c r="I52" s="231"/>
      <c r="J52" s="231"/>
      <c r="K52" s="231"/>
      <c r="L52" s="231"/>
      <c r="M52" s="231"/>
    </row>
    <row r="53" spans="1:13" s="269" customFormat="1" ht="12.95" hidden="1" customHeight="1" x14ac:dyDescent="0.2">
      <c r="A53" s="232"/>
      <c r="B53" s="212"/>
      <c r="C53" s="212"/>
      <c r="D53" s="212"/>
      <c r="E53" s="212"/>
      <c r="F53" s="212"/>
      <c r="G53" s="274"/>
      <c r="H53" s="212"/>
      <c r="I53" s="212"/>
      <c r="J53" s="212"/>
      <c r="K53" s="212"/>
      <c r="L53" s="212"/>
      <c r="M53" s="212"/>
    </row>
    <row r="54" spans="1:13" s="269" customFormat="1" ht="12.95" customHeight="1" x14ac:dyDescent="0.2">
      <c r="A54" s="232" t="s">
        <v>14</v>
      </c>
      <c r="B54" s="212"/>
      <c r="C54" s="212"/>
      <c r="D54" s="212"/>
      <c r="E54" s="212"/>
      <c r="F54" s="212"/>
      <c r="G54" s="274"/>
      <c r="H54" s="212"/>
      <c r="I54" s="212"/>
      <c r="J54" s="212"/>
      <c r="K54" s="212"/>
      <c r="L54" s="212"/>
      <c r="M54" s="212"/>
    </row>
    <row r="55" spans="1:13" ht="12.95" customHeight="1" x14ac:dyDescent="0.2">
      <c r="A55" s="273" t="s">
        <v>47</v>
      </c>
      <c r="B55" s="212">
        <v>93</v>
      </c>
      <c r="C55" s="212">
        <v>94</v>
      </c>
      <c r="D55" s="212">
        <v>89</v>
      </c>
      <c r="E55" s="212">
        <v>88</v>
      </c>
      <c r="F55" s="212">
        <v>88</v>
      </c>
      <c r="G55" s="278">
        <v>90</v>
      </c>
      <c r="H55" s="212">
        <v>88</v>
      </c>
      <c r="I55" s="212">
        <v>87</v>
      </c>
      <c r="J55" s="212">
        <v>86</v>
      </c>
      <c r="K55" s="212">
        <v>91</v>
      </c>
      <c r="L55" s="212">
        <v>88</v>
      </c>
      <c r="M55" s="212">
        <v>111</v>
      </c>
    </row>
    <row r="56" spans="1:13" ht="12.95" customHeight="1" x14ac:dyDescent="0.2">
      <c r="B56" s="212"/>
    </row>
  </sheetData>
  <hyperlinks>
    <hyperlink ref="A1" location="Мазмуну!A1" display="МАЗМУНУНА  кайтуу" xr:uid="{00000000-0004-0000-46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58"/>
  <sheetViews>
    <sheetView workbookViewId="0">
      <selection activeCell="M42" sqref="M42"/>
    </sheetView>
  </sheetViews>
  <sheetFormatPr defaultRowHeight="12.95" customHeight="1" x14ac:dyDescent="0.2"/>
  <cols>
    <col min="1" max="1" width="41.5703125" style="232" customWidth="1"/>
    <col min="2" max="2" width="8.7109375" style="289" hidden="1" customWidth="1"/>
    <col min="3" max="6" width="9.140625" style="212" hidden="1" customWidth="1"/>
    <col min="7" max="8" width="9.5703125" style="212" hidden="1" customWidth="1"/>
    <col min="9" max="13" width="9.5703125" style="212" customWidth="1"/>
    <col min="14" max="256" width="9.140625" style="212"/>
    <col min="257" max="257" width="41.5703125" style="212" customWidth="1"/>
    <col min="258" max="262" width="0" style="212" hidden="1" customWidth="1"/>
    <col min="263" max="267" width="9.5703125" style="212" customWidth="1"/>
    <col min="268" max="512" width="9.140625" style="212"/>
    <col min="513" max="513" width="41.5703125" style="212" customWidth="1"/>
    <col min="514" max="518" width="0" style="212" hidden="1" customWidth="1"/>
    <col min="519" max="523" width="9.5703125" style="212" customWidth="1"/>
    <col min="524" max="768" width="9.140625" style="212"/>
    <col min="769" max="769" width="41.5703125" style="212" customWidth="1"/>
    <col min="770" max="774" width="0" style="212" hidden="1" customWidth="1"/>
    <col min="775" max="779" width="9.5703125" style="212" customWidth="1"/>
    <col min="780" max="1024" width="9.140625" style="212"/>
    <col min="1025" max="1025" width="41.5703125" style="212" customWidth="1"/>
    <col min="1026" max="1030" width="0" style="212" hidden="1" customWidth="1"/>
    <col min="1031" max="1035" width="9.5703125" style="212" customWidth="1"/>
    <col min="1036" max="1280" width="9.140625" style="212"/>
    <col min="1281" max="1281" width="41.5703125" style="212" customWidth="1"/>
    <col min="1282" max="1286" width="0" style="212" hidden="1" customWidth="1"/>
    <col min="1287" max="1291" width="9.5703125" style="212" customWidth="1"/>
    <col min="1292" max="1536" width="9.140625" style="212"/>
    <col min="1537" max="1537" width="41.5703125" style="212" customWidth="1"/>
    <col min="1538" max="1542" width="0" style="212" hidden="1" customWidth="1"/>
    <col min="1543" max="1547" width="9.5703125" style="212" customWidth="1"/>
    <col min="1548" max="1792" width="9.140625" style="212"/>
    <col min="1793" max="1793" width="41.5703125" style="212" customWidth="1"/>
    <col min="1794" max="1798" width="0" style="212" hidden="1" customWidth="1"/>
    <col min="1799" max="1803" width="9.5703125" style="212" customWidth="1"/>
    <col min="1804" max="2048" width="9.140625" style="212"/>
    <col min="2049" max="2049" width="41.5703125" style="212" customWidth="1"/>
    <col min="2050" max="2054" width="0" style="212" hidden="1" customWidth="1"/>
    <col min="2055" max="2059" width="9.5703125" style="212" customWidth="1"/>
    <col min="2060" max="2304" width="9.140625" style="212"/>
    <col min="2305" max="2305" width="41.5703125" style="212" customWidth="1"/>
    <col min="2306" max="2310" width="0" style="212" hidden="1" customWidth="1"/>
    <col min="2311" max="2315" width="9.5703125" style="212" customWidth="1"/>
    <col min="2316" max="2560" width="9.140625" style="212"/>
    <col min="2561" max="2561" width="41.5703125" style="212" customWidth="1"/>
    <col min="2562" max="2566" width="0" style="212" hidden="1" customWidth="1"/>
    <col min="2567" max="2571" width="9.5703125" style="212" customWidth="1"/>
    <col min="2572" max="2816" width="9.140625" style="212"/>
    <col min="2817" max="2817" width="41.5703125" style="212" customWidth="1"/>
    <col min="2818" max="2822" width="0" style="212" hidden="1" customWidth="1"/>
    <col min="2823" max="2827" width="9.5703125" style="212" customWidth="1"/>
    <col min="2828" max="3072" width="9.140625" style="212"/>
    <col min="3073" max="3073" width="41.5703125" style="212" customWidth="1"/>
    <col min="3074" max="3078" width="0" style="212" hidden="1" customWidth="1"/>
    <col min="3079" max="3083" width="9.5703125" style="212" customWidth="1"/>
    <col min="3084" max="3328" width="9.140625" style="212"/>
    <col min="3329" max="3329" width="41.5703125" style="212" customWidth="1"/>
    <col min="3330" max="3334" width="0" style="212" hidden="1" customWidth="1"/>
    <col min="3335" max="3339" width="9.5703125" style="212" customWidth="1"/>
    <col min="3340" max="3584" width="9.140625" style="212"/>
    <col min="3585" max="3585" width="41.5703125" style="212" customWidth="1"/>
    <col min="3586" max="3590" width="0" style="212" hidden="1" customWidth="1"/>
    <col min="3591" max="3595" width="9.5703125" style="212" customWidth="1"/>
    <col min="3596" max="3840" width="9.140625" style="212"/>
    <col min="3841" max="3841" width="41.5703125" style="212" customWidth="1"/>
    <col min="3842" max="3846" width="0" style="212" hidden="1" customWidth="1"/>
    <col min="3847" max="3851" width="9.5703125" style="212" customWidth="1"/>
    <col min="3852" max="4096" width="9.140625" style="212"/>
    <col min="4097" max="4097" width="41.5703125" style="212" customWidth="1"/>
    <col min="4098" max="4102" width="0" style="212" hidden="1" customWidth="1"/>
    <col min="4103" max="4107" width="9.5703125" style="212" customWidth="1"/>
    <col min="4108" max="4352" width="9.140625" style="212"/>
    <col min="4353" max="4353" width="41.5703125" style="212" customWidth="1"/>
    <col min="4354" max="4358" width="0" style="212" hidden="1" customWidth="1"/>
    <col min="4359" max="4363" width="9.5703125" style="212" customWidth="1"/>
    <col min="4364" max="4608" width="9.140625" style="212"/>
    <col min="4609" max="4609" width="41.5703125" style="212" customWidth="1"/>
    <col min="4610" max="4614" width="0" style="212" hidden="1" customWidth="1"/>
    <col min="4615" max="4619" width="9.5703125" style="212" customWidth="1"/>
    <col min="4620" max="4864" width="9.140625" style="212"/>
    <col min="4865" max="4865" width="41.5703125" style="212" customWidth="1"/>
    <col min="4866" max="4870" width="0" style="212" hidden="1" customWidth="1"/>
    <col min="4871" max="4875" width="9.5703125" style="212" customWidth="1"/>
    <col min="4876" max="5120" width="9.140625" style="212"/>
    <col min="5121" max="5121" width="41.5703125" style="212" customWidth="1"/>
    <col min="5122" max="5126" width="0" style="212" hidden="1" customWidth="1"/>
    <col min="5127" max="5131" width="9.5703125" style="212" customWidth="1"/>
    <col min="5132" max="5376" width="9.140625" style="212"/>
    <col min="5377" max="5377" width="41.5703125" style="212" customWidth="1"/>
    <col min="5378" max="5382" width="0" style="212" hidden="1" customWidth="1"/>
    <col min="5383" max="5387" width="9.5703125" style="212" customWidth="1"/>
    <col min="5388" max="5632" width="9.140625" style="212"/>
    <col min="5633" max="5633" width="41.5703125" style="212" customWidth="1"/>
    <col min="5634" max="5638" width="0" style="212" hidden="1" customWidth="1"/>
    <col min="5639" max="5643" width="9.5703125" style="212" customWidth="1"/>
    <col min="5644" max="5888" width="9.140625" style="212"/>
    <col min="5889" max="5889" width="41.5703125" style="212" customWidth="1"/>
    <col min="5890" max="5894" width="0" style="212" hidden="1" customWidth="1"/>
    <col min="5895" max="5899" width="9.5703125" style="212" customWidth="1"/>
    <col min="5900" max="6144" width="9.140625" style="212"/>
    <col min="6145" max="6145" width="41.5703125" style="212" customWidth="1"/>
    <col min="6146" max="6150" width="0" style="212" hidden="1" customWidth="1"/>
    <col min="6151" max="6155" width="9.5703125" style="212" customWidth="1"/>
    <col min="6156" max="6400" width="9.140625" style="212"/>
    <col min="6401" max="6401" width="41.5703125" style="212" customWidth="1"/>
    <col min="6402" max="6406" width="0" style="212" hidden="1" customWidth="1"/>
    <col min="6407" max="6411" width="9.5703125" style="212" customWidth="1"/>
    <col min="6412" max="6656" width="9.140625" style="212"/>
    <col min="6657" max="6657" width="41.5703125" style="212" customWidth="1"/>
    <col min="6658" max="6662" width="0" style="212" hidden="1" customWidth="1"/>
    <col min="6663" max="6667" width="9.5703125" style="212" customWidth="1"/>
    <col min="6668" max="6912" width="9.140625" style="212"/>
    <col min="6913" max="6913" width="41.5703125" style="212" customWidth="1"/>
    <col min="6914" max="6918" width="0" style="212" hidden="1" customWidth="1"/>
    <col min="6919" max="6923" width="9.5703125" style="212" customWidth="1"/>
    <col min="6924" max="7168" width="9.140625" style="212"/>
    <col min="7169" max="7169" width="41.5703125" style="212" customWidth="1"/>
    <col min="7170" max="7174" width="0" style="212" hidden="1" customWidth="1"/>
    <col min="7175" max="7179" width="9.5703125" style="212" customWidth="1"/>
    <col min="7180" max="7424" width="9.140625" style="212"/>
    <col min="7425" max="7425" width="41.5703125" style="212" customWidth="1"/>
    <col min="7426" max="7430" width="0" style="212" hidden="1" customWidth="1"/>
    <col min="7431" max="7435" width="9.5703125" style="212" customWidth="1"/>
    <col min="7436" max="7680" width="9.140625" style="212"/>
    <col min="7681" max="7681" width="41.5703125" style="212" customWidth="1"/>
    <col min="7682" max="7686" width="0" style="212" hidden="1" customWidth="1"/>
    <col min="7687" max="7691" width="9.5703125" style="212" customWidth="1"/>
    <col min="7692" max="7936" width="9.140625" style="212"/>
    <col min="7937" max="7937" width="41.5703125" style="212" customWidth="1"/>
    <col min="7938" max="7942" width="0" style="212" hidden="1" customWidth="1"/>
    <col min="7943" max="7947" width="9.5703125" style="212" customWidth="1"/>
    <col min="7948" max="8192" width="9.140625" style="212"/>
    <col min="8193" max="8193" width="41.5703125" style="212" customWidth="1"/>
    <col min="8194" max="8198" width="0" style="212" hidden="1" customWidth="1"/>
    <col min="8199" max="8203" width="9.5703125" style="212" customWidth="1"/>
    <col min="8204" max="8448" width="9.140625" style="212"/>
    <col min="8449" max="8449" width="41.5703125" style="212" customWidth="1"/>
    <col min="8450" max="8454" width="0" style="212" hidden="1" customWidth="1"/>
    <col min="8455" max="8459" width="9.5703125" style="212" customWidth="1"/>
    <col min="8460" max="8704" width="9.140625" style="212"/>
    <col min="8705" max="8705" width="41.5703125" style="212" customWidth="1"/>
    <col min="8706" max="8710" width="0" style="212" hidden="1" customWidth="1"/>
    <col min="8711" max="8715" width="9.5703125" style="212" customWidth="1"/>
    <col min="8716" max="8960" width="9.140625" style="212"/>
    <col min="8961" max="8961" width="41.5703125" style="212" customWidth="1"/>
    <col min="8962" max="8966" width="0" style="212" hidden="1" customWidth="1"/>
    <col min="8967" max="8971" width="9.5703125" style="212" customWidth="1"/>
    <col min="8972" max="9216" width="9.140625" style="212"/>
    <col min="9217" max="9217" width="41.5703125" style="212" customWidth="1"/>
    <col min="9218" max="9222" width="0" style="212" hidden="1" customWidth="1"/>
    <col min="9223" max="9227" width="9.5703125" style="212" customWidth="1"/>
    <col min="9228" max="9472" width="9.140625" style="212"/>
    <col min="9473" max="9473" width="41.5703125" style="212" customWidth="1"/>
    <col min="9474" max="9478" width="0" style="212" hidden="1" customWidth="1"/>
    <col min="9479" max="9483" width="9.5703125" style="212" customWidth="1"/>
    <col min="9484" max="9728" width="9.140625" style="212"/>
    <col min="9729" max="9729" width="41.5703125" style="212" customWidth="1"/>
    <col min="9730" max="9734" width="0" style="212" hidden="1" customWidth="1"/>
    <col min="9735" max="9739" width="9.5703125" style="212" customWidth="1"/>
    <col min="9740" max="9984" width="9.140625" style="212"/>
    <col min="9985" max="9985" width="41.5703125" style="212" customWidth="1"/>
    <col min="9986" max="9990" width="0" style="212" hidden="1" customWidth="1"/>
    <col min="9991" max="9995" width="9.5703125" style="212" customWidth="1"/>
    <col min="9996" max="10240" width="9.140625" style="212"/>
    <col min="10241" max="10241" width="41.5703125" style="212" customWidth="1"/>
    <col min="10242" max="10246" width="0" style="212" hidden="1" customWidth="1"/>
    <col min="10247" max="10251" width="9.5703125" style="212" customWidth="1"/>
    <col min="10252" max="10496" width="9.140625" style="212"/>
    <col min="10497" max="10497" width="41.5703125" style="212" customWidth="1"/>
    <col min="10498" max="10502" width="0" style="212" hidden="1" customWidth="1"/>
    <col min="10503" max="10507" width="9.5703125" style="212" customWidth="1"/>
    <col min="10508" max="10752" width="9.140625" style="212"/>
    <col min="10753" max="10753" width="41.5703125" style="212" customWidth="1"/>
    <col min="10754" max="10758" width="0" style="212" hidden="1" customWidth="1"/>
    <col min="10759" max="10763" width="9.5703125" style="212" customWidth="1"/>
    <col min="10764" max="11008" width="9.140625" style="212"/>
    <col min="11009" max="11009" width="41.5703125" style="212" customWidth="1"/>
    <col min="11010" max="11014" width="0" style="212" hidden="1" customWidth="1"/>
    <col min="11015" max="11019" width="9.5703125" style="212" customWidth="1"/>
    <col min="11020" max="11264" width="9.140625" style="212"/>
    <col min="11265" max="11265" width="41.5703125" style="212" customWidth="1"/>
    <col min="11266" max="11270" width="0" style="212" hidden="1" customWidth="1"/>
    <col min="11271" max="11275" width="9.5703125" style="212" customWidth="1"/>
    <col min="11276" max="11520" width="9.140625" style="212"/>
    <col min="11521" max="11521" width="41.5703125" style="212" customWidth="1"/>
    <col min="11522" max="11526" width="0" style="212" hidden="1" customWidth="1"/>
    <col min="11527" max="11531" width="9.5703125" style="212" customWidth="1"/>
    <col min="11532" max="11776" width="9.140625" style="212"/>
    <col min="11777" max="11777" width="41.5703125" style="212" customWidth="1"/>
    <col min="11778" max="11782" width="0" style="212" hidden="1" customWidth="1"/>
    <col min="11783" max="11787" width="9.5703125" style="212" customWidth="1"/>
    <col min="11788" max="12032" width="9.140625" style="212"/>
    <col min="12033" max="12033" width="41.5703125" style="212" customWidth="1"/>
    <col min="12034" max="12038" width="0" style="212" hidden="1" customWidth="1"/>
    <col min="12039" max="12043" width="9.5703125" style="212" customWidth="1"/>
    <col min="12044" max="12288" width="9.140625" style="212"/>
    <col min="12289" max="12289" width="41.5703125" style="212" customWidth="1"/>
    <col min="12290" max="12294" width="0" style="212" hidden="1" customWidth="1"/>
    <col min="12295" max="12299" width="9.5703125" style="212" customWidth="1"/>
    <col min="12300" max="12544" width="9.140625" style="212"/>
    <col min="12545" max="12545" width="41.5703125" style="212" customWidth="1"/>
    <col min="12546" max="12550" width="0" style="212" hidden="1" customWidth="1"/>
    <col min="12551" max="12555" width="9.5703125" style="212" customWidth="1"/>
    <col min="12556" max="12800" width="9.140625" style="212"/>
    <col min="12801" max="12801" width="41.5703125" style="212" customWidth="1"/>
    <col min="12802" max="12806" width="0" style="212" hidden="1" customWidth="1"/>
    <col min="12807" max="12811" width="9.5703125" style="212" customWidth="1"/>
    <col min="12812" max="13056" width="9.140625" style="212"/>
    <col min="13057" max="13057" width="41.5703125" style="212" customWidth="1"/>
    <col min="13058" max="13062" width="0" style="212" hidden="1" customWidth="1"/>
    <col min="13063" max="13067" width="9.5703125" style="212" customWidth="1"/>
    <col min="13068" max="13312" width="9.140625" style="212"/>
    <col min="13313" max="13313" width="41.5703125" style="212" customWidth="1"/>
    <col min="13314" max="13318" width="0" style="212" hidden="1" customWidth="1"/>
    <col min="13319" max="13323" width="9.5703125" style="212" customWidth="1"/>
    <col min="13324" max="13568" width="9.140625" style="212"/>
    <col min="13569" max="13569" width="41.5703125" style="212" customWidth="1"/>
    <col min="13570" max="13574" width="0" style="212" hidden="1" customWidth="1"/>
    <col min="13575" max="13579" width="9.5703125" style="212" customWidth="1"/>
    <col min="13580" max="13824" width="9.140625" style="212"/>
    <col min="13825" max="13825" width="41.5703125" style="212" customWidth="1"/>
    <col min="13826" max="13830" width="0" style="212" hidden="1" customWidth="1"/>
    <col min="13831" max="13835" width="9.5703125" style="212" customWidth="1"/>
    <col min="13836" max="14080" width="9.140625" style="212"/>
    <col min="14081" max="14081" width="41.5703125" style="212" customWidth="1"/>
    <col min="14082" max="14086" width="0" style="212" hidden="1" customWidth="1"/>
    <col min="14087" max="14091" width="9.5703125" style="212" customWidth="1"/>
    <col min="14092" max="14336" width="9.140625" style="212"/>
    <col min="14337" max="14337" width="41.5703125" style="212" customWidth="1"/>
    <col min="14338" max="14342" width="0" style="212" hidden="1" customWidth="1"/>
    <col min="14343" max="14347" width="9.5703125" style="212" customWidth="1"/>
    <col min="14348" max="14592" width="9.140625" style="212"/>
    <col min="14593" max="14593" width="41.5703125" style="212" customWidth="1"/>
    <col min="14594" max="14598" width="0" style="212" hidden="1" customWidth="1"/>
    <col min="14599" max="14603" width="9.5703125" style="212" customWidth="1"/>
    <col min="14604" max="14848" width="9.140625" style="212"/>
    <col min="14849" max="14849" width="41.5703125" style="212" customWidth="1"/>
    <col min="14850" max="14854" width="0" style="212" hidden="1" customWidth="1"/>
    <col min="14855" max="14859" width="9.5703125" style="212" customWidth="1"/>
    <col min="14860" max="15104" width="9.140625" style="212"/>
    <col min="15105" max="15105" width="41.5703125" style="212" customWidth="1"/>
    <col min="15106" max="15110" width="0" style="212" hidden="1" customWidth="1"/>
    <col min="15111" max="15115" width="9.5703125" style="212" customWidth="1"/>
    <col min="15116" max="15360" width="9.140625" style="212"/>
    <col min="15361" max="15361" width="41.5703125" style="212" customWidth="1"/>
    <col min="15362" max="15366" width="0" style="212" hidden="1" customWidth="1"/>
    <col min="15367" max="15371" width="9.5703125" style="212" customWidth="1"/>
    <col min="15372" max="15616" width="9.140625" style="212"/>
    <col min="15617" max="15617" width="41.5703125" style="212" customWidth="1"/>
    <col min="15618" max="15622" width="0" style="212" hidden="1" customWidth="1"/>
    <col min="15623" max="15627" width="9.5703125" style="212" customWidth="1"/>
    <col min="15628" max="15872" width="9.140625" style="212"/>
    <col min="15873" max="15873" width="41.5703125" style="212" customWidth="1"/>
    <col min="15874" max="15878" width="0" style="212" hidden="1" customWidth="1"/>
    <col min="15879" max="15883" width="9.5703125" style="212" customWidth="1"/>
    <col min="15884" max="16128" width="9.140625" style="212"/>
    <col min="16129" max="16129" width="41.570312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67" customFormat="1" ht="18" customHeight="1" x14ac:dyDescent="0.2">
      <c r="A2" s="210" t="s">
        <v>311</v>
      </c>
      <c r="B2" s="287"/>
    </row>
    <row r="3" spans="1:13" s="267" customFormat="1" ht="18" customHeight="1" x14ac:dyDescent="0.2">
      <c r="A3" s="210" t="s">
        <v>312</v>
      </c>
      <c r="B3" s="287"/>
    </row>
    <row r="4" spans="1:13" s="267" customFormat="1" ht="18" customHeight="1" x14ac:dyDescent="0.2">
      <c r="A4" s="210" t="s">
        <v>313</v>
      </c>
      <c r="B4" s="287"/>
    </row>
    <row r="5" spans="1:13" s="269" customFormat="1" ht="18" customHeight="1" thickBot="1" x14ac:dyDescent="0.25">
      <c r="A5" s="268" t="s">
        <v>314</v>
      </c>
      <c r="B5" s="288"/>
      <c r="C5" s="288"/>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6.75" customHeight="1" x14ac:dyDescent="0.2">
      <c r="A7" s="270"/>
      <c r="B7" s="233"/>
    </row>
    <row r="8" spans="1:13" s="272" customFormat="1" ht="12.95" customHeight="1" x14ac:dyDescent="0.2">
      <c r="A8" s="232" t="s">
        <v>42</v>
      </c>
      <c r="B8" s="271">
        <v>36204.5</v>
      </c>
      <c r="C8" s="271">
        <v>37351.300000000003</v>
      </c>
      <c r="D8" s="271">
        <v>37664</v>
      </c>
      <c r="E8" s="271">
        <v>38104.400000000001</v>
      </c>
      <c r="F8" s="271">
        <v>34402.300000000003</v>
      </c>
      <c r="G8" s="271">
        <v>85850.1</v>
      </c>
      <c r="H8" s="271">
        <v>118334</v>
      </c>
      <c r="I8" s="271">
        <v>131777.9</v>
      </c>
      <c r="J8" s="271">
        <v>296990.3</v>
      </c>
      <c r="K8" s="271">
        <v>326540.90000000002</v>
      </c>
      <c r="L8" s="271">
        <v>385336.4</v>
      </c>
      <c r="M8" s="271">
        <v>466403.9</v>
      </c>
    </row>
    <row r="9" spans="1:13" s="269" customFormat="1" ht="12.95" customHeight="1" x14ac:dyDescent="0.2">
      <c r="A9" s="273" t="s">
        <v>236</v>
      </c>
      <c r="B9" s="274">
        <v>8469.7000000000007</v>
      </c>
      <c r="C9" s="274">
        <v>10472.4</v>
      </c>
      <c r="D9" s="274">
        <v>9328.2000000000007</v>
      </c>
      <c r="E9" s="274">
        <v>6523.9</v>
      </c>
      <c r="F9" s="274">
        <v>6653.2</v>
      </c>
      <c r="G9" s="274">
        <v>10378.799999999999</v>
      </c>
      <c r="H9" s="274">
        <v>12234.5</v>
      </c>
      <c r="I9" s="274">
        <v>24457.5</v>
      </c>
      <c r="J9" s="274">
        <v>96600.7</v>
      </c>
      <c r="K9" s="274">
        <v>112368.3</v>
      </c>
      <c r="L9" s="274">
        <v>152758.5</v>
      </c>
      <c r="M9" s="274">
        <v>203623.6</v>
      </c>
    </row>
    <row r="10" spans="1:13" s="269" customFormat="1" ht="24" customHeight="1" x14ac:dyDescent="0.2">
      <c r="A10" s="275" t="s">
        <v>280</v>
      </c>
      <c r="B10" s="274">
        <v>474.6</v>
      </c>
      <c r="C10" s="274">
        <v>1530</v>
      </c>
      <c r="D10" s="274">
        <v>1905.2</v>
      </c>
      <c r="E10" s="274">
        <v>1057.7</v>
      </c>
      <c r="F10" s="274">
        <v>367.3</v>
      </c>
      <c r="G10" s="274">
        <v>1675.8</v>
      </c>
      <c r="H10" s="274">
        <v>2271.6999999999998</v>
      </c>
      <c r="I10" s="274">
        <v>9200.6</v>
      </c>
      <c r="J10" s="274">
        <v>18338.599999999999</v>
      </c>
      <c r="K10" s="274">
        <v>14334.3</v>
      </c>
      <c r="L10" s="274">
        <v>45613.2</v>
      </c>
      <c r="M10" s="274">
        <v>52660.4</v>
      </c>
    </row>
    <row r="11" spans="1:13" s="269" customFormat="1" ht="12.95" customHeight="1" x14ac:dyDescent="0.2">
      <c r="A11" s="275" t="s">
        <v>238</v>
      </c>
      <c r="B11" s="274">
        <v>99</v>
      </c>
      <c r="C11" s="274">
        <v>171.2</v>
      </c>
      <c r="D11" s="274">
        <v>436.8</v>
      </c>
      <c r="E11" s="274">
        <v>1149.8</v>
      </c>
      <c r="F11" s="274">
        <v>1278.5</v>
      </c>
      <c r="G11" s="274">
        <v>1395.4</v>
      </c>
      <c r="H11" s="274">
        <v>1897.4</v>
      </c>
      <c r="I11" s="274">
        <v>1541</v>
      </c>
      <c r="J11" s="274">
        <v>9221.9</v>
      </c>
      <c r="K11" s="274">
        <v>14476.9</v>
      </c>
      <c r="L11" s="274">
        <v>3378.8</v>
      </c>
      <c r="M11" s="274">
        <v>13044.3</v>
      </c>
    </row>
    <row r="12" spans="1:13" s="269" customFormat="1" ht="12.95" customHeight="1" x14ac:dyDescent="0.2">
      <c r="A12" s="275" t="s">
        <v>239</v>
      </c>
      <c r="B12" s="274">
        <v>98.1</v>
      </c>
      <c r="C12" s="274">
        <v>535.29999999999995</v>
      </c>
      <c r="D12" s="274">
        <v>479.5</v>
      </c>
      <c r="E12" s="274">
        <v>707.4</v>
      </c>
      <c r="F12" s="274">
        <v>754.8</v>
      </c>
      <c r="G12" s="274">
        <v>803.2</v>
      </c>
      <c r="H12" s="274">
        <v>861.6</v>
      </c>
      <c r="I12" s="274">
        <v>1326.3</v>
      </c>
      <c r="J12" s="274">
        <v>5446</v>
      </c>
      <c r="K12" s="274">
        <v>12837.5</v>
      </c>
      <c r="L12" s="274">
        <v>18735.8</v>
      </c>
      <c r="M12" s="274">
        <v>21767.4</v>
      </c>
    </row>
    <row r="13" spans="1:13" s="269" customFormat="1" ht="24" x14ac:dyDescent="0.2">
      <c r="A13" s="275" t="s">
        <v>281</v>
      </c>
      <c r="B13" s="274">
        <v>924.3</v>
      </c>
      <c r="C13" s="274">
        <v>890.1</v>
      </c>
      <c r="D13" s="274">
        <v>321.10000000000002</v>
      </c>
      <c r="E13" s="274">
        <v>287.39999999999998</v>
      </c>
      <c r="F13" s="274">
        <v>1056.3</v>
      </c>
      <c r="G13" s="274">
        <v>1165.5999999999999</v>
      </c>
      <c r="H13" s="274">
        <v>1196.5999999999999</v>
      </c>
      <c r="I13" s="274">
        <v>2080.6</v>
      </c>
      <c r="J13" s="274">
        <v>2868.6</v>
      </c>
      <c r="K13" s="274">
        <v>2967.4</v>
      </c>
      <c r="L13" s="274">
        <v>5004.5</v>
      </c>
      <c r="M13" s="274">
        <v>8962.2000000000007</v>
      </c>
    </row>
    <row r="14" spans="1:13" s="269" customFormat="1" ht="24" x14ac:dyDescent="0.2">
      <c r="A14" s="275" t="s">
        <v>241</v>
      </c>
      <c r="B14" s="274">
        <v>0.8</v>
      </c>
      <c r="C14" s="274">
        <v>0.6</v>
      </c>
      <c r="D14" s="274">
        <v>0</v>
      </c>
      <c r="E14" s="274">
        <v>0</v>
      </c>
      <c r="F14" s="274">
        <v>0</v>
      </c>
      <c r="G14" s="274" t="s">
        <v>33</v>
      </c>
      <c r="H14" s="274">
        <v>0</v>
      </c>
      <c r="I14" s="274" t="s">
        <v>33</v>
      </c>
      <c r="J14" s="274">
        <v>0</v>
      </c>
      <c r="K14" s="274">
        <v>0</v>
      </c>
      <c r="L14" s="274">
        <v>68.7</v>
      </c>
      <c r="M14" s="274">
        <v>1699.7</v>
      </c>
    </row>
    <row r="15" spans="1:13" s="269" customFormat="1" ht="12.95" customHeight="1" x14ac:dyDescent="0.2">
      <c r="A15" s="275" t="s">
        <v>242</v>
      </c>
      <c r="B15" s="274">
        <v>6266.9</v>
      </c>
      <c r="C15" s="274">
        <v>6757</v>
      </c>
      <c r="D15" s="274">
        <v>5962.7</v>
      </c>
      <c r="E15" s="274">
        <v>3145.3</v>
      </c>
      <c r="F15" s="274">
        <v>3071.4</v>
      </c>
      <c r="G15" s="274">
        <v>4428.3999999999996</v>
      </c>
      <c r="H15" s="274">
        <v>5119.1000000000004</v>
      </c>
      <c r="I15" s="274">
        <v>9000.1</v>
      </c>
      <c r="J15" s="274">
        <v>45501.9</v>
      </c>
      <c r="K15" s="274">
        <v>64074.400000000001</v>
      </c>
      <c r="L15" s="274">
        <v>71843.600000000006</v>
      </c>
      <c r="M15" s="274">
        <v>88093.5</v>
      </c>
    </row>
    <row r="16" spans="1:13" s="269" customFormat="1" ht="12.95" customHeight="1" x14ac:dyDescent="0.2">
      <c r="A16" s="275" t="s">
        <v>243</v>
      </c>
      <c r="B16" s="223">
        <v>535.4</v>
      </c>
      <c r="C16" s="223">
        <v>520.4</v>
      </c>
      <c r="D16" s="223">
        <v>152.1</v>
      </c>
      <c r="E16" s="223">
        <v>106.4</v>
      </c>
      <c r="F16" s="223">
        <v>56.7</v>
      </c>
      <c r="G16" s="223">
        <v>836</v>
      </c>
      <c r="H16" s="223">
        <v>788.7</v>
      </c>
      <c r="I16" s="223">
        <v>1241</v>
      </c>
      <c r="J16" s="223">
        <v>15135</v>
      </c>
      <c r="K16" s="223">
        <v>3605.6</v>
      </c>
      <c r="L16" s="223">
        <v>7945.3</v>
      </c>
      <c r="M16" s="223">
        <v>17336.7</v>
      </c>
    </row>
    <row r="17" spans="1:13" s="269" customFormat="1" ht="12.95" customHeight="1" x14ac:dyDescent="0.2">
      <c r="A17" s="275" t="s">
        <v>244</v>
      </c>
      <c r="B17" s="223">
        <v>70.599999999999994</v>
      </c>
      <c r="C17" s="223">
        <v>67.900000000000006</v>
      </c>
      <c r="D17" s="223">
        <v>70.7</v>
      </c>
      <c r="E17" s="223">
        <v>69.900000000000006</v>
      </c>
      <c r="F17" s="223">
        <v>68</v>
      </c>
      <c r="G17" s="223">
        <v>74.3</v>
      </c>
      <c r="H17" s="223">
        <v>99.4</v>
      </c>
      <c r="I17" s="223">
        <v>67.900000000000006</v>
      </c>
      <c r="J17" s="223">
        <v>88.7</v>
      </c>
      <c r="K17" s="223">
        <v>72.2</v>
      </c>
      <c r="L17" s="223">
        <v>168.5</v>
      </c>
      <c r="M17" s="223">
        <v>59.4</v>
      </c>
    </row>
    <row r="18" spans="1:13" s="269" customFormat="1" ht="12.95" customHeight="1" x14ac:dyDescent="0.2">
      <c r="A18" s="273" t="s">
        <v>245</v>
      </c>
      <c r="B18" s="223">
        <v>27734.799999999999</v>
      </c>
      <c r="C18" s="223">
        <v>26878.9</v>
      </c>
      <c r="D18" s="223">
        <v>28335.9</v>
      </c>
      <c r="E18" s="223">
        <v>31580.5</v>
      </c>
      <c r="F18" s="223">
        <v>27749.200000000001</v>
      </c>
      <c r="G18" s="223">
        <v>75471.3</v>
      </c>
      <c r="H18" s="223">
        <v>106099.5</v>
      </c>
      <c r="I18" s="223">
        <v>107320.4</v>
      </c>
      <c r="J18" s="223">
        <v>200389.6</v>
      </c>
      <c r="K18" s="223">
        <v>214172.6</v>
      </c>
      <c r="L18" s="223">
        <v>232578</v>
      </c>
      <c r="M18" s="223">
        <v>262780.3</v>
      </c>
    </row>
    <row r="19" spans="1:13" s="269" customFormat="1" ht="12.95" customHeight="1" x14ac:dyDescent="0.2">
      <c r="A19" s="275" t="s">
        <v>246</v>
      </c>
      <c r="B19" s="223">
        <v>2452.1999999999998</v>
      </c>
      <c r="C19" s="223">
        <v>2389.5</v>
      </c>
      <c r="D19" s="223">
        <v>2281.3000000000002</v>
      </c>
      <c r="E19" s="223">
        <v>2552.6</v>
      </c>
      <c r="F19" s="223">
        <v>2857.2</v>
      </c>
      <c r="G19" s="223">
        <v>29403.3</v>
      </c>
      <c r="H19" s="223">
        <v>30263.8</v>
      </c>
      <c r="I19" s="223">
        <v>45586.8</v>
      </c>
      <c r="J19" s="223">
        <v>102976.6</v>
      </c>
      <c r="K19" s="223">
        <v>101029.8</v>
      </c>
      <c r="L19" s="223">
        <v>111123.7</v>
      </c>
      <c r="M19" s="223">
        <v>111516.8</v>
      </c>
    </row>
    <row r="20" spans="1:13" s="269" customFormat="1" ht="12.95" customHeight="1" x14ac:dyDescent="0.2">
      <c r="A20" s="275" t="s">
        <v>247</v>
      </c>
      <c r="B20" s="223" t="s">
        <v>248</v>
      </c>
      <c r="C20" s="223" t="s">
        <v>248</v>
      </c>
      <c r="D20" s="223" t="s">
        <v>248</v>
      </c>
      <c r="E20" s="223" t="s">
        <v>248</v>
      </c>
      <c r="F20" s="223" t="s">
        <v>33</v>
      </c>
      <c r="G20" s="223" t="s">
        <v>33</v>
      </c>
      <c r="H20" s="223">
        <v>0.1</v>
      </c>
      <c r="I20" s="223">
        <v>0.2</v>
      </c>
      <c r="J20" s="223">
        <v>0.1</v>
      </c>
      <c r="K20" s="223">
        <v>0.1</v>
      </c>
      <c r="L20" s="223">
        <v>0.1</v>
      </c>
      <c r="M20" s="223">
        <v>0.1</v>
      </c>
    </row>
    <row r="21" spans="1:13" s="269" customFormat="1" ht="12.95" customHeight="1" x14ac:dyDescent="0.2">
      <c r="A21" s="275" t="s">
        <v>249</v>
      </c>
      <c r="B21" s="223" t="s">
        <v>33</v>
      </c>
      <c r="C21" s="223" t="s">
        <v>33</v>
      </c>
      <c r="D21" s="223" t="s">
        <v>33</v>
      </c>
      <c r="E21" s="223" t="s">
        <v>33</v>
      </c>
      <c r="F21" s="223" t="s">
        <v>33</v>
      </c>
      <c r="G21" s="223" t="s">
        <v>33</v>
      </c>
      <c r="H21" s="223" t="s">
        <v>33</v>
      </c>
      <c r="I21" s="223" t="s">
        <v>33</v>
      </c>
      <c r="J21" s="223" t="s">
        <v>33</v>
      </c>
      <c r="K21" s="223" t="s">
        <v>33</v>
      </c>
      <c r="L21" s="223">
        <v>46.6</v>
      </c>
      <c r="M21" s="223">
        <v>46</v>
      </c>
    </row>
    <row r="22" spans="1:13" s="269" customFormat="1" ht="12.95" customHeight="1" x14ac:dyDescent="0.2">
      <c r="A22" s="275" t="s">
        <v>250</v>
      </c>
      <c r="B22" s="223">
        <v>2.5</v>
      </c>
      <c r="C22" s="223">
        <v>17.899999999999999</v>
      </c>
      <c r="D22" s="223">
        <v>1.2</v>
      </c>
      <c r="E22" s="223">
        <v>0</v>
      </c>
      <c r="F22" s="223">
        <v>1.8</v>
      </c>
      <c r="G22" s="223">
        <v>1.6</v>
      </c>
      <c r="H22" s="223">
        <v>1.8</v>
      </c>
      <c r="I22" s="223">
        <v>1.9</v>
      </c>
      <c r="J22" s="223">
        <v>2</v>
      </c>
      <c r="K22" s="223">
        <v>2.6</v>
      </c>
      <c r="L22" s="223">
        <v>3.2</v>
      </c>
      <c r="M22" s="223">
        <v>9.1</v>
      </c>
    </row>
    <row r="23" spans="1:13" s="269" customFormat="1" ht="12.95" customHeight="1" x14ac:dyDescent="0.2">
      <c r="A23" s="275" t="s">
        <v>251</v>
      </c>
      <c r="B23" s="223">
        <v>678.4</v>
      </c>
      <c r="C23" s="223">
        <v>8</v>
      </c>
      <c r="D23" s="223">
        <v>2</v>
      </c>
      <c r="E23" s="223">
        <v>1</v>
      </c>
      <c r="F23" s="223">
        <v>1</v>
      </c>
      <c r="G23" s="223">
        <v>1</v>
      </c>
      <c r="H23" s="223">
        <v>1.2</v>
      </c>
      <c r="I23" s="223">
        <v>1.2</v>
      </c>
      <c r="J23" s="223">
        <v>1.2</v>
      </c>
      <c r="K23" s="223">
        <v>1.3</v>
      </c>
      <c r="L23" s="223">
        <v>5533</v>
      </c>
      <c r="M23" s="223">
        <v>5629.8</v>
      </c>
    </row>
    <row r="24" spans="1:13" s="269" customFormat="1" ht="12.95" customHeight="1" x14ac:dyDescent="0.2">
      <c r="A24" s="275" t="s">
        <v>252</v>
      </c>
      <c r="B24" s="223">
        <v>288.39999999999998</v>
      </c>
      <c r="C24" s="223">
        <v>326.10000000000002</v>
      </c>
      <c r="D24" s="223">
        <v>504.8</v>
      </c>
      <c r="E24" s="223">
        <v>412.2</v>
      </c>
      <c r="F24" s="223">
        <v>480.7</v>
      </c>
      <c r="G24" s="223">
        <v>1587.7</v>
      </c>
      <c r="H24" s="223">
        <v>1371.1</v>
      </c>
      <c r="I24" s="223">
        <v>1178.5999999999999</v>
      </c>
      <c r="J24" s="223">
        <v>3291.9</v>
      </c>
      <c r="K24" s="223">
        <v>10244.200000000001</v>
      </c>
      <c r="L24" s="223">
        <v>2839.6</v>
      </c>
      <c r="M24" s="223">
        <v>3595.4</v>
      </c>
    </row>
    <row r="25" spans="1:13" s="269" customFormat="1" ht="12.95" customHeight="1" x14ac:dyDescent="0.2">
      <c r="A25" s="275" t="s">
        <v>253</v>
      </c>
      <c r="B25" s="223">
        <v>24309.3</v>
      </c>
      <c r="C25" s="223">
        <v>24135</v>
      </c>
      <c r="D25" s="223">
        <v>25544.400000000001</v>
      </c>
      <c r="E25" s="223">
        <v>28611.8</v>
      </c>
      <c r="F25" s="223">
        <v>24395.9</v>
      </c>
      <c r="G25" s="223">
        <v>44088.800000000003</v>
      </c>
      <c r="H25" s="223">
        <v>74087.7</v>
      </c>
      <c r="I25" s="223">
        <v>52461.2</v>
      </c>
      <c r="J25" s="223">
        <v>86127</v>
      </c>
      <c r="K25" s="223">
        <v>94620.800000000003</v>
      </c>
      <c r="L25" s="223">
        <v>105005.1</v>
      </c>
      <c r="M25" s="223">
        <v>133137.4</v>
      </c>
    </row>
    <row r="26" spans="1:13" s="269" customFormat="1" ht="12" x14ac:dyDescent="0.2">
      <c r="A26" s="273" t="s">
        <v>317</v>
      </c>
      <c r="B26" s="223">
        <v>4</v>
      </c>
      <c r="C26" s="223">
        <v>2.5</v>
      </c>
      <c r="D26" s="223">
        <v>2.2000000000000002</v>
      </c>
      <c r="E26" s="223">
        <v>2.9</v>
      </c>
      <c r="F26" s="223">
        <v>12.7</v>
      </c>
      <c r="G26" s="223">
        <v>389</v>
      </c>
      <c r="H26" s="223">
        <v>373.8</v>
      </c>
      <c r="I26" s="223">
        <v>8090.5</v>
      </c>
      <c r="J26" s="223">
        <v>7990.7</v>
      </c>
      <c r="K26" s="223">
        <v>8273.9</v>
      </c>
      <c r="L26" s="223">
        <v>8026.7</v>
      </c>
      <c r="M26" s="223">
        <v>8845.7000000000007</v>
      </c>
    </row>
    <row r="27" spans="1:13" s="269" customFormat="1" ht="10.5" customHeight="1" x14ac:dyDescent="0.2">
      <c r="A27" s="273"/>
      <c r="B27" s="223"/>
      <c r="C27" s="223"/>
      <c r="D27" s="223"/>
      <c r="E27" s="223"/>
      <c r="F27" s="223"/>
      <c r="G27" s="223"/>
      <c r="H27" s="223"/>
      <c r="I27" s="223"/>
      <c r="J27" s="223"/>
      <c r="K27" s="223"/>
      <c r="L27" s="223"/>
      <c r="M27" s="223"/>
    </row>
    <row r="28" spans="1:13" s="269" customFormat="1" ht="12.95" customHeight="1" x14ac:dyDescent="0.2">
      <c r="A28" s="232" t="s">
        <v>43</v>
      </c>
      <c r="B28" s="271">
        <v>6140.7</v>
      </c>
      <c r="C28" s="271">
        <v>8300.2999999999993</v>
      </c>
      <c r="D28" s="271">
        <v>7098.3</v>
      </c>
      <c r="E28" s="271">
        <v>2783.7</v>
      </c>
      <c r="F28" s="271">
        <v>3172.3</v>
      </c>
      <c r="G28" s="271">
        <v>24442.5</v>
      </c>
      <c r="H28" s="271">
        <v>20148.7</v>
      </c>
      <c r="I28" s="271">
        <v>47024.6</v>
      </c>
      <c r="J28" s="271">
        <v>56553.1</v>
      </c>
      <c r="K28" s="271">
        <v>61757.7</v>
      </c>
      <c r="L28" s="271">
        <v>87600.5</v>
      </c>
      <c r="M28" s="271">
        <v>114914.8</v>
      </c>
    </row>
    <row r="29" spans="1:13" s="269" customFormat="1" ht="12.95" customHeight="1" x14ac:dyDescent="0.2">
      <c r="A29" s="273" t="s">
        <v>255</v>
      </c>
      <c r="B29" s="274">
        <v>5131.5</v>
      </c>
      <c r="C29" s="274">
        <v>7314.2</v>
      </c>
      <c r="D29" s="274">
        <v>6510</v>
      </c>
      <c r="E29" s="274">
        <v>2227.3000000000002</v>
      </c>
      <c r="F29" s="274">
        <v>2371.6</v>
      </c>
      <c r="G29" s="274">
        <v>14214.1</v>
      </c>
      <c r="H29" s="274">
        <v>10788.2</v>
      </c>
      <c r="I29" s="274">
        <v>9932.6</v>
      </c>
      <c r="J29" s="274">
        <v>13026.8</v>
      </c>
      <c r="K29" s="274">
        <v>19284.5</v>
      </c>
      <c r="L29" s="274">
        <v>48977.1</v>
      </c>
      <c r="M29" s="274">
        <v>71390.100000000006</v>
      </c>
    </row>
    <row r="30" spans="1:13" s="269" customFormat="1" ht="12.95" customHeight="1" x14ac:dyDescent="0.2">
      <c r="A30" s="275" t="s">
        <v>256</v>
      </c>
      <c r="B30" s="274">
        <v>4103</v>
      </c>
      <c r="C30" s="274">
        <v>2428.1</v>
      </c>
      <c r="D30" s="274">
        <v>1422.8</v>
      </c>
      <c r="E30" s="274">
        <v>674.2</v>
      </c>
      <c r="F30" s="274">
        <v>642.4</v>
      </c>
      <c r="G30" s="274">
        <v>2596.6999999999998</v>
      </c>
      <c r="H30" s="274">
        <v>1531.3</v>
      </c>
      <c r="I30" s="274">
        <v>2417.3000000000002</v>
      </c>
      <c r="J30" s="274">
        <v>5685.4</v>
      </c>
      <c r="K30" s="274">
        <v>8892</v>
      </c>
      <c r="L30" s="274">
        <v>17920.400000000001</v>
      </c>
      <c r="M30" s="274">
        <v>23551.1</v>
      </c>
    </row>
    <row r="31" spans="1:13" s="269" customFormat="1" ht="12.95" customHeight="1" x14ac:dyDescent="0.2">
      <c r="A31" s="275" t="s">
        <v>257</v>
      </c>
      <c r="B31" s="274">
        <v>312.8</v>
      </c>
      <c r="C31" s="274">
        <v>3914.3</v>
      </c>
      <c r="D31" s="274">
        <v>4230.7</v>
      </c>
      <c r="E31" s="274">
        <v>536.29999999999995</v>
      </c>
      <c r="F31" s="274">
        <v>674</v>
      </c>
      <c r="G31" s="274">
        <v>796.5</v>
      </c>
      <c r="H31" s="274">
        <v>447.5</v>
      </c>
      <c r="I31" s="274">
        <v>746.3</v>
      </c>
      <c r="J31" s="274">
        <v>1099.5</v>
      </c>
      <c r="K31" s="274">
        <v>1887</v>
      </c>
      <c r="L31" s="274">
        <v>2530.1999999999998</v>
      </c>
      <c r="M31" s="274">
        <v>20788.5</v>
      </c>
    </row>
    <row r="32" spans="1:13" s="269" customFormat="1" ht="12.95" customHeight="1" x14ac:dyDescent="0.2">
      <c r="A32" s="275" t="s">
        <v>258</v>
      </c>
      <c r="B32" s="274">
        <v>213.2</v>
      </c>
      <c r="C32" s="274">
        <v>327</v>
      </c>
      <c r="D32" s="274">
        <v>249.3</v>
      </c>
      <c r="E32" s="274">
        <v>402.7</v>
      </c>
      <c r="F32" s="274">
        <v>443.1</v>
      </c>
      <c r="G32" s="274">
        <v>5012</v>
      </c>
      <c r="H32" s="274">
        <v>1522.2</v>
      </c>
      <c r="I32" s="274">
        <v>1379.4</v>
      </c>
      <c r="J32" s="274">
        <v>916.7</v>
      </c>
      <c r="K32" s="274">
        <v>1458.5</v>
      </c>
      <c r="L32" s="274">
        <v>14520.8</v>
      </c>
      <c r="M32" s="274">
        <v>11797.4</v>
      </c>
    </row>
    <row r="33" spans="1:13" s="269" customFormat="1" ht="12.95" customHeight="1" x14ac:dyDescent="0.2">
      <c r="A33" s="275" t="s">
        <v>259</v>
      </c>
      <c r="B33" s="274">
        <v>93.8</v>
      </c>
      <c r="C33" s="274">
        <v>129.6</v>
      </c>
      <c r="D33" s="274">
        <v>110.5</v>
      </c>
      <c r="E33" s="274">
        <v>146.1</v>
      </c>
      <c r="F33" s="274">
        <v>141.69999999999999</v>
      </c>
      <c r="G33" s="274">
        <v>170.5</v>
      </c>
      <c r="H33" s="274">
        <v>527.1</v>
      </c>
      <c r="I33" s="274">
        <v>997.8</v>
      </c>
      <c r="J33" s="274">
        <v>3251.5</v>
      </c>
      <c r="K33" s="274">
        <v>4120.2</v>
      </c>
      <c r="L33" s="274">
        <v>7384</v>
      </c>
      <c r="M33" s="274">
        <v>13937.2</v>
      </c>
    </row>
    <row r="34" spans="1:13" s="269" customFormat="1" ht="12.95" customHeight="1" x14ac:dyDescent="0.2">
      <c r="A34" s="275" t="s">
        <v>260</v>
      </c>
      <c r="B34" s="274">
        <v>329.4</v>
      </c>
      <c r="C34" s="274">
        <v>376.9</v>
      </c>
      <c r="D34" s="274">
        <v>357.6</v>
      </c>
      <c r="E34" s="274">
        <v>371.8</v>
      </c>
      <c r="F34" s="274">
        <v>353.9</v>
      </c>
      <c r="G34" s="274">
        <v>5528</v>
      </c>
      <c r="H34" s="274">
        <v>6635.3</v>
      </c>
      <c r="I34" s="274">
        <v>4160.5</v>
      </c>
      <c r="J34" s="274">
        <v>1830.9</v>
      </c>
      <c r="K34" s="274">
        <v>1637.6</v>
      </c>
      <c r="L34" s="274">
        <v>687.1</v>
      </c>
      <c r="M34" s="274">
        <v>777.1</v>
      </c>
    </row>
    <row r="35" spans="1:13" s="269" customFormat="1" ht="12.95" customHeight="1" x14ac:dyDescent="0.2">
      <c r="A35" s="275" t="s">
        <v>261</v>
      </c>
      <c r="B35" s="274">
        <v>28.6</v>
      </c>
      <c r="C35" s="274">
        <v>86.9</v>
      </c>
      <c r="D35" s="274">
        <v>74.5</v>
      </c>
      <c r="E35" s="274">
        <v>24.5</v>
      </c>
      <c r="F35" s="274">
        <v>32.6</v>
      </c>
      <c r="G35" s="274">
        <v>29.7</v>
      </c>
      <c r="H35" s="274">
        <v>33.6</v>
      </c>
      <c r="I35" s="274">
        <v>8.1</v>
      </c>
      <c r="J35" s="274">
        <v>17.8</v>
      </c>
      <c r="K35" s="274">
        <v>1110</v>
      </c>
      <c r="L35" s="274">
        <v>239.4</v>
      </c>
      <c r="M35" s="274">
        <v>306.5</v>
      </c>
    </row>
    <row r="36" spans="1:13" s="269" customFormat="1" ht="12.95" customHeight="1" x14ac:dyDescent="0.2">
      <c r="A36" s="275" t="s">
        <v>262</v>
      </c>
      <c r="B36" s="274">
        <v>50.7</v>
      </c>
      <c r="C36" s="274">
        <v>51.5</v>
      </c>
      <c r="D36" s="274">
        <v>64.5</v>
      </c>
      <c r="E36" s="274">
        <v>71.7</v>
      </c>
      <c r="F36" s="274">
        <v>83.9</v>
      </c>
      <c r="G36" s="274">
        <v>80.8</v>
      </c>
      <c r="H36" s="274">
        <v>91.2</v>
      </c>
      <c r="I36" s="274">
        <v>223.2</v>
      </c>
      <c r="J36" s="274">
        <v>225</v>
      </c>
      <c r="K36" s="274">
        <v>179.3</v>
      </c>
      <c r="L36" s="274">
        <v>5695.2</v>
      </c>
      <c r="M36" s="274">
        <v>232.4</v>
      </c>
    </row>
    <row r="37" spans="1:13" s="269" customFormat="1" ht="12.95" customHeight="1" x14ac:dyDescent="0.2">
      <c r="A37" s="273" t="s">
        <v>263</v>
      </c>
      <c r="B37" s="274">
        <v>1009.2</v>
      </c>
      <c r="C37" s="274">
        <v>986.1</v>
      </c>
      <c r="D37" s="274">
        <v>588.4</v>
      </c>
      <c r="E37" s="274">
        <v>556.4</v>
      </c>
      <c r="F37" s="274">
        <v>800.7</v>
      </c>
      <c r="G37" s="274">
        <v>10228.4</v>
      </c>
      <c r="H37" s="274">
        <v>9360.5</v>
      </c>
      <c r="I37" s="274">
        <v>37092.1</v>
      </c>
      <c r="J37" s="274">
        <v>43526.400000000001</v>
      </c>
      <c r="K37" s="274">
        <v>42473.2</v>
      </c>
      <c r="L37" s="274">
        <v>38623.4</v>
      </c>
      <c r="M37" s="274">
        <v>43524.7</v>
      </c>
    </row>
    <row r="38" spans="1:13" s="269" customFormat="1" ht="12.95" customHeight="1" x14ac:dyDescent="0.2">
      <c r="A38" s="275" t="s">
        <v>264</v>
      </c>
      <c r="B38" s="274">
        <v>995.2</v>
      </c>
      <c r="C38" s="274">
        <v>955.8</v>
      </c>
      <c r="D38" s="274">
        <v>549.29999999999995</v>
      </c>
      <c r="E38" s="274">
        <v>516</v>
      </c>
      <c r="F38" s="274">
        <v>737.2</v>
      </c>
      <c r="G38" s="274">
        <v>10163.299999999999</v>
      </c>
      <c r="H38" s="274">
        <v>9179.7000000000007</v>
      </c>
      <c r="I38" s="274">
        <v>33536.1</v>
      </c>
      <c r="J38" s="274">
        <v>41983.9</v>
      </c>
      <c r="K38" s="274">
        <v>40976.6</v>
      </c>
      <c r="L38" s="274">
        <v>36928.1</v>
      </c>
      <c r="M38" s="274">
        <v>41777.699999999997</v>
      </c>
    </row>
    <row r="39" spans="1:13" s="269" customFormat="1" ht="12.95" customHeight="1" x14ac:dyDescent="0.2">
      <c r="A39" s="275" t="s">
        <v>265</v>
      </c>
      <c r="B39" s="274">
        <v>0.1</v>
      </c>
      <c r="C39" s="274">
        <v>0.1</v>
      </c>
      <c r="D39" s="274">
        <v>0.1</v>
      </c>
      <c r="E39" s="274">
        <v>0.1</v>
      </c>
      <c r="F39" s="274">
        <v>0.1</v>
      </c>
      <c r="G39" s="274">
        <v>0.4</v>
      </c>
      <c r="H39" s="274">
        <v>0.6</v>
      </c>
      <c r="I39" s="274">
        <v>0.8</v>
      </c>
      <c r="J39" s="274">
        <v>0.8</v>
      </c>
      <c r="K39" s="274">
        <v>0.8</v>
      </c>
      <c r="L39" s="274">
        <v>205.6</v>
      </c>
      <c r="M39" s="274">
        <v>205.3</v>
      </c>
    </row>
    <row r="40" spans="1:13" s="269" customFormat="1" ht="24" customHeight="1" x14ac:dyDescent="0.2">
      <c r="A40" s="275" t="s">
        <v>266</v>
      </c>
      <c r="B40" s="274">
        <v>14</v>
      </c>
      <c r="C40" s="274">
        <v>30.2</v>
      </c>
      <c r="D40" s="274">
        <v>39</v>
      </c>
      <c r="E40" s="274">
        <v>40.299999999999997</v>
      </c>
      <c r="F40" s="274">
        <v>63.4</v>
      </c>
      <c r="G40" s="274">
        <v>64.7</v>
      </c>
      <c r="H40" s="274">
        <v>180.2</v>
      </c>
      <c r="I40" s="274">
        <v>3555.2</v>
      </c>
      <c r="J40" s="274">
        <v>1541.7</v>
      </c>
      <c r="K40" s="274">
        <v>1495.8</v>
      </c>
      <c r="L40" s="274">
        <v>1489.7</v>
      </c>
      <c r="M40" s="274">
        <v>1541.7</v>
      </c>
    </row>
    <row r="41" spans="1:13" s="269" customFormat="1" ht="9.1999999999999993" customHeight="1" x14ac:dyDescent="0.2">
      <c r="A41" s="273"/>
      <c r="B41" s="223"/>
      <c r="C41" s="223"/>
      <c r="D41" s="223"/>
      <c r="E41" s="223"/>
      <c r="F41" s="223"/>
      <c r="G41" s="223"/>
      <c r="H41" s="223"/>
      <c r="I41" s="223"/>
      <c r="J41" s="223"/>
      <c r="K41" s="223"/>
      <c r="L41" s="223"/>
      <c r="M41" s="223"/>
    </row>
    <row r="42" spans="1:13" s="269" customFormat="1" ht="12.95" customHeight="1" x14ac:dyDescent="0.2">
      <c r="A42" s="232" t="s">
        <v>44</v>
      </c>
      <c r="B42" s="271">
        <v>30063.8</v>
      </c>
      <c r="C42" s="271">
        <v>29051</v>
      </c>
      <c r="D42" s="271">
        <v>30565.7</v>
      </c>
      <c r="E42" s="271">
        <v>35320.699999999997</v>
      </c>
      <c r="F42" s="271">
        <v>31230</v>
      </c>
      <c r="G42" s="271">
        <v>61407.6</v>
      </c>
      <c r="H42" s="271">
        <v>98185.4</v>
      </c>
      <c r="I42" s="271">
        <v>84753.3</v>
      </c>
      <c r="J42" s="271">
        <v>240437.2</v>
      </c>
      <c r="K42" s="271">
        <v>264783.2</v>
      </c>
      <c r="L42" s="271">
        <v>297735.90000000002</v>
      </c>
      <c r="M42" s="271">
        <v>351489.1</v>
      </c>
    </row>
    <row r="43" spans="1:13" s="269" customFormat="1" ht="12.95" customHeight="1" x14ac:dyDescent="0.2">
      <c r="A43" s="273" t="s">
        <v>267</v>
      </c>
      <c r="B43" s="223">
        <v>2116.6999999999998</v>
      </c>
      <c r="C43" s="223">
        <v>2116.6999999999998</v>
      </c>
      <c r="D43" s="223">
        <v>2244.1999999999998</v>
      </c>
      <c r="E43" s="223">
        <v>2243.8000000000002</v>
      </c>
      <c r="F43" s="223">
        <v>2275.9</v>
      </c>
      <c r="G43" s="223">
        <v>2280.1999999999998</v>
      </c>
      <c r="H43" s="223">
        <v>2285.6</v>
      </c>
      <c r="I43" s="223">
        <v>2250.1999999999998</v>
      </c>
      <c r="J43" s="223">
        <v>2213.1999999999998</v>
      </c>
      <c r="K43" s="223">
        <v>2251.6999999999998</v>
      </c>
      <c r="L43" s="223">
        <v>4218.8999999999996</v>
      </c>
      <c r="M43" s="223">
        <v>11414.6</v>
      </c>
    </row>
    <row r="44" spans="1:13" s="269" customFormat="1" ht="12.95" customHeight="1" x14ac:dyDescent="0.2">
      <c r="A44" s="273" t="s">
        <v>268</v>
      </c>
      <c r="B44" s="223">
        <v>18900.099999999999</v>
      </c>
      <c r="C44" s="223">
        <v>18925.2</v>
      </c>
      <c r="D44" s="223">
        <v>20246.8</v>
      </c>
      <c r="E44" s="223">
        <v>23250</v>
      </c>
      <c r="F44" s="223">
        <v>19794.099999999999</v>
      </c>
      <c r="G44" s="223">
        <v>47230.400000000001</v>
      </c>
      <c r="H44" s="223">
        <v>78849.100000000006</v>
      </c>
      <c r="I44" s="223">
        <v>56538.400000000001</v>
      </c>
      <c r="J44" s="223">
        <v>34044.699999999997</v>
      </c>
      <c r="K44" s="223">
        <v>33672.400000000001</v>
      </c>
      <c r="L44" s="223">
        <v>33470.699999999997</v>
      </c>
      <c r="M44" s="223">
        <v>33435.199999999997</v>
      </c>
    </row>
    <row r="45" spans="1:13" s="269" customFormat="1" ht="12.95" customHeight="1" x14ac:dyDescent="0.2">
      <c r="A45" s="275" t="s">
        <v>269</v>
      </c>
      <c r="B45" s="223">
        <v>10120.799999999999</v>
      </c>
      <c r="C45" s="223">
        <v>10117.4</v>
      </c>
      <c r="D45" s="223">
        <v>10117.4</v>
      </c>
      <c r="E45" s="223">
        <v>10710</v>
      </c>
      <c r="F45" s="223">
        <v>10710.6</v>
      </c>
      <c r="G45" s="223">
        <v>10993.4</v>
      </c>
      <c r="H45" s="223">
        <v>11023.6</v>
      </c>
      <c r="I45" s="223">
        <v>10801</v>
      </c>
      <c r="J45" s="223">
        <v>4713.6000000000004</v>
      </c>
      <c r="K45" s="223">
        <v>4447</v>
      </c>
      <c r="L45" s="223">
        <v>4347.8999999999996</v>
      </c>
      <c r="M45" s="223">
        <v>4518</v>
      </c>
    </row>
    <row r="46" spans="1:13" s="269" customFormat="1" ht="12.95" customHeight="1" x14ac:dyDescent="0.2">
      <c r="A46" s="275" t="s">
        <v>270</v>
      </c>
      <c r="B46" s="223">
        <v>8563.1</v>
      </c>
      <c r="C46" s="223">
        <v>8602.5</v>
      </c>
      <c r="D46" s="223">
        <v>9863.6</v>
      </c>
      <c r="E46" s="223">
        <v>12271.9</v>
      </c>
      <c r="F46" s="223">
        <v>8741.5</v>
      </c>
      <c r="G46" s="223">
        <v>28277.200000000001</v>
      </c>
      <c r="H46" s="223">
        <v>59920.5</v>
      </c>
      <c r="I46" s="223">
        <v>32237.8</v>
      </c>
      <c r="J46" s="223">
        <v>14326</v>
      </c>
      <c r="K46" s="223">
        <v>13691.5</v>
      </c>
      <c r="L46" s="223">
        <v>13648</v>
      </c>
      <c r="M46" s="223">
        <v>13542.9</v>
      </c>
    </row>
    <row r="47" spans="1:13" s="269" customFormat="1" ht="36" x14ac:dyDescent="0.2">
      <c r="A47" s="275" t="s">
        <v>272</v>
      </c>
      <c r="B47" s="223"/>
      <c r="C47" s="223"/>
      <c r="D47" s="223"/>
      <c r="E47" s="223"/>
      <c r="F47" s="223"/>
      <c r="G47" s="223"/>
      <c r="H47" s="223" t="s">
        <v>33</v>
      </c>
      <c r="I47" s="223" t="s">
        <v>33</v>
      </c>
      <c r="J47" s="223" t="s">
        <v>33</v>
      </c>
      <c r="K47" s="223" t="s">
        <v>33</v>
      </c>
      <c r="L47" s="223">
        <v>-308.89999999999998</v>
      </c>
      <c r="M47" s="223">
        <v>-367.3</v>
      </c>
    </row>
    <row r="48" spans="1:13" s="269" customFormat="1" ht="12" x14ac:dyDescent="0.2">
      <c r="A48" s="275" t="s">
        <v>271</v>
      </c>
      <c r="B48" s="223">
        <v>216.2</v>
      </c>
      <c r="C48" s="223">
        <v>206.1</v>
      </c>
      <c r="D48" s="223">
        <v>265.8</v>
      </c>
      <c r="E48" s="223">
        <v>268.2</v>
      </c>
      <c r="F48" s="223">
        <v>341.9</v>
      </c>
      <c r="G48" s="223">
        <v>7959.8</v>
      </c>
      <c r="H48" s="223">
        <v>7905</v>
      </c>
      <c r="I48" s="223">
        <v>13499.6</v>
      </c>
      <c r="J48" s="223">
        <v>15005.1</v>
      </c>
      <c r="K48" s="223">
        <v>15534</v>
      </c>
      <c r="L48" s="223">
        <v>15783.7</v>
      </c>
      <c r="M48" s="223">
        <v>15741.6</v>
      </c>
    </row>
    <row r="49" spans="1:13" s="269" customFormat="1" ht="12.95" customHeight="1" x14ac:dyDescent="0.2">
      <c r="A49" s="276" t="s">
        <v>273</v>
      </c>
      <c r="B49" s="223">
        <v>9020.7000000000007</v>
      </c>
      <c r="C49" s="223">
        <v>7989.5</v>
      </c>
      <c r="D49" s="223">
        <v>8055.6</v>
      </c>
      <c r="E49" s="223">
        <v>9802.2999999999993</v>
      </c>
      <c r="F49" s="223">
        <v>8831.2999999999993</v>
      </c>
      <c r="G49" s="223">
        <v>11580.6</v>
      </c>
      <c r="H49" s="223">
        <v>16702.099999999999</v>
      </c>
      <c r="I49" s="223">
        <v>25850.6</v>
      </c>
      <c r="J49" s="223">
        <v>204029.2</v>
      </c>
      <c r="K49" s="223">
        <v>228821.7</v>
      </c>
      <c r="L49" s="223">
        <v>259947</v>
      </c>
      <c r="M49" s="223">
        <v>306413.59999999998</v>
      </c>
    </row>
    <row r="50" spans="1:13" s="269" customFormat="1" ht="12.95" customHeight="1" x14ac:dyDescent="0.2">
      <c r="A50" s="276" t="s">
        <v>274</v>
      </c>
      <c r="B50" s="223">
        <v>26.3</v>
      </c>
      <c r="C50" s="223">
        <v>19.600000000000001</v>
      </c>
      <c r="D50" s="223">
        <v>19.100000000000001</v>
      </c>
      <c r="E50" s="223">
        <v>24.5</v>
      </c>
      <c r="F50" s="223">
        <v>328.7</v>
      </c>
      <c r="G50" s="223">
        <v>316.39999999999998</v>
      </c>
      <c r="H50" s="223">
        <v>348.6</v>
      </c>
      <c r="I50" s="223">
        <v>114.1</v>
      </c>
      <c r="J50" s="223">
        <v>150.1</v>
      </c>
      <c r="K50" s="223">
        <v>37.4</v>
      </c>
      <c r="L50" s="223">
        <v>99.3</v>
      </c>
      <c r="M50" s="223">
        <v>225.8</v>
      </c>
    </row>
    <row r="51" spans="1:13" s="269" customFormat="1" ht="6.95" customHeight="1" x14ac:dyDescent="0.2">
      <c r="A51" s="276"/>
      <c r="B51" s="223"/>
      <c r="C51" s="223"/>
      <c r="D51" s="223"/>
      <c r="E51" s="223"/>
      <c r="F51" s="223"/>
      <c r="G51" s="223"/>
      <c r="H51" s="223"/>
      <c r="I51" s="223"/>
      <c r="J51" s="223"/>
      <c r="K51" s="223"/>
      <c r="L51" s="223"/>
      <c r="M51" s="223"/>
    </row>
    <row r="52" spans="1:13" s="272" customFormat="1" ht="24" customHeight="1" x14ac:dyDescent="0.2">
      <c r="A52" s="232" t="s">
        <v>275</v>
      </c>
      <c r="B52" s="271">
        <v>36204.5</v>
      </c>
      <c r="C52" s="271">
        <v>37351.300000000003</v>
      </c>
      <c r="D52" s="271">
        <v>37664</v>
      </c>
      <c r="E52" s="271">
        <v>38104.400000000001</v>
      </c>
      <c r="F52" s="271">
        <v>34402.300000000003</v>
      </c>
      <c r="G52" s="271">
        <v>85850.1</v>
      </c>
      <c r="H52" s="271">
        <v>118334</v>
      </c>
      <c r="I52" s="271">
        <v>131777.9</v>
      </c>
      <c r="J52" s="271">
        <v>296990.3</v>
      </c>
      <c r="K52" s="271">
        <v>326540.90000000002</v>
      </c>
      <c r="L52" s="271">
        <v>385336.4</v>
      </c>
      <c r="M52" s="271">
        <v>466403.9</v>
      </c>
    </row>
    <row r="53" spans="1:13" s="269" customFormat="1" ht="6.95" customHeight="1" thickBot="1" x14ac:dyDescent="0.25">
      <c r="A53" s="230"/>
      <c r="B53" s="231"/>
      <c r="C53" s="231"/>
      <c r="D53" s="231"/>
      <c r="E53" s="231"/>
      <c r="F53" s="231"/>
      <c r="G53" s="231"/>
      <c r="H53" s="231"/>
      <c r="I53" s="231"/>
      <c r="J53" s="231"/>
      <c r="K53" s="231"/>
      <c r="L53" s="231"/>
      <c r="M53" s="231"/>
    </row>
    <row r="54" spans="1:13" s="269" customFormat="1" ht="12.95" hidden="1" customHeight="1" x14ac:dyDescent="0.2">
      <c r="A54" s="232"/>
      <c r="B54" s="212"/>
      <c r="C54" s="212"/>
      <c r="D54" s="212"/>
      <c r="E54" s="212"/>
      <c r="F54" s="212"/>
      <c r="G54" s="212"/>
      <c r="H54" s="212"/>
      <c r="I54" s="212"/>
      <c r="J54" s="212"/>
      <c r="K54" s="212"/>
      <c r="L54" s="212"/>
      <c r="M54" s="212"/>
    </row>
    <row r="55" spans="1:13" s="269" customFormat="1" ht="12.95" customHeight="1" x14ac:dyDescent="0.2">
      <c r="A55" s="232" t="s">
        <v>14</v>
      </c>
      <c r="B55" s="212"/>
      <c r="C55" s="212"/>
      <c r="D55" s="212"/>
      <c r="E55" s="212"/>
      <c r="F55" s="212"/>
      <c r="G55" s="212"/>
      <c r="H55" s="212"/>
      <c r="I55" s="212"/>
      <c r="J55" s="212"/>
      <c r="K55" s="212"/>
      <c r="L55" s="212"/>
      <c r="M55" s="212"/>
    </row>
    <row r="56" spans="1:13" ht="12.95" customHeight="1" x14ac:dyDescent="0.2">
      <c r="A56" s="273" t="s">
        <v>47</v>
      </c>
      <c r="B56" s="212">
        <v>49</v>
      </c>
      <c r="C56" s="212">
        <v>49</v>
      </c>
      <c r="D56" s="212">
        <v>52</v>
      </c>
      <c r="E56" s="212">
        <v>52</v>
      </c>
      <c r="F56" s="212">
        <v>54</v>
      </c>
      <c r="G56" s="212">
        <v>54</v>
      </c>
      <c r="H56" s="212">
        <v>57</v>
      </c>
      <c r="I56" s="212">
        <v>52</v>
      </c>
      <c r="J56" s="212">
        <v>55</v>
      </c>
      <c r="K56" s="212">
        <v>59</v>
      </c>
      <c r="L56" s="212">
        <v>66</v>
      </c>
      <c r="M56" s="212">
        <v>71</v>
      </c>
    </row>
    <row r="57" spans="1:13" ht="12.95" customHeight="1" x14ac:dyDescent="0.2">
      <c r="B57" s="212"/>
      <c r="G57" s="278"/>
      <c r="H57" s="278"/>
      <c r="I57" s="278"/>
      <c r="J57" s="278"/>
      <c r="K57" s="278"/>
      <c r="L57" s="278"/>
      <c r="M57" s="278"/>
    </row>
    <row r="58" spans="1:13" ht="12.95" customHeight="1" x14ac:dyDescent="0.2">
      <c r="B58" s="212"/>
    </row>
  </sheetData>
  <hyperlinks>
    <hyperlink ref="A1" location="Мазмуну!A1" display="МАЗМУНУНА  кайтуу" xr:uid="{00000000-0004-0000-47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56"/>
  <sheetViews>
    <sheetView workbookViewId="0">
      <selection activeCell="M42" sqref="M42"/>
    </sheetView>
  </sheetViews>
  <sheetFormatPr defaultRowHeight="12.95" customHeight="1" x14ac:dyDescent="0.2"/>
  <cols>
    <col min="1" max="1" width="40.5703125" style="232" customWidth="1"/>
    <col min="2" max="2" width="8.7109375" style="289" hidden="1" customWidth="1"/>
    <col min="3" max="6" width="0" style="212" hidden="1" customWidth="1"/>
    <col min="7" max="8" width="9.5703125" style="212" hidden="1" customWidth="1"/>
    <col min="9" max="13" width="9.5703125" style="212" customWidth="1"/>
    <col min="14" max="256" width="9.140625" style="212"/>
    <col min="257" max="257" width="40.5703125" style="212" customWidth="1"/>
    <col min="258" max="262" width="0" style="212" hidden="1" customWidth="1"/>
    <col min="263" max="267" width="9.5703125" style="212" customWidth="1"/>
    <col min="268" max="512" width="9.140625" style="212"/>
    <col min="513" max="513" width="40.5703125" style="212" customWidth="1"/>
    <col min="514" max="518" width="0" style="212" hidden="1" customWidth="1"/>
    <col min="519" max="523" width="9.5703125" style="212" customWidth="1"/>
    <col min="524" max="768" width="9.140625" style="212"/>
    <col min="769" max="769" width="40.5703125" style="212" customWidth="1"/>
    <col min="770" max="774" width="0" style="212" hidden="1" customWidth="1"/>
    <col min="775" max="779" width="9.5703125" style="212" customWidth="1"/>
    <col min="780" max="1024" width="9.140625" style="212"/>
    <col min="1025" max="1025" width="40.5703125" style="212" customWidth="1"/>
    <col min="1026" max="1030" width="0" style="212" hidden="1" customWidth="1"/>
    <col min="1031" max="1035" width="9.5703125" style="212" customWidth="1"/>
    <col min="1036" max="1280" width="9.140625" style="212"/>
    <col min="1281" max="1281" width="40.5703125" style="212" customWidth="1"/>
    <col min="1282" max="1286" width="0" style="212" hidden="1" customWidth="1"/>
    <col min="1287" max="1291" width="9.5703125" style="212" customWidth="1"/>
    <col min="1292" max="1536" width="9.140625" style="212"/>
    <col min="1537" max="1537" width="40.5703125" style="212" customWidth="1"/>
    <col min="1538" max="1542" width="0" style="212" hidden="1" customWidth="1"/>
    <col min="1543" max="1547" width="9.5703125" style="212" customWidth="1"/>
    <col min="1548" max="1792" width="9.140625" style="212"/>
    <col min="1793" max="1793" width="40.5703125" style="212" customWidth="1"/>
    <col min="1794" max="1798" width="0" style="212" hidden="1" customWidth="1"/>
    <col min="1799" max="1803" width="9.5703125" style="212" customWidth="1"/>
    <col min="1804" max="2048" width="9.140625" style="212"/>
    <col min="2049" max="2049" width="40.5703125" style="212" customWidth="1"/>
    <col min="2050" max="2054" width="0" style="212" hidden="1" customWidth="1"/>
    <col min="2055" max="2059" width="9.5703125" style="212" customWidth="1"/>
    <col min="2060" max="2304" width="9.140625" style="212"/>
    <col min="2305" max="2305" width="40.5703125" style="212" customWidth="1"/>
    <col min="2306" max="2310" width="0" style="212" hidden="1" customWidth="1"/>
    <col min="2311" max="2315" width="9.5703125" style="212" customWidth="1"/>
    <col min="2316" max="2560" width="9.140625" style="212"/>
    <col min="2561" max="2561" width="40.5703125" style="212" customWidth="1"/>
    <col min="2562" max="2566" width="0" style="212" hidden="1" customWidth="1"/>
    <col min="2567" max="2571" width="9.5703125" style="212" customWidth="1"/>
    <col min="2572" max="2816" width="9.140625" style="212"/>
    <col min="2817" max="2817" width="40.5703125" style="212" customWidth="1"/>
    <col min="2818" max="2822" width="0" style="212" hidden="1" customWidth="1"/>
    <col min="2823" max="2827" width="9.5703125" style="212" customWidth="1"/>
    <col min="2828" max="3072" width="9.140625" style="212"/>
    <col min="3073" max="3073" width="40.5703125" style="212" customWidth="1"/>
    <col min="3074" max="3078" width="0" style="212" hidden="1" customWidth="1"/>
    <col min="3079" max="3083" width="9.5703125" style="212" customWidth="1"/>
    <col min="3084" max="3328" width="9.140625" style="212"/>
    <col min="3329" max="3329" width="40.5703125" style="212" customWidth="1"/>
    <col min="3330" max="3334" width="0" style="212" hidden="1" customWidth="1"/>
    <col min="3335" max="3339" width="9.5703125" style="212" customWidth="1"/>
    <col min="3340" max="3584" width="9.140625" style="212"/>
    <col min="3585" max="3585" width="40.5703125" style="212" customWidth="1"/>
    <col min="3586" max="3590" width="0" style="212" hidden="1" customWidth="1"/>
    <col min="3591" max="3595" width="9.5703125" style="212" customWidth="1"/>
    <col min="3596" max="3840" width="9.140625" style="212"/>
    <col min="3841" max="3841" width="40.5703125" style="212" customWidth="1"/>
    <col min="3842" max="3846" width="0" style="212" hidden="1" customWidth="1"/>
    <col min="3847" max="3851" width="9.5703125" style="212" customWidth="1"/>
    <col min="3852" max="4096" width="9.140625" style="212"/>
    <col min="4097" max="4097" width="40.5703125" style="212" customWidth="1"/>
    <col min="4098" max="4102" width="0" style="212" hidden="1" customWidth="1"/>
    <col min="4103" max="4107" width="9.5703125" style="212" customWidth="1"/>
    <col min="4108" max="4352" width="9.140625" style="212"/>
    <col min="4353" max="4353" width="40.5703125" style="212" customWidth="1"/>
    <col min="4354" max="4358" width="0" style="212" hidden="1" customWidth="1"/>
    <col min="4359" max="4363" width="9.5703125" style="212" customWidth="1"/>
    <col min="4364" max="4608" width="9.140625" style="212"/>
    <col min="4609" max="4609" width="40.5703125" style="212" customWidth="1"/>
    <col min="4610" max="4614" width="0" style="212" hidden="1" customWidth="1"/>
    <col min="4615" max="4619" width="9.5703125" style="212" customWidth="1"/>
    <col min="4620" max="4864" width="9.140625" style="212"/>
    <col min="4865" max="4865" width="40.5703125" style="212" customWidth="1"/>
    <col min="4866" max="4870" width="0" style="212" hidden="1" customWidth="1"/>
    <col min="4871" max="4875" width="9.5703125" style="212" customWidth="1"/>
    <col min="4876" max="5120" width="9.140625" style="212"/>
    <col min="5121" max="5121" width="40.5703125" style="212" customWidth="1"/>
    <col min="5122" max="5126" width="0" style="212" hidden="1" customWidth="1"/>
    <col min="5127" max="5131" width="9.5703125" style="212" customWidth="1"/>
    <col min="5132" max="5376" width="9.140625" style="212"/>
    <col min="5377" max="5377" width="40.5703125" style="212" customWidth="1"/>
    <col min="5378" max="5382" width="0" style="212" hidden="1" customWidth="1"/>
    <col min="5383" max="5387" width="9.5703125" style="212" customWidth="1"/>
    <col min="5388" max="5632" width="9.140625" style="212"/>
    <col min="5633" max="5633" width="40.5703125" style="212" customWidth="1"/>
    <col min="5634" max="5638" width="0" style="212" hidden="1" customWidth="1"/>
    <col min="5639" max="5643" width="9.5703125" style="212" customWidth="1"/>
    <col min="5644" max="5888" width="9.140625" style="212"/>
    <col min="5889" max="5889" width="40.5703125" style="212" customWidth="1"/>
    <col min="5890" max="5894" width="0" style="212" hidden="1" customWidth="1"/>
    <col min="5895" max="5899" width="9.5703125" style="212" customWidth="1"/>
    <col min="5900" max="6144" width="9.140625" style="212"/>
    <col min="6145" max="6145" width="40.5703125" style="212" customWidth="1"/>
    <col min="6146" max="6150" width="0" style="212" hidden="1" customWidth="1"/>
    <col min="6151" max="6155" width="9.5703125" style="212" customWidth="1"/>
    <col min="6156" max="6400" width="9.140625" style="212"/>
    <col min="6401" max="6401" width="40.5703125" style="212" customWidth="1"/>
    <col min="6402" max="6406" width="0" style="212" hidden="1" customWidth="1"/>
    <col min="6407" max="6411" width="9.5703125" style="212" customWidth="1"/>
    <col min="6412" max="6656" width="9.140625" style="212"/>
    <col min="6657" max="6657" width="40.5703125" style="212" customWidth="1"/>
    <col min="6658" max="6662" width="0" style="212" hidden="1" customWidth="1"/>
    <col min="6663" max="6667" width="9.5703125" style="212" customWidth="1"/>
    <col min="6668" max="6912" width="9.140625" style="212"/>
    <col min="6913" max="6913" width="40.5703125" style="212" customWidth="1"/>
    <col min="6914" max="6918" width="0" style="212" hidden="1" customWidth="1"/>
    <col min="6919" max="6923" width="9.5703125" style="212" customWidth="1"/>
    <col min="6924" max="7168" width="9.140625" style="212"/>
    <col min="7169" max="7169" width="40.5703125" style="212" customWidth="1"/>
    <col min="7170" max="7174" width="0" style="212" hidden="1" customWidth="1"/>
    <col min="7175" max="7179" width="9.5703125" style="212" customWidth="1"/>
    <col min="7180" max="7424" width="9.140625" style="212"/>
    <col min="7425" max="7425" width="40.5703125" style="212" customWidth="1"/>
    <col min="7426" max="7430" width="0" style="212" hidden="1" customWidth="1"/>
    <col min="7431" max="7435" width="9.5703125" style="212" customWidth="1"/>
    <col min="7436" max="7680" width="9.140625" style="212"/>
    <col min="7681" max="7681" width="40.5703125" style="212" customWidth="1"/>
    <col min="7682" max="7686" width="0" style="212" hidden="1" customWidth="1"/>
    <col min="7687" max="7691" width="9.5703125" style="212" customWidth="1"/>
    <col min="7692" max="7936" width="9.140625" style="212"/>
    <col min="7937" max="7937" width="40.5703125" style="212" customWidth="1"/>
    <col min="7938" max="7942" width="0" style="212" hidden="1" customWidth="1"/>
    <col min="7943" max="7947" width="9.5703125" style="212" customWidth="1"/>
    <col min="7948" max="8192" width="9.140625" style="212"/>
    <col min="8193" max="8193" width="40.5703125" style="212" customWidth="1"/>
    <col min="8194" max="8198" width="0" style="212" hidden="1" customWidth="1"/>
    <col min="8199" max="8203" width="9.5703125" style="212" customWidth="1"/>
    <col min="8204" max="8448" width="9.140625" style="212"/>
    <col min="8449" max="8449" width="40.5703125" style="212" customWidth="1"/>
    <col min="8450" max="8454" width="0" style="212" hidden="1" customWidth="1"/>
    <col min="8455" max="8459" width="9.5703125" style="212" customWidth="1"/>
    <col min="8460" max="8704" width="9.140625" style="212"/>
    <col min="8705" max="8705" width="40.5703125" style="212" customWidth="1"/>
    <col min="8706" max="8710" width="0" style="212" hidden="1" customWidth="1"/>
    <col min="8711" max="8715" width="9.5703125" style="212" customWidth="1"/>
    <col min="8716" max="8960" width="9.140625" style="212"/>
    <col min="8961" max="8961" width="40.5703125" style="212" customWidth="1"/>
    <col min="8962" max="8966" width="0" style="212" hidden="1" customWidth="1"/>
    <col min="8967" max="8971" width="9.5703125" style="212" customWidth="1"/>
    <col min="8972" max="9216" width="9.140625" style="212"/>
    <col min="9217" max="9217" width="40.5703125" style="212" customWidth="1"/>
    <col min="9218" max="9222" width="0" style="212" hidden="1" customWidth="1"/>
    <col min="9223" max="9227" width="9.5703125" style="212" customWidth="1"/>
    <col min="9228" max="9472" width="9.140625" style="212"/>
    <col min="9473" max="9473" width="40.5703125" style="212" customWidth="1"/>
    <col min="9474" max="9478" width="0" style="212" hidden="1" customWidth="1"/>
    <col min="9479" max="9483" width="9.5703125" style="212" customWidth="1"/>
    <col min="9484" max="9728" width="9.140625" style="212"/>
    <col min="9729" max="9729" width="40.5703125" style="212" customWidth="1"/>
    <col min="9730" max="9734" width="0" style="212" hidden="1" customWidth="1"/>
    <col min="9735" max="9739" width="9.5703125" style="212" customWidth="1"/>
    <col min="9740" max="9984" width="9.140625" style="212"/>
    <col min="9985" max="9985" width="40.5703125" style="212" customWidth="1"/>
    <col min="9986" max="9990" width="0" style="212" hidden="1" customWidth="1"/>
    <col min="9991" max="9995" width="9.5703125" style="212" customWidth="1"/>
    <col min="9996" max="10240" width="9.140625" style="212"/>
    <col min="10241" max="10241" width="40.5703125" style="212" customWidth="1"/>
    <col min="10242" max="10246" width="0" style="212" hidden="1" customWidth="1"/>
    <col min="10247" max="10251" width="9.5703125" style="212" customWidth="1"/>
    <col min="10252" max="10496" width="9.140625" style="212"/>
    <col min="10497" max="10497" width="40.5703125" style="212" customWidth="1"/>
    <col min="10498" max="10502" width="0" style="212" hidden="1" customWidth="1"/>
    <col min="10503" max="10507" width="9.5703125" style="212" customWidth="1"/>
    <col min="10508" max="10752" width="9.140625" style="212"/>
    <col min="10753" max="10753" width="40.5703125" style="212" customWidth="1"/>
    <col min="10754" max="10758" width="0" style="212" hidden="1" customWidth="1"/>
    <col min="10759" max="10763" width="9.5703125" style="212" customWidth="1"/>
    <col min="10764" max="11008" width="9.140625" style="212"/>
    <col min="11009" max="11009" width="40.5703125" style="212" customWidth="1"/>
    <col min="11010" max="11014" width="0" style="212" hidden="1" customWidth="1"/>
    <col min="11015" max="11019" width="9.5703125" style="212" customWidth="1"/>
    <col min="11020" max="11264" width="9.140625" style="212"/>
    <col min="11265" max="11265" width="40.5703125" style="212" customWidth="1"/>
    <col min="11266" max="11270" width="0" style="212" hidden="1" customWidth="1"/>
    <col min="11271" max="11275" width="9.5703125" style="212" customWidth="1"/>
    <col min="11276" max="11520" width="9.140625" style="212"/>
    <col min="11521" max="11521" width="40.5703125" style="212" customWidth="1"/>
    <col min="11522" max="11526" width="0" style="212" hidden="1" customWidth="1"/>
    <col min="11527" max="11531" width="9.5703125" style="212" customWidth="1"/>
    <col min="11532" max="11776" width="9.140625" style="212"/>
    <col min="11777" max="11777" width="40.5703125" style="212" customWidth="1"/>
    <col min="11778" max="11782" width="0" style="212" hidden="1" customWidth="1"/>
    <col min="11783" max="11787" width="9.5703125" style="212" customWidth="1"/>
    <col min="11788" max="12032" width="9.140625" style="212"/>
    <col min="12033" max="12033" width="40.5703125" style="212" customWidth="1"/>
    <col min="12034" max="12038" width="0" style="212" hidden="1" customWidth="1"/>
    <col min="12039" max="12043" width="9.5703125" style="212" customWidth="1"/>
    <col min="12044" max="12288" width="9.140625" style="212"/>
    <col min="12289" max="12289" width="40.5703125" style="212" customWidth="1"/>
    <col min="12290" max="12294" width="0" style="212" hidden="1" customWidth="1"/>
    <col min="12295" max="12299" width="9.5703125" style="212" customWidth="1"/>
    <col min="12300" max="12544" width="9.140625" style="212"/>
    <col min="12545" max="12545" width="40.5703125" style="212" customWidth="1"/>
    <col min="12546" max="12550" width="0" style="212" hidden="1" customWidth="1"/>
    <col min="12551" max="12555" width="9.5703125" style="212" customWidth="1"/>
    <col min="12556" max="12800" width="9.140625" style="212"/>
    <col min="12801" max="12801" width="40.5703125" style="212" customWidth="1"/>
    <col min="12802" max="12806" width="0" style="212" hidden="1" customWidth="1"/>
    <col min="12807" max="12811" width="9.5703125" style="212" customWidth="1"/>
    <col min="12812" max="13056" width="9.140625" style="212"/>
    <col min="13057" max="13057" width="40.5703125" style="212" customWidth="1"/>
    <col min="13058" max="13062" width="0" style="212" hidden="1" customWidth="1"/>
    <col min="13063" max="13067" width="9.5703125" style="212" customWidth="1"/>
    <col min="13068" max="13312" width="9.140625" style="212"/>
    <col min="13313" max="13313" width="40.5703125" style="212" customWidth="1"/>
    <col min="13314" max="13318" width="0" style="212" hidden="1" customWidth="1"/>
    <col min="13319" max="13323" width="9.5703125" style="212" customWidth="1"/>
    <col min="13324" max="13568" width="9.140625" style="212"/>
    <col min="13569" max="13569" width="40.5703125" style="212" customWidth="1"/>
    <col min="13570" max="13574" width="0" style="212" hidden="1" customWidth="1"/>
    <col min="13575" max="13579" width="9.5703125" style="212" customWidth="1"/>
    <col min="13580" max="13824" width="9.140625" style="212"/>
    <col min="13825" max="13825" width="40.5703125" style="212" customWidth="1"/>
    <col min="13826" max="13830" width="0" style="212" hidden="1" customWidth="1"/>
    <col min="13831" max="13835" width="9.5703125" style="212" customWidth="1"/>
    <col min="13836" max="14080" width="9.140625" style="212"/>
    <col min="14081" max="14081" width="40.5703125" style="212" customWidth="1"/>
    <col min="14082" max="14086" width="0" style="212" hidden="1" customWidth="1"/>
    <col min="14087" max="14091" width="9.5703125" style="212" customWidth="1"/>
    <col min="14092" max="14336" width="9.140625" style="212"/>
    <col min="14337" max="14337" width="40.5703125" style="212" customWidth="1"/>
    <col min="14338" max="14342" width="0" style="212" hidden="1" customWidth="1"/>
    <col min="14343" max="14347" width="9.5703125" style="212" customWidth="1"/>
    <col min="14348" max="14592" width="9.140625" style="212"/>
    <col min="14593" max="14593" width="40.5703125" style="212" customWidth="1"/>
    <col min="14594" max="14598" width="0" style="212" hidden="1" customWidth="1"/>
    <col min="14599" max="14603" width="9.5703125" style="212" customWidth="1"/>
    <col min="14604" max="14848" width="9.140625" style="212"/>
    <col min="14849" max="14849" width="40.5703125" style="212" customWidth="1"/>
    <col min="14850" max="14854" width="0" style="212" hidden="1" customWidth="1"/>
    <col min="14855" max="14859" width="9.5703125" style="212" customWidth="1"/>
    <col min="14860" max="15104" width="9.140625" style="212"/>
    <col min="15105" max="15105" width="40.5703125" style="212" customWidth="1"/>
    <col min="15106" max="15110" width="0" style="212" hidden="1" customWidth="1"/>
    <col min="15111" max="15115" width="9.5703125" style="212" customWidth="1"/>
    <col min="15116" max="15360" width="9.140625" style="212"/>
    <col min="15361" max="15361" width="40.5703125" style="212" customWidth="1"/>
    <col min="15362" max="15366" width="0" style="212" hidden="1" customWidth="1"/>
    <col min="15367" max="15371" width="9.5703125" style="212" customWidth="1"/>
    <col min="15372" max="15616" width="9.140625" style="212"/>
    <col min="15617" max="15617" width="40.5703125" style="212" customWidth="1"/>
    <col min="15618" max="15622" width="0" style="212" hidden="1" customWidth="1"/>
    <col min="15623" max="15627" width="9.5703125" style="212" customWidth="1"/>
    <col min="15628" max="15872" width="9.140625" style="212"/>
    <col min="15873" max="15873" width="40.5703125" style="212" customWidth="1"/>
    <col min="15874" max="15878" width="0" style="212" hidden="1" customWidth="1"/>
    <col min="15879" max="15883" width="9.5703125" style="212" customWidth="1"/>
    <col min="15884" max="16128" width="9.140625" style="212"/>
    <col min="16129" max="16129" width="40.570312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67" customFormat="1" ht="18" customHeight="1" x14ac:dyDescent="0.2">
      <c r="A2" s="210" t="s">
        <v>315</v>
      </c>
      <c r="B2" s="287"/>
    </row>
    <row r="3" spans="1:13" s="267" customFormat="1" ht="18" customHeight="1" x14ac:dyDescent="0.2">
      <c r="A3" s="210" t="s">
        <v>313</v>
      </c>
      <c r="B3" s="287"/>
    </row>
    <row r="4" spans="1:13" s="269" customFormat="1" ht="18" customHeight="1" thickBot="1" x14ac:dyDescent="0.25">
      <c r="A4" s="268" t="s">
        <v>316</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72" customFormat="1" ht="12.95" customHeight="1" x14ac:dyDescent="0.2">
      <c r="A7" s="232" t="s">
        <v>42</v>
      </c>
      <c r="B7" s="271">
        <v>19</v>
      </c>
      <c r="C7" s="271">
        <v>881.9</v>
      </c>
      <c r="D7" s="271">
        <v>821.1</v>
      </c>
      <c r="E7" s="271">
        <v>844.1</v>
      </c>
      <c r="F7" s="271">
        <v>31</v>
      </c>
      <c r="G7" s="271">
        <v>32.799999999999997</v>
      </c>
      <c r="H7" s="271">
        <v>53.7</v>
      </c>
      <c r="I7" s="271">
        <v>207.2</v>
      </c>
      <c r="J7" s="271">
        <v>220</v>
      </c>
      <c r="K7" s="271">
        <v>375.6</v>
      </c>
      <c r="L7" s="271">
        <v>427.9</v>
      </c>
      <c r="M7" s="271">
        <v>975.1</v>
      </c>
    </row>
    <row r="8" spans="1:13" s="269" customFormat="1" ht="12.95" customHeight="1" x14ac:dyDescent="0.2">
      <c r="A8" s="273" t="s">
        <v>236</v>
      </c>
      <c r="B8" s="274">
        <v>18.899999999999999</v>
      </c>
      <c r="C8" s="274">
        <v>881.8</v>
      </c>
      <c r="D8" s="274">
        <v>821</v>
      </c>
      <c r="E8" s="274">
        <v>843.8</v>
      </c>
      <c r="F8" s="274">
        <v>30.6</v>
      </c>
      <c r="G8" s="274">
        <v>32.5</v>
      </c>
      <c r="H8" s="274">
        <v>48.2</v>
      </c>
      <c r="I8" s="274">
        <v>200.8</v>
      </c>
      <c r="J8" s="274">
        <v>211.3</v>
      </c>
      <c r="K8" s="274">
        <v>356.9</v>
      </c>
      <c r="L8" s="223">
        <v>400.3</v>
      </c>
      <c r="M8" s="223">
        <v>809.9</v>
      </c>
    </row>
    <row r="9" spans="1:13" s="269" customFormat="1" ht="24" customHeight="1" x14ac:dyDescent="0.2">
      <c r="A9" s="275" t="s">
        <v>280</v>
      </c>
      <c r="B9" s="274">
        <v>6.2</v>
      </c>
      <c r="C9" s="274">
        <v>64.900000000000006</v>
      </c>
      <c r="D9" s="274">
        <v>98.6</v>
      </c>
      <c r="E9" s="274">
        <v>126.7</v>
      </c>
      <c r="F9" s="274">
        <v>11.4</v>
      </c>
      <c r="G9" s="274">
        <v>18.7</v>
      </c>
      <c r="H9" s="274">
        <v>29.9</v>
      </c>
      <c r="I9" s="274">
        <v>36.1</v>
      </c>
      <c r="J9" s="274">
        <v>39.1</v>
      </c>
      <c r="K9" s="274">
        <v>112.5</v>
      </c>
      <c r="L9" s="223">
        <v>62.9</v>
      </c>
      <c r="M9" s="223">
        <v>100.3</v>
      </c>
    </row>
    <row r="10" spans="1:13" s="269" customFormat="1" ht="12.95" customHeight="1" x14ac:dyDescent="0.2">
      <c r="A10" s="275" t="s">
        <v>238</v>
      </c>
      <c r="B10" s="274" t="s">
        <v>33</v>
      </c>
      <c r="C10" s="274" t="s">
        <v>33</v>
      </c>
      <c r="D10" s="274" t="s">
        <v>33</v>
      </c>
      <c r="E10" s="274" t="s">
        <v>33</v>
      </c>
      <c r="F10" s="274" t="s">
        <v>33</v>
      </c>
      <c r="G10" s="274" t="s">
        <v>33</v>
      </c>
      <c r="H10" s="274" t="s">
        <v>33</v>
      </c>
      <c r="I10" s="274" t="s">
        <v>33</v>
      </c>
      <c r="J10" s="274" t="s">
        <v>33</v>
      </c>
      <c r="K10" s="274" t="s">
        <v>33</v>
      </c>
      <c r="L10" s="223">
        <v>3.1</v>
      </c>
      <c r="M10" s="223">
        <v>3.1</v>
      </c>
    </row>
    <row r="11" spans="1:13" s="269" customFormat="1" ht="12.95" customHeight="1" x14ac:dyDescent="0.2">
      <c r="A11" s="275" t="s">
        <v>239</v>
      </c>
      <c r="B11" s="274">
        <v>2.5</v>
      </c>
      <c r="C11" s="274">
        <v>538.6</v>
      </c>
      <c r="D11" s="274">
        <v>470.3</v>
      </c>
      <c r="E11" s="274">
        <v>463.9</v>
      </c>
      <c r="F11" s="274">
        <v>11.2</v>
      </c>
      <c r="G11" s="274">
        <v>8.4</v>
      </c>
      <c r="H11" s="274">
        <v>13.8</v>
      </c>
      <c r="I11" s="274">
        <v>13.8</v>
      </c>
      <c r="J11" s="274">
        <v>17</v>
      </c>
      <c r="K11" s="274">
        <v>9.1</v>
      </c>
      <c r="L11" s="223">
        <v>276.7</v>
      </c>
      <c r="M11" s="223">
        <v>318.5</v>
      </c>
    </row>
    <row r="12" spans="1:13" s="269" customFormat="1" ht="24" x14ac:dyDescent="0.2">
      <c r="A12" s="275" t="s">
        <v>281</v>
      </c>
      <c r="B12" s="274">
        <v>0.8</v>
      </c>
      <c r="C12" s="274">
        <v>275</v>
      </c>
      <c r="D12" s="274">
        <v>250.8</v>
      </c>
      <c r="E12" s="274">
        <v>249.3</v>
      </c>
      <c r="F12" s="274">
        <v>0.4</v>
      </c>
      <c r="G12" s="274">
        <v>0.8</v>
      </c>
      <c r="H12" s="274">
        <v>0.2</v>
      </c>
      <c r="I12" s="274">
        <v>147.80000000000001</v>
      </c>
      <c r="J12" s="274">
        <v>151.69999999999999</v>
      </c>
      <c r="K12" s="274">
        <v>136.5</v>
      </c>
      <c r="L12" s="223">
        <v>30.2</v>
      </c>
      <c r="M12" s="223">
        <v>64.400000000000006</v>
      </c>
    </row>
    <row r="13" spans="1:13" s="269" customFormat="1" ht="24" x14ac:dyDescent="0.2">
      <c r="A13" s="275" t="s">
        <v>241</v>
      </c>
      <c r="B13" s="274" t="s">
        <v>33</v>
      </c>
      <c r="C13" s="274" t="s">
        <v>33</v>
      </c>
      <c r="D13" s="274" t="s">
        <v>33</v>
      </c>
      <c r="E13" s="274" t="s">
        <v>33</v>
      </c>
      <c r="F13" s="274" t="s">
        <v>33</v>
      </c>
      <c r="G13" s="274" t="s">
        <v>33</v>
      </c>
      <c r="H13" s="274" t="s">
        <v>33</v>
      </c>
      <c r="I13" s="274" t="s">
        <v>33</v>
      </c>
      <c r="J13" s="274" t="s">
        <v>33</v>
      </c>
      <c r="K13" s="274" t="s">
        <v>33</v>
      </c>
      <c r="L13" s="223" t="s">
        <v>33</v>
      </c>
      <c r="M13" s="223" t="s">
        <v>33</v>
      </c>
    </row>
    <row r="14" spans="1:13" s="269" customFormat="1" ht="12.95" customHeight="1" x14ac:dyDescent="0.2">
      <c r="A14" s="275" t="s">
        <v>242</v>
      </c>
      <c r="B14" s="274">
        <v>9.4</v>
      </c>
      <c r="C14" s="274">
        <v>1.4</v>
      </c>
      <c r="D14" s="274">
        <v>1</v>
      </c>
      <c r="E14" s="274">
        <v>3.7</v>
      </c>
      <c r="F14" s="274">
        <v>7.3</v>
      </c>
      <c r="G14" s="274">
        <v>3.3</v>
      </c>
      <c r="H14" s="274">
        <v>3.4</v>
      </c>
      <c r="I14" s="274">
        <v>3.1</v>
      </c>
      <c r="J14" s="274">
        <v>3.5</v>
      </c>
      <c r="K14" s="274">
        <v>37.1</v>
      </c>
      <c r="L14" s="223">
        <v>25.5</v>
      </c>
      <c r="M14" s="223">
        <v>290</v>
      </c>
    </row>
    <row r="15" spans="1:13" s="269" customFormat="1" ht="12.95" customHeight="1" x14ac:dyDescent="0.2">
      <c r="A15" s="275" t="s">
        <v>243</v>
      </c>
      <c r="B15" s="223">
        <v>0</v>
      </c>
      <c r="C15" s="223">
        <v>1.9</v>
      </c>
      <c r="D15" s="223">
        <v>0.2</v>
      </c>
      <c r="E15" s="223">
        <v>0.2</v>
      </c>
      <c r="F15" s="223">
        <v>0.2</v>
      </c>
      <c r="G15" s="223">
        <v>1.3</v>
      </c>
      <c r="H15" s="223">
        <v>1</v>
      </c>
      <c r="I15" s="223">
        <v>0</v>
      </c>
      <c r="J15" s="223">
        <v>0</v>
      </c>
      <c r="K15" s="223">
        <v>61.6</v>
      </c>
      <c r="L15" s="223">
        <v>1.9</v>
      </c>
      <c r="M15" s="223">
        <v>33.700000000000003</v>
      </c>
    </row>
    <row r="16" spans="1:13" s="269" customFormat="1" ht="12.95" customHeight="1" x14ac:dyDescent="0.2">
      <c r="A16" s="275" t="s">
        <v>244</v>
      </c>
      <c r="B16" s="223" t="s">
        <v>33</v>
      </c>
      <c r="C16" s="223" t="s">
        <v>33</v>
      </c>
      <c r="D16" s="223" t="s">
        <v>33</v>
      </c>
      <c r="E16" s="223" t="s">
        <v>33</v>
      </c>
      <c r="F16" s="223" t="s">
        <v>33</v>
      </c>
      <c r="G16" s="223" t="s">
        <v>33</v>
      </c>
      <c r="H16" s="223" t="s">
        <v>33</v>
      </c>
      <c r="I16" s="223" t="s">
        <v>33</v>
      </c>
      <c r="J16" s="223" t="s">
        <v>33</v>
      </c>
      <c r="K16" s="223" t="s">
        <v>33</v>
      </c>
      <c r="L16" s="223" t="s">
        <v>33</v>
      </c>
      <c r="M16" s="223" t="s">
        <v>33</v>
      </c>
    </row>
    <row r="17" spans="1:13" s="269" customFormat="1" ht="12.95" customHeight="1" x14ac:dyDescent="0.2">
      <c r="A17" s="273" t="s">
        <v>245</v>
      </c>
      <c r="B17" s="223">
        <v>0.1</v>
      </c>
      <c r="C17" s="223">
        <v>0.1</v>
      </c>
      <c r="D17" s="223">
        <v>0.1</v>
      </c>
      <c r="E17" s="223">
        <v>0.4</v>
      </c>
      <c r="F17" s="223">
        <v>0.4</v>
      </c>
      <c r="G17" s="223">
        <v>0.4</v>
      </c>
      <c r="H17" s="223">
        <v>5.5</v>
      </c>
      <c r="I17" s="223">
        <v>6.4</v>
      </c>
      <c r="J17" s="223">
        <v>8.6999999999999993</v>
      </c>
      <c r="K17" s="223">
        <v>18.7</v>
      </c>
      <c r="L17" s="223">
        <v>27.6</v>
      </c>
      <c r="M17" s="223">
        <v>165.1</v>
      </c>
    </row>
    <row r="18" spans="1:13" s="269" customFormat="1" ht="12.95" customHeight="1" x14ac:dyDescent="0.2">
      <c r="A18" s="275" t="s">
        <v>246</v>
      </c>
      <c r="B18" s="223">
        <v>0.1</v>
      </c>
      <c r="C18" s="223">
        <v>0.1</v>
      </c>
      <c r="D18" s="223">
        <v>0.1</v>
      </c>
      <c r="E18" s="223">
        <v>0.4</v>
      </c>
      <c r="F18" s="223">
        <v>0.4</v>
      </c>
      <c r="G18" s="223">
        <v>0.4</v>
      </c>
      <c r="H18" s="223">
        <v>5.5</v>
      </c>
      <c r="I18" s="223">
        <v>6.3</v>
      </c>
      <c r="J18" s="223">
        <v>8.5</v>
      </c>
      <c r="K18" s="223">
        <v>18.7</v>
      </c>
      <c r="L18" s="223">
        <v>27.6</v>
      </c>
      <c r="M18" s="223">
        <v>163.9</v>
      </c>
    </row>
    <row r="19" spans="1:13" s="269" customFormat="1"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s="269" customFormat="1" ht="12.95" customHeight="1" x14ac:dyDescent="0.2">
      <c r="A20" s="275" t="s">
        <v>249</v>
      </c>
      <c r="B20" s="223" t="s">
        <v>33</v>
      </c>
      <c r="C20" s="223" t="s">
        <v>33</v>
      </c>
      <c r="D20" s="223" t="s">
        <v>33</v>
      </c>
      <c r="E20" s="223" t="s">
        <v>33</v>
      </c>
      <c r="F20" s="223" t="s">
        <v>33</v>
      </c>
      <c r="G20" s="223" t="s">
        <v>33</v>
      </c>
      <c r="H20" s="223" t="s">
        <v>33</v>
      </c>
      <c r="I20" s="223" t="s">
        <v>33</v>
      </c>
      <c r="J20" s="223" t="s">
        <v>33</v>
      </c>
      <c r="K20" s="223" t="s">
        <v>33</v>
      </c>
      <c r="L20" s="223" t="s">
        <v>33</v>
      </c>
      <c r="M20" s="223" t="s">
        <v>33</v>
      </c>
    </row>
    <row r="21" spans="1:13" s="269" customFormat="1" ht="12.95" customHeight="1" x14ac:dyDescent="0.2">
      <c r="A21" s="275" t="s">
        <v>250</v>
      </c>
      <c r="B21" s="223" t="s">
        <v>33</v>
      </c>
      <c r="C21" s="223" t="s">
        <v>33</v>
      </c>
      <c r="D21" s="223" t="s">
        <v>33</v>
      </c>
      <c r="E21" s="223" t="s">
        <v>33</v>
      </c>
      <c r="F21" s="223" t="s">
        <v>33</v>
      </c>
      <c r="G21" s="223" t="s">
        <v>33</v>
      </c>
      <c r="H21" s="223" t="s">
        <v>33</v>
      </c>
      <c r="I21" s="223">
        <v>0.1</v>
      </c>
      <c r="J21" s="223">
        <v>0.2</v>
      </c>
      <c r="K21" s="223" t="s">
        <v>33</v>
      </c>
      <c r="L21" s="223" t="s">
        <v>33</v>
      </c>
      <c r="M21" s="223">
        <v>0.2</v>
      </c>
    </row>
    <row r="22" spans="1:13" s="269" customFormat="1" ht="12.95" customHeight="1" x14ac:dyDescent="0.2">
      <c r="A22" s="275" t="s">
        <v>251</v>
      </c>
      <c r="B22" s="223" t="s">
        <v>33</v>
      </c>
      <c r="C22" s="223" t="s">
        <v>33</v>
      </c>
      <c r="D22" s="223" t="s">
        <v>33</v>
      </c>
      <c r="E22" s="223" t="s">
        <v>33</v>
      </c>
      <c r="F22" s="223" t="s">
        <v>33</v>
      </c>
      <c r="G22" s="223" t="s">
        <v>33</v>
      </c>
      <c r="H22" s="223" t="s">
        <v>33</v>
      </c>
      <c r="I22" s="223" t="s">
        <v>33</v>
      </c>
      <c r="J22" s="223" t="s">
        <v>33</v>
      </c>
      <c r="K22" s="223" t="s">
        <v>33</v>
      </c>
      <c r="L22" s="223" t="s">
        <v>33</v>
      </c>
      <c r="M22" s="223" t="s">
        <v>33</v>
      </c>
    </row>
    <row r="23" spans="1:13" s="269" customFormat="1" ht="12.95" customHeight="1" x14ac:dyDescent="0.2">
      <c r="A23" s="275" t="s">
        <v>252</v>
      </c>
      <c r="B23" s="223" t="s">
        <v>33</v>
      </c>
      <c r="C23" s="223" t="s">
        <v>33</v>
      </c>
      <c r="D23" s="223" t="s">
        <v>33</v>
      </c>
      <c r="E23" s="223" t="s">
        <v>33</v>
      </c>
      <c r="F23" s="223" t="s">
        <v>33</v>
      </c>
      <c r="G23" s="223" t="s">
        <v>33</v>
      </c>
      <c r="H23" s="223" t="s">
        <v>33</v>
      </c>
      <c r="I23" s="223" t="s">
        <v>33</v>
      </c>
      <c r="J23" s="223" t="s">
        <v>33</v>
      </c>
      <c r="K23" s="223" t="s">
        <v>33</v>
      </c>
      <c r="L23" s="223" t="s">
        <v>33</v>
      </c>
      <c r="M23" s="223" t="s">
        <v>33</v>
      </c>
    </row>
    <row r="24" spans="1:13" s="269" customFormat="1" ht="12.95" customHeight="1" x14ac:dyDescent="0.2">
      <c r="A24" s="275" t="s">
        <v>253</v>
      </c>
      <c r="B24" s="223" t="s">
        <v>33</v>
      </c>
      <c r="C24" s="223" t="s">
        <v>33</v>
      </c>
      <c r="D24" s="223" t="s">
        <v>33</v>
      </c>
      <c r="E24" s="223" t="s">
        <v>33</v>
      </c>
      <c r="F24" s="223" t="s">
        <v>33</v>
      </c>
      <c r="G24" s="223" t="s">
        <v>33</v>
      </c>
      <c r="H24" s="223" t="s">
        <v>33</v>
      </c>
      <c r="I24" s="223" t="s">
        <v>33</v>
      </c>
      <c r="J24" s="223" t="s">
        <v>33</v>
      </c>
      <c r="K24" s="223" t="s">
        <v>33</v>
      </c>
      <c r="L24" s="223" t="s">
        <v>33</v>
      </c>
      <c r="M24" s="223" t="s">
        <v>33</v>
      </c>
    </row>
    <row r="25" spans="1:13" s="269" customFormat="1" ht="12" x14ac:dyDescent="0.2">
      <c r="A25" s="273" t="s">
        <v>317</v>
      </c>
      <c r="B25" s="223">
        <v>0.1</v>
      </c>
      <c r="C25" s="223">
        <v>0.1</v>
      </c>
      <c r="D25" s="223">
        <v>0.1</v>
      </c>
      <c r="E25" s="223" t="s">
        <v>33</v>
      </c>
      <c r="F25" s="223">
        <v>0</v>
      </c>
      <c r="G25" s="223">
        <v>0</v>
      </c>
      <c r="H25" s="223">
        <v>0</v>
      </c>
      <c r="I25" s="223" t="s">
        <v>33</v>
      </c>
      <c r="J25" s="223" t="s">
        <v>33</v>
      </c>
      <c r="K25" s="223" t="s">
        <v>33</v>
      </c>
      <c r="L25" s="223" t="s">
        <v>33</v>
      </c>
      <c r="M25" s="223">
        <v>1.1000000000000001</v>
      </c>
    </row>
    <row r="26" spans="1:13" s="269" customFormat="1" ht="12.95" customHeight="1" x14ac:dyDescent="0.2">
      <c r="A26" s="273"/>
      <c r="B26" s="223"/>
      <c r="C26" s="223"/>
      <c r="D26" s="223"/>
      <c r="E26" s="223"/>
      <c r="F26" s="223"/>
      <c r="G26" s="223"/>
      <c r="H26" s="223"/>
      <c r="I26" s="223"/>
      <c r="J26" s="223"/>
      <c r="K26" s="223"/>
      <c r="L26" s="223"/>
      <c r="M26" s="223"/>
    </row>
    <row r="27" spans="1:13" s="269" customFormat="1" ht="12.95" customHeight="1" x14ac:dyDescent="0.2">
      <c r="A27" s="232" t="s">
        <v>43</v>
      </c>
      <c r="B27" s="271">
        <v>26.4</v>
      </c>
      <c r="C27" s="271">
        <v>812.5</v>
      </c>
      <c r="D27" s="271">
        <v>739.9</v>
      </c>
      <c r="E27" s="271">
        <v>747.7</v>
      </c>
      <c r="F27" s="271">
        <v>645.9</v>
      </c>
      <c r="G27" s="271">
        <v>722.1</v>
      </c>
      <c r="H27" s="271">
        <v>835.4</v>
      </c>
      <c r="I27" s="271">
        <v>450.9</v>
      </c>
      <c r="J27" s="271">
        <v>155.69999999999999</v>
      </c>
      <c r="K27" s="271">
        <v>137.4</v>
      </c>
      <c r="L27" s="271">
        <v>261.89999999999998</v>
      </c>
      <c r="M27" s="271">
        <v>432.2</v>
      </c>
    </row>
    <row r="28" spans="1:13" s="269" customFormat="1" ht="12.95" customHeight="1" x14ac:dyDescent="0.2">
      <c r="A28" s="273" t="s">
        <v>255</v>
      </c>
      <c r="B28" s="274">
        <v>26.4</v>
      </c>
      <c r="C28" s="274">
        <v>296.5</v>
      </c>
      <c r="D28" s="274">
        <v>269.2</v>
      </c>
      <c r="E28" s="274">
        <v>279.7</v>
      </c>
      <c r="F28" s="274">
        <v>15.7</v>
      </c>
      <c r="G28" s="274">
        <v>10.5</v>
      </c>
      <c r="H28" s="274">
        <v>2.2000000000000002</v>
      </c>
      <c r="I28" s="274">
        <v>125.4</v>
      </c>
      <c r="J28" s="274">
        <v>134.4</v>
      </c>
      <c r="K28" s="274">
        <v>109.7</v>
      </c>
      <c r="L28" s="274">
        <v>261.60000000000002</v>
      </c>
      <c r="M28" s="274">
        <v>340.5</v>
      </c>
    </row>
    <row r="29" spans="1:13" s="269" customFormat="1" ht="12.95" customHeight="1" x14ac:dyDescent="0.2">
      <c r="A29" s="275" t="s">
        <v>256</v>
      </c>
      <c r="B29" s="274">
        <v>1</v>
      </c>
      <c r="C29" s="274">
        <v>0.7</v>
      </c>
      <c r="D29" s="274">
        <v>0.7</v>
      </c>
      <c r="E29" s="274">
        <v>12.5</v>
      </c>
      <c r="F29" s="274">
        <v>0.8</v>
      </c>
      <c r="G29" s="274">
        <v>1.7</v>
      </c>
      <c r="H29" s="274">
        <v>0.5</v>
      </c>
      <c r="I29" s="274">
        <v>22.8</v>
      </c>
      <c r="J29" s="274">
        <v>22.9</v>
      </c>
      <c r="K29" s="274">
        <v>2.8</v>
      </c>
      <c r="L29" s="223">
        <v>10.9</v>
      </c>
      <c r="M29" s="223">
        <v>82.1</v>
      </c>
    </row>
    <row r="30" spans="1:13" s="269" customFormat="1" ht="12.95" customHeight="1" x14ac:dyDescent="0.2">
      <c r="A30" s="275" t="s">
        <v>257</v>
      </c>
      <c r="B30" s="274">
        <v>16</v>
      </c>
      <c r="C30" s="274">
        <v>1.6</v>
      </c>
      <c r="D30" s="274">
        <v>0</v>
      </c>
      <c r="E30" s="274">
        <v>0.1</v>
      </c>
      <c r="F30" s="274">
        <v>1.4</v>
      </c>
      <c r="G30" s="274">
        <v>3.5</v>
      </c>
      <c r="H30" s="274">
        <v>0.5</v>
      </c>
      <c r="I30" s="274">
        <v>2</v>
      </c>
      <c r="J30" s="274">
        <v>12.8</v>
      </c>
      <c r="K30" s="274">
        <v>16.2</v>
      </c>
      <c r="L30" s="223">
        <v>246.2</v>
      </c>
      <c r="M30" s="223">
        <v>241.5</v>
      </c>
    </row>
    <row r="31" spans="1:13" s="269" customFormat="1" ht="12.95" customHeight="1" x14ac:dyDescent="0.2">
      <c r="A31" s="275" t="s">
        <v>258</v>
      </c>
      <c r="B31" s="274">
        <v>0</v>
      </c>
      <c r="C31" s="274">
        <v>287.3</v>
      </c>
      <c r="D31" s="274">
        <v>262</v>
      </c>
      <c r="E31" s="274">
        <v>260.60000000000002</v>
      </c>
      <c r="F31" s="274">
        <v>0.5</v>
      </c>
      <c r="G31" s="274">
        <v>0.6</v>
      </c>
      <c r="H31" s="274">
        <v>0.4</v>
      </c>
      <c r="I31" s="274">
        <v>2</v>
      </c>
      <c r="J31" s="274">
        <v>1.1000000000000001</v>
      </c>
      <c r="K31" s="274">
        <v>1.1000000000000001</v>
      </c>
      <c r="L31" s="223" t="s">
        <v>33</v>
      </c>
      <c r="M31" s="223">
        <v>1.1000000000000001</v>
      </c>
    </row>
    <row r="32" spans="1:13" s="269" customFormat="1" ht="12.95" customHeight="1" x14ac:dyDescent="0.2">
      <c r="A32" s="275" t="s">
        <v>259</v>
      </c>
      <c r="B32" s="274">
        <v>0</v>
      </c>
      <c r="C32" s="274">
        <v>1.4</v>
      </c>
      <c r="D32" s="274">
        <v>0.5</v>
      </c>
      <c r="E32" s="274">
        <v>0.7</v>
      </c>
      <c r="F32" s="274">
        <v>0.7</v>
      </c>
      <c r="G32" s="274">
        <v>-0.6</v>
      </c>
      <c r="H32" s="274">
        <v>-1</v>
      </c>
      <c r="I32" s="274">
        <v>1.1000000000000001</v>
      </c>
      <c r="J32" s="274">
        <v>0.7</v>
      </c>
      <c r="K32" s="274">
        <v>3.6</v>
      </c>
      <c r="L32" s="223">
        <v>2.2999999999999998</v>
      </c>
      <c r="M32" s="223">
        <v>0.1</v>
      </c>
    </row>
    <row r="33" spans="1:13" s="269" customFormat="1" ht="12.95" customHeight="1" x14ac:dyDescent="0.2">
      <c r="A33" s="275" t="s">
        <v>260</v>
      </c>
      <c r="B33" s="274">
        <v>9.3000000000000007</v>
      </c>
      <c r="C33" s="274">
        <v>5.5</v>
      </c>
      <c r="D33" s="274">
        <v>5.9</v>
      </c>
      <c r="E33" s="274">
        <v>5.8</v>
      </c>
      <c r="F33" s="274">
        <v>9.1</v>
      </c>
      <c r="G33" s="274">
        <v>5.2</v>
      </c>
      <c r="H33" s="274">
        <v>1.8</v>
      </c>
      <c r="I33" s="274">
        <v>0.6</v>
      </c>
      <c r="J33" s="274">
        <v>1.3</v>
      </c>
      <c r="K33" s="274">
        <v>2</v>
      </c>
      <c r="L33" s="223">
        <v>2</v>
      </c>
      <c r="M33" s="223">
        <v>15.6</v>
      </c>
    </row>
    <row r="34" spans="1:13" s="269" customFormat="1" ht="12.95" customHeight="1" x14ac:dyDescent="0.2">
      <c r="A34" s="275" t="s">
        <v>261</v>
      </c>
      <c r="B34" s="274" t="s">
        <v>33</v>
      </c>
      <c r="C34" s="274" t="s">
        <v>33</v>
      </c>
      <c r="D34" s="274">
        <v>0</v>
      </c>
      <c r="E34" s="274">
        <v>0</v>
      </c>
      <c r="F34" s="274">
        <v>3.2</v>
      </c>
      <c r="G34" s="274">
        <v>0</v>
      </c>
      <c r="H34" s="274" t="s">
        <v>33</v>
      </c>
      <c r="I34" s="274">
        <v>97</v>
      </c>
      <c r="J34" s="274">
        <v>95.6</v>
      </c>
      <c r="K34" s="274">
        <v>84</v>
      </c>
      <c r="L34" s="223">
        <v>0.2</v>
      </c>
      <c r="M34" s="223">
        <v>0.2</v>
      </c>
    </row>
    <row r="35" spans="1:13" s="269" customFormat="1" ht="12.95" customHeight="1" x14ac:dyDescent="0.2">
      <c r="A35" s="275" t="s">
        <v>262</v>
      </c>
      <c r="B35" s="274" t="s">
        <v>33</v>
      </c>
      <c r="C35" s="274" t="s">
        <v>33</v>
      </c>
      <c r="D35" s="274" t="s">
        <v>33</v>
      </c>
      <c r="E35" s="274" t="s">
        <v>33</v>
      </c>
      <c r="F35" s="274" t="s">
        <v>33</v>
      </c>
      <c r="G35" s="274" t="s">
        <v>33</v>
      </c>
      <c r="H35" s="274" t="s">
        <v>33</v>
      </c>
      <c r="I35" s="274" t="s">
        <v>33</v>
      </c>
      <c r="J35" s="274" t="s">
        <v>33</v>
      </c>
      <c r="K35" s="274" t="s">
        <v>33</v>
      </c>
      <c r="L35" s="223" t="s">
        <v>33</v>
      </c>
      <c r="M35" s="223" t="s">
        <v>33</v>
      </c>
    </row>
    <row r="36" spans="1:13" s="269" customFormat="1" ht="12.95" customHeight="1" x14ac:dyDescent="0.2">
      <c r="A36" s="273" t="s">
        <v>263</v>
      </c>
      <c r="B36" s="274" t="s">
        <v>33</v>
      </c>
      <c r="C36" s="274">
        <v>516</v>
      </c>
      <c r="D36" s="274">
        <v>470.6</v>
      </c>
      <c r="E36" s="274">
        <v>468</v>
      </c>
      <c r="F36" s="274">
        <v>630.1</v>
      </c>
      <c r="G36" s="274">
        <v>711.6</v>
      </c>
      <c r="H36" s="274">
        <v>833.1</v>
      </c>
      <c r="I36" s="274">
        <v>325.5</v>
      </c>
      <c r="J36" s="274">
        <v>21.3</v>
      </c>
      <c r="K36" s="274">
        <v>27.8</v>
      </c>
      <c r="L36" s="223">
        <v>0.4</v>
      </c>
      <c r="M36" s="223">
        <v>91.7</v>
      </c>
    </row>
    <row r="37" spans="1:13" s="269" customFormat="1" ht="12.95" customHeight="1" x14ac:dyDescent="0.2">
      <c r="A37" s="275" t="s">
        <v>264</v>
      </c>
      <c r="B37" s="274" t="s">
        <v>33</v>
      </c>
      <c r="C37" s="274">
        <v>516</v>
      </c>
      <c r="D37" s="274">
        <v>470.6</v>
      </c>
      <c r="E37" s="274">
        <v>468</v>
      </c>
      <c r="F37" s="274">
        <v>630.1</v>
      </c>
      <c r="G37" s="274">
        <v>711.6</v>
      </c>
      <c r="H37" s="274">
        <v>833.1</v>
      </c>
      <c r="I37" s="274">
        <v>325.5</v>
      </c>
      <c r="J37" s="274">
        <v>21.3</v>
      </c>
      <c r="K37" s="274">
        <v>27.8</v>
      </c>
      <c r="L37" s="223" t="s">
        <v>33</v>
      </c>
      <c r="M37" s="223">
        <v>91.3</v>
      </c>
    </row>
    <row r="38" spans="1:13" s="269" customFormat="1" ht="12.95" customHeight="1" x14ac:dyDescent="0.2">
      <c r="A38" s="275" t="s">
        <v>265</v>
      </c>
      <c r="B38" s="274" t="s">
        <v>33</v>
      </c>
      <c r="C38" s="274" t="s">
        <v>33</v>
      </c>
      <c r="D38" s="274" t="s">
        <v>33</v>
      </c>
      <c r="E38" s="274" t="s">
        <v>33</v>
      </c>
      <c r="F38" s="274" t="s">
        <v>33</v>
      </c>
      <c r="G38" s="274" t="s">
        <v>33</v>
      </c>
      <c r="H38" s="274" t="s">
        <v>33</v>
      </c>
      <c r="I38" s="274" t="s">
        <v>33</v>
      </c>
      <c r="J38" s="274" t="s">
        <v>33</v>
      </c>
      <c r="K38" s="274" t="s">
        <v>33</v>
      </c>
      <c r="L38" s="223" t="s">
        <v>33</v>
      </c>
      <c r="M38" s="223" t="s">
        <v>33</v>
      </c>
    </row>
    <row r="39" spans="1:13" s="269" customFormat="1" ht="24" customHeight="1" x14ac:dyDescent="0.2">
      <c r="A39" s="275" t="s">
        <v>266</v>
      </c>
      <c r="B39" s="274" t="s">
        <v>33</v>
      </c>
      <c r="C39" s="274" t="s">
        <v>33</v>
      </c>
      <c r="D39" s="274" t="s">
        <v>33</v>
      </c>
      <c r="E39" s="274" t="s">
        <v>33</v>
      </c>
      <c r="F39" s="274" t="s">
        <v>33</v>
      </c>
      <c r="G39" s="274" t="s">
        <v>33</v>
      </c>
      <c r="H39" s="274" t="s">
        <v>33</v>
      </c>
      <c r="I39" s="274" t="s">
        <v>33</v>
      </c>
      <c r="J39" s="274" t="s">
        <v>33</v>
      </c>
      <c r="K39" s="274" t="s">
        <v>33</v>
      </c>
      <c r="L39" s="223">
        <v>0.4</v>
      </c>
      <c r="M39" s="223">
        <v>0.4</v>
      </c>
    </row>
    <row r="40" spans="1:13" s="269" customFormat="1" ht="9.1999999999999993" customHeight="1" x14ac:dyDescent="0.2">
      <c r="A40" s="273"/>
      <c r="B40" s="223"/>
      <c r="C40" s="223"/>
      <c r="D40" s="223"/>
      <c r="E40" s="223"/>
      <c r="F40" s="223"/>
      <c r="G40" s="223"/>
      <c r="H40" s="223"/>
      <c r="I40" s="223"/>
      <c r="J40" s="223"/>
      <c r="K40" s="223"/>
      <c r="L40" s="223"/>
      <c r="M40" s="223"/>
    </row>
    <row r="41" spans="1:13" s="269" customFormat="1" ht="12.95" customHeight="1" x14ac:dyDescent="0.2">
      <c r="A41" s="232" t="s">
        <v>44</v>
      </c>
      <c r="B41" s="271">
        <v>-7.4</v>
      </c>
      <c r="C41" s="271">
        <v>69.400000000000006</v>
      </c>
      <c r="D41" s="271">
        <v>81.2</v>
      </c>
      <c r="E41" s="271">
        <v>96.5</v>
      </c>
      <c r="F41" s="271">
        <v>-614.79999999999995</v>
      </c>
      <c r="G41" s="271">
        <v>-689.3</v>
      </c>
      <c r="H41" s="271">
        <v>-781.6</v>
      </c>
      <c r="I41" s="271">
        <v>-243.7</v>
      </c>
      <c r="J41" s="271">
        <v>64.400000000000006</v>
      </c>
      <c r="K41" s="271">
        <v>238.2</v>
      </c>
      <c r="L41" s="271">
        <v>165.9</v>
      </c>
      <c r="M41" s="271">
        <v>542.9</v>
      </c>
    </row>
    <row r="42" spans="1:13" s="269" customFormat="1" ht="12.95" customHeight="1" x14ac:dyDescent="0.2">
      <c r="A42" s="273" t="s">
        <v>267</v>
      </c>
      <c r="B42" s="223">
        <v>2</v>
      </c>
      <c r="C42" s="223">
        <v>35.1</v>
      </c>
      <c r="D42" s="223">
        <v>35.1</v>
      </c>
      <c r="E42" s="223">
        <v>35.1</v>
      </c>
      <c r="F42" s="223">
        <v>35.4</v>
      </c>
      <c r="G42" s="223">
        <v>35.4</v>
      </c>
      <c r="H42" s="223">
        <v>33.4</v>
      </c>
      <c r="I42" s="223">
        <v>33.4</v>
      </c>
      <c r="J42" s="223">
        <v>33.4</v>
      </c>
      <c r="K42" s="223">
        <v>107.7</v>
      </c>
      <c r="L42" s="223">
        <v>107.4</v>
      </c>
      <c r="M42" s="223">
        <v>265.3</v>
      </c>
    </row>
    <row r="43" spans="1:13" s="269" customFormat="1" ht="12.95" customHeight="1" x14ac:dyDescent="0.2">
      <c r="A43" s="273" t="s">
        <v>268</v>
      </c>
      <c r="B43" s="223" t="s">
        <v>33</v>
      </c>
      <c r="C43" s="223" t="s">
        <v>33</v>
      </c>
      <c r="D43" s="223" t="s">
        <v>33</v>
      </c>
      <c r="E43" s="223" t="s">
        <v>33</v>
      </c>
      <c r="F43" s="223" t="s">
        <v>33</v>
      </c>
      <c r="G43" s="223" t="s">
        <v>33</v>
      </c>
      <c r="H43" s="223" t="s">
        <v>33</v>
      </c>
      <c r="I43" s="223" t="s">
        <v>33</v>
      </c>
      <c r="J43" s="223" t="s">
        <v>33</v>
      </c>
      <c r="K43" s="223">
        <v>110.1</v>
      </c>
      <c r="L43" s="223">
        <v>0.1</v>
      </c>
      <c r="M43" s="223">
        <v>0.1</v>
      </c>
    </row>
    <row r="44" spans="1:13" s="269" customFormat="1" ht="12.95" customHeight="1" x14ac:dyDescent="0.2">
      <c r="A44" s="275" t="s">
        <v>269</v>
      </c>
      <c r="B44" s="223" t="s">
        <v>33</v>
      </c>
      <c r="C44" s="223" t="s">
        <v>33</v>
      </c>
      <c r="D44" s="223" t="s">
        <v>33</v>
      </c>
      <c r="E44" s="223" t="s">
        <v>33</v>
      </c>
      <c r="F44" s="223" t="s">
        <v>33</v>
      </c>
      <c r="G44" s="223" t="s">
        <v>33</v>
      </c>
      <c r="H44" s="223" t="s">
        <v>33</v>
      </c>
      <c r="I44" s="223" t="s">
        <v>33</v>
      </c>
      <c r="J44" s="223" t="s">
        <v>33</v>
      </c>
      <c r="K44" s="223">
        <v>0.1</v>
      </c>
      <c r="L44" s="274">
        <v>0.1</v>
      </c>
      <c r="M44" s="274">
        <v>0.1</v>
      </c>
    </row>
    <row r="45" spans="1:13" s="269" customFormat="1" ht="12.95" customHeight="1" x14ac:dyDescent="0.2">
      <c r="A45" s="275" t="s">
        <v>270</v>
      </c>
      <c r="B45" s="223" t="s">
        <v>33</v>
      </c>
      <c r="C45" s="223" t="s">
        <v>33</v>
      </c>
      <c r="D45" s="223" t="s">
        <v>33</v>
      </c>
      <c r="E45" s="223" t="s">
        <v>33</v>
      </c>
      <c r="F45" s="223" t="s">
        <v>33</v>
      </c>
      <c r="G45" s="223" t="s">
        <v>33</v>
      </c>
      <c r="H45" s="223" t="s">
        <v>33</v>
      </c>
      <c r="I45" s="223" t="s">
        <v>33</v>
      </c>
      <c r="J45" s="223" t="s">
        <v>33</v>
      </c>
      <c r="K45" s="223" t="s">
        <v>33</v>
      </c>
      <c r="L45" s="223" t="s">
        <v>33</v>
      </c>
      <c r="M45" s="223" t="s">
        <v>33</v>
      </c>
    </row>
    <row r="46" spans="1:13" s="269" customFormat="1" ht="36" x14ac:dyDescent="0.2">
      <c r="A46" s="275" t="s">
        <v>272</v>
      </c>
      <c r="B46" s="223"/>
      <c r="C46" s="223"/>
      <c r="D46" s="223"/>
      <c r="E46" s="223"/>
      <c r="F46" s="223"/>
      <c r="G46" s="223"/>
      <c r="H46" s="223" t="s">
        <v>33</v>
      </c>
      <c r="I46" s="223" t="s">
        <v>33</v>
      </c>
      <c r="J46" s="223" t="s">
        <v>33</v>
      </c>
      <c r="K46" s="223" t="s">
        <v>33</v>
      </c>
      <c r="L46" s="223" t="s">
        <v>33</v>
      </c>
      <c r="M46" s="223" t="s">
        <v>33</v>
      </c>
    </row>
    <row r="47" spans="1:13" s="269" customFormat="1" ht="12" x14ac:dyDescent="0.2">
      <c r="A47" s="275" t="s">
        <v>271</v>
      </c>
      <c r="B47" s="223" t="s">
        <v>33</v>
      </c>
      <c r="C47" s="223" t="s">
        <v>33</v>
      </c>
      <c r="D47" s="223" t="s">
        <v>33</v>
      </c>
      <c r="E47" s="223" t="s">
        <v>33</v>
      </c>
      <c r="F47" s="223" t="s">
        <v>33</v>
      </c>
      <c r="G47" s="223" t="s">
        <v>33</v>
      </c>
      <c r="H47" s="223" t="s">
        <v>33</v>
      </c>
      <c r="I47" s="223" t="s">
        <v>33</v>
      </c>
      <c r="J47" s="223" t="s">
        <v>33</v>
      </c>
      <c r="K47" s="223">
        <v>110</v>
      </c>
      <c r="L47" s="223" t="s">
        <v>33</v>
      </c>
      <c r="M47" s="223" t="s">
        <v>33</v>
      </c>
    </row>
    <row r="48" spans="1:13" s="269" customFormat="1" ht="15" customHeight="1" x14ac:dyDescent="0.2">
      <c r="A48" s="276" t="s">
        <v>273</v>
      </c>
      <c r="B48" s="223">
        <v>-9.4</v>
      </c>
      <c r="C48" s="223">
        <v>34.299999999999997</v>
      </c>
      <c r="D48" s="223">
        <v>46.1</v>
      </c>
      <c r="E48" s="223">
        <v>61.4</v>
      </c>
      <c r="F48" s="223">
        <v>-650.20000000000005</v>
      </c>
      <c r="G48" s="223">
        <v>-724.6</v>
      </c>
      <c r="H48" s="223">
        <v>-816</v>
      </c>
      <c r="I48" s="223">
        <v>-278</v>
      </c>
      <c r="J48" s="223">
        <v>30.1</v>
      </c>
      <c r="K48" s="223">
        <v>20.5</v>
      </c>
      <c r="L48" s="223">
        <v>58.4</v>
      </c>
      <c r="M48" s="223">
        <v>277.60000000000002</v>
      </c>
    </row>
    <row r="49" spans="1:13" s="269" customFormat="1" ht="12.95" customHeight="1" x14ac:dyDescent="0.2">
      <c r="A49" s="276" t="s">
        <v>274</v>
      </c>
      <c r="B49" s="223" t="s">
        <v>33</v>
      </c>
      <c r="C49" s="223" t="s">
        <v>33</v>
      </c>
      <c r="D49" s="223" t="s">
        <v>33</v>
      </c>
      <c r="E49" s="223" t="s">
        <v>33</v>
      </c>
      <c r="F49" s="223" t="s">
        <v>33</v>
      </c>
      <c r="G49" s="223" t="s">
        <v>33</v>
      </c>
      <c r="H49" s="223">
        <v>1</v>
      </c>
      <c r="I49" s="223">
        <v>1</v>
      </c>
      <c r="J49" s="223">
        <v>1</v>
      </c>
      <c r="K49" s="223" t="s">
        <v>33</v>
      </c>
      <c r="L49" s="223" t="s">
        <v>33</v>
      </c>
      <c r="M49" s="223" t="s">
        <v>33</v>
      </c>
    </row>
    <row r="50" spans="1:13" s="269" customFormat="1" ht="6.95" customHeight="1" x14ac:dyDescent="0.2">
      <c r="A50" s="276"/>
      <c r="B50" s="223"/>
      <c r="C50" s="223"/>
      <c r="D50" s="223"/>
      <c r="E50" s="223"/>
      <c r="F50" s="223"/>
      <c r="G50" s="223"/>
      <c r="H50" s="223"/>
      <c r="I50" s="223"/>
      <c r="J50" s="223"/>
      <c r="K50" s="223"/>
      <c r="L50" s="223"/>
      <c r="M50" s="223"/>
    </row>
    <row r="51" spans="1:13" s="272" customFormat="1" ht="24" customHeight="1" x14ac:dyDescent="0.2">
      <c r="A51" s="232" t="s">
        <v>275</v>
      </c>
      <c r="B51" s="271">
        <v>19</v>
      </c>
      <c r="C51" s="271">
        <v>881.9</v>
      </c>
      <c r="D51" s="271">
        <v>821.1</v>
      </c>
      <c r="E51" s="271">
        <v>844.1</v>
      </c>
      <c r="F51" s="271">
        <v>31</v>
      </c>
      <c r="G51" s="271">
        <v>32.799999999999997</v>
      </c>
      <c r="H51" s="271">
        <v>53.7</v>
      </c>
      <c r="I51" s="271">
        <v>207.2</v>
      </c>
      <c r="J51" s="271">
        <v>220</v>
      </c>
      <c r="K51" s="271">
        <v>375.6</v>
      </c>
      <c r="L51" s="271">
        <v>427.9</v>
      </c>
      <c r="M51" s="271">
        <v>975.1</v>
      </c>
    </row>
    <row r="52" spans="1:13" s="269" customFormat="1" ht="6.95" customHeight="1" thickBot="1" x14ac:dyDescent="0.25">
      <c r="A52" s="230"/>
      <c r="B52" s="231"/>
      <c r="C52" s="231"/>
      <c r="D52" s="231"/>
      <c r="E52" s="231"/>
      <c r="F52" s="231"/>
      <c r="G52" s="231"/>
      <c r="H52" s="231"/>
      <c r="I52" s="231"/>
      <c r="J52" s="231"/>
      <c r="K52" s="231"/>
      <c r="L52" s="231"/>
      <c r="M52" s="231"/>
    </row>
    <row r="53" spans="1:13" s="269" customFormat="1" ht="12.95" hidden="1" customHeight="1" x14ac:dyDescent="0.2">
      <c r="A53" s="232"/>
      <c r="B53" s="212"/>
      <c r="C53" s="212"/>
      <c r="D53" s="212"/>
      <c r="E53" s="212"/>
      <c r="F53" s="212"/>
      <c r="G53" s="212"/>
      <c r="H53" s="212"/>
      <c r="I53" s="212"/>
      <c r="J53" s="212"/>
      <c r="K53" s="212"/>
      <c r="L53" s="212"/>
      <c r="M53" s="212"/>
    </row>
    <row r="54" spans="1:13" s="269" customFormat="1" ht="12.95" customHeight="1" x14ac:dyDescent="0.2">
      <c r="A54" s="232" t="s">
        <v>14</v>
      </c>
      <c r="B54" s="212"/>
      <c r="C54" s="212"/>
      <c r="D54" s="212"/>
      <c r="E54" s="212"/>
      <c r="F54" s="212"/>
      <c r="G54" s="212"/>
      <c r="H54" s="212"/>
      <c r="I54" s="212"/>
      <c r="J54" s="212"/>
      <c r="K54" s="212"/>
      <c r="L54" s="212"/>
      <c r="M54" s="212"/>
    </row>
    <row r="55" spans="1:13" ht="12.95" customHeight="1" x14ac:dyDescent="0.2">
      <c r="A55" s="273" t="s">
        <v>47</v>
      </c>
      <c r="B55" s="212">
        <v>1</v>
      </c>
      <c r="C55" s="212">
        <v>2</v>
      </c>
      <c r="D55" s="212">
        <v>2</v>
      </c>
      <c r="E55" s="212">
        <v>2</v>
      </c>
      <c r="F55" s="212">
        <v>3</v>
      </c>
      <c r="G55" s="212">
        <v>3</v>
      </c>
      <c r="H55" s="212">
        <v>3</v>
      </c>
      <c r="I55" s="212">
        <v>3</v>
      </c>
      <c r="J55" s="212">
        <v>3</v>
      </c>
      <c r="K55" s="212">
        <v>3</v>
      </c>
      <c r="L55" s="212">
        <v>3</v>
      </c>
      <c r="M55" s="212">
        <v>4</v>
      </c>
    </row>
    <row r="56" spans="1:13" ht="12.95" customHeight="1" x14ac:dyDescent="0.2">
      <c r="B56" s="212"/>
      <c r="G56" s="278"/>
      <c r="H56" s="278"/>
      <c r="I56" s="278"/>
      <c r="J56" s="278"/>
      <c r="K56" s="278"/>
      <c r="L56" s="278"/>
      <c r="M56" s="278"/>
    </row>
  </sheetData>
  <hyperlinks>
    <hyperlink ref="A1" location="Мазмуну!A1" display="МАЗМУНУНА  кайтуу" xr:uid="{00000000-0004-0000-48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56"/>
  <sheetViews>
    <sheetView workbookViewId="0">
      <selection activeCell="M42" sqref="M42"/>
    </sheetView>
  </sheetViews>
  <sheetFormatPr defaultRowHeight="12.95" customHeight="1" x14ac:dyDescent="0.2"/>
  <cols>
    <col min="1" max="1" width="41.7109375" style="232" customWidth="1"/>
    <col min="2" max="2" width="8.7109375" style="289" hidden="1" customWidth="1"/>
    <col min="3" max="6" width="0" style="212" hidden="1" customWidth="1"/>
    <col min="7" max="8" width="10.140625" style="212" hidden="1" customWidth="1"/>
    <col min="9" max="13" width="10.140625" style="212" customWidth="1"/>
    <col min="14" max="256" width="9.140625" style="212"/>
    <col min="257" max="257" width="41.7109375" style="212" customWidth="1"/>
    <col min="258" max="262" width="0" style="212" hidden="1" customWidth="1"/>
    <col min="263" max="267" width="10.140625" style="212" customWidth="1"/>
    <col min="268" max="512" width="9.140625" style="212"/>
    <col min="513" max="513" width="41.7109375" style="212" customWidth="1"/>
    <col min="514" max="518" width="0" style="212" hidden="1" customWidth="1"/>
    <col min="519" max="523" width="10.140625" style="212" customWidth="1"/>
    <col min="524" max="768" width="9.140625" style="212"/>
    <col min="769" max="769" width="41.7109375" style="212" customWidth="1"/>
    <col min="770" max="774" width="0" style="212" hidden="1" customWidth="1"/>
    <col min="775" max="779" width="10.140625" style="212" customWidth="1"/>
    <col min="780" max="1024" width="9.140625" style="212"/>
    <col min="1025" max="1025" width="41.7109375" style="212" customWidth="1"/>
    <col min="1026" max="1030" width="0" style="212" hidden="1" customWidth="1"/>
    <col min="1031" max="1035" width="10.140625" style="212" customWidth="1"/>
    <col min="1036" max="1280" width="9.140625" style="212"/>
    <col min="1281" max="1281" width="41.7109375" style="212" customWidth="1"/>
    <col min="1282" max="1286" width="0" style="212" hidden="1" customWidth="1"/>
    <col min="1287" max="1291" width="10.140625" style="212" customWidth="1"/>
    <col min="1292" max="1536" width="9.140625" style="212"/>
    <col min="1537" max="1537" width="41.7109375" style="212" customWidth="1"/>
    <col min="1538" max="1542" width="0" style="212" hidden="1" customWidth="1"/>
    <col min="1543" max="1547" width="10.140625" style="212" customWidth="1"/>
    <col min="1548" max="1792" width="9.140625" style="212"/>
    <col min="1793" max="1793" width="41.7109375" style="212" customWidth="1"/>
    <col min="1794" max="1798" width="0" style="212" hidden="1" customWidth="1"/>
    <col min="1799" max="1803" width="10.140625" style="212" customWidth="1"/>
    <col min="1804" max="2048" width="9.140625" style="212"/>
    <col min="2049" max="2049" width="41.7109375" style="212" customWidth="1"/>
    <col min="2050" max="2054" width="0" style="212" hidden="1" customWidth="1"/>
    <col min="2055" max="2059" width="10.140625" style="212" customWidth="1"/>
    <col min="2060" max="2304" width="9.140625" style="212"/>
    <col min="2305" max="2305" width="41.7109375" style="212" customWidth="1"/>
    <col min="2306" max="2310" width="0" style="212" hidden="1" customWidth="1"/>
    <col min="2311" max="2315" width="10.140625" style="212" customWidth="1"/>
    <col min="2316" max="2560" width="9.140625" style="212"/>
    <col min="2561" max="2561" width="41.7109375" style="212" customWidth="1"/>
    <col min="2562" max="2566" width="0" style="212" hidden="1" customWidth="1"/>
    <col min="2567" max="2571" width="10.140625" style="212" customWidth="1"/>
    <col min="2572" max="2816" width="9.140625" style="212"/>
    <col min="2817" max="2817" width="41.7109375" style="212" customWidth="1"/>
    <col min="2818" max="2822" width="0" style="212" hidden="1" customWidth="1"/>
    <col min="2823" max="2827" width="10.140625" style="212" customWidth="1"/>
    <col min="2828" max="3072" width="9.140625" style="212"/>
    <col min="3073" max="3073" width="41.7109375" style="212" customWidth="1"/>
    <col min="3074" max="3078" width="0" style="212" hidden="1" customWidth="1"/>
    <col min="3079" max="3083" width="10.140625" style="212" customWidth="1"/>
    <col min="3084" max="3328" width="9.140625" style="212"/>
    <col min="3329" max="3329" width="41.7109375" style="212" customWidth="1"/>
    <col min="3330" max="3334" width="0" style="212" hidden="1" customWidth="1"/>
    <col min="3335" max="3339" width="10.140625" style="212" customWidth="1"/>
    <col min="3340" max="3584" width="9.140625" style="212"/>
    <col min="3585" max="3585" width="41.7109375" style="212" customWidth="1"/>
    <col min="3586" max="3590" width="0" style="212" hidden="1" customWidth="1"/>
    <col min="3591" max="3595" width="10.140625" style="212" customWidth="1"/>
    <col min="3596" max="3840" width="9.140625" style="212"/>
    <col min="3841" max="3841" width="41.7109375" style="212" customWidth="1"/>
    <col min="3842" max="3846" width="0" style="212" hidden="1" customWidth="1"/>
    <col min="3847" max="3851" width="10.140625" style="212" customWidth="1"/>
    <col min="3852" max="4096" width="9.140625" style="212"/>
    <col min="4097" max="4097" width="41.7109375" style="212" customWidth="1"/>
    <col min="4098" max="4102" width="0" style="212" hidden="1" customWidth="1"/>
    <col min="4103" max="4107" width="10.140625" style="212" customWidth="1"/>
    <col min="4108" max="4352" width="9.140625" style="212"/>
    <col min="4353" max="4353" width="41.7109375" style="212" customWidth="1"/>
    <col min="4354" max="4358" width="0" style="212" hidden="1" customWidth="1"/>
    <col min="4359" max="4363" width="10.140625" style="212" customWidth="1"/>
    <col min="4364" max="4608" width="9.140625" style="212"/>
    <col min="4609" max="4609" width="41.7109375" style="212" customWidth="1"/>
    <col min="4610" max="4614" width="0" style="212" hidden="1" customWidth="1"/>
    <col min="4615" max="4619" width="10.140625" style="212" customWidth="1"/>
    <col min="4620" max="4864" width="9.140625" style="212"/>
    <col min="4865" max="4865" width="41.7109375" style="212" customWidth="1"/>
    <col min="4866" max="4870" width="0" style="212" hidden="1" customWidth="1"/>
    <col min="4871" max="4875" width="10.140625" style="212" customWidth="1"/>
    <col min="4876" max="5120" width="9.140625" style="212"/>
    <col min="5121" max="5121" width="41.7109375" style="212" customWidth="1"/>
    <col min="5122" max="5126" width="0" style="212" hidden="1" customWidth="1"/>
    <col min="5127" max="5131" width="10.140625" style="212" customWidth="1"/>
    <col min="5132" max="5376" width="9.140625" style="212"/>
    <col min="5377" max="5377" width="41.7109375" style="212" customWidth="1"/>
    <col min="5378" max="5382" width="0" style="212" hidden="1" customWidth="1"/>
    <col min="5383" max="5387" width="10.140625" style="212" customWidth="1"/>
    <col min="5388" max="5632" width="9.140625" style="212"/>
    <col min="5633" max="5633" width="41.7109375" style="212" customWidth="1"/>
    <col min="5634" max="5638" width="0" style="212" hidden="1" customWidth="1"/>
    <col min="5639" max="5643" width="10.140625" style="212" customWidth="1"/>
    <col min="5644" max="5888" width="9.140625" style="212"/>
    <col min="5889" max="5889" width="41.7109375" style="212" customWidth="1"/>
    <col min="5890" max="5894" width="0" style="212" hidden="1" customWidth="1"/>
    <col min="5895" max="5899" width="10.140625" style="212" customWidth="1"/>
    <col min="5900" max="6144" width="9.140625" style="212"/>
    <col min="6145" max="6145" width="41.7109375" style="212" customWidth="1"/>
    <col min="6146" max="6150" width="0" style="212" hidden="1" customWidth="1"/>
    <col min="6151" max="6155" width="10.140625" style="212" customWidth="1"/>
    <col min="6156" max="6400" width="9.140625" style="212"/>
    <col min="6401" max="6401" width="41.7109375" style="212" customWidth="1"/>
    <col min="6402" max="6406" width="0" style="212" hidden="1" customWidth="1"/>
    <col min="6407" max="6411" width="10.140625" style="212" customWidth="1"/>
    <col min="6412" max="6656" width="9.140625" style="212"/>
    <col min="6657" max="6657" width="41.7109375" style="212" customWidth="1"/>
    <col min="6658" max="6662" width="0" style="212" hidden="1" customWidth="1"/>
    <col min="6663" max="6667" width="10.140625" style="212" customWidth="1"/>
    <col min="6668" max="6912" width="9.140625" style="212"/>
    <col min="6913" max="6913" width="41.7109375" style="212" customWidth="1"/>
    <col min="6914" max="6918" width="0" style="212" hidden="1" customWidth="1"/>
    <col min="6919" max="6923" width="10.140625" style="212" customWidth="1"/>
    <col min="6924" max="7168" width="9.140625" style="212"/>
    <col min="7169" max="7169" width="41.7109375" style="212" customWidth="1"/>
    <col min="7170" max="7174" width="0" style="212" hidden="1" customWidth="1"/>
    <col min="7175" max="7179" width="10.140625" style="212" customWidth="1"/>
    <col min="7180" max="7424" width="9.140625" style="212"/>
    <col min="7425" max="7425" width="41.7109375" style="212" customWidth="1"/>
    <col min="7426" max="7430" width="0" style="212" hidden="1" customWidth="1"/>
    <col min="7431" max="7435" width="10.140625" style="212" customWidth="1"/>
    <col min="7436" max="7680" width="9.140625" style="212"/>
    <col min="7681" max="7681" width="41.7109375" style="212" customWidth="1"/>
    <col min="7682" max="7686" width="0" style="212" hidden="1" customWidth="1"/>
    <col min="7687" max="7691" width="10.140625" style="212" customWidth="1"/>
    <col min="7692" max="7936" width="9.140625" style="212"/>
    <col min="7937" max="7937" width="41.7109375" style="212" customWidth="1"/>
    <col min="7938" max="7942" width="0" style="212" hidden="1" customWidth="1"/>
    <col min="7943" max="7947" width="10.140625" style="212" customWidth="1"/>
    <col min="7948" max="8192" width="9.140625" style="212"/>
    <col min="8193" max="8193" width="41.7109375" style="212" customWidth="1"/>
    <col min="8194" max="8198" width="0" style="212" hidden="1" customWidth="1"/>
    <col min="8199" max="8203" width="10.140625" style="212" customWidth="1"/>
    <col min="8204" max="8448" width="9.140625" style="212"/>
    <col min="8449" max="8449" width="41.7109375" style="212" customWidth="1"/>
    <col min="8450" max="8454" width="0" style="212" hidden="1" customWidth="1"/>
    <col min="8455" max="8459" width="10.140625" style="212" customWidth="1"/>
    <col min="8460" max="8704" width="9.140625" style="212"/>
    <col min="8705" max="8705" width="41.7109375" style="212" customWidth="1"/>
    <col min="8706" max="8710" width="0" style="212" hidden="1" customWidth="1"/>
    <col min="8711" max="8715" width="10.140625" style="212" customWidth="1"/>
    <col min="8716" max="8960" width="9.140625" style="212"/>
    <col min="8961" max="8961" width="41.7109375" style="212" customWidth="1"/>
    <col min="8962" max="8966" width="0" style="212" hidden="1" customWidth="1"/>
    <col min="8967" max="8971" width="10.140625" style="212" customWidth="1"/>
    <col min="8972" max="9216" width="9.140625" style="212"/>
    <col min="9217" max="9217" width="41.7109375" style="212" customWidth="1"/>
    <col min="9218" max="9222" width="0" style="212" hidden="1" customWidth="1"/>
    <col min="9223" max="9227" width="10.140625" style="212" customWidth="1"/>
    <col min="9228" max="9472" width="9.140625" style="212"/>
    <col min="9473" max="9473" width="41.7109375" style="212" customWidth="1"/>
    <col min="9474" max="9478" width="0" style="212" hidden="1" customWidth="1"/>
    <col min="9479" max="9483" width="10.140625" style="212" customWidth="1"/>
    <col min="9484" max="9728" width="9.140625" style="212"/>
    <col min="9729" max="9729" width="41.7109375" style="212" customWidth="1"/>
    <col min="9730" max="9734" width="0" style="212" hidden="1" customWidth="1"/>
    <col min="9735" max="9739" width="10.140625" style="212" customWidth="1"/>
    <col min="9740" max="9984" width="9.140625" style="212"/>
    <col min="9985" max="9985" width="41.7109375" style="212" customWidth="1"/>
    <col min="9986" max="9990" width="0" style="212" hidden="1" customWidth="1"/>
    <col min="9991" max="9995" width="10.140625" style="212" customWidth="1"/>
    <col min="9996" max="10240" width="9.140625" style="212"/>
    <col min="10241" max="10241" width="41.7109375" style="212" customWidth="1"/>
    <col min="10242" max="10246" width="0" style="212" hidden="1" customWidth="1"/>
    <col min="10247" max="10251" width="10.140625" style="212" customWidth="1"/>
    <col min="10252" max="10496" width="9.140625" style="212"/>
    <col min="10497" max="10497" width="41.7109375" style="212" customWidth="1"/>
    <col min="10498" max="10502" width="0" style="212" hidden="1" customWidth="1"/>
    <col min="10503" max="10507" width="10.140625" style="212" customWidth="1"/>
    <col min="10508" max="10752" width="9.140625" style="212"/>
    <col min="10753" max="10753" width="41.7109375" style="212" customWidth="1"/>
    <col min="10754" max="10758" width="0" style="212" hidden="1" customWidth="1"/>
    <col min="10759" max="10763" width="10.140625" style="212" customWidth="1"/>
    <col min="10764" max="11008" width="9.140625" style="212"/>
    <col min="11009" max="11009" width="41.7109375" style="212" customWidth="1"/>
    <col min="11010" max="11014" width="0" style="212" hidden="1" customWidth="1"/>
    <col min="11015" max="11019" width="10.140625" style="212" customWidth="1"/>
    <col min="11020" max="11264" width="9.140625" style="212"/>
    <col min="11265" max="11265" width="41.7109375" style="212" customWidth="1"/>
    <col min="11266" max="11270" width="0" style="212" hidden="1" customWidth="1"/>
    <col min="11271" max="11275" width="10.140625" style="212" customWidth="1"/>
    <col min="11276" max="11520" width="9.140625" style="212"/>
    <col min="11521" max="11521" width="41.7109375" style="212" customWidth="1"/>
    <col min="11522" max="11526" width="0" style="212" hidden="1" customWidth="1"/>
    <col min="11527" max="11531" width="10.140625" style="212" customWidth="1"/>
    <col min="11532" max="11776" width="9.140625" style="212"/>
    <col min="11777" max="11777" width="41.7109375" style="212" customWidth="1"/>
    <col min="11778" max="11782" width="0" style="212" hidden="1" customWidth="1"/>
    <col min="11783" max="11787" width="10.140625" style="212" customWidth="1"/>
    <col min="11788" max="12032" width="9.140625" style="212"/>
    <col min="12033" max="12033" width="41.7109375" style="212" customWidth="1"/>
    <col min="12034" max="12038" width="0" style="212" hidden="1" customWidth="1"/>
    <col min="12039" max="12043" width="10.140625" style="212" customWidth="1"/>
    <col min="12044" max="12288" width="9.140625" style="212"/>
    <col min="12289" max="12289" width="41.7109375" style="212" customWidth="1"/>
    <col min="12290" max="12294" width="0" style="212" hidden="1" customWidth="1"/>
    <col min="12295" max="12299" width="10.140625" style="212" customWidth="1"/>
    <col min="12300" max="12544" width="9.140625" style="212"/>
    <col min="12545" max="12545" width="41.7109375" style="212" customWidth="1"/>
    <col min="12546" max="12550" width="0" style="212" hidden="1" customWidth="1"/>
    <col min="12551" max="12555" width="10.140625" style="212" customWidth="1"/>
    <col min="12556" max="12800" width="9.140625" style="212"/>
    <col min="12801" max="12801" width="41.7109375" style="212" customWidth="1"/>
    <col min="12802" max="12806" width="0" style="212" hidden="1" customWidth="1"/>
    <col min="12807" max="12811" width="10.140625" style="212" customWidth="1"/>
    <col min="12812" max="13056" width="9.140625" style="212"/>
    <col min="13057" max="13057" width="41.7109375" style="212" customWidth="1"/>
    <col min="13058" max="13062" width="0" style="212" hidden="1" customWidth="1"/>
    <col min="13063" max="13067" width="10.140625" style="212" customWidth="1"/>
    <col min="13068" max="13312" width="9.140625" style="212"/>
    <col min="13313" max="13313" width="41.7109375" style="212" customWidth="1"/>
    <col min="13314" max="13318" width="0" style="212" hidden="1" customWidth="1"/>
    <col min="13319" max="13323" width="10.140625" style="212" customWidth="1"/>
    <col min="13324" max="13568" width="9.140625" style="212"/>
    <col min="13569" max="13569" width="41.7109375" style="212" customWidth="1"/>
    <col min="13570" max="13574" width="0" style="212" hidden="1" customWidth="1"/>
    <col min="13575" max="13579" width="10.140625" style="212" customWidth="1"/>
    <col min="13580" max="13824" width="9.140625" style="212"/>
    <col min="13825" max="13825" width="41.7109375" style="212" customWidth="1"/>
    <col min="13826" max="13830" width="0" style="212" hidden="1" customWidth="1"/>
    <col min="13831" max="13835" width="10.140625" style="212" customWidth="1"/>
    <col min="13836" max="14080" width="9.140625" style="212"/>
    <col min="14081" max="14081" width="41.7109375" style="212" customWidth="1"/>
    <col min="14082" max="14086" width="0" style="212" hidden="1" customWidth="1"/>
    <col min="14087" max="14091" width="10.140625" style="212" customWidth="1"/>
    <col min="14092" max="14336" width="9.140625" style="212"/>
    <col min="14337" max="14337" width="41.7109375" style="212" customWidth="1"/>
    <col min="14338" max="14342" width="0" style="212" hidden="1" customWidth="1"/>
    <col min="14343" max="14347" width="10.140625" style="212" customWidth="1"/>
    <col min="14348" max="14592" width="9.140625" style="212"/>
    <col min="14593" max="14593" width="41.7109375" style="212" customWidth="1"/>
    <col min="14594" max="14598" width="0" style="212" hidden="1" customWidth="1"/>
    <col min="14599" max="14603" width="10.140625" style="212" customWidth="1"/>
    <col min="14604" max="14848" width="9.140625" style="212"/>
    <col min="14849" max="14849" width="41.7109375" style="212" customWidth="1"/>
    <col min="14850" max="14854" width="0" style="212" hidden="1" customWidth="1"/>
    <col min="14855" max="14859" width="10.140625" style="212" customWidth="1"/>
    <col min="14860" max="15104" width="9.140625" style="212"/>
    <col min="15105" max="15105" width="41.7109375" style="212" customWidth="1"/>
    <col min="15106" max="15110" width="0" style="212" hidden="1" customWidth="1"/>
    <col min="15111" max="15115" width="10.140625" style="212" customWidth="1"/>
    <col min="15116" max="15360" width="9.140625" style="212"/>
    <col min="15361" max="15361" width="41.7109375" style="212" customWidth="1"/>
    <col min="15362" max="15366" width="0" style="212" hidden="1" customWidth="1"/>
    <col min="15367" max="15371" width="10.140625" style="212" customWidth="1"/>
    <col min="15372" max="15616" width="9.140625" style="212"/>
    <col min="15617" max="15617" width="41.7109375" style="212" customWidth="1"/>
    <col min="15618" max="15622" width="0" style="212" hidden="1" customWidth="1"/>
    <col min="15623" max="15627" width="10.140625" style="212" customWidth="1"/>
    <col min="15628" max="15872" width="9.140625" style="212"/>
    <col min="15873" max="15873" width="41.7109375" style="212" customWidth="1"/>
    <col min="15874" max="15878" width="0" style="212" hidden="1" customWidth="1"/>
    <col min="15879" max="15883" width="10.140625" style="212" customWidth="1"/>
    <col min="15884" max="16128" width="9.140625" style="212"/>
    <col min="16129" max="16129" width="41.7109375" style="212" customWidth="1"/>
    <col min="16130" max="16134" width="0" style="212" hidden="1" customWidth="1"/>
    <col min="16135" max="16139" width="10.140625" style="212" customWidth="1"/>
    <col min="16140" max="16384" width="9.140625" style="212"/>
  </cols>
  <sheetData>
    <row r="1" spans="1:13" s="6" customFormat="1" ht="12.95" customHeight="1" x14ac:dyDescent="0.2">
      <c r="A1" s="952" t="s">
        <v>1375</v>
      </c>
    </row>
    <row r="2" spans="1:13" s="279" customFormat="1" ht="18" customHeight="1" x14ac:dyDescent="0.2">
      <c r="A2" s="296" t="s">
        <v>318</v>
      </c>
      <c r="B2" s="297"/>
    </row>
    <row r="3" spans="1:13" s="279" customFormat="1" ht="18" customHeight="1" x14ac:dyDescent="0.2">
      <c r="A3" s="210" t="s">
        <v>313</v>
      </c>
      <c r="B3" s="287"/>
    </row>
    <row r="4" spans="1:13" s="269" customFormat="1" ht="18" customHeight="1" thickBot="1" x14ac:dyDescent="0.25">
      <c r="A4" s="268" t="s">
        <v>314</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98">
        <v>2945.2</v>
      </c>
      <c r="C7" s="298">
        <v>3145.6</v>
      </c>
      <c r="D7" s="298">
        <v>3105.2</v>
      </c>
      <c r="E7" s="298">
        <v>3013</v>
      </c>
      <c r="F7" s="298">
        <v>3238.1</v>
      </c>
      <c r="G7" s="298">
        <v>3184.5</v>
      </c>
      <c r="H7" s="271">
        <v>2929.9</v>
      </c>
      <c r="I7" s="271">
        <v>3537.3</v>
      </c>
      <c r="J7" s="271">
        <v>3724.5</v>
      </c>
      <c r="K7" s="271">
        <v>5097.2</v>
      </c>
      <c r="L7" s="271">
        <v>5689.2</v>
      </c>
      <c r="M7" s="271">
        <v>6956.4</v>
      </c>
    </row>
    <row r="8" spans="1:13" ht="12.95" customHeight="1" x14ac:dyDescent="0.2">
      <c r="A8" s="273" t="s">
        <v>236</v>
      </c>
      <c r="B8" s="300">
        <v>1154</v>
      </c>
      <c r="C8" s="300">
        <v>1399.9</v>
      </c>
      <c r="D8" s="300">
        <v>1510.5</v>
      </c>
      <c r="E8" s="300">
        <v>1493.6</v>
      </c>
      <c r="F8" s="300">
        <v>1448.2</v>
      </c>
      <c r="G8" s="300">
        <v>1419.7</v>
      </c>
      <c r="H8" s="274">
        <v>1569.5</v>
      </c>
      <c r="I8" s="274">
        <v>1841.1</v>
      </c>
      <c r="J8" s="274">
        <v>2844.4</v>
      </c>
      <c r="K8" s="274">
        <v>3609.9</v>
      </c>
      <c r="L8" s="274">
        <v>3107</v>
      </c>
      <c r="M8" s="223">
        <v>3862.1</v>
      </c>
    </row>
    <row r="9" spans="1:13" ht="12.95" customHeight="1" x14ac:dyDescent="0.2">
      <c r="A9" s="275" t="s">
        <v>301</v>
      </c>
      <c r="B9" s="300">
        <v>113.9</v>
      </c>
      <c r="C9" s="300">
        <v>223.7</v>
      </c>
      <c r="D9" s="300">
        <v>374.3</v>
      </c>
      <c r="E9" s="300">
        <v>211.6</v>
      </c>
      <c r="F9" s="300">
        <v>295.7</v>
      </c>
      <c r="G9" s="300">
        <v>206.9</v>
      </c>
      <c r="H9" s="274">
        <v>370.6</v>
      </c>
      <c r="I9" s="274">
        <v>253.3</v>
      </c>
      <c r="J9" s="274">
        <v>1087.9000000000001</v>
      </c>
      <c r="K9" s="274">
        <v>1209.4000000000001</v>
      </c>
      <c r="L9" s="274">
        <v>1042.7</v>
      </c>
      <c r="M9" s="223">
        <v>1249.5999999999999</v>
      </c>
    </row>
    <row r="10" spans="1:13" ht="12.95" customHeight="1" x14ac:dyDescent="0.2">
      <c r="A10" s="275" t="s">
        <v>238</v>
      </c>
      <c r="B10" s="300">
        <v>105.1</v>
      </c>
      <c r="C10" s="300">
        <v>274.5</v>
      </c>
      <c r="D10" s="300">
        <v>110.2</v>
      </c>
      <c r="E10" s="300">
        <v>289.39999999999998</v>
      </c>
      <c r="F10" s="300">
        <v>340.5</v>
      </c>
      <c r="G10" s="300">
        <v>396.9</v>
      </c>
      <c r="H10" s="274">
        <v>341.7</v>
      </c>
      <c r="I10" s="274">
        <v>193.7</v>
      </c>
      <c r="J10" s="274">
        <v>289</v>
      </c>
      <c r="K10" s="274">
        <v>102.3</v>
      </c>
      <c r="L10" s="274">
        <v>274.89999999999998</v>
      </c>
      <c r="M10" s="223">
        <v>140.80000000000001</v>
      </c>
    </row>
    <row r="11" spans="1:13" ht="12.95" customHeight="1" x14ac:dyDescent="0.2">
      <c r="A11" s="275" t="s">
        <v>239</v>
      </c>
      <c r="B11" s="300">
        <v>49.6</v>
      </c>
      <c r="C11" s="300">
        <v>46.6</v>
      </c>
      <c r="D11" s="300">
        <v>73.900000000000006</v>
      </c>
      <c r="E11" s="300">
        <v>36.4</v>
      </c>
      <c r="F11" s="300">
        <v>48.5</v>
      </c>
      <c r="G11" s="300">
        <v>42.1</v>
      </c>
      <c r="H11" s="274">
        <v>79.7</v>
      </c>
      <c r="I11" s="274">
        <v>117.3</v>
      </c>
      <c r="J11" s="274">
        <v>195.4</v>
      </c>
      <c r="K11" s="274">
        <v>246.1</v>
      </c>
      <c r="L11" s="274">
        <v>192.1</v>
      </c>
      <c r="M11" s="223">
        <v>261.2</v>
      </c>
    </row>
    <row r="12" spans="1:13" ht="12" x14ac:dyDescent="0.2">
      <c r="A12" s="275" t="s">
        <v>302</v>
      </c>
      <c r="B12" s="300">
        <v>35.799999999999997</v>
      </c>
      <c r="C12" s="300">
        <v>62.7</v>
      </c>
      <c r="D12" s="300">
        <v>67.400000000000006</v>
      </c>
      <c r="E12" s="300">
        <v>39.6</v>
      </c>
      <c r="F12" s="300">
        <v>32.4</v>
      </c>
      <c r="G12" s="300">
        <v>29.7</v>
      </c>
      <c r="H12" s="274">
        <v>49.2</v>
      </c>
      <c r="I12" s="274">
        <v>92.4</v>
      </c>
      <c r="J12" s="274">
        <v>118.8</v>
      </c>
      <c r="K12" s="274">
        <v>161.4</v>
      </c>
      <c r="L12" s="274">
        <v>133.9</v>
      </c>
      <c r="M12" s="223">
        <v>439.1</v>
      </c>
    </row>
    <row r="13" spans="1:13" ht="24" x14ac:dyDescent="0.2">
      <c r="A13" s="275" t="s">
        <v>241</v>
      </c>
      <c r="B13" s="292">
        <v>0.7</v>
      </c>
      <c r="C13" s="292">
        <v>0</v>
      </c>
      <c r="D13" s="292">
        <v>0</v>
      </c>
      <c r="E13" s="292">
        <v>0.2</v>
      </c>
      <c r="F13" s="292">
        <v>0</v>
      </c>
      <c r="G13" s="292">
        <v>0</v>
      </c>
      <c r="H13" s="274">
        <v>0</v>
      </c>
      <c r="I13" s="274" t="s">
        <v>33</v>
      </c>
      <c r="J13" s="274" t="s">
        <v>33</v>
      </c>
      <c r="K13" s="274" t="s">
        <v>33</v>
      </c>
      <c r="L13" s="274" t="s">
        <v>33</v>
      </c>
      <c r="M13" s="223" t="s">
        <v>33</v>
      </c>
    </row>
    <row r="14" spans="1:13" ht="12.95" customHeight="1" x14ac:dyDescent="0.2">
      <c r="A14" s="275" t="s">
        <v>242</v>
      </c>
      <c r="B14" s="300">
        <v>713.8</v>
      </c>
      <c r="C14" s="300">
        <v>712</v>
      </c>
      <c r="D14" s="300">
        <v>789.9</v>
      </c>
      <c r="E14" s="300">
        <v>783.9</v>
      </c>
      <c r="F14" s="300">
        <v>673.7</v>
      </c>
      <c r="G14" s="300">
        <v>651.9</v>
      </c>
      <c r="H14" s="274">
        <v>627.9</v>
      </c>
      <c r="I14" s="274">
        <v>859.1</v>
      </c>
      <c r="J14" s="274">
        <v>892.8</v>
      </c>
      <c r="K14" s="274">
        <v>1267.3</v>
      </c>
      <c r="L14" s="274">
        <v>1251.5999999999999</v>
      </c>
      <c r="M14" s="223">
        <v>1475.9</v>
      </c>
    </row>
    <row r="15" spans="1:13" ht="12.95" customHeight="1" x14ac:dyDescent="0.2">
      <c r="A15" s="275" t="s">
        <v>243</v>
      </c>
      <c r="B15" s="292">
        <v>124.3</v>
      </c>
      <c r="C15" s="292">
        <v>69.5</v>
      </c>
      <c r="D15" s="292">
        <v>84</v>
      </c>
      <c r="E15" s="292">
        <v>121.8</v>
      </c>
      <c r="F15" s="292">
        <v>57.3</v>
      </c>
      <c r="G15" s="292">
        <v>92.2</v>
      </c>
      <c r="H15" s="223">
        <v>100.4</v>
      </c>
      <c r="I15" s="223">
        <v>325.39999999999998</v>
      </c>
      <c r="J15" s="223">
        <v>252.9</v>
      </c>
      <c r="K15" s="223">
        <v>623.1</v>
      </c>
      <c r="L15" s="223">
        <v>211.8</v>
      </c>
      <c r="M15" s="223">
        <v>295.39999999999998</v>
      </c>
    </row>
    <row r="16" spans="1:13" ht="12.95" customHeight="1" x14ac:dyDescent="0.2">
      <c r="A16" s="275" t="s">
        <v>244</v>
      </c>
      <c r="B16" s="292">
        <v>10.8</v>
      </c>
      <c r="C16" s="292">
        <v>10.8</v>
      </c>
      <c r="D16" s="292">
        <v>10.7</v>
      </c>
      <c r="E16" s="292">
        <v>10.7</v>
      </c>
      <c r="F16" s="292">
        <v>0</v>
      </c>
      <c r="G16" s="292" t="s">
        <v>33</v>
      </c>
      <c r="H16" s="223" t="s">
        <v>33</v>
      </c>
      <c r="I16" s="223" t="s">
        <v>33</v>
      </c>
      <c r="J16" s="223">
        <v>7.7</v>
      </c>
      <c r="K16" s="223">
        <v>0.3</v>
      </c>
      <c r="L16" s="223">
        <v>0</v>
      </c>
      <c r="M16" s="223" t="s">
        <v>33</v>
      </c>
    </row>
    <row r="17" spans="1:13" ht="12.95" customHeight="1" x14ac:dyDescent="0.2">
      <c r="A17" s="273" t="s">
        <v>245</v>
      </c>
      <c r="B17" s="292">
        <v>1791.1</v>
      </c>
      <c r="C17" s="292">
        <v>1745.7</v>
      </c>
      <c r="D17" s="292">
        <v>1594.7</v>
      </c>
      <c r="E17" s="292">
        <v>1519.3</v>
      </c>
      <c r="F17" s="292">
        <v>1790</v>
      </c>
      <c r="G17" s="292">
        <v>1764.8</v>
      </c>
      <c r="H17" s="223">
        <v>1360.4</v>
      </c>
      <c r="I17" s="223">
        <v>1696.2</v>
      </c>
      <c r="J17" s="223">
        <v>880.1</v>
      </c>
      <c r="K17" s="223">
        <v>1487.3</v>
      </c>
      <c r="L17" s="223">
        <v>2582.3000000000002</v>
      </c>
      <c r="M17" s="223">
        <v>3094.3</v>
      </c>
    </row>
    <row r="18" spans="1:13" ht="12.95" customHeight="1" x14ac:dyDescent="0.2">
      <c r="A18" s="275" t="s">
        <v>246</v>
      </c>
      <c r="B18" s="292">
        <v>895.1</v>
      </c>
      <c r="C18" s="292">
        <v>837.9</v>
      </c>
      <c r="D18" s="292">
        <v>676.1</v>
      </c>
      <c r="E18" s="292">
        <v>605.6</v>
      </c>
      <c r="F18" s="292">
        <v>892</v>
      </c>
      <c r="G18" s="292">
        <v>876.6</v>
      </c>
      <c r="H18" s="223">
        <v>471.2</v>
      </c>
      <c r="I18" s="223">
        <v>859</v>
      </c>
      <c r="J18" s="223">
        <v>803.4</v>
      </c>
      <c r="K18" s="223">
        <v>1406.1</v>
      </c>
      <c r="L18" s="223">
        <v>2503.1999999999998</v>
      </c>
      <c r="M18" s="223">
        <v>3005.3</v>
      </c>
    </row>
    <row r="19" spans="1:13" ht="12.95" customHeight="1" x14ac:dyDescent="0.2">
      <c r="A19" s="275" t="s">
        <v>247</v>
      </c>
      <c r="B19" s="292"/>
      <c r="C19" s="292"/>
      <c r="D19" s="292"/>
      <c r="E19" s="292"/>
      <c r="F19" s="292"/>
      <c r="G19" s="292"/>
      <c r="H19" s="223" t="s">
        <v>33</v>
      </c>
      <c r="I19" s="223" t="s">
        <v>33</v>
      </c>
      <c r="J19" s="223" t="s">
        <v>33</v>
      </c>
      <c r="K19" s="223" t="s">
        <v>33</v>
      </c>
      <c r="L19" s="223" t="s">
        <v>33</v>
      </c>
      <c r="M19" s="223" t="s">
        <v>33</v>
      </c>
    </row>
    <row r="20" spans="1:13" ht="12.95" customHeight="1" x14ac:dyDescent="0.2">
      <c r="A20" s="275" t="s">
        <v>249</v>
      </c>
      <c r="B20" s="292" t="s">
        <v>33</v>
      </c>
      <c r="C20" s="292" t="s">
        <v>33</v>
      </c>
      <c r="D20" s="292" t="s">
        <v>33</v>
      </c>
      <c r="E20" s="292" t="s">
        <v>33</v>
      </c>
      <c r="F20" s="292" t="s">
        <v>33</v>
      </c>
      <c r="G20" s="292" t="s">
        <v>33</v>
      </c>
      <c r="H20" s="223" t="s">
        <v>33</v>
      </c>
      <c r="I20" s="223" t="s">
        <v>33</v>
      </c>
      <c r="J20" s="223" t="s">
        <v>33</v>
      </c>
      <c r="K20" s="223" t="s">
        <v>33</v>
      </c>
      <c r="L20" s="223" t="s">
        <v>33</v>
      </c>
      <c r="M20" s="223" t="s">
        <v>33</v>
      </c>
    </row>
    <row r="21" spans="1:13" ht="12.95" customHeight="1" x14ac:dyDescent="0.2">
      <c r="A21" s="275" t="s">
        <v>250</v>
      </c>
      <c r="B21" s="292">
        <v>3.6</v>
      </c>
      <c r="C21" s="292">
        <v>11.3</v>
      </c>
      <c r="D21" s="292">
        <v>9.1</v>
      </c>
      <c r="E21" s="292">
        <v>15.4</v>
      </c>
      <c r="F21" s="292">
        <v>11.6</v>
      </c>
      <c r="G21" s="292">
        <v>7.6</v>
      </c>
      <c r="H21" s="223">
        <v>8.5</v>
      </c>
      <c r="I21" s="223">
        <v>5.9</v>
      </c>
      <c r="J21" s="223">
        <v>11.1</v>
      </c>
      <c r="K21" s="223">
        <v>5.7</v>
      </c>
      <c r="L21" s="223">
        <v>0.9</v>
      </c>
      <c r="M21" s="223">
        <v>10.8</v>
      </c>
    </row>
    <row r="22" spans="1:13" ht="12.95" customHeight="1" x14ac:dyDescent="0.2">
      <c r="A22" s="275" t="s">
        <v>251</v>
      </c>
      <c r="B22" s="292" t="s">
        <v>33</v>
      </c>
      <c r="C22" s="292" t="s">
        <v>33</v>
      </c>
      <c r="D22" s="292" t="s">
        <v>33</v>
      </c>
      <c r="E22" s="292" t="s">
        <v>33</v>
      </c>
      <c r="F22" s="292" t="s">
        <v>33</v>
      </c>
      <c r="G22" s="292" t="s">
        <v>33</v>
      </c>
      <c r="H22" s="223" t="s">
        <v>33</v>
      </c>
      <c r="I22" s="223" t="s">
        <v>33</v>
      </c>
      <c r="J22" s="223" t="s">
        <v>33</v>
      </c>
      <c r="K22" s="223" t="s">
        <v>33</v>
      </c>
      <c r="L22" s="223" t="s">
        <v>33</v>
      </c>
      <c r="M22" s="223" t="s">
        <v>33</v>
      </c>
    </row>
    <row r="23" spans="1:13" ht="12.95" customHeight="1" x14ac:dyDescent="0.2">
      <c r="A23" s="275" t="s">
        <v>252</v>
      </c>
      <c r="B23" s="292" t="s">
        <v>33</v>
      </c>
      <c r="C23" s="292">
        <v>4.2</v>
      </c>
      <c r="D23" s="292">
        <v>9.5</v>
      </c>
      <c r="E23" s="292">
        <v>10.1</v>
      </c>
      <c r="F23" s="292">
        <v>0</v>
      </c>
      <c r="G23" s="292" t="s">
        <v>33</v>
      </c>
      <c r="H23" s="223" t="s">
        <v>33</v>
      </c>
      <c r="I23" s="223" t="s">
        <v>33</v>
      </c>
      <c r="J23" s="223" t="s">
        <v>33</v>
      </c>
      <c r="K23" s="223" t="s">
        <v>33</v>
      </c>
      <c r="L23" s="223" t="s">
        <v>33</v>
      </c>
      <c r="M23" s="223" t="s">
        <v>33</v>
      </c>
    </row>
    <row r="24" spans="1:13" ht="12.95" customHeight="1" x14ac:dyDescent="0.2">
      <c r="A24" s="275" t="s">
        <v>253</v>
      </c>
      <c r="B24" s="292">
        <v>892.5</v>
      </c>
      <c r="C24" s="292">
        <v>892.4</v>
      </c>
      <c r="D24" s="292">
        <v>899.9</v>
      </c>
      <c r="E24" s="292">
        <v>888.2</v>
      </c>
      <c r="F24" s="292">
        <v>886.4</v>
      </c>
      <c r="G24" s="292">
        <v>880.5</v>
      </c>
      <c r="H24" s="223">
        <v>880.5</v>
      </c>
      <c r="I24" s="223">
        <v>831.2</v>
      </c>
      <c r="J24" s="223">
        <v>65.5</v>
      </c>
      <c r="K24" s="223">
        <v>75.5</v>
      </c>
      <c r="L24" s="223">
        <v>78.2</v>
      </c>
      <c r="M24" s="223">
        <v>78.2</v>
      </c>
    </row>
    <row r="25" spans="1:13" ht="12" x14ac:dyDescent="0.2">
      <c r="A25" s="273" t="s">
        <v>317</v>
      </c>
      <c r="B25" s="292" t="s">
        <v>33</v>
      </c>
      <c r="C25" s="292" t="s">
        <v>33</v>
      </c>
      <c r="D25" s="292" t="s">
        <v>33</v>
      </c>
      <c r="E25" s="292" t="s">
        <v>33</v>
      </c>
      <c r="F25" s="292" t="s">
        <v>33</v>
      </c>
      <c r="G25" s="292">
        <v>0.2</v>
      </c>
      <c r="H25" s="223">
        <v>0.1</v>
      </c>
      <c r="I25" s="223">
        <v>0.1</v>
      </c>
      <c r="J25" s="223">
        <v>0</v>
      </c>
      <c r="K25" s="223">
        <v>0</v>
      </c>
      <c r="L25" s="223">
        <v>0</v>
      </c>
      <c r="M25" s="223">
        <v>0</v>
      </c>
    </row>
    <row r="26" spans="1:13" ht="12.95" customHeight="1" x14ac:dyDescent="0.2">
      <c r="A26" s="273"/>
      <c r="B26" s="292"/>
      <c r="C26" s="292"/>
      <c r="D26" s="292"/>
      <c r="E26" s="292"/>
      <c r="F26" s="292"/>
      <c r="G26" s="292"/>
      <c r="H26" s="223"/>
      <c r="I26" s="223"/>
      <c r="J26" s="223"/>
      <c r="K26" s="223"/>
      <c r="L26" s="223"/>
      <c r="M26" s="223"/>
    </row>
    <row r="27" spans="1:13" ht="12.95" customHeight="1" x14ac:dyDescent="0.2">
      <c r="A27" s="232" t="s">
        <v>43</v>
      </c>
      <c r="B27" s="291">
        <v>1134.9000000000001</v>
      </c>
      <c r="C27" s="291">
        <v>1267.9000000000001</v>
      </c>
      <c r="D27" s="291">
        <v>1288.9000000000001</v>
      </c>
      <c r="E27" s="291">
        <v>1299.8</v>
      </c>
      <c r="F27" s="291">
        <v>1625.9</v>
      </c>
      <c r="G27" s="291">
        <v>1515.4</v>
      </c>
      <c r="H27" s="271">
        <v>1040.3</v>
      </c>
      <c r="I27" s="271">
        <v>1384.9</v>
      </c>
      <c r="J27" s="271">
        <v>1769.7</v>
      </c>
      <c r="K27" s="271">
        <v>2254.1999999999998</v>
      </c>
      <c r="L27" s="271">
        <v>2639.1</v>
      </c>
      <c r="M27" s="271">
        <v>3633.2</v>
      </c>
    </row>
    <row r="28" spans="1:13" ht="12.95" customHeight="1" x14ac:dyDescent="0.2">
      <c r="A28" s="273" t="s">
        <v>255</v>
      </c>
      <c r="B28" s="292">
        <v>920</v>
      </c>
      <c r="C28" s="292">
        <v>992.5</v>
      </c>
      <c r="D28" s="292">
        <v>1000.9</v>
      </c>
      <c r="E28" s="292">
        <v>1018.8</v>
      </c>
      <c r="F28" s="292">
        <v>1041.5999999999999</v>
      </c>
      <c r="G28" s="292">
        <v>985.1</v>
      </c>
      <c r="H28" s="274">
        <v>979.5</v>
      </c>
      <c r="I28" s="274">
        <v>890.2</v>
      </c>
      <c r="J28" s="274">
        <v>1001.1</v>
      </c>
      <c r="K28" s="274">
        <v>1143.2</v>
      </c>
      <c r="L28" s="274">
        <v>986.7</v>
      </c>
      <c r="M28" s="274">
        <v>1283.3</v>
      </c>
    </row>
    <row r="29" spans="1:13" ht="12.95" customHeight="1" x14ac:dyDescent="0.2">
      <c r="A29" s="275" t="s">
        <v>256</v>
      </c>
      <c r="B29" s="292">
        <v>216.8</v>
      </c>
      <c r="C29" s="292">
        <v>205.1</v>
      </c>
      <c r="D29" s="292">
        <v>207.3</v>
      </c>
      <c r="E29" s="292">
        <v>201.8</v>
      </c>
      <c r="F29" s="292">
        <v>200.5</v>
      </c>
      <c r="G29" s="292">
        <v>191</v>
      </c>
      <c r="H29" s="274">
        <v>188.9</v>
      </c>
      <c r="I29" s="274">
        <v>235.5</v>
      </c>
      <c r="J29" s="274">
        <v>120</v>
      </c>
      <c r="K29" s="274">
        <v>154</v>
      </c>
      <c r="L29" s="274">
        <v>265.60000000000002</v>
      </c>
      <c r="M29" s="223">
        <v>445.9</v>
      </c>
    </row>
    <row r="30" spans="1:13" ht="12.95" customHeight="1" x14ac:dyDescent="0.2">
      <c r="A30" s="275" t="s">
        <v>257</v>
      </c>
      <c r="B30" s="292">
        <v>134.4</v>
      </c>
      <c r="C30" s="292">
        <v>103.3</v>
      </c>
      <c r="D30" s="292">
        <v>120.5</v>
      </c>
      <c r="E30" s="292">
        <v>143.5</v>
      </c>
      <c r="F30" s="292">
        <v>123.7</v>
      </c>
      <c r="G30" s="292">
        <v>102.8</v>
      </c>
      <c r="H30" s="274">
        <v>124.1</v>
      </c>
      <c r="I30" s="274">
        <v>123.6</v>
      </c>
      <c r="J30" s="274">
        <v>357.6</v>
      </c>
      <c r="K30" s="274">
        <v>493</v>
      </c>
      <c r="L30" s="274">
        <v>204.4</v>
      </c>
      <c r="M30" s="223">
        <v>246.9</v>
      </c>
    </row>
    <row r="31" spans="1:13" ht="12.95" customHeight="1" x14ac:dyDescent="0.2">
      <c r="A31" s="275" t="s">
        <v>258</v>
      </c>
      <c r="B31" s="292">
        <v>170.6</v>
      </c>
      <c r="C31" s="292">
        <v>174.1</v>
      </c>
      <c r="D31" s="292">
        <v>170.6</v>
      </c>
      <c r="E31" s="292">
        <v>168.1</v>
      </c>
      <c r="F31" s="292">
        <v>167.3</v>
      </c>
      <c r="G31" s="292">
        <v>167.7</v>
      </c>
      <c r="H31" s="274">
        <v>168.2</v>
      </c>
      <c r="I31" s="274">
        <v>32</v>
      </c>
      <c r="J31" s="274">
        <v>37.700000000000003</v>
      </c>
      <c r="K31" s="274">
        <v>22</v>
      </c>
      <c r="L31" s="274">
        <v>43.4</v>
      </c>
      <c r="M31" s="223">
        <v>53.8</v>
      </c>
    </row>
    <row r="32" spans="1:13" ht="12.95" customHeight="1" x14ac:dyDescent="0.2">
      <c r="A32" s="275" t="s">
        <v>259</v>
      </c>
      <c r="B32" s="292">
        <v>16.100000000000001</v>
      </c>
      <c r="C32" s="292">
        <v>24.7</v>
      </c>
      <c r="D32" s="292">
        <v>17</v>
      </c>
      <c r="E32" s="292">
        <v>12.1</v>
      </c>
      <c r="F32" s="292">
        <v>9.8000000000000007</v>
      </c>
      <c r="G32" s="292">
        <v>-0.7</v>
      </c>
      <c r="H32" s="274">
        <v>6.1</v>
      </c>
      <c r="I32" s="274">
        <v>5</v>
      </c>
      <c r="J32" s="274">
        <v>10.5</v>
      </c>
      <c r="K32" s="274">
        <v>41.4</v>
      </c>
      <c r="L32" s="274">
        <v>19.899999999999999</v>
      </c>
      <c r="M32" s="223">
        <v>11.3</v>
      </c>
    </row>
    <row r="33" spans="1:13" ht="12.95" customHeight="1" x14ac:dyDescent="0.2">
      <c r="A33" s="275" t="s">
        <v>260</v>
      </c>
      <c r="B33" s="292">
        <v>180.2</v>
      </c>
      <c r="C33" s="292">
        <v>204.9</v>
      </c>
      <c r="D33" s="292">
        <v>173.3</v>
      </c>
      <c r="E33" s="292">
        <v>139</v>
      </c>
      <c r="F33" s="292">
        <v>166.9</v>
      </c>
      <c r="G33" s="292">
        <v>175.8</v>
      </c>
      <c r="H33" s="274">
        <v>158.6</v>
      </c>
      <c r="I33" s="274">
        <v>179</v>
      </c>
      <c r="J33" s="274">
        <v>151.5</v>
      </c>
      <c r="K33" s="274">
        <v>110.5</v>
      </c>
      <c r="L33" s="274">
        <v>150</v>
      </c>
      <c r="M33" s="223">
        <v>215.3</v>
      </c>
    </row>
    <row r="34" spans="1:13" ht="12.95" customHeight="1" x14ac:dyDescent="0.2">
      <c r="A34" s="275" t="s">
        <v>261</v>
      </c>
      <c r="B34" s="292">
        <v>28.4</v>
      </c>
      <c r="C34" s="292">
        <v>29.3</v>
      </c>
      <c r="D34" s="292">
        <v>27.4</v>
      </c>
      <c r="E34" s="292">
        <v>26.1</v>
      </c>
      <c r="F34" s="292">
        <v>31.2</v>
      </c>
      <c r="G34" s="292">
        <v>32.200000000000003</v>
      </c>
      <c r="H34" s="274">
        <v>20</v>
      </c>
      <c r="I34" s="274">
        <v>1.6</v>
      </c>
      <c r="J34" s="274">
        <v>6.1</v>
      </c>
      <c r="K34" s="274">
        <v>6.3</v>
      </c>
      <c r="L34" s="274">
        <v>7.7</v>
      </c>
      <c r="M34" s="223">
        <v>14.4</v>
      </c>
    </row>
    <row r="35" spans="1:13" ht="12.95" customHeight="1" x14ac:dyDescent="0.2">
      <c r="A35" s="275" t="s">
        <v>262</v>
      </c>
      <c r="B35" s="292">
        <v>173.5</v>
      </c>
      <c r="C35" s="292">
        <v>251.2</v>
      </c>
      <c r="D35" s="292">
        <v>284.8</v>
      </c>
      <c r="E35" s="292">
        <v>328.4</v>
      </c>
      <c r="F35" s="292">
        <v>342.2</v>
      </c>
      <c r="G35" s="292">
        <v>316.39999999999998</v>
      </c>
      <c r="H35" s="274">
        <v>313.60000000000002</v>
      </c>
      <c r="I35" s="274">
        <v>313.5</v>
      </c>
      <c r="J35" s="274">
        <v>317.7</v>
      </c>
      <c r="K35" s="274">
        <v>316.2</v>
      </c>
      <c r="L35" s="274">
        <v>295.7</v>
      </c>
      <c r="M35" s="223">
        <v>295.7</v>
      </c>
    </row>
    <row r="36" spans="1:13" ht="12.95" customHeight="1" x14ac:dyDescent="0.2">
      <c r="A36" s="273" t="s">
        <v>263</v>
      </c>
      <c r="B36" s="292">
        <v>214.9</v>
      </c>
      <c r="C36" s="292">
        <v>275.3</v>
      </c>
      <c r="D36" s="292">
        <v>288</v>
      </c>
      <c r="E36" s="292">
        <v>281</v>
      </c>
      <c r="F36" s="292">
        <v>584.4</v>
      </c>
      <c r="G36" s="292">
        <v>530.20000000000005</v>
      </c>
      <c r="H36" s="274">
        <v>60.9</v>
      </c>
      <c r="I36" s="274">
        <v>494.7</v>
      </c>
      <c r="J36" s="274">
        <v>768.7</v>
      </c>
      <c r="K36" s="274">
        <v>1110.9000000000001</v>
      </c>
      <c r="L36" s="274">
        <v>1652.4</v>
      </c>
      <c r="M36" s="223">
        <v>2349.9</v>
      </c>
    </row>
    <row r="37" spans="1:13" ht="12.95" customHeight="1" x14ac:dyDescent="0.2">
      <c r="A37" s="275" t="s">
        <v>264</v>
      </c>
      <c r="B37" s="292">
        <v>188.5</v>
      </c>
      <c r="C37" s="292">
        <v>249.5</v>
      </c>
      <c r="D37" s="292">
        <v>262.10000000000002</v>
      </c>
      <c r="E37" s="292">
        <v>255.1</v>
      </c>
      <c r="F37" s="292">
        <v>558.29999999999995</v>
      </c>
      <c r="G37" s="292">
        <v>529.1</v>
      </c>
      <c r="H37" s="274">
        <v>60.9</v>
      </c>
      <c r="I37" s="274">
        <v>494.7</v>
      </c>
      <c r="J37" s="274">
        <v>768.7</v>
      </c>
      <c r="K37" s="274">
        <v>1110.9000000000001</v>
      </c>
      <c r="L37" s="274">
        <v>1647.7</v>
      </c>
      <c r="M37" s="223">
        <v>2349.9</v>
      </c>
    </row>
    <row r="38" spans="1:13" ht="12.95" customHeight="1" x14ac:dyDescent="0.2">
      <c r="A38" s="275" t="s">
        <v>265</v>
      </c>
      <c r="B38" s="292" t="s">
        <v>33</v>
      </c>
      <c r="C38" s="292" t="s">
        <v>33</v>
      </c>
      <c r="D38" s="292" t="s">
        <v>33</v>
      </c>
      <c r="E38" s="292" t="s">
        <v>33</v>
      </c>
      <c r="F38" s="292" t="s">
        <v>33</v>
      </c>
      <c r="G38" s="292" t="s">
        <v>33</v>
      </c>
      <c r="H38" s="274" t="s">
        <v>33</v>
      </c>
      <c r="I38" s="274" t="s">
        <v>33</v>
      </c>
      <c r="J38" s="274" t="s">
        <v>33</v>
      </c>
      <c r="K38" s="274" t="s">
        <v>33</v>
      </c>
      <c r="L38" s="274" t="s">
        <v>33</v>
      </c>
      <c r="M38" s="223" t="s">
        <v>33</v>
      </c>
    </row>
    <row r="39" spans="1:13" ht="24" x14ac:dyDescent="0.2">
      <c r="A39" s="275" t="s">
        <v>266</v>
      </c>
      <c r="B39" s="292">
        <v>26.4</v>
      </c>
      <c r="C39" s="292">
        <v>25.9</v>
      </c>
      <c r="D39" s="292">
        <v>25.9</v>
      </c>
      <c r="E39" s="292">
        <v>25.9</v>
      </c>
      <c r="F39" s="292">
        <v>26</v>
      </c>
      <c r="G39" s="292">
        <v>1.2</v>
      </c>
      <c r="H39" s="274" t="s">
        <v>33</v>
      </c>
      <c r="I39" s="274" t="s">
        <v>33</v>
      </c>
      <c r="J39" s="274" t="s">
        <v>33</v>
      </c>
      <c r="K39" s="274" t="s">
        <v>33</v>
      </c>
      <c r="L39" s="274">
        <v>4.7</v>
      </c>
      <c r="M39" s="223" t="s">
        <v>33</v>
      </c>
    </row>
    <row r="40" spans="1:13" ht="12.95" customHeight="1" x14ac:dyDescent="0.2">
      <c r="A40" s="273"/>
      <c r="B40" s="292"/>
      <c r="C40" s="292"/>
      <c r="D40" s="292"/>
      <c r="E40" s="292"/>
      <c r="F40" s="292"/>
      <c r="G40" s="292"/>
      <c r="H40" s="223"/>
      <c r="I40" s="223"/>
      <c r="J40" s="223"/>
      <c r="K40" s="223"/>
      <c r="L40" s="223"/>
      <c r="M40" s="223"/>
    </row>
    <row r="41" spans="1:13" ht="12.95" customHeight="1" x14ac:dyDescent="0.2">
      <c r="A41" s="232" t="s">
        <v>44</v>
      </c>
      <c r="B41" s="291">
        <v>1810.3</v>
      </c>
      <c r="C41" s="291">
        <v>1877.8</v>
      </c>
      <c r="D41" s="291">
        <v>1816.3</v>
      </c>
      <c r="E41" s="291">
        <v>1713.1</v>
      </c>
      <c r="F41" s="291">
        <v>1612.2</v>
      </c>
      <c r="G41" s="291">
        <v>1669.2</v>
      </c>
      <c r="H41" s="271">
        <v>1889.6</v>
      </c>
      <c r="I41" s="271">
        <v>2152.5</v>
      </c>
      <c r="J41" s="271">
        <v>1954.7</v>
      </c>
      <c r="K41" s="271">
        <v>2843</v>
      </c>
      <c r="L41" s="271">
        <v>3050.1</v>
      </c>
      <c r="M41" s="271">
        <v>3323.3</v>
      </c>
    </row>
    <row r="42" spans="1:13" ht="12.95" customHeight="1" x14ac:dyDescent="0.2">
      <c r="A42" s="273" t="s">
        <v>267</v>
      </c>
      <c r="B42" s="292">
        <v>911.9</v>
      </c>
      <c r="C42" s="292">
        <v>909.4</v>
      </c>
      <c r="D42" s="292">
        <v>909.2</v>
      </c>
      <c r="E42" s="292">
        <v>907.1</v>
      </c>
      <c r="F42" s="292">
        <v>902.3</v>
      </c>
      <c r="G42" s="292">
        <v>902.7</v>
      </c>
      <c r="H42" s="223">
        <v>902</v>
      </c>
      <c r="I42" s="223">
        <v>902</v>
      </c>
      <c r="J42" s="223">
        <v>1080.9000000000001</v>
      </c>
      <c r="K42" s="223">
        <v>221.1</v>
      </c>
      <c r="L42" s="223">
        <v>221.1</v>
      </c>
      <c r="M42" s="223">
        <v>421.2</v>
      </c>
    </row>
    <row r="43" spans="1:13" ht="12.95" customHeight="1" x14ac:dyDescent="0.2">
      <c r="A43" s="273" t="s">
        <v>268</v>
      </c>
      <c r="B43" s="292">
        <v>964.9</v>
      </c>
      <c r="C43" s="292">
        <v>960.1</v>
      </c>
      <c r="D43" s="292">
        <v>936.6</v>
      </c>
      <c r="E43" s="292">
        <v>901.2</v>
      </c>
      <c r="F43" s="292">
        <v>990.1</v>
      </c>
      <c r="G43" s="292">
        <v>938.8</v>
      </c>
      <c r="H43" s="223">
        <v>933.7</v>
      </c>
      <c r="I43" s="223">
        <v>1151.9000000000001</v>
      </c>
      <c r="J43" s="223">
        <v>390</v>
      </c>
      <c r="K43" s="223">
        <v>1222.3</v>
      </c>
      <c r="L43" s="223">
        <v>1021</v>
      </c>
      <c r="M43" s="223">
        <v>1182.4000000000001</v>
      </c>
    </row>
    <row r="44" spans="1:13" ht="12.95" customHeight="1" x14ac:dyDescent="0.2">
      <c r="A44" s="275" t="s">
        <v>269</v>
      </c>
      <c r="B44" s="292">
        <v>7.9</v>
      </c>
      <c r="C44" s="292">
        <v>7.9</v>
      </c>
      <c r="D44" s="292">
        <v>7.9</v>
      </c>
      <c r="E44" s="292">
        <v>7.9</v>
      </c>
      <c r="F44" s="292">
        <v>7.9</v>
      </c>
      <c r="G44" s="292">
        <v>7.9</v>
      </c>
      <c r="H44" s="223">
        <v>7.9</v>
      </c>
      <c r="I44" s="223">
        <v>7.9</v>
      </c>
      <c r="J44" s="223">
        <v>7.9</v>
      </c>
      <c r="K44" s="223">
        <v>7.9</v>
      </c>
      <c r="L44" s="223">
        <v>7.9</v>
      </c>
      <c r="M44" s="274">
        <v>7.9</v>
      </c>
    </row>
    <row r="45" spans="1:13" ht="12.95" customHeight="1" x14ac:dyDescent="0.2">
      <c r="A45" s="275" t="s">
        <v>270</v>
      </c>
      <c r="B45" s="292">
        <v>168.1</v>
      </c>
      <c r="C45" s="292">
        <v>163.30000000000001</v>
      </c>
      <c r="D45" s="292">
        <v>139.80000000000001</v>
      </c>
      <c r="E45" s="292">
        <v>104.4</v>
      </c>
      <c r="F45" s="292">
        <v>103</v>
      </c>
      <c r="G45" s="292">
        <v>37.799999999999997</v>
      </c>
      <c r="H45" s="223">
        <v>29.8</v>
      </c>
      <c r="I45" s="223">
        <v>29.8</v>
      </c>
      <c r="J45" s="223">
        <v>29.8</v>
      </c>
      <c r="K45" s="223">
        <v>29.8</v>
      </c>
      <c r="L45" s="223">
        <v>29.8</v>
      </c>
      <c r="M45" s="223">
        <v>29.8</v>
      </c>
    </row>
    <row r="46" spans="1:13" ht="36" x14ac:dyDescent="0.2">
      <c r="A46" s="275" t="s">
        <v>272</v>
      </c>
      <c r="B46" s="292"/>
      <c r="C46" s="292"/>
      <c r="D46" s="292"/>
      <c r="E46" s="292"/>
      <c r="F46" s="292"/>
      <c r="G46" s="292"/>
      <c r="H46" s="223" t="s">
        <v>33</v>
      </c>
      <c r="I46" s="223" t="s">
        <v>33</v>
      </c>
      <c r="J46" s="223" t="s">
        <v>33</v>
      </c>
      <c r="K46" s="223" t="s">
        <v>33</v>
      </c>
      <c r="L46" s="223" t="s">
        <v>33</v>
      </c>
      <c r="M46" s="223" t="s">
        <v>33</v>
      </c>
    </row>
    <row r="47" spans="1:13" ht="12.95" customHeight="1" x14ac:dyDescent="0.2">
      <c r="A47" s="275" t="s">
        <v>271</v>
      </c>
      <c r="B47" s="292">
        <v>788.9</v>
      </c>
      <c r="C47" s="292">
        <v>788.9</v>
      </c>
      <c r="D47" s="292">
        <v>788.9</v>
      </c>
      <c r="E47" s="292">
        <v>788.9</v>
      </c>
      <c r="F47" s="292">
        <v>870.4</v>
      </c>
      <c r="G47" s="292">
        <v>884.4</v>
      </c>
      <c r="H47" s="223">
        <v>896.1</v>
      </c>
      <c r="I47" s="223">
        <v>1114.3</v>
      </c>
      <c r="J47" s="223">
        <v>352.4</v>
      </c>
      <c r="K47" s="223">
        <v>1184.5999999999999</v>
      </c>
      <c r="L47" s="223">
        <v>983.3</v>
      </c>
      <c r="M47" s="223">
        <v>1144.7</v>
      </c>
    </row>
    <row r="48" spans="1:13" ht="15" customHeight="1" x14ac:dyDescent="0.2">
      <c r="A48" s="276" t="s">
        <v>319</v>
      </c>
      <c r="B48" s="292">
        <v>-81.2</v>
      </c>
      <c r="C48" s="292">
        <v>-6.5</v>
      </c>
      <c r="D48" s="292">
        <v>-44.5</v>
      </c>
      <c r="E48" s="292">
        <v>-110</v>
      </c>
      <c r="F48" s="292">
        <v>-294.2</v>
      </c>
      <c r="G48" s="292">
        <v>-186.2</v>
      </c>
      <c r="H48" s="223">
        <v>39.9</v>
      </c>
      <c r="I48" s="223">
        <v>84.6</v>
      </c>
      <c r="J48" s="223">
        <v>469.9</v>
      </c>
      <c r="K48" s="223">
        <v>1392.6</v>
      </c>
      <c r="L48" s="223">
        <v>1801.8</v>
      </c>
      <c r="M48" s="223">
        <v>1713.5</v>
      </c>
    </row>
    <row r="49" spans="1:13" ht="12.95" customHeight="1" x14ac:dyDescent="0.2">
      <c r="A49" s="276" t="s">
        <v>320</v>
      </c>
      <c r="B49" s="292">
        <v>14.7</v>
      </c>
      <c r="C49" s="292">
        <v>14.9</v>
      </c>
      <c r="D49" s="292">
        <v>14.9</v>
      </c>
      <c r="E49" s="292">
        <v>14.8</v>
      </c>
      <c r="F49" s="292">
        <v>14</v>
      </c>
      <c r="G49" s="292">
        <v>13.9</v>
      </c>
      <c r="H49" s="223">
        <v>13.9</v>
      </c>
      <c r="I49" s="223">
        <v>13.9</v>
      </c>
      <c r="J49" s="223">
        <v>13.9</v>
      </c>
      <c r="K49" s="223">
        <v>7</v>
      </c>
      <c r="L49" s="223">
        <v>6.2</v>
      </c>
      <c r="M49" s="223">
        <v>6.2</v>
      </c>
    </row>
    <row r="50" spans="1:13" ht="6.95" customHeight="1" x14ac:dyDescent="0.2">
      <c r="A50" s="276"/>
      <c r="B50" s="292"/>
      <c r="C50" s="292"/>
      <c r="D50" s="292"/>
      <c r="E50" s="292"/>
      <c r="F50" s="292"/>
      <c r="G50" s="292"/>
      <c r="H50" s="223"/>
      <c r="I50" s="223"/>
      <c r="J50" s="223"/>
      <c r="K50" s="223"/>
      <c r="L50" s="223"/>
      <c r="M50" s="223"/>
    </row>
    <row r="51" spans="1:13" s="302" customFormat="1" ht="24" customHeight="1" x14ac:dyDescent="0.2">
      <c r="A51" s="232" t="s">
        <v>275</v>
      </c>
      <c r="B51" s="301">
        <v>2945.2</v>
      </c>
      <c r="C51" s="301">
        <v>3145.6</v>
      </c>
      <c r="D51" s="301">
        <v>3105.2</v>
      </c>
      <c r="E51" s="301">
        <v>3013</v>
      </c>
      <c r="F51" s="301">
        <v>3238.1</v>
      </c>
      <c r="G51" s="301">
        <v>3184.5</v>
      </c>
      <c r="H51" s="271">
        <v>2929.9</v>
      </c>
      <c r="I51" s="271">
        <v>3537.3</v>
      </c>
      <c r="J51" s="271">
        <v>3724.5</v>
      </c>
      <c r="K51" s="271">
        <v>5097.2</v>
      </c>
      <c r="L51" s="271">
        <v>5689.2</v>
      </c>
      <c r="M51" s="271">
        <v>6956.4</v>
      </c>
    </row>
    <row r="52" spans="1:13" s="302" customFormat="1" ht="6.95" customHeight="1" thickBot="1" x14ac:dyDescent="0.25">
      <c r="A52" s="230"/>
      <c r="B52" s="303"/>
      <c r="C52" s="303"/>
      <c r="D52" s="303"/>
      <c r="E52" s="303"/>
      <c r="F52" s="303"/>
      <c r="G52" s="303"/>
      <c r="H52" s="231"/>
      <c r="I52" s="231"/>
      <c r="J52" s="231"/>
      <c r="K52" s="231"/>
      <c r="L52" s="231"/>
      <c r="M52" s="231"/>
    </row>
    <row r="53" spans="1:13" s="302" customFormat="1" ht="6.95" customHeight="1" x14ac:dyDescent="0.2">
      <c r="A53" s="232"/>
      <c r="B53" s="301"/>
      <c r="C53" s="301"/>
      <c r="D53" s="301"/>
      <c r="E53" s="301"/>
      <c r="F53" s="301"/>
      <c r="G53" s="301"/>
      <c r="H53" s="212"/>
      <c r="I53" s="212"/>
      <c r="J53" s="212"/>
      <c r="K53" s="212"/>
      <c r="L53" s="212"/>
      <c r="M53" s="212"/>
    </row>
    <row r="54" spans="1:13" ht="12.95" customHeight="1" x14ac:dyDescent="0.2">
      <c r="A54" s="232" t="s">
        <v>14</v>
      </c>
      <c r="C54" s="289"/>
      <c r="D54" s="289"/>
      <c r="E54" s="289"/>
      <c r="F54" s="289"/>
      <c r="G54" s="289"/>
    </row>
    <row r="55" spans="1:13" ht="12.95" customHeight="1" x14ac:dyDescent="0.2">
      <c r="A55" s="273" t="s">
        <v>47</v>
      </c>
      <c r="B55" s="289">
        <v>16</v>
      </c>
      <c r="C55" s="289">
        <v>15</v>
      </c>
      <c r="D55" s="289">
        <v>15</v>
      </c>
      <c r="E55" s="289">
        <v>12</v>
      </c>
      <c r="F55" s="289">
        <v>12</v>
      </c>
      <c r="G55" s="289">
        <v>11</v>
      </c>
      <c r="H55" s="212">
        <v>8</v>
      </c>
      <c r="I55" s="212">
        <v>10</v>
      </c>
      <c r="J55" s="212">
        <v>9</v>
      </c>
      <c r="K55" s="212">
        <v>9</v>
      </c>
      <c r="L55" s="212">
        <v>8</v>
      </c>
      <c r="M55" s="212">
        <v>9</v>
      </c>
    </row>
    <row r="56" spans="1:13" ht="12.95" customHeight="1" x14ac:dyDescent="0.2">
      <c r="G56" s="278"/>
      <c r="H56" s="278"/>
      <c r="I56" s="278"/>
      <c r="J56" s="278"/>
      <c r="K56" s="278"/>
      <c r="L56" s="278"/>
      <c r="M56" s="278"/>
    </row>
  </sheetData>
  <hyperlinks>
    <hyperlink ref="A1" location="Мазмуну!A1" display="МАЗМУНУНА  кайтуу" xr:uid="{00000000-0004-0000-49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57"/>
  <sheetViews>
    <sheetView workbookViewId="0">
      <selection activeCell="M42" sqref="M42"/>
    </sheetView>
  </sheetViews>
  <sheetFormatPr defaultRowHeight="12.95" customHeight="1" x14ac:dyDescent="0.2"/>
  <cols>
    <col min="1" max="1" width="40.85546875" style="232" customWidth="1"/>
    <col min="2" max="2" width="8.7109375" style="289" hidden="1" customWidth="1"/>
    <col min="3" max="6" width="0" style="289" hidden="1" customWidth="1"/>
    <col min="7" max="8" width="9.7109375" style="289" hidden="1" customWidth="1"/>
    <col min="9" max="13" width="9.7109375" style="289" customWidth="1"/>
    <col min="14" max="256" width="9.140625" style="212"/>
    <col min="257" max="257" width="40.85546875" style="212" customWidth="1"/>
    <col min="258" max="262" width="0" style="212" hidden="1" customWidth="1"/>
    <col min="263" max="267" width="9.7109375" style="212" customWidth="1"/>
    <col min="268" max="512" width="9.140625" style="212"/>
    <col min="513" max="513" width="40.85546875" style="212" customWidth="1"/>
    <col min="514" max="518" width="0" style="212" hidden="1" customWidth="1"/>
    <col min="519" max="523" width="9.7109375" style="212" customWidth="1"/>
    <col min="524" max="768" width="9.140625" style="212"/>
    <col min="769" max="769" width="40.85546875" style="212" customWidth="1"/>
    <col min="770" max="774" width="0" style="212" hidden="1" customWidth="1"/>
    <col min="775" max="779" width="9.7109375" style="212" customWidth="1"/>
    <col min="780" max="1024" width="9.140625" style="212"/>
    <col min="1025" max="1025" width="40.85546875" style="212" customWidth="1"/>
    <col min="1026" max="1030" width="0" style="212" hidden="1" customWidth="1"/>
    <col min="1031" max="1035" width="9.7109375" style="212" customWidth="1"/>
    <col min="1036" max="1280" width="9.140625" style="212"/>
    <col min="1281" max="1281" width="40.85546875" style="212" customWidth="1"/>
    <col min="1282" max="1286" width="0" style="212" hidden="1" customWidth="1"/>
    <col min="1287" max="1291" width="9.7109375" style="212" customWidth="1"/>
    <col min="1292" max="1536" width="9.140625" style="212"/>
    <col min="1537" max="1537" width="40.85546875" style="212" customWidth="1"/>
    <col min="1538" max="1542" width="0" style="212" hidden="1" customWidth="1"/>
    <col min="1543" max="1547" width="9.7109375" style="212" customWidth="1"/>
    <col min="1548" max="1792" width="9.140625" style="212"/>
    <col min="1793" max="1793" width="40.85546875" style="212" customWidth="1"/>
    <col min="1794" max="1798" width="0" style="212" hidden="1" customWidth="1"/>
    <col min="1799" max="1803" width="9.7109375" style="212" customWidth="1"/>
    <col min="1804" max="2048" width="9.140625" style="212"/>
    <col min="2049" max="2049" width="40.85546875" style="212" customWidth="1"/>
    <col min="2050" max="2054" width="0" style="212" hidden="1" customWidth="1"/>
    <col min="2055" max="2059" width="9.7109375" style="212" customWidth="1"/>
    <col min="2060" max="2304" width="9.140625" style="212"/>
    <col min="2305" max="2305" width="40.85546875" style="212" customWidth="1"/>
    <col min="2306" max="2310" width="0" style="212" hidden="1" customWidth="1"/>
    <col min="2311" max="2315" width="9.7109375" style="212" customWidth="1"/>
    <col min="2316" max="2560" width="9.140625" style="212"/>
    <col min="2561" max="2561" width="40.85546875" style="212" customWidth="1"/>
    <col min="2562" max="2566" width="0" style="212" hidden="1" customWidth="1"/>
    <col min="2567" max="2571" width="9.7109375" style="212" customWidth="1"/>
    <col min="2572" max="2816" width="9.140625" style="212"/>
    <col min="2817" max="2817" width="40.85546875" style="212" customWidth="1"/>
    <col min="2818" max="2822" width="0" style="212" hidden="1" customWidth="1"/>
    <col min="2823" max="2827" width="9.7109375" style="212" customWidth="1"/>
    <col min="2828" max="3072" width="9.140625" style="212"/>
    <col min="3073" max="3073" width="40.85546875" style="212" customWidth="1"/>
    <col min="3074" max="3078" width="0" style="212" hidden="1" customWidth="1"/>
    <col min="3079" max="3083" width="9.7109375" style="212" customWidth="1"/>
    <col min="3084" max="3328" width="9.140625" style="212"/>
    <col min="3329" max="3329" width="40.85546875" style="212" customWidth="1"/>
    <col min="3330" max="3334" width="0" style="212" hidden="1" customWidth="1"/>
    <col min="3335" max="3339" width="9.7109375" style="212" customWidth="1"/>
    <col min="3340" max="3584" width="9.140625" style="212"/>
    <col min="3585" max="3585" width="40.85546875" style="212" customWidth="1"/>
    <col min="3586" max="3590" width="0" style="212" hidden="1" customWidth="1"/>
    <col min="3591" max="3595" width="9.7109375" style="212" customWidth="1"/>
    <col min="3596" max="3840" width="9.140625" style="212"/>
    <col min="3841" max="3841" width="40.85546875" style="212" customWidth="1"/>
    <col min="3842" max="3846" width="0" style="212" hidden="1" customWidth="1"/>
    <col min="3847" max="3851" width="9.7109375" style="212" customWidth="1"/>
    <col min="3852" max="4096" width="9.140625" style="212"/>
    <col min="4097" max="4097" width="40.85546875" style="212" customWidth="1"/>
    <col min="4098" max="4102" width="0" style="212" hidden="1" customWidth="1"/>
    <col min="4103" max="4107" width="9.7109375" style="212" customWidth="1"/>
    <col min="4108" max="4352" width="9.140625" style="212"/>
    <col min="4353" max="4353" width="40.85546875" style="212" customWidth="1"/>
    <col min="4354" max="4358" width="0" style="212" hidden="1" customWidth="1"/>
    <col min="4359" max="4363" width="9.7109375" style="212" customWidth="1"/>
    <col min="4364" max="4608" width="9.140625" style="212"/>
    <col min="4609" max="4609" width="40.85546875" style="212" customWidth="1"/>
    <col min="4610" max="4614" width="0" style="212" hidden="1" customWidth="1"/>
    <col min="4615" max="4619" width="9.7109375" style="212" customWidth="1"/>
    <col min="4620" max="4864" width="9.140625" style="212"/>
    <col min="4865" max="4865" width="40.85546875" style="212" customWidth="1"/>
    <col min="4866" max="4870" width="0" style="212" hidden="1" customWidth="1"/>
    <col min="4871" max="4875" width="9.7109375" style="212" customWidth="1"/>
    <col min="4876" max="5120" width="9.140625" style="212"/>
    <col min="5121" max="5121" width="40.85546875" style="212" customWidth="1"/>
    <col min="5122" max="5126" width="0" style="212" hidden="1" customWidth="1"/>
    <col min="5127" max="5131" width="9.7109375" style="212" customWidth="1"/>
    <col min="5132" max="5376" width="9.140625" style="212"/>
    <col min="5377" max="5377" width="40.85546875" style="212" customWidth="1"/>
    <col min="5378" max="5382" width="0" style="212" hidden="1" customWidth="1"/>
    <col min="5383" max="5387" width="9.7109375" style="212" customWidth="1"/>
    <col min="5388" max="5632" width="9.140625" style="212"/>
    <col min="5633" max="5633" width="40.85546875" style="212" customWidth="1"/>
    <col min="5634" max="5638" width="0" style="212" hidden="1" customWidth="1"/>
    <col min="5639" max="5643" width="9.7109375" style="212" customWidth="1"/>
    <col min="5644" max="5888" width="9.140625" style="212"/>
    <col min="5889" max="5889" width="40.85546875" style="212" customWidth="1"/>
    <col min="5890" max="5894" width="0" style="212" hidden="1" customWidth="1"/>
    <col min="5895" max="5899" width="9.7109375" style="212" customWidth="1"/>
    <col min="5900" max="6144" width="9.140625" style="212"/>
    <col min="6145" max="6145" width="40.85546875" style="212" customWidth="1"/>
    <col min="6146" max="6150" width="0" style="212" hidden="1" customWidth="1"/>
    <col min="6151" max="6155" width="9.7109375" style="212" customWidth="1"/>
    <col min="6156" max="6400" width="9.140625" style="212"/>
    <col min="6401" max="6401" width="40.85546875" style="212" customWidth="1"/>
    <col min="6402" max="6406" width="0" style="212" hidden="1" customWidth="1"/>
    <col min="6407" max="6411" width="9.7109375" style="212" customWidth="1"/>
    <col min="6412" max="6656" width="9.140625" style="212"/>
    <col min="6657" max="6657" width="40.85546875" style="212" customWidth="1"/>
    <col min="6658" max="6662" width="0" style="212" hidden="1" customWidth="1"/>
    <col min="6663" max="6667" width="9.7109375" style="212" customWidth="1"/>
    <col min="6668" max="6912" width="9.140625" style="212"/>
    <col min="6913" max="6913" width="40.85546875" style="212" customWidth="1"/>
    <col min="6914" max="6918" width="0" style="212" hidden="1" customWidth="1"/>
    <col min="6919" max="6923" width="9.7109375" style="212" customWidth="1"/>
    <col min="6924" max="7168" width="9.140625" style="212"/>
    <col min="7169" max="7169" width="40.85546875" style="212" customWidth="1"/>
    <col min="7170" max="7174" width="0" style="212" hidden="1" customWidth="1"/>
    <col min="7175" max="7179" width="9.7109375" style="212" customWidth="1"/>
    <col min="7180" max="7424" width="9.140625" style="212"/>
    <col min="7425" max="7425" width="40.85546875" style="212" customWidth="1"/>
    <col min="7426" max="7430" width="0" style="212" hidden="1" customWidth="1"/>
    <col min="7431" max="7435" width="9.7109375" style="212" customWidth="1"/>
    <col min="7436" max="7680" width="9.140625" style="212"/>
    <col min="7681" max="7681" width="40.85546875" style="212" customWidth="1"/>
    <col min="7682" max="7686" width="0" style="212" hidden="1" customWidth="1"/>
    <col min="7687" max="7691" width="9.7109375" style="212" customWidth="1"/>
    <col min="7692" max="7936" width="9.140625" style="212"/>
    <col min="7937" max="7937" width="40.85546875" style="212" customWidth="1"/>
    <col min="7938" max="7942" width="0" style="212" hidden="1" customWidth="1"/>
    <col min="7943" max="7947" width="9.7109375" style="212" customWidth="1"/>
    <col min="7948" max="8192" width="9.140625" style="212"/>
    <col min="8193" max="8193" width="40.85546875" style="212" customWidth="1"/>
    <col min="8194" max="8198" width="0" style="212" hidden="1" customWidth="1"/>
    <col min="8199" max="8203" width="9.7109375" style="212" customWidth="1"/>
    <col min="8204" max="8448" width="9.140625" style="212"/>
    <col min="8449" max="8449" width="40.85546875" style="212" customWidth="1"/>
    <col min="8450" max="8454" width="0" style="212" hidden="1" customWidth="1"/>
    <col min="8455" max="8459" width="9.7109375" style="212" customWidth="1"/>
    <col min="8460" max="8704" width="9.140625" style="212"/>
    <col min="8705" max="8705" width="40.85546875" style="212" customWidth="1"/>
    <col min="8706" max="8710" width="0" style="212" hidden="1" customWidth="1"/>
    <col min="8711" max="8715" width="9.7109375" style="212" customWidth="1"/>
    <col min="8716" max="8960" width="9.140625" style="212"/>
    <col min="8961" max="8961" width="40.85546875" style="212" customWidth="1"/>
    <col min="8962" max="8966" width="0" style="212" hidden="1" customWidth="1"/>
    <col min="8967" max="8971" width="9.7109375" style="212" customWidth="1"/>
    <col min="8972" max="9216" width="9.140625" style="212"/>
    <col min="9217" max="9217" width="40.85546875" style="212" customWidth="1"/>
    <col min="9218" max="9222" width="0" style="212" hidden="1" customWidth="1"/>
    <col min="9223" max="9227" width="9.7109375" style="212" customWidth="1"/>
    <col min="9228" max="9472" width="9.140625" style="212"/>
    <col min="9473" max="9473" width="40.85546875" style="212" customWidth="1"/>
    <col min="9474" max="9478" width="0" style="212" hidden="1" customWidth="1"/>
    <col min="9479" max="9483" width="9.7109375" style="212" customWidth="1"/>
    <col min="9484" max="9728" width="9.140625" style="212"/>
    <col min="9729" max="9729" width="40.85546875" style="212" customWidth="1"/>
    <col min="9730" max="9734" width="0" style="212" hidden="1" customWidth="1"/>
    <col min="9735" max="9739" width="9.7109375" style="212" customWidth="1"/>
    <col min="9740" max="9984" width="9.140625" style="212"/>
    <col min="9985" max="9985" width="40.85546875" style="212" customWidth="1"/>
    <col min="9986" max="9990" width="0" style="212" hidden="1" customWidth="1"/>
    <col min="9991" max="9995" width="9.7109375" style="212" customWidth="1"/>
    <col min="9996" max="10240" width="9.140625" style="212"/>
    <col min="10241" max="10241" width="40.85546875" style="212" customWidth="1"/>
    <col min="10242" max="10246" width="0" style="212" hidden="1" customWidth="1"/>
    <col min="10247" max="10251" width="9.7109375" style="212" customWidth="1"/>
    <col min="10252" max="10496" width="9.140625" style="212"/>
    <col min="10497" max="10497" width="40.85546875" style="212" customWidth="1"/>
    <col min="10498" max="10502" width="0" style="212" hidden="1" customWidth="1"/>
    <col min="10503" max="10507" width="9.7109375" style="212" customWidth="1"/>
    <col min="10508" max="10752" width="9.140625" style="212"/>
    <col min="10753" max="10753" width="40.85546875" style="212" customWidth="1"/>
    <col min="10754" max="10758" width="0" style="212" hidden="1" customWidth="1"/>
    <col min="10759" max="10763" width="9.7109375" style="212" customWidth="1"/>
    <col min="10764" max="11008" width="9.140625" style="212"/>
    <col min="11009" max="11009" width="40.85546875" style="212" customWidth="1"/>
    <col min="11010" max="11014" width="0" style="212" hidden="1" customWidth="1"/>
    <col min="11015" max="11019" width="9.7109375" style="212" customWidth="1"/>
    <col min="11020" max="11264" width="9.140625" style="212"/>
    <col min="11265" max="11265" width="40.85546875" style="212" customWidth="1"/>
    <col min="11266" max="11270" width="0" style="212" hidden="1" customWidth="1"/>
    <col min="11271" max="11275" width="9.7109375" style="212" customWidth="1"/>
    <col min="11276" max="11520" width="9.140625" style="212"/>
    <col min="11521" max="11521" width="40.85546875" style="212" customWidth="1"/>
    <col min="11522" max="11526" width="0" style="212" hidden="1" customWidth="1"/>
    <col min="11527" max="11531" width="9.7109375" style="212" customWidth="1"/>
    <col min="11532" max="11776" width="9.140625" style="212"/>
    <col min="11777" max="11777" width="40.85546875" style="212" customWidth="1"/>
    <col min="11778" max="11782" width="0" style="212" hidden="1" customWidth="1"/>
    <col min="11783" max="11787" width="9.7109375" style="212" customWidth="1"/>
    <col min="11788" max="12032" width="9.140625" style="212"/>
    <col min="12033" max="12033" width="40.85546875" style="212" customWidth="1"/>
    <col min="12034" max="12038" width="0" style="212" hidden="1" customWidth="1"/>
    <col min="12039" max="12043" width="9.7109375" style="212" customWidth="1"/>
    <col min="12044" max="12288" width="9.140625" style="212"/>
    <col min="12289" max="12289" width="40.85546875" style="212" customWidth="1"/>
    <col min="12290" max="12294" width="0" style="212" hidden="1" customWidth="1"/>
    <col min="12295" max="12299" width="9.7109375" style="212" customWidth="1"/>
    <col min="12300" max="12544" width="9.140625" style="212"/>
    <col min="12545" max="12545" width="40.85546875" style="212" customWidth="1"/>
    <col min="12546" max="12550" width="0" style="212" hidden="1" customWidth="1"/>
    <col min="12551" max="12555" width="9.7109375" style="212" customWidth="1"/>
    <col min="12556" max="12800" width="9.140625" style="212"/>
    <col min="12801" max="12801" width="40.85546875" style="212" customWidth="1"/>
    <col min="12802" max="12806" width="0" style="212" hidden="1" customWidth="1"/>
    <col min="12807" max="12811" width="9.7109375" style="212" customWidth="1"/>
    <col min="12812" max="13056" width="9.140625" style="212"/>
    <col min="13057" max="13057" width="40.85546875" style="212" customWidth="1"/>
    <col min="13058" max="13062" width="0" style="212" hidden="1" customWidth="1"/>
    <col min="13063" max="13067" width="9.7109375" style="212" customWidth="1"/>
    <col min="13068" max="13312" width="9.140625" style="212"/>
    <col min="13313" max="13313" width="40.85546875" style="212" customWidth="1"/>
    <col min="13314" max="13318" width="0" style="212" hidden="1" customWidth="1"/>
    <col min="13319" max="13323" width="9.7109375" style="212" customWidth="1"/>
    <col min="13324" max="13568" width="9.140625" style="212"/>
    <col min="13569" max="13569" width="40.85546875" style="212" customWidth="1"/>
    <col min="13570" max="13574" width="0" style="212" hidden="1" customWidth="1"/>
    <col min="13575" max="13579" width="9.7109375" style="212" customWidth="1"/>
    <col min="13580" max="13824" width="9.140625" style="212"/>
    <col min="13825" max="13825" width="40.85546875" style="212" customWidth="1"/>
    <col min="13826" max="13830" width="0" style="212" hidden="1" customWidth="1"/>
    <col min="13831" max="13835" width="9.7109375" style="212" customWidth="1"/>
    <col min="13836" max="14080" width="9.140625" style="212"/>
    <col min="14081" max="14081" width="40.85546875" style="212" customWidth="1"/>
    <col min="14082" max="14086" width="0" style="212" hidden="1" customWidth="1"/>
    <col min="14087" max="14091" width="9.7109375" style="212" customWidth="1"/>
    <col min="14092" max="14336" width="9.140625" style="212"/>
    <col min="14337" max="14337" width="40.85546875" style="212" customWidth="1"/>
    <col min="14338" max="14342" width="0" style="212" hidden="1" customWidth="1"/>
    <col min="14343" max="14347" width="9.7109375" style="212" customWidth="1"/>
    <col min="14348" max="14592" width="9.140625" style="212"/>
    <col min="14593" max="14593" width="40.85546875" style="212" customWidth="1"/>
    <col min="14594" max="14598" width="0" style="212" hidden="1" customWidth="1"/>
    <col min="14599" max="14603" width="9.7109375" style="212" customWidth="1"/>
    <col min="14604" max="14848" width="9.140625" style="212"/>
    <col min="14849" max="14849" width="40.85546875" style="212" customWidth="1"/>
    <col min="14850" max="14854" width="0" style="212" hidden="1" customWidth="1"/>
    <col min="14855" max="14859" width="9.7109375" style="212" customWidth="1"/>
    <col min="14860" max="15104" width="9.140625" style="212"/>
    <col min="15105" max="15105" width="40.85546875" style="212" customWidth="1"/>
    <col min="15106" max="15110" width="0" style="212" hidden="1" customWidth="1"/>
    <col min="15111" max="15115" width="9.7109375" style="212" customWidth="1"/>
    <col min="15116" max="15360" width="9.140625" style="212"/>
    <col min="15361" max="15361" width="40.85546875" style="212" customWidth="1"/>
    <col min="15362" max="15366" width="0" style="212" hidden="1" customWidth="1"/>
    <col min="15367" max="15371" width="9.7109375" style="212" customWidth="1"/>
    <col min="15372" max="15616" width="9.140625" style="212"/>
    <col min="15617" max="15617" width="40.85546875" style="212" customWidth="1"/>
    <col min="15618" max="15622" width="0" style="212" hidden="1" customWidth="1"/>
    <col min="15623" max="15627" width="9.7109375" style="212" customWidth="1"/>
    <col min="15628" max="15872" width="9.140625" style="212"/>
    <col min="15873" max="15873" width="40.85546875" style="212" customWidth="1"/>
    <col min="15874" max="15878" width="0" style="212" hidden="1" customWidth="1"/>
    <col min="15879" max="15883" width="9.7109375" style="212" customWidth="1"/>
    <col min="15884" max="16128" width="9.140625" style="212"/>
    <col min="16129" max="16129" width="40.85546875" style="212" customWidth="1"/>
    <col min="16130" max="16134" width="0" style="212" hidden="1" customWidth="1"/>
    <col min="16135" max="16139" width="9.7109375" style="212" customWidth="1"/>
    <col min="16140" max="16384" width="9.140625" style="212"/>
  </cols>
  <sheetData>
    <row r="1" spans="1:13" s="6" customFormat="1" ht="12.95" customHeight="1" x14ac:dyDescent="0.2">
      <c r="A1" s="952" t="s">
        <v>1375</v>
      </c>
    </row>
    <row r="2" spans="1:13" s="279" customFormat="1" ht="18" customHeight="1" x14ac:dyDescent="0.2">
      <c r="A2" s="296" t="s">
        <v>321</v>
      </c>
      <c r="B2" s="304"/>
      <c r="C2" s="287"/>
      <c r="D2" s="287"/>
      <c r="E2" s="287"/>
      <c r="F2" s="287"/>
      <c r="G2" s="287"/>
      <c r="H2" s="287"/>
      <c r="I2" s="287"/>
      <c r="J2" s="287"/>
      <c r="K2" s="287"/>
      <c r="L2" s="287"/>
      <c r="M2" s="287"/>
    </row>
    <row r="3" spans="1:13" s="279" customFormat="1" ht="18" customHeight="1" x14ac:dyDescent="0.2">
      <c r="A3" s="210" t="s">
        <v>322</v>
      </c>
      <c r="B3" s="287"/>
      <c r="C3" s="287"/>
      <c r="D3" s="287"/>
      <c r="E3" s="287"/>
      <c r="F3" s="287"/>
      <c r="G3" s="287"/>
      <c r="H3" s="287"/>
      <c r="I3" s="287"/>
      <c r="J3" s="287"/>
      <c r="K3" s="287"/>
      <c r="L3" s="287"/>
      <c r="M3" s="287"/>
    </row>
    <row r="4" spans="1:13" s="279" customFormat="1" ht="18" customHeight="1" x14ac:dyDescent="0.2">
      <c r="A4" s="210" t="s">
        <v>323</v>
      </c>
      <c r="B4" s="287"/>
      <c r="C4" s="287"/>
      <c r="D4" s="287"/>
      <c r="E4" s="287"/>
      <c r="F4" s="287"/>
      <c r="G4" s="287"/>
      <c r="H4" s="287"/>
      <c r="I4" s="287"/>
      <c r="J4" s="287"/>
      <c r="K4" s="287"/>
      <c r="L4" s="287"/>
      <c r="M4" s="287"/>
    </row>
    <row r="5" spans="1:13" s="269" customFormat="1" ht="18" customHeight="1" thickBot="1" x14ac:dyDescent="0.25">
      <c r="A5" s="268" t="s">
        <v>310</v>
      </c>
      <c r="B5" s="289"/>
      <c r="C5" s="289"/>
      <c r="D5" s="289"/>
      <c r="E5" s="289"/>
      <c r="F5" s="28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12.95" customHeight="1" x14ac:dyDescent="0.2">
      <c r="A7" s="270"/>
      <c r="B7" s="233"/>
      <c r="C7" s="233"/>
      <c r="D7" s="233"/>
      <c r="E7" s="233"/>
      <c r="F7" s="233"/>
    </row>
    <row r="8" spans="1:13" s="299" customFormat="1" ht="12.95" customHeight="1" x14ac:dyDescent="0.2">
      <c r="A8" s="232" t="s">
        <v>42</v>
      </c>
      <c r="B8" s="291">
        <v>395.3</v>
      </c>
      <c r="C8" s="291">
        <v>396.3</v>
      </c>
      <c r="D8" s="291">
        <v>359.4</v>
      </c>
      <c r="E8" s="291">
        <v>467.3</v>
      </c>
      <c r="F8" s="291">
        <v>430.5</v>
      </c>
      <c r="G8" s="291">
        <v>507.5</v>
      </c>
      <c r="H8" s="291">
        <v>276</v>
      </c>
      <c r="I8" s="291">
        <v>315.8</v>
      </c>
      <c r="J8" s="291">
        <v>348.9</v>
      </c>
      <c r="K8" s="271">
        <v>491.8</v>
      </c>
      <c r="L8" s="271">
        <v>487.9</v>
      </c>
      <c r="M8" s="271">
        <v>581.20000000000005</v>
      </c>
    </row>
    <row r="9" spans="1:13" ht="12.95" customHeight="1" x14ac:dyDescent="0.2">
      <c r="A9" s="273" t="s">
        <v>236</v>
      </c>
      <c r="B9" s="292">
        <v>278.60000000000002</v>
      </c>
      <c r="C9" s="292">
        <v>279.39999999999998</v>
      </c>
      <c r="D9" s="292">
        <v>249.5</v>
      </c>
      <c r="E9" s="292">
        <v>328.5</v>
      </c>
      <c r="F9" s="292">
        <v>290.5</v>
      </c>
      <c r="G9" s="292">
        <v>321.89999999999998</v>
      </c>
      <c r="H9" s="292">
        <v>187.8</v>
      </c>
      <c r="I9" s="292">
        <v>216</v>
      </c>
      <c r="J9" s="292">
        <v>236.4</v>
      </c>
      <c r="K9" s="274">
        <v>375.2</v>
      </c>
      <c r="L9" s="274">
        <v>343.1</v>
      </c>
      <c r="M9" s="274">
        <v>446.1</v>
      </c>
    </row>
    <row r="10" spans="1:13" ht="12.95" customHeight="1" x14ac:dyDescent="0.2">
      <c r="A10" s="275" t="s">
        <v>301</v>
      </c>
      <c r="B10" s="292">
        <v>21.1</v>
      </c>
      <c r="C10" s="292">
        <v>19.3</v>
      </c>
      <c r="D10" s="292">
        <v>33.5</v>
      </c>
      <c r="E10" s="292">
        <v>86.5</v>
      </c>
      <c r="F10" s="292">
        <v>57.3</v>
      </c>
      <c r="G10" s="292">
        <v>60.2</v>
      </c>
      <c r="H10" s="292">
        <v>56.6</v>
      </c>
      <c r="I10" s="292">
        <v>49.2</v>
      </c>
      <c r="J10" s="292">
        <v>83.5</v>
      </c>
      <c r="K10" s="274">
        <v>92.1</v>
      </c>
      <c r="L10" s="274">
        <v>77.3</v>
      </c>
      <c r="M10" s="274">
        <v>120.5</v>
      </c>
    </row>
    <row r="11" spans="1:13" ht="12.95" customHeight="1" x14ac:dyDescent="0.2">
      <c r="A11" s="275" t="s">
        <v>238</v>
      </c>
      <c r="B11" s="292">
        <v>0</v>
      </c>
      <c r="C11" s="292">
        <v>0</v>
      </c>
      <c r="D11" s="292">
        <v>0</v>
      </c>
      <c r="E11" s="292">
        <v>0</v>
      </c>
      <c r="F11" s="292">
        <v>0</v>
      </c>
      <c r="G11" s="292">
        <v>7.2</v>
      </c>
      <c r="H11" s="292">
        <v>7.2</v>
      </c>
      <c r="I11" s="292">
        <v>20.7</v>
      </c>
      <c r="J11" s="292">
        <v>0</v>
      </c>
      <c r="K11" s="274">
        <v>0</v>
      </c>
      <c r="L11" s="274">
        <v>0</v>
      </c>
      <c r="M11" s="274" t="s">
        <v>33</v>
      </c>
    </row>
    <row r="12" spans="1:13" ht="12.95" customHeight="1" x14ac:dyDescent="0.2">
      <c r="A12" s="275" t="s">
        <v>239</v>
      </c>
      <c r="B12" s="292">
        <v>14.3</v>
      </c>
      <c r="C12" s="292">
        <v>20.5</v>
      </c>
      <c r="D12" s="292">
        <v>17.2</v>
      </c>
      <c r="E12" s="292">
        <v>32.700000000000003</v>
      </c>
      <c r="F12" s="292">
        <v>36</v>
      </c>
      <c r="G12" s="292">
        <v>20.5</v>
      </c>
      <c r="H12" s="292">
        <v>29.2</v>
      </c>
      <c r="I12" s="292">
        <v>36</v>
      </c>
      <c r="J12" s="292">
        <v>20.100000000000001</v>
      </c>
      <c r="K12" s="274">
        <v>16.600000000000001</v>
      </c>
      <c r="L12" s="274">
        <v>39.200000000000003</v>
      </c>
      <c r="M12" s="274">
        <v>32.799999999999997</v>
      </c>
    </row>
    <row r="13" spans="1:13" ht="12" x14ac:dyDescent="0.2">
      <c r="A13" s="275" t="s">
        <v>302</v>
      </c>
      <c r="B13" s="292">
        <v>18.399999999999999</v>
      </c>
      <c r="C13" s="292">
        <v>15.4</v>
      </c>
      <c r="D13" s="292">
        <v>17.100000000000001</v>
      </c>
      <c r="E13" s="292">
        <v>12.7</v>
      </c>
      <c r="F13" s="292">
        <v>14.4</v>
      </c>
      <c r="G13" s="292">
        <v>18.2</v>
      </c>
      <c r="H13" s="292">
        <v>10.5</v>
      </c>
      <c r="I13" s="292">
        <v>7.8</v>
      </c>
      <c r="J13" s="292">
        <v>8.9</v>
      </c>
      <c r="K13" s="274">
        <v>27.1</v>
      </c>
      <c r="L13" s="274">
        <v>22.4</v>
      </c>
      <c r="M13" s="274">
        <v>27.9</v>
      </c>
    </row>
    <row r="14" spans="1:13" ht="24" x14ac:dyDescent="0.2">
      <c r="A14" s="275" t="s">
        <v>241</v>
      </c>
      <c r="B14" s="292">
        <v>0</v>
      </c>
      <c r="C14" s="292">
        <v>0</v>
      </c>
      <c r="D14" s="292">
        <v>0</v>
      </c>
      <c r="E14" s="292">
        <v>0</v>
      </c>
      <c r="F14" s="292">
        <v>0</v>
      </c>
      <c r="G14" s="292">
        <v>0</v>
      </c>
      <c r="H14" s="292" t="s">
        <v>33</v>
      </c>
      <c r="I14" s="292" t="s">
        <v>33</v>
      </c>
      <c r="J14" s="292" t="s">
        <v>33</v>
      </c>
      <c r="K14" s="274" t="s">
        <v>33</v>
      </c>
      <c r="L14" s="274" t="s">
        <v>33</v>
      </c>
      <c r="M14" s="274" t="s">
        <v>33</v>
      </c>
    </row>
    <row r="15" spans="1:13" ht="12.95" customHeight="1" x14ac:dyDescent="0.2">
      <c r="A15" s="275" t="s">
        <v>242</v>
      </c>
      <c r="B15" s="292">
        <v>188.5</v>
      </c>
      <c r="C15" s="292">
        <v>187.2</v>
      </c>
      <c r="D15" s="292">
        <v>156.80000000000001</v>
      </c>
      <c r="E15" s="292">
        <v>130.9</v>
      </c>
      <c r="F15" s="292">
        <v>123.4</v>
      </c>
      <c r="G15" s="292">
        <v>187.8</v>
      </c>
      <c r="H15" s="292">
        <v>76.599999999999994</v>
      </c>
      <c r="I15" s="292">
        <v>82.1</v>
      </c>
      <c r="J15" s="292">
        <v>97.6</v>
      </c>
      <c r="K15" s="274">
        <v>168.3</v>
      </c>
      <c r="L15" s="274">
        <v>182.8</v>
      </c>
      <c r="M15" s="274">
        <v>225.9</v>
      </c>
    </row>
    <row r="16" spans="1:13" ht="12.95" customHeight="1" x14ac:dyDescent="0.2">
      <c r="A16" s="275" t="s">
        <v>243</v>
      </c>
      <c r="B16" s="292">
        <v>36.299999999999997</v>
      </c>
      <c r="C16" s="292">
        <v>37</v>
      </c>
      <c r="D16" s="292">
        <v>24.9</v>
      </c>
      <c r="E16" s="292">
        <v>65.599999999999994</v>
      </c>
      <c r="F16" s="292">
        <v>59.4</v>
      </c>
      <c r="G16" s="292">
        <v>27.6</v>
      </c>
      <c r="H16" s="292">
        <v>7.7</v>
      </c>
      <c r="I16" s="292">
        <v>20</v>
      </c>
      <c r="J16" s="292">
        <v>26.4</v>
      </c>
      <c r="K16" s="223">
        <v>71.2</v>
      </c>
      <c r="L16" s="223">
        <v>21.2</v>
      </c>
      <c r="M16" s="223">
        <v>39</v>
      </c>
    </row>
    <row r="17" spans="1:13" ht="12.95" customHeight="1" x14ac:dyDescent="0.2">
      <c r="A17" s="275" t="s">
        <v>244</v>
      </c>
      <c r="B17" s="292" t="s">
        <v>33</v>
      </c>
      <c r="C17" s="292" t="s">
        <v>33</v>
      </c>
      <c r="D17" s="292" t="s">
        <v>33</v>
      </c>
      <c r="E17" s="292" t="s">
        <v>33</v>
      </c>
      <c r="F17" s="292">
        <v>0.1</v>
      </c>
      <c r="G17" s="292">
        <v>0.3</v>
      </c>
      <c r="H17" s="292" t="s">
        <v>33</v>
      </c>
      <c r="I17" s="292" t="s">
        <v>33</v>
      </c>
      <c r="J17" s="292" t="s">
        <v>33</v>
      </c>
      <c r="K17" s="223" t="s">
        <v>33</v>
      </c>
      <c r="L17" s="223" t="s">
        <v>33</v>
      </c>
      <c r="M17" s="223" t="s">
        <v>33</v>
      </c>
    </row>
    <row r="18" spans="1:13" ht="12.95" customHeight="1" x14ac:dyDescent="0.2">
      <c r="A18" s="273" t="s">
        <v>245</v>
      </c>
      <c r="B18" s="292">
        <v>116.7</v>
      </c>
      <c r="C18" s="292">
        <v>116.9</v>
      </c>
      <c r="D18" s="292">
        <v>109.9</v>
      </c>
      <c r="E18" s="292">
        <v>138.80000000000001</v>
      </c>
      <c r="F18" s="292">
        <v>140</v>
      </c>
      <c r="G18" s="292">
        <v>185.6</v>
      </c>
      <c r="H18" s="292">
        <v>88.3</v>
      </c>
      <c r="I18" s="292">
        <v>99.8</v>
      </c>
      <c r="J18" s="292">
        <v>112.4</v>
      </c>
      <c r="K18" s="223">
        <v>116.6</v>
      </c>
      <c r="L18" s="223">
        <v>144.9</v>
      </c>
      <c r="M18" s="223">
        <v>135.1</v>
      </c>
    </row>
    <row r="19" spans="1:13" ht="12.95" customHeight="1" x14ac:dyDescent="0.2">
      <c r="A19" s="275" t="s">
        <v>246</v>
      </c>
      <c r="B19" s="292">
        <v>100.8</v>
      </c>
      <c r="C19" s="292">
        <v>97.5</v>
      </c>
      <c r="D19" s="292">
        <v>88.9</v>
      </c>
      <c r="E19" s="292">
        <v>106.7</v>
      </c>
      <c r="F19" s="292">
        <v>120</v>
      </c>
      <c r="G19" s="292">
        <v>165.7</v>
      </c>
      <c r="H19" s="292">
        <v>67.3</v>
      </c>
      <c r="I19" s="292">
        <v>79.3</v>
      </c>
      <c r="J19" s="292">
        <v>92.3</v>
      </c>
      <c r="K19" s="223">
        <v>107.5</v>
      </c>
      <c r="L19" s="223">
        <v>135.80000000000001</v>
      </c>
      <c r="M19" s="223">
        <v>126.9</v>
      </c>
    </row>
    <row r="20" spans="1:13" ht="12.95" customHeight="1" x14ac:dyDescent="0.2">
      <c r="A20" s="275" t="s">
        <v>247</v>
      </c>
      <c r="B20" s="292"/>
      <c r="C20" s="292"/>
      <c r="D20" s="292"/>
      <c r="E20" s="292"/>
      <c r="F20" s="292"/>
      <c r="G20" s="292"/>
      <c r="H20" s="292" t="s">
        <v>33</v>
      </c>
      <c r="I20" s="292" t="s">
        <v>33</v>
      </c>
      <c r="J20" s="292" t="s">
        <v>33</v>
      </c>
      <c r="K20" s="223" t="s">
        <v>33</v>
      </c>
      <c r="L20" s="223" t="s">
        <v>33</v>
      </c>
      <c r="M20" s="223" t="s">
        <v>33</v>
      </c>
    </row>
    <row r="21" spans="1:13" ht="12.95" customHeight="1" x14ac:dyDescent="0.2">
      <c r="A21" s="275" t="s">
        <v>249</v>
      </c>
      <c r="B21" s="292">
        <v>8.1</v>
      </c>
      <c r="C21" s="292">
        <v>8.1</v>
      </c>
      <c r="D21" s="292">
        <v>8.1</v>
      </c>
      <c r="E21" s="292">
        <v>8.1</v>
      </c>
      <c r="F21" s="292">
        <v>8.1</v>
      </c>
      <c r="G21" s="292">
        <v>8.1</v>
      </c>
      <c r="H21" s="292">
        <v>8.1</v>
      </c>
      <c r="I21" s="292">
        <v>8.1</v>
      </c>
      <c r="J21" s="292">
        <v>8.1</v>
      </c>
      <c r="K21" s="223">
        <v>8.1</v>
      </c>
      <c r="L21" s="223">
        <v>8.1</v>
      </c>
      <c r="M21" s="223">
        <v>8.1</v>
      </c>
    </row>
    <row r="22" spans="1:13" ht="12.95" customHeight="1" x14ac:dyDescent="0.2">
      <c r="A22" s="275" t="s">
        <v>250</v>
      </c>
      <c r="B22" s="292">
        <v>0.1</v>
      </c>
      <c r="C22" s="292">
        <v>0.1</v>
      </c>
      <c r="D22" s="292">
        <v>0.1</v>
      </c>
      <c r="E22" s="292">
        <v>0.1</v>
      </c>
      <c r="F22" s="292">
        <v>0.1</v>
      </c>
      <c r="G22" s="292">
        <v>0</v>
      </c>
      <c r="H22" s="292">
        <v>0</v>
      </c>
      <c r="I22" s="292">
        <v>0</v>
      </c>
      <c r="J22" s="292">
        <v>0</v>
      </c>
      <c r="K22" s="223">
        <v>0</v>
      </c>
      <c r="L22" s="223" t="s">
        <v>33</v>
      </c>
      <c r="M22" s="223" t="s">
        <v>33</v>
      </c>
    </row>
    <row r="23" spans="1:13" ht="12.95" customHeight="1" x14ac:dyDescent="0.2">
      <c r="A23" s="275" t="s">
        <v>251</v>
      </c>
      <c r="B23" s="292" t="s">
        <v>33</v>
      </c>
      <c r="C23" s="292" t="s">
        <v>33</v>
      </c>
      <c r="D23" s="292" t="s">
        <v>33</v>
      </c>
      <c r="E23" s="292" t="s">
        <v>33</v>
      </c>
      <c r="F23" s="292" t="s">
        <v>33</v>
      </c>
      <c r="G23" s="292" t="s">
        <v>33</v>
      </c>
      <c r="H23" s="292" t="s">
        <v>33</v>
      </c>
      <c r="I23" s="292" t="s">
        <v>33</v>
      </c>
      <c r="J23" s="292" t="s">
        <v>33</v>
      </c>
      <c r="K23" s="223" t="s">
        <v>33</v>
      </c>
      <c r="L23" s="223" t="s">
        <v>33</v>
      </c>
      <c r="M23" s="223" t="s">
        <v>33</v>
      </c>
    </row>
    <row r="24" spans="1:13" ht="12.95" customHeight="1" x14ac:dyDescent="0.2">
      <c r="A24" s="275" t="s">
        <v>252</v>
      </c>
      <c r="B24" s="292">
        <v>7.7</v>
      </c>
      <c r="C24" s="292">
        <v>11.1</v>
      </c>
      <c r="D24" s="292">
        <v>12.6</v>
      </c>
      <c r="E24" s="292">
        <v>15.8</v>
      </c>
      <c r="F24" s="292">
        <v>11.7</v>
      </c>
      <c r="G24" s="292">
        <v>11.7</v>
      </c>
      <c r="H24" s="292">
        <v>11.7</v>
      </c>
      <c r="I24" s="292">
        <v>11.7</v>
      </c>
      <c r="J24" s="292">
        <v>11.7</v>
      </c>
      <c r="K24" s="223">
        <v>0.9</v>
      </c>
      <c r="L24" s="223">
        <v>0.9</v>
      </c>
      <c r="M24" s="223" t="s">
        <v>33</v>
      </c>
    </row>
    <row r="25" spans="1:13" ht="12.95" customHeight="1" x14ac:dyDescent="0.2">
      <c r="A25" s="275" t="s">
        <v>253</v>
      </c>
      <c r="B25" s="292" t="s">
        <v>33</v>
      </c>
      <c r="C25" s="292" t="s">
        <v>33</v>
      </c>
      <c r="D25" s="292" t="s">
        <v>33</v>
      </c>
      <c r="E25" s="292" t="s">
        <v>33</v>
      </c>
      <c r="F25" s="292" t="s">
        <v>33</v>
      </c>
      <c r="G25" s="292" t="s">
        <v>33</v>
      </c>
      <c r="H25" s="292" t="s">
        <v>33</v>
      </c>
      <c r="I25" s="292" t="s">
        <v>33</v>
      </c>
      <c r="J25" s="292" t="s">
        <v>33</v>
      </c>
      <c r="K25" s="223" t="s">
        <v>33</v>
      </c>
      <c r="L25" s="223" t="s">
        <v>33</v>
      </c>
      <c r="M25" s="223" t="s">
        <v>33</v>
      </c>
    </row>
    <row r="26" spans="1:13" ht="12" x14ac:dyDescent="0.2">
      <c r="A26" s="273" t="s">
        <v>317</v>
      </c>
      <c r="B26" s="292">
        <v>0</v>
      </c>
      <c r="C26" s="292">
        <v>0</v>
      </c>
      <c r="D26" s="292">
        <v>0.1</v>
      </c>
      <c r="E26" s="292">
        <v>8</v>
      </c>
      <c r="F26" s="292">
        <v>0.1</v>
      </c>
      <c r="G26" s="292">
        <v>0.1</v>
      </c>
      <c r="H26" s="292">
        <v>1.1000000000000001</v>
      </c>
      <c r="I26" s="292">
        <v>0.7</v>
      </c>
      <c r="J26" s="292">
        <v>0.3</v>
      </c>
      <c r="K26" s="223">
        <v>0.1</v>
      </c>
      <c r="L26" s="223">
        <v>0.1</v>
      </c>
      <c r="M26" s="223">
        <v>0.1</v>
      </c>
    </row>
    <row r="27" spans="1:13" ht="12.95" customHeight="1" x14ac:dyDescent="0.2">
      <c r="A27" s="273"/>
      <c r="B27" s="292"/>
      <c r="C27" s="292"/>
      <c r="D27" s="292"/>
      <c r="E27" s="292"/>
      <c r="F27" s="292"/>
      <c r="G27" s="292"/>
      <c r="H27" s="292"/>
      <c r="I27" s="292"/>
      <c r="J27" s="292"/>
      <c r="K27" s="223"/>
      <c r="L27" s="223"/>
      <c r="M27" s="223"/>
    </row>
    <row r="28" spans="1:13" ht="12.95" customHeight="1" x14ac:dyDescent="0.2">
      <c r="A28" s="232" t="s">
        <v>43</v>
      </c>
      <c r="B28" s="291">
        <v>166.9</v>
      </c>
      <c r="C28" s="291">
        <v>161.80000000000001</v>
      </c>
      <c r="D28" s="291">
        <v>115.7</v>
      </c>
      <c r="E28" s="291">
        <v>179.9</v>
      </c>
      <c r="F28" s="291">
        <v>124.4</v>
      </c>
      <c r="G28" s="291">
        <v>196.5</v>
      </c>
      <c r="H28" s="291">
        <v>83.2</v>
      </c>
      <c r="I28" s="291">
        <v>97.6</v>
      </c>
      <c r="J28" s="291">
        <v>102.9</v>
      </c>
      <c r="K28" s="271">
        <v>181.1</v>
      </c>
      <c r="L28" s="271">
        <v>159</v>
      </c>
      <c r="M28" s="271">
        <v>202.1</v>
      </c>
    </row>
    <row r="29" spans="1:13" ht="12.95" customHeight="1" x14ac:dyDescent="0.2">
      <c r="A29" s="273" t="s">
        <v>255</v>
      </c>
      <c r="B29" s="292">
        <v>148.80000000000001</v>
      </c>
      <c r="C29" s="292">
        <v>134.69999999999999</v>
      </c>
      <c r="D29" s="292">
        <v>109.6</v>
      </c>
      <c r="E29" s="292">
        <v>122</v>
      </c>
      <c r="F29" s="292">
        <v>75.7</v>
      </c>
      <c r="G29" s="292">
        <v>103.7</v>
      </c>
      <c r="H29" s="292">
        <v>82.1</v>
      </c>
      <c r="I29" s="292">
        <v>95.9</v>
      </c>
      <c r="J29" s="292">
        <v>87.8</v>
      </c>
      <c r="K29" s="274">
        <v>177.9</v>
      </c>
      <c r="L29" s="274">
        <v>134.19999999999999</v>
      </c>
      <c r="M29" s="274">
        <v>170.3</v>
      </c>
    </row>
    <row r="30" spans="1:13" ht="12.95" customHeight="1" x14ac:dyDescent="0.2">
      <c r="A30" s="275" t="s">
        <v>256</v>
      </c>
      <c r="B30" s="292">
        <v>38.4</v>
      </c>
      <c r="C30" s="292">
        <v>36.299999999999997</v>
      </c>
      <c r="D30" s="292">
        <v>29.3</v>
      </c>
      <c r="E30" s="292">
        <v>32.1</v>
      </c>
      <c r="F30" s="292">
        <v>20.3</v>
      </c>
      <c r="G30" s="292">
        <v>23</v>
      </c>
      <c r="H30" s="292">
        <v>22.3</v>
      </c>
      <c r="I30" s="292">
        <v>15.7</v>
      </c>
      <c r="J30" s="292">
        <v>18</v>
      </c>
      <c r="K30" s="274">
        <v>38.200000000000003</v>
      </c>
      <c r="L30" s="274">
        <v>26.6</v>
      </c>
      <c r="M30" s="274">
        <v>20.3</v>
      </c>
    </row>
    <row r="31" spans="1:13" ht="12.95" customHeight="1" x14ac:dyDescent="0.2">
      <c r="A31" s="275" t="s">
        <v>257</v>
      </c>
      <c r="B31" s="292">
        <v>70.099999999999994</v>
      </c>
      <c r="C31" s="292">
        <v>41.9</v>
      </c>
      <c r="D31" s="292">
        <v>28.1</v>
      </c>
      <c r="E31" s="292">
        <v>14.8</v>
      </c>
      <c r="F31" s="292">
        <v>1</v>
      </c>
      <c r="G31" s="292">
        <v>30.1</v>
      </c>
      <c r="H31" s="292">
        <v>14.1</v>
      </c>
      <c r="I31" s="292">
        <v>14.9</v>
      </c>
      <c r="J31" s="292">
        <v>32.799999999999997</v>
      </c>
      <c r="K31" s="274">
        <v>96.1</v>
      </c>
      <c r="L31" s="274">
        <v>58.4</v>
      </c>
      <c r="M31" s="274">
        <v>97.3</v>
      </c>
    </row>
    <row r="32" spans="1:13" ht="12.95" customHeight="1" x14ac:dyDescent="0.2">
      <c r="A32" s="275" t="s">
        <v>258</v>
      </c>
      <c r="B32" s="292">
        <v>19.100000000000001</v>
      </c>
      <c r="C32" s="292">
        <v>14.5</v>
      </c>
      <c r="D32" s="292">
        <v>17.7</v>
      </c>
      <c r="E32" s="292">
        <v>9.6999999999999993</v>
      </c>
      <c r="F32" s="292">
        <v>22.5</v>
      </c>
      <c r="G32" s="292">
        <v>21.7</v>
      </c>
      <c r="H32" s="292">
        <v>21.5</v>
      </c>
      <c r="I32" s="292">
        <v>47.2</v>
      </c>
      <c r="J32" s="292">
        <v>19.100000000000001</v>
      </c>
      <c r="K32" s="274">
        <v>25.5</v>
      </c>
      <c r="L32" s="274">
        <v>24</v>
      </c>
      <c r="M32" s="274">
        <v>31.6</v>
      </c>
    </row>
    <row r="33" spans="1:13" ht="12.95" customHeight="1" x14ac:dyDescent="0.2">
      <c r="A33" s="275" t="s">
        <v>259</v>
      </c>
      <c r="B33" s="292">
        <v>6.5</v>
      </c>
      <c r="C33" s="292">
        <v>12.1</v>
      </c>
      <c r="D33" s="292">
        <v>11.5</v>
      </c>
      <c r="E33" s="292">
        <v>7.7</v>
      </c>
      <c r="F33" s="292">
        <v>9.6999999999999993</v>
      </c>
      <c r="G33" s="292">
        <v>7.7</v>
      </c>
      <c r="H33" s="292">
        <v>6.9</v>
      </c>
      <c r="I33" s="292">
        <v>5.4</v>
      </c>
      <c r="J33" s="292">
        <v>4.7</v>
      </c>
      <c r="K33" s="274">
        <v>5.9</v>
      </c>
      <c r="L33" s="274">
        <v>7.9</v>
      </c>
      <c r="M33" s="274">
        <v>2</v>
      </c>
    </row>
    <row r="34" spans="1:13" ht="12.95" customHeight="1" x14ac:dyDescent="0.2">
      <c r="A34" s="275" t="s">
        <v>260</v>
      </c>
      <c r="B34" s="292">
        <v>11.8</v>
      </c>
      <c r="C34" s="292">
        <v>29</v>
      </c>
      <c r="D34" s="292">
        <v>22.6</v>
      </c>
      <c r="E34" s="292">
        <v>18.7</v>
      </c>
      <c r="F34" s="292">
        <v>20.2</v>
      </c>
      <c r="G34" s="292">
        <v>17.100000000000001</v>
      </c>
      <c r="H34" s="292">
        <v>13.6</v>
      </c>
      <c r="I34" s="292">
        <v>11</v>
      </c>
      <c r="J34" s="292">
        <v>11.2</v>
      </c>
      <c r="K34" s="274">
        <v>11.5</v>
      </c>
      <c r="L34" s="274">
        <v>11.4</v>
      </c>
      <c r="M34" s="274">
        <v>11</v>
      </c>
    </row>
    <row r="35" spans="1:13" ht="12.95" customHeight="1" x14ac:dyDescent="0.2">
      <c r="A35" s="275" t="s">
        <v>261</v>
      </c>
      <c r="B35" s="292">
        <v>3</v>
      </c>
      <c r="C35" s="292">
        <v>0.9</v>
      </c>
      <c r="D35" s="292">
        <v>0.4</v>
      </c>
      <c r="E35" s="292">
        <v>39</v>
      </c>
      <c r="F35" s="292">
        <v>2.1</v>
      </c>
      <c r="G35" s="292">
        <v>4.0999999999999996</v>
      </c>
      <c r="H35" s="292">
        <v>3.7</v>
      </c>
      <c r="I35" s="292">
        <v>1.8</v>
      </c>
      <c r="J35" s="292">
        <v>2</v>
      </c>
      <c r="K35" s="274">
        <v>0.7</v>
      </c>
      <c r="L35" s="274">
        <v>5.8</v>
      </c>
      <c r="M35" s="274">
        <v>8.1</v>
      </c>
    </row>
    <row r="36" spans="1:13" ht="12.95" customHeight="1" x14ac:dyDescent="0.2">
      <c r="A36" s="275" t="s">
        <v>262</v>
      </c>
      <c r="B36" s="292" t="s">
        <v>33</v>
      </c>
      <c r="C36" s="292" t="s">
        <v>33</v>
      </c>
      <c r="D36" s="292" t="s">
        <v>33</v>
      </c>
      <c r="E36" s="292" t="s">
        <v>33</v>
      </c>
      <c r="F36" s="292" t="s">
        <v>33</v>
      </c>
      <c r="G36" s="292" t="s">
        <v>33</v>
      </c>
      <c r="H36" s="292" t="s">
        <v>33</v>
      </c>
      <c r="I36" s="292" t="s">
        <v>33</v>
      </c>
      <c r="J36" s="292" t="s">
        <v>33</v>
      </c>
      <c r="K36" s="274" t="s">
        <v>33</v>
      </c>
      <c r="L36" s="274" t="s">
        <v>33</v>
      </c>
      <c r="M36" s="274" t="s">
        <v>33</v>
      </c>
    </row>
    <row r="37" spans="1:13" ht="12.95" customHeight="1" x14ac:dyDescent="0.2">
      <c r="A37" s="273" t="s">
        <v>263</v>
      </c>
      <c r="B37" s="292">
        <v>18.100000000000001</v>
      </c>
      <c r="C37" s="292">
        <v>27</v>
      </c>
      <c r="D37" s="292">
        <v>6.2</v>
      </c>
      <c r="E37" s="292">
        <v>58</v>
      </c>
      <c r="F37" s="292">
        <v>48.7</v>
      </c>
      <c r="G37" s="292">
        <v>92.8</v>
      </c>
      <c r="H37" s="292">
        <v>1.1000000000000001</v>
      </c>
      <c r="I37" s="292">
        <v>1.6</v>
      </c>
      <c r="J37" s="292">
        <v>15</v>
      </c>
      <c r="K37" s="274">
        <v>3.2</v>
      </c>
      <c r="L37" s="274">
        <v>24.8</v>
      </c>
      <c r="M37" s="274">
        <v>31.8</v>
      </c>
    </row>
    <row r="38" spans="1:13" ht="12.95" customHeight="1" x14ac:dyDescent="0.2">
      <c r="A38" s="275" t="s">
        <v>264</v>
      </c>
      <c r="B38" s="292">
        <v>18</v>
      </c>
      <c r="C38" s="292">
        <v>26.8</v>
      </c>
      <c r="D38" s="292">
        <v>5.7</v>
      </c>
      <c r="E38" s="292">
        <v>57.3</v>
      </c>
      <c r="F38" s="292">
        <v>47.9</v>
      </c>
      <c r="G38" s="292">
        <v>91.9</v>
      </c>
      <c r="H38" s="292">
        <v>0.1</v>
      </c>
      <c r="I38" s="292">
        <v>0.1</v>
      </c>
      <c r="J38" s="292">
        <v>0.1</v>
      </c>
      <c r="K38" s="274">
        <v>0.1</v>
      </c>
      <c r="L38" s="274">
        <v>0.1</v>
      </c>
      <c r="M38" s="274" t="s">
        <v>33</v>
      </c>
    </row>
    <row r="39" spans="1:13" ht="12.95" customHeight="1" x14ac:dyDescent="0.2">
      <c r="A39" s="275" t="s">
        <v>265</v>
      </c>
      <c r="B39" s="292" t="s">
        <v>33</v>
      </c>
      <c r="C39" s="292" t="s">
        <v>33</v>
      </c>
      <c r="D39" s="292" t="s">
        <v>33</v>
      </c>
      <c r="E39" s="292" t="s">
        <v>33</v>
      </c>
      <c r="F39" s="292" t="s">
        <v>33</v>
      </c>
      <c r="G39" s="292" t="s">
        <v>33</v>
      </c>
      <c r="H39" s="292" t="s">
        <v>33</v>
      </c>
      <c r="I39" s="292" t="s">
        <v>33</v>
      </c>
      <c r="J39" s="292" t="s">
        <v>33</v>
      </c>
      <c r="K39" s="274" t="s">
        <v>33</v>
      </c>
      <c r="L39" s="274" t="s">
        <v>33</v>
      </c>
      <c r="M39" s="274" t="s">
        <v>33</v>
      </c>
    </row>
    <row r="40" spans="1:13" ht="24" x14ac:dyDescent="0.2">
      <c r="A40" s="275" t="s">
        <v>266</v>
      </c>
      <c r="B40" s="292">
        <v>0.1</v>
      </c>
      <c r="C40" s="292">
        <v>0.2</v>
      </c>
      <c r="D40" s="292">
        <v>0.5</v>
      </c>
      <c r="E40" s="292">
        <v>0.7</v>
      </c>
      <c r="F40" s="292">
        <v>0.8</v>
      </c>
      <c r="G40" s="292">
        <v>0.9</v>
      </c>
      <c r="H40" s="292">
        <v>1</v>
      </c>
      <c r="I40" s="292">
        <v>1.6</v>
      </c>
      <c r="J40" s="292">
        <v>15</v>
      </c>
      <c r="K40" s="274">
        <v>3.1</v>
      </c>
      <c r="L40" s="274">
        <v>24.8</v>
      </c>
      <c r="M40" s="274">
        <v>31.8</v>
      </c>
    </row>
    <row r="41" spans="1:13" ht="12" x14ac:dyDescent="0.2">
      <c r="A41" s="273"/>
      <c r="B41" s="292"/>
      <c r="C41" s="292"/>
      <c r="D41" s="292"/>
      <c r="E41" s="292"/>
      <c r="F41" s="292"/>
      <c r="G41" s="292"/>
      <c r="H41" s="292"/>
      <c r="I41" s="292"/>
      <c r="J41" s="292"/>
      <c r="K41" s="223"/>
      <c r="L41" s="223"/>
      <c r="M41" s="223"/>
    </row>
    <row r="42" spans="1:13" ht="12.95" customHeight="1" x14ac:dyDescent="0.2">
      <c r="A42" s="232" t="s">
        <v>44</v>
      </c>
      <c r="B42" s="291">
        <v>228.4</v>
      </c>
      <c r="C42" s="291">
        <v>234.5</v>
      </c>
      <c r="D42" s="291">
        <v>243.7</v>
      </c>
      <c r="E42" s="291">
        <v>287.39999999999998</v>
      </c>
      <c r="F42" s="291">
        <v>306.10000000000002</v>
      </c>
      <c r="G42" s="291">
        <v>311</v>
      </c>
      <c r="H42" s="291">
        <v>192.9</v>
      </c>
      <c r="I42" s="291">
        <v>218.2</v>
      </c>
      <c r="J42" s="291">
        <v>246</v>
      </c>
      <c r="K42" s="271">
        <v>310.7</v>
      </c>
      <c r="L42" s="271">
        <v>328.9</v>
      </c>
      <c r="M42" s="271">
        <v>379.1</v>
      </c>
    </row>
    <row r="43" spans="1:13" ht="12.95" customHeight="1" x14ac:dyDescent="0.2">
      <c r="A43" s="273" t="s">
        <v>267</v>
      </c>
      <c r="B43" s="292">
        <v>10.7</v>
      </c>
      <c r="C43" s="292">
        <v>10.3</v>
      </c>
      <c r="D43" s="292">
        <v>10.199999999999999</v>
      </c>
      <c r="E43" s="292">
        <v>14.3</v>
      </c>
      <c r="F43" s="292">
        <v>16.7</v>
      </c>
      <c r="G43" s="292">
        <v>16.7</v>
      </c>
      <c r="H43" s="292">
        <v>9.6999999999999993</v>
      </c>
      <c r="I43" s="292">
        <v>8.6999999999999993</v>
      </c>
      <c r="J43" s="292">
        <v>8.6999999999999993</v>
      </c>
      <c r="K43" s="223">
        <v>8.6</v>
      </c>
      <c r="L43" s="223">
        <v>8.6</v>
      </c>
      <c r="M43" s="223">
        <v>8.4</v>
      </c>
    </row>
    <row r="44" spans="1:13" ht="12.95" customHeight="1" x14ac:dyDescent="0.2">
      <c r="A44" s="273" t="s">
        <v>268</v>
      </c>
      <c r="B44" s="292">
        <v>63</v>
      </c>
      <c r="C44" s="292">
        <v>80.099999999999994</v>
      </c>
      <c r="D44" s="292">
        <v>78.8</v>
      </c>
      <c r="E44" s="292">
        <v>102.6</v>
      </c>
      <c r="F44" s="292">
        <v>103.4</v>
      </c>
      <c r="G44" s="292">
        <v>133.19999999999999</v>
      </c>
      <c r="H44" s="292">
        <v>58.7</v>
      </c>
      <c r="I44" s="292">
        <v>45.2</v>
      </c>
      <c r="J44" s="292">
        <v>46</v>
      </c>
      <c r="K44" s="223">
        <v>44.9</v>
      </c>
      <c r="L44" s="223">
        <v>28.7</v>
      </c>
      <c r="M44" s="223">
        <v>20.399999999999999</v>
      </c>
    </row>
    <row r="45" spans="1:13" ht="12.95" customHeight="1" x14ac:dyDescent="0.2">
      <c r="A45" s="275" t="s">
        <v>269</v>
      </c>
      <c r="B45" s="292">
        <v>19.399999999999999</v>
      </c>
      <c r="C45" s="292">
        <v>20.6</v>
      </c>
      <c r="D45" s="292">
        <v>26.4</v>
      </c>
      <c r="E45" s="292">
        <v>21.2</v>
      </c>
      <c r="F45" s="292">
        <v>26.3</v>
      </c>
      <c r="G45" s="292">
        <v>26.3</v>
      </c>
      <c r="H45" s="292">
        <v>27.3</v>
      </c>
      <c r="I45" s="292">
        <v>20.9</v>
      </c>
      <c r="J45" s="292">
        <v>20.9</v>
      </c>
      <c r="K45" s="223">
        <v>20.9</v>
      </c>
      <c r="L45" s="223">
        <v>20.9</v>
      </c>
      <c r="M45" s="223">
        <v>20.399999999999999</v>
      </c>
    </row>
    <row r="46" spans="1:13" ht="12.95" customHeight="1" x14ac:dyDescent="0.2">
      <c r="A46" s="275" t="s">
        <v>270</v>
      </c>
      <c r="B46" s="292">
        <v>7.8</v>
      </c>
      <c r="C46" s="292">
        <v>7.8</v>
      </c>
      <c r="D46" s="292">
        <v>7.8</v>
      </c>
      <c r="E46" s="292">
        <v>7.8</v>
      </c>
      <c r="F46" s="292">
        <v>8.5</v>
      </c>
      <c r="G46" s="292">
        <v>8.5</v>
      </c>
      <c r="H46" s="292">
        <v>8.5</v>
      </c>
      <c r="I46" s="292">
        <v>7.8</v>
      </c>
      <c r="J46" s="292">
        <v>7.8</v>
      </c>
      <c r="K46" s="223">
        <v>7.8</v>
      </c>
      <c r="L46" s="223">
        <v>7.8</v>
      </c>
      <c r="M46" s="223" t="s">
        <v>33</v>
      </c>
    </row>
    <row r="47" spans="1:13" ht="36" x14ac:dyDescent="0.2">
      <c r="A47" s="275" t="s">
        <v>272</v>
      </c>
      <c r="B47" s="292"/>
      <c r="C47" s="292"/>
      <c r="D47" s="292"/>
      <c r="E47" s="292"/>
      <c r="F47" s="292"/>
      <c r="G47" s="292"/>
      <c r="H47" s="292" t="s">
        <v>33</v>
      </c>
      <c r="I47" s="292" t="s">
        <v>33</v>
      </c>
      <c r="J47" s="292" t="s">
        <v>33</v>
      </c>
      <c r="K47" s="223" t="s">
        <v>33</v>
      </c>
      <c r="L47" s="223" t="s">
        <v>33</v>
      </c>
      <c r="M47" s="223" t="s">
        <v>33</v>
      </c>
    </row>
    <row r="48" spans="1:13" ht="15" customHeight="1" x14ac:dyDescent="0.2">
      <c r="A48" s="275" t="s">
        <v>271</v>
      </c>
      <c r="B48" s="292">
        <v>35.799999999999997</v>
      </c>
      <c r="C48" s="292">
        <v>51.7</v>
      </c>
      <c r="D48" s="292">
        <v>44.6</v>
      </c>
      <c r="E48" s="292">
        <v>73.7</v>
      </c>
      <c r="F48" s="292">
        <v>68.599999999999994</v>
      </c>
      <c r="G48" s="292">
        <v>98.4</v>
      </c>
      <c r="H48" s="292">
        <v>22.9</v>
      </c>
      <c r="I48" s="292">
        <v>16.600000000000001</v>
      </c>
      <c r="J48" s="292">
        <v>17.3</v>
      </c>
      <c r="K48" s="223">
        <v>16.3</v>
      </c>
      <c r="L48" s="223" t="s">
        <v>33</v>
      </c>
      <c r="M48" s="223" t="s">
        <v>33</v>
      </c>
    </row>
    <row r="49" spans="1:13" ht="12.95" customHeight="1" x14ac:dyDescent="0.2">
      <c r="A49" s="276" t="s">
        <v>319</v>
      </c>
      <c r="B49" s="292">
        <v>134.5</v>
      </c>
      <c r="C49" s="292">
        <v>122.6</v>
      </c>
      <c r="D49" s="292">
        <v>137.80000000000001</v>
      </c>
      <c r="E49" s="292">
        <v>169.4</v>
      </c>
      <c r="F49" s="292">
        <v>184.6</v>
      </c>
      <c r="G49" s="292">
        <v>158.69999999999999</v>
      </c>
      <c r="H49" s="292">
        <v>120.9</v>
      </c>
      <c r="I49" s="292">
        <v>163.30000000000001</v>
      </c>
      <c r="J49" s="292">
        <v>190.4</v>
      </c>
      <c r="K49" s="223">
        <v>256.2</v>
      </c>
      <c r="L49" s="223">
        <v>291.7</v>
      </c>
      <c r="M49" s="223">
        <v>349.4</v>
      </c>
    </row>
    <row r="50" spans="1:13" ht="12.95" customHeight="1" x14ac:dyDescent="0.2">
      <c r="A50" s="276" t="s">
        <v>320</v>
      </c>
      <c r="B50" s="292">
        <v>20.3</v>
      </c>
      <c r="C50" s="292">
        <v>21.5</v>
      </c>
      <c r="D50" s="292">
        <v>17</v>
      </c>
      <c r="E50" s="292">
        <v>1</v>
      </c>
      <c r="F50" s="292">
        <v>1.4</v>
      </c>
      <c r="G50" s="292">
        <v>2.4</v>
      </c>
      <c r="H50" s="292">
        <v>3.6</v>
      </c>
      <c r="I50" s="292">
        <v>1</v>
      </c>
      <c r="J50" s="292">
        <v>1</v>
      </c>
      <c r="K50" s="223">
        <v>1</v>
      </c>
      <c r="L50" s="223" t="s">
        <v>33</v>
      </c>
      <c r="M50" s="223">
        <v>1</v>
      </c>
    </row>
    <row r="51" spans="1:13" ht="6.95" customHeight="1" x14ac:dyDescent="0.2">
      <c r="A51" s="276"/>
      <c r="B51" s="292"/>
      <c r="C51" s="292"/>
      <c r="D51" s="292"/>
      <c r="E51" s="292"/>
      <c r="F51" s="292"/>
      <c r="G51" s="292"/>
      <c r="H51" s="292"/>
      <c r="I51" s="292"/>
      <c r="J51" s="292"/>
      <c r="K51" s="223"/>
      <c r="L51" s="223"/>
      <c r="M51" s="223"/>
    </row>
    <row r="52" spans="1:13" s="302" customFormat="1" ht="24" customHeight="1" x14ac:dyDescent="0.2">
      <c r="A52" s="232" t="s">
        <v>275</v>
      </c>
      <c r="B52" s="291">
        <v>395.3</v>
      </c>
      <c r="C52" s="291">
        <v>396.3</v>
      </c>
      <c r="D52" s="291">
        <v>359.4</v>
      </c>
      <c r="E52" s="291">
        <v>467.3</v>
      </c>
      <c r="F52" s="291">
        <v>430.5</v>
      </c>
      <c r="G52" s="291">
        <v>507.5</v>
      </c>
      <c r="H52" s="291">
        <v>276</v>
      </c>
      <c r="I52" s="291">
        <v>315.8</v>
      </c>
      <c r="J52" s="291">
        <v>348.9</v>
      </c>
      <c r="K52" s="271">
        <v>491.8</v>
      </c>
      <c r="L52" s="271">
        <v>487.9</v>
      </c>
      <c r="M52" s="271">
        <v>581.20000000000005</v>
      </c>
    </row>
    <row r="53" spans="1:13" s="302" customFormat="1" ht="6.95" customHeight="1" thickBot="1" x14ac:dyDescent="0.25">
      <c r="A53" s="230"/>
      <c r="B53" s="288"/>
      <c r="C53" s="288"/>
      <c r="D53" s="288"/>
      <c r="E53" s="288"/>
      <c r="F53" s="288"/>
      <c r="G53" s="288"/>
      <c r="H53" s="288"/>
      <c r="I53" s="288"/>
      <c r="J53" s="288"/>
      <c r="K53" s="231"/>
      <c r="L53" s="231"/>
      <c r="M53" s="231"/>
    </row>
    <row r="54" spans="1:13" s="302" customFormat="1" ht="6.95" customHeight="1" x14ac:dyDescent="0.2">
      <c r="A54" s="232"/>
      <c r="B54" s="289"/>
      <c r="C54" s="289"/>
      <c r="D54" s="289"/>
      <c r="E54" s="289"/>
      <c r="F54" s="289"/>
      <c r="G54" s="289"/>
      <c r="H54" s="289"/>
      <c r="I54" s="289"/>
      <c r="J54" s="289"/>
      <c r="K54" s="212"/>
      <c r="L54" s="212"/>
      <c r="M54" s="212"/>
    </row>
    <row r="55" spans="1:13" ht="12.95" customHeight="1" x14ac:dyDescent="0.2">
      <c r="A55" s="232" t="s">
        <v>14</v>
      </c>
      <c r="K55" s="212"/>
      <c r="L55" s="212"/>
      <c r="M55" s="212"/>
    </row>
    <row r="56" spans="1:13" ht="12.95" customHeight="1" x14ac:dyDescent="0.2">
      <c r="A56" s="273" t="s">
        <v>47</v>
      </c>
      <c r="B56" s="289">
        <v>16</v>
      </c>
      <c r="C56" s="289">
        <v>14</v>
      </c>
      <c r="D56" s="289">
        <v>14</v>
      </c>
      <c r="E56" s="289">
        <v>14</v>
      </c>
      <c r="F56" s="289">
        <v>15</v>
      </c>
      <c r="G56" s="289">
        <v>15</v>
      </c>
      <c r="H56" s="289">
        <v>11</v>
      </c>
      <c r="I56" s="289">
        <v>10</v>
      </c>
      <c r="J56" s="289">
        <v>9</v>
      </c>
      <c r="K56" s="212">
        <v>8</v>
      </c>
      <c r="L56" s="212">
        <v>9</v>
      </c>
      <c r="M56" s="212">
        <v>8</v>
      </c>
    </row>
    <row r="57" spans="1:13" ht="12.95" customHeight="1" x14ac:dyDescent="0.2">
      <c r="G57" s="278"/>
      <c r="H57" s="278"/>
      <c r="I57" s="278"/>
      <c r="J57" s="278"/>
      <c r="K57" s="278"/>
      <c r="L57" s="278"/>
      <c r="M57" s="278"/>
    </row>
  </sheetData>
  <hyperlinks>
    <hyperlink ref="A1" location="Мазмуну!A1" display="МАЗМУНУНА  кайтуу" xr:uid="{00000000-0004-0000-4A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0"/>
  <sheetViews>
    <sheetView workbookViewId="0">
      <selection activeCell="M42" sqref="M42"/>
    </sheetView>
  </sheetViews>
  <sheetFormatPr defaultRowHeight="12.95" customHeight="1" x14ac:dyDescent="0.2"/>
  <cols>
    <col min="1" max="1" width="40.85546875" style="232" customWidth="1"/>
    <col min="2" max="2" width="8.7109375" style="289" hidden="1" customWidth="1"/>
    <col min="3" max="6" width="0" style="212" hidden="1" customWidth="1"/>
    <col min="7" max="8" width="9.7109375" style="212" hidden="1" customWidth="1"/>
    <col min="9" max="13" width="9.7109375" style="212" customWidth="1"/>
    <col min="14" max="256" width="9.140625" style="212"/>
    <col min="257" max="257" width="40.85546875" style="212" customWidth="1"/>
    <col min="258" max="262" width="0" style="212" hidden="1" customWidth="1"/>
    <col min="263" max="267" width="9.7109375" style="212" customWidth="1"/>
    <col min="268" max="512" width="9.140625" style="212"/>
    <col min="513" max="513" width="40.85546875" style="212" customWidth="1"/>
    <col min="514" max="518" width="0" style="212" hidden="1" customWidth="1"/>
    <col min="519" max="523" width="9.7109375" style="212" customWidth="1"/>
    <col min="524" max="768" width="9.140625" style="212"/>
    <col min="769" max="769" width="40.85546875" style="212" customWidth="1"/>
    <col min="770" max="774" width="0" style="212" hidden="1" customWidth="1"/>
    <col min="775" max="779" width="9.7109375" style="212" customWidth="1"/>
    <col min="780" max="1024" width="9.140625" style="212"/>
    <col min="1025" max="1025" width="40.85546875" style="212" customWidth="1"/>
    <col min="1026" max="1030" width="0" style="212" hidden="1" customWidth="1"/>
    <col min="1031" max="1035" width="9.7109375" style="212" customWidth="1"/>
    <col min="1036" max="1280" width="9.140625" style="212"/>
    <col min="1281" max="1281" width="40.85546875" style="212" customWidth="1"/>
    <col min="1282" max="1286" width="0" style="212" hidden="1" customWidth="1"/>
    <col min="1287" max="1291" width="9.7109375" style="212" customWidth="1"/>
    <col min="1292" max="1536" width="9.140625" style="212"/>
    <col min="1537" max="1537" width="40.85546875" style="212" customWidth="1"/>
    <col min="1538" max="1542" width="0" style="212" hidden="1" customWidth="1"/>
    <col min="1543" max="1547" width="9.7109375" style="212" customWidth="1"/>
    <col min="1548" max="1792" width="9.140625" style="212"/>
    <col min="1793" max="1793" width="40.85546875" style="212" customWidth="1"/>
    <col min="1794" max="1798" width="0" style="212" hidden="1" customWidth="1"/>
    <col min="1799" max="1803" width="9.7109375" style="212" customWidth="1"/>
    <col min="1804" max="2048" width="9.140625" style="212"/>
    <col min="2049" max="2049" width="40.85546875" style="212" customWidth="1"/>
    <col min="2050" max="2054" width="0" style="212" hidden="1" customWidth="1"/>
    <col min="2055" max="2059" width="9.7109375" style="212" customWidth="1"/>
    <col min="2060" max="2304" width="9.140625" style="212"/>
    <col min="2305" max="2305" width="40.85546875" style="212" customWidth="1"/>
    <col min="2306" max="2310" width="0" style="212" hidden="1" customWidth="1"/>
    <col min="2311" max="2315" width="9.7109375" style="212" customWidth="1"/>
    <col min="2316" max="2560" width="9.140625" style="212"/>
    <col min="2561" max="2561" width="40.85546875" style="212" customWidth="1"/>
    <col min="2562" max="2566" width="0" style="212" hidden="1" customWidth="1"/>
    <col min="2567" max="2571" width="9.7109375" style="212" customWidth="1"/>
    <col min="2572" max="2816" width="9.140625" style="212"/>
    <col min="2817" max="2817" width="40.85546875" style="212" customWidth="1"/>
    <col min="2818" max="2822" width="0" style="212" hidden="1" customWidth="1"/>
    <col min="2823" max="2827" width="9.7109375" style="212" customWidth="1"/>
    <col min="2828" max="3072" width="9.140625" style="212"/>
    <col min="3073" max="3073" width="40.85546875" style="212" customWidth="1"/>
    <col min="3074" max="3078" width="0" style="212" hidden="1" customWidth="1"/>
    <col min="3079" max="3083" width="9.7109375" style="212" customWidth="1"/>
    <col min="3084" max="3328" width="9.140625" style="212"/>
    <col min="3329" max="3329" width="40.85546875" style="212" customWidth="1"/>
    <col min="3330" max="3334" width="0" style="212" hidden="1" customWidth="1"/>
    <col min="3335" max="3339" width="9.7109375" style="212" customWidth="1"/>
    <col min="3340" max="3584" width="9.140625" style="212"/>
    <col min="3585" max="3585" width="40.85546875" style="212" customWidth="1"/>
    <col min="3586" max="3590" width="0" style="212" hidden="1" customWidth="1"/>
    <col min="3591" max="3595" width="9.7109375" style="212" customWidth="1"/>
    <col min="3596" max="3840" width="9.140625" style="212"/>
    <col min="3841" max="3841" width="40.85546875" style="212" customWidth="1"/>
    <col min="3842" max="3846" width="0" style="212" hidden="1" customWidth="1"/>
    <col min="3847" max="3851" width="9.7109375" style="212" customWidth="1"/>
    <col min="3852" max="4096" width="9.140625" style="212"/>
    <col min="4097" max="4097" width="40.85546875" style="212" customWidth="1"/>
    <col min="4098" max="4102" width="0" style="212" hidden="1" customWidth="1"/>
    <col min="4103" max="4107" width="9.7109375" style="212" customWidth="1"/>
    <col min="4108" max="4352" width="9.140625" style="212"/>
    <col min="4353" max="4353" width="40.85546875" style="212" customWidth="1"/>
    <col min="4354" max="4358" width="0" style="212" hidden="1" customWidth="1"/>
    <col min="4359" max="4363" width="9.7109375" style="212" customWidth="1"/>
    <col min="4364" max="4608" width="9.140625" style="212"/>
    <col min="4609" max="4609" width="40.85546875" style="212" customWidth="1"/>
    <col min="4610" max="4614" width="0" style="212" hidden="1" customWidth="1"/>
    <col min="4615" max="4619" width="9.7109375" style="212" customWidth="1"/>
    <col min="4620" max="4864" width="9.140625" style="212"/>
    <col min="4865" max="4865" width="40.85546875" style="212" customWidth="1"/>
    <col min="4866" max="4870" width="0" style="212" hidden="1" customWidth="1"/>
    <col min="4871" max="4875" width="9.7109375" style="212" customWidth="1"/>
    <col min="4876" max="5120" width="9.140625" style="212"/>
    <col min="5121" max="5121" width="40.85546875" style="212" customWidth="1"/>
    <col min="5122" max="5126" width="0" style="212" hidden="1" customWidth="1"/>
    <col min="5127" max="5131" width="9.7109375" style="212" customWidth="1"/>
    <col min="5132" max="5376" width="9.140625" style="212"/>
    <col min="5377" max="5377" width="40.85546875" style="212" customWidth="1"/>
    <col min="5378" max="5382" width="0" style="212" hidden="1" customWidth="1"/>
    <col min="5383" max="5387" width="9.7109375" style="212" customWidth="1"/>
    <col min="5388" max="5632" width="9.140625" style="212"/>
    <col min="5633" max="5633" width="40.85546875" style="212" customWidth="1"/>
    <col min="5634" max="5638" width="0" style="212" hidden="1" customWidth="1"/>
    <col min="5639" max="5643" width="9.7109375" style="212" customWidth="1"/>
    <col min="5644" max="5888" width="9.140625" style="212"/>
    <col min="5889" max="5889" width="40.85546875" style="212" customWidth="1"/>
    <col min="5890" max="5894" width="0" style="212" hidden="1" customWidth="1"/>
    <col min="5895" max="5899" width="9.7109375" style="212" customWidth="1"/>
    <col min="5900" max="6144" width="9.140625" style="212"/>
    <col min="6145" max="6145" width="40.85546875" style="212" customWidth="1"/>
    <col min="6146" max="6150" width="0" style="212" hidden="1" customWidth="1"/>
    <col min="6151" max="6155" width="9.7109375" style="212" customWidth="1"/>
    <col min="6156" max="6400" width="9.140625" style="212"/>
    <col min="6401" max="6401" width="40.85546875" style="212" customWidth="1"/>
    <col min="6402" max="6406" width="0" style="212" hidden="1" customWidth="1"/>
    <col min="6407" max="6411" width="9.7109375" style="212" customWidth="1"/>
    <col min="6412" max="6656" width="9.140625" style="212"/>
    <col min="6657" max="6657" width="40.85546875" style="212" customWidth="1"/>
    <col min="6658" max="6662" width="0" style="212" hidden="1" customWidth="1"/>
    <col min="6663" max="6667" width="9.7109375" style="212" customWidth="1"/>
    <col min="6668" max="6912" width="9.140625" style="212"/>
    <col min="6913" max="6913" width="40.85546875" style="212" customWidth="1"/>
    <col min="6914" max="6918" width="0" style="212" hidden="1" customWidth="1"/>
    <col min="6919" max="6923" width="9.7109375" style="212" customWidth="1"/>
    <col min="6924" max="7168" width="9.140625" style="212"/>
    <col min="7169" max="7169" width="40.85546875" style="212" customWidth="1"/>
    <col min="7170" max="7174" width="0" style="212" hidden="1" customWidth="1"/>
    <col min="7175" max="7179" width="9.7109375" style="212" customWidth="1"/>
    <col min="7180" max="7424" width="9.140625" style="212"/>
    <col min="7425" max="7425" width="40.85546875" style="212" customWidth="1"/>
    <col min="7426" max="7430" width="0" style="212" hidden="1" customWidth="1"/>
    <col min="7431" max="7435" width="9.7109375" style="212" customWidth="1"/>
    <col min="7436" max="7680" width="9.140625" style="212"/>
    <col min="7681" max="7681" width="40.85546875" style="212" customWidth="1"/>
    <col min="7682" max="7686" width="0" style="212" hidden="1" customWidth="1"/>
    <col min="7687" max="7691" width="9.7109375" style="212" customWidth="1"/>
    <col min="7692" max="7936" width="9.140625" style="212"/>
    <col min="7937" max="7937" width="40.85546875" style="212" customWidth="1"/>
    <col min="7938" max="7942" width="0" style="212" hidden="1" customWidth="1"/>
    <col min="7943" max="7947" width="9.7109375" style="212" customWidth="1"/>
    <col min="7948" max="8192" width="9.140625" style="212"/>
    <col min="8193" max="8193" width="40.85546875" style="212" customWidth="1"/>
    <col min="8194" max="8198" width="0" style="212" hidden="1" customWidth="1"/>
    <col min="8199" max="8203" width="9.7109375" style="212" customWidth="1"/>
    <col min="8204" max="8448" width="9.140625" style="212"/>
    <col min="8449" max="8449" width="40.85546875" style="212" customWidth="1"/>
    <col min="8450" max="8454" width="0" style="212" hidden="1" customWidth="1"/>
    <col min="8455" max="8459" width="9.7109375" style="212" customWidth="1"/>
    <col min="8460" max="8704" width="9.140625" style="212"/>
    <col min="8705" max="8705" width="40.85546875" style="212" customWidth="1"/>
    <col min="8706" max="8710" width="0" style="212" hidden="1" customWidth="1"/>
    <col min="8711" max="8715" width="9.7109375" style="212" customWidth="1"/>
    <col min="8716" max="8960" width="9.140625" style="212"/>
    <col min="8961" max="8961" width="40.85546875" style="212" customWidth="1"/>
    <col min="8962" max="8966" width="0" style="212" hidden="1" customWidth="1"/>
    <col min="8967" max="8971" width="9.7109375" style="212" customWidth="1"/>
    <col min="8972" max="9216" width="9.140625" style="212"/>
    <col min="9217" max="9217" width="40.85546875" style="212" customWidth="1"/>
    <col min="9218" max="9222" width="0" style="212" hidden="1" customWidth="1"/>
    <col min="9223" max="9227" width="9.7109375" style="212" customWidth="1"/>
    <col min="9228" max="9472" width="9.140625" style="212"/>
    <col min="9473" max="9473" width="40.85546875" style="212" customWidth="1"/>
    <col min="9474" max="9478" width="0" style="212" hidden="1" customWidth="1"/>
    <col min="9479" max="9483" width="9.7109375" style="212" customWidth="1"/>
    <col min="9484" max="9728" width="9.140625" style="212"/>
    <col min="9729" max="9729" width="40.85546875" style="212" customWidth="1"/>
    <col min="9730" max="9734" width="0" style="212" hidden="1" customWidth="1"/>
    <col min="9735" max="9739" width="9.7109375" style="212" customWidth="1"/>
    <col min="9740" max="9984" width="9.140625" style="212"/>
    <col min="9985" max="9985" width="40.85546875" style="212" customWidth="1"/>
    <col min="9986" max="9990" width="0" style="212" hidden="1" customWidth="1"/>
    <col min="9991" max="9995" width="9.7109375" style="212" customWidth="1"/>
    <col min="9996" max="10240" width="9.140625" style="212"/>
    <col min="10241" max="10241" width="40.85546875" style="212" customWidth="1"/>
    <col min="10242" max="10246" width="0" style="212" hidden="1" customWidth="1"/>
    <col min="10247" max="10251" width="9.7109375" style="212" customWidth="1"/>
    <col min="10252" max="10496" width="9.140625" style="212"/>
    <col min="10497" max="10497" width="40.85546875" style="212" customWidth="1"/>
    <col min="10498" max="10502" width="0" style="212" hidden="1" customWidth="1"/>
    <col min="10503" max="10507" width="9.7109375" style="212" customWidth="1"/>
    <col min="10508" max="10752" width="9.140625" style="212"/>
    <col min="10753" max="10753" width="40.85546875" style="212" customWidth="1"/>
    <col min="10754" max="10758" width="0" style="212" hidden="1" customWidth="1"/>
    <col min="10759" max="10763" width="9.7109375" style="212" customWidth="1"/>
    <col min="10764" max="11008" width="9.140625" style="212"/>
    <col min="11009" max="11009" width="40.85546875" style="212" customWidth="1"/>
    <col min="11010" max="11014" width="0" style="212" hidden="1" customWidth="1"/>
    <col min="11015" max="11019" width="9.7109375" style="212" customWidth="1"/>
    <col min="11020" max="11264" width="9.140625" style="212"/>
    <col min="11265" max="11265" width="40.85546875" style="212" customWidth="1"/>
    <col min="11266" max="11270" width="0" style="212" hidden="1" customWidth="1"/>
    <col min="11271" max="11275" width="9.7109375" style="212" customWidth="1"/>
    <col min="11276" max="11520" width="9.140625" style="212"/>
    <col min="11521" max="11521" width="40.85546875" style="212" customWidth="1"/>
    <col min="11522" max="11526" width="0" style="212" hidden="1" customWidth="1"/>
    <col min="11527" max="11531" width="9.7109375" style="212" customWidth="1"/>
    <col min="11532" max="11776" width="9.140625" style="212"/>
    <col min="11777" max="11777" width="40.85546875" style="212" customWidth="1"/>
    <col min="11778" max="11782" width="0" style="212" hidden="1" customWidth="1"/>
    <col min="11783" max="11787" width="9.7109375" style="212" customWidth="1"/>
    <col min="11788" max="12032" width="9.140625" style="212"/>
    <col min="12033" max="12033" width="40.85546875" style="212" customWidth="1"/>
    <col min="12034" max="12038" width="0" style="212" hidden="1" customWidth="1"/>
    <col min="12039" max="12043" width="9.7109375" style="212" customWidth="1"/>
    <col min="12044" max="12288" width="9.140625" style="212"/>
    <col min="12289" max="12289" width="40.85546875" style="212" customWidth="1"/>
    <col min="12290" max="12294" width="0" style="212" hidden="1" customWidth="1"/>
    <col min="12295" max="12299" width="9.7109375" style="212" customWidth="1"/>
    <col min="12300" max="12544" width="9.140625" style="212"/>
    <col min="12545" max="12545" width="40.85546875" style="212" customWidth="1"/>
    <col min="12546" max="12550" width="0" style="212" hidden="1" customWidth="1"/>
    <col min="12551" max="12555" width="9.7109375" style="212" customWidth="1"/>
    <col min="12556" max="12800" width="9.140625" style="212"/>
    <col min="12801" max="12801" width="40.85546875" style="212" customWidth="1"/>
    <col min="12802" max="12806" width="0" style="212" hidden="1" customWidth="1"/>
    <col min="12807" max="12811" width="9.7109375" style="212" customWidth="1"/>
    <col min="12812" max="13056" width="9.140625" style="212"/>
    <col min="13057" max="13057" width="40.85546875" style="212" customWidth="1"/>
    <col min="13058" max="13062" width="0" style="212" hidden="1" customWidth="1"/>
    <col min="13063" max="13067" width="9.7109375" style="212" customWidth="1"/>
    <col min="13068" max="13312" width="9.140625" style="212"/>
    <col min="13313" max="13313" width="40.85546875" style="212" customWidth="1"/>
    <col min="13314" max="13318" width="0" style="212" hidden="1" customWidth="1"/>
    <col min="13319" max="13323" width="9.7109375" style="212" customWidth="1"/>
    <col min="13324" max="13568" width="9.140625" style="212"/>
    <col min="13569" max="13569" width="40.85546875" style="212" customWidth="1"/>
    <col min="13570" max="13574" width="0" style="212" hidden="1" customWidth="1"/>
    <col min="13575" max="13579" width="9.7109375" style="212" customWidth="1"/>
    <col min="13580" max="13824" width="9.140625" style="212"/>
    <col min="13825" max="13825" width="40.85546875" style="212" customWidth="1"/>
    <col min="13826" max="13830" width="0" style="212" hidden="1" customWidth="1"/>
    <col min="13831" max="13835" width="9.7109375" style="212" customWidth="1"/>
    <col min="13836" max="14080" width="9.140625" style="212"/>
    <col min="14081" max="14081" width="40.85546875" style="212" customWidth="1"/>
    <col min="14082" max="14086" width="0" style="212" hidden="1" customWidth="1"/>
    <col min="14087" max="14091" width="9.7109375" style="212" customWidth="1"/>
    <col min="14092" max="14336" width="9.140625" style="212"/>
    <col min="14337" max="14337" width="40.85546875" style="212" customWidth="1"/>
    <col min="14338" max="14342" width="0" style="212" hidden="1" customWidth="1"/>
    <col min="14343" max="14347" width="9.7109375" style="212" customWidth="1"/>
    <col min="14348" max="14592" width="9.140625" style="212"/>
    <col min="14593" max="14593" width="40.85546875" style="212" customWidth="1"/>
    <col min="14594" max="14598" width="0" style="212" hidden="1" customWidth="1"/>
    <col min="14599" max="14603" width="9.7109375" style="212" customWidth="1"/>
    <col min="14604" max="14848" width="9.140625" style="212"/>
    <col min="14849" max="14849" width="40.85546875" style="212" customWidth="1"/>
    <col min="14850" max="14854" width="0" style="212" hidden="1" customWidth="1"/>
    <col min="14855" max="14859" width="9.7109375" style="212" customWidth="1"/>
    <col min="14860" max="15104" width="9.140625" style="212"/>
    <col min="15105" max="15105" width="40.85546875" style="212" customWidth="1"/>
    <col min="15106" max="15110" width="0" style="212" hidden="1" customWidth="1"/>
    <col min="15111" max="15115" width="9.7109375" style="212" customWidth="1"/>
    <col min="15116" max="15360" width="9.140625" style="212"/>
    <col min="15361" max="15361" width="40.85546875" style="212" customWidth="1"/>
    <col min="15362" max="15366" width="0" style="212" hidden="1" customWidth="1"/>
    <col min="15367" max="15371" width="9.7109375" style="212" customWidth="1"/>
    <col min="15372" max="15616" width="9.140625" style="212"/>
    <col min="15617" max="15617" width="40.85546875" style="212" customWidth="1"/>
    <col min="15618" max="15622" width="0" style="212" hidden="1" customWidth="1"/>
    <col min="15623" max="15627" width="9.7109375" style="212" customWidth="1"/>
    <col min="15628" max="15872" width="9.140625" style="212"/>
    <col min="15873" max="15873" width="40.85546875" style="212" customWidth="1"/>
    <col min="15874" max="15878" width="0" style="212" hidden="1" customWidth="1"/>
    <col min="15879" max="15883" width="9.7109375" style="212" customWidth="1"/>
    <col min="15884" max="16128" width="9.140625" style="212"/>
    <col min="16129" max="16129" width="40.85546875" style="212" customWidth="1"/>
    <col min="16130" max="16134" width="0" style="212" hidden="1" customWidth="1"/>
    <col min="16135" max="16139" width="9.7109375" style="212" customWidth="1"/>
    <col min="16140" max="16384" width="9.140625" style="212"/>
  </cols>
  <sheetData>
    <row r="1" spans="1:13" s="6" customFormat="1" ht="12.95" customHeight="1" x14ac:dyDescent="0.2">
      <c r="A1" s="952" t="s">
        <v>1375</v>
      </c>
    </row>
    <row r="2" spans="1:13" s="279" customFormat="1" ht="18" customHeight="1" x14ac:dyDescent="0.2">
      <c r="A2" s="296" t="s">
        <v>324</v>
      </c>
      <c r="B2" s="297"/>
    </row>
    <row r="3" spans="1:13" s="279" customFormat="1" ht="18" customHeight="1" x14ac:dyDescent="0.2">
      <c r="A3" s="210" t="s">
        <v>325</v>
      </c>
      <c r="B3" s="287"/>
    </row>
    <row r="4" spans="1:13" s="269" customFormat="1" ht="18" customHeight="1" thickBot="1" x14ac:dyDescent="0.25">
      <c r="A4" s="268" t="s">
        <v>316</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1427.5</v>
      </c>
      <c r="C7" s="271">
        <v>1368.2</v>
      </c>
      <c r="D7" s="271">
        <v>1456.7</v>
      </c>
      <c r="E7" s="271">
        <v>1746.2</v>
      </c>
      <c r="F7" s="271">
        <v>1843.8</v>
      </c>
      <c r="G7" s="271">
        <v>2146.6</v>
      </c>
      <c r="H7" s="271">
        <v>2353.6</v>
      </c>
      <c r="I7" s="271">
        <v>2539.8000000000002</v>
      </c>
      <c r="J7" s="271">
        <v>3376.5</v>
      </c>
      <c r="K7" s="271">
        <v>3864.8</v>
      </c>
      <c r="L7" s="271">
        <v>7588.8</v>
      </c>
      <c r="M7" s="271">
        <v>8972.1</v>
      </c>
    </row>
    <row r="8" spans="1:13" ht="12.95" customHeight="1" x14ac:dyDescent="0.2">
      <c r="A8" s="273" t="s">
        <v>236</v>
      </c>
      <c r="B8" s="274">
        <v>998.7</v>
      </c>
      <c r="C8" s="274">
        <v>944.6</v>
      </c>
      <c r="D8" s="274">
        <v>926.2</v>
      </c>
      <c r="E8" s="274">
        <v>1214.9000000000001</v>
      </c>
      <c r="F8" s="274">
        <v>1250.3</v>
      </c>
      <c r="G8" s="274">
        <v>1568.6</v>
      </c>
      <c r="H8" s="274">
        <v>1606.5</v>
      </c>
      <c r="I8" s="274">
        <v>1680.5</v>
      </c>
      <c r="J8" s="274">
        <v>2537.8000000000002</v>
      </c>
      <c r="K8" s="274">
        <v>2799.7</v>
      </c>
      <c r="L8" s="274">
        <v>5977.8</v>
      </c>
      <c r="M8" s="274">
        <v>7539.3</v>
      </c>
    </row>
    <row r="9" spans="1:13" ht="12.95" customHeight="1" x14ac:dyDescent="0.2">
      <c r="A9" s="275" t="s">
        <v>301</v>
      </c>
      <c r="B9" s="274">
        <v>1.8</v>
      </c>
      <c r="C9" s="274">
        <v>10</v>
      </c>
      <c r="D9" s="274">
        <v>23.2</v>
      </c>
      <c r="E9" s="274">
        <v>46</v>
      </c>
      <c r="F9" s="274">
        <v>18.399999999999999</v>
      </c>
      <c r="G9" s="274">
        <v>45.6</v>
      </c>
      <c r="H9" s="274">
        <v>25.9</v>
      </c>
      <c r="I9" s="274">
        <v>73.5</v>
      </c>
      <c r="J9" s="274">
        <v>137.19999999999999</v>
      </c>
      <c r="K9" s="274">
        <v>128.80000000000001</v>
      </c>
      <c r="L9" s="274">
        <v>514.79999999999995</v>
      </c>
      <c r="M9" s="274">
        <v>833.2</v>
      </c>
    </row>
    <row r="10" spans="1:13" ht="12.95" customHeight="1" x14ac:dyDescent="0.2">
      <c r="A10" s="275" t="s">
        <v>238</v>
      </c>
      <c r="B10" s="274">
        <v>17.3</v>
      </c>
      <c r="C10" s="274">
        <v>13.3</v>
      </c>
      <c r="D10" s="274">
        <v>5</v>
      </c>
      <c r="E10" s="274">
        <v>4</v>
      </c>
      <c r="F10" s="274">
        <v>1</v>
      </c>
      <c r="G10" s="274">
        <v>0.7</v>
      </c>
      <c r="H10" s="274">
        <v>0.3</v>
      </c>
      <c r="I10" s="274">
        <v>0.2</v>
      </c>
      <c r="J10" s="274" t="s">
        <v>33</v>
      </c>
      <c r="K10" s="274" t="s">
        <v>33</v>
      </c>
      <c r="L10" s="274">
        <v>2.5</v>
      </c>
      <c r="M10" s="274" t="s">
        <v>33</v>
      </c>
    </row>
    <row r="11" spans="1:13" ht="12.95" customHeight="1" x14ac:dyDescent="0.2">
      <c r="A11" s="275" t="s">
        <v>239</v>
      </c>
      <c r="B11" s="274">
        <v>189.1</v>
      </c>
      <c r="C11" s="274">
        <v>141.5</v>
      </c>
      <c r="D11" s="274">
        <v>242.9</v>
      </c>
      <c r="E11" s="274">
        <v>168.3</v>
      </c>
      <c r="F11" s="274">
        <v>394.1</v>
      </c>
      <c r="G11" s="274">
        <v>529.1</v>
      </c>
      <c r="H11" s="274">
        <v>632.29999999999995</v>
      </c>
      <c r="I11" s="274">
        <v>291</v>
      </c>
      <c r="J11" s="274">
        <v>309.2</v>
      </c>
      <c r="K11" s="274">
        <v>544.79999999999995</v>
      </c>
      <c r="L11" s="274">
        <v>1666.2</v>
      </c>
      <c r="M11" s="274">
        <v>1947.9</v>
      </c>
    </row>
    <row r="12" spans="1:13" ht="12" x14ac:dyDescent="0.2">
      <c r="A12" s="275" t="s">
        <v>302</v>
      </c>
      <c r="B12" s="274">
        <v>9.6</v>
      </c>
      <c r="C12" s="274">
        <v>26.6</v>
      </c>
      <c r="D12" s="274">
        <v>17.100000000000001</v>
      </c>
      <c r="E12" s="274">
        <v>7</v>
      </c>
      <c r="F12" s="274">
        <v>38.6</v>
      </c>
      <c r="G12" s="274">
        <v>135.6</v>
      </c>
      <c r="H12" s="274">
        <v>48</v>
      </c>
      <c r="I12" s="274">
        <v>91</v>
      </c>
      <c r="J12" s="274">
        <v>125.2</v>
      </c>
      <c r="K12" s="274">
        <v>122.8</v>
      </c>
      <c r="L12" s="274">
        <v>136.5</v>
      </c>
      <c r="M12" s="274">
        <v>371.2</v>
      </c>
    </row>
    <row r="13" spans="1:13" ht="24" x14ac:dyDescent="0.2">
      <c r="A13" s="275" t="s">
        <v>241</v>
      </c>
      <c r="B13" s="274" t="s">
        <v>33</v>
      </c>
      <c r="C13" s="274" t="s">
        <v>33</v>
      </c>
      <c r="D13" s="274" t="s">
        <v>33</v>
      </c>
      <c r="E13" s="274" t="s">
        <v>33</v>
      </c>
      <c r="F13" s="274" t="s">
        <v>33</v>
      </c>
      <c r="G13" s="274" t="s">
        <v>33</v>
      </c>
      <c r="H13" s="274" t="s">
        <v>33</v>
      </c>
      <c r="I13" s="274" t="s">
        <v>33</v>
      </c>
      <c r="J13" s="274" t="s">
        <v>33</v>
      </c>
      <c r="K13" s="274" t="s">
        <v>33</v>
      </c>
      <c r="L13" s="274" t="s">
        <v>33</v>
      </c>
      <c r="M13" s="274" t="s">
        <v>33</v>
      </c>
    </row>
    <row r="14" spans="1:13" ht="12.95" customHeight="1" x14ac:dyDescent="0.2">
      <c r="A14" s="275" t="s">
        <v>242</v>
      </c>
      <c r="B14" s="274">
        <v>665.4</v>
      </c>
      <c r="C14" s="274">
        <v>594.29999999999995</v>
      </c>
      <c r="D14" s="274">
        <v>581.5</v>
      </c>
      <c r="E14" s="274">
        <v>724</v>
      </c>
      <c r="F14" s="274">
        <v>701.1</v>
      </c>
      <c r="G14" s="274">
        <v>763.2</v>
      </c>
      <c r="H14" s="274">
        <v>774.5</v>
      </c>
      <c r="I14" s="274">
        <v>982.7</v>
      </c>
      <c r="J14" s="274">
        <v>1518.4</v>
      </c>
      <c r="K14" s="274">
        <v>1729.8</v>
      </c>
      <c r="L14" s="274">
        <v>1970</v>
      </c>
      <c r="M14" s="274">
        <v>2484.9</v>
      </c>
    </row>
    <row r="15" spans="1:13" ht="12.95" customHeight="1" x14ac:dyDescent="0.2">
      <c r="A15" s="275" t="s">
        <v>243</v>
      </c>
      <c r="B15" s="223">
        <v>113.5</v>
      </c>
      <c r="C15" s="223">
        <v>156.9</v>
      </c>
      <c r="D15" s="223">
        <v>54.5</v>
      </c>
      <c r="E15" s="223">
        <v>265.7</v>
      </c>
      <c r="F15" s="223">
        <v>97.1</v>
      </c>
      <c r="G15" s="223">
        <v>94.3</v>
      </c>
      <c r="H15" s="223">
        <v>125.5</v>
      </c>
      <c r="I15" s="223">
        <v>242.2</v>
      </c>
      <c r="J15" s="223">
        <v>447.8</v>
      </c>
      <c r="K15" s="223">
        <v>273.5</v>
      </c>
      <c r="L15" s="223">
        <v>1220</v>
      </c>
      <c r="M15" s="223">
        <v>1902</v>
      </c>
    </row>
    <row r="16" spans="1:13" ht="12.95" customHeight="1" x14ac:dyDescent="0.2">
      <c r="A16" s="275" t="s">
        <v>244</v>
      </c>
      <c r="B16" s="223">
        <v>2</v>
      </c>
      <c r="C16" s="223">
        <v>2</v>
      </c>
      <c r="D16" s="223">
        <v>2</v>
      </c>
      <c r="E16" s="223" t="s">
        <v>33</v>
      </c>
      <c r="F16" s="223" t="s">
        <v>33</v>
      </c>
      <c r="G16" s="223" t="s">
        <v>33</v>
      </c>
      <c r="H16" s="223" t="s">
        <v>33</v>
      </c>
      <c r="I16" s="223" t="s">
        <v>33</v>
      </c>
      <c r="J16" s="223" t="s">
        <v>33</v>
      </c>
      <c r="K16" s="223" t="s">
        <v>33</v>
      </c>
      <c r="L16" s="223">
        <v>467.8</v>
      </c>
      <c r="M16" s="223" t="s">
        <v>33</v>
      </c>
    </row>
    <row r="17" spans="1:13" ht="12.95" customHeight="1" x14ac:dyDescent="0.2">
      <c r="A17" s="273" t="s">
        <v>245</v>
      </c>
      <c r="B17" s="223">
        <v>428.8</v>
      </c>
      <c r="C17" s="223">
        <v>423.7</v>
      </c>
      <c r="D17" s="223">
        <v>530.5</v>
      </c>
      <c r="E17" s="223">
        <v>531.20000000000005</v>
      </c>
      <c r="F17" s="223">
        <v>593.5</v>
      </c>
      <c r="G17" s="223">
        <v>578.1</v>
      </c>
      <c r="H17" s="223">
        <v>747.2</v>
      </c>
      <c r="I17" s="223">
        <v>859.3</v>
      </c>
      <c r="J17" s="223">
        <v>838.7</v>
      </c>
      <c r="K17" s="223">
        <v>1065</v>
      </c>
      <c r="L17" s="223">
        <v>1611</v>
      </c>
      <c r="M17" s="223">
        <v>1432.8</v>
      </c>
    </row>
    <row r="18" spans="1:13" ht="12.95" customHeight="1" x14ac:dyDescent="0.2">
      <c r="A18" s="275" t="s">
        <v>246</v>
      </c>
      <c r="B18" s="223">
        <v>428.4</v>
      </c>
      <c r="C18" s="223">
        <v>423.1</v>
      </c>
      <c r="D18" s="223">
        <v>530</v>
      </c>
      <c r="E18" s="223">
        <v>530.79999999999995</v>
      </c>
      <c r="F18" s="223">
        <v>593</v>
      </c>
      <c r="G18" s="223">
        <v>577.1</v>
      </c>
      <c r="H18" s="223">
        <v>746.3</v>
      </c>
      <c r="I18" s="223">
        <v>857.1</v>
      </c>
      <c r="J18" s="223">
        <v>838.1</v>
      </c>
      <c r="K18" s="223">
        <v>1064.4000000000001</v>
      </c>
      <c r="L18" s="223">
        <v>1379.4</v>
      </c>
      <c r="M18" s="223">
        <v>1431.9</v>
      </c>
    </row>
    <row r="19" spans="1:13"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ht="12.95" customHeight="1" x14ac:dyDescent="0.2">
      <c r="A20" s="275" t="s">
        <v>249</v>
      </c>
      <c r="B20" s="274" t="s">
        <v>33</v>
      </c>
      <c r="C20" s="274" t="s">
        <v>33</v>
      </c>
      <c r="D20" s="274" t="s">
        <v>33</v>
      </c>
      <c r="E20" s="274" t="s">
        <v>33</v>
      </c>
      <c r="F20" s="274" t="s">
        <v>33</v>
      </c>
      <c r="G20" s="274" t="s">
        <v>33</v>
      </c>
      <c r="H20" s="274" t="s">
        <v>33</v>
      </c>
      <c r="I20" s="274" t="s">
        <v>33</v>
      </c>
      <c r="J20" s="274" t="s">
        <v>33</v>
      </c>
      <c r="K20" s="274" t="s">
        <v>33</v>
      </c>
      <c r="L20" s="274" t="s">
        <v>33</v>
      </c>
      <c r="M20" s="274" t="s">
        <v>33</v>
      </c>
    </row>
    <row r="21" spans="1:13" ht="12.95" customHeight="1" x14ac:dyDescent="0.2">
      <c r="A21" s="275" t="s">
        <v>250</v>
      </c>
      <c r="B21" s="223" t="s">
        <v>33</v>
      </c>
      <c r="C21" s="223" t="s">
        <v>33</v>
      </c>
      <c r="D21" s="223" t="s">
        <v>33</v>
      </c>
      <c r="E21" s="223" t="s">
        <v>33</v>
      </c>
      <c r="F21" s="223" t="s">
        <v>33</v>
      </c>
      <c r="G21" s="223" t="s">
        <v>33</v>
      </c>
      <c r="H21" s="223" t="s">
        <v>33</v>
      </c>
      <c r="I21" s="223" t="s">
        <v>33</v>
      </c>
      <c r="J21" s="223" t="s">
        <v>33</v>
      </c>
      <c r="K21" s="223" t="s">
        <v>33</v>
      </c>
      <c r="L21" s="223">
        <v>1.7</v>
      </c>
      <c r="M21" s="223">
        <v>0.3</v>
      </c>
    </row>
    <row r="22" spans="1:13" ht="12.95" customHeight="1" x14ac:dyDescent="0.2">
      <c r="A22" s="275" t="s">
        <v>251</v>
      </c>
      <c r="B22" s="223" t="s">
        <v>33</v>
      </c>
      <c r="C22" s="223" t="s">
        <v>33</v>
      </c>
      <c r="D22" s="223" t="s">
        <v>33</v>
      </c>
      <c r="E22" s="223" t="s">
        <v>33</v>
      </c>
      <c r="F22" s="223" t="s">
        <v>33</v>
      </c>
      <c r="G22" s="223" t="s">
        <v>33</v>
      </c>
      <c r="H22" s="223" t="s">
        <v>33</v>
      </c>
      <c r="I22" s="223" t="s">
        <v>33</v>
      </c>
      <c r="J22" s="223" t="s">
        <v>33</v>
      </c>
      <c r="K22" s="223" t="s">
        <v>33</v>
      </c>
      <c r="L22" s="223" t="s">
        <v>33</v>
      </c>
      <c r="M22" s="223" t="s">
        <v>33</v>
      </c>
    </row>
    <row r="23" spans="1:13" ht="12.95" customHeight="1" x14ac:dyDescent="0.2">
      <c r="A23" s="275" t="s">
        <v>252</v>
      </c>
      <c r="B23" s="223" t="s">
        <v>33</v>
      </c>
      <c r="C23" s="223" t="s">
        <v>33</v>
      </c>
      <c r="D23" s="223" t="s">
        <v>33</v>
      </c>
      <c r="E23" s="223" t="s">
        <v>33</v>
      </c>
      <c r="F23" s="223" t="s">
        <v>33</v>
      </c>
      <c r="G23" s="223" t="s">
        <v>33</v>
      </c>
      <c r="H23" s="223" t="s">
        <v>33</v>
      </c>
      <c r="I23" s="223" t="s">
        <v>33</v>
      </c>
      <c r="J23" s="223" t="s">
        <v>33</v>
      </c>
      <c r="K23" s="223" t="s">
        <v>33</v>
      </c>
      <c r="L23" s="223" t="s">
        <v>33</v>
      </c>
      <c r="M23" s="223" t="s">
        <v>33</v>
      </c>
    </row>
    <row r="24" spans="1:13" ht="12.95" customHeight="1" x14ac:dyDescent="0.2">
      <c r="A24" s="275" t="s">
        <v>253</v>
      </c>
      <c r="B24" s="223">
        <v>0.4</v>
      </c>
      <c r="C24" s="223">
        <v>0.5</v>
      </c>
      <c r="D24" s="223">
        <v>0.4</v>
      </c>
      <c r="E24" s="223">
        <v>0.4</v>
      </c>
      <c r="F24" s="223">
        <v>0.4</v>
      </c>
      <c r="G24" s="223">
        <v>0.4</v>
      </c>
      <c r="H24" s="223">
        <v>0.5</v>
      </c>
      <c r="I24" s="223">
        <v>0.5</v>
      </c>
      <c r="J24" s="223">
        <v>0.5</v>
      </c>
      <c r="K24" s="223">
        <v>0.5</v>
      </c>
      <c r="L24" s="223">
        <v>229.7</v>
      </c>
      <c r="M24" s="223">
        <v>0.5</v>
      </c>
    </row>
    <row r="25" spans="1:13" ht="12" x14ac:dyDescent="0.2">
      <c r="A25" s="273" t="s">
        <v>317</v>
      </c>
      <c r="B25" s="223" t="s">
        <v>33</v>
      </c>
      <c r="C25" s="223">
        <v>0.1</v>
      </c>
      <c r="D25" s="223">
        <v>0.1</v>
      </c>
      <c r="E25" s="223">
        <v>0.1</v>
      </c>
      <c r="F25" s="223">
        <v>0.1</v>
      </c>
      <c r="G25" s="223">
        <v>0.6</v>
      </c>
      <c r="H25" s="223">
        <v>0.4</v>
      </c>
      <c r="I25" s="223">
        <v>1.7</v>
      </c>
      <c r="J25" s="223">
        <v>0.1</v>
      </c>
      <c r="K25" s="223">
        <v>0.1</v>
      </c>
      <c r="L25" s="223">
        <v>0.2</v>
      </c>
      <c r="M25" s="223">
        <v>0.1</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831.7</v>
      </c>
      <c r="C27" s="271">
        <v>754.2</v>
      </c>
      <c r="D27" s="271">
        <v>797</v>
      </c>
      <c r="E27" s="271">
        <v>898.6</v>
      </c>
      <c r="F27" s="271">
        <v>976.2</v>
      </c>
      <c r="G27" s="271">
        <v>1100.7</v>
      </c>
      <c r="H27" s="271">
        <v>1399.5</v>
      </c>
      <c r="I27" s="271">
        <v>1256.4000000000001</v>
      </c>
      <c r="J27" s="271">
        <v>1535.7</v>
      </c>
      <c r="K27" s="271">
        <v>1982.2</v>
      </c>
      <c r="L27" s="271">
        <v>5092.2</v>
      </c>
      <c r="M27" s="271">
        <v>5447.7</v>
      </c>
    </row>
    <row r="28" spans="1:13" ht="12.95" customHeight="1" x14ac:dyDescent="0.2">
      <c r="A28" s="273" t="s">
        <v>255</v>
      </c>
      <c r="B28" s="274">
        <v>522.20000000000005</v>
      </c>
      <c r="C28" s="274">
        <v>368.5</v>
      </c>
      <c r="D28" s="274">
        <v>394.4</v>
      </c>
      <c r="E28" s="274">
        <v>332.1</v>
      </c>
      <c r="F28" s="274">
        <v>498.4</v>
      </c>
      <c r="G28" s="274">
        <v>544.70000000000005</v>
      </c>
      <c r="H28" s="274">
        <v>675.4</v>
      </c>
      <c r="I28" s="274">
        <v>762.1</v>
      </c>
      <c r="J28" s="274">
        <v>1154.0999999999999</v>
      </c>
      <c r="K28" s="274">
        <v>1335.5</v>
      </c>
      <c r="L28" s="274">
        <v>4062</v>
      </c>
      <c r="M28" s="274">
        <v>4039</v>
      </c>
    </row>
    <row r="29" spans="1:13" ht="12.95" customHeight="1" x14ac:dyDescent="0.2">
      <c r="A29" s="275" t="s">
        <v>256</v>
      </c>
      <c r="B29" s="274">
        <v>461.4</v>
      </c>
      <c r="C29" s="274">
        <v>276.2</v>
      </c>
      <c r="D29" s="274">
        <v>220.7</v>
      </c>
      <c r="E29" s="274">
        <v>182.3</v>
      </c>
      <c r="F29" s="274">
        <v>107.6</v>
      </c>
      <c r="G29" s="274">
        <v>203.9</v>
      </c>
      <c r="H29" s="274">
        <v>295.8</v>
      </c>
      <c r="I29" s="274">
        <v>297</v>
      </c>
      <c r="J29" s="274">
        <v>359.2</v>
      </c>
      <c r="K29" s="274">
        <v>328.3</v>
      </c>
      <c r="L29" s="274">
        <v>1293.2</v>
      </c>
      <c r="M29" s="274">
        <v>2504</v>
      </c>
    </row>
    <row r="30" spans="1:13" ht="12.95" customHeight="1" x14ac:dyDescent="0.2">
      <c r="A30" s="275" t="s">
        <v>257</v>
      </c>
      <c r="B30" s="274">
        <v>24.4</v>
      </c>
      <c r="C30" s="274">
        <v>45.9</v>
      </c>
      <c r="D30" s="274">
        <v>117.6</v>
      </c>
      <c r="E30" s="274">
        <v>35.799999999999997</v>
      </c>
      <c r="F30" s="274">
        <v>108.1</v>
      </c>
      <c r="G30" s="274">
        <v>71.099999999999994</v>
      </c>
      <c r="H30" s="274">
        <v>67.900000000000006</v>
      </c>
      <c r="I30" s="274">
        <v>145.6</v>
      </c>
      <c r="J30" s="274">
        <v>523.9</v>
      </c>
      <c r="K30" s="274">
        <v>738.7</v>
      </c>
      <c r="L30" s="274">
        <v>1978.7</v>
      </c>
      <c r="M30" s="274">
        <v>1201.2</v>
      </c>
    </row>
    <row r="31" spans="1:13" ht="12.95" customHeight="1" x14ac:dyDescent="0.2">
      <c r="A31" s="275" t="s">
        <v>258</v>
      </c>
      <c r="B31" s="274">
        <v>1.3</v>
      </c>
      <c r="C31" s="274" t="s">
        <v>33</v>
      </c>
      <c r="D31" s="274" t="s">
        <v>33</v>
      </c>
      <c r="E31" s="274">
        <v>61.8</v>
      </c>
      <c r="F31" s="274">
        <v>222.3</v>
      </c>
      <c r="G31" s="274">
        <v>64.7</v>
      </c>
      <c r="H31" s="274" t="s">
        <v>33</v>
      </c>
      <c r="I31" s="274" t="s">
        <v>33</v>
      </c>
      <c r="J31" s="274" t="s">
        <v>33</v>
      </c>
      <c r="K31" s="274" t="s">
        <v>33</v>
      </c>
      <c r="L31" s="274">
        <v>594.4</v>
      </c>
      <c r="M31" s="274">
        <v>27.6</v>
      </c>
    </row>
    <row r="32" spans="1:13" ht="12.95" customHeight="1" x14ac:dyDescent="0.2">
      <c r="A32" s="275" t="s">
        <v>259</v>
      </c>
      <c r="B32" s="274">
        <v>4.7</v>
      </c>
      <c r="C32" s="274">
        <v>8.6999999999999993</v>
      </c>
      <c r="D32" s="274">
        <v>13</v>
      </c>
      <c r="E32" s="274">
        <v>8.1</v>
      </c>
      <c r="F32" s="274">
        <v>6.7</v>
      </c>
      <c r="G32" s="274">
        <v>12</v>
      </c>
      <c r="H32" s="274">
        <v>7.1</v>
      </c>
      <c r="I32" s="274">
        <v>8.6</v>
      </c>
      <c r="J32" s="274">
        <v>10.3</v>
      </c>
      <c r="K32" s="274">
        <v>8.5</v>
      </c>
      <c r="L32" s="274">
        <v>29.7</v>
      </c>
      <c r="M32" s="274">
        <v>105.4</v>
      </c>
    </row>
    <row r="33" spans="1:13" ht="12.95" customHeight="1" x14ac:dyDescent="0.2">
      <c r="A33" s="275" t="s">
        <v>260</v>
      </c>
      <c r="B33" s="274">
        <v>12.8</v>
      </c>
      <c r="C33" s="274">
        <v>12.1</v>
      </c>
      <c r="D33" s="274">
        <v>17.5</v>
      </c>
      <c r="E33" s="274">
        <v>14.9</v>
      </c>
      <c r="F33" s="274">
        <v>12.9</v>
      </c>
      <c r="G33" s="274">
        <v>18.399999999999999</v>
      </c>
      <c r="H33" s="274">
        <v>17.5</v>
      </c>
      <c r="I33" s="274">
        <v>37.799999999999997</v>
      </c>
      <c r="J33" s="274">
        <v>24</v>
      </c>
      <c r="K33" s="274">
        <v>29.5</v>
      </c>
      <c r="L33" s="274">
        <v>31.8</v>
      </c>
      <c r="M33" s="274">
        <v>28.9</v>
      </c>
    </row>
    <row r="34" spans="1:13" ht="12.95" customHeight="1" x14ac:dyDescent="0.2">
      <c r="A34" s="275" t="s">
        <v>261</v>
      </c>
      <c r="B34" s="274">
        <v>17.600000000000001</v>
      </c>
      <c r="C34" s="274">
        <v>25.6</v>
      </c>
      <c r="D34" s="274">
        <v>25.7</v>
      </c>
      <c r="E34" s="274">
        <v>29.2</v>
      </c>
      <c r="F34" s="274">
        <v>40.799999999999997</v>
      </c>
      <c r="G34" s="274">
        <v>174.6</v>
      </c>
      <c r="H34" s="274">
        <v>232.7</v>
      </c>
      <c r="I34" s="274">
        <v>230.8</v>
      </c>
      <c r="J34" s="274">
        <v>200.6</v>
      </c>
      <c r="K34" s="274">
        <v>161.80000000000001</v>
      </c>
      <c r="L34" s="274">
        <v>93.3</v>
      </c>
      <c r="M34" s="274">
        <v>143</v>
      </c>
    </row>
    <row r="35" spans="1:13" ht="12.95" customHeight="1" x14ac:dyDescent="0.2">
      <c r="A35" s="275" t="s">
        <v>262</v>
      </c>
      <c r="B35" s="274" t="s">
        <v>33</v>
      </c>
      <c r="C35" s="274" t="s">
        <v>33</v>
      </c>
      <c r="D35" s="274" t="s">
        <v>33</v>
      </c>
      <c r="E35" s="274" t="s">
        <v>33</v>
      </c>
      <c r="F35" s="274" t="s">
        <v>33</v>
      </c>
      <c r="G35" s="274" t="s">
        <v>33</v>
      </c>
      <c r="H35" s="274">
        <v>54.4</v>
      </c>
      <c r="I35" s="274">
        <v>42.4</v>
      </c>
      <c r="J35" s="274">
        <v>36</v>
      </c>
      <c r="K35" s="274">
        <v>68.8</v>
      </c>
      <c r="L35" s="274">
        <v>40.9</v>
      </c>
      <c r="M35" s="274">
        <v>28.9</v>
      </c>
    </row>
    <row r="36" spans="1:13" ht="12.95" customHeight="1" x14ac:dyDescent="0.2">
      <c r="A36" s="273" t="s">
        <v>263</v>
      </c>
      <c r="B36" s="274">
        <v>309.5</v>
      </c>
      <c r="C36" s="274">
        <v>385.7</v>
      </c>
      <c r="D36" s="274">
        <v>402.6</v>
      </c>
      <c r="E36" s="274">
        <v>566.5</v>
      </c>
      <c r="F36" s="274">
        <v>477.8</v>
      </c>
      <c r="G36" s="274">
        <v>556</v>
      </c>
      <c r="H36" s="274">
        <v>724.1</v>
      </c>
      <c r="I36" s="274">
        <v>494.3</v>
      </c>
      <c r="J36" s="274">
        <v>381.6</v>
      </c>
      <c r="K36" s="274">
        <v>646.6</v>
      </c>
      <c r="L36" s="274">
        <v>1030.0999999999999</v>
      </c>
      <c r="M36" s="274">
        <v>1408.7</v>
      </c>
    </row>
    <row r="37" spans="1:13" ht="12.95" customHeight="1" x14ac:dyDescent="0.2">
      <c r="A37" s="275" t="s">
        <v>264</v>
      </c>
      <c r="B37" s="274">
        <v>287.3</v>
      </c>
      <c r="C37" s="274">
        <v>363.5</v>
      </c>
      <c r="D37" s="274">
        <v>377.7</v>
      </c>
      <c r="E37" s="274">
        <v>538.6</v>
      </c>
      <c r="F37" s="274">
        <v>439.5</v>
      </c>
      <c r="G37" s="274">
        <v>512.9</v>
      </c>
      <c r="H37" s="274">
        <v>675.4</v>
      </c>
      <c r="I37" s="274">
        <v>445.6</v>
      </c>
      <c r="J37" s="274">
        <v>329.3</v>
      </c>
      <c r="K37" s="274">
        <v>592</v>
      </c>
      <c r="L37" s="274">
        <v>971.5</v>
      </c>
      <c r="M37" s="274">
        <v>1350.1</v>
      </c>
    </row>
    <row r="38" spans="1:13" ht="12.95" customHeight="1" x14ac:dyDescent="0.2">
      <c r="A38" s="275" t="s">
        <v>265</v>
      </c>
      <c r="B38" s="274" t="s">
        <v>33</v>
      </c>
      <c r="C38" s="274" t="s">
        <v>33</v>
      </c>
      <c r="D38" s="274" t="s">
        <v>33</v>
      </c>
      <c r="E38" s="274" t="s">
        <v>33</v>
      </c>
      <c r="F38" s="274" t="s">
        <v>33</v>
      </c>
      <c r="G38" s="274" t="s">
        <v>33</v>
      </c>
      <c r="H38" s="274" t="s">
        <v>33</v>
      </c>
      <c r="I38" s="274" t="s">
        <v>33</v>
      </c>
      <c r="J38" s="274" t="s">
        <v>33</v>
      </c>
      <c r="K38" s="274" t="s">
        <v>33</v>
      </c>
      <c r="L38" s="274" t="s">
        <v>33</v>
      </c>
      <c r="M38" s="274" t="s">
        <v>33</v>
      </c>
    </row>
    <row r="39" spans="1:13" ht="24" x14ac:dyDescent="0.2">
      <c r="A39" s="275" t="s">
        <v>266</v>
      </c>
      <c r="B39" s="274">
        <v>22.2</v>
      </c>
      <c r="C39" s="274">
        <v>22.2</v>
      </c>
      <c r="D39" s="274">
        <v>24.9</v>
      </c>
      <c r="E39" s="274">
        <v>27.9</v>
      </c>
      <c r="F39" s="274">
        <v>38.299999999999997</v>
      </c>
      <c r="G39" s="274">
        <v>43</v>
      </c>
      <c r="H39" s="274">
        <v>48.7</v>
      </c>
      <c r="I39" s="274">
        <v>48.7</v>
      </c>
      <c r="J39" s="274">
        <v>52.3</v>
      </c>
      <c r="K39" s="274">
        <v>54.7</v>
      </c>
      <c r="L39" s="274">
        <v>58.6</v>
      </c>
      <c r="M39" s="274">
        <v>58.6</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595.70000000000005</v>
      </c>
      <c r="C41" s="271">
        <v>614.1</v>
      </c>
      <c r="D41" s="271">
        <v>659.7</v>
      </c>
      <c r="E41" s="271">
        <v>847.5</v>
      </c>
      <c r="F41" s="271">
        <v>867.7</v>
      </c>
      <c r="G41" s="271">
        <v>1045.9000000000001</v>
      </c>
      <c r="H41" s="271">
        <v>954.2</v>
      </c>
      <c r="I41" s="271">
        <v>1283.4000000000001</v>
      </c>
      <c r="J41" s="271">
        <v>1840.7</v>
      </c>
      <c r="K41" s="271">
        <v>1882.6</v>
      </c>
      <c r="L41" s="271">
        <v>2496.6</v>
      </c>
      <c r="M41" s="271">
        <v>3524.4</v>
      </c>
    </row>
    <row r="42" spans="1:13" ht="12.95" customHeight="1" x14ac:dyDescent="0.2">
      <c r="A42" s="273" t="s">
        <v>267</v>
      </c>
      <c r="B42" s="223">
        <v>28.5</v>
      </c>
      <c r="C42" s="223">
        <v>28.5</v>
      </c>
      <c r="D42" s="223">
        <v>28.5</v>
      </c>
      <c r="E42" s="223">
        <v>28.2</v>
      </c>
      <c r="F42" s="223">
        <v>28.2</v>
      </c>
      <c r="G42" s="223">
        <v>35.200000000000003</v>
      </c>
      <c r="H42" s="223">
        <v>35.200000000000003</v>
      </c>
      <c r="I42" s="223">
        <v>35.200000000000003</v>
      </c>
      <c r="J42" s="223">
        <v>35.200000000000003</v>
      </c>
      <c r="K42" s="223">
        <v>35.200000000000003</v>
      </c>
      <c r="L42" s="223">
        <v>258.3</v>
      </c>
      <c r="M42" s="223">
        <v>258.2</v>
      </c>
    </row>
    <row r="43" spans="1:13" ht="12.95" customHeight="1" x14ac:dyDescent="0.2">
      <c r="A43" s="273" t="s">
        <v>268</v>
      </c>
      <c r="B43" s="223">
        <v>9.6</v>
      </c>
      <c r="C43" s="223">
        <v>9.6</v>
      </c>
      <c r="D43" s="223">
        <v>9.6</v>
      </c>
      <c r="E43" s="223">
        <v>0</v>
      </c>
      <c r="F43" s="223">
        <v>0</v>
      </c>
      <c r="G43" s="223">
        <v>0</v>
      </c>
      <c r="H43" s="223">
        <v>0</v>
      </c>
      <c r="I43" s="223" t="s">
        <v>33</v>
      </c>
      <c r="J43" s="223" t="s">
        <v>33</v>
      </c>
      <c r="K43" s="223" t="s">
        <v>33</v>
      </c>
      <c r="L43" s="223" t="s">
        <v>33</v>
      </c>
      <c r="M43" s="223" t="s">
        <v>33</v>
      </c>
    </row>
    <row r="44" spans="1:13" ht="12.95" customHeight="1" x14ac:dyDescent="0.2">
      <c r="A44" s="275" t="s">
        <v>269</v>
      </c>
      <c r="B44" s="223" t="s">
        <v>33</v>
      </c>
      <c r="C44" s="223" t="s">
        <v>33</v>
      </c>
      <c r="D44" s="223" t="s">
        <v>33</v>
      </c>
      <c r="E44" s="223" t="s">
        <v>33</v>
      </c>
      <c r="F44" s="223" t="s">
        <v>33</v>
      </c>
      <c r="G44" s="223" t="s">
        <v>33</v>
      </c>
      <c r="H44" s="223" t="s">
        <v>33</v>
      </c>
      <c r="I44" s="223" t="s">
        <v>33</v>
      </c>
      <c r="J44" s="223" t="s">
        <v>33</v>
      </c>
      <c r="K44" s="223" t="s">
        <v>33</v>
      </c>
      <c r="L44" s="223" t="s">
        <v>33</v>
      </c>
      <c r="M44" s="223" t="s">
        <v>33</v>
      </c>
    </row>
    <row r="45" spans="1:13" ht="12.95" customHeight="1" x14ac:dyDescent="0.2">
      <c r="A45" s="275" t="s">
        <v>270</v>
      </c>
      <c r="B45" s="223">
        <v>9.6</v>
      </c>
      <c r="C45" s="223">
        <v>9.6</v>
      </c>
      <c r="D45" s="223">
        <v>9.6</v>
      </c>
      <c r="E45" s="223" t="s">
        <v>33</v>
      </c>
      <c r="F45" s="223" t="s">
        <v>33</v>
      </c>
      <c r="G45" s="223" t="s">
        <v>33</v>
      </c>
      <c r="H45" s="223" t="s">
        <v>33</v>
      </c>
      <c r="I45" s="223" t="s">
        <v>33</v>
      </c>
      <c r="J45" s="223" t="s">
        <v>33</v>
      </c>
      <c r="K45" s="223" t="s">
        <v>33</v>
      </c>
      <c r="L45" s="223" t="s">
        <v>33</v>
      </c>
      <c r="M45" s="223" t="s">
        <v>33</v>
      </c>
    </row>
    <row r="46" spans="1:13" ht="36" x14ac:dyDescent="0.2">
      <c r="A46" s="275" t="s">
        <v>272</v>
      </c>
      <c r="B46" s="223"/>
      <c r="C46" s="223"/>
      <c r="D46" s="223"/>
      <c r="E46" s="223"/>
      <c r="F46" s="223"/>
      <c r="G46" s="223"/>
      <c r="H46" s="223" t="s">
        <v>33</v>
      </c>
      <c r="I46" s="223" t="s">
        <v>33</v>
      </c>
      <c r="J46" s="223" t="s">
        <v>33</v>
      </c>
      <c r="K46" s="223" t="s">
        <v>33</v>
      </c>
      <c r="L46" s="223" t="s">
        <v>33</v>
      </c>
      <c r="M46" s="223" t="s">
        <v>33</v>
      </c>
    </row>
    <row r="47" spans="1:13" ht="12.95" customHeight="1" x14ac:dyDescent="0.2">
      <c r="A47" s="275" t="s">
        <v>271</v>
      </c>
      <c r="B47" s="223" t="s">
        <v>33</v>
      </c>
      <c r="C47" s="223" t="s">
        <v>33</v>
      </c>
      <c r="D47" s="223" t="s">
        <v>33</v>
      </c>
      <c r="E47" s="223" t="s">
        <v>33</v>
      </c>
      <c r="F47" s="223" t="s">
        <v>33</v>
      </c>
      <c r="G47" s="223" t="s">
        <v>33</v>
      </c>
      <c r="H47" s="223" t="s">
        <v>33</v>
      </c>
      <c r="I47" s="223" t="s">
        <v>33</v>
      </c>
      <c r="J47" s="223" t="s">
        <v>33</v>
      </c>
      <c r="K47" s="223" t="s">
        <v>33</v>
      </c>
      <c r="L47" s="223" t="s">
        <v>33</v>
      </c>
      <c r="M47" s="223" t="s">
        <v>33</v>
      </c>
    </row>
    <row r="48" spans="1:13" ht="15" customHeight="1" x14ac:dyDescent="0.2">
      <c r="A48" s="276" t="s">
        <v>319</v>
      </c>
      <c r="B48" s="223">
        <v>556.9</v>
      </c>
      <c r="C48" s="223">
        <v>575.20000000000005</v>
      </c>
      <c r="D48" s="223">
        <v>620.9</v>
      </c>
      <c r="E48" s="223">
        <v>818.6</v>
      </c>
      <c r="F48" s="223">
        <v>838.7</v>
      </c>
      <c r="G48" s="223">
        <v>1006.5</v>
      </c>
      <c r="H48" s="223">
        <v>918.2</v>
      </c>
      <c r="I48" s="223">
        <v>1247.4000000000001</v>
      </c>
      <c r="J48" s="223">
        <v>1804.8</v>
      </c>
      <c r="K48" s="223">
        <v>1846.6</v>
      </c>
      <c r="L48" s="223">
        <v>2237.6</v>
      </c>
      <c r="M48" s="223">
        <v>3265.4</v>
      </c>
    </row>
    <row r="49" spans="1:13" ht="12.95" customHeight="1" x14ac:dyDescent="0.2">
      <c r="A49" s="276" t="s">
        <v>320</v>
      </c>
      <c r="B49" s="223">
        <v>0.8</v>
      </c>
      <c r="C49" s="223">
        <v>0.8</v>
      </c>
      <c r="D49" s="223">
        <v>0.8</v>
      </c>
      <c r="E49" s="223">
        <v>0.8</v>
      </c>
      <c r="F49" s="223">
        <v>0.8</v>
      </c>
      <c r="G49" s="223">
        <v>4.2</v>
      </c>
      <c r="H49" s="223">
        <v>0.8</v>
      </c>
      <c r="I49" s="223">
        <v>0.8</v>
      </c>
      <c r="J49" s="223">
        <v>0.8</v>
      </c>
      <c r="K49" s="223">
        <v>0.8</v>
      </c>
      <c r="L49" s="223">
        <v>0.8</v>
      </c>
      <c r="M49" s="223">
        <v>0.8</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1427.5</v>
      </c>
      <c r="C51" s="271">
        <v>1368.2</v>
      </c>
      <c r="D51" s="271">
        <v>1456.7</v>
      </c>
      <c r="E51" s="271">
        <v>1746.2</v>
      </c>
      <c r="F51" s="271">
        <v>1843.8</v>
      </c>
      <c r="G51" s="271">
        <v>2146.6</v>
      </c>
      <c r="H51" s="271">
        <v>2353.6</v>
      </c>
      <c r="I51" s="271">
        <v>2539.8000000000002</v>
      </c>
      <c r="J51" s="271">
        <v>3376.5</v>
      </c>
      <c r="K51" s="271">
        <v>3864.8</v>
      </c>
      <c r="L51" s="271">
        <v>7588.8</v>
      </c>
      <c r="M51" s="271">
        <v>8972.1</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2</v>
      </c>
      <c r="C55" s="212">
        <v>2</v>
      </c>
      <c r="D55" s="212">
        <v>2</v>
      </c>
      <c r="E55" s="212">
        <v>2</v>
      </c>
      <c r="F55" s="212">
        <v>1</v>
      </c>
      <c r="G55" s="212">
        <v>2</v>
      </c>
      <c r="H55" s="212">
        <v>2</v>
      </c>
      <c r="I55" s="212">
        <v>2</v>
      </c>
      <c r="J55" s="212">
        <v>3</v>
      </c>
      <c r="K55" s="212">
        <v>3</v>
      </c>
      <c r="L55" s="212">
        <v>5</v>
      </c>
      <c r="M55" s="212">
        <v>5</v>
      </c>
    </row>
    <row r="56" spans="1:13" ht="12.95" customHeight="1" x14ac:dyDescent="0.2">
      <c r="B56" s="212"/>
      <c r="G56" s="278"/>
      <c r="H56" s="278"/>
      <c r="I56" s="278"/>
      <c r="J56" s="278"/>
      <c r="K56" s="278"/>
      <c r="L56" s="278"/>
      <c r="M56" s="278"/>
    </row>
    <row r="57" spans="1:13" ht="12.95" customHeight="1" x14ac:dyDescent="0.2">
      <c r="B57" s="212"/>
    </row>
    <row r="58" spans="1:13" ht="12.95" customHeight="1" x14ac:dyDescent="0.2">
      <c r="B58" s="212"/>
    </row>
    <row r="59" spans="1:13" ht="12.95" customHeight="1" x14ac:dyDescent="0.2">
      <c r="B59" s="212"/>
    </row>
    <row r="60" spans="1:13" ht="12.95" customHeight="1" x14ac:dyDescent="0.2">
      <c r="B60" s="212"/>
    </row>
  </sheetData>
  <hyperlinks>
    <hyperlink ref="A1" location="Мазмуну!A1" display="МАЗМУНУНА  кайтуу" xr:uid="{00000000-0004-0000-4B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57"/>
  <sheetViews>
    <sheetView workbookViewId="0">
      <selection activeCell="M42" sqref="M42"/>
    </sheetView>
  </sheetViews>
  <sheetFormatPr defaultRowHeight="12.95" customHeight="1" x14ac:dyDescent="0.2"/>
  <cols>
    <col min="1" max="1" width="40.140625" style="232" customWidth="1"/>
    <col min="2" max="2" width="8.7109375" style="289" hidden="1" customWidth="1"/>
    <col min="3" max="6" width="0" style="212" hidden="1" customWidth="1"/>
    <col min="7" max="8" width="10.140625" style="212" hidden="1" customWidth="1"/>
    <col min="9" max="13" width="10.140625" style="212" customWidth="1"/>
    <col min="14" max="256" width="9.140625" style="212"/>
    <col min="257" max="257" width="40.140625" style="212" customWidth="1"/>
    <col min="258" max="262" width="0" style="212" hidden="1" customWidth="1"/>
    <col min="263" max="267" width="10.140625" style="212" customWidth="1"/>
    <col min="268" max="512" width="9.140625" style="212"/>
    <col min="513" max="513" width="40.140625" style="212" customWidth="1"/>
    <col min="514" max="518" width="0" style="212" hidden="1" customWidth="1"/>
    <col min="519" max="523" width="10.140625" style="212" customWidth="1"/>
    <col min="524" max="768" width="9.140625" style="212"/>
    <col min="769" max="769" width="40.140625" style="212" customWidth="1"/>
    <col min="770" max="774" width="0" style="212" hidden="1" customWidth="1"/>
    <col min="775" max="779" width="10.140625" style="212" customWidth="1"/>
    <col min="780" max="1024" width="9.140625" style="212"/>
    <col min="1025" max="1025" width="40.140625" style="212" customWidth="1"/>
    <col min="1026" max="1030" width="0" style="212" hidden="1" customWidth="1"/>
    <col min="1031" max="1035" width="10.140625" style="212" customWidth="1"/>
    <col min="1036" max="1280" width="9.140625" style="212"/>
    <col min="1281" max="1281" width="40.140625" style="212" customWidth="1"/>
    <col min="1282" max="1286" width="0" style="212" hidden="1" customWidth="1"/>
    <col min="1287" max="1291" width="10.140625" style="212" customWidth="1"/>
    <col min="1292" max="1536" width="9.140625" style="212"/>
    <col min="1537" max="1537" width="40.140625" style="212" customWidth="1"/>
    <col min="1538" max="1542" width="0" style="212" hidden="1" customWidth="1"/>
    <col min="1543" max="1547" width="10.140625" style="212" customWidth="1"/>
    <col min="1548" max="1792" width="9.140625" style="212"/>
    <col min="1793" max="1793" width="40.140625" style="212" customWidth="1"/>
    <col min="1794" max="1798" width="0" style="212" hidden="1" customWidth="1"/>
    <col min="1799" max="1803" width="10.140625" style="212" customWidth="1"/>
    <col min="1804" max="2048" width="9.140625" style="212"/>
    <col min="2049" max="2049" width="40.140625" style="212" customWidth="1"/>
    <col min="2050" max="2054" width="0" style="212" hidden="1" customWidth="1"/>
    <col min="2055" max="2059" width="10.140625" style="212" customWidth="1"/>
    <col min="2060" max="2304" width="9.140625" style="212"/>
    <col min="2305" max="2305" width="40.140625" style="212" customWidth="1"/>
    <col min="2306" max="2310" width="0" style="212" hidden="1" customWidth="1"/>
    <col min="2311" max="2315" width="10.140625" style="212" customWidth="1"/>
    <col min="2316" max="2560" width="9.140625" style="212"/>
    <col min="2561" max="2561" width="40.140625" style="212" customWidth="1"/>
    <col min="2562" max="2566" width="0" style="212" hidden="1" customWidth="1"/>
    <col min="2567" max="2571" width="10.140625" style="212" customWidth="1"/>
    <col min="2572" max="2816" width="9.140625" style="212"/>
    <col min="2817" max="2817" width="40.140625" style="212" customWidth="1"/>
    <col min="2818" max="2822" width="0" style="212" hidden="1" customWidth="1"/>
    <col min="2823" max="2827" width="10.140625" style="212" customWidth="1"/>
    <col min="2828" max="3072" width="9.140625" style="212"/>
    <col min="3073" max="3073" width="40.140625" style="212" customWidth="1"/>
    <col min="3074" max="3078" width="0" style="212" hidden="1" customWidth="1"/>
    <col min="3079" max="3083" width="10.140625" style="212" customWidth="1"/>
    <col min="3084" max="3328" width="9.140625" style="212"/>
    <col min="3329" max="3329" width="40.140625" style="212" customWidth="1"/>
    <col min="3330" max="3334" width="0" style="212" hidden="1" customWidth="1"/>
    <col min="3335" max="3339" width="10.140625" style="212" customWidth="1"/>
    <col min="3340" max="3584" width="9.140625" style="212"/>
    <col min="3585" max="3585" width="40.140625" style="212" customWidth="1"/>
    <col min="3586" max="3590" width="0" style="212" hidden="1" customWidth="1"/>
    <col min="3591" max="3595" width="10.140625" style="212" customWidth="1"/>
    <col min="3596" max="3840" width="9.140625" style="212"/>
    <col min="3841" max="3841" width="40.140625" style="212" customWidth="1"/>
    <col min="3842" max="3846" width="0" style="212" hidden="1" customWidth="1"/>
    <col min="3847" max="3851" width="10.140625" style="212" customWidth="1"/>
    <col min="3852" max="4096" width="9.140625" style="212"/>
    <col min="4097" max="4097" width="40.140625" style="212" customWidth="1"/>
    <col min="4098" max="4102" width="0" style="212" hidden="1" customWidth="1"/>
    <col min="4103" max="4107" width="10.140625" style="212" customWidth="1"/>
    <col min="4108" max="4352" width="9.140625" style="212"/>
    <col min="4353" max="4353" width="40.140625" style="212" customWidth="1"/>
    <col min="4354" max="4358" width="0" style="212" hidden="1" customWidth="1"/>
    <col min="4359" max="4363" width="10.140625" style="212" customWidth="1"/>
    <col min="4364" max="4608" width="9.140625" style="212"/>
    <col min="4609" max="4609" width="40.140625" style="212" customWidth="1"/>
    <col min="4610" max="4614" width="0" style="212" hidden="1" customWidth="1"/>
    <col min="4615" max="4619" width="10.140625" style="212" customWidth="1"/>
    <col min="4620" max="4864" width="9.140625" style="212"/>
    <col min="4865" max="4865" width="40.140625" style="212" customWidth="1"/>
    <col min="4866" max="4870" width="0" style="212" hidden="1" customWidth="1"/>
    <col min="4871" max="4875" width="10.140625" style="212" customWidth="1"/>
    <col min="4876" max="5120" width="9.140625" style="212"/>
    <col min="5121" max="5121" width="40.140625" style="212" customWidth="1"/>
    <col min="5122" max="5126" width="0" style="212" hidden="1" customWidth="1"/>
    <col min="5127" max="5131" width="10.140625" style="212" customWidth="1"/>
    <col min="5132" max="5376" width="9.140625" style="212"/>
    <col min="5377" max="5377" width="40.140625" style="212" customWidth="1"/>
    <col min="5378" max="5382" width="0" style="212" hidden="1" customWidth="1"/>
    <col min="5383" max="5387" width="10.140625" style="212" customWidth="1"/>
    <col min="5388" max="5632" width="9.140625" style="212"/>
    <col min="5633" max="5633" width="40.140625" style="212" customWidth="1"/>
    <col min="5634" max="5638" width="0" style="212" hidden="1" customWidth="1"/>
    <col min="5639" max="5643" width="10.140625" style="212" customWidth="1"/>
    <col min="5644" max="5888" width="9.140625" style="212"/>
    <col min="5889" max="5889" width="40.140625" style="212" customWidth="1"/>
    <col min="5890" max="5894" width="0" style="212" hidden="1" customWidth="1"/>
    <col min="5895" max="5899" width="10.140625" style="212" customWidth="1"/>
    <col min="5900" max="6144" width="9.140625" style="212"/>
    <col min="6145" max="6145" width="40.140625" style="212" customWidth="1"/>
    <col min="6146" max="6150" width="0" style="212" hidden="1" customWidth="1"/>
    <col min="6151" max="6155" width="10.140625" style="212" customWidth="1"/>
    <col min="6156" max="6400" width="9.140625" style="212"/>
    <col min="6401" max="6401" width="40.140625" style="212" customWidth="1"/>
    <col min="6402" max="6406" width="0" style="212" hidden="1" customWidth="1"/>
    <col min="6407" max="6411" width="10.140625" style="212" customWidth="1"/>
    <col min="6412" max="6656" width="9.140625" style="212"/>
    <col min="6657" max="6657" width="40.140625" style="212" customWidth="1"/>
    <col min="6658" max="6662" width="0" style="212" hidden="1" customWidth="1"/>
    <col min="6663" max="6667" width="10.140625" style="212" customWidth="1"/>
    <col min="6668" max="6912" width="9.140625" style="212"/>
    <col min="6913" max="6913" width="40.140625" style="212" customWidth="1"/>
    <col min="6914" max="6918" width="0" style="212" hidden="1" customWidth="1"/>
    <col min="6919" max="6923" width="10.140625" style="212" customWidth="1"/>
    <col min="6924" max="7168" width="9.140625" style="212"/>
    <col min="7169" max="7169" width="40.140625" style="212" customWidth="1"/>
    <col min="7170" max="7174" width="0" style="212" hidden="1" customWidth="1"/>
    <col min="7175" max="7179" width="10.140625" style="212" customWidth="1"/>
    <col min="7180" max="7424" width="9.140625" style="212"/>
    <col min="7425" max="7425" width="40.140625" style="212" customWidth="1"/>
    <col min="7426" max="7430" width="0" style="212" hidden="1" customWidth="1"/>
    <col min="7431" max="7435" width="10.140625" style="212" customWidth="1"/>
    <col min="7436" max="7680" width="9.140625" style="212"/>
    <col min="7681" max="7681" width="40.140625" style="212" customWidth="1"/>
    <col min="7682" max="7686" width="0" style="212" hidden="1" customWidth="1"/>
    <col min="7687" max="7691" width="10.140625" style="212" customWidth="1"/>
    <col min="7692" max="7936" width="9.140625" style="212"/>
    <col min="7937" max="7937" width="40.140625" style="212" customWidth="1"/>
    <col min="7938" max="7942" width="0" style="212" hidden="1" customWidth="1"/>
    <col min="7943" max="7947" width="10.140625" style="212" customWidth="1"/>
    <col min="7948" max="8192" width="9.140625" style="212"/>
    <col min="8193" max="8193" width="40.140625" style="212" customWidth="1"/>
    <col min="8194" max="8198" width="0" style="212" hidden="1" customWidth="1"/>
    <col min="8199" max="8203" width="10.140625" style="212" customWidth="1"/>
    <col min="8204" max="8448" width="9.140625" style="212"/>
    <col min="8449" max="8449" width="40.140625" style="212" customWidth="1"/>
    <col min="8450" max="8454" width="0" style="212" hidden="1" customWidth="1"/>
    <col min="8455" max="8459" width="10.140625" style="212" customWidth="1"/>
    <col min="8460" max="8704" width="9.140625" style="212"/>
    <col min="8705" max="8705" width="40.140625" style="212" customWidth="1"/>
    <col min="8706" max="8710" width="0" style="212" hidden="1" customWidth="1"/>
    <col min="8711" max="8715" width="10.140625" style="212" customWidth="1"/>
    <col min="8716" max="8960" width="9.140625" style="212"/>
    <col min="8961" max="8961" width="40.140625" style="212" customWidth="1"/>
    <col min="8962" max="8966" width="0" style="212" hidden="1" customWidth="1"/>
    <col min="8967" max="8971" width="10.140625" style="212" customWidth="1"/>
    <col min="8972" max="9216" width="9.140625" style="212"/>
    <col min="9217" max="9217" width="40.140625" style="212" customWidth="1"/>
    <col min="9218" max="9222" width="0" style="212" hidden="1" customWidth="1"/>
    <col min="9223" max="9227" width="10.140625" style="212" customWidth="1"/>
    <col min="9228" max="9472" width="9.140625" style="212"/>
    <col min="9473" max="9473" width="40.140625" style="212" customWidth="1"/>
    <col min="9474" max="9478" width="0" style="212" hidden="1" customWidth="1"/>
    <col min="9479" max="9483" width="10.140625" style="212" customWidth="1"/>
    <col min="9484" max="9728" width="9.140625" style="212"/>
    <col min="9729" max="9729" width="40.140625" style="212" customWidth="1"/>
    <col min="9730" max="9734" width="0" style="212" hidden="1" customWidth="1"/>
    <col min="9735" max="9739" width="10.140625" style="212" customWidth="1"/>
    <col min="9740" max="9984" width="9.140625" style="212"/>
    <col min="9985" max="9985" width="40.140625" style="212" customWidth="1"/>
    <col min="9986" max="9990" width="0" style="212" hidden="1" customWidth="1"/>
    <col min="9991" max="9995" width="10.140625" style="212" customWidth="1"/>
    <col min="9996" max="10240" width="9.140625" style="212"/>
    <col min="10241" max="10241" width="40.140625" style="212" customWidth="1"/>
    <col min="10242" max="10246" width="0" style="212" hidden="1" customWidth="1"/>
    <col min="10247" max="10251" width="10.140625" style="212" customWidth="1"/>
    <col min="10252" max="10496" width="9.140625" style="212"/>
    <col min="10497" max="10497" width="40.140625" style="212" customWidth="1"/>
    <col min="10498" max="10502" width="0" style="212" hidden="1" customWidth="1"/>
    <col min="10503" max="10507" width="10.140625" style="212" customWidth="1"/>
    <col min="10508" max="10752" width="9.140625" style="212"/>
    <col min="10753" max="10753" width="40.140625" style="212" customWidth="1"/>
    <col min="10754" max="10758" width="0" style="212" hidden="1" customWidth="1"/>
    <col min="10759" max="10763" width="10.140625" style="212" customWidth="1"/>
    <col min="10764" max="11008" width="9.140625" style="212"/>
    <col min="11009" max="11009" width="40.140625" style="212" customWidth="1"/>
    <col min="11010" max="11014" width="0" style="212" hidden="1" customWidth="1"/>
    <col min="11015" max="11019" width="10.140625" style="212" customWidth="1"/>
    <col min="11020" max="11264" width="9.140625" style="212"/>
    <col min="11265" max="11265" width="40.140625" style="212" customWidth="1"/>
    <col min="11266" max="11270" width="0" style="212" hidden="1" customWidth="1"/>
    <col min="11271" max="11275" width="10.140625" style="212" customWidth="1"/>
    <col min="11276" max="11520" width="9.140625" style="212"/>
    <col min="11521" max="11521" width="40.140625" style="212" customWidth="1"/>
    <col min="11522" max="11526" width="0" style="212" hidden="1" customWidth="1"/>
    <col min="11527" max="11531" width="10.140625" style="212" customWidth="1"/>
    <col min="11532" max="11776" width="9.140625" style="212"/>
    <col min="11777" max="11777" width="40.140625" style="212" customWidth="1"/>
    <col min="11778" max="11782" width="0" style="212" hidden="1" customWidth="1"/>
    <col min="11783" max="11787" width="10.140625" style="212" customWidth="1"/>
    <col min="11788" max="12032" width="9.140625" style="212"/>
    <col min="12033" max="12033" width="40.140625" style="212" customWidth="1"/>
    <col min="12034" max="12038" width="0" style="212" hidden="1" customWidth="1"/>
    <col min="12039" max="12043" width="10.140625" style="212" customWidth="1"/>
    <col min="12044" max="12288" width="9.140625" style="212"/>
    <col min="12289" max="12289" width="40.140625" style="212" customWidth="1"/>
    <col min="12290" max="12294" width="0" style="212" hidden="1" customWidth="1"/>
    <col min="12295" max="12299" width="10.140625" style="212" customWidth="1"/>
    <col min="12300" max="12544" width="9.140625" style="212"/>
    <col min="12545" max="12545" width="40.140625" style="212" customWidth="1"/>
    <col min="12546" max="12550" width="0" style="212" hidden="1" customWidth="1"/>
    <col min="12551" max="12555" width="10.140625" style="212" customWidth="1"/>
    <col min="12556" max="12800" width="9.140625" style="212"/>
    <col min="12801" max="12801" width="40.140625" style="212" customWidth="1"/>
    <col min="12802" max="12806" width="0" style="212" hidden="1" customWidth="1"/>
    <col min="12807" max="12811" width="10.140625" style="212" customWidth="1"/>
    <col min="12812" max="13056" width="9.140625" style="212"/>
    <col min="13057" max="13057" width="40.140625" style="212" customWidth="1"/>
    <col min="13058" max="13062" width="0" style="212" hidden="1" customWidth="1"/>
    <col min="13063" max="13067" width="10.140625" style="212" customWidth="1"/>
    <col min="13068" max="13312" width="9.140625" style="212"/>
    <col min="13313" max="13313" width="40.140625" style="212" customWidth="1"/>
    <col min="13314" max="13318" width="0" style="212" hidden="1" customWidth="1"/>
    <col min="13319" max="13323" width="10.140625" style="212" customWidth="1"/>
    <col min="13324" max="13568" width="9.140625" style="212"/>
    <col min="13569" max="13569" width="40.140625" style="212" customWidth="1"/>
    <col min="13570" max="13574" width="0" style="212" hidden="1" customWidth="1"/>
    <col min="13575" max="13579" width="10.140625" style="212" customWidth="1"/>
    <col min="13580" max="13824" width="9.140625" style="212"/>
    <col min="13825" max="13825" width="40.140625" style="212" customWidth="1"/>
    <col min="13826" max="13830" width="0" style="212" hidden="1" customWidth="1"/>
    <col min="13831" max="13835" width="10.140625" style="212" customWidth="1"/>
    <col min="13836" max="14080" width="9.140625" style="212"/>
    <col min="14081" max="14081" width="40.140625" style="212" customWidth="1"/>
    <col min="14082" max="14086" width="0" style="212" hidden="1" customWidth="1"/>
    <col min="14087" max="14091" width="10.140625" style="212" customWidth="1"/>
    <col min="14092" max="14336" width="9.140625" style="212"/>
    <col min="14337" max="14337" width="40.140625" style="212" customWidth="1"/>
    <col min="14338" max="14342" width="0" style="212" hidden="1" customWidth="1"/>
    <col min="14343" max="14347" width="10.140625" style="212" customWidth="1"/>
    <col min="14348" max="14592" width="9.140625" style="212"/>
    <col min="14593" max="14593" width="40.140625" style="212" customWidth="1"/>
    <col min="14594" max="14598" width="0" style="212" hidden="1" customWidth="1"/>
    <col min="14599" max="14603" width="10.140625" style="212" customWidth="1"/>
    <col min="14604" max="14848" width="9.140625" style="212"/>
    <col min="14849" max="14849" width="40.140625" style="212" customWidth="1"/>
    <col min="14850" max="14854" width="0" style="212" hidden="1" customWidth="1"/>
    <col min="14855" max="14859" width="10.140625" style="212" customWidth="1"/>
    <col min="14860" max="15104" width="9.140625" style="212"/>
    <col min="15105" max="15105" width="40.140625" style="212" customWidth="1"/>
    <col min="15106" max="15110" width="0" style="212" hidden="1" customWidth="1"/>
    <col min="15111" max="15115" width="10.140625" style="212" customWidth="1"/>
    <col min="15116" max="15360" width="9.140625" style="212"/>
    <col min="15361" max="15361" width="40.140625" style="212" customWidth="1"/>
    <col min="15362" max="15366" width="0" style="212" hidden="1" customWidth="1"/>
    <col min="15367" max="15371" width="10.140625" style="212" customWidth="1"/>
    <col min="15372" max="15616" width="9.140625" style="212"/>
    <col min="15617" max="15617" width="40.140625" style="212" customWidth="1"/>
    <col min="15618" max="15622" width="0" style="212" hidden="1" customWidth="1"/>
    <col min="15623" max="15627" width="10.140625" style="212" customWidth="1"/>
    <col min="15628" max="15872" width="9.140625" style="212"/>
    <col min="15873" max="15873" width="40.140625" style="212" customWidth="1"/>
    <col min="15874" max="15878" width="0" style="212" hidden="1" customWidth="1"/>
    <col min="15879" max="15883" width="10.140625" style="212" customWidth="1"/>
    <col min="15884" max="16128" width="9.140625" style="212"/>
    <col min="16129" max="16129" width="40.140625" style="212" customWidth="1"/>
    <col min="16130" max="16134" width="0" style="212" hidden="1" customWidth="1"/>
    <col min="16135" max="16139" width="10.140625" style="212" customWidth="1"/>
    <col min="16140" max="16384" width="9.140625" style="212"/>
  </cols>
  <sheetData>
    <row r="1" spans="1:13" s="6" customFormat="1" ht="12.95" customHeight="1" x14ac:dyDescent="0.2">
      <c r="A1" s="952" t="s">
        <v>1375</v>
      </c>
    </row>
    <row r="2" spans="1:13" s="279" customFormat="1" ht="18" customHeight="1" x14ac:dyDescent="0.2">
      <c r="A2" s="210" t="s">
        <v>326</v>
      </c>
      <c r="B2" s="287"/>
    </row>
    <row r="3" spans="1:13" s="279" customFormat="1" ht="18" customHeight="1" x14ac:dyDescent="0.2">
      <c r="A3" s="210" t="s">
        <v>327</v>
      </c>
      <c r="B3" s="287"/>
    </row>
    <row r="4" spans="1:13" s="279" customFormat="1" ht="18" customHeight="1" x14ac:dyDescent="0.2">
      <c r="A4" s="210" t="s">
        <v>328</v>
      </c>
      <c r="B4" s="287"/>
    </row>
    <row r="5" spans="1:13" s="269" customFormat="1" ht="18" customHeight="1" thickBot="1" x14ac:dyDescent="0.25">
      <c r="A5" s="268" t="s">
        <v>310</v>
      </c>
      <c r="B5" s="289"/>
      <c r="C5" s="28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12.95" customHeight="1" x14ac:dyDescent="0.2">
      <c r="A7" s="270"/>
      <c r="B7" s="233"/>
    </row>
    <row r="8" spans="1:13" s="299" customFormat="1" ht="12.95" customHeight="1" x14ac:dyDescent="0.2">
      <c r="A8" s="232" t="s">
        <v>42</v>
      </c>
      <c r="B8" s="271">
        <v>2662.3</v>
      </c>
      <c r="C8" s="271">
        <v>3026.5</v>
      </c>
      <c r="D8" s="271">
        <v>2967.9</v>
      </c>
      <c r="E8" s="271">
        <v>3173</v>
      </c>
      <c r="F8" s="271">
        <v>2610.1</v>
      </c>
      <c r="G8" s="271">
        <v>1894.3</v>
      </c>
      <c r="H8" s="271">
        <v>2804.2</v>
      </c>
      <c r="I8" s="271">
        <v>4132.8</v>
      </c>
      <c r="J8" s="271">
        <v>3276.3</v>
      </c>
      <c r="K8" s="271">
        <v>4409.2</v>
      </c>
      <c r="L8" s="271">
        <v>3799.3</v>
      </c>
      <c r="M8" s="271">
        <v>4810.2</v>
      </c>
    </row>
    <row r="9" spans="1:13" ht="12.95" customHeight="1" x14ac:dyDescent="0.2">
      <c r="A9" s="273" t="s">
        <v>236</v>
      </c>
      <c r="B9" s="274">
        <v>1523.8</v>
      </c>
      <c r="C9" s="274">
        <v>1373.6</v>
      </c>
      <c r="D9" s="274">
        <v>1366.2</v>
      </c>
      <c r="E9" s="274">
        <v>1655.1</v>
      </c>
      <c r="F9" s="274">
        <v>1532.8</v>
      </c>
      <c r="G9" s="274">
        <v>1378.6</v>
      </c>
      <c r="H9" s="274">
        <v>2272.8000000000002</v>
      </c>
      <c r="I9" s="274">
        <v>3734.1</v>
      </c>
      <c r="J9" s="274">
        <v>2538.1</v>
      </c>
      <c r="K9" s="274">
        <v>3426</v>
      </c>
      <c r="L9" s="223">
        <v>2713.1</v>
      </c>
      <c r="M9" s="223">
        <v>3410.2</v>
      </c>
    </row>
    <row r="10" spans="1:13" ht="12.95" customHeight="1" x14ac:dyDescent="0.2">
      <c r="A10" s="275" t="s">
        <v>301</v>
      </c>
      <c r="B10" s="274">
        <v>114.8</v>
      </c>
      <c r="C10" s="274">
        <v>121.6</v>
      </c>
      <c r="D10" s="274">
        <v>115.3</v>
      </c>
      <c r="E10" s="274">
        <v>167</v>
      </c>
      <c r="F10" s="274">
        <v>137</v>
      </c>
      <c r="G10" s="274">
        <v>167.6</v>
      </c>
      <c r="H10" s="274">
        <v>324.7</v>
      </c>
      <c r="I10" s="274">
        <v>370.5</v>
      </c>
      <c r="J10" s="274">
        <v>666.4</v>
      </c>
      <c r="K10" s="274">
        <v>1238.2</v>
      </c>
      <c r="L10" s="223">
        <v>516.6</v>
      </c>
      <c r="M10" s="223">
        <v>830.9</v>
      </c>
    </row>
    <row r="11" spans="1:13" ht="12.95" customHeight="1" x14ac:dyDescent="0.2">
      <c r="A11" s="275" t="s">
        <v>238</v>
      </c>
      <c r="B11" s="274">
        <v>69.099999999999994</v>
      </c>
      <c r="C11" s="274">
        <v>54.2</v>
      </c>
      <c r="D11" s="274">
        <v>73.5</v>
      </c>
      <c r="E11" s="274">
        <v>63.3</v>
      </c>
      <c r="F11" s="274">
        <v>78.3</v>
      </c>
      <c r="G11" s="274">
        <v>75.900000000000006</v>
      </c>
      <c r="H11" s="274">
        <v>23.9</v>
      </c>
      <c r="I11" s="274">
        <v>15</v>
      </c>
      <c r="J11" s="274">
        <v>135.6</v>
      </c>
      <c r="K11" s="274">
        <v>73.2</v>
      </c>
      <c r="L11" s="223">
        <v>95.2</v>
      </c>
      <c r="M11" s="223">
        <v>112.9</v>
      </c>
    </row>
    <row r="12" spans="1:13" ht="12.95" customHeight="1" x14ac:dyDescent="0.2">
      <c r="A12" s="275" t="s">
        <v>239</v>
      </c>
      <c r="B12" s="274">
        <v>185.2</v>
      </c>
      <c r="C12" s="274">
        <v>141.30000000000001</v>
      </c>
      <c r="D12" s="274">
        <v>164</v>
      </c>
      <c r="E12" s="274">
        <v>213</v>
      </c>
      <c r="F12" s="274">
        <v>193.1</v>
      </c>
      <c r="G12" s="274">
        <v>210.1</v>
      </c>
      <c r="H12" s="274">
        <v>628.9</v>
      </c>
      <c r="I12" s="274">
        <v>1439.5</v>
      </c>
      <c r="J12" s="274">
        <v>597.29999999999995</v>
      </c>
      <c r="K12" s="274">
        <v>368.2</v>
      </c>
      <c r="L12" s="223">
        <v>397.5</v>
      </c>
      <c r="M12" s="223">
        <v>493.4</v>
      </c>
    </row>
    <row r="13" spans="1:13" ht="12" x14ac:dyDescent="0.2">
      <c r="A13" s="275" t="s">
        <v>302</v>
      </c>
      <c r="B13" s="274">
        <v>49.7</v>
      </c>
      <c r="C13" s="274">
        <v>103.4</v>
      </c>
      <c r="D13" s="274">
        <v>121.1</v>
      </c>
      <c r="E13" s="274">
        <v>148.6</v>
      </c>
      <c r="F13" s="274">
        <v>102</v>
      </c>
      <c r="G13" s="274">
        <v>105.9</v>
      </c>
      <c r="H13" s="274">
        <v>157.4</v>
      </c>
      <c r="I13" s="274">
        <v>190.4</v>
      </c>
      <c r="J13" s="274">
        <v>77.3</v>
      </c>
      <c r="K13" s="274">
        <v>226.6</v>
      </c>
      <c r="L13" s="223">
        <v>128.9</v>
      </c>
      <c r="M13" s="223">
        <v>221.5</v>
      </c>
    </row>
    <row r="14" spans="1:13" ht="24" x14ac:dyDescent="0.2">
      <c r="A14" s="275" t="s">
        <v>241</v>
      </c>
      <c r="B14" s="274">
        <v>0.2</v>
      </c>
      <c r="C14" s="274">
        <v>0.1</v>
      </c>
      <c r="D14" s="274">
        <v>0.3</v>
      </c>
      <c r="E14" s="274" t="s">
        <v>33</v>
      </c>
      <c r="F14" s="274" t="s">
        <v>33</v>
      </c>
      <c r="G14" s="274" t="s">
        <v>33</v>
      </c>
      <c r="H14" s="274" t="s">
        <v>33</v>
      </c>
      <c r="I14" s="274" t="s">
        <v>33</v>
      </c>
      <c r="J14" s="274" t="s">
        <v>33</v>
      </c>
      <c r="K14" s="274" t="s">
        <v>33</v>
      </c>
      <c r="L14" s="223">
        <v>0.1</v>
      </c>
      <c r="M14" s="223">
        <v>0.1</v>
      </c>
    </row>
    <row r="15" spans="1:13" ht="12.95" customHeight="1" x14ac:dyDescent="0.2">
      <c r="A15" s="275" t="s">
        <v>242</v>
      </c>
      <c r="B15" s="274">
        <v>1015.7</v>
      </c>
      <c r="C15" s="274">
        <v>891.6</v>
      </c>
      <c r="D15" s="274">
        <v>829</v>
      </c>
      <c r="E15" s="274">
        <v>1006.5</v>
      </c>
      <c r="F15" s="274">
        <v>910.3</v>
      </c>
      <c r="G15" s="274">
        <v>737.7</v>
      </c>
      <c r="H15" s="274">
        <v>667.7</v>
      </c>
      <c r="I15" s="274">
        <v>800.7</v>
      </c>
      <c r="J15" s="274">
        <v>926.9</v>
      </c>
      <c r="K15" s="274">
        <v>1320.8</v>
      </c>
      <c r="L15" s="223">
        <v>1361</v>
      </c>
      <c r="M15" s="223">
        <v>1488.6</v>
      </c>
    </row>
    <row r="16" spans="1:13" ht="12.95" customHeight="1" x14ac:dyDescent="0.2">
      <c r="A16" s="275" t="s">
        <v>243</v>
      </c>
      <c r="B16" s="223">
        <v>80</v>
      </c>
      <c r="C16" s="223">
        <v>51.6</v>
      </c>
      <c r="D16" s="223">
        <v>50.3</v>
      </c>
      <c r="E16" s="223">
        <v>43.5</v>
      </c>
      <c r="F16" s="223">
        <v>100.6</v>
      </c>
      <c r="G16" s="223">
        <v>70.099999999999994</v>
      </c>
      <c r="H16" s="223">
        <v>459.2</v>
      </c>
      <c r="I16" s="223">
        <v>910.8</v>
      </c>
      <c r="J16" s="223">
        <v>105.1</v>
      </c>
      <c r="K16" s="223">
        <v>181.4</v>
      </c>
      <c r="L16" s="223">
        <v>200.1</v>
      </c>
      <c r="M16" s="223">
        <v>253.7</v>
      </c>
    </row>
    <row r="17" spans="1:13" ht="12.95" customHeight="1" x14ac:dyDescent="0.2">
      <c r="A17" s="275" t="s">
        <v>244</v>
      </c>
      <c r="B17" s="223">
        <v>9.1999999999999993</v>
      </c>
      <c r="C17" s="223">
        <v>9.8000000000000007</v>
      </c>
      <c r="D17" s="223">
        <v>12.7</v>
      </c>
      <c r="E17" s="223">
        <v>13.2</v>
      </c>
      <c r="F17" s="223">
        <v>11.5</v>
      </c>
      <c r="G17" s="223">
        <v>11.2</v>
      </c>
      <c r="H17" s="223">
        <v>10.9</v>
      </c>
      <c r="I17" s="223">
        <v>7.2</v>
      </c>
      <c r="J17" s="223">
        <v>29.7</v>
      </c>
      <c r="K17" s="223">
        <v>17.600000000000001</v>
      </c>
      <c r="L17" s="223">
        <v>13.7</v>
      </c>
      <c r="M17" s="223">
        <v>9.1</v>
      </c>
    </row>
    <row r="18" spans="1:13" ht="12.95" customHeight="1" x14ac:dyDescent="0.2">
      <c r="A18" s="273" t="s">
        <v>245</v>
      </c>
      <c r="B18" s="223">
        <v>1138.5</v>
      </c>
      <c r="C18" s="223">
        <v>1652.9</v>
      </c>
      <c r="D18" s="223">
        <v>1601.7</v>
      </c>
      <c r="E18" s="223">
        <v>1517.9</v>
      </c>
      <c r="F18" s="223">
        <v>1077.3</v>
      </c>
      <c r="G18" s="223">
        <v>515.70000000000005</v>
      </c>
      <c r="H18" s="223">
        <v>531.4</v>
      </c>
      <c r="I18" s="223">
        <v>398.6</v>
      </c>
      <c r="J18" s="223">
        <v>738.1</v>
      </c>
      <c r="K18" s="223">
        <v>983.2</v>
      </c>
      <c r="L18" s="223">
        <v>1086.2</v>
      </c>
      <c r="M18" s="223">
        <v>1400</v>
      </c>
    </row>
    <row r="19" spans="1:13" ht="12.95" customHeight="1" x14ac:dyDescent="0.2">
      <c r="A19" s="275" t="s">
        <v>246</v>
      </c>
      <c r="B19" s="223">
        <v>1112.5999999999999</v>
      </c>
      <c r="C19" s="223">
        <v>1627</v>
      </c>
      <c r="D19" s="223">
        <v>1585.3</v>
      </c>
      <c r="E19" s="223">
        <v>1499.9</v>
      </c>
      <c r="F19" s="223">
        <v>1058.5</v>
      </c>
      <c r="G19" s="223">
        <v>485.2</v>
      </c>
      <c r="H19" s="223">
        <v>508.4</v>
      </c>
      <c r="I19" s="223">
        <v>371.9</v>
      </c>
      <c r="J19" s="223">
        <v>713.9</v>
      </c>
      <c r="K19" s="223">
        <v>967.4</v>
      </c>
      <c r="L19" s="223">
        <v>1069.7</v>
      </c>
      <c r="M19" s="223">
        <v>1372.3</v>
      </c>
    </row>
    <row r="20" spans="1:13" ht="12.95" customHeight="1" x14ac:dyDescent="0.2">
      <c r="A20" s="275" t="s">
        <v>247</v>
      </c>
      <c r="B20" s="223"/>
      <c r="C20" s="223"/>
      <c r="D20" s="223"/>
      <c r="E20" s="223"/>
      <c r="F20" s="223"/>
      <c r="G20" s="223"/>
      <c r="H20" s="223" t="s">
        <v>33</v>
      </c>
      <c r="I20" s="223" t="s">
        <v>33</v>
      </c>
      <c r="J20" s="223" t="s">
        <v>33</v>
      </c>
      <c r="K20" s="223" t="s">
        <v>33</v>
      </c>
      <c r="L20" s="223" t="s">
        <v>33</v>
      </c>
      <c r="M20" s="223" t="s">
        <v>33</v>
      </c>
    </row>
    <row r="21" spans="1:13" ht="12.95" customHeight="1" x14ac:dyDescent="0.2">
      <c r="A21" s="275" t="s">
        <v>249</v>
      </c>
      <c r="B21" s="223">
        <v>10.1</v>
      </c>
      <c r="C21" s="223">
        <v>10.1</v>
      </c>
      <c r="D21" s="223">
        <v>11.9</v>
      </c>
      <c r="E21" s="223">
        <v>5.7</v>
      </c>
      <c r="F21" s="223">
        <v>1.9</v>
      </c>
      <c r="G21" s="223">
        <v>1.4</v>
      </c>
      <c r="H21" s="223">
        <v>1.4</v>
      </c>
      <c r="I21" s="223">
        <v>1.4</v>
      </c>
      <c r="J21" s="223">
        <v>0.1</v>
      </c>
      <c r="K21" s="223">
        <v>0.1</v>
      </c>
      <c r="L21" s="223">
        <v>0.1</v>
      </c>
      <c r="M21" s="223">
        <v>0.1</v>
      </c>
    </row>
    <row r="22" spans="1:13" ht="12.95" customHeight="1" x14ac:dyDescent="0.2">
      <c r="A22" s="275" t="s">
        <v>250</v>
      </c>
      <c r="B22" s="223">
        <v>3.1</v>
      </c>
      <c r="C22" s="223">
        <v>2.4</v>
      </c>
      <c r="D22" s="223">
        <v>2.4</v>
      </c>
      <c r="E22" s="223">
        <v>1.2</v>
      </c>
      <c r="F22" s="223">
        <v>0.9</v>
      </c>
      <c r="G22" s="223">
        <v>0.4</v>
      </c>
      <c r="H22" s="223">
        <v>0.8</v>
      </c>
      <c r="I22" s="223">
        <v>2.2999999999999998</v>
      </c>
      <c r="J22" s="223">
        <v>2.7</v>
      </c>
      <c r="K22" s="223">
        <v>1.3</v>
      </c>
      <c r="L22" s="223">
        <v>2.8</v>
      </c>
      <c r="M22" s="223">
        <v>2.1</v>
      </c>
    </row>
    <row r="23" spans="1:13" ht="12.95" customHeight="1" x14ac:dyDescent="0.2">
      <c r="A23" s="275" t="s">
        <v>251</v>
      </c>
      <c r="B23" s="223" t="s">
        <v>33</v>
      </c>
      <c r="C23" s="223" t="s">
        <v>33</v>
      </c>
      <c r="D23" s="223" t="s">
        <v>33</v>
      </c>
      <c r="E23" s="223" t="s">
        <v>33</v>
      </c>
      <c r="F23" s="223" t="s">
        <v>33</v>
      </c>
      <c r="G23" s="223" t="s">
        <v>33</v>
      </c>
      <c r="H23" s="223" t="s">
        <v>33</v>
      </c>
      <c r="I23" s="223" t="s">
        <v>33</v>
      </c>
      <c r="J23" s="223" t="s">
        <v>33</v>
      </c>
      <c r="K23" s="223" t="s">
        <v>33</v>
      </c>
      <c r="L23" s="223" t="s">
        <v>33</v>
      </c>
      <c r="M23" s="223" t="s">
        <v>33</v>
      </c>
    </row>
    <row r="24" spans="1:13" ht="12.95" customHeight="1" x14ac:dyDescent="0.2">
      <c r="A24" s="275" t="s">
        <v>252</v>
      </c>
      <c r="B24" s="223">
        <v>10.5</v>
      </c>
      <c r="C24" s="223">
        <v>10.5</v>
      </c>
      <c r="D24" s="223">
        <v>0</v>
      </c>
      <c r="E24" s="223">
        <v>0</v>
      </c>
      <c r="F24" s="223">
        <v>4.9000000000000004</v>
      </c>
      <c r="G24" s="223">
        <v>17.5</v>
      </c>
      <c r="H24" s="223">
        <v>0</v>
      </c>
      <c r="I24" s="223">
        <v>0</v>
      </c>
      <c r="J24" s="223">
        <v>0</v>
      </c>
      <c r="K24" s="223">
        <v>0.6</v>
      </c>
      <c r="L24" s="223" t="s">
        <v>33</v>
      </c>
      <c r="M24" s="223" t="s">
        <v>33</v>
      </c>
    </row>
    <row r="25" spans="1:13" ht="12.95" customHeight="1" x14ac:dyDescent="0.2">
      <c r="A25" s="275" t="s">
        <v>253</v>
      </c>
      <c r="B25" s="223">
        <v>0.4</v>
      </c>
      <c r="C25" s="223">
        <v>0.4</v>
      </c>
      <c r="D25" s="223">
        <v>0.4</v>
      </c>
      <c r="E25" s="223">
        <v>10.4</v>
      </c>
      <c r="F25" s="223">
        <v>10.4</v>
      </c>
      <c r="G25" s="223">
        <v>10.4</v>
      </c>
      <c r="H25" s="223">
        <v>10.4</v>
      </c>
      <c r="I25" s="223">
        <v>10.4</v>
      </c>
      <c r="J25" s="223">
        <v>10.4</v>
      </c>
      <c r="K25" s="223">
        <v>1.4</v>
      </c>
      <c r="L25" s="223">
        <v>1.4</v>
      </c>
      <c r="M25" s="223">
        <v>13.3</v>
      </c>
    </row>
    <row r="26" spans="1:13" ht="12" x14ac:dyDescent="0.2">
      <c r="A26" s="273" t="s">
        <v>317</v>
      </c>
      <c r="B26" s="223">
        <v>1.8</v>
      </c>
      <c r="C26" s="223">
        <v>2.5</v>
      </c>
      <c r="D26" s="223">
        <v>1.7</v>
      </c>
      <c r="E26" s="223">
        <v>0.6</v>
      </c>
      <c r="F26" s="223">
        <v>0.6</v>
      </c>
      <c r="G26" s="223">
        <v>0.9</v>
      </c>
      <c r="H26" s="223">
        <v>10.4</v>
      </c>
      <c r="I26" s="223">
        <v>12.6</v>
      </c>
      <c r="J26" s="223">
        <v>11</v>
      </c>
      <c r="K26" s="223">
        <v>12.5</v>
      </c>
      <c r="L26" s="223">
        <v>12.3</v>
      </c>
      <c r="M26" s="223">
        <v>12.3</v>
      </c>
    </row>
    <row r="27" spans="1:13" ht="12.95" customHeight="1" x14ac:dyDescent="0.2">
      <c r="A27" s="273"/>
      <c r="B27" s="223"/>
      <c r="C27" s="223"/>
      <c r="D27" s="223"/>
      <c r="E27" s="223"/>
      <c r="F27" s="223"/>
      <c r="G27" s="223"/>
      <c r="H27" s="223"/>
      <c r="I27" s="223"/>
      <c r="J27" s="223"/>
      <c r="K27" s="223"/>
      <c r="L27" s="223"/>
      <c r="M27" s="223"/>
    </row>
    <row r="28" spans="1:13" ht="12.95" customHeight="1" x14ac:dyDescent="0.2">
      <c r="A28" s="232" t="s">
        <v>43</v>
      </c>
      <c r="B28" s="271">
        <v>1217.2</v>
      </c>
      <c r="C28" s="271">
        <v>1202.3</v>
      </c>
      <c r="D28" s="271">
        <v>1128.0999999999999</v>
      </c>
      <c r="E28" s="271">
        <v>1214.8</v>
      </c>
      <c r="F28" s="271">
        <v>977.3</v>
      </c>
      <c r="G28" s="271">
        <v>992.8</v>
      </c>
      <c r="H28" s="271">
        <v>2086</v>
      </c>
      <c r="I28" s="271">
        <v>3589</v>
      </c>
      <c r="J28" s="271">
        <v>2190.6</v>
      </c>
      <c r="K28" s="271">
        <v>2518.1</v>
      </c>
      <c r="L28" s="271">
        <v>1833.2</v>
      </c>
      <c r="M28" s="271">
        <v>2687.3</v>
      </c>
    </row>
    <row r="29" spans="1:13" ht="12.95" customHeight="1" x14ac:dyDescent="0.2">
      <c r="A29" s="273" t="s">
        <v>255</v>
      </c>
      <c r="B29" s="274">
        <v>828.4</v>
      </c>
      <c r="C29" s="274">
        <v>753.4</v>
      </c>
      <c r="D29" s="274">
        <v>729.4</v>
      </c>
      <c r="E29" s="274">
        <v>902.3</v>
      </c>
      <c r="F29" s="274">
        <v>709.4</v>
      </c>
      <c r="G29" s="274">
        <v>719.4</v>
      </c>
      <c r="H29" s="274">
        <v>1799.2</v>
      </c>
      <c r="I29" s="274">
        <v>3222.6</v>
      </c>
      <c r="J29" s="274">
        <v>1587.2</v>
      </c>
      <c r="K29" s="274">
        <v>1777.1</v>
      </c>
      <c r="L29" s="274">
        <v>1337.5</v>
      </c>
      <c r="M29" s="274">
        <v>2001</v>
      </c>
    </row>
    <row r="30" spans="1:13" ht="12.95" customHeight="1" x14ac:dyDescent="0.2">
      <c r="A30" s="275" t="s">
        <v>256</v>
      </c>
      <c r="B30" s="274">
        <v>291.10000000000002</v>
      </c>
      <c r="C30" s="274">
        <v>328.8</v>
      </c>
      <c r="D30" s="274">
        <v>272.2</v>
      </c>
      <c r="E30" s="274">
        <v>385.9</v>
      </c>
      <c r="F30" s="274">
        <v>215.5</v>
      </c>
      <c r="G30" s="274">
        <v>390.5</v>
      </c>
      <c r="H30" s="274">
        <v>1312</v>
      </c>
      <c r="I30" s="274">
        <v>2725.3</v>
      </c>
      <c r="J30" s="274">
        <v>823</v>
      </c>
      <c r="K30" s="274">
        <v>741.1</v>
      </c>
      <c r="L30" s="223">
        <v>579.20000000000005</v>
      </c>
      <c r="M30" s="223">
        <v>778.4</v>
      </c>
    </row>
    <row r="31" spans="1:13" ht="12.95" customHeight="1" x14ac:dyDescent="0.2">
      <c r="A31" s="275" t="s">
        <v>257</v>
      </c>
      <c r="B31" s="274">
        <v>282.8</v>
      </c>
      <c r="C31" s="274">
        <v>238.5</v>
      </c>
      <c r="D31" s="274">
        <v>251.5</v>
      </c>
      <c r="E31" s="274">
        <v>260.10000000000002</v>
      </c>
      <c r="F31" s="274">
        <v>244.3</v>
      </c>
      <c r="G31" s="274">
        <v>224</v>
      </c>
      <c r="H31" s="274">
        <v>289.39999999999998</v>
      </c>
      <c r="I31" s="274">
        <v>216.5</v>
      </c>
      <c r="J31" s="274">
        <v>240.3</v>
      </c>
      <c r="K31" s="274">
        <v>363</v>
      </c>
      <c r="L31" s="223">
        <v>467.7</v>
      </c>
      <c r="M31" s="223">
        <v>527.79999999999995</v>
      </c>
    </row>
    <row r="32" spans="1:13" ht="12.95" customHeight="1" x14ac:dyDescent="0.2">
      <c r="A32" s="275" t="s">
        <v>258</v>
      </c>
      <c r="B32" s="274">
        <v>129.6</v>
      </c>
      <c r="C32" s="274">
        <v>122.6</v>
      </c>
      <c r="D32" s="274">
        <v>124.1</v>
      </c>
      <c r="E32" s="274">
        <v>163.1</v>
      </c>
      <c r="F32" s="274">
        <v>196</v>
      </c>
      <c r="G32" s="274">
        <v>87.9</v>
      </c>
      <c r="H32" s="274">
        <v>131.6</v>
      </c>
      <c r="I32" s="274">
        <v>216.1</v>
      </c>
      <c r="J32" s="274">
        <v>303.60000000000002</v>
      </c>
      <c r="K32" s="274">
        <v>376.8</v>
      </c>
      <c r="L32" s="223">
        <v>154.19999999999999</v>
      </c>
      <c r="M32" s="223">
        <v>454.4</v>
      </c>
    </row>
    <row r="33" spans="1:13" ht="12.95" customHeight="1" x14ac:dyDescent="0.2">
      <c r="A33" s="275" t="s">
        <v>259</v>
      </c>
      <c r="B33" s="274">
        <v>16.399999999999999</v>
      </c>
      <c r="C33" s="274">
        <v>7.7</v>
      </c>
      <c r="D33" s="274">
        <v>0.3</v>
      </c>
      <c r="E33" s="274">
        <v>8.8000000000000007</v>
      </c>
      <c r="F33" s="274">
        <v>-5</v>
      </c>
      <c r="G33" s="274">
        <v>-4.5999999999999996</v>
      </c>
      <c r="H33" s="274">
        <v>0.2</v>
      </c>
      <c r="I33" s="274">
        <v>2.2999999999999998</v>
      </c>
      <c r="J33" s="274">
        <v>159.4</v>
      </c>
      <c r="K33" s="274">
        <v>171.4</v>
      </c>
      <c r="L33" s="223">
        <v>27.4</v>
      </c>
      <c r="M33" s="223">
        <v>20</v>
      </c>
    </row>
    <row r="34" spans="1:13" ht="12.95" customHeight="1" x14ac:dyDescent="0.2">
      <c r="A34" s="275" t="s">
        <v>260</v>
      </c>
      <c r="B34" s="274">
        <v>85.3</v>
      </c>
      <c r="C34" s="274">
        <v>50.1</v>
      </c>
      <c r="D34" s="274">
        <v>65.400000000000006</v>
      </c>
      <c r="E34" s="274">
        <v>67.2</v>
      </c>
      <c r="F34" s="274">
        <v>42.6</v>
      </c>
      <c r="G34" s="274">
        <v>14.7</v>
      </c>
      <c r="H34" s="274">
        <v>31.5</v>
      </c>
      <c r="I34" s="274">
        <v>48.8</v>
      </c>
      <c r="J34" s="274">
        <v>54.2</v>
      </c>
      <c r="K34" s="274">
        <v>68.599999999999994</v>
      </c>
      <c r="L34" s="223">
        <v>60.4</v>
      </c>
      <c r="M34" s="223">
        <v>187.4</v>
      </c>
    </row>
    <row r="35" spans="1:13" ht="12.95" customHeight="1" x14ac:dyDescent="0.2">
      <c r="A35" s="275" t="s">
        <v>261</v>
      </c>
      <c r="B35" s="274">
        <v>21.7</v>
      </c>
      <c r="C35" s="274">
        <v>4.9000000000000004</v>
      </c>
      <c r="D35" s="274">
        <v>18.2</v>
      </c>
      <c r="E35" s="274">
        <v>11.7</v>
      </c>
      <c r="F35" s="274">
        <v>16</v>
      </c>
      <c r="G35" s="274">
        <v>6.6</v>
      </c>
      <c r="H35" s="274">
        <v>34.299999999999997</v>
      </c>
      <c r="I35" s="274">
        <v>13.4</v>
      </c>
      <c r="J35" s="274">
        <v>6.7</v>
      </c>
      <c r="K35" s="274">
        <v>56</v>
      </c>
      <c r="L35" s="223">
        <v>48.4</v>
      </c>
      <c r="M35" s="223">
        <v>32.5</v>
      </c>
    </row>
    <row r="36" spans="1:13" ht="12.95" customHeight="1" x14ac:dyDescent="0.2">
      <c r="A36" s="275" t="s">
        <v>262</v>
      </c>
      <c r="B36" s="274">
        <v>1.5</v>
      </c>
      <c r="C36" s="274">
        <v>0.7</v>
      </c>
      <c r="D36" s="274">
        <v>-2.2000000000000002</v>
      </c>
      <c r="E36" s="274">
        <v>5.4</v>
      </c>
      <c r="F36" s="274">
        <v>0</v>
      </c>
      <c r="G36" s="274">
        <v>0.1</v>
      </c>
      <c r="H36" s="274">
        <v>0.2</v>
      </c>
      <c r="I36" s="274">
        <v>0.2</v>
      </c>
      <c r="J36" s="274">
        <v>0.1</v>
      </c>
      <c r="K36" s="274">
        <v>0.2</v>
      </c>
      <c r="L36" s="223">
        <v>0.1</v>
      </c>
      <c r="M36" s="223">
        <v>0.4</v>
      </c>
    </row>
    <row r="37" spans="1:13" ht="12.95" customHeight="1" x14ac:dyDescent="0.2">
      <c r="A37" s="273" t="s">
        <v>263</v>
      </c>
      <c r="B37" s="274">
        <v>388.8</v>
      </c>
      <c r="C37" s="274">
        <v>448.9</v>
      </c>
      <c r="D37" s="274">
        <v>398.6</v>
      </c>
      <c r="E37" s="274">
        <v>312.60000000000002</v>
      </c>
      <c r="F37" s="274">
        <v>267.89999999999998</v>
      </c>
      <c r="G37" s="274">
        <v>273.5</v>
      </c>
      <c r="H37" s="274">
        <v>286.8</v>
      </c>
      <c r="I37" s="274">
        <v>366.4</v>
      </c>
      <c r="J37" s="274">
        <v>603.4</v>
      </c>
      <c r="K37" s="274">
        <v>741</v>
      </c>
      <c r="L37" s="223">
        <v>495.7</v>
      </c>
      <c r="M37" s="223">
        <v>686.4</v>
      </c>
    </row>
    <row r="38" spans="1:13" ht="12.95" customHeight="1" x14ac:dyDescent="0.2">
      <c r="A38" s="275" t="s">
        <v>264</v>
      </c>
      <c r="B38" s="274">
        <v>386.7</v>
      </c>
      <c r="C38" s="274">
        <v>446.5</v>
      </c>
      <c r="D38" s="274">
        <v>390.4</v>
      </c>
      <c r="E38" s="274">
        <v>307.2</v>
      </c>
      <c r="F38" s="274">
        <v>263.7</v>
      </c>
      <c r="G38" s="274">
        <v>253.4</v>
      </c>
      <c r="H38" s="274">
        <v>267.60000000000002</v>
      </c>
      <c r="I38" s="274">
        <v>348.4</v>
      </c>
      <c r="J38" s="274">
        <v>588.5</v>
      </c>
      <c r="K38" s="274">
        <v>703</v>
      </c>
      <c r="L38" s="223">
        <v>474.8</v>
      </c>
      <c r="M38" s="223">
        <v>666.8</v>
      </c>
    </row>
    <row r="39" spans="1:13" ht="12.95" customHeight="1" x14ac:dyDescent="0.2">
      <c r="A39" s="275" t="s">
        <v>265</v>
      </c>
      <c r="B39" s="274">
        <v>0.1</v>
      </c>
      <c r="C39" s="274">
        <v>0.1</v>
      </c>
      <c r="D39" s="274">
        <v>5.9</v>
      </c>
      <c r="E39" s="274">
        <v>4.4000000000000004</v>
      </c>
      <c r="F39" s="274">
        <v>3.9</v>
      </c>
      <c r="G39" s="274">
        <v>19.7</v>
      </c>
      <c r="H39" s="274">
        <v>18.8</v>
      </c>
      <c r="I39" s="274">
        <v>15.1</v>
      </c>
      <c r="J39" s="274">
        <v>13.9</v>
      </c>
      <c r="K39" s="274">
        <v>37.4</v>
      </c>
      <c r="L39" s="223">
        <v>20.6</v>
      </c>
      <c r="M39" s="223">
        <v>19.5</v>
      </c>
    </row>
    <row r="40" spans="1:13" ht="24" x14ac:dyDescent="0.2">
      <c r="A40" s="275" t="s">
        <v>266</v>
      </c>
      <c r="B40" s="274">
        <v>2</v>
      </c>
      <c r="C40" s="274">
        <v>2.2999999999999998</v>
      </c>
      <c r="D40" s="274">
        <v>2.2999999999999998</v>
      </c>
      <c r="E40" s="274">
        <v>0.9</v>
      </c>
      <c r="F40" s="274">
        <v>0.3</v>
      </c>
      <c r="G40" s="274">
        <v>0.4</v>
      </c>
      <c r="H40" s="274">
        <v>0.4</v>
      </c>
      <c r="I40" s="274">
        <v>2.9</v>
      </c>
      <c r="J40" s="274">
        <v>0.9</v>
      </c>
      <c r="K40" s="274">
        <v>0.6</v>
      </c>
      <c r="L40" s="223">
        <v>0.3</v>
      </c>
      <c r="M40" s="223">
        <v>0</v>
      </c>
    </row>
    <row r="41" spans="1:13" ht="12.95" customHeight="1" x14ac:dyDescent="0.2">
      <c r="A41" s="273"/>
      <c r="B41" s="223"/>
      <c r="C41" s="223"/>
      <c r="D41" s="223"/>
      <c r="E41" s="223"/>
      <c r="F41" s="223"/>
      <c r="G41" s="223"/>
      <c r="H41" s="223"/>
      <c r="I41" s="223"/>
      <c r="J41" s="223"/>
      <c r="K41" s="223"/>
      <c r="L41" s="223"/>
      <c r="M41" s="223"/>
    </row>
    <row r="42" spans="1:13" ht="12.95" customHeight="1" x14ac:dyDescent="0.2">
      <c r="A42" s="232" t="s">
        <v>44</v>
      </c>
      <c r="B42" s="271">
        <v>1445.1</v>
      </c>
      <c r="C42" s="271">
        <v>1824.1</v>
      </c>
      <c r="D42" s="271">
        <v>1839.8</v>
      </c>
      <c r="E42" s="271">
        <v>1958.1</v>
      </c>
      <c r="F42" s="271">
        <v>1632.8</v>
      </c>
      <c r="G42" s="271">
        <v>901.4</v>
      </c>
      <c r="H42" s="271">
        <v>718.2</v>
      </c>
      <c r="I42" s="271">
        <v>543.79999999999995</v>
      </c>
      <c r="J42" s="271">
        <v>1085.7</v>
      </c>
      <c r="K42" s="271">
        <v>1891.1</v>
      </c>
      <c r="L42" s="271">
        <v>1966.1</v>
      </c>
      <c r="M42" s="271">
        <v>2122.9</v>
      </c>
    </row>
    <row r="43" spans="1:13" ht="12.95" customHeight="1" x14ac:dyDescent="0.2">
      <c r="A43" s="273" t="s">
        <v>267</v>
      </c>
      <c r="B43" s="223">
        <v>365.6</v>
      </c>
      <c r="C43" s="223">
        <v>892.2</v>
      </c>
      <c r="D43" s="223">
        <v>877.8</v>
      </c>
      <c r="E43" s="223">
        <v>824.6</v>
      </c>
      <c r="F43" s="223">
        <v>771.6</v>
      </c>
      <c r="G43" s="223">
        <v>206</v>
      </c>
      <c r="H43" s="223">
        <v>192.2</v>
      </c>
      <c r="I43" s="223">
        <v>191.4</v>
      </c>
      <c r="J43" s="223">
        <v>187.2</v>
      </c>
      <c r="K43" s="223">
        <v>187.3</v>
      </c>
      <c r="L43" s="223">
        <v>196.1</v>
      </c>
      <c r="M43" s="223">
        <v>184.9</v>
      </c>
    </row>
    <row r="44" spans="1:13" ht="12.95" customHeight="1" x14ac:dyDescent="0.2">
      <c r="A44" s="273" t="s">
        <v>268</v>
      </c>
      <c r="B44" s="223">
        <v>819.2</v>
      </c>
      <c r="C44" s="223">
        <v>867.1</v>
      </c>
      <c r="D44" s="223">
        <v>844</v>
      </c>
      <c r="E44" s="223">
        <v>833.4</v>
      </c>
      <c r="F44" s="223">
        <v>410.8</v>
      </c>
      <c r="G44" s="223">
        <v>368.9</v>
      </c>
      <c r="H44" s="223">
        <v>396</v>
      </c>
      <c r="I44" s="223">
        <v>395.5</v>
      </c>
      <c r="J44" s="223">
        <v>454.1</v>
      </c>
      <c r="K44" s="223">
        <v>930.9</v>
      </c>
      <c r="L44" s="223">
        <v>854.6</v>
      </c>
      <c r="M44" s="223">
        <v>1148.2</v>
      </c>
    </row>
    <row r="45" spans="1:13" ht="12.95" customHeight="1" x14ac:dyDescent="0.2">
      <c r="A45" s="275" t="s">
        <v>269</v>
      </c>
      <c r="B45" s="223">
        <v>61.3</v>
      </c>
      <c r="C45" s="223">
        <v>61.4</v>
      </c>
      <c r="D45" s="223">
        <v>56.3</v>
      </c>
      <c r="E45" s="223">
        <v>53.3</v>
      </c>
      <c r="F45" s="223">
        <v>56.6</v>
      </c>
      <c r="G45" s="223">
        <v>53.9</v>
      </c>
      <c r="H45" s="223">
        <v>77</v>
      </c>
      <c r="I45" s="223">
        <v>76.7</v>
      </c>
      <c r="J45" s="223">
        <v>78</v>
      </c>
      <c r="K45" s="223">
        <v>131.9</v>
      </c>
      <c r="L45" s="274">
        <v>113.5</v>
      </c>
      <c r="M45" s="274">
        <v>118</v>
      </c>
    </row>
    <row r="46" spans="1:13" ht="12.95" customHeight="1" x14ac:dyDescent="0.2">
      <c r="A46" s="275" t="s">
        <v>270</v>
      </c>
      <c r="B46" s="223">
        <v>437.7</v>
      </c>
      <c r="C46" s="223">
        <v>433.6</v>
      </c>
      <c r="D46" s="223">
        <v>429.8</v>
      </c>
      <c r="E46" s="223">
        <v>429.8</v>
      </c>
      <c r="F46" s="223">
        <v>83.9</v>
      </c>
      <c r="G46" s="223">
        <v>83.9</v>
      </c>
      <c r="H46" s="223">
        <v>83.9</v>
      </c>
      <c r="I46" s="223">
        <v>79.8</v>
      </c>
      <c r="J46" s="223">
        <v>79.8</v>
      </c>
      <c r="K46" s="223">
        <v>276.2</v>
      </c>
      <c r="L46" s="223">
        <v>277.89999999999998</v>
      </c>
      <c r="M46" s="223">
        <v>277.89999999999998</v>
      </c>
    </row>
    <row r="47" spans="1:13" ht="36" x14ac:dyDescent="0.2">
      <c r="A47" s="275" t="s">
        <v>272</v>
      </c>
      <c r="B47" s="223"/>
      <c r="C47" s="223"/>
      <c r="D47" s="223"/>
      <c r="E47" s="223"/>
      <c r="F47" s="223"/>
      <c r="G47" s="223"/>
      <c r="H47" s="223" t="s">
        <v>33</v>
      </c>
      <c r="I47" s="223" t="s">
        <v>33</v>
      </c>
      <c r="J47" s="223" t="s">
        <v>33</v>
      </c>
      <c r="K47" s="223" t="s">
        <v>33</v>
      </c>
      <c r="L47" s="223" t="s">
        <v>33</v>
      </c>
      <c r="M47" s="223" t="s">
        <v>33</v>
      </c>
    </row>
    <row r="48" spans="1:13" ht="15" customHeight="1" x14ac:dyDescent="0.2">
      <c r="A48" s="275" t="s">
        <v>271</v>
      </c>
      <c r="B48" s="223">
        <v>320.10000000000002</v>
      </c>
      <c r="C48" s="223">
        <v>372</v>
      </c>
      <c r="D48" s="223">
        <v>358</v>
      </c>
      <c r="E48" s="223">
        <v>350.3</v>
      </c>
      <c r="F48" s="223">
        <v>270.2</v>
      </c>
      <c r="G48" s="223">
        <v>231.1</v>
      </c>
      <c r="H48" s="223">
        <v>235.1</v>
      </c>
      <c r="I48" s="223">
        <v>239.1</v>
      </c>
      <c r="J48" s="223">
        <v>296.3</v>
      </c>
      <c r="K48" s="223">
        <v>522.9</v>
      </c>
      <c r="L48" s="223">
        <v>463.2</v>
      </c>
      <c r="M48" s="223">
        <v>752.3</v>
      </c>
    </row>
    <row r="49" spans="1:13" ht="12.95" customHeight="1" x14ac:dyDescent="0.2">
      <c r="A49" s="276" t="s">
        <v>319</v>
      </c>
      <c r="B49" s="223">
        <v>200.9</v>
      </c>
      <c r="C49" s="223">
        <v>17.5</v>
      </c>
      <c r="D49" s="223">
        <v>68.900000000000006</v>
      </c>
      <c r="E49" s="223">
        <v>248.4</v>
      </c>
      <c r="F49" s="223">
        <v>399.6</v>
      </c>
      <c r="G49" s="223">
        <v>283.8</v>
      </c>
      <c r="H49" s="223">
        <v>75.099999999999994</v>
      </c>
      <c r="I49" s="223">
        <v>-66</v>
      </c>
      <c r="J49" s="223">
        <v>426.8</v>
      </c>
      <c r="K49" s="223">
        <v>759.3</v>
      </c>
      <c r="L49" s="223">
        <v>901.5</v>
      </c>
      <c r="M49" s="223">
        <v>781.7</v>
      </c>
    </row>
    <row r="50" spans="1:13" ht="12.95" customHeight="1" x14ac:dyDescent="0.2">
      <c r="A50" s="276" t="s">
        <v>320</v>
      </c>
      <c r="B50" s="223">
        <v>59.5</v>
      </c>
      <c r="C50" s="223">
        <v>47.4</v>
      </c>
      <c r="D50" s="223">
        <v>49.2</v>
      </c>
      <c r="E50" s="223">
        <v>51.8</v>
      </c>
      <c r="F50" s="223">
        <v>50.8</v>
      </c>
      <c r="G50" s="223">
        <v>42.8</v>
      </c>
      <c r="H50" s="223">
        <v>54.9</v>
      </c>
      <c r="I50" s="223">
        <v>22.9</v>
      </c>
      <c r="J50" s="223">
        <v>17.7</v>
      </c>
      <c r="K50" s="223">
        <v>13.5</v>
      </c>
      <c r="L50" s="223">
        <v>13.9</v>
      </c>
      <c r="M50" s="223">
        <v>8</v>
      </c>
    </row>
    <row r="51" spans="1:13" ht="6.95" customHeight="1" x14ac:dyDescent="0.2">
      <c r="A51" s="276"/>
      <c r="B51" s="223"/>
      <c r="C51" s="223"/>
      <c r="D51" s="223"/>
      <c r="E51" s="223"/>
      <c r="F51" s="223"/>
      <c r="G51" s="223"/>
      <c r="H51" s="223"/>
      <c r="I51" s="223"/>
      <c r="J51" s="223"/>
      <c r="K51" s="223"/>
      <c r="L51" s="223"/>
      <c r="M51" s="223"/>
    </row>
    <row r="52" spans="1:13" s="302" customFormat="1" ht="24" customHeight="1" x14ac:dyDescent="0.2">
      <c r="A52" s="232" t="s">
        <v>275</v>
      </c>
      <c r="B52" s="271">
        <v>2662.3</v>
      </c>
      <c r="C52" s="271">
        <v>3026.5</v>
      </c>
      <c r="D52" s="271">
        <v>2967.9</v>
      </c>
      <c r="E52" s="271">
        <v>3173</v>
      </c>
      <c r="F52" s="271">
        <v>2610.1</v>
      </c>
      <c r="G52" s="271">
        <v>1894.3</v>
      </c>
      <c r="H52" s="271">
        <v>2804.2</v>
      </c>
      <c r="I52" s="271">
        <v>4132.8</v>
      </c>
      <c r="J52" s="271">
        <v>3276.3</v>
      </c>
      <c r="K52" s="271">
        <v>4409.2</v>
      </c>
      <c r="L52" s="271">
        <v>3799.3</v>
      </c>
      <c r="M52" s="271">
        <v>4810.2</v>
      </c>
    </row>
    <row r="53" spans="1:13" s="302" customFormat="1" ht="6.95" customHeight="1" thickBot="1" x14ac:dyDescent="0.25">
      <c r="A53" s="230"/>
      <c r="B53" s="231"/>
      <c r="C53" s="231"/>
      <c r="D53" s="231"/>
      <c r="E53" s="231"/>
      <c r="F53" s="231"/>
      <c r="G53" s="231"/>
      <c r="H53" s="231"/>
      <c r="I53" s="231"/>
      <c r="J53" s="231"/>
      <c r="K53" s="231"/>
      <c r="L53" s="231"/>
      <c r="M53" s="231"/>
    </row>
    <row r="54" spans="1:13" s="302" customFormat="1" ht="6.95" customHeight="1" x14ac:dyDescent="0.2">
      <c r="A54" s="232"/>
      <c r="B54" s="212"/>
      <c r="C54" s="212"/>
      <c r="D54" s="212"/>
      <c r="E54" s="212"/>
      <c r="F54" s="212"/>
      <c r="G54" s="212"/>
      <c r="H54" s="212"/>
      <c r="I54" s="212"/>
      <c r="J54" s="212"/>
      <c r="K54" s="212"/>
      <c r="L54" s="212"/>
      <c r="M54" s="212"/>
    </row>
    <row r="55" spans="1:13" ht="12.95" customHeight="1" x14ac:dyDescent="0.2">
      <c r="A55" s="232" t="s">
        <v>14</v>
      </c>
      <c r="B55" s="212"/>
    </row>
    <row r="56" spans="1:13" ht="12.95" customHeight="1" x14ac:dyDescent="0.2">
      <c r="A56" s="273" t="s">
        <v>47</v>
      </c>
      <c r="B56" s="212">
        <v>48</v>
      </c>
      <c r="C56" s="212">
        <v>43</v>
      </c>
      <c r="D56" s="212">
        <v>40</v>
      </c>
      <c r="E56" s="212">
        <v>40</v>
      </c>
      <c r="F56" s="212">
        <v>36</v>
      </c>
      <c r="G56" s="212">
        <v>33</v>
      </c>
      <c r="H56" s="212">
        <v>34</v>
      </c>
      <c r="I56" s="212">
        <v>35</v>
      </c>
      <c r="J56" s="212">
        <v>37</v>
      </c>
      <c r="K56" s="212">
        <v>40</v>
      </c>
      <c r="L56" s="212">
        <v>45</v>
      </c>
      <c r="M56" s="212">
        <v>46</v>
      </c>
    </row>
    <row r="57" spans="1:13" ht="12.95" customHeight="1" x14ac:dyDescent="0.2">
      <c r="B57" s="212"/>
      <c r="G57" s="278"/>
      <c r="H57" s="278"/>
      <c r="I57" s="278"/>
      <c r="J57" s="278"/>
      <c r="K57" s="278"/>
      <c r="L57" s="278"/>
      <c r="M57" s="278"/>
    </row>
  </sheetData>
  <hyperlinks>
    <hyperlink ref="A1" location="Мазмуну!A1" display="МАЗМУНУНА  кайтуу" xr:uid="{00000000-0004-0000-4C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57"/>
  <sheetViews>
    <sheetView workbookViewId="0">
      <selection activeCell="M42" sqref="M42"/>
    </sheetView>
  </sheetViews>
  <sheetFormatPr defaultRowHeight="12.95" customHeight="1" x14ac:dyDescent="0.2"/>
  <cols>
    <col min="1" max="1" width="40.42578125" style="232" customWidth="1"/>
    <col min="2" max="2" width="8.7109375" style="289" hidden="1" customWidth="1"/>
    <col min="3" max="6" width="9.140625" style="212" hidden="1" customWidth="1"/>
    <col min="7" max="8" width="10" style="212" hidden="1" customWidth="1"/>
    <col min="9" max="13" width="10" style="212" customWidth="1"/>
    <col min="14" max="256" width="9.140625" style="212"/>
    <col min="257" max="257" width="40.42578125" style="212" customWidth="1"/>
    <col min="258" max="262" width="0" style="212" hidden="1" customWidth="1"/>
    <col min="263" max="267" width="10" style="212" customWidth="1"/>
    <col min="268" max="512" width="9.140625" style="212"/>
    <col min="513" max="513" width="40.42578125" style="212" customWidth="1"/>
    <col min="514" max="518" width="0" style="212" hidden="1" customWidth="1"/>
    <col min="519" max="523" width="10" style="212" customWidth="1"/>
    <col min="524" max="768" width="9.140625" style="212"/>
    <col min="769" max="769" width="40.42578125" style="212" customWidth="1"/>
    <col min="770" max="774" width="0" style="212" hidden="1" customWidth="1"/>
    <col min="775" max="779" width="10" style="212" customWidth="1"/>
    <col min="780" max="1024" width="9.140625" style="212"/>
    <col min="1025" max="1025" width="40.42578125" style="212" customWidth="1"/>
    <col min="1026" max="1030" width="0" style="212" hidden="1" customWidth="1"/>
    <col min="1031" max="1035" width="10" style="212" customWidth="1"/>
    <col min="1036" max="1280" width="9.140625" style="212"/>
    <col min="1281" max="1281" width="40.42578125" style="212" customWidth="1"/>
    <col min="1282" max="1286" width="0" style="212" hidden="1" customWidth="1"/>
    <col min="1287" max="1291" width="10" style="212" customWidth="1"/>
    <col min="1292" max="1536" width="9.140625" style="212"/>
    <col min="1537" max="1537" width="40.42578125" style="212" customWidth="1"/>
    <col min="1538" max="1542" width="0" style="212" hidden="1" customWidth="1"/>
    <col min="1543" max="1547" width="10" style="212" customWidth="1"/>
    <col min="1548" max="1792" width="9.140625" style="212"/>
    <col min="1793" max="1793" width="40.42578125" style="212" customWidth="1"/>
    <col min="1794" max="1798" width="0" style="212" hidden="1" customWidth="1"/>
    <col min="1799" max="1803" width="10" style="212" customWidth="1"/>
    <col min="1804" max="2048" width="9.140625" style="212"/>
    <col min="2049" max="2049" width="40.42578125" style="212" customWidth="1"/>
    <col min="2050" max="2054" width="0" style="212" hidden="1" customWidth="1"/>
    <col min="2055" max="2059" width="10" style="212" customWidth="1"/>
    <col min="2060" max="2304" width="9.140625" style="212"/>
    <col min="2305" max="2305" width="40.42578125" style="212" customWidth="1"/>
    <col min="2306" max="2310" width="0" style="212" hidden="1" customWidth="1"/>
    <col min="2311" max="2315" width="10" style="212" customWidth="1"/>
    <col min="2316" max="2560" width="9.140625" style="212"/>
    <col min="2561" max="2561" width="40.42578125" style="212" customWidth="1"/>
    <col min="2562" max="2566" width="0" style="212" hidden="1" customWidth="1"/>
    <col min="2567" max="2571" width="10" style="212" customWidth="1"/>
    <col min="2572" max="2816" width="9.140625" style="212"/>
    <col min="2817" max="2817" width="40.42578125" style="212" customWidth="1"/>
    <col min="2818" max="2822" width="0" style="212" hidden="1" customWidth="1"/>
    <col min="2823" max="2827" width="10" style="212" customWidth="1"/>
    <col min="2828" max="3072" width="9.140625" style="212"/>
    <col min="3073" max="3073" width="40.42578125" style="212" customWidth="1"/>
    <col min="3074" max="3078" width="0" style="212" hidden="1" customWidth="1"/>
    <col min="3079" max="3083" width="10" style="212" customWidth="1"/>
    <col min="3084" max="3328" width="9.140625" style="212"/>
    <col min="3329" max="3329" width="40.42578125" style="212" customWidth="1"/>
    <col min="3330" max="3334" width="0" style="212" hidden="1" customWidth="1"/>
    <col min="3335" max="3339" width="10" style="212" customWidth="1"/>
    <col min="3340" max="3584" width="9.140625" style="212"/>
    <col min="3585" max="3585" width="40.42578125" style="212" customWidth="1"/>
    <col min="3586" max="3590" width="0" style="212" hidden="1" customWidth="1"/>
    <col min="3591" max="3595" width="10" style="212" customWidth="1"/>
    <col min="3596" max="3840" width="9.140625" style="212"/>
    <col min="3841" max="3841" width="40.42578125" style="212" customWidth="1"/>
    <col min="3842" max="3846" width="0" style="212" hidden="1" customWidth="1"/>
    <col min="3847" max="3851" width="10" style="212" customWidth="1"/>
    <col min="3852" max="4096" width="9.140625" style="212"/>
    <col min="4097" max="4097" width="40.42578125" style="212" customWidth="1"/>
    <col min="4098" max="4102" width="0" style="212" hidden="1" customWidth="1"/>
    <col min="4103" max="4107" width="10" style="212" customWidth="1"/>
    <col min="4108" max="4352" width="9.140625" style="212"/>
    <col min="4353" max="4353" width="40.42578125" style="212" customWidth="1"/>
    <col min="4354" max="4358" width="0" style="212" hidden="1" customWidth="1"/>
    <col min="4359" max="4363" width="10" style="212" customWidth="1"/>
    <col min="4364" max="4608" width="9.140625" style="212"/>
    <col min="4609" max="4609" width="40.42578125" style="212" customWidth="1"/>
    <col min="4610" max="4614" width="0" style="212" hidden="1" customWidth="1"/>
    <col min="4615" max="4619" width="10" style="212" customWidth="1"/>
    <col min="4620" max="4864" width="9.140625" style="212"/>
    <col min="4865" max="4865" width="40.42578125" style="212" customWidth="1"/>
    <col min="4866" max="4870" width="0" style="212" hidden="1" customWidth="1"/>
    <col min="4871" max="4875" width="10" style="212" customWidth="1"/>
    <col min="4876" max="5120" width="9.140625" style="212"/>
    <col min="5121" max="5121" width="40.42578125" style="212" customWidth="1"/>
    <col min="5122" max="5126" width="0" style="212" hidden="1" customWidth="1"/>
    <col min="5127" max="5131" width="10" style="212" customWidth="1"/>
    <col min="5132" max="5376" width="9.140625" style="212"/>
    <col min="5377" max="5377" width="40.42578125" style="212" customWidth="1"/>
    <col min="5378" max="5382" width="0" style="212" hidden="1" customWidth="1"/>
    <col min="5383" max="5387" width="10" style="212" customWidth="1"/>
    <col min="5388" max="5632" width="9.140625" style="212"/>
    <col min="5633" max="5633" width="40.42578125" style="212" customWidth="1"/>
    <col min="5634" max="5638" width="0" style="212" hidden="1" customWidth="1"/>
    <col min="5639" max="5643" width="10" style="212" customWidth="1"/>
    <col min="5644" max="5888" width="9.140625" style="212"/>
    <col min="5889" max="5889" width="40.42578125" style="212" customWidth="1"/>
    <col min="5890" max="5894" width="0" style="212" hidden="1" customWidth="1"/>
    <col min="5895" max="5899" width="10" style="212" customWidth="1"/>
    <col min="5900" max="6144" width="9.140625" style="212"/>
    <col min="6145" max="6145" width="40.42578125" style="212" customWidth="1"/>
    <col min="6146" max="6150" width="0" style="212" hidden="1" customWidth="1"/>
    <col min="6151" max="6155" width="10" style="212" customWidth="1"/>
    <col min="6156" max="6400" width="9.140625" style="212"/>
    <col min="6401" max="6401" width="40.42578125" style="212" customWidth="1"/>
    <col min="6402" max="6406" width="0" style="212" hidden="1" customWidth="1"/>
    <col min="6407" max="6411" width="10" style="212" customWidth="1"/>
    <col min="6412" max="6656" width="9.140625" style="212"/>
    <col min="6657" max="6657" width="40.42578125" style="212" customWidth="1"/>
    <col min="6658" max="6662" width="0" style="212" hidden="1" customWidth="1"/>
    <col min="6663" max="6667" width="10" style="212" customWidth="1"/>
    <col min="6668" max="6912" width="9.140625" style="212"/>
    <col min="6913" max="6913" width="40.42578125" style="212" customWidth="1"/>
    <col min="6914" max="6918" width="0" style="212" hidden="1" customWidth="1"/>
    <col min="6919" max="6923" width="10" style="212" customWidth="1"/>
    <col min="6924" max="7168" width="9.140625" style="212"/>
    <col min="7169" max="7169" width="40.42578125" style="212" customWidth="1"/>
    <col min="7170" max="7174" width="0" style="212" hidden="1" customWidth="1"/>
    <col min="7175" max="7179" width="10" style="212" customWidth="1"/>
    <col min="7180" max="7424" width="9.140625" style="212"/>
    <col min="7425" max="7425" width="40.42578125" style="212" customWidth="1"/>
    <col min="7426" max="7430" width="0" style="212" hidden="1" customWidth="1"/>
    <col min="7431" max="7435" width="10" style="212" customWidth="1"/>
    <col min="7436" max="7680" width="9.140625" style="212"/>
    <col min="7681" max="7681" width="40.42578125" style="212" customWidth="1"/>
    <col min="7682" max="7686" width="0" style="212" hidden="1" customWidth="1"/>
    <col min="7687" max="7691" width="10" style="212" customWidth="1"/>
    <col min="7692" max="7936" width="9.140625" style="212"/>
    <col min="7937" max="7937" width="40.42578125" style="212" customWidth="1"/>
    <col min="7938" max="7942" width="0" style="212" hidden="1" customWidth="1"/>
    <col min="7943" max="7947" width="10" style="212" customWidth="1"/>
    <col min="7948" max="8192" width="9.140625" style="212"/>
    <col min="8193" max="8193" width="40.42578125" style="212" customWidth="1"/>
    <col min="8194" max="8198" width="0" style="212" hidden="1" customWidth="1"/>
    <col min="8199" max="8203" width="10" style="212" customWidth="1"/>
    <col min="8204" max="8448" width="9.140625" style="212"/>
    <col min="8449" max="8449" width="40.42578125" style="212" customWidth="1"/>
    <col min="8450" max="8454" width="0" style="212" hidden="1" customWidth="1"/>
    <col min="8455" max="8459" width="10" style="212" customWidth="1"/>
    <col min="8460" max="8704" width="9.140625" style="212"/>
    <col min="8705" max="8705" width="40.42578125" style="212" customWidth="1"/>
    <col min="8706" max="8710" width="0" style="212" hidden="1" customWidth="1"/>
    <col min="8711" max="8715" width="10" style="212" customWidth="1"/>
    <col min="8716" max="8960" width="9.140625" style="212"/>
    <col min="8961" max="8961" width="40.42578125" style="212" customWidth="1"/>
    <col min="8962" max="8966" width="0" style="212" hidden="1" customWidth="1"/>
    <col min="8967" max="8971" width="10" style="212" customWidth="1"/>
    <col min="8972" max="9216" width="9.140625" style="212"/>
    <col min="9217" max="9217" width="40.42578125" style="212" customWidth="1"/>
    <col min="9218" max="9222" width="0" style="212" hidden="1" customWidth="1"/>
    <col min="9223" max="9227" width="10" style="212" customWidth="1"/>
    <col min="9228" max="9472" width="9.140625" style="212"/>
    <col min="9473" max="9473" width="40.42578125" style="212" customWidth="1"/>
    <col min="9474" max="9478" width="0" style="212" hidden="1" customWidth="1"/>
    <col min="9479" max="9483" width="10" style="212" customWidth="1"/>
    <col min="9484" max="9728" width="9.140625" style="212"/>
    <col min="9729" max="9729" width="40.42578125" style="212" customWidth="1"/>
    <col min="9730" max="9734" width="0" style="212" hidden="1" customWidth="1"/>
    <col min="9735" max="9739" width="10" style="212" customWidth="1"/>
    <col min="9740" max="9984" width="9.140625" style="212"/>
    <col min="9985" max="9985" width="40.42578125" style="212" customWidth="1"/>
    <col min="9986" max="9990" width="0" style="212" hidden="1" customWidth="1"/>
    <col min="9991" max="9995" width="10" style="212" customWidth="1"/>
    <col min="9996" max="10240" width="9.140625" style="212"/>
    <col min="10241" max="10241" width="40.42578125" style="212" customWidth="1"/>
    <col min="10242" max="10246" width="0" style="212" hidden="1" customWidth="1"/>
    <col min="10247" max="10251" width="10" style="212" customWidth="1"/>
    <col min="10252" max="10496" width="9.140625" style="212"/>
    <col min="10497" max="10497" width="40.42578125" style="212" customWidth="1"/>
    <col min="10498" max="10502" width="0" style="212" hidden="1" customWidth="1"/>
    <col min="10503" max="10507" width="10" style="212" customWidth="1"/>
    <col min="10508" max="10752" width="9.140625" style="212"/>
    <col min="10753" max="10753" width="40.42578125" style="212" customWidth="1"/>
    <col min="10754" max="10758" width="0" style="212" hidden="1" customWidth="1"/>
    <col min="10759" max="10763" width="10" style="212" customWidth="1"/>
    <col min="10764" max="11008" width="9.140625" style="212"/>
    <col min="11009" max="11009" width="40.42578125" style="212" customWidth="1"/>
    <col min="11010" max="11014" width="0" style="212" hidden="1" customWidth="1"/>
    <col min="11015" max="11019" width="10" style="212" customWidth="1"/>
    <col min="11020" max="11264" width="9.140625" style="212"/>
    <col min="11265" max="11265" width="40.42578125" style="212" customWidth="1"/>
    <col min="11266" max="11270" width="0" style="212" hidden="1" customWidth="1"/>
    <col min="11271" max="11275" width="10" style="212" customWidth="1"/>
    <col min="11276" max="11520" width="9.140625" style="212"/>
    <col min="11521" max="11521" width="40.42578125" style="212" customWidth="1"/>
    <col min="11522" max="11526" width="0" style="212" hidden="1" customWidth="1"/>
    <col min="11527" max="11531" width="10" style="212" customWidth="1"/>
    <col min="11532" max="11776" width="9.140625" style="212"/>
    <col min="11777" max="11777" width="40.42578125" style="212" customWidth="1"/>
    <col min="11778" max="11782" width="0" style="212" hidden="1" customWidth="1"/>
    <col min="11783" max="11787" width="10" style="212" customWidth="1"/>
    <col min="11788" max="12032" width="9.140625" style="212"/>
    <col min="12033" max="12033" width="40.42578125" style="212" customWidth="1"/>
    <col min="12034" max="12038" width="0" style="212" hidden="1" customWidth="1"/>
    <col min="12039" max="12043" width="10" style="212" customWidth="1"/>
    <col min="12044" max="12288" width="9.140625" style="212"/>
    <col min="12289" max="12289" width="40.42578125" style="212" customWidth="1"/>
    <col min="12290" max="12294" width="0" style="212" hidden="1" customWidth="1"/>
    <col min="12295" max="12299" width="10" style="212" customWidth="1"/>
    <col min="12300" max="12544" width="9.140625" style="212"/>
    <col min="12545" max="12545" width="40.42578125" style="212" customWidth="1"/>
    <col min="12546" max="12550" width="0" style="212" hidden="1" customWidth="1"/>
    <col min="12551" max="12555" width="10" style="212" customWidth="1"/>
    <col min="12556" max="12800" width="9.140625" style="212"/>
    <col min="12801" max="12801" width="40.42578125" style="212" customWidth="1"/>
    <col min="12802" max="12806" width="0" style="212" hidden="1" customWidth="1"/>
    <col min="12807" max="12811" width="10" style="212" customWidth="1"/>
    <col min="12812" max="13056" width="9.140625" style="212"/>
    <col min="13057" max="13057" width="40.42578125" style="212" customWidth="1"/>
    <col min="13058" max="13062" width="0" style="212" hidden="1" customWidth="1"/>
    <col min="13063" max="13067" width="10" style="212" customWidth="1"/>
    <col min="13068" max="13312" width="9.140625" style="212"/>
    <col min="13313" max="13313" width="40.42578125" style="212" customWidth="1"/>
    <col min="13314" max="13318" width="0" style="212" hidden="1" customWidth="1"/>
    <col min="13319" max="13323" width="10" style="212" customWidth="1"/>
    <col min="13324" max="13568" width="9.140625" style="212"/>
    <col min="13569" max="13569" width="40.42578125" style="212" customWidth="1"/>
    <col min="13570" max="13574" width="0" style="212" hidden="1" customWidth="1"/>
    <col min="13575" max="13579" width="10" style="212" customWidth="1"/>
    <col min="13580" max="13824" width="9.140625" style="212"/>
    <col min="13825" max="13825" width="40.42578125" style="212" customWidth="1"/>
    <col min="13826" max="13830" width="0" style="212" hidden="1" customWidth="1"/>
    <col min="13831" max="13835" width="10" style="212" customWidth="1"/>
    <col min="13836" max="14080" width="9.140625" style="212"/>
    <col min="14081" max="14081" width="40.42578125" style="212" customWidth="1"/>
    <col min="14082" max="14086" width="0" style="212" hidden="1" customWidth="1"/>
    <col min="14087" max="14091" width="10" style="212" customWidth="1"/>
    <col min="14092" max="14336" width="9.140625" style="212"/>
    <col min="14337" max="14337" width="40.42578125" style="212" customWidth="1"/>
    <col min="14338" max="14342" width="0" style="212" hidden="1" customWidth="1"/>
    <col min="14343" max="14347" width="10" style="212" customWidth="1"/>
    <col min="14348" max="14592" width="9.140625" style="212"/>
    <col min="14593" max="14593" width="40.42578125" style="212" customWidth="1"/>
    <col min="14594" max="14598" width="0" style="212" hidden="1" customWidth="1"/>
    <col min="14599" max="14603" width="10" style="212" customWidth="1"/>
    <col min="14604" max="14848" width="9.140625" style="212"/>
    <col min="14849" max="14849" width="40.42578125" style="212" customWidth="1"/>
    <col min="14850" max="14854" width="0" style="212" hidden="1" customWidth="1"/>
    <col min="14855" max="14859" width="10" style="212" customWidth="1"/>
    <col min="14860" max="15104" width="9.140625" style="212"/>
    <col min="15105" max="15105" width="40.42578125" style="212" customWidth="1"/>
    <col min="15106" max="15110" width="0" style="212" hidden="1" customWidth="1"/>
    <col min="15111" max="15115" width="10" style="212" customWidth="1"/>
    <col min="15116" max="15360" width="9.140625" style="212"/>
    <col min="15361" max="15361" width="40.42578125" style="212" customWidth="1"/>
    <col min="15362" max="15366" width="0" style="212" hidden="1" customWidth="1"/>
    <col min="15367" max="15371" width="10" style="212" customWidth="1"/>
    <col min="15372" max="15616" width="9.140625" style="212"/>
    <col min="15617" max="15617" width="40.42578125" style="212" customWidth="1"/>
    <col min="15618" max="15622" width="0" style="212" hidden="1" customWidth="1"/>
    <col min="15623" max="15627" width="10" style="212" customWidth="1"/>
    <col min="15628" max="15872" width="9.140625" style="212"/>
    <col min="15873" max="15873" width="40.42578125" style="212" customWidth="1"/>
    <col min="15874" max="15878" width="0" style="212" hidden="1" customWidth="1"/>
    <col min="15879" max="15883" width="10" style="212" customWidth="1"/>
    <col min="15884" max="16128" width="9.140625" style="212"/>
    <col min="16129" max="16129" width="40.42578125" style="212" customWidth="1"/>
    <col min="16130" max="16134" width="0" style="212" hidden="1" customWidth="1"/>
    <col min="16135" max="16139" width="10" style="212" customWidth="1"/>
    <col min="16140" max="16384" width="9.140625" style="212"/>
  </cols>
  <sheetData>
    <row r="1" spans="1:13" s="6" customFormat="1" ht="12.95" customHeight="1" x14ac:dyDescent="0.2">
      <c r="A1" s="952" t="s">
        <v>1375</v>
      </c>
    </row>
    <row r="2" spans="1:13" s="279" customFormat="1" ht="18" customHeight="1" x14ac:dyDescent="0.2">
      <c r="A2" s="210" t="s">
        <v>329</v>
      </c>
      <c r="B2" s="287"/>
    </row>
    <row r="3" spans="1:13" s="279" customFormat="1" ht="18" customHeight="1" x14ac:dyDescent="0.2">
      <c r="A3" s="210" t="s">
        <v>330</v>
      </c>
      <c r="B3" s="287"/>
    </row>
    <row r="4" spans="1:13" s="279" customFormat="1" ht="18" customHeight="1" x14ac:dyDescent="0.2">
      <c r="A4" s="210" t="s">
        <v>328</v>
      </c>
      <c r="B4" s="287"/>
    </row>
    <row r="5" spans="1:13" s="269" customFormat="1" ht="18" customHeight="1" thickBot="1" x14ac:dyDescent="0.25">
      <c r="A5" s="268" t="s">
        <v>298</v>
      </c>
      <c r="B5" s="289"/>
      <c r="C5" s="28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12.95" customHeight="1" x14ac:dyDescent="0.2">
      <c r="A7" s="270"/>
      <c r="B7" s="233"/>
    </row>
    <row r="8" spans="1:13" s="299" customFormat="1" ht="12.95" customHeight="1" x14ac:dyDescent="0.2">
      <c r="A8" s="232" t="s">
        <v>42</v>
      </c>
      <c r="B8" s="271">
        <v>98027.4</v>
      </c>
      <c r="C8" s="271">
        <v>121653.2</v>
      </c>
      <c r="D8" s="271">
        <v>134260.70000000001</v>
      </c>
      <c r="E8" s="271">
        <v>140914.20000000001</v>
      </c>
      <c r="F8" s="271">
        <v>140535.1</v>
      </c>
      <c r="G8" s="271">
        <v>142809.60000000001</v>
      </c>
      <c r="H8" s="271">
        <v>146110.1</v>
      </c>
      <c r="I8" s="271">
        <v>150775</v>
      </c>
      <c r="J8" s="271">
        <v>158817.79999999999</v>
      </c>
      <c r="K8" s="271">
        <v>171729</v>
      </c>
      <c r="L8" s="271">
        <v>205181.5</v>
      </c>
      <c r="M8" s="271">
        <v>224777.7</v>
      </c>
    </row>
    <row r="9" spans="1:13" ht="12.95" customHeight="1" x14ac:dyDescent="0.2">
      <c r="A9" s="273" t="s">
        <v>236</v>
      </c>
      <c r="B9" s="274">
        <v>19066</v>
      </c>
      <c r="C9" s="274">
        <v>17526.400000000001</v>
      </c>
      <c r="D9" s="274">
        <v>19409.2</v>
      </c>
      <c r="E9" s="274">
        <v>18665.099999999999</v>
      </c>
      <c r="F9" s="274">
        <v>16625.599999999999</v>
      </c>
      <c r="G9" s="274">
        <v>15255.2</v>
      </c>
      <c r="H9" s="274">
        <v>18236.599999999999</v>
      </c>
      <c r="I9" s="274">
        <v>19534</v>
      </c>
      <c r="J9" s="274">
        <v>20174.8</v>
      </c>
      <c r="K9" s="274">
        <v>22916.799999999999</v>
      </c>
      <c r="L9" s="274">
        <v>46289.4</v>
      </c>
      <c r="M9" s="274">
        <v>52385.7</v>
      </c>
    </row>
    <row r="10" spans="1:13" ht="12.95" customHeight="1" x14ac:dyDescent="0.2">
      <c r="A10" s="275" t="s">
        <v>301</v>
      </c>
      <c r="B10" s="274">
        <v>3494.1</v>
      </c>
      <c r="C10" s="274">
        <v>3320.8</v>
      </c>
      <c r="D10" s="274">
        <v>2664.8</v>
      </c>
      <c r="E10" s="274">
        <v>3905.6</v>
      </c>
      <c r="F10" s="274">
        <v>4160.7</v>
      </c>
      <c r="G10" s="274">
        <v>2262.3000000000002</v>
      </c>
      <c r="H10" s="274">
        <v>4702</v>
      </c>
      <c r="I10" s="274">
        <v>6232</v>
      </c>
      <c r="J10" s="274">
        <v>6420.9</v>
      </c>
      <c r="K10" s="274">
        <v>5060.8999999999996</v>
      </c>
      <c r="L10" s="274">
        <v>8793.6</v>
      </c>
      <c r="M10" s="274">
        <v>9833.2999999999993</v>
      </c>
    </row>
    <row r="11" spans="1:13" ht="12.95" customHeight="1" x14ac:dyDescent="0.2">
      <c r="A11" s="275" t="s">
        <v>238</v>
      </c>
      <c r="B11" s="274">
        <v>421.9</v>
      </c>
      <c r="C11" s="274">
        <v>521.20000000000005</v>
      </c>
      <c r="D11" s="274">
        <v>385.1</v>
      </c>
      <c r="E11" s="274">
        <v>505.1</v>
      </c>
      <c r="F11" s="274">
        <v>404.5</v>
      </c>
      <c r="G11" s="274">
        <v>156.1</v>
      </c>
      <c r="H11" s="274">
        <v>279</v>
      </c>
      <c r="I11" s="274">
        <v>390.6</v>
      </c>
      <c r="J11" s="274">
        <v>172.3</v>
      </c>
      <c r="K11" s="274">
        <v>211.6</v>
      </c>
      <c r="L11" s="274">
        <v>309</v>
      </c>
      <c r="M11" s="274">
        <v>1276.7</v>
      </c>
    </row>
    <row r="12" spans="1:13" ht="12.95" customHeight="1" x14ac:dyDescent="0.2">
      <c r="A12" s="275" t="s">
        <v>239</v>
      </c>
      <c r="B12" s="274">
        <v>5802.9</v>
      </c>
      <c r="C12" s="274">
        <v>6281.3</v>
      </c>
      <c r="D12" s="274">
        <v>5411.7</v>
      </c>
      <c r="E12" s="274">
        <v>4890.8</v>
      </c>
      <c r="F12" s="274">
        <v>3980.3</v>
      </c>
      <c r="G12" s="274">
        <v>4607</v>
      </c>
      <c r="H12" s="274">
        <v>5030.5</v>
      </c>
      <c r="I12" s="274">
        <v>4207.8</v>
      </c>
      <c r="J12" s="274">
        <v>4320.8999999999996</v>
      </c>
      <c r="K12" s="274">
        <v>4957.8999999999996</v>
      </c>
      <c r="L12" s="274">
        <v>9795</v>
      </c>
      <c r="M12" s="274">
        <v>12403.7</v>
      </c>
    </row>
    <row r="13" spans="1:13" ht="12" x14ac:dyDescent="0.2">
      <c r="A13" s="275" t="s">
        <v>302</v>
      </c>
      <c r="B13" s="274">
        <v>1681.1</v>
      </c>
      <c r="C13" s="274">
        <v>1574.6</v>
      </c>
      <c r="D13" s="274">
        <v>1186.2</v>
      </c>
      <c r="E13" s="274">
        <v>1310.4000000000001</v>
      </c>
      <c r="F13" s="274">
        <v>1509</v>
      </c>
      <c r="G13" s="274">
        <v>1391.2</v>
      </c>
      <c r="H13" s="274">
        <v>2306.1999999999998</v>
      </c>
      <c r="I13" s="274">
        <v>1397.7</v>
      </c>
      <c r="J13" s="274">
        <v>1609.9</v>
      </c>
      <c r="K13" s="274">
        <v>1798.2</v>
      </c>
      <c r="L13" s="274">
        <v>7286.4</v>
      </c>
      <c r="M13" s="274">
        <v>5962.6</v>
      </c>
    </row>
    <row r="14" spans="1:13" ht="24" x14ac:dyDescent="0.2">
      <c r="A14" s="275" t="s">
        <v>241</v>
      </c>
      <c r="B14" s="274" t="s">
        <v>33</v>
      </c>
      <c r="C14" s="274">
        <v>0.7</v>
      </c>
      <c r="D14" s="274">
        <v>3333.8</v>
      </c>
      <c r="E14" s="274">
        <v>0.3</v>
      </c>
      <c r="F14" s="274" t="s">
        <v>33</v>
      </c>
      <c r="G14" s="274">
        <v>2.5</v>
      </c>
      <c r="H14" s="274">
        <v>1.6</v>
      </c>
      <c r="I14" s="274" t="s">
        <v>33</v>
      </c>
      <c r="J14" s="274" t="s">
        <v>33</v>
      </c>
      <c r="K14" s="274" t="s">
        <v>33</v>
      </c>
      <c r="L14" s="274">
        <v>0</v>
      </c>
      <c r="M14" s="274">
        <v>1.1000000000000001</v>
      </c>
    </row>
    <row r="15" spans="1:13" ht="12.95" customHeight="1" x14ac:dyDescent="0.2">
      <c r="A15" s="275" t="s">
        <v>242</v>
      </c>
      <c r="B15" s="274">
        <v>4247.2</v>
      </c>
      <c r="C15" s="274">
        <v>4954.7</v>
      </c>
      <c r="D15" s="274">
        <v>4941.7</v>
      </c>
      <c r="E15" s="274">
        <v>5640.5</v>
      </c>
      <c r="F15" s="274">
        <v>5600.2</v>
      </c>
      <c r="G15" s="274">
        <v>5946.5</v>
      </c>
      <c r="H15" s="274">
        <v>5555.9</v>
      </c>
      <c r="I15" s="274">
        <v>5110.6000000000004</v>
      </c>
      <c r="J15" s="274">
        <v>6354.7</v>
      </c>
      <c r="K15" s="274">
        <v>9071.2999999999993</v>
      </c>
      <c r="L15" s="274">
        <v>16962.2</v>
      </c>
      <c r="M15" s="274">
        <v>14953.2</v>
      </c>
    </row>
    <row r="16" spans="1:13" ht="12.95" customHeight="1" x14ac:dyDescent="0.2">
      <c r="A16" s="275" t="s">
        <v>243</v>
      </c>
      <c r="B16" s="223">
        <v>3404.7</v>
      </c>
      <c r="C16" s="223">
        <v>847.8</v>
      </c>
      <c r="D16" s="223">
        <v>1479.1</v>
      </c>
      <c r="E16" s="223">
        <v>2371.1</v>
      </c>
      <c r="F16" s="223">
        <v>963.4</v>
      </c>
      <c r="G16" s="223">
        <v>876.2</v>
      </c>
      <c r="H16" s="223">
        <v>353.6</v>
      </c>
      <c r="I16" s="223">
        <v>2106</v>
      </c>
      <c r="J16" s="223">
        <v>1265.5999999999999</v>
      </c>
      <c r="K16" s="223">
        <v>1783.3</v>
      </c>
      <c r="L16" s="223">
        <v>3100.1</v>
      </c>
      <c r="M16" s="223">
        <v>7827.3</v>
      </c>
    </row>
    <row r="17" spans="1:13" ht="12.95" customHeight="1" x14ac:dyDescent="0.2">
      <c r="A17" s="275" t="s">
        <v>244</v>
      </c>
      <c r="B17" s="223">
        <v>14.1</v>
      </c>
      <c r="C17" s="223">
        <v>25.4</v>
      </c>
      <c r="D17" s="223">
        <v>6.7</v>
      </c>
      <c r="E17" s="223">
        <v>41.3</v>
      </c>
      <c r="F17" s="223">
        <v>7.5</v>
      </c>
      <c r="G17" s="223">
        <v>13.5</v>
      </c>
      <c r="H17" s="223">
        <v>7.8</v>
      </c>
      <c r="I17" s="223">
        <v>89.2</v>
      </c>
      <c r="J17" s="223">
        <v>30.4</v>
      </c>
      <c r="K17" s="223">
        <v>33.6</v>
      </c>
      <c r="L17" s="223">
        <v>43</v>
      </c>
      <c r="M17" s="223">
        <v>127.8</v>
      </c>
    </row>
    <row r="18" spans="1:13" ht="12.95" customHeight="1" x14ac:dyDescent="0.2">
      <c r="A18" s="273" t="s">
        <v>245</v>
      </c>
      <c r="B18" s="223">
        <v>78961.399999999994</v>
      </c>
      <c r="C18" s="223">
        <v>104126.8</v>
      </c>
      <c r="D18" s="223">
        <v>114851.5</v>
      </c>
      <c r="E18" s="223">
        <v>122249.1</v>
      </c>
      <c r="F18" s="223">
        <v>123909.6</v>
      </c>
      <c r="G18" s="223">
        <v>127554.4</v>
      </c>
      <c r="H18" s="223">
        <v>127873.5</v>
      </c>
      <c r="I18" s="223">
        <v>131241</v>
      </c>
      <c r="J18" s="223">
        <v>138643</v>
      </c>
      <c r="K18" s="223">
        <v>148812.20000000001</v>
      </c>
      <c r="L18" s="223">
        <v>158892.1</v>
      </c>
      <c r="M18" s="223">
        <v>172392.1</v>
      </c>
    </row>
    <row r="19" spans="1:13" ht="12.95" customHeight="1" x14ac:dyDescent="0.2">
      <c r="A19" s="275" t="s">
        <v>246</v>
      </c>
      <c r="B19" s="223">
        <v>72523.399999999994</v>
      </c>
      <c r="C19" s="223">
        <v>92549.1</v>
      </c>
      <c r="D19" s="223">
        <v>95266.4</v>
      </c>
      <c r="E19" s="223">
        <v>120204.6</v>
      </c>
      <c r="F19" s="223">
        <v>120917.3</v>
      </c>
      <c r="G19" s="223">
        <v>122495.4</v>
      </c>
      <c r="H19" s="223">
        <v>123757.6</v>
      </c>
      <c r="I19" s="223">
        <v>127305.4</v>
      </c>
      <c r="J19" s="223">
        <v>135889.60000000001</v>
      </c>
      <c r="K19" s="223">
        <v>145752.1</v>
      </c>
      <c r="L19" s="223">
        <v>156093.70000000001</v>
      </c>
      <c r="M19" s="223">
        <v>169943.7</v>
      </c>
    </row>
    <row r="20" spans="1:13" ht="12.95" customHeight="1" x14ac:dyDescent="0.2">
      <c r="A20" s="275" t="s">
        <v>247</v>
      </c>
      <c r="B20" s="223" t="s">
        <v>248</v>
      </c>
      <c r="C20" s="223" t="s">
        <v>248</v>
      </c>
      <c r="D20" s="223" t="s">
        <v>248</v>
      </c>
      <c r="E20" s="223" t="s">
        <v>248</v>
      </c>
      <c r="F20" s="223" t="s">
        <v>33</v>
      </c>
      <c r="G20" s="223" t="s">
        <v>33</v>
      </c>
      <c r="H20" s="223" t="s">
        <v>33</v>
      </c>
      <c r="I20" s="223">
        <v>8.6</v>
      </c>
      <c r="J20" s="223">
        <v>9.5</v>
      </c>
      <c r="K20" s="223">
        <v>7.6</v>
      </c>
      <c r="L20" s="223">
        <v>8.1999999999999993</v>
      </c>
      <c r="M20" s="223">
        <v>1.6</v>
      </c>
    </row>
    <row r="21" spans="1:13" ht="12.95" customHeight="1" x14ac:dyDescent="0.2">
      <c r="A21" s="275" t="s">
        <v>249</v>
      </c>
      <c r="B21" s="223">
        <v>7.7</v>
      </c>
      <c r="C21" s="223">
        <v>8.8000000000000007</v>
      </c>
      <c r="D21" s="223">
        <v>8.8000000000000007</v>
      </c>
      <c r="E21" s="223" t="s">
        <v>33</v>
      </c>
      <c r="F21" s="223" t="s">
        <v>33</v>
      </c>
      <c r="G21" s="223">
        <v>0.5</v>
      </c>
      <c r="H21" s="223">
        <v>9</v>
      </c>
      <c r="I21" s="223" t="s">
        <v>33</v>
      </c>
      <c r="J21" s="223" t="s">
        <v>33</v>
      </c>
      <c r="K21" s="223" t="s">
        <v>33</v>
      </c>
      <c r="L21" s="223" t="s">
        <v>33</v>
      </c>
      <c r="M21" s="223" t="s">
        <v>33</v>
      </c>
    </row>
    <row r="22" spans="1:13" ht="12.95" customHeight="1" x14ac:dyDescent="0.2">
      <c r="A22" s="275" t="s">
        <v>250</v>
      </c>
      <c r="B22" s="223">
        <v>256.8</v>
      </c>
      <c r="C22" s="223">
        <v>687.5</v>
      </c>
      <c r="D22" s="223">
        <v>462.4</v>
      </c>
      <c r="E22" s="223">
        <v>308.5</v>
      </c>
      <c r="F22" s="223">
        <v>11.6</v>
      </c>
      <c r="G22" s="223">
        <v>18.600000000000001</v>
      </c>
      <c r="H22" s="223">
        <v>0.2</v>
      </c>
      <c r="I22" s="223">
        <v>0.4</v>
      </c>
      <c r="J22" s="223">
        <v>0.3</v>
      </c>
      <c r="K22" s="223">
        <v>1.1000000000000001</v>
      </c>
      <c r="L22" s="223">
        <v>0.1</v>
      </c>
      <c r="M22" s="223">
        <v>1.6</v>
      </c>
    </row>
    <row r="23" spans="1:13" ht="12.95" customHeight="1" x14ac:dyDescent="0.2">
      <c r="A23" s="275" t="s">
        <v>251</v>
      </c>
      <c r="B23" s="223">
        <v>0</v>
      </c>
      <c r="C23" s="223">
        <v>0</v>
      </c>
      <c r="D23" s="223">
        <v>0</v>
      </c>
      <c r="E23" s="223">
        <v>0</v>
      </c>
      <c r="F23" s="223">
        <v>0</v>
      </c>
      <c r="G23" s="223">
        <v>0</v>
      </c>
      <c r="H23" s="223" t="s">
        <v>33</v>
      </c>
      <c r="I23" s="223" t="s">
        <v>33</v>
      </c>
      <c r="J23" s="223" t="s">
        <v>33</v>
      </c>
      <c r="K23" s="223" t="s">
        <v>33</v>
      </c>
      <c r="L23" s="223" t="s">
        <v>33</v>
      </c>
      <c r="M23" s="223">
        <v>7.7</v>
      </c>
    </row>
    <row r="24" spans="1:13" ht="12.95" customHeight="1" x14ac:dyDescent="0.2">
      <c r="A24" s="275" t="s">
        <v>252</v>
      </c>
      <c r="B24" s="223">
        <v>6069.1</v>
      </c>
      <c r="C24" s="223">
        <v>10668.8</v>
      </c>
      <c r="D24" s="223">
        <v>18859.5</v>
      </c>
      <c r="E24" s="223">
        <v>949.5</v>
      </c>
      <c r="F24" s="223">
        <v>2169</v>
      </c>
      <c r="G24" s="223">
        <v>4084.5</v>
      </c>
      <c r="H24" s="223">
        <v>3670.7</v>
      </c>
      <c r="I24" s="223">
        <v>3594.6</v>
      </c>
      <c r="J24" s="223">
        <v>2088.9</v>
      </c>
      <c r="K24" s="223">
        <v>2443.6</v>
      </c>
      <c r="L24" s="223">
        <v>2116.8000000000002</v>
      </c>
      <c r="M24" s="223">
        <v>1524.8</v>
      </c>
    </row>
    <row r="25" spans="1:13" ht="12.95" customHeight="1" x14ac:dyDescent="0.2">
      <c r="A25" s="275" t="s">
        <v>253</v>
      </c>
      <c r="B25" s="223">
        <v>89.2</v>
      </c>
      <c r="C25" s="223">
        <v>94.6</v>
      </c>
      <c r="D25" s="223">
        <v>121.4</v>
      </c>
      <c r="E25" s="223">
        <v>186</v>
      </c>
      <c r="F25" s="223">
        <v>186</v>
      </c>
      <c r="G25" s="223">
        <v>340.1</v>
      </c>
      <c r="H25" s="223">
        <v>241.4</v>
      </c>
      <c r="I25" s="223">
        <v>160.30000000000001</v>
      </c>
      <c r="J25" s="223">
        <v>491.4</v>
      </c>
      <c r="K25" s="223">
        <v>470.1</v>
      </c>
      <c r="L25" s="223">
        <v>488.8</v>
      </c>
      <c r="M25" s="223">
        <v>713.7</v>
      </c>
    </row>
    <row r="26" spans="1:13" ht="12" x14ac:dyDescent="0.2">
      <c r="A26" s="273" t="s">
        <v>317</v>
      </c>
      <c r="B26" s="223">
        <v>15.3</v>
      </c>
      <c r="C26" s="223">
        <v>117.9</v>
      </c>
      <c r="D26" s="223">
        <v>132.9</v>
      </c>
      <c r="E26" s="223">
        <v>600.4</v>
      </c>
      <c r="F26" s="223">
        <v>625.70000000000005</v>
      </c>
      <c r="G26" s="223">
        <v>615.20000000000005</v>
      </c>
      <c r="H26" s="223">
        <v>194.5</v>
      </c>
      <c r="I26" s="223">
        <v>171.8</v>
      </c>
      <c r="J26" s="223">
        <v>163.19999999999999</v>
      </c>
      <c r="K26" s="223">
        <v>137.69999999999999</v>
      </c>
      <c r="L26" s="223">
        <v>184.6</v>
      </c>
      <c r="M26" s="223">
        <v>199.1</v>
      </c>
    </row>
    <row r="27" spans="1:13" ht="12.95" customHeight="1" x14ac:dyDescent="0.2">
      <c r="A27" s="273"/>
      <c r="B27" s="223"/>
      <c r="C27" s="223"/>
      <c r="D27" s="223"/>
      <c r="E27" s="223"/>
      <c r="F27" s="223"/>
      <c r="G27" s="223"/>
      <c r="H27" s="223"/>
      <c r="I27" s="223"/>
      <c r="J27" s="223"/>
      <c r="K27" s="223"/>
      <c r="L27" s="223"/>
      <c r="M27" s="223"/>
    </row>
    <row r="28" spans="1:13" ht="12.95" customHeight="1" x14ac:dyDescent="0.2">
      <c r="A28" s="232" t="s">
        <v>43</v>
      </c>
      <c r="B28" s="271">
        <v>82559.100000000006</v>
      </c>
      <c r="C28" s="271">
        <v>106268.6</v>
      </c>
      <c r="D28" s="271">
        <v>107360</v>
      </c>
      <c r="E28" s="271">
        <v>106118</v>
      </c>
      <c r="F28" s="271">
        <v>108185.4</v>
      </c>
      <c r="G28" s="271">
        <v>111618.2</v>
      </c>
      <c r="H28" s="271">
        <v>112238.3</v>
      </c>
      <c r="I28" s="271">
        <v>120890.6</v>
      </c>
      <c r="J28" s="271">
        <v>131277.4</v>
      </c>
      <c r="K28" s="271">
        <v>147483.79999999999</v>
      </c>
      <c r="L28" s="271">
        <v>101697.4</v>
      </c>
      <c r="M28" s="271">
        <v>87280.1</v>
      </c>
    </row>
    <row r="29" spans="1:13" ht="12.95" customHeight="1" x14ac:dyDescent="0.2">
      <c r="A29" s="273" t="s">
        <v>255</v>
      </c>
      <c r="B29" s="274">
        <v>17131.5</v>
      </c>
      <c r="C29" s="274">
        <v>17021.8</v>
      </c>
      <c r="D29" s="274">
        <v>13768.1</v>
      </c>
      <c r="E29" s="274">
        <v>15734.6</v>
      </c>
      <c r="F29" s="274">
        <v>14392</v>
      </c>
      <c r="G29" s="274">
        <v>14015.5</v>
      </c>
      <c r="H29" s="274">
        <v>14789.8</v>
      </c>
      <c r="I29" s="274">
        <v>13967.8</v>
      </c>
      <c r="J29" s="274">
        <v>20853.7</v>
      </c>
      <c r="K29" s="274">
        <v>25945.5</v>
      </c>
      <c r="L29" s="274">
        <v>29982.3</v>
      </c>
      <c r="M29" s="274">
        <v>26286.3</v>
      </c>
    </row>
    <row r="30" spans="1:13" ht="12.95" customHeight="1" x14ac:dyDescent="0.2">
      <c r="A30" s="275" t="s">
        <v>256</v>
      </c>
      <c r="B30" s="274">
        <v>9477</v>
      </c>
      <c r="C30" s="274">
        <v>9511.2000000000007</v>
      </c>
      <c r="D30" s="274">
        <v>7601.1</v>
      </c>
      <c r="E30" s="274">
        <v>7656.2</v>
      </c>
      <c r="F30" s="274">
        <v>7377.3</v>
      </c>
      <c r="G30" s="274">
        <v>6282.1</v>
      </c>
      <c r="H30" s="274">
        <v>6973.3</v>
      </c>
      <c r="I30" s="274">
        <v>4988.2</v>
      </c>
      <c r="J30" s="274">
        <v>5981.4</v>
      </c>
      <c r="K30" s="274">
        <v>8299.6</v>
      </c>
      <c r="L30" s="274">
        <v>19154</v>
      </c>
      <c r="M30" s="274">
        <v>15044.4</v>
      </c>
    </row>
    <row r="31" spans="1:13" ht="12.95" customHeight="1" x14ac:dyDescent="0.2">
      <c r="A31" s="275" t="s">
        <v>257</v>
      </c>
      <c r="B31" s="274">
        <v>383.9</v>
      </c>
      <c r="C31" s="274">
        <v>445.7</v>
      </c>
      <c r="D31" s="274">
        <v>409.5</v>
      </c>
      <c r="E31" s="274">
        <v>478.4</v>
      </c>
      <c r="F31" s="274">
        <v>412.7</v>
      </c>
      <c r="G31" s="274">
        <v>564.5</v>
      </c>
      <c r="H31" s="274">
        <v>473.4</v>
      </c>
      <c r="I31" s="274">
        <v>716.1</v>
      </c>
      <c r="J31" s="274">
        <v>620.79999999999995</v>
      </c>
      <c r="K31" s="274">
        <v>1305.4000000000001</v>
      </c>
      <c r="L31" s="274">
        <v>1937.1</v>
      </c>
      <c r="M31" s="274">
        <v>2520.6999999999998</v>
      </c>
    </row>
    <row r="32" spans="1:13" ht="12.95" customHeight="1" x14ac:dyDescent="0.2">
      <c r="A32" s="275" t="s">
        <v>258</v>
      </c>
      <c r="B32" s="274">
        <v>4258.5</v>
      </c>
      <c r="C32" s="274">
        <v>3820.3</v>
      </c>
      <c r="D32" s="274">
        <v>2956.4</v>
      </c>
      <c r="E32" s="274">
        <v>4211.3999999999996</v>
      </c>
      <c r="F32" s="274">
        <v>3146.5</v>
      </c>
      <c r="G32" s="274">
        <v>3793.1</v>
      </c>
      <c r="H32" s="274">
        <v>3244.7</v>
      </c>
      <c r="I32" s="274">
        <v>3899.7</v>
      </c>
      <c r="J32" s="274">
        <v>9630.2000000000007</v>
      </c>
      <c r="K32" s="274">
        <v>11151.3</v>
      </c>
      <c r="L32" s="274">
        <v>2899</v>
      </c>
      <c r="M32" s="274">
        <v>2048.8000000000002</v>
      </c>
    </row>
    <row r="33" spans="1:13" ht="12.95" customHeight="1" x14ac:dyDescent="0.2">
      <c r="A33" s="275" t="s">
        <v>259</v>
      </c>
      <c r="B33" s="274">
        <v>168.7</v>
      </c>
      <c r="C33" s="274">
        <v>170.2</v>
      </c>
      <c r="D33" s="274">
        <v>195.1</v>
      </c>
      <c r="E33" s="274">
        <v>277.5</v>
      </c>
      <c r="F33" s="274">
        <v>162.69999999999999</v>
      </c>
      <c r="G33" s="274">
        <v>169.4</v>
      </c>
      <c r="H33" s="274">
        <v>251.5</v>
      </c>
      <c r="I33" s="274">
        <v>408.2</v>
      </c>
      <c r="J33" s="274">
        <v>346.2</v>
      </c>
      <c r="K33" s="274">
        <v>467</v>
      </c>
      <c r="L33" s="274">
        <v>806.6</v>
      </c>
      <c r="M33" s="274">
        <v>704.7</v>
      </c>
    </row>
    <row r="34" spans="1:13" ht="12.95" customHeight="1" x14ac:dyDescent="0.2">
      <c r="A34" s="275" t="s">
        <v>260</v>
      </c>
      <c r="B34" s="274">
        <v>2060.6999999999998</v>
      </c>
      <c r="C34" s="274">
        <v>2209.4</v>
      </c>
      <c r="D34" s="274">
        <v>2027.5</v>
      </c>
      <c r="E34" s="274">
        <v>2241.4</v>
      </c>
      <c r="F34" s="274">
        <v>2144.1999999999998</v>
      </c>
      <c r="G34" s="274">
        <v>2132</v>
      </c>
      <c r="H34" s="274">
        <v>2662.9</v>
      </c>
      <c r="I34" s="274">
        <v>2346.8000000000002</v>
      </c>
      <c r="J34" s="274">
        <v>2730.1</v>
      </c>
      <c r="K34" s="274">
        <v>3112.1</v>
      </c>
      <c r="L34" s="274">
        <v>3218.9</v>
      </c>
      <c r="M34" s="274">
        <v>4012.7</v>
      </c>
    </row>
    <row r="35" spans="1:13" ht="12.95" customHeight="1" x14ac:dyDescent="0.2">
      <c r="A35" s="275" t="s">
        <v>261</v>
      </c>
      <c r="B35" s="274">
        <v>589.20000000000005</v>
      </c>
      <c r="C35" s="274">
        <v>468.9</v>
      </c>
      <c r="D35" s="274">
        <v>335.2</v>
      </c>
      <c r="E35" s="274">
        <v>438.1</v>
      </c>
      <c r="F35" s="274">
        <v>515.5</v>
      </c>
      <c r="G35" s="274">
        <v>376.1</v>
      </c>
      <c r="H35" s="274">
        <v>459.4</v>
      </c>
      <c r="I35" s="274">
        <v>968.7</v>
      </c>
      <c r="J35" s="274">
        <v>772.2</v>
      </c>
      <c r="K35" s="274">
        <v>839.9</v>
      </c>
      <c r="L35" s="274">
        <v>1059.9000000000001</v>
      </c>
      <c r="M35" s="274">
        <v>1131.7</v>
      </c>
    </row>
    <row r="36" spans="1:13" ht="12.95" customHeight="1" x14ac:dyDescent="0.2">
      <c r="A36" s="275" t="s">
        <v>262</v>
      </c>
      <c r="B36" s="274">
        <v>193.5</v>
      </c>
      <c r="C36" s="274">
        <v>396.1</v>
      </c>
      <c r="D36" s="274">
        <v>243.3</v>
      </c>
      <c r="E36" s="274">
        <v>431.6</v>
      </c>
      <c r="F36" s="274">
        <v>633.20000000000005</v>
      </c>
      <c r="G36" s="274">
        <v>698.3</v>
      </c>
      <c r="H36" s="274">
        <v>724.5</v>
      </c>
      <c r="I36" s="274">
        <v>640</v>
      </c>
      <c r="J36" s="274">
        <v>772.8</v>
      </c>
      <c r="K36" s="274">
        <v>770.3</v>
      </c>
      <c r="L36" s="274">
        <v>906.9</v>
      </c>
      <c r="M36" s="274">
        <v>823.4</v>
      </c>
    </row>
    <row r="37" spans="1:13" ht="12.95" customHeight="1" x14ac:dyDescent="0.2">
      <c r="A37" s="273" t="s">
        <v>263</v>
      </c>
      <c r="B37" s="274">
        <v>65427.5</v>
      </c>
      <c r="C37" s="274">
        <v>89246.8</v>
      </c>
      <c r="D37" s="274">
        <v>93591.9</v>
      </c>
      <c r="E37" s="274">
        <v>90383.4</v>
      </c>
      <c r="F37" s="274">
        <v>93793.3</v>
      </c>
      <c r="G37" s="274">
        <v>97602.7</v>
      </c>
      <c r="H37" s="274">
        <v>97448.5</v>
      </c>
      <c r="I37" s="274">
        <v>106922.8</v>
      </c>
      <c r="J37" s="274">
        <v>110423.7</v>
      </c>
      <c r="K37" s="274">
        <v>121538.2</v>
      </c>
      <c r="L37" s="274">
        <v>71715.100000000006</v>
      </c>
      <c r="M37" s="274">
        <v>60993.8</v>
      </c>
    </row>
    <row r="38" spans="1:13" ht="12.95" customHeight="1" x14ac:dyDescent="0.2">
      <c r="A38" s="275" t="s">
        <v>264</v>
      </c>
      <c r="B38" s="274">
        <v>58729.599999999999</v>
      </c>
      <c r="C38" s="274">
        <v>82183.899999999994</v>
      </c>
      <c r="D38" s="274">
        <v>86726.8</v>
      </c>
      <c r="E38" s="274">
        <v>81852.5</v>
      </c>
      <c r="F38" s="274">
        <v>84420.6</v>
      </c>
      <c r="G38" s="274">
        <v>87438.7</v>
      </c>
      <c r="H38" s="274">
        <v>89714.1</v>
      </c>
      <c r="I38" s="274">
        <v>98272.6</v>
      </c>
      <c r="J38" s="274">
        <v>101054.7</v>
      </c>
      <c r="K38" s="274">
        <v>110508.8</v>
      </c>
      <c r="L38" s="274">
        <v>61649.5</v>
      </c>
      <c r="M38" s="274">
        <v>48318.1</v>
      </c>
    </row>
    <row r="39" spans="1:13" ht="12.95" customHeight="1" x14ac:dyDescent="0.2">
      <c r="A39" s="275" t="s">
        <v>265</v>
      </c>
      <c r="B39" s="274">
        <v>5110.3999999999996</v>
      </c>
      <c r="C39" s="274">
        <v>5137.5</v>
      </c>
      <c r="D39" s="274">
        <v>4988.2</v>
      </c>
      <c r="E39" s="274">
        <v>6703.4</v>
      </c>
      <c r="F39" s="274">
        <v>7360.4</v>
      </c>
      <c r="G39" s="274">
        <v>7863.6</v>
      </c>
      <c r="H39" s="274">
        <v>6125.3</v>
      </c>
      <c r="I39" s="274">
        <v>6413.1</v>
      </c>
      <c r="J39" s="274">
        <v>6932.4</v>
      </c>
      <c r="K39" s="274">
        <v>7030</v>
      </c>
      <c r="L39" s="274">
        <v>6969.3</v>
      </c>
      <c r="M39" s="274">
        <v>7235</v>
      </c>
    </row>
    <row r="40" spans="1:13" ht="11.85" customHeight="1" x14ac:dyDescent="0.2">
      <c r="A40" s="275" t="s">
        <v>266</v>
      </c>
      <c r="B40" s="274">
        <v>1587.5</v>
      </c>
      <c r="C40" s="274">
        <v>1925.4</v>
      </c>
      <c r="D40" s="274">
        <v>1876.8</v>
      </c>
      <c r="E40" s="274">
        <v>1827.5</v>
      </c>
      <c r="F40" s="274">
        <v>2012.3</v>
      </c>
      <c r="G40" s="274">
        <v>2300.3000000000002</v>
      </c>
      <c r="H40" s="274">
        <v>1609.2</v>
      </c>
      <c r="I40" s="274">
        <v>2237.1</v>
      </c>
      <c r="J40" s="274">
        <v>2436.6</v>
      </c>
      <c r="K40" s="274">
        <v>3999.4</v>
      </c>
      <c r="L40" s="274">
        <v>3096.2</v>
      </c>
      <c r="M40" s="274">
        <v>5440.7</v>
      </c>
    </row>
    <row r="41" spans="1:13" ht="12.95" customHeight="1" x14ac:dyDescent="0.2">
      <c r="A41" s="273"/>
      <c r="B41" s="223"/>
      <c r="C41" s="223"/>
      <c r="D41" s="223"/>
      <c r="E41" s="223"/>
      <c r="F41" s="223"/>
      <c r="G41" s="223"/>
      <c r="H41" s="223"/>
      <c r="I41" s="223"/>
      <c r="J41" s="223"/>
      <c r="K41" s="223"/>
      <c r="L41" s="223"/>
      <c r="M41" s="223"/>
    </row>
    <row r="42" spans="1:13" ht="12.95" customHeight="1" x14ac:dyDescent="0.2">
      <c r="A42" s="232" t="s">
        <v>44</v>
      </c>
      <c r="B42" s="271">
        <v>15468.4</v>
      </c>
      <c r="C42" s="271">
        <v>15384.6</v>
      </c>
      <c r="D42" s="271">
        <v>26900.7</v>
      </c>
      <c r="E42" s="271">
        <v>34796.199999999997</v>
      </c>
      <c r="F42" s="271">
        <v>32349.8</v>
      </c>
      <c r="G42" s="271">
        <v>31191.4</v>
      </c>
      <c r="H42" s="271">
        <v>33871.800000000003</v>
      </c>
      <c r="I42" s="271">
        <v>29884.400000000001</v>
      </c>
      <c r="J42" s="271">
        <v>27540.3</v>
      </c>
      <c r="K42" s="271">
        <v>24245.200000000001</v>
      </c>
      <c r="L42" s="271">
        <v>103484</v>
      </c>
      <c r="M42" s="271">
        <v>137497.70000000001</v>
      </c>
    </row>
    <row r="43" spans="1:13" ht="12.95" customHeight="1" x14ac:dyDescent="0.2">
      <c r="A43" s="273" t="s">
        <v>267</v>
      </c>
      <c r="B43" s="223">
        <v>9168.2000000000007</v>
      </c>
      <c r="C43" s="223">
        <v>11930.4</v>
      </c>
      <c r="D43" s="223">
        <v>20388.2</v>
      </c>
      <c r="E43" s="223">
        <v>25903.9</v>
      </c>
      <c r="F43" s="223">
        <v>26867.3</v>
      </c>
      <c r="G43" s="223">
        <v>27640.2</v>
      </c>
      <c r="H43" s="223">
        <v>28259</v>
      </c>
      <c r="I43" s="223">
        <v>28259.3</v>
      </c>
      <c r="J43" s="223">
        <v>28259.7</v>
      </c>
      <c r="K43" s="223">
        <v>36560.6</v>
      </c>
      <c r="L43" s="223">
        <v>97640</v>
      </c>
      <c r="M43" s="223">
        <v>156532.70000000001</v>
      </c>
    </row>
    <row r="44" spans="1:13" ht="12.95" customHeight="1" x14ac:dyDescent="0.2">
      <c r="A44" s="273" t="s">
        <v>268</v>
      </c>
      <c r="B44" s="223">
        <v>10555.6</v>
      </c>
      <c r="C44" s="223">
        <v>18020.900000000001</v>
      </c>
      <c r="D44" s="223">
        <v>21015</v>
      </c>
      <c r="E44" s="223">
        <v>20731.2</v>
      </c>
      <c r="F44" s="223">
        <v>19702.3</v>
      </c>
      <c r="G44" s="223">
        <v>19239.5</v>
      </c>
      <c r="H44" s="223">
        <v>40833.300000000003</v>
      </c>
      <c r="I44" s="223">
        <v>44479.7</v>
      </c>
      <c r="J44" s="223">
        <v>43343</v>
      </c>
      <c r="K44" s="223">
        <v>47192.4</v>
      </c>
      <c r="L44" s="223">
        <v>50667.3</v>
      </c>
      <c r="M44" s="223">
        <v>54730.6</v>
      </c>
    </row>
    <row r="45" spans="1:13" ht="12.95" customHeight="1" x14ac:dyDescent="0.2">
      <c r="A45" s="275" t="s">
        <v>269</v>
      </c>
      <c r="B45" s="223">
        <v>413.9</v>
      </c>
      <c r="C45" s="223">
        <v>7787.8</v>
      </c>
      <c r="D45" s="223">
        <v>7968.5</v>
      </c>
      <c r="E45" s="223">
        <v>8044.1</v>
      </c>
      <c r="F45" s="223">
        <v>8043.6</v>
      </c>
      <c r="G45" s="223">
        <v>8000.7</v>
      </c>
      <c r="H45" s="223">
        <v>29646.400000000001</v>
      </c>
      <c r="I45" s="223">
        <v>33415.5</v>
      </c>
      <c r="J45" s="223">
        <v>42427.199999999997</v>
      </c>
      <c r="K45" s="223">
        <v>46048.2</v>
      </c>
      <c r="L45" s="223">
        <v>49530.6</v>
      </c>
      <c r="M45" s="223">
        <v>53429.4</v>
      </c>
    </row>
    <row r="46" spans="1:13" ht="12.95" customHeight="1" x14ac:dyDescent="0.2">
      <c r="A46" s="275" t="s">
        <v>270</v>
      </c>
      <c r="B46" s="223">
        <v>10093.799999999999</v>
      </c>
      <c r="C46" s="223">
        <v>10185.299999999999</v>
      </c>
      <c r="D46" s="223">
        <v>12963.8</v>
      </c>
      <c r="E46" s="223">
        <v>12604.4</v>
      </c>
      <c r="F46" s="223">
        <v>11576</v>
      </c>
      <c r="G46" s="223">
        <v>11154</v>
      </c>
      <c r="H46" s="223">
        <v>10941.1</v>
      </c>
      <c r="I46" s="223">
        <v>10753.1</v>
      </c>
      <c r="J46" s="223">
        <v>829.3</v>
      </c>
      <c r="K46" s="223">
        <v>1033.5</v>
      </c>
      <c r="L46" s="223">
        <v>944.4</v>
      </c>
      <c r="M46" s="223">
        <v>852.6</v>
      </c>
    </row>
    <row r="47" spans="1:13" ht="36" x14ac:dyDescent="0.2">
      <c r="A47" s="275" t="s">
        <v>272</v>
      </c>
      <c r="B47" s="223"/>
      <c r="C47" s="223"/>
      <c r="D47" s="223"/>
      <c r="E47" s="223"/>
      <c r="F47" s="223"/>
      <c r="G47" s="223"/>
      <c r="H47" s="223" t="s">
        <v>33</v>
      </c>
      <c r="I47" s="223" t="s">
        <v>33</v>
      </c>
      <c r="J47" s="223" t="s">
        <v>33</v>
      </c>
      <c r="K47" s="223" t="s">
        <v>33</v>
      </c>
      <c r="L47" s="223" t="s">
        <v>33</v>
      </c>
      <c r="M47" s="223" t="s">
        <v>33</v>
      </c>
    </row>
    <row r="48" spans="1:13" ht="15" customHeight="1" x14ac:dyDescent="0.2">
      <c r="A48" s="275" t="s">
        <v>271</v>
      </c>
      <c r="B48" s="223">
        <v>47.9</v>
      </c>
      <c r="C48" s="223">
        <v>47.8</v>
      </c>
      <c r="D48" s="223">
        <v>82.7</v>
      </c>
      <c r="E48" s="223">
        <v>82.8</v>
      </c>
      <c r="F48" s="223">
        <v>82.8</v>
      </c>
      <c r="G48" s="223">
        <v>84.8</v>
      </c>
      <c r="H48" s="223">
        <v>245.9</v>
      </c>
      <c r="I48" s="223">
        <v>311.10000000000002</v>
      </c>
      <c r="J48" s="223">
        <v>86.5</v>
      </c>
      <c r="K48" s="223">
        <v>110.7</v>
      </c>
      <c r="L48" s="223">
        <v>192.4</v>
      </c>
      <c r="M48" s="223">
        <v>448.5</v>
      </c>
    </row>
    <row r="49" spans="1:13" ht="12.95" customHeight="1" x14ac:dyDescent="0.2">
      <c r="A49" s="276" t="s">
        <v>319</v>
      </c>
      <c r="B49" s="223">
        <v>-4824.7</v>
      </c>
      <c r="C49" s="223">
        <v>-18398</v>
      </c>
      <c r="D49" s="223">
        <v>-15098.6</v>
      </c>
      <c r="E49" s="223">
        <v>-12471.3</v>
      </c>
      <c r="F49" s="223">
        <v>-14881.7</v>
      </c>
      <c r="G49" s="223">
        <v>-16382.8</v>
      </c>
      <c r="H49" s="223">
        <v>-36431.599999999999</v>
      </c>
      <c r="I49" s="223">
        <v>-44056.7</v>
      </c>
      <c r="J49" s="223">
        <v>-44935.199999999997</v>
      </c>
      <c r="K49" s="223">
        <v>-60573.7</v>
      </c>
      <c r="L49" s="223">
        <v>-45779.6</v>
      </c>
      <c r="M49" s="223">
        <v>-74917</v>
      </c>
    </row>
    <row r="50" spans="1:13" ht="12.95" customHeight="1" x14ac:dyDescent="0.2">
      <c r="A50" s="276" t="s">
        <v>320</v>
      </c>
      <c r="B50" s="223">
        <v>569.29999999999995</v>
      </c>
      <c r="C50" s="223">
        <v>3831.2</v>
      </c>
      <c r="D50" s="223">
        <v>596</v>
      </c>
      <c r="E50" s="223">
        <v>632.4</v>
      </c>
      <c r="F50" s="223">
        <v>661.8</v>
      </c>
      <c r="G50" s="223">
        <v>694.5</v>
      </c>
      <c r="H50" s="223">
        <v>1211.0999999999999</v>
      </c>
      <c r="I50" s="223">
        <v>1202.2</v>
      </c>
      <c r="J50" s="223">
        <v>872.9</v>
      </c>
      <c r="K50" s="223">
        <v>1066</v>
      </c>
      <c r="L50" s="223">
        <v>956.3</v>
      </c>
      <c r="M50" s="223">
        <v>1151.3</v>
      </c>
    </row>
    <row r="51" spans="1:13" ht="6.95" customHeight="1" x14ac:dyDescent="0.2">
      <c r="A51" s="276"/>
      <c r="B51" s="223"/>
      <c r="C51" s="223"/>
      <c r="D51" s="223"/>
      <c r="E51" s="223"/>
      <c r="F51" s="223"/>
      <c r="G51" s="223"/>
      <c r="H51" s="223"/>
      <c r="I51" s="223"/>
      <c r="J51" s="223"/>
      <c r="K51" s="223"/>
      <c r="L51" s="223"/>
      <c r="M51" s="223"/>
    </row>
    <row r="52" spans="1:13" s="302" customFormat="1" ht="24" customHeight="1" x14ac:dyDescent="0.2">
      <c r="A52" s="232" t="s">
        <v>275</v>
      </c>
      <c r="B52" s="271">
        <v>98027.4</v>
      </c>
      <c r="C52" s="271">
        <v>121653.2</v>
      </c>
      <c r="D52" s="271">
        <v>134260.70000000001</v>
      </c>
      <c r="E52" s="271">
        <v>140914.20000000001</v>
      </c>
      <c r="F52" s="271">
        <v>140535.1</v>
      </c>
      <c r="G52" s="271">
        <v>142809.60000000001</v>
      </c>
      <c r="H52" s="271">
        <v>146110.1</v>
      </c>
      <c r="I52" s="271">
        <v>150775</v>
      </c>
      <c r="J52" s="271">
        <v>158817.79999999999</v>
      </c>
      <c r="K52" s="271">
        <v>171729</v>
      </c>
      <c r="L52" s="271">
        <v>205181.5</v>
      </c>
      <c r="M52" s="271">
        <v>224777.7</v>
      </c>
    </row>
    <row r="53" spans="1:13" s="302" customFormat="1" ht="6.95" customHeight="1" thickBot="1" x14ac:dyDescent="0.25">
      <c r="A53" s="230"/>
      <c r="B53" s="231"/>
      <c r="C53" s="231"/>
      <c r="D53" s="231"/>
      <c r="E53" s="231"/>
      <c r="F53" s="231"/>
      <c r="G53" s="231"/>
      <c r="H53" s="231"/>
      <c r="I53" s="231"/>
      <c r="J53" s="231"/>
      <c r="K53" s="231"/>
      <c r="L53" s="231"/>
      <c r="M53" s="231"/>
    </row>
    <row r="54" spans="1:13" s="302" customFormat="1" ht="6.95" customHeight="1" x14ac:dyDescent="0.2">
      <c r="A54" s="232"/>
      <c r="B54" s="212"/>
      <c r="C54" s="212"/>
      <c r="D54" s="212"/>
      <c r="E54" s="212"/>
      <c r="F54" s="212"/>
      <c r="G54" s="212"/>
      <c r="H54" s="212"/>
      <c r="I54" s="212"/>
      <c r="J54" s="212"/>
      <c r="K54" s="212"/>
      <c r="L54" s="212"/>
      <c r="M54" s="212"/>
    </row>
    <row r="55" spans="1:13" ht="12.95" customHeight="1" x14ac:dyDescent="0.2">
      <c r="A55" s="232" t="s">
        <v>14</v>
      </c>
      <c r="B55" s="212"/>
    </row>
    <row r="56" spans="1:13" ht="12.95" customHeight="1" x14ac:dyDescent="0.2">
      <c r="A56" s="273" t="s">
        <v>47</v>
      </c>
      <c r="B56" s="212">
        <v>52</v>
      </c>
      <c r="C56" s="212">
        <v>50</v>
      </c>
      <c r="D56" s="212">
        <v>48</v>
      </c>
      <c r="E56" s="212">
        <v>48</v>
      </c>
      <c r="F56" s="212">
        <v>47</v>
      </c>
      <c r="G56" s="212">
        <v>45</v>
      </c>
      <c r="H56" s="212">
        <v>45</v>
      </c>
      <c r="I56" s="212">
        <v>46</v>
      </c>
      <c r="J56" s="212">
        <v>48</v>
      </c>
      <c r="K56" s="212">
        <v>45</v>
      </c>
      <c r="L56" s="212">
        <v>59</v>
      </c>
      <c r="M56" s="212">
        <v>66</v>
      </c>
    </row>
    <row r="57" spans="1:13" ht="12.95" customHeight="1" x14ac:dyDescent="0.2">
      <c r="G57" s="278"/>
      <c r="H57" s="278"/>
      <c r="I57" s="278"/>
      <c r="J57" s="278"/>
    </row>
  </sheetData>
  <hyperlinks>
    <hyperlink ref="A1" location="Мазмуну!A1" display="МАЗМУНУНА  кайтуу" xr:uid="{00000000-0004-0000-4D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56"/>
  <sheetViews>
    <sheetView workbookViewId="0">
      <selection activeCell="M42" sqref="M42"/>
    </sheetView>
  </sheetViews>
  <sheetFormatPr defaultRowHeight="12.95" customHeight="1" x14ac:dyDescent="0.2"/>
  <cols>
    <col min="1" max="1" width="43.140625" style="232" customWidth="1"/>
    <col min="2" max="2" width="8.7109375" style="289" hidden="1" customWidth="1"/>
    <col min="3" max="6" width="0" style="212" hidden="1" customWidth="1"/>
    <col min="7" max="8" width="9.28515625" style="212" hidden="1" customWidth="1"/>
    <col min="9" max="13" width="9.28515625" style="212" customWidth="1"/>
    <col min="14" max="256" width="9.140625" style="212"/>
    <col min="257" max="257" width="43.140625" style="212" customWidth="1"/>
    <col min="258" max="262" width="0" style="212" hidden="1" customWidth="1"/>
    <col min="263" max="267" width="9.28515625" style="212" customWidth="1"/>
    <col min="268" max="512" width="9.140625" style="212"/>
    <col min="513" max="513" width="43.140625" style="212" customWidth="1"/>
    <col min="514" max="518" width="0" style="212" hidden="1" customWidth="1"/>
    <col min="519" max="523" width="9.28515625" style="212" customWidth="1"/>
    <col min="524" max="768" width="9.140625" style="212"/>
    <col min="769" max="769" width="43.140625" style="212" customWidth="1"/>
    <col min="770" max="774" width="0" style="212" hidden="1" customWidth="1"/>
    <col min="775" max="779" width="9.28515625" style="212" customWidth="1"/>
    <col min="780" max="1024" width="9.140625" style="212"/>
    <col min="1025" max="1025" width="43.140625" style="212" customWidth="1"/>
    <col min="1026" max="1030" width="0" style="212" hidden="1" customWidth="1"/>
    <col min="1031" max="1035" width="9.28515625" style="212" customWidth="1"/>
    <col min="1036" max="1280" width="9.140625" style="212"/>
    <col min="1281" max="1281" width="43.140625" style="212" customWidth="1"/>
    <col min="1282" max="1286" width="0" style="212" hidden="1" customWidth="1"/>
    <col min="1287" max="1291" width="9.28515625" style="212" customWidth="1"/>
    <col min="1292" max="1536" width="9.140625" style="212"/>
    <col min="1537" max="1537" width="43.140625" style="212" customWidth="1"/>
    <col min="1538" max="1542" width="0" style="212" hidden="1" customWidth="1"/>
    <col min="1543" max="1547" width="9.28515625" style="212" customWidth="1"/>
    <col min="1548" max="1792" width="9.140625" style="212"/>
    <col min="1793" max="1793" width="43.140625" style="212" customWidth="1"/>
    <col min="1794" max="1798" width="0" style="212" hidden="1" customWidth="1"/>
    <col min="1799" max="1803" width="9.28515625" style="212" customWidth="1"/>
    <col min="1804" max="2048" width="9.140625" style="212"/>
    <col min="2049" max="2049" width="43.140625" style="212" customWidth="1"/>
    <col min="2050" max="2054" width="0" style="212" hidden="1" customWidth="1"/>
    <col min="2055" max="2059" width="9.28515625" style="212" customWidth="1"/>
    <col min="2060" max="2304" width="9.140625" style="212"/>
    <col min="2305" max="2305" width="43.140625" style="212" customWidth="1"/>
    <col min="2306" max="2310" width="0" style="212" hidden="1" customWidth="1"/>
    <col min="2311" max="2315" width="9.28515625" style="212" customWidth="1"/>
    <col min="2316" max="2560" width="9.140625" style="212"/>
    <col min="2561" max="2561" width="43.140625" style="212" customWidth="1"/>
    <col min="2562" max="2566" width="0" style="212" hidden="1" customWidth="1"/>
    <col min="2567" max="2571" width="9.28515625" style="212" customWidth="1"/>
    <col min="2572" max="2816" width="9.140625" style="212"/>
    <col min="2817" max="2817" width="43.140625" style="212" customWidth="1"/>
    <col min="2818" max="2822" width="0" style="212" hidden="1" customWidth="1"/>
    <col min="2823" max="2827" width="9.28515625" style="212" customWidth="1"/>
    <col min="2828" max="3072" width="9.140625" style="212"/>
    <col min="3073" max="3073" width="43.140625" style="212" customWidth="1"/>
    <col min="3074" max="3078" width="0" style="212" hidden="1" customWidth="1"/>
    <col min="3079" max="3083" width="9.28515625" style="212" customWidth="1"/>
    <col min="3084" max="3328" width="9.140625" style="212"/>
    <col min="3329" max="3329" width="43.140625" style="212" customWidth="1"/>
    <col min="3330" max="3334" width="0" style="212" hidden="1" customWidth="1"/>
    <col min="3335" max="3339" width="9.28515625" style="212" customWidth="1"/>
    <col min="3340" max="3584" width="9.140625" style="212"/>
    <col min="3585" max="3585" width="43.140625" style="212" customWidth="1"/>
    <col min="3586" max="3590" width="0" style="212" hidden="1" customWidth="1"/>
    <col min="3591" max="3595" width="9.28515625" style="212" customWidth="1"/>
    <col min="3596" max="3840" width="9.140625" style="212"/>
    <col min="3841" max="3841" width="43.140625" style="212" customWidth="1"/>
    <col min="3842" max="3846" width="0" style="212" hidden="1" customWidth="1"/>
    <col min="3847" max="3851" width="9.28515625" style="212" customWidth="1"/>
    <col min="3852" max="4096" width="9.140625" style="212"/>
    <col min="4097" max="4097" width="43.140625" style="212" customWidth="1"/>
    <col min="4098" max="4102" width="0" style="212" hidden="1" customWidth="1"/>
    <col min="4103" max="4107" width="9.28515625" style="212" customWidth="1"/>
    <col min="4108" max="4352" width="9.140625" style="212"/>
    <col min="4353" max="4353" width="43.140625" style="212" customWidth="1"/>
    <col min="4354" max="4358" width="0" style="212" hidden="1" customWidth="1"/>
    <col min="4359" max="4363" width="9.28515625" style="212" customWidth="1"/>
    <col min="4364" max="4608" width="9.140625" style="212"/>
    <col min="4609" max="4609" width="43.140625" style="212" customWidth="1"/>
    <col min="4610" max="4614" width="0" style="212" hidden="1" customWidth="1"/>
    <col min="4615" max="4619" width="9.28515625" style="212" customWidth="1"/>
    <col min="4620" max="4864" width="9.140625" style="212"/>
    <col min="4865" max="4865" width="43.140625" style="212" customWidth="1"/>
    <col min="4866" max="4870" width="0" style="212" hidden="1" customWidth="1"/>
    <col min="4871" max="4875" width="9.28515625" style="212" customWidth="1"/>
    <col min="4876" max="5120" width="9.140625" style="212"/>
    <col min="5121" max="5121" width="43.140625" style="212" customWidth="1"/>
    <col min="5122" max="5126" width="0" style="212" hidden="1" customWidth="1"/>
    <col min="5127" max="5131" width="9.28515625" style="212" customWidth="1"/>
    <col min="5132" max="5376" width="9.140625" style="212"/>
    <col min="5377" max="5377" width="43.140625" style="212" customWidth="1"/>
    <col min="5378" max="5382" width="0" style="212" hidden="1" customWidth="1"/>
    <col min="5383" max="5387" width="9.28515625" style="212" customWidth="1"/>
    <col min="5388" max="5632" width="9.140625" style="212"/>
    <col min="5633" max="5633" width="43.140625" style="212" customWidth="1"/>
    <col min="5634" max="5638" width="0" style="212" hidden="1" customWidth="1"/>
    <col min="5639" max="5643" width="9.28515625" style="212" customWidth="1"/>
    <col min="5644" max="5888" width="9.140625" style="212"/>
    <col min="5889" max="5889" width="43.140625" style="212" customWidth="1"/>
    <col min="5890" max="5894" width="0" style="212" hidden="1" customWidth="1"/>
    <col min="5895" max="5899" width="9.28515625" style="212" customWidth="1"/>
    <col min="5900" max="6144" width="9.140625" style="212"/>
    <col min="6145" max="6145" width="43.140625" style="212" customWidth="1"/>
    <col min="6146" max="6150" width="0" style="212" hidden="1" customWidth="1"/>
    <col min="6151" max="6155" width="9.28515625" style="212" customWidth="1"/>
    <col min="6156" max="6400" width="9.140625" style="212"/>
    <col min="6401" max="6401" width="43.140625" style="212" customWidth="1"/>
    <col min="6402" max="6406" width="0" style="212" hidden="1" customWidth="1"/>
    <col min="6407" max="6411" width="9.28515625" style="212" customWidth="1"/>
    <col min="6412" max="6656" width="9.140625" style="212"/>
    <col min="6657" max="6657" width="43.140625" style="212" customWidth="1"/>
    <col min="6658" max="6662" width="0" style="212" hidden="1" customWidth="1"/>
    <col min="6663" max="6667" width="9.28515625" style="212" customWidth="1"/>
    <col min="6668" max="6912" width="9.140625" style="212"/>
    <col min="6913" max="6913" width="43.140625" style="212" customWidth="1"/>
    <col min="6914" max="6918" width="0" style="212" hidden="1" customWidth="1"/>
    <col min="6919" max="6923" width="9.28515625" style="212" customWidth="1"/>
    <col min="6924" max="7168" width="9.140625" style="212"/>
    <col min="7169" max="7169" width="43.140625" style="212" customWidth="1"/>
    <col min="7170" max="7174" width="0" style="212" hidden="1" customWidth="1"/>
    <col min="7175" max="7179" width="9.28515625" style="212" customWidth="1"/>
    <col min="7180" max="7424" width="9.140625" style="212"/>
    <col min="7425" max="7425" width="43.140625" style="212" customWidth="1"/>
    <col min="7426" max="7430" width="0" style="212" hidden="1" customWidth="1"/>
    <col min="7431" max="7435" width="9.28515625" style="212" customWidth="1"/>
    <col min="7436" max="7680" width="9.140625" style="212"/>
    <col min="7681" max="7681" width="43.140625" style="212" customWidth="1"/>
    <col min="7682" max="7686" width="0" style="212" hidden="1" customWidth="1"/>
    <col min="7687" max="7691" width="9.28515625" style="212" customWidth="1"/>
    <col min="7692" max="7936" width="9.140625" style="212"/>
    <col min="7937" max="7937" width="43.140625" style="212" customWidth="1"/>
    <col min="7938" max="7942" width="0" style="212" hidden="1" customWidth="1"/>
    <col min="7943" max="7947" width="9.28515625" style="212" customWidth="1"/>
    <col min="7948" max="8192" width="9.140625" style="212"/>
    <col min="8193" max="8193" width="43.140625" style="212" customWidth="1"/>
    <col min="8194" max="8198" width="0" style="212" hidden="1" customWidth="1"/>
    <col min="8199" max="8203" width="9.28515625" style="212" customWidth="1"/>
    <col min="8204" max="8448" width="9.140625" style="212"/>
    <col min="8449" max="8449" width="43.140625" style="212" customWidth="1"/>
    <col min="8450" max="8454" width="0" style="212" hidden="1" customWidth="1"/>
    <col min="8455" max="8459" width="9.28515625" style="212" customWidth="1"/>
    <col min="8460" max="8704" width="9.140625" style="212"/>
    <col min="8705" max="8705" width="43.140625" style="212" customWidth="1"/>
    <col min="8706" max="8710" width="0" style="212" hidden="1" customWidth="1"/>
    <col min="8711" max="8715" width="9.28515625" style="212" customWidth="1"/>
    <col min="8716" max="8960" width="9.140625" style="212"/>
    <col min="8961" max="8961" width="43.140625" style="212" customWidth="1"/>
    <col min="8962" max="8966" width="0" style="212" hidden="1" customWidth="1"/>
    <col min="8967" max="8971" width="9.28515625" style="212" customWidth="1"/>
    <col min="8972" max="9216" width="9.140625" style="212"/>
    <col min="9217" max="9217" width="43.140625" style="212" customWidth="1"/>
    <col min="9218" max="9222" width="0" style="212" hidden="1" customWidth="1"/>
    <col min="9223" max="9227" width="9.28515625" style="212" customWidth="1"/>
    <col min="9228" max="9472" width="9.140625" style="212"/>
    <col min="9473" max="9473" width="43.140625" style="212" customWidth="1"/>
    <col min="9474" max="9478" width="0" style="212" hidden="1" customWidth="1"/>
    <col min="9479" max="9483" width="9.28515625" style="212" customWidth="1"/>
    <col min="9484" max="9728" width="9.140625" style="212"/>
    <col min="9729" max="9729" width="43.140625" style="212" customWidth="1"/>
    <col min="9730" max="9734" width="0" style="212" hidden="1" customWidth="1"/>
    <col min="9735" max="9739" width="9.28515625" style="212" customWidth="1"/>
    <col min="9740" max="9984" width="9.140625" style="212"/>
    <col min="9985" max="9985" width="43.140625" style="212" customWidth="1"/>
    <col min="9986" max="9990" width="0" style="212" hidden="1" customWidth="1"/>
    <col min="9991" max="9995" width="9.28515625" style="212" customWidth="1"/>
    <col min="9996" max="10240" width="9.140625" style="212"/>
    <col min="10241" max="10241" width="43.140625" style="212" customWidth="1"/>
    <col min="10242" max="10246" width="0" style="212" hidden="1" customWidth="1"/>
    <col min="10247" max="10251" width="9.28515625" style="212" customWidth="1"/>
    <col min="10252" max="10496" width="9.140625" style="212"/>
    <col min="10497" max="10497" width="43.140625" style="212" customWidth="1"/>
    <col min="10498" max="10502" width="0" style="212" hidden="1" customWidth="1"/>
    <col min="10503" max="10507" width="9.28515625" style="212" customWidth="1"/>
    <col min="10508" max="10752" width="9.140625" style="212"/>
    <col min="10753" max="10753" width="43.140625" style="212" customWidth="1"/>
    <col min="10754" max="10758" width="0" style="212" hidden="1" customWidth="1"/>
    <col min="10759" max="10763" width="9.28515625" style="212" customWidth="1"/>
    <col min="10764" max="11008" width="9.140625" style="212"/>
    <col min="11009" max="11009" width="43.140625" style="212" customWidth="1"/>
    <col min="11010" max="11014" width="0" style="212" hidden="1" customWidth="1"/>
    <col min="11015" max="11019" width="9.28515625" style="212" customWidth="1"/>
    <col min="11020" max="11264" width="9.140625" style="212"/>
    <col min="11265" max="11265" width="43.140625" style="212" customWidth="1"/>
    <col min="11266" max="11270" width="0" style="212" hidden="1" customWidth="1"/>
    <col min="11271" max="11275" width="9.28515625" style="212" customWidth="1"/>
    <col min="11276" max="11520" width="9.140625" style="212"/>
    <col min="11521" max="11521" width="43.140625" style="212" customWidth="1"/>
    <col min="11522" max="11526" width="0" style="212" hidden="1" customWidth="1"/>
    <col min="11527" max="11531" width="9.28515625" style="212" customWidth="1"/>
    <col min="11532" max="11776" width="9.140625" style="212"/>
    <col min="11777" max="11777" width="43.140625" style="212" customWidth="1"/>
    <col min="11778" max="11782" width="0" style="212" hidden="1" customWidth="1"/>
    <col min="11783" max="11787" width="9.28515625" style="212" customWidth="1"/>
    <col min="11788" max="12032" width="9.140625" style="212"/>
    <col min="12033" max="12033" width="43.140625" style="212" customWidth="1"/>
    <col min="12034" max="12038" width="0" style="212" hidden="1" customWidth="1"/>
    <col min="12039" max="12043" width="9.28515625" style="212" customWidth="1"/>
    <col min="12044" max="12288" width="9.140625" style="212"/>
    <col min="12289" max="12289" width="43.140625" style="212" customWidth="1"/>
    <col min="12290" max="12294" width="0" style="212" hidden="1" customWidth="1"/>
    <col min="12295" max="12299" width="9.28515625" style="212" customWidth="1"/>
    <col min="12300" max="12544" width="9.140625" style="212"/>
    <col min="12545" max="12545" width="43.140625" style="212" customWidth="1"/>
    <col min="12546" max="12550" width="0" style="212" hidden="1" customWidth="1"/>
    <col min="12551" max="12555" width="9.28515625" style="212" customWidth="1"/>
    <col min="12556" max="12800" width="9.140625" style="212"/>
    <col min="12801" max="12801" width="43.140625" style="212" customWidth="1"/>
    <col min="12802" max="12806" width="0" style="212" hidden="1" customWidth="1"/>
    <col min="12807" max="12811" width="9.28515625" style="212" customWidth="1"/>
    <col min="12812" max="13056" width="9.140625" style="212"/>
    <col min="13057" max="13057" width="43.140625" style="212" customWidth="1"/>
    <col min="13058" max="13062" width="0" style="212" hidden="1" customWidth="1"/>
    <col min="13063" max="13067" width="9.28515625" style="212" customWidth="1"/>
    <col min="13068" max="13312" width="9.140625" style="212"/>
    <col min="13313" max="13313" width="43.140625" style="212" customWidth="1"/>
    <col min="13314" max="13318" width="0" style="212" hidden="1" customWidth="1"/>
    <col min="13319" max="13323" width="9.28515625" style="212" customWidth="1"/>
    <col min="13324" max="13568" width="9.140625" style="212"/>
    <col min="13569" max="13569" width="43.140625" style="212" customWidth="1"/>
    <col min="13570" max="13574" width="0" style="212" hidden="1" customWidth="1"/>
    <col min="13575" max="13579" width="9.28515625" style="212" customWidth="1"/>
    <col min="13580" max="13824" width="9.140625" style="212"/>
    <col min="13825" max="13825" width="43.140625" style="212" customWidth="1"/>
    <col min="13826" max="13830" width="0" style="212" hidden="1" customWidth="1"/>
    <col min="13831" max="13835" width="9.28515625" style="212" customWidth="1"/>
    <col min="13836" max="14080" width="9.140625" style="212"/>
    <col min="14081" max="14081" width="43.140625" style="212" customWidth="1"/>
    <col min="14082" max="14086" width="0" style="212" hidden="1" customWidth="1"/>
    <col min="14087" max="14091" width="9.28515625" style="212" customWidth="1"/>
    <col min="14092" max="14336" width="9.140625" style="212"/>
    <col min="14337" max="14337" width="43.140625" style="212" customWidth="1"/>
    <col min="14338" max="14342" width="0" style="212" hidden="1" customWidth="1"/>
    <col min="14343" max="14347" width="9.28515625" style="212" customWidth="1"/>
    <col min="14348" max="14592" width="9.140625" style="212"/>
    <col min="14593" max="14593" width="43.140625" style="212" customWidth="1"/>
    <col min="14594" max="14598" width="0" style="212" hidden="1" customWidth="1"/>
    <col min="14599" max="14603" width="9.28515625" style="212" customWidth="1"/>
    <col min="14604" max="14848" width="9.140625" style="212"/>
    <col min="14849" max="14849" width="43.140625" style="212" customWidth="1"/>
    <col min="14850" max="14854" width="0" style="212" hidden="1" customWidth="1"/>
    <col min="14855" max="14859" width="9.28515625" style="212" customWidth="1"/>
    <col min="14860" max="15104" width="9.140625" style="212"/>
    <col min="15105" max="15105" width="43.140625" style="212" customWidth="1"/>
    <col min="15106" max="15110" width="0" style="212" hidden="1" customWidth="1"/>
    <col min="15111" max="15115" width="9.28515625" style="212" customWidth="1"/>
    <col min="15116" max="15360" width="9.140625" style="212"/>
    <col min="15361" max="15361" width="43.140625" style="212" customWidth="1"/>
    <col min="15362" max="15366" width="0" style="212" hidden="1" customWidth="1"/>
    <col min="15367" max="15371" width="9.28515625" style="212" customWidth="1"/>
    <col min="15372" max="15616" width="9.140625" style="212"/>
    <col min="15617" max="15617" width="43.140625" style="212" customWidth="1"/>
    <col min="15618" max="15622" width="0" style="212" hidden="1" customWidth="1"/>
    <col min="15623" max="15627" width="9.28515625" style="212" customWidth="1"/>
    <col min="15628" max="15872" width="9.140625" style="212"/>
    <col min="15873" max="15873" width="43.140625" style="212" customWidth="1"/>
    <col min="15874" max="15878" width="0" style="212" hidden="1" customWidth="1"/>
    <col min="15879" max="15883" width="9.28515625" style="212" customWidth="1"/>
    <col min="15884" max="16128" width="9.140625" style="212"/>
    <col min="16129" max="16129" width="43.140625" style="212" customWidth="1"/>
    <col min="16130" max="16134" width="0" style="212" hidden="1" customWidth="1"/>
    <col min="16135" max="16139" width="9.28515625" style="212" customWidth="1"/>
    <col min="16140" max="16384" width="9.140625" style="212"/>
  </cols>
  <sheetData>
    <row r="1" spans="1:13" s="6" customFormat="1" ht="12.95" customHeight="1" x14ac:dyDescent="0.2">
      <c r="A1" s="952" t="s">
        <v>1375</v>
      </c>
    </row>
    <row r="2" spans="1:13" s="279" customFormat="1" ht="18" customHeight="1" x14ac:dyDescent="0.2">
      <c r="A2" s="210" t="s">
        <v>331</v>
      </c>
      <c r="B2" s="287"/>
    </row>
    <row r="3" spans="1:13" s="279" customFormat="1" ht="18" customHeight="1" x14ac:dyDescent="0.2">
      <c r="A3" s="210" t="s">
        <v>332</v>
      </c>
      <c r="B3" s="287"/>
    </row>
    <row r="4" spans="1:13" s="269" customFormat="1" ht="18" customHeight="1" thickBot="1" x14ac:dyDescent="0.25">
      <c r="A4" s="268" t="s">
        <v>298</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91958.9</v>
      </c>
      <c r="C7" s="271">
        <v>109046.6</v>
      </c>
      <c r="D7" s="271">
        <v>114489</v>
      </c>
      <c r="E7" s="271">
        <v>117172</v>
      </c>
      <c r="F7" s="271">
        <v>116833.5</v>
      </c>
      <c r="G7" s="271">
        <v>118247.1</v>
      </c>
      <c r="H7" s="271">
        <v>120141.2</v>
      </c>
      <c r="I7" s="271">
        <v>124433.4</v>
      </c>
      <c r="J7" s="271">
        <v>135551.20000000001</v>
      </c>
      <c r="K7" s="271">
        <v>146891.29999999999</v>
      </c>
      <c r="L7" s="271">
        <v>171449.1</v>
      </c>
      <c r="M7" s="271">
        <v>190113.2</v>
      </c>
    </row>
    <row r="8" spans="1:13" ht="12.95" customHeight="1" x14ac:dyDescent="0.2">
      <c r="A8" s="273" t="s">
        <v>236</v>
      </c>
      <c r="B8" s="274">
        <v>15713.9</v>
      </c>
      <c r="C8" s="274">
        <v>12283</v>
      </c>
      <c r="D8" s="274">
        <v>11463.2</v>
      </c>
      <c r="E8" s="274">
        <v>12222.3</v>
      </c>
      <c r="F8" s="274">
        <v>11787.5</v>
      </c>
      <c r="G8" s="274">
        <v>11039.8</v>
      </c>
      <c r="H8" s="274">
        <v>13061.2</v>
      </c>
      <c r="I8" s="274">
        <v>14197.4</v>
      </c>
      <c r="J8" s="274">
        <v>15398.5</v>
      </c>
      <c r="K8" s="274">
        <v>17445.8</v>
      </c>
      <c r="L8" s="223">
        <v>37639.4</v>
      </c>
      <c r="M8" s="223">
        <v>43995.8</v>
      </c>
    </row>
    <row r="9" spans="1:13" ht="12.95" customHeight="1" x14ac:dyDescent="0.2">
      <c r="A9" s="275" t="s">
        <v>301</v>
      </c>
      <c r="B9" s="274">
        <v>2759.8</v>
      </c>
      <c r="C9" s="274">
        <v>1302.3</v>
      </c>
      <c r="D9" s="274">
        <v>1645.3</v>
      </c>
      <c r="E9" s="274">
        <v>2141.5</v>
      </c>
      <c r="F9" s="274">
        <v>2722.2</v>
      </c>
      <c r="G9" s="274">
        <v>1583.8</v>
      </c>
      <c r="H9" s="274">
        <v>3683.1</v>
      </c>
      <c r="I9" s="274">
        <v>4723</v>
      </c>
      <c r="J9" s="274">
        <v>5250.9</v>
      </c>
      <c r="K9" s="274">
        <v>3984.3</v>
      </c>
      <c r="L9" s="223">
        <v>6749.2</v>
      </c>
      <c r="M9" s="223">
        <v>8438</v>
      </c>
    </row>
    <row r="10" spans="1:13" ht="12.95" customHeight="1" x14ac:dyDescent="0.2">
      <c r="A10" s="275" t="s">
        <v>238</v>
      </c>
      <c r="B10" s="274">
        <v>421.9</v>
      </c>
      <c r="C10" s="274">
        <v>521.1</v>
      </c>
      <c r="D10" s="274">
        <v>384.4</v>
      </c>
      <c r="E10" s="274">
        <v>504.4</v>
      </c>
      <c r="F10" s="274">
        <v>385.8</v>
      </c>
      <c r="G10" s="274">
        <v>140.4</v>
      </c>
      <c r="H10" s="274">
        <v>262.3</v>
      </c>
      <c r="I10" s="274">
        <v>389.9</v>
      </c>
      <c r="J10" s="274">
        <v>171.6</v>
      </c>
      <c r="K10" s="274">
        <v>210.9</v>
      </c>
      <c r="L10" s="223">
        <v>309</v>
      </c>
      <c r="M10" s="223">
        <v>1275.7</v>
      </c>
    </row>
    <row r="11" spans="1:13" ht="12.95" customHeight="1" x14ac:dyDescent="0.2">
      <c r="A11" s="275" t="s">
        <v>239</v>
      </c>
      <c r="B11" s="274">
        <v>4321.6000000000004</v>
      </c>
      <c r="C11" s="274">
        <v>4943.5</v>
      </c>
      <c r="D11" s="274">
        <v>4018.6</v>
      </c>
      <c r="E11" s="274">
        <v>3671.5</v>
      </c>
      <c r="F11" s="274">
        <v>2636.4</v>
      </c>
      <c r="G11" s="274">
        <v>3109</v>
      </c>
      <c r="H11" s="274">
        <v>2997.1</v>
      </c>
      <c r="I11" s="274">
        <v>2648</v>
      </c>
      <c r="J11" s="274">
        <v>2892.1</v>
      </c>
      <c r="K11" s="274">
        <v>3190.9</v>
      </c>
      <c r="L11" s="223">
        <v>6155.8</v>
      </c>
      <c r="M11" s="223">
        <v>8703.7999999999993</v>
      </c>
    </row>
    <row r="12" spans="1:13" ht="12" x14ac:dyDescent="0.2">
      <c r="A12" s="275" t="s">
        <v>302</v>
      </c>
      <c r="B12" s="274">
        <v>1334</v>
      </c>
      <c r="C12" s="274">
        <v>942.3</v>
      </c>
      <c r="D12" s="274">
        <v>482.9</v>
      </c>
      <c r="E12" s="274">
        <v>458</v>
      </c>
      <c r="F12" s="274">
        <v>728</v>
      </c>
      <c r="G12" s="274">
        <v>724.6</v>
      </c>
      <c r="H12" s="274">
        <v>1574.8</v>
      </c>
      <c r="I12" s="274">
        <v>561.9</v>
      </c>
      <c r="J12" s="274">
        <v>772.3</v>
      </c>
      <c r="K12" s="274">
        <v>941.5</v>
      </c>
      <c r="L12" s="223">
        <v>6426.1</v>
      </c>
      <c r="M12" s="223">
        <v>5061.7</v>
      </c>
    </row>
    <row r="13" spans="1:13" ht="24" x14ac:dyDescent="0.2">
      <c r="A13" s="275" t="s">
        <v>241</v>
      </c>
      <c r="B13" s="274" t="s">
        <v>33</v>
      </c>
      <c r="C13" s="274">
        <v>0.4</v>
      </c>
      <c r="D13" s="274">
        <v>0.4</v>
      </c>
      <c r="E13" s="274">
        <v>0.3</v>
      </c>
      <c r="F13" s="274" t="s">
        <v>33</v>
      </c>
      <c r="G13" s="274">
        <v>2.5</v>
      </c>
      <c r="H13" s="274">
        <v>1.6</v>
      </c>
      <c r="I13" s="274" t="s">
        <v>33</v>
      </c>
      <c r="J13" s="274" t="s">
        <v>33</v>
      </c>
      <c r="K13" s="274" t="s">
        <v>33</v>
      </c>
      <c r="L13" s="223">
        <v>0</v>
      </c>
      <c r="M13" s="223">
        <v>1.1000000000000001</v>
      </c>
    </row>
    <row r="14" spans="1:13" ht="12.95" customHeight="1" x14ac:dyDescent="0.2">
      <c r="A14" s="275" t="s">
        <v>242</v>
      </c>
      <c r="B14" s="274">
        <v>3531.3</v>
      </c>
      <c r="C14" s="274">
        <v>3830.7</v>
      </c>
      <c r="D14" s="274">
        <v>3699.6</v>
      </c>
      <c r="E14" s="274">
        <v>4487.6000000000004</v>
      </c>
      <c r="F14" s="274">
        <v>4440.3999999999996</v>
      </c>
      <c r="G14" s="274">
        <v>4664.1000000000004</v>
      </c>
      <c r="H14" s="274">
        <v>4234</v>
      </c>
      <c r="I14" s="274">
        <v>3902.1</v>
      </c>
      <c r="J14" s="274">
        <v>5107.5</v>
      </c>
      <c r="K14" s="274">
        <v>7446.8</v>
      </c>
      <c r="L14" s="223">
        <v>15135.1</v>
      </c>
      <c r="M14" s="223">
        <v>12849.9</v>
      </c>
    </row>
    <row r="15" spans="1:13" ht="12.95" customHeight="1" x14ac:dyDescent="0.2">
      <c r="A15" s="275" t="s">
        <v>243</v>
      </c>
      <c r="B15" s="223">
        <v>3344.6</v>
      </c>
      <c r="C15" s="223">
        <v>735.5</v>
      </c>
      <c r="D15" s="223">
        <v>1231.8</v>
      </c>
      <c r="E15" s="223">
        <v>958.8</v>
      </c>
      <c r="F15" s="223">
        <v>874.7</v>
      </c>
      <c r="G15" s="223">
        <v>815.3</v>
      </c>
      <c r="H15" s="223">
        <v>308.2</v>
      </c>
      <c r="I15" s="223">
        <v>1924.4</v>
      </c>
      <c r="J15" s="223">
        <v>1204.2</v>
      </c>
      <c r="K15" s="223">
        <v>1671.1</v>
      </c>
      <c r="L15" s="223">
        <v>2844.3</v>
      </c>
      <c r="M15" s="223">
        <v>7567.5</v>
      </c>
    </row>
    <row r="16" spans="1:13" ht="12.95" customHeight="1" x14ac:dyDescent="0.2">
      <c r="A16" s="275" t="s">
        <v>244</v>
      </c>
      <c r="B16" s="223">
        <v>0.7</v>
      </c>
      <c r="C16" s="223">
        <v>7.2</v>
      </c>
      <c r="D16" s="223">
        <v>0.1</v>
      </c>
      <c r="E16" s="223">
        <v>0.3</v>
      </c>
      <c r="F16" s="223">
        <v>0.1</v>
      </c>
      <c r="G16" s="223" t="s">
        <v>33</v>
      </c>
      <c r="H16" s="223" t="s">
        <v>33</v>
      </c>
      <c r="I16" s="223">
        <v>48.1</v>
      </c>
      <c r="J16" s="223">
        <v>0</v>
      </c>
      <c r="K16" s="223">
        <v>0.4</v>
      </c>
      <c r="L16" s="223">
        <v>19.8</v>
      </c>
      <c r="M16" s="223">
        <v>98.1</v>
      </c>
    </row>
    <row r="17" spans="1:13" ht="12.95" customHeight="1" x14ac:dyDescent="0.2">
      <c r="A17" s="273" t="s">
        <v>245</v>
      </c>
      <c r="B17" s="223">
        <v>76245</v>
      </c>
      <c r="C17" s="223">
        <v>96763.6</v>
      </c>
      <c r="D17" s="223">
        <v>103025.8</v>
      </c>
      <c r="E17" s="223">
        <v>104949.7</v>
      </c>
      <c r="F17" s="223">
        <v>105046</v>
      </c>
      <c r="G17" s="223">
        <v>107207.3</v>
      </c>
      <c r="H17" s="223">
        <v>107080</v>
      </c>
      <c r="I17" s="223">
        <v>110236.1</v>
      </c>
      <c r="J17" s="223">
        <v>120152.6</v>
      </c>
      <c r="K17" s="223">
        <v>129445.4</v>
      </c>
      <c r="L17" s="223">
        <v>133809.70000000001</v>
      </c>
      <c r="M17" s="223">
        <v>146117.4</v>
      </c>
    </row>
    <row r="18" spans="1:13" ht="12.95" customHeight="1" x14ac:dyDescent="0.2">
      <c r="A18" s="275" t="s">
        <v>246</v>
      </c>
      <c r="B18" s="223">
        <v>70074.600000000006</v>
      </c>
      <c r="C18" s="223">
        <v>86139.199999999997</v>
      </c>
      <c r="D18" s="223">
        <v>84826.5</v>
      </c>
      <c r="E18" s="223">
        <v>103523.7</v>
      </c>
      <c r="F18" s="223">
        <v>102478.8</v>
      </c>
      <c r="G18" s="223">
        <v>102426.5</v>
      </c>
      <c r="H18" s="223">
        <v>103193.7</v>
      </c>
      <c r="I18" s="223">
        <v>106456.8</v>
      </c>
      <c r="J18" s="223">
        <v>117520.2</v>
      </c>
      <c r="K18" s="223">
        <v>126626.8</v>
      </c>
      <c r="L18" s="223">
        <v>131262.39999999999</v>
      </c>
      <c r="M18" s="223">
        <v>143807</v>
      </c>
    </row>
    <row r="19" spans="1:13" ht="12.95" customHeight="1" x14ac:dyDescent="0.2">
      <c r="A19" s="275" t="s">
        <v>247</v>
      </c>
      <c r="B19" s="223"/>
      <c r="C19" s="223"/>
      <c r="D19" s="223"/>
      <c r="E19" s="223"/>
      <c r="F19" s="223"/>
      <c r="G19" s="223"/>
      <c r="H19" s="223" t="s">
        <v>33</v>
      </c>
      <c r="I19" s="223" t="s">
        <v>33</v>
      </c>
      <c r="J19" s="223" t="s">
        <v>33</v>
      </c>
      <c r="K19" s="223" t="s">
        <v>33</v>
      </c>
      <c r="L19" s="223">
        <v>1.6</v>
      </c>
      <c r="M19" s="223">
        <v>1.6</v>
      </c>
    </row>
    <row r="20" spans="1:13" ht="12.95" customHeight="1" x14ac:dyDescent="0.2">
      <c r="A20" s="275" t="s">
        <v>249</v>
      </c>
      <c r="B20" s="223" t="s">
        <v>33</v>
      </c>
      <c r="C20" s="223" t="s">
        <v>33</v>
      </c>
      <c r="D20" s="223">
        <v>0</v>
      </c>
      <c r="E20" s="223" t="s">
        <v>33</v>
      </c>
      <c r="F20" s="223" t="s">
        <v>33</v>
      </c>
      <c r="G20" s="223" t="s">
        <v>33</v>
      </c>
      <c r="H20" s="223" t="s">
        <v>33</v>
      </c>
      <c r="I20" s="223" t="s">
        <v>33</v>
      </c>
      <c r="J20" s="223" t="s">
        <v>33</v>
      </c>
      <c r="K20" s="223" t="s">
        <v>33</v>
      </c>
      <c r="L20" s="223" t="s">
        <v>33</v>
      </c>
      <c r="M20" s="223" t="s">
        <v>33</v>
      </c>
    </row>
    <row r="21" spans="1:13" ht="12.95" customHeight="1" x14ac:dyDescent="0.2">
      <c r="A21" s="275" t="s">
        <v>250</v>
      </c>
      <c r="B21" s="223">
        <v>1.8</v>
      </c>
      <c r="C21" s="223">
        <v>347.7</v>
      </c>
      <c r="D21" s="223">
        <v>54.5</v>
      </c>
      <c r="E21" s="223">
        <v>226.8</v>
      </c>
      <c r="F21" s="223">
        <v>11.6</v>
      </c>
      <c r="G21" s="223">
        <v>18.600000000000001</v>
      </c>
      <c r="H21" s="223">
        <v>0.2</v>
      </c>
      <c r="I21" s="223">
        <v>0.4</v>
      </c>
      <c r="J21" s="223">
        <v>0.3</v>
      </c>
      <c r="K21" s="223">
        <v>1.1000000000000001</v>
      </c>
      <c r="L21" s="223">
        <v>0.1</v>
      </c>
      <c r="M21" s="223">
        <v>1.6</v>
      </c>
    </row>
    <row r="22" spans="1:13" ht="12.95" customHeight="1" x14ac:dyDescent="0.2">
      <c r="A22" s="275" t="s">
        <v>251</v>
      </c>
      <c r="B22" s="223">
        <v>0</v>
      </c>
      <c r="C22" s="223">
        <v>0</v>
      </c>
      <c r="D22" s="223">
        <v>0</v>
      </c>
      <c r="E22" s="223">
        <v>0</v>
      </c>
      <c r="F22" s="223">
        <v>0</v>
      </c>
      <c r="G22" s="223">
        <v>0</v>
      </c>
      <c r="H22" s="223" t="s">
        <v>33</v>
      </c>
      <c r="I22" s="223" t="s">
        <v>33</v>
      </c>
      <c r="J22" s="223" t="s">
        <v>33</v>
      </c>
      <c r="K22" s="223" t="s">
        <v>33</v>
      </c>
      <c r="L22" s="223" t="s">
        <v>33</v>
      </c>
      <c r="M22" s="223">
        <v>7.7</v>
      </c>
    </row>
    <row r="23" spans="1:13" ht="12.95" customHeight="1" x14ac:dyDescent="0.2">
      <c r="A23" s="275" t="s">
        <v>252</v>
      </c>
      <c r="B23" s="223">
        <v>6067.1</v>
      </c>
      <c r="C23" s="223">
        <v>10169.799999999999</v>
      </c>
      <c r="D23" s="223">
        <v>18007.2</v>
      </c>
      <c r="E23" s="223">
        <v>559.9</v>
      </c>
      <c r="F23" s="223">
        <v>1888.6</v>
      </c>
      <c r="G23" s="223">
        <v>3945</v>
      </c>
      <c r="H23" s="223">
        <v>3567.3</v>
      </c>
      <c r="I23" s="223">
        <v>3543.7</v>
      </c>
      <c r="J23" s="223">
        <v>2062.9</v>
      </c>
      <c r="K23" s="223">
        <v>2291.1</v>
      </c>
      <c r="L23" s="223">
        <v>1952.1</v>
      </c>
      <c r="M23" s="223">
        <v>1430.3</v>
      </c>
    </row>
    <row r="24" spans="1:13" ht="12.95" customHeight="1" x14ac:dyDescent="0.2">
      <c r="A24" s="275" t="s">
        <v>253</v>
      </c>
      <c r="B24" s="223">
        <v>89.1</v>
      </c>
      <c r="C24" s="223">
        <v>94.5</v>
      </c>
      <c r="D24" s="223">
        <v>121.4</v>
      </c>
      <c r="E24" s="223">
        <v>185.9</v>
      </c>
      <c r="F24" s="223">
        <v>185.9</v>
      </c>
      <c r="G24" s="223">
        <v>340</v>
      </c>
      <c r="H24" s="223">
        <v>241.3</v>
      </c>
      <c r="I24" s="223">
        <v>160.19999999999999</v>
      </c>
      <c r="J24" s="223">
        <v>491.4</v>
      </c>
      <c r="K24" s="223">
        <v>470.1</v>
      </c>
      <c r="L24" s="223">
        <v>488.7</v>
      </c>
      <c r="M24" s="223">
        <v>713.7</v>
      </c>
    </row>
    <row r="25" spans="1:13" ht="12" x14ac:dyDescent="0.2">
      <c r="A25" s="273" t="s">
        <v>317</v>
      </c>
      <c r="B25" s="223">
        <v>12.4</v>
      </c>
      <c r="C25" s="223">
        <v>12.3</v>
      </c>
      <c r="D25" s="223">
        <v>16.2</v>
      </c>
      <c r="E25" s="223">
        <v>453.3</v>
      </c>
      <c r="F25" s="223">
        <v>481.1</v>
      </c>
      <c r="G25" s="223">
        <v>477.1</v>
      </c>
      <c r="H25" s="223">
        <v>77.400000000000006</v>
      </c>
      <c r="I25" s="223">
        <v>74.900000000000006</v>
      </c>
      <c r="J25" s="223">
        <v>77.8</v>
      </c>
      <c r="K25" s="223">
        <v>56.4</v>
      </c>
      <c r="L25" s="223">
        <v>104.7</v>
      </c>
      <c r="M25" s="223">
        <v>155.6</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76562.8</v>
      </c>
      <c r="C27" s="271">
        <v>100660.8</v>
      </c>
      <c r="D27" s="271">
        <v>102573.8</v>
      </c>
      <c r="E27" s="271">
        <v>102020.2</v>
      </c>
      <c r="F27" s="271">
        <v>103686.2</v>
      </c>
      <c r="G27" s="271">
        <v>106584.1</v>
      </c>
      <c r="H27" s="271">
        <v>105944.5</v>
      </c>
      <c r="I27" s="271">
        <v>114261</v>
      </c>
      <c r="J27" s="271">
        <v>126773.5</v>
      </c>
      <c r="K27" s="271">
        <v>141784.79999999999</v>
      </c>
      <c r="L27" s="271">
        <v>90268.800000000003</v>
      </c>
      <c r="M27" s="271">
        <v>73553</v>
      </c>
    </row>
    <row r="28" spans="1:13" ht="12.95" customHeight="1" x14ac:dyDescent="0.2">
      <c r="A28" s="273" t="s">
        <v>255</v>
      </c>
      <c r="B28" s="274">
        <v>11810</v>
      </c>
      <c r="C28" s="274">
        <v>12230.8</v>
      </c>
      <c r="D28" s="274">
        <v>9878.2999999999993</v>
      </c>
      <c r="E28" s="274">
        <v>13172.8</v>
      </c>
      <c r="F28" s="274">
        <v>11497.1</v>
      </c>
      <c r="G28" s="274">
        <v>11098.3</v>
      </c>
      <c r="H28" s="274">
        <v>10879</v>
      </c>
      <c r="I28" s="274">
        <v>10169.299999999999</v>
      </c>
      <c r="J28" s="274">
        <v>17316.7</v>
      </c>
      <c r="K28" s="274">
        <v>21498.7</v>
      </c>
      <c r="L28" s="274">
        <v>21436.1</v>
      </c>
      <c r="M28" s="274">
        <v>15823.4</v>
      </c>
    </row>
    <row r="29" spans="1:13" ht="12.95" customHeight="1" x14ac:dyDescent="0.2">
      <c r="A29" s="275" t="s">
        <v>256</v>
      </c>
      <c r="B29" s="274">
        <v>5556.4</v>
      </c>
      <c r="C29" s="274">
        <v>6137.5</v>
      </c>
      <c r="D29" s="274">
        <v>5162.8999999999996</v>
      </c>
      <c r="E29" s="274">
        <v>6410</v>
      </c>
      <c r="F29" s="274">
        <v>5767.5</v>
      </c>
      <c r="G29" s="274">
        <v>4700.8999999999996</v>
      </c>
      <c r="H29" s="274">
        <v>4483.6000000000004</v>
      </c>
      <c r="I29" s="274">
        <v>2904.7</v>
      </c>
      <c r="J29" s="274">
        <v>3807.2</v>
      </c>
      <c r="K29" s="274">
        <v>5749.8</v>
      </c>
      <c r="L29" s="223">
        <v>13933.7</v>
      </c>
      <c r="M29" s="223">
        <v>8508.2999999999993</v>
      </c>
    </row>
    <row r="30" spans="1:13" ht="12.95" customHeight="1" x14ac:dyDescent="0.2">
      <c r="A30" s="275" t="s">
        <v>257</v>
      </c>
      <c r="B30" s="274">
        <v>293.60000000000002</v>
      </c>
      <c r="C30" s="274">
        <v>251.1</v>
      </c>
      <c r="D30" s="274">
        <v>171.2</v>
      </c>
      <c r="E30" s="274">
        <v>202.7</v>
      </c>
      <c r="F30" s="274">
        <v>198.3</v>
      </c>
      <c r="G30" s="274">
        <v>356.2</v>
      </c>
      <c r="H30" s="274">
        <v>251.6</v>
      </c>
      <c r="I30" s="274">
        <v>408.6</v>
      </c>
      <c r="J30" s="274">
        <v>440.6</v>
      </c>
      <c r="K30" s="274">
        <v>1004.4</v>
      </c>
      <c r="L30" s="223">
        <v>1304</v>
      </c>
      <c r="M30" s="223">
        <v>1699.4</v>
      </c>
    </row>
    <row r="31" spans="1:13" ht="12.95" customHeight="1" x14ac:dyDescent="0.2">
      <c r="A31" s="275" t="s">
        <v>258</v>
      </c>
      <c r="B31" s="274">
        <v>3732.9</v>
      </c>
      <c r="C31" s="274">
        <v>3617</v>
      </c>
      <c r="D31" s="274">
        <v>2866.8</v>
      </c>
      <c r="E31" s="274">
        <v>4117.8999999999996</v>
      </c>
      <c r="F31" s="274">
        <v>3062.2</v>
      </c>
      <c r="G31" s="274">
        <v>3587.8</v>
      </c>
      <c r="H31" s="274">
        <v>2971.8</v>
      </c>
      <c r="I31" s="274">
        <v>3722.1</v>
      </c>
      <c r="J31" s="274">
        <v>9513.1</v>
      </c>
      <c r="K31" s="274">
        <v>10995.8</v>
      </c>
      <c r="L31" s="223">
        <v>2045</v>
      </c>
      <c r="M31" s="223">
        <v>1299.3</v>
      </c>
    </row>
    <row r="32" spans="1:13" ht="12.95" customHeight="1" x14ac:dyDescent="0.2">
      <c r="A32" s="275" t="s">
        <v>259</v>
      </c>
      <c r="B32" s="274">
        <v>110.3</v>
      </c>
      <c r="C32" s="274">
        <v>129.1</v>
      </c>
      <c r="D32" s="274">
        <v>147.30000000000001</v>
      </c>
      <c r="E32" s="274">
        <v>239.3</v>
      </c>
      <c r="F32" s="274">
        <v>145.30000000000001</v>
      </c>
      <c r="G32" s="274">
        <v>152.6</v>
      </c>
      <c r="H32" s="274">
        <v>196.2</v>
      </c>
      <c r="I32" s="274">
        <v>331</v>
      </c>
      <c r="J32" s="274">
        <v>281.5</v>
      </c>
      <c r="K32" s="274">
        <v>375</v>
      </c>
      <c r="L32" s="223">
        <v>634.6</v>
      </c>
      <c r="M32" s="223">
        <v>547.70000000000005</v>
      </c>
    </row>
    <row r="33" spans="1:13" ht="12.95" customHeight="1" x14ac:dyDescent="0.2">
      <c r="A33" s="275" t="s">
        <v>260</v>
      </c>
      <c r="B33" s="274">
        <v>1588.3</v>
      </c>
      <c r="C33" s="274">
        <v>1528.6</v>
      </c>
      <c r="D33" s="274">
        <v>1167.0999999999999</v>
      </c>
      <c r="E33" s="274">
        <v>1526.3</v>
      </c>
      <c r="F33" s="274">
        <v>1422.4</v>
      </c>
      <c r="G33" s="274">
        <v>1485.5</v>
      </c>
      <c r="H33" s="274">
        <v>2033.7</v>
      </c>
      <c r="I33" s="274">
        <v>1685.8</v>
      </c>
      <c r="J33" s="274">
        <v>2162.9</v>
      </c>
      <c r="K33" s="274">
        <v>2104.3000000000002</v>
      </c>
      <c r="L33" s="223">
        <v>2133.4</v>
      </c>
      <c r="M33" s="223">
        <v>2233.5</v>
      </c>
    </row>
    <row r="34" spans="1:13" ht="12.95" customHeight="1" x14ac:dyDescent="0.2">
      <c r="A34" s="275" t="s">
        <v>261</v>
      </c>
      <c r="B34" s="274">
        <v>374.2</v>
      </c>
      <c r="C34" s="274">
        <v>367.2</v>
      </c>
      <c r="D34" s="274">
        <v>240.3</v>
      </c>
      <c r="E34" s="274">
        <v>352.6</v>
      </c>
      <c r="F34" s="274">
        <v>370.4</v>
      </c>
      <c r="G34" s="274">
        <v>221.1</v>
      </c>
      <c r="H34" s="274">
        <v>305.60000000000002</v>
      </c>
      <c r="I34" s="274">
        <v>671.6</v>
      </c>
      <c r="J34" s="274">
        <v>542.4</v>
      </c>
      <c r="K34" s="274">
        <v>613</v>
      </c>
      <c r="L34" s="223">
        <v>708.4</v>
      </c>
      <c r="M34" s="223">
        <v>850.5</v>
      </c>
    </row>
    <row r="35" spans="1:13" ht="12.95" customHeight="1" x14ac:dyDescent="0.2">
      <c r="A35" s="275" t="s">
        <v>262</v>
      </c>
      <c r="B35" s="274">
        <v>154.19999999999999</v>
      </c>
      <c r="C35" s="274">
        <v>200.3</v>
      </c>
      <c r="D35" s="274">
        <v>122.7</v>
      </c>
      <c r="E35" s="274">
        <v>323.89999999999998</v>
      </c>
      <c r="F35" s="274">
        <v>531</v>
      </c>
      <c r="G35" s="274">
        <v>594.20000000000005</v>
      </c>
      <c r="H35" s="274">
        <v>636.6</v>
      </c>
      <c r="I35" s="274">
        <v>445.5</v>
      </c>
      <c r="J35" s="274">
        <v>569.20000000000005</v>
      </c>
      <c r="K35" s="274">
        <v>656.4</v>
      </c>
      <c r="L35" s="223">
        <v>677.1</v>
      </c>
      <c r="M35" s="223">
        <v>684.7</v>
      </c>
    </row>
    <row r="36" spans="1:13" ht="12.95" customHeight="1" x14ac:dyDescent="0.2">
      <c r="A36" s="273" t="s">
        <v>263</v>
      </c>
      <c r="B36" s="274">
        <v>64752.800000000003</v>
      </c>
      <c r="C36" s="274">
        <v>88430</v>
      </c>
      <c r="D36" s="274">
        <v>92695.6</v>
      </c>
      <c r="E36" s="274">
        <v>88847.4</v>
      </c>
      <c r="F36" s="274">
        <v>92189.2</v>
      </c>
      <c r="G36" s="274">
        <v>95485.9</v>
      </c>
      <c r="H36" s="274">
        <v>95065.5</v>
      </c>
      <c r="I36" s="274">
        <v>104091.7</v>
      </c>
      <c r="J36" s="274">
        <v>109456.8</v>
      </c>
      <c r="K36" s="274">
        <v>120286.1</v>
      </c>
      <c r="L36" s="223">
        <v>68832.800000000003</v>
      </c>
      <c r="M36" s="223">
        <v>57729.599999999999</v>
      </c>
    </row>
    <row r="37" spans="1:13" ht="12.95" customHeight="1" x14ac:dyDescent="0.2">
      <c r="A37" s="275" t="s">
        <v>264</v>
      </c>
      <c r="B37" s="274">
        <v>58240.3</v>
      </c>
      <c r="C37" s="274">
        <v>81665</v>
      </c>
      <c r="D37" s="274">
        <v>86272.9</v>
      </c>
      <c r="E37" s="274">
        <v>81382.600000000006</v>
      </c>
      <c r="F37" s="274">
        <v>83986.2</v>
      </c>
      <c r="G37" s="274">
        <v>86785.5</v>
      </c>
      <c r="H37" s="274">
        <v>89006.399999999994</v>
      </c>
      <c r="I37" s="274">
        <v>97564.3</v>
      </c>
      <c r="J37" s="274">
        <v>100858.9</v>
      </c>
      <c r="K37" s="274">
        <v>110322.7</v>
      </c>
      <c r="L37" s="223">
        <v>61031.5</v>
      </c>
      <c r="M37" s="223">
        <v>47528.3</v>
      </c>
    </row>
    <row r="38" spans="1:13" ht="12.95" customHeight="1" x14ac:dyDescent="0.2">
      <c r="A38" s="275" t="s">
        <v>265</v>
      </c>
      <c r="B38" s="274">
        <v>4942.5</v>
      </c>
      <c r="C38" s="274">
        <v>4857.7</v>
      </c>
      <c r="D38" s="274">
        <v>4582.5</v>
      </c>
      <c r="E38" s="274">
        <v>5703.8</v>
      </c>
      <c r="F38" s="274">
        <v>6320.1</v>
      </c>
      <c r="G38" s="274">
        <v>6705.2</v>
      </c>
      <c r="H38" s="274">
        <v>4791.3999999999996</v>
      </c>
      <c r="I38" s="274">
        <v>4748.6000000000004</v>
      </c>
      <c r="J38" s="274">
        <v>6649.3</v>
      </c>
      <c r="K38" s="274">
        <v>6551.3</v>
      </c>
      <c r="L38" s="223">
        <v>5389</v>
      </c>
      <c r="M38" s="223">
        <v>5556.6</v>
      </c>
    </row>
    <row r="39" spans="1:13" ht="12" x14ac:dyDescent="0.2">
      <c r="A39" s="275" t="s">
        <v>1386</v>
      </c>
      <c r="B39" s="274">
        <v>1570.1</v>
      </c>
      <c r="C39" s="274">
        <v>1907.3</v>
      </c>
      <c r="D39" s="274">
        <v>1840.1</v>
      </c>
      <c r="E39" s="274">
        <v>1761</v>
      </c>
      <c r="F39" s="274">
        <v>1882.8</v>
      </c>
      <c r="G39" s="274">
        <v>1995.2</v>
      </c>
      <c r="H39" s="274">
        <v>1267.7</v>
      </c>
      <c r="I39" s="274">
        <v>1778.8</v>
      </c>
      <c r="J39" s="274">
        <v>1948.5</v>
      </c>
      <c r="K39" s="274">
        <v>3412.1</v>
      </c>
      <c r="L39" s="223">
        <v>2412.3000000000002</v>
      </c>
      <c r="M39" s="223">
        <v>4644.7</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15396.1</v>
      </c>
      <c r="C41" s="271">
        <v>8385.9</v>
      </c>
      <c r="D41" s="271">
        <v>11915.2</v>
      </c>
      <c r="E41" s="271">
        <v>15151.8</v>
      </c>
      <c r="F41" s="271">
        <v>13147.3</v>
      </c>
      <c r="G41" s="271">
        <v>11663</v>
      </c>
      <c r="H41" s="271">
        <v>14196.7</v>
      </c>
      <c r="I41" s="271">
        <v>10172.4</v>
      </c>
      <c r="J41" s="271">
        <v>8777.7000000000007</v>
      </c>
      <c r="K41" s="271">
        <v>5106.5</v>
      </c>
      <c r="L41" s="271">
        <v>81180.3</v>
      </c>
      <c r="M41" s="271">
        <v>116560.2</v>
      </c>
    </row>
    <row r="42" spans="1:13" ht="12.95" customHeight="1" x14ac:dyDescent="0.2">
      <c r="A42" s="273" t="s">
        <v>267</v>
      </c>
      <c r="B42" s="223">
        <v>7344.3</v>
      </c>
      <c r="C42" s="223">
        <v>7294.4</v>
      </c>
      <c r="D42" s="223">
        <v>7294.4</v>
      </c>
      <c r="E42" s="223">
        <v>7325.9</v>
      </c>
      <c r="F42" s="223">
        <v>7328.2</v>
      </c>
      <c r="G42" s="223">
        <v>7328.2</v>
      </c>
      <c r="H42" s="223">
        <v>7328.2</v>
      </c>
      <c r="I42" s="223">
        <v>7328.2</v>
      </c>
      <c r="J42" s="223">
        <v>7690.2</v>
      </c>
      <c r="K42" s="223">
        <v>18477</v>
      </c>
      <c r="L42" s="223">
        <v>79029.600000000006</v>
      </c>
      <c r="M42" s="223">
        <v>137915.1</v>
      </c>
    </row>
    <row r="43" spans="1:13" ht="12.95" customHeight="1" x14ac:dyDescent="0.2">
      <c r="A43" s="273" t="s">
        <v>268</v>
      </c>
      <c r="B43" s="223">
        <v>10015.4</v>
      </c>
      <c r="C43" s="223">
        <v>10129.4</v>
      </c>
      <c r="D43" s="223">
        <v>12910.2</v>
      </c>
      <c r="E43" s="223">
        <v>12588.5</v>
      </c>
      <c r="F43" s="223">
        <v>11613.3</v>
      </c>
      <c r="G43" s="223">
        <v>11186</v>
      </c>
      <c r="H43" s="223">
        <v>32793.199999999997</v>
      </c>
      <c r="I43" s="223">
        <v>36439.599999999999</v>
      </c>
      <c r="J43" s="223">
        <v>35324.5</v>
      </c>
      <c r="K43" s="223">
        <v>39179.199999999997</v>
      </c>
      <c r="L43" s="223">
        <v>42715.3</v>
      </c>
      <c r="M43" s="223">
        <v>46732.2</v>
      </c>
    </row>
    <row r="44" spans="1:13" ht="12.95" customHeight="1" x14ac:dyDescent="0.2">
      <c r="A44" s="275" t="s">
        <v>269</v>
      </c>
      <c r="B44" s="223">
        <v>42.4</v>
      </c>
      <c r="C44" s="223">
        <v>42.4</v>
      </c>
      <c r="D44" s="223">
        <v>42.4</v>
      </c>
      <c r="E44" s="223">
        <v>77.900000000000006</v>
      </c>
      <c r="F44" s="223">
        <v>79.400000000000006</v>
      </c>
      <c r="G44" s="223">
        <v>65.7</v>
      </c>
      <c r="H44" s="223">
        <v>21719</v>
      </c>
      <c r="I44" s="223">
        <v>25481.8</v>
      </c>
      <c r="J44" s="223">
        <v>34492.699999999997</v>
      </c>
      <c r="K44" s="223">
        <v>38113.300000000003</v>
      </c>
      <c r="L44" s="274">
        <v>41544.1</v>
      </c>
      <c r="M44" s="274">
        <v>45488.1</v>
      </c>
    </row>
    <row r="45" spans="1:13" ht="12.95" customHeight="1" x14ac:dyDescent="0.2">
      <c r="A45" s="275" t="s">
        <v>270</v>
      </c>
      <c r="B45" s="223">
        <v>9973</v>
      </c>
      <c r="C45" s="223">
        <v>10087</v>
      </c>
      <c r="D45" s="223">
        <v>12867.9</v>
      </c>
      <c r="E45" s="223">
        <v>12510.6</v>
      </c>
      <c r="F45" s="223">
        <v>11533.9</v>
      </c>
      <c r="G45" s="223">
        <v>11118.3</v>
      </c>
      <c r="H45" s="223">
        <v>10911.1</v>
      </c>
      <c r="I45" s="223">
        <v>10728.6</v>
      </c>
      <c r="J45" s="223">
        <v>828.7</v>
      </c>
      <c r="K45" s="223">
        <v>1039.0999999999999</v>
      </c>
      <c r="L45" s="223">
        <v>1039.0999999999999</v>
      </c>
      <c r="M45" s="223">
        <v>839.6</v>
      </c>
    </row>
    <row r="46" spans="1:13" ht="36" x14ac:dyDescent="0.2">
      <c r="A46" s="275" t="s">
        <v>272</v>
      </c>
      <c r="B46" s="223"/>
      <c r="C46" s="223"/>
      <c r="D46" s="223"/>
      <c r="E46" s="223"/>
      <c r="F46" s="223"/>
      <c r="G46" s="223"/>
      <c r="H46" s="223" t="s">
        <v>33</v>
      </c>
      <c r="I46" s="223" t="s">
        <v>33</v>
      </c>
      <c r="J46" s="223" t="s">
        <v>33</v>
      </c>
      <c r="K46" s="223" t="s">
        <v>33</v>
      </c>
      <c r="L46" s="223" t="s">
        <v>33</v>
      </c>
      <c r="M46" s="223" t="s">
        <v>33</v>
      </c>
    </row>
    <row r="47" spans="1:13" ht="12.95" customHeight="1" x14ac:dyDescent="0.2">
      <c r="A47" s="275" t="s">
        <v>271</v>
      </c>
      <c r="B47" s="223" t="s">
        <v>33</v>
      </c>
      <c r="C47" s="223" t="s">
        <v>33</v>
      </c>
      <c r="D47" s="223" t="s">
        <v>33</v>
      </c>
      <c r="E47" s="223" t="s">
        <v>33</v>
      </c>
      <c r="F47" s="223" t="s">
        <v>33</v>
      </c>
      <c r="G47" s="223">
        <v>2</v>
      </c>
      <c r="H47" s="223">
        <v>163.1</v>
      </c>
      <c r="I47" s="223">
        <v>229.2</v>
      </c>
      <c r="J47" s="223">
        <v>3.2</v>
      </c>
      <c r="K47" s="223">
        <v>26.8</v>
      </c>
      <c r="L47" s="223">
        <v>132.1</v>
      </c>
      <c r="M47" s="223">
        <v>404.5</v>
      </c>
    </row>
    <row r="48" spans="1:13" ht="15" customHeight="1" x14ac:dyDescent="0.2">
      <c r="A48" s="276" t="s">
        <v>319</v>
      </c>
      <c r="B48" s="223">
        <v>-2337.1</v>
      </c>
      <c r="C48" s="223">
        <v>-12649.5</v>
      </c>
      <c r="D48" s="223">
        <v>-8664.7999999999993</v>
      </c>
      <c r="E48" s="223">
        <v>-5151.7</v>
      </c>
      <c r="F48" s="223">
        <v>-6194.8</v>
      </c>
      <c r="G48" s="223">
        <v>-7270.7</v>
      </c>
      <c r="H48" s="223">
        <v>-26814.9</v>
      </c>
      <c r="I48" s="223">
        <v>-34476</v>
      </c>
      <c r="J48" s="223">
        <v>-34681.800000000003</v>
      </c>
      <c r="K48" s="223">
        <v>-52963.9</v>
      </c>
      <c r="L48" s="223">
        <v>-40967.699999999997</v>
      </c>
      <c r="M48" s="223">
        <v>-68541.600000000006</v>
      </c>
    </row>
    <row r="49" spans="1:13" ht="12.95" customHeight="1" x14ac:dyDescent="0.2">
      <c r="A49" s="276" t="s">
        <v>320</v>
      </c>
      <c r="B49" s="223">
        <v>373.5</v>
      </c>
      <c r="C49" s="223">
        <v>3611.6</v>
      </c>
      <c r="D49" s="223">
        <v>375.4</v>
      </c>
      <c r="E49" s="223">
        <v>389.1</v>
      </c>
      <c r="F49" s="223">
        <v>400.5</v>
      </c>
      <c r="G49" s="223">
        <v>419.4</v>
      </c>
      <c r="H49" s="223">
        <v>890.2</v>
      </c>
      <c r="I49" s="223">
        <v>880.6</v>
      </c>
      <c r="J49" s="223">
        <v>444.8</v>
      </c>
      <c r="K49" s="223">
        <v>414.3</v>
      </c>
      <c r="L49" s="223">
        <v>403.1</v>
      </c>
      <c r="M49" s="223">
        <v>454.5</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91958.9</v>
      </c>
      <c r="C51" s="271">
        <v>109046.6</v>
      </c>
      <c r="D51" s="271">
        <v>114489</v>
      </c>
      <c r="E51" s="271">
        <v>117172</v>
      </c>
      <c r="F51" s="271">
        <v>116833.5</v>
      </c>
      <c r="G51" s="271">
        <v>118247.1</v>
      </c>
      <c r="H51" s="271">
        <v>120141.2</v>
      </c>
      <c r="I51" s="271">
        <v>124433.4</v>
      </c>
      <c r="J51" s="271">
        <v>135551.20000000001</v>
      </c>
      <c r="K51" s="271">
        <v>146891.29999999999</v>
      </c>
      <c r="L51" s="271">
        <v>171449.1</v>
      </c>
      <c r="M51" s="271">
        <v>190113.2</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17</v>
      </c>
      <c r="C55" s="212">
        <v>15</v>
      </c>
      <c r="D55" s="212">
        <v>14</v>
      </c>
      <c r="E55" s="212">
        <v>17</v>
      </c>
      <c r="F55" s="212">
        <v>17</v>
      </c>
      <c r="G55" s="212">
        <v>16</v>
      </c>
      <c r="H55" s="212">
        <v>16</v>
      </c>
      <c r="I55" s="212">
        <v>17</v>
      </c>
      <c r="J55" s="212">
        <v>19</v>
      </c>
      <c r="K55" s="212">
        <v>16</v>
      </c>
      <c r="L55" s="212">
        <v>26</v>
      </c>
      <c r="M55" s="212">
        <v>32</v>
      </c>
    </row>
    <row r="56" spans="1:13" ht="12.95" customHeight="1" x14ac:dyDescent="0.2">
      <c r="B56" s="212"/>
      <c r="G56" s="278"/>
      <c r="H56" s="278"/>
      <c r="I56" s="278"/>
      <c r="J56" s="278"/>
      <c r="K56" s="278"/>
      <c r="L56" s="278"/>
      <c r="M56" s="278"/>
    </row>
  </sheetData>
  <hyperlinks>
    <hyperlink ref="A1" location="Мазмуну!A1" display="МАЗМУНУНА  кайтуу" xr:uid="{00000000-0004-0000-4E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57"/>
  <sheetViews>
    <sheetView workbookViewId="0">
      <selection activeCell="M42" sqref="M42"/>
    </sheetView>
  </sheetViews>
  <sheetFormatPr defaultRowHeight="12.95" customHeight="1" x14ac:dyDescent="0.2"/>
  <cols>
    <col min="1" max="1" width="42.7109375" style="232" customWidth="1"/>
    <col min="2" max="2" width="8.7109375" style="289" hidden="1" customWidth="1"/>
    <col min="3" max="6" width="9.140625" style="212" hidden="1" customWidth="1"/>
    <col min="7" max="8" width="9.42578125" style="212" hidden="1" customWidth="1"/>
    <col min="9" max="13" width="9.42578125" style="212" customWidth="1"/>
    <col min="14" max="256" width="9.140625" style="212"/>
    <col min="257" max="257" width="42.7109375" style="212" customWidth="1"/>
    <col min="258" max="262" width="0" style="212" hidden="1" customWidth="1"/>
    <col min="263" max="267" width="9.42578125" style="212" customWidth="1"/>
    <col min="268" max="512" width="9.140625" style="212"/>
    <col min="513" max="513" width="42.7109375" style="212" customWidth="1"/>
    <col min="514" max="518" width="0" style="212" hidden="1" customWidth="1"/>
    <col min="519" max="523" width="9.42578125" style="212" customWidth="1"/>
    <col min="524" max="768" width="9.140625" style="212"/>
    <col min="769" max="769" width="42.7109375" style="212" customWidth="1"/>
    <col min="770" max="774" width="0" style="212" hidden="1" customWidth="1"/>
    <col min="775" max="779" width="9.42578125" style="212" customWidth="1"/>
    <col min="780" max="1024" width="9.140625" style="212"/>
    <col min="1025" max="1025" width="42.7109375" style="212" customWidth="1"/>
    <col min="1026" max="1030" width="0" style="212" hidden="1" customWidth="1"/>
    <col min="1031" max="1035" width="9.42578125" style="212" customWidth="1"/>
    <col min="1036" max="1280" width="9.140625" style="212"/>
    <col min="1281" max="1281" width="42.7109375" style="212" customWidth="1"/>
    <col min="1282" max="1286" width="0" style="212" hidden="1" customWidth="1"/>
    <col min="1287" max="1291" width="9.42578125" style="212" customWidth="1"/>
    <col min="1292" max="1536" width="9.140625" style="212"/>
    <col min="1537" max="1537" width="42.7109375" style="212" customWidth="1"/>
    <col min="1538" max="1542" width="0" style="212" hidden="1" customWidth="1"/>
    <col min="1543" max="1547" width="9.42578125" style="212" customWidth="1"/>
    <col min="1548" max="1792" width="9.140625" style="212"/>
    <col min="1793" max="1793" width="42.7109375" style="212" customWidth="1"/>
    <col min="1794" max="1798" width="0" style="212" hidden="1" customWidth="1"/>
    <col min="1799" max="1803" width="9.42578125" style="212" customWidth="1"/>
    <col min="1804" max="2048" width="9.140625" style="212"/>
    <col min="2049" max="2049" width="42.7109375" style="212" customWidth="1"/>
    <col min="2050" max="2054" width="0" style="212" hidden="1" customWidth="1"/>
    <col min="2055" max="2059" width="9.42578125" style="212" customWidth="1"/>
    <col min="2060" max="2304" width="9.140625" style="212"/>
    <col min="2305" max="2305" width="42.7109375" style="212" customWidth="1"/>
    <col min="2306" max="2310" width="0" style="212" hidden="1" customWidth="1"/>
    <col min="2311" max="2315" width="9.42578125" style="212" customWidth="1"/>
    <col min="2316" max="2560" width="9.140625" style="212"/>
    <col min="2561" max="2561" width="42.7109375" style="212" customWidth="1"/>
    <col min="2562" max="2566" width="0" style="212" hidden="1" customWidth="1"/>
    <col min="2567" max="2571" width="9.42578125" style="212" customWidth="1"/>
    <col min="2572" max="2816" width="9.140625" style="212"/>
    <col min="2817" max="2817" width="42.7109375" style="212" customWidth="1"/>
    <col min="2818" max="2822" width="0" style="212" hidden="1" customWidth="1"/>
    <col min="2823" max="2827" width="9.42578125" style="212" customWidth="1"/>
    <col min="2828" max="3072" width="9.140625" style="212"/>
    <col min="3073" max="3073" width="42.7109375" style="212" customWidth="1"/>
    <col min="3074" max="3078" width="0" style="212" hidden="1" customWidth="1"/>
    <col min="3079" max="3083" width="9.42578125" style="212" customWidth="1"/>
    <col min="3084" max="3328" width="9.140625" style="212"/>
    <col min="3329" max="3329" width="42.7109375" style="212" customWidth="1"/>
    <col min="3330" max="3334" width="0" style="212" hidden="1" customWidth="1"/>
    <col min="3335" max="3339" width="9.42578125" style="212" customWidth="1"/>
    <col min="3340" max="3584" width="9.140625" style="212"/>
    <col min="3585" max="3585" width="42.7109375" style="212" customWidth="1"/>
    <col min="3586" max="3590" width="0" style="212" hidden="1" customWidth="1"/>
    <col min="3591" max="3595" width="9.42578125" style="212" customWidth="1"/>
    <col min="3596" max="3840" width="9.140625" style="212"/>
    <col min="3841" max="3841" width="42.7109375" style="212" customWidth="1"/>
    <col min="3842" max="3846" width="0" style="212" hidden="1" customWidth="1"/>
    <col min="3847" max="3851" width="9.42578125" style="212" customWidth="1"/>
    <col min="3852" max="4096" width="9.140625" style="212"/>
    <col min="4097" max="4097" width="42.7109375" style="212" customWidth="1"/>
    <col min="4098" max="4102" width="0" style="212" hidden="1" customWidth="1"/>
    <col min="4103" max="4107" width="9.42578125" style="212" customWidth="1"/>
    <col min="4108" max="4352" width="9.140625" style="212"/>
    <col min="4353" max="4353" width="42.7109375" style="212" customWidth="1"/>
    <col min="4354" max="4358" width="0" style="212" hidden="1" customWidth="1"/>
    <col min="4359" max="4363" width="9.42578125" style="212" customWidth="1"/>
    <col min="4364" max="4608" width="9.140625" style="212"/>
    <col min="4609" max="4609" width="42.7109375" style="212" customWidth="1"/>
    <col min="4610" max="4614" width="0" style="212" hidden="1" customWidth="1"/>
    <col min="4615" max="4619" width="9.42578125" style="212" customWidth="1"/>
    <col min="4620" max="4864" width="9.140625" style="212"/>
    <col min="4865" max="4865" width="42.7109375" style="212" customWidth="1"/>
    <col min="4866" max="4870" width="0" style="212" hidden="1" customWidth="1"/>
    <col min="4871" max="4875" width="9.42578125" style="212" customWidth="1"/>
    <col min="4876" max="5120" width="9.140625" style="212"/>
    <col min="5121" max="5121" width="42.7109375" style="212" customWidth="1"/>
    <col min="5122" max="5126" width="0" style="212" hidden="1" customWidth="1"/>
    <col min="5127" max="5131" width="9.42578125" style="212" customWidth="1"/>
    <col min="5132" max="5376" width="9.140625" style="212"/>
    <col min="5377" max="5377" width="42.7109375" style="212" customWidth="1"/>
    <col min="5378" max="5382" width="0" style="212" hidden="1" customWidth="1"/>
    <col min="5383" max="5387" width="9.42578125" style="212" customWidth="1"/>
    <col min="5388" max="5632" width="9.140625" style="212"/>
    <col min="5633" max="5633" width="42.7109375" style="212" customWidth="1"/>
    <col min="5634" max="5638" width="0" style="212" hidden="1" customWidth="1"/>
    <col min="5639" max="5643" width="9.42578125" style="212" customWidth="1"/>
    <col min="5644" max="5888" width="9.140625" style="212"/>
    <col min="5889" max="5889" width="42.7109375" style="212" customWidth="1"/>
    <col min="5890" max="5894" width="0" style="212" hidden="1" customWidth="1"/>
    <col min="5895" max="5899" width="9.42578125" style="212" customWidth="1"/>
    <col min="5900" max="6144" width="9.140625" style="212"/>
    <col min="6145" max="6145" width="42.7109375" style="212" customWidth="1"/>
    <col min="6146" max="6150" width="0" style="212" hidden="1" customWidth="1"/>
    <col min="6151" max="6155" width="9.42578125" style="212" customWidth="1"/>
    <col min="6156" max="6400" width="9.140625" style="212"/>
    <col min="6401" max="6401" width="42.7109375" style="212" customWidth="1"/>
    <col min="6402" max="6406" width="0" style="212" hidden="1" customWidth="1"/>
    <col min="6407" max="6411" width="9.42578125" style="212" customWidth="1"/>
    <col min="6412" max="6656" width="9.140625" style="212"/>
    <col min="6657" max="6657" width="42.7109375" style="212" customWidth="1"/>
    <col min="6658" max="6662" width="0" style="212" hidden="1" customWidth="1"/>
    <col min="6663" max="6667" width="9.42578125" style="212" customWidth="1"/>
    <col min="6668" max="6912" width="9.140625" style="212"/>
    <col min="6913" max="6913" width="42.7109375" style="212" customWidth="1"/>
    <col min="6914" max="6918" width="0" style="212" hidden="1" customWidth="1"/>
    <col min="6919" max="6923" width="9.42578125" style="212" customWidth="1"/>
    <col min="6924" max="7168" width="9.140625" style="212"/>
    <col min="7169" max="7169" width="42.7109375" style="212" customWidth="1"/>
    <col min="7170" max="7174" width="0" style="212" hidden="1" customWidth="1"/>
    <col min="7175" max="7179" width="9.42578125" style="212" customWidth="1"/>
    <col min="7180" max="7424" width="9.140625" style="212"/>
    <col min="7425" max="7425" width="42.7109375" style="212" customWidth="1"/>
    <col min="7426" max="7430" width="0" style="212" hidden="1" customWidth="1"/>
    <col min="7431" max="7435" width="9.42578125" style="212" customWidth="1"/>
    <col min="7436" max="7680" width="9.140625" style="212"/>
    <col min="7681" max="7681" width="42.7109375" style="212" customWidth="1"/>
    <col min="7682" max="7686" width="0" style="212" hidden="1" customWidth="1"/>
    <col min="7687" max="7691" width="9.42578125" style="212" customWidth="1"/>
    <col min="7692" max="7936" width="9.140625" style="212"/>
    <col min="7937" max="7937" width="42.7109375" style="212" customWidth="1"/>
    <col min="7938" max="7942" width="0" style="212" hidden="1" customWidth="1"/>
    <col min="7943" max="7947" width="9.42578125" style="212" customWidth="1"/>
    <col min="7948" max="8192" width="9.140625" style="212"/>
    <col min="8193" max="8193" width="42.7109375" style="212" customWidth="1"/>
    <col min="8194" max="8198" width="0" style="212" hidden="1" customWidth="1"/>
    <col min="8199" max="8203" width="9.42578125" style="212" customWidth="1"/>
    <col min="8204" max="8448" width="9.140625" style="212"/>
    <col min="8449" max="8449" width="42.7109375" style="212" customWidth="1"/>
    <col min="8450" max="8454" width="0" style="212" hidden="1" customWidth="1"/>
    <col min="8455" max="8459" width="9.42578125" style="212" customWidth="1"/>
    <col min="8460" max="8704" width="9.140625" style="212"/>
    <col min="8705" max="8705" width="42.7109375" style="212" customWidth="1"/>
    <col min="8706" max="8710" width="0" style="212" hidden="1" customWidth="1"/>
    <col min="8711" max="8715" width="9.42578125" style="212" customWidth="1"/>
    <col min="8716" max="8960" width="9.140625" style="212"/>
    <col min="8961" max="8961" width="42.7109375" style="212" customWidth="1"/>
    <col min="8962" max="8966" width="0" style="212" hidden="1" customWidth="1"/>
    <col min="8967" max="8971" width="9.42578125" style="212" customWidth="1"/>
    <col min="8972" max="9216" width="9.140625" style="212"/>
    <col min="9217" max="9217" width="42.7109375" style="212" customWidth="1"/>
    <col min="9218" max="9222" width="0" style="212" hidden="1" customWidth="1"/>
    <col min="9223" max="9227" width="9.42578125" style="212" customWidth="1"/>
    <col min="9228" max="9472" width="9.140625" style="212"/>
    <col min="9473" max="9473" width="42.7109375" style="212" customWidth="1"/>
    <col min="9474" max="9478" width="0" style="212" hidden="1" customWidth="1"/>
    <col min="9479" max="9483" width="9.42578125" style="212" customWidth="1"/>
    <col min="9484" max="9728" width="9.140625" style="212"/>
    <col min="9729" max="9729" width="42.7109375" style="212" customWidth="1"/>
    <col min="9730" max="9734" width="0" style="212" hidden="1" customWidth="1"/>
    <col min="9735" max="9739" width="9.42578125" style="212" customWidth="1"/>
    <col min="9740" max="9984" width="9.140625" style="212"/>
    <col min="9985" max="9985" width="42.7109375" style="212" customWidth="1"/>
    <col min="9986" max="9990" width="0" style="212" hidden="1" customWidth="1"/>
    <col min="9991" max="9995" width="9.42578125" style="212" customWidth="1"/>
    <col min="9996" max="10240" width="9.140625" style="212"/>
    <col min="10241" max="10241" width="42.7109375" style="212" customWidth="1"/>
    <col min="10242" max="10246" width="0" style="212" hidden="1" customWidth="1"/>
    <col min="10247" max="10251" width="9.42578125" style="212" customWidth="1"/>
    <col min="10252" max="10496" width="9.140625" style="212"/>
    <col min="10497" max="10497" width="42.7109375" style="212" customWidth="1"/>
    <col min="10498" max="10502" width="0" style="212" hidden="1" customWidth="1"/>
    <col min="10503" max="10507" width="9.42578125" style="212" customWidth="1"/>
    <col min="10508" max="10752" width="9.140625" style="212"/>
    <col min="10753" max="10753" width="42.7109375" style="212" customWidth="1"/>
    <col min="10754" max="10758" width="0" style="212" hidden="1" customWidth="1"/>
    <col min="10759" max="10763" width="9.42578125" style="212" customWidth="1"/>
    <col min="10764" max="11008" width="9.140625" style="212"/>
    <col min="11009" max="11009" width="42.7109375" style="212" customWidth="1"/>
    <col min="11010" max="11014" width="0" style="212" hidden="1" customWidth="1"/>
    <col min="11015" max="11019" width="9.42578125" style="212" customWidth="1"/>
    <col min="11020" max="11264" width="9.140625" style="212"/>
    <col min="11265" max="11265" width="42.7109375" style="212" customWidth="1"/>
    <col min="11266" max="11270" width="0" style="212" hidden="1" customWidth="1"/>
    <col min="11271" max="11275" width="9.42578125" style="212" customWidth="1"/>
    <col min="11276" max="11520" width="9.140625" style="212"/>
    <col min="11521" max="11521" width="42.7109375" style="212" customWidth="1"/>
    <col min="11522" max="11526" width="0" style="212" hidden="1" customWidth="1"/>
    <col min="11527" max="11531" width="9.42578125" style="212" customWidth="1"/>
    <col min="11532" max="11776" width="9.140625" style="212"/>
    <col min="11777" max="11777" width="42.7109375" style="212" customWidth="1"/>
    <col min="11778" max="11782" width="0" style="212" hidden="1" customWidth="1"/>
    <col min="11783" max="11787" width="9.42578125" style="212" customWidth="1"/>
    <col min="11788" max="12032" width="9.140625" style="212"/>
    <col min="12033" max="12033" width="42.7109375" style="212" customWidth="1"/>
    <col min="12034" max="12038" width="0" style="212" hidden="1" customWidth="1"/>
    <col min="12039" max="12043" width="9.42578125" style="212" customWidth="1"/>
    <col min="12044" max="12288" width="9.140625" style="212"/>
    <col min="12289" max="12289" width="42.7109375" style="212" customWidth="1"/>
    <col min="12290" max="12294" width="0" style="212" hidden="1" customWidth="1"/>
    <col min="12295" max="12299" width="9.42578125" style="212" customWidth="1"/>
    <col min="12300" max="12544" width="9.140625" style="212"/>
    <col min="12545" max="12545" width="42.7109375" style="212" customWidth="1"/>
    <col min="12546" max="12550" width="0" style="212" hidden="1" customWidth="1"/>
    <col min="12551" max="12555" width="9.42578125" style="212" customWidth="1"/>
    <col min="12556" max="12800" width="9.140625" style="212"/>
    <col min="12801" max="12801" width="42.7109375" style="212" customWidth="1"/>
    <col min="12802" max="12806" width="0" style="212" hidden="1" customWidth="1"/>
    <col min="12807" max="12811" width="9.42578125" style="212" customWidth="1"/>
    <col min="12812" max="13056" width="9.140625" style="212"/>
    <col min="13057" max="13057" width="42.7109375" style="212" customWidth="1"/>
    <col min="13058" max="13062" width="0" style="212" hidden="1" customWidth="1"/>
    <col min="13063" max="13067" width="9.42578125" style="212" customWidth="1"/>
    <col min="13068" max="13312" width="9.140625" style="212"/>
    <col min="13313" max="13313" width="42.7109375" style="212" customWidth="1"/>
    <col min="13314" max="13318" width="0" style="212" hidden="1" customWidth="1"/>
    <col min="13319" max="13323" width="9.42578125" style="212" customWidth="1"/>
    <col min="13324" max="13568" width="9.140625" style="212"/>
    <col min="13569" max="13569" width="42.7109375" style="212" customWidth="1"/>
    <col min="13570" max="13574" width="0" style="212" hidden="1" customWidth="1"/>
    <col min="13575" max="13579" width="9.42578125" style="212" customWidth="1"/>
    <col min="13580" max="13824" width="9.140625" style="212"/>
    <col min="13825" max="13825" width="42.7109375" style="212" customWidth="1"/>
    <col min="13826" max="13830" width="0" style="212" hidden="1" customWidth="1"/>
    <col min="13831" max="13835" width="9.42578125" style="212" customWidth="1"/>
    <col min="13836" max="14080" width="9.140625" style="212"/>
    <col min="14081" max="14081" width="42.7109375" style="212" customWidth="1"/>
    <col min="14082" max="14086" width="0" style="212" hidden="1" customWidth="1"/>
    <col min="14087" max="14091" width="9.42578125" style="212" customWidth="1"/>
    <col min="14092" max="14336" width="9.140625" style="212"/>
    <col min="14337" max="14337" width="42.7109375" style="212" customWidth="1"/>
    <col min="14338" max="14342" width="0" style="212" hidden="1" customWidth="1"/>
    <col min="14343" max="14347" width="9.42578125" style="212" customWidth="1"/>
    <col min="14348" max="14592" width="9.140625" style="212"/>
    <col min="14593" max="14593" width="42.7109375" style="212" customWidth="1"/>
    <col min="14594" max="14598" width="0" style="212" hidden="1" customWidth="1"/>
    <col min="14599" max="14603" width="9.42578125" style="212" customWidth="1"/>
    <col min="14604" max="14848" width="9.140625" style="212"/>
    <col min="14849" max="14849" width="42.7109375" style="212" customWidth="1"/>
    <col min="14850" max="14854" width="0" style="212" hidden="1" customWidth="1"/>
    <col min="14855" max="14859" width="9.42578125" style="212" customWidth="1"/>
    <col min="14860" max="15104" width="9.140625" style="212"/>
    <col min="15105" max="15105" width="42.7109375" style="212" customWidth="1"/>
    <col min="15106" max="15110" width="0" style="212" hidden="1" customWidth="1"/>
    <col min="15111" max="15115" width="9.42578125" style="212" customWidth="1"/>
    <col min="15116" max="15360" width="9.140625" style="212"/>
    <col min="15361" max="15361" width="42.7109375" style="212" customWidth="1"/>
    <col min="15362" max="15366" width="0" style="212" hidden="1" customWidth="1"/>
    <col min="15367" max="15371" width="9.42578125" style="212" customWidth="1"/>
    <col min="15372" max="15616" width="9.140625" style="212"/>
    <col min="15617" max="15617" width="42.7109375" style="212" customWidth="1"/>
    <col min="15618" max="15622" width="0" style="212" hidden="1" customWidth="1"/>
    <col min="15623" max="15627" width="9.42578125" style="212" customWidth="1"/>
    <col min="15628" max="15872" width="9.140625" style="212"/>
    <col min="15873" max="15873" width="42.7109375" style="212" customWidth="1"/>
    <col min="15874" max="15878" width="0" style="212" hidden="1" customWidth="1"/>
    <col min="15879" max="15883" width="9.42578125" style="212" customWidth="1"/>
    <col min="15884" max="16128" width="9.140625" style="212"/>
    <col min="16129" max="16129" width="42.7109375"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333</v>
      </c>
      <c r="B2" s="287"/>
    </row>
    <row r="3" spans="1:13" s="279" customFormat="1" ht="18" customHeight="1" x14ac:dyDescent="0.2">
      <c r="A3" s="210" t="s">
        <v>334</v>
      </c>
      <c r="B3" s="287"/>
    </row>
    <row r="4" spans="1:13" s="279" customFormat="1" ht="18" customHeight="1" x14ac:dyDescent="0.2">
      <c r="A4" s="210" t="s">
        <v>335</v>
      </c>
      <c r="B4" s="287"/>
    </row>
    <row r="5" spans="1:13" s="269" customFormat="1" ht="18" customHeight="1" thickBot="1" x14ac:dyDescent="0.25">
      <c r="A5" s="268" t="s">
        <v>310</v>
      </c>
      <c r="B5" s="289"/>
      <c r="C5" s="28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12.95" customHeight="1" x14ac:dyDescent="0.2">
      <c r="A7" s="270"/>
      <c r="B7" s="233"/>
    </row>
    <row r="8" spans="1:13" s="299" customFormat="1" ht="12.95" customHeight="1" x14ac:dyDescent="0.2">
      <c r="A8" s="232" t="s">
        <v>42</v>
      </c>
      <c r="B8" s="271">
        <v>2707.3</v>
      </c>
      <c r="C8" s="271">
        <v>8374.9</v>
      </c>
      <c r="D8" s="271">
        <v>15216.6</v>
      </c>
      <c r="E8" s="271">
        <v>18943.8</v>
      </c>
      <c r="F8" s="271">
        <v>18996.599999999999</v>
      </c>
      <c r="G8" s="271">
        <v>19174.400000000001</v>
      </c>
      <c r="H8" s="271">
        <v>20001.3</v>
      </c>
      <c r="I8" s="271">
        <v>20214</v>
      </c>
      <c r="J8" s="271">
        <v>20337.7</v>
      </c>
      <c r="K8" s="271">
        <v>20805.900000000001</v>
      </c>
      <c r="L8" s="271">
        <v>22400.1</v>
      </c>
      <c r="M8" s="271">
        <v>21774.5</v>
      </c>
    </row>
    <row r="9" spans="1:13" ht="12.95" customHeight="1" x14ac:dyDescent="0.2">
      <c r="A9" s="273" t="s">
        <v>236</v>
      </c>
      <c r="B9" s="274">
        <v>1669.5</v>
      </c>
      <c r="C9" s="274">
        <v>3157.3</v>
      </c>
      <c r="D9" s="274">
        <v>5816</v>
      </c>
      <c r="E9" s="274">
        <v>4562.6000000000004</v>
      </c>
      <c r="F9" s="274">
        <v>3138.1</v>
      </c>
      <c r="G9" s="274">
        <v>2431.3000000000002</v>
      </c>
      <c r="H9" s="274">
        <v>2902.8</v>
      </c>
      <c r="I9" s="274">
        <v>2999.3</v>
      </c>
      <c r="J9" s="274">
        <v>3123.3</v>
      </c>
      <c r="K9" s="274">
        <v>3281.8</v>
      </c>
      <c r="L9" s="223">
        <v>4538.1000000000004</v>
      </c>
      <c r="M9" s="223">
        <v>3847</v>
      </c>
    </row>
    <row r="10" spans="1:13" ht="12.95" customHeight="1" x14ac:dyDescent="0.2">
      <c r="A10" s="275" t="s">
        <v>301</v>
      </c>
      <c r="B10" s="274">
        <v>616.1</v>
      </c>
      <c r="C10" s="274">
        <v>1870.5</v>
      </c>
      <c r="D10" s="274">
        <v>882.6</v>
      </c>
      <c r="E10" s="274">
        <v>1695.3</v>
      </c>
      <c r="F10" s="274">
        <v>1375</v>
      </c>
      <c r="G10" s="274">
        <v>593.79999999999995</v>
      </c>
      <c r="H10" s="274">
        <v>838.4</v>
      </c>
      <c r="I10" s="274">
        <v>1274.2</v>
      </c>
      <c r="J10" s="274">
        <v>1124.9000000000001</v>
      </c>
      <c r="K10" s="274">
        <v>1006.9</v>
      </c>
      <c r="L10" s="223">
        <v>1594.7</v>
      </c>
      <c r="M10" s="223">
        <v>381.3</v>
      </c>
    </row>
    <row r="11" spans="1:13" ht="12.95" customHeight="1" x14ac:dyDescent="0.2">
      <c r="A11" s="275" t="s">
        <v>238</v>
      </c>
      <c r="B11" s="274" t="s">
        <v>33</v>
      </c>
      <c r="C11" s="274" t="s">
        <v>33</v>
      </c>
      <c r="D11" s="274" t="s">
        <v>33</v>
      </c>
      <c r="E11" s="274" t="s">
        <v>33</v>
      </c>
      <c r="F11" s="274" t="s">
        <v>33</v>
      </c>
      <c r="G11" s="274" t="s">
        <v>33</v>
      </c>
      <c r="H11" s="274" t="s">
        <v>33</v>
      </c>
      <c r="I11" s="274" t="s">
        <v>33</v>
      </c>
      <c r="J11" s="274" t="s">
        <v>33</v>
      </c>
      <c r="K11" s="274" t="s">
        <v>33</v>
      </c>
      <c r="L11" s="223" t="s">
        <v>33</v>
      </c>
      <c r="M11" s="223" t="s">
        <v>33</v>
      </c>
    </row>
    <row r="12" spans="1:13" ht="12.95" customHeight="1" x14ac:dyDescent="0.2">
      <c r="A12" s="275" t="s">
        <v>239</v>
      </c>
      <c r="B12" s="274">
        <v>759.5</v>
      </c>
      <c r="C12" s="274">
        <v>605</v>
      </c>
      <c r="D12" s="274">
        <v>588</v>
      </c>
      <c r="E12" s="274">
        <v>470.6</v>
      </c>
      <c r="F12" s="274">
        <v>638.5</v>
      </c>
      <c r="G12" s="274">
        <v>803.4</v>
      </c>
      <c r="H12" s="274">
        <v>1204.9000000000001</v>
      </c>
      <c r="I12" s="274">
        <v>903.8</v>
      </c>
      <c r="J12" s="274">
        <v>1124.9000000000001</v>
      </c>
      <c r="K12" s="274">
        <v>1357.1</v>
      </c>
      <c r="L12" s="223">
        <v>1928.8</v>
      </c>
      <c r="M12" s="223">
        <v>2309.6</v>
      </c>
    </row>
    <row r="13" spans="1:13" ht="12" x14ac:dyDescent="0.2">
      <c r="A13" s="275" t="s">
        <v>302</v>
      </c>
      <c r="B13" s="274">
        <v>78.900000000000006</v>
      </c>
      <c r="C13" s="274">
        <v>172.5</v>
      </c>
      <c r="D13" s="274">
        <v>240.7</v>
      </c>
      <c r="E13" s="274">
        <v>476.8</v>
      </c>
      <c r="F13" s="274">
        <v>415.3</v>
      </c>
      <c r="G13" s="274">
        <v>216.6</v>
      </c>
      <c r="H13" s="274">
        <v>34.200000000000003</v>
      </c>
      <c r="I13" s="274">
        <v>31.6</v>
      </c>
      <c r="J13" s="274">
        <v>30.3</v>
      </c>
      <c r="K13" s="274">
        <v>32.9</v>
      </c>
      <c r="L13" s="223">
        <v>38.200000000000003</v>
      </c>
      <c r="M13" s="223">
        <v>25.2</v>
      </c>
    </row>
    <row r="14" spans="1:13" ht="24" x14ac:dyDescent="0.2">
      <c r="A14" s="275" t="s">
        <v>241</v>
      </c>
      <c r="B14" s="274" t="s">
        <v>33</v>
      </c>
      <c r="C14" s="274" t="s">
        <v>33</v>
      </c>
      <c r="D14" s="274">
        <v>3333.4</v>
      </c>
      <c r="E14" s="274" t="s">
        <v>33</v>
      </c>
      <c r="F14" s="274" t="s">
        <v>33</v>
      </c>
      <c r="G14" s="274" t="s">
        <v>33</v>
      </c>
      <c r="H14" s="274" t="s">
        <v>33</v>
      </c>
      <c r="I14" s="274" t="s">
        <v>33</v>
      </c>
      <c r="J14" s="274" t="s">
        <v>33</v>
      </c>
      <c r="K14" s="274" t="s">
        <v>33</v>
      </c>
      <c r="L14" s="223" t="s">
        <v>33</v>
      </c>
      <c r="M14" s="223" t="s">
        <v>33</v>
      </c>
    </row>
    <row r="15" spans="1:13" ht="12.95" customHeight="1" x14ac:dyDescent="0.2">
      <c r="A15" s="275" t="s">
        <v>242</v>
      </c>
      <c r="B15" s="274">
        <v>197.6</v>
      </c>
      <c r="C15" s="274">
        <v>482</v>
      </c>
      <c r="D15" s="274">
        <v>643.79999999999995</v>
      </c>
      <c r="E15" s="274">
        <v>660.9</v>
      </c>
      <c r="F15" s="274">
        <v>699.9</v>
      </c>
      <c r="G15" s="274">
        <v>807</v>
      </c>
      <c r="H15" s="274">
        <v>820.6</v>
      </c>
      <c r="I15" s="274">
        <v>777.9</v>
      </c>
      <c r="J15" s="274">
        <v>836.1</v>
      </c>
      <c r="K15" s="274">
        <v>873.3</v>
      </c>
      <c r="L15" s="223">
        <v>955.6</v>
      </c>
      <c r="M15" s="223">
        <v>1063.5</v>
      </c>
    </row>
    <row r="16" spans="1:13" ht="12.95" customHeight="1" x14ac:dyDescent="0.2">
      <c r="A16" s="275" t="s">
        <v>243</v>
      </c>
      <c r="B16" s="223">
        <v>17.399999999999999</v>
      </c>
      <c r="C16" s="223">
        <v>27.2</v>
      </c>
      <c r="D16" s="223">
        <v>127.5</v>
      </c>
      <c r="E16" s="223">
        <v>1259</v>
      </c>
      <c r="F16" s="223">
        <v>9.5</v>
      </c>
      <c r="G16" s="223">
        <v>10.6</v>
      </c>
      <c r="H16" s="223">
        <v>4.8</v>
      </c>
      <c r="I16" s="223">
        <v>11.8</v>
      </c>
      <c r="J16" s="223">
        <v>7.1</v>
      </c>
      <c r="K16" s="223">
        <v>11.6</v>
      </c>
      <c r="L16" s="223">
        <v>20.8</v>
      </c>
      <c r="M16" s="223">
        <v>63.7</v>
      </c>
    </row>
    <row r="17" spans="1:13" ht="12.95" customHeight="1" x14ac:dyDescent="0.2">
      <c r="A17" s="275" t="s">
        <v>244</v>
      </c>
      <c r="B17" s="223" t="s">
        <v>33</v>
      </c>
      <c r="C17" s="223" t="s">
        <v>33</v>
      </c>
      <c r="D17" s="223" t="s">
        <v>33</v>
      </c>
      <c r="E17" s="223" t="s">
        <v>33</v>
      </c>
      <c r="F17" s="223" t="s">
        <v>33</v>
      </c>
      <c r="G17" s="223" t="s">
        <v>33</v>
      </c>
      <c r="H17" s="223" t="s">
        <v>33</v>
      </c>
      <c r="I17" s="223" t="s">
        <v>33</v>
      </c>
      <c r="J17" s="223" t="s">
        <v>33</v>
      </c>
      <c r="K17" s="223" t="s">
        <v>33</v>
      </c>
      <c r="L17" s="223" t="s">
        <v>33</v>
      </c>
      <c r="M17" s="223">
        <v>3.7</v>
      </c>
    </row>
    <row r="18" spans="1:13" ht="12.95" customHeight="1" x14ac:dyDescent="0.2">
      <c r="A18" s="273" t="s">
        <v>245</v>
      </c>
      <c r="B18" s="223">
        <v>1037.7</v>
      </c>
      <c r="C18" s="223">
        <v>5217.5</v>
      </c>
      <c r="D18" s="223">
        <v>9400.6</v>
      </c>
      <c r="E18" s="223">
        <v>14381.2</v>
      </c>
      <c r="F18" s="223">
        <v>15858.5</v>
      </c>
      <c r="G18" s="223">
        <v>16743</v>
      </c>
      <c r="H18" s="223">
        <v>17098.5</v>
      </c>
      <c r="I18" s="223">
        <v>17214.7</v>
      </c>
      <c r="J18" s="223">
        <v>17214.400000000001</v>
      </c>
      <c r="K18" s="223">
        <v>17524.099999999999</v>
      </c>
      <c r="L18" s="223">
        <v>17862</v>
      </c>
      <c r="M18" s="223">
        <v>17927.5</v>
      </c>
    </row>
    <row r="19" spans="1:13" ht="12.95" customHeight="1" x14ac:dyDescent="0.2">
      <c r="A19" s="275" t="s">
        <v>246</v>
      </c>
      <c r="B19" s="223">
        <v>781.2</v>
      </c>
      <c r="C19" s="223">
        <v>4278.5</v>
      </c>
      <c r="D19" s="223">
        <v>8028.5</v>
      </c>
      <c r="E19" s="223">
        <v>13768.9</v>
      </c>
      <c r="F19" s="223">
        <v>15441.8</v>
      </c>
      <c r="G19" s="223">
        <v>16471.3</v>
      </c>
      <c r="H19" s="223">
        <v>16872.5</v>
      </c>
      <c r="I19" s="223">
        <v>17061.5</v>
      </c>
      <c r="J19" s="223">
        <v>17093.5</v>
      </c>
      <c r="K19" s="223">
        <v>17283</v>
      </c>
      <c r="L19" s="223">
        <v>17622.2</v>
      </c>
      <c r="M19" s="223">
        <v>17797.8</v>
      </c>
    </row>
    <row r="20" spans="1:13" ht="12.95" customHeight="1" x14ac:dyDescent="0.2">
      <c r="A20" s="275" t="s">
        <v>247</v>
      </c>
      <c r="B20" s="223" t="s">
        <v>248</v>
      </c>
      <c r="C20" s="223" t="s">
        <v>248</v>
      </c>
      <c r="D20" s="223" t="s">
        <v>248</v>
      </c>
      <c r="E20" s="223" t="s">
        <v>248</v>
      </c>
      <c r="F20" s="223" t="s">
        <v>33</v>
      </c>
      <c r="G20" s="223" t="s">
        <v>33</v>
      </c>
      <c r="H20" s="223" t="s">
        <v>33</v>
      </c>
      <c r="I20" s="223">
        <v>8.6</v>
      </c>
      <c r="J20" s="223">
        <v>9.5</v>
      </c>
      <c r="K20" s="223">
        <v>7.6</v>
      </c>
      <c r="L20" s="223">
        <v>6.5</v>
      </c>
      <c r="M20" s="223" t="s">
        <v>33</v>
      </c>
    </row>
    <row r="21" spans="1:13" ht="12.95" customHeight="1" x14ac:dyDescent="0.2">
      <c r="A21" s="275" t="s">
        <v>249</v>
      </c>
      <c r="B21" s="223" t="s">
        <v>33</v>
      </c>
      <c r="C21" s="223" t="s">
        <v>33</v>
      </c>
      <c r="D21" s="223" t="s">
        <v>33</v>
      </c>
      <c r="E21" s="223" t="s">
        <v>33</v>
      </c>
      <c r="F21" s="223" t="s">
        <v>33</v>
      </c>
      <c r="G21" s="223">
        <v>0.5</v>
      </c>
      <c r="H21" s="223">
        <v>9</v>
      </c>
      <c r="I21" s="223" t="s">
        <v>33</v>
      </c>
      <c r="J21" s="223" t="s">
        <v>33</v>
      </c>
      <c r="K21" s="223" t="s">
        <v>33</v>
      </c>
      <c r="L21" s="223" t="s">
        <v>33</v>
      </c>
      <c r="M21" s="223" t="s">
        <v>33</v>
      </c>
    </row>
    <row r="22" spans="1:13" ht="12.95" customHeight="1" x14ac:dyDescent="0.2">
      <c r="A22" s="275" t="s">
        <v>250</v>
      </c>
      <c r="B22" s="223">
        <v>255.6</v>
      </c>
      <c r="C22" s="223">
        <v>338.8</v>
      </c>
      <c r="D22" s="223">
        <v>408</v>
      </c>
      <c r="E22" s="223">
        <v>81.8</v>
      </c>
      <c r="F22" s="223" t="s">
        <v>33</v>
      </c>
      <c r="G22" s="223" t="s">
        <v>33</v>
      </c>
      <c r="H22" s="223" t="s">
        <v>33</v>
      </c>
      <c r="I22" s="223" t="s">
        <v>33</v>
      </c>
      <c r="J22" s="223" t="s">
        <v>33</v>
      </c>
      <c r="K22" s="223" t="s">
        <v>33</v>
      </c>
      <c r="L22" s="223" t="s">
        <v>33</v>
      </c>
      <c r="M22" s="223" t="s">
        <v>33</v>
      </c>
    </row>
    <row r="23" spans="1:13" ht="12.95" customHeight="1" x14ac:dyDescent="0.2">
      <c r="A23" s="275" t="s">
        <v>251</v>
      </c>
      <c r="B23" s="223" t="s">
        <v>33</v>
      </c>
      <c r="C23" s="223" t="s">
        <v>33</v>
      </c>
      <c r="D23" s="223" t="s">
        <v>33</v>
      </c>
      <c r="E23" s="223" t="s">
        <v>33</v>
      </c>
      <c r="F23" s="223" t="s">
        <v>33</v>
      </c>
      <c r="G23" s="223" t="s">
        <v>33</v>
      </c>
      <c r="H23" s="223" t="s">
        <v>33</v>
      </c>
      <c r="I23" s="223" t="s">
        <v>33</v>
      </c>
      <c r="J23" s="223" t="s">
        <v>33</v>
      </c>
      <c r="K23" s="223" t="s">
        <v>33</v>
      </c>
      <c r="L23" s="223" t="s">
        <v>33</v>
      </c>
      <c r="M23" s="223" t="s">
        <v>33</v>
      </c>
    </row>
    <row r="24" spans="1:13" ht="12.95" customHeight="1" x14ac:dyDescent="0.2">
      <c r="A24" s="275" t="s">
        <v>252</v>
      </c>
      <c r="B24" s="223" t="s">
        <v>33</v>
      </c>
      <c r="C24" s="223">
        <v>496.6</v>
      </c>
      <c r="D24" s="223">
        <v>849.6</v>
      </c>
      <c r="E24" s="223">
        <v>385.4</v>
      </c>
      <c r="F24" s="223">
        <v>274.3</v>
      </c>
      <c r="G24" s="223">
        <v>134.80000000000001</v>
      </c>
      <c r="H24" s="223">
        <v>100.9</v>
      </c>
      <c r="I24" s="223">
        <v>50.2</v>
      </c>
      <c r="J24" s="223">
        <v>26</v>
      </c>
      <c r="K24" s="223">
        <v>152.5</v>
      </c>
      <c r="L24" s="223">
        <v>159.6</v>
      </c>
      <c r="M24" s="223">
        <v>92.4</v>
      </c>
    </row>
    <row r="25" spans="1:13" ht="12.95" customHeight="1" x14ac:dyDescent="0.2">
      <c r="A25" s="275" t="s">
        <v>253</v>
      </c>
      <c r="B25" s="223" t="s">
        <v>33</v>
      </c>
      <c r="C25" s="223" t="s">
        <v>33</v>
      </c>
      <c r="D25" s="223" t="s">
        <v>33</v>
      </c>
      <c r="E25" s="223" t="s">
        <v>33</v>
      </c>
      <c r="F25" s="223" t="s">
        <v>33</v>
      </c>
      <c r="G25" s="223" t="s">
        <v>33</v>
      </c>
      <c r="H25" s="223" t="s">
        <v>33</v>
      </c>
      <c r="I25" s="223" t="s">
        <v>33</v>
      </c>
      <c r="J25" s="223" t="s">
        <v>33</v>
      </c>
      <c r="K25" s="223" t="s">
        <v>33</v>
      </c>
      <c r="L25" s="223" t="s">
        <v>33</v>
      </c>
      <c r="M25" s="223" t="s">
        <v>33</v>
      </c>
    </row>
    <row r="26" spans="1:13" ht="12" x14ac:dyDescent="0.2">
      <c r="A26" s="273" t="s">
        <v>317</v>
      </c>
      <c r="B26" s="223">
        <v>1</v>
      </c>
      <c r="C26" s="223">
        <v>103.5</v>
      </c>
      <c r="D26" s="223">
        <v>114.5</v>
      </c>
      <c r="E26" s="223">
        <v>145.1</v>
      </c>
      <c r="F26" s="223">
        <v>142.5</v>
      </c>
      <c r="G26" s="223">
        <v>136.4</v>
      </c>
      <c r="H26" s="223">
        <v>116.1</v>
      </c>
      <c r="I26" s="223">
        <v>94.4</v>
      </c>
      <c r="J26" s="223">
        <v>85.4</v>
      </c>
      <c r="K26" s="223">
        <v>81.099999999999994</v>
      </c>
      <c r="L26" s="223">
        <v>73.7</v>
      </c>
      <c r="M26" s="223">
        <v>37.4</v>
      </c>
    </row>
    <row r="27" spans="1:13" ht="12.95" customHeight="1" x14ac:dyDescent="0.2">
      <c r="A27" s="273"/>
      <c r="B27" s="223"/>
      <c r="C27" s="223"/>
      <c r="D27" s="223"/>
      <c r="E27" s="223"/>
      <c r="F27" s="223"/>
      <c r="G27" s="223"/>
      <c r="H27" s="223"/>
      <c r="I27" s="223"/>
      <c r="J27" s="223"/>
      <c r="K27" s="223"/>
      <c r="L27" s="223"/>
      <c r="M27" s="223"/>
    </row>
    <row r="28" spans="1:13" ht="12.95" customHeight="1" x14ac:dyDescent="0.2">
      <c r="A28" s="232" t="s">
        <v>43</v>
      </c>
      <c r="B28" s="271">
        <v>3453.5</v>
      </c>
      <c r="C28" s="271">
        <v>2358.8000000000002</v>
      </c>
      <c r="D28" s="271">
        <v>1547</v>
      </c>
      <c r="E28" s="271">
        <v>698.9</v>
      </c>
      <c r="F28" s="271">
        <v>1197.9000000000001</v>
      </c>
      <c r="G28" s="271">
        <v>1206.5</v>
      </c>
      <c r="H28" s="271">
        <v>1729.7</v>
      </c>
      <c r="I28" s="271">
        <v>1738.6</v>
      </c>
      <c r="J28" s="271">
        <v>1861.1</v>
      </c>
      <c r="K28" s="271">
        <v>2196.6999999999998</v>
      </c>
      <c r="L28" s="271">
        <v>2876</v>
      </c>
      <c r="M28" s="271">
        <v>2828.8</v>
      </c>
    </row>
    <row r="29" spans="1:13" ht="12.95" customHeight="1" x14ac:dyDescent="0.2">
      <c r="A29" s="273" t="s">
        <v>255</v>
      </c>
      <c r="B29" s="274">
        <v>3312.4</v>
      </c>
      <c r="C29" s="274">
        <v>2241.1</v>
      </c>
      <c r="D29" s="274">
        <v>1547</v>
      </c>
      <c r="E29" s="274">
        <v>698.9</v>
      </c>
      <c r="F29" s="274">
        <v>1147.8</v>
      </c>
      <c r="G29" s="274">
        <v>994.9</v>
      </c>
      <c r="H29" s="274">
        <v>1468.1</v>
      </c>
      <c r="I29" s="274">
        <v>1370.1</v>
      </c>
      <c r="J29" s="274">
        <v>1363.9</v>
      </c>
      <c r="K29" s="274">
        <v>1602.8</v>
      </c>
      <c r="L29" s="274">
        <v>2186.6</v>
      </c>
      <c r="M29" s="274">
        <v>2026.3</v>
      </c>
    </row>
    <row r="30" spans="1:13" ht="12.95" customHeight="1" x14ac:dyDescent="0.2">
      <c r="A30" s="275" t="s">
        <v>256</v>
      </c>
      <c r="B30" s="274">
        <v>2911.2</v>
      </c>
      <c r="C30" s="274">
        <v>1868.9</v>
      </c>
      <c r="D30" s="274">
        <v>969.5</v>
      </c>
      <c r="E30" s="274">
        <v>287.60000000000002</v>
      </c>
      <c r="F30" s="274">
        <v>711.3</v>
      </c>
      <c r="G30" s="274">
        <v>618.6</v>
      </c>
      <c r="H30" s="274">
        <v>1098.5</v>
      </c>
      <c r="I30" s="274">
        <v>926.4</v>
      </c>
      <c r="J30" s="274">
        <v>1002.2</v>
      </c>
      <c r="K30" s="274">
        <v>1121.4000000000001</v>
      </c>
      <c r="L30" s="223">
        <v>1520</v>
      </c>
      <c r="M30" s="223">
        <v>1459.1</v>
      </c>
    </row>
    <row r="31" spans="1:13" ht="12.95" customHeight="1" x14ac:dyDescent="0.2">
      <c r="A31" s="275" t="s">
        <v>257</v>
      </c>
      <c r="B31" s="274">
        <v>40.200000000000003</v>
      </c>
      <c r="C31" s="274">
        <v>133.1</v>
      </c>
      <c r="D31" s="274">
        <v>178.4</v>
      </c>
      <c r="E31" s="274">
        <v>168.6</v>
      </c>
      <c r="F31" s="274">
        <v>154.80000000000001</v>
      </c>
      <c r="G31" s="274">
        <v>129.4</v>
      </c>
      <c r="H31" s="274">
        <v>134.6</v>
      </c>
      <c r="I31" s="274">
        <v>160.9</v>
      </c>
      <c r="J31" s="274">
        <v>136.69999999999999</v>
      </c>
      <c r="K31" s="274">
        <v>208.8</v>
      </c>
      <c r="L31" s="223">
        <v>284.39999999999998</v>
      </c>
      <c r="M31" s="223">
        <v>241.4</v>
      </c>
    </row>
    <row r="32" spans="1:13" ht="12.95" customHeight="1" x14ac:dyDescent="0.2">
      <c r="A32" s="275" t="s">
        <v>258</v>
      </c>
      <c r="B32" s="274">
        <v>150.4</v>
      </c>
      <c r="C32" s="274">
        <v>0.1</v>
      </c>
      <c r="D32" s="274" t="s">
        <v>33</v>
      </c>
      <c r="E32" s="274" t="s">
        <v>33</v>
      </c>
      <c r="F32" s="274" t="s">
        <v>33</v>
      </c>
      <c r="G32" s="274" t="s">
        <v>33</v>
      </c>
      <c r="H32" s="274" t="s">
        <v>33</v>
      </c>
      <c r="I32" s="274" t="s">
        <v>33</v>
      </c>
      <c r="J32" s="274" t="s">
        <v>33</v>
      </c>
      <c r="K32" s="274" t="s">
        <v>33</v>
      </c>
      <c r="L32" s="223" t="s">
        <v>33</v>
      </c>
      <c r="M32" s="223" t="s">
        <v>33</v>
      </c>
    </row>
    <row r="33" spans="1:13" ht="12.95" customHeight="1" x14ac:dyDescent="0.2">
      <c r="A33" s="275" t="s">
        <v>259</v>
      </c>
      <c r="B33" s="274">
        <v>39</v>
      </c>
      <c r="C33" s="274">
        <v>9</v>
      </c>
      <c r="D33" s="274">
        <v>9.4</v>
      </c>
      <c r="E33" s="274">
        <v>5.9</v>
      </c>
      <c r="F33" s="274">
        <v>3</v>
      </c>
      <c r="G33" s="274">
        <v>2.9</v>
      </c>
      <c r="H33" s="274">
        <v>26.4</v>
      </c>
      <c r="I33" s="274">
        <v>60.6</v>
      </c>
      <c r="J33" s="274">
        <v>48.9</v>
      </c>
      <c r="K33" s="274">
        <v>67.2</v>
      </c>
      <c r="L33" s="223">
        <v>139.4</v>
      </c>
      <c r="M33" s="223">
        <v>118.6</v>
      </c>
    </row>
    <row r="34" spans="1:13" ht="12.95" customHeight="1" x14ac:dyDescent="0.2">
      <c r="A34" s="275" t="s">
        <v>260</v>
      </c>
      <c r="B34" s="274">
        <v>71.5</v>
      </c>
      <c r="C34" s="274">
        <v>107.5</v>
      </c>
      <c r="D34" s="274">
        <v>377.2</v>
      </c>
      <c r="E34" s="274">
        <v>203.9</v>
      </c>
      <c r="F34" s="274">
        <v>179.7</v>
      </c>
      <c r="G34" s="274">
        <v>145.19999999999999</v>
      </c>
      <c r="H34" s="274">
        <v>111.1</v>
      </c>
      <c r="I34" s="274">
        <v>61.2</v>
      </c>
      <c r="J34" s="274">
        <v>65.400000000000006</v>
      </c>
      <c r="K34" s="274">
        <v>68.599999999999994</v>
      </c>
      <c r="L34" s="223">
        <v>70.5</v>
      </c>
      <c r="M34" s="223">
        <v>87.8</v>
      </c>
    </row>
    <row r="35" spans="1:13" ht="12.95" customHeight="1" x14ac:dyDescent="0.2">
      <c r="A35" s="275" t="s">
        <v>261</v>
      </c>
      <c r="B35" s="274">
        <v>91</v>
      </c>
      <c r="C35" s="274">
        <v>0</v>
      </c>
      <c r="D35" s="274">
        <v>3.5</v>
      </c>
      <c r="E35" s="274">
        <v>32.700000000000003</v>
      </c>
      <c r="F35" s="274">
        <v>98.8</v>
      </c>
      <c r="G35" s="274">
        <v>98.5</v>
      </c>
      <c r="H35" s="274">
        <v>97.5</v>
      </c>
      <c r="I35" s="274">
        <v>76.900000000000006</v>
      </c>
      <c r="J35" s="274">
        <v>47.4</v>
      </c>
      <c r="K35" s="274">
        <v>48</v>
      </c>
      <c r="L35" s="223">
        <v>7.8</v>
      </c>
      <c r="M35" s="223">
        <v>51.9</v>
      </c>
    </row>
    <row r="36" spans="1:13" ht="12.95" customHeight="1" x14ac:dyDescent="0.2">
      <c r="A36" s="275" t="s">
        <v>262</v>
      </c>
      <c r="B36" s="274">
        <v>9</v>
      </c>
      <c r="C36" s="274">
        <v>122.5</v>
      </c>
      <c r="D36" s="274">
        <v>9</v>
      </c>
      <c r="E36" s="274">
        <v>0.1</v>
      </c>
      <c r="F36" s="274">
        <v>0.1</v>
      </c>
      <c r="G36" s="274">
        <v>0.3</v>
      </c>
      <c r="H36" s="274">
        <v>0</v>
      </c>
      <c r="I36" s="274">
        <v>84.1</v>
      </c>
      <c r="J36" s="274">
        <v>63.4</v>
      </c>
      <c r="K36" s="274">
        <v>88.8</v>
      </c>
      <c r="L36" s="223">
        <v>164.4</v>
      </c>
      <c r="M36" s="223">
        <v>67.7</v>
      </c>
    </row>
    <row r="37" spans="1:13" ht="12.95" customHeight="1" x14ac:dyDescent="0.2">
      <c r="A37" s="273" t="s">
        <v>263</v>
      </c>
      <c r="B37" s="274">
        <v>141</v>
      </c>
      <c r="C37" s="274">
        <v>117.7</v>
      </c>
      <c r="D37" s="274" t="s">
        <v>33</v>
      </c>
      <c r="E37" s="274" t="s">
        <v>33</v>
      </c>
      <c r="F37" s="274">
        <v>50</v>
      </c>
      <c r="G37" s="274">
        <v>211.6</v>
      </c>
      <c r="H37" s="274">
        <v>261.60000000000002</v>
      </c>
      <c r="I37" s="274">
        <v>368.6</v>
      </c>
      <c r="J37" s="274">
        <v>497.2</v>
      </c>
      <c r="K37" s="274">
        <v>593.9</v>
      </c>
      <c r="L37" s="223">
        <v>689.4</v>
      </c>
      <c r="M37" s="223">
        <v>802.5</v>
      </c>
    </row>
    <row r="38" spans="1:13" ht="12.95" customHeight="1" x14ac:dyDescent="0.2">
      <c r="A38" s="275" t="s">
        <v>264</v>
      </c>
      <c r="B38" s="274">
        <v>141</v>
      </c>
      <c r="C38" s="274">
        <v>117.7</v>
      </c>
      <c r="D38" s="274" t="s">
        <v>33</v>
      </c>
      <c r="E38" s="274" t="s">
        <v>33</v>
      </c>
      <c r="F38" s="274" t="s">
        <v>33</v>
      </c>
      <c r="G38" s="274">
        <v>0.5</v>
      </c>
      <c r="H38" s="274">
        <v>9.6999999999999993</v>
      </c>
      <c r="I38" s="274">
        <v>9.3000000000000007</v>
      </c>
      <c r="J38" s="274">
        <v>9.1</v>
      </c>
      <c r="K38" s="274">
        <v>7</v>
      </c>
      <c r="L38" s="223">
        <v>5.9</v>
      </c>
      <c r="M38" s="223">
        <v>34.799999999999997</v>
      </c>
    </row>
    <row r="39" spans="1:13" ht="12.95" customHeight="1" x14ac:dyDescent="0.2">
      <c r="A39" s="275" t="s">
        <v>265</v>
      </c>
      <c r="B39" s="274" t="s">
        <v>33</v>
      </c>
      <c r="C39" s="274" t="s">
        <v>33</v>
      </c>
      <c r="D39" s="274" t="s">
        <v>33</v>
      </c>
      <c r="E39" s="274" t="s">
        <v>33</v>
      </c>
      <c r="F39" s="274" t="s">
        <v>33</v>
      </c>
      <c r="G39" s="274" t="s">
        <v>33</v>
      </c>
      <c r="H39" s="274" t="s">
        <v>33</v>
      </c>
      <c r="I39" s="274" t="s">
        <v>33</v>
      </c>
      <c r="J39" s="274" t="s">
        <v>33</v>
      </c>
      <c r="K39" s="274" t="s">
        <v>33</v>
      </c>
      <c r="L39" s="223" t="s">
        <v>33</v>
      </c>
      <c r="M39" s="223" t="s">
        <v>33</v>
      </c>
    </row>
    <row r="40" spans="1:13" ht="15.75" customHeight="1" x14ac:dyDescent="0.2">
      <c r="A40" s="275" t="s">
        <v>1386</v>
      </c>
      <c r="B40" s="274" t="s">
        <v>33</v>
      </c>
      <c r="C40" s="274" t="s">
        <v>33</v>
      </c>
      <c r="D40" s="274" t="s">
        <v>33</v>
      </c>
      <c r="E40" s="274" t="s">
        <v>33</v>
      </c>
      <c r="F40" s="274">
        <v>50</v>
      </c>
      <c r="G40" s="274">
        <v>211.1</v>
      </c>
      <c r="H40" s="274">
        <v>251.9</v>
      </c>
      <c r="I40" s="274">
        <v>359.3</v>
      </c>
      <c r="J40" s="274">
        <v>488.1</v>
      </c>
      <c r="K40" s="274">
        <v>586.9</v>
      </c>
      <c r="L40" s="223">
        <v>683.5</v>
      </c>
      <c r="M40" s="223">
        <v>767.7</v>
      </c>
    </row>
    <row r="41" spans="1:13" ht="12.95" customHeight="1" x14ac:dyDescent="0.2">
      <c r="A41" s="273"/>
      <c r="B41" s="223"/>
      <c r="C41" s="223"/>
      <c r="D41" s="223"/>
      <c r="E41" s="223"/>
      <c r="F41" s="223"/>
      <c r="G41" s="223"/>
      <c r="H41" s="223"/>
      <c r="I41" s="223"/>
      <c r="J41" s="223"/>
      <c r="K41" s="223"/>
      <c r="L41" s="223"/>
      <c r="M41" s="223"/>
    </row>
    <row r="42" spans="1:13" ht="12.95" customHeight="1" x14ac:dyDescent="0.2">
      <c r="A42" s="232" t="s">
        <v>44</v>
      </c>
      <c r="B42" s="271">
        <v>-746.2</v>
      </c>
      <c r="C42" s="271">
        <v>6016.1</v>
      </c>
      <c r="D42" s="271">
        <v>13669.6</v>
      </c>
      <c r="E42" s="271">
        <v>18244.900000000001</v>
      </c>
      <c r="F42" s="271">
        <v>17798.8</v>
      </c>
      <c r="G42" s="271">
        <v>17967.900000000001</v>
      </c>
      <c r="H42" s="271">
        <v>18271.599999999999</v>
      </c>
      <c r="I42" s="271">
        <v>18475.400000000001</v>
      </c>
      <c r="J42" s="271">
        <v>18476.599999999999</v>
      </c>
      <c r="K42" s="271">
        <v>18609.2</v>
      </c>
      <c r="L42" s="271">
        <v>19524.099999999999</v>
      </c>
      <c r="M42" s="271">
        <v>18945.7</v>
      </c>
    </row>
    <row r="43" spans="1:13" ht="12.95" customHeight="1" x14ac:dyDescent="0.2">
      <c r="A43" s="273" t="s">
        <v>267</v>
      </c>
      <c r="B43" s="223">
        <v>1294.3</v>
      </c>
      <c r="C43" s="223">
        <v>3970.7</v>
      </c>
      <c r="D43" s="223">
        <v>12210.2</v>
      </c>
      <c r="E43" s="223">
        <v>17696.599999999999</v>
      </c>
      <c r="F43" s="223">
        <v>18777.5</v>
      </c>
      <c r="G43" s="223">
        <v>19495.599999999999</v>
      </c>
      <c r="H43" s="223">
        <v>20105.599999999999</v>
      </c>
      <c r="I43" s="223">
        <v>20105.599999999999</v>
      </c>
      <c r="J43" s="223">
        <v>20105.599999999999</v>
      </c>
      <c r="K43" s="223">
        <v>17552.8</v>
      </c>
      <c r="L43" s="223">
        <v>17552.8</v>
      </c>
      <c r="M43" s="223">
        <v>17552.8</v>
      </c>
    </row>
    <row r="44" spans="1:13" ht="12.95" customHeight="1" x14ac:dyDescent="0.2">
      <c r="A44" s="273" t="s">
        <v>268</v>
      </c>
      <c r="B44" s="223">
        <v>359.9</v>
      </c>
      <c r="C44" s="223">
        <v>7734</v>
      </c>
      <c r="D44" s="223">
        <v>7887.3</v>
      </c>
      <c r="E44" s="223">
        <v>7927.3</v>
      </c>
      <c r="F44" s="223">
        <v>7935.9</v>
      </c>
      <c r="G44" s="223">
        <v>7935</v>
      </c>
      <c r="H44" s="223">
        <v>7927.8</v>
      </c>
      <c r="I44" s="223">
        <v>7927.8</v>
      </c>
      <c r="J44" s="223">
        <v>7927.8</v>
      </c>
      <c r="K44" s="223">
        <v>7927.8</v>
      </c>
      <c r="L44" s="223">
        <v>7927.8</v>
      </c>
      <c r="M44" s="223">
        <v>7927.8</v>
      </c>
    </row>
    <row r="45" spans="1:13" ht="12.95" customHeight="1" x14ac:dyDescent="0.2">
      <c r="A45" s="275" t="s">
        <v>269</v>
      </c>
      <c r="B45" s="223">
        <v>359.9</v>
      </c>
      <c r="C45" s="223">
        <v>7734</v>
      </c>
      <c r="D45" s="223">
        <v>7887.3</v>
      </c>
      <c r="E45" s="223">
        <v>7927.3</v>
      </c>
      <c r="F45" s="223">
        <v>7935.9</v>
      </c>
      <c r="G45" s="223">
        <v>7935</v>
      </c>
      <c r="H45" s="223">
        <v>7927.8</v>
      </c>
      <c r="I45" s="223">
        <v>7927.8</v>
      </c>
      <c r="J45" s="223">
        <v>7927.8</v>
      </c>
      <c r="K45" s="223">
        <v>7927.8</v>
      </c>
      <c r="L45" s="274">
        <v>7927.8</v>
      </c>
      <c r="M45" s="274">
        <v>7927.8</v>
      </c>
    </row>
    <row r="46" spans="1:13" ht="12.95" customHeight="1" x14ac:dyDescent="0.2">
      <c r="A46" s="275" t="s">
        <v>270</v>
      </c>
      <c r="B46" s="223" t="s">
        <v>33</v>
      </c>
      <c r="C46" s="223" t="s">
        <v>33</v>
      </c>
      <c r="D46" s="223" t="s">
        <v>33</v>
      </c>
      <c r="E46" s="223" t="s">
        <v>33</v>
      </c>
      <c r="F46" s="223" t="s">
        <v>33</v>
      </c>
      <c r="G46" s="223" t="s">
        <v>33</v>
      </c>
      <c r="H46" s="223" t="s">
        <v>33</v>
      </c>
      <c r="I46" s="223" t="s">
        <v>33</v>
      </c>
      <c r="J46" s="223" t="s">
        <v>33</v>
      </c>
      <c r="K46" s="223" t="s">
        <v>33</v>
      </c>
      <c r="L46" s="223" t="s">
        <v>33</v>
      </c>
      <c r="M46" s="223" t="s">
        <v>33</v>
      </c>
    </row>
    <row r="47" spans="1:13" ht="36" x14ac:dyDescent="0.2">
      <c r="A47" s="275" t="s">
        <v>272</v>
      </c>
      <c r="B47" s="223"/>
      <c r="C47" s="223"/>
      <c r="D47" s="223"/>
      <c r="E47" s="223"/>
      <c r="F47" s="223"/>
      <c r="G47" s="223"/>
      <c r="H47" s="223" t="s">
        <v>33</v>
      </c>
      <c r="I47" s="223" t="s">
        <v>33</v>
      </c>
      <c r="J47" s="223" t="s">
        <v>33</v>
      </c>
      <c r="K47" s="223" t="s">
        <v>33</v>
      </c>
      <c r="L47" s="223" t="s">
        <v>33</v>
      </c>
      <c r="M47" s="223" t="s">
        <v>33</v>
      </c>
    </row>
    <row r="48" spans="1:13" ht="15" customHeight="1" x14ac:dyDescent="0.2">
      <c r="A48" s="275" t="s">
        <v>271</v>
      </c>
      <c r="B48" s="223" t="s">
        <v>33</v>
      </c>
      <c r="C48" s="223" t="s">
        <v>33</v>
      </c>
      <c r="D48" s="223" t="s">
        <v>33</v>
      </c>
      <c r="E48" s="223" t="s">
        <v>33</v>
      </c>
      <c r="F48" s="223" t="s">
        <v>33</v>
      </c>
      <c r="G48" s="223" t="s">
        <v>33</v>
      </c>
      <c r="H48" s="223" t="s">
        <v>33</v>
      </c>
      <c r="I48" s="223" t="s">
        <v>33</v>
      </c>
      <c r="J48" s="223" t="s">
        <v>33</v>
      </c>
      <c r="K48" s="223" t="s">
        <v>33</v>
      </c>
      <c r="L48" s="223" t="s">
        <v>33</v>
      </c>
      <c r="M48" s="223" t="s">
        <v>33</v>
      </c>
    </row>
    <row r="49" spans="1:13" ht="12.95" customHeight="1" x14ac:dyDescent="0.2">
      <c r="A49" s="276" t="s">
        <v>319</v>
      </c>
      <c r="B49" s="223">
        <v>-2400.4</v>
      </c>
      <c r="C49" s="223">
        <v>-5688.6</v>
      </c>
      <c r="D49" s="223">
        <v>-6427.9</v>
      </c>
      <c r="E49" s="223">
        <v>-7379</v>
      </c>
      <c r="F49" s="223">
        <v>-8914.6</v>
      </c>
      <c r="G49" s="223">
        <v>-9462.6</v>
      </c>
      <c r="H49" s="223">
        <v>-9761.7000000000007</v>
      </c>
      <c r="I49" s="223">
        <v>-9557.9</v>
      </c>
      <c r="J49" s="223">
        <v>-9556.7000000000007</v>
      </c>
      <c r="K49" s="223">
        <v>-6893</v>
      </c>
      <c r="L49" s="223">
        <v>-5984.7</v>
      </c>
      <c r="M49" s="223">
        <v>-6615.2</v>
      </c>
    </row>
    <row r="50" spans="1:13" ht="12.95" customHeight="1" x14ac:dyDescent="0.2">
      <c r="A50" s="276" t="s">
        <v>320</v>
      </c>
      <c r="B50" s="223" t="s">
        <v>33</v>
      </c>
      <c r="C50" s="223" t="s">
        <v>33</v>
      </c>
      <c r="D50" s="223" t="s">
        <v>33</v>
      </c>
      <c r="E50" s="223" t="s">
        <v>33</v>
      </c>
      <c r="F50" s="223" t="s">
        <v>33</v>
      </c>
      <c r="G50" s="223" t="s">
        <v>33</v>
      </c>
      <c r="H50" s="223" t="s">
        <v>33</v>
      </c>
      <c r="I50" s="223" t="s">
        <v>33</v>
      </c>
      <c r="J50" s="223" t="s">
        <v>33</v>
      </c>
      <c r="K50" s="223">
        <v>21.6</v>
      </c>
      <c r="L50" s="223">
        <v>28.2</v>
      </c>
      <c r="M50" s="223">
        <v>80.3</v>
      </c>
    </row>
    <row r="51" spans="1:13" ht="6.95" customHeight="1" x14ac:dyDescent="0.2">
      <c r="A51" s="276"/>
      <c r="B51" s="223"/>
      <c r="C51" s="223"/>
      <c r="D51" s="223"/>
      <c r="E51" s="223"/>
      <c r="F51" s="223"/>
      <c r="G51" s="223"/>
      <c r="H51" s="223"/>
      <c r="I51" s="223"/>
      <c r="J51" s="223"/>
      <c r="K51" s="223"/>
      <c r="L51" s="223"/>
      <c r="M51" s="223"/>
    </row>
    <row r="52" spans="1:13" s="302" customFormat="1" ht="24" customHeight="1" x14ac:dyDescent="0.2">
      <c r="A52" s="232" t="s">
        <v>275</v>
      </c>
      <c r="B52" s="271">
        <v>2707.3</v>
      </c>
      <c r="C52" s="271">
        <v>8374.9</v>
      </c>
      <c r="D52" s="271">
        <v>15216.6</v>
      </c>
      <c r="E52" s="271">
        <v>18943.8</v>
      </c>
      <c r="F52" s="271">
        <v>18996.599999999999</v>
      </c>
      <c r="G52" s="271">
        <v>19174.400000000001</v>
      </c>
      <c r="H52" s="271">
        <v>20001.3</v>
      </c>
      <c r="I52" s="271">
        <v>20214</v>
      </c>
      <c r="J52" s="271">
        <v>20337.7</v>
      </c>
      <c r="K52" s="271">
        <v>20805.900000000001</v>
      </c>
      <c r="L52" s="271">
        <v>22400.1</v>
      </c>
      <c r="M52" s="271">
        <v>21774.5</v>
      </c>
    </row>
    <row r="53" spans="1:13" s="302" customFormat="1" ht="6.95" customHeight="1" thickBot="1" x14ac:dyDescent="0.25">
      <c r="A53" s="230"/>
      <c r="B53" s="231"/>
      <c r="C53" s="231"/>
      <c r="D53" s="231"/>
      <c r="E53" s="231"/>
      <c r="F53" s="231"/>
      <c r="G53" s="231"/>
      <c r="H53" s="231"/>
      <c r="I53" s="231"/>
      <c r="J53" s="231"/>
      <c r="K53" s="231"/>
      <c r="L53" s="231"/>
      <c r="M53" s="231"/>
    </row>
    <row r="54" spans="1:13" s="302" customFormat="1" ht="6.95" customHeight="1" x14ac:dyDescent="0.2">
      <c r="A54" s="232"/>
      <c r="B54" s="212"/>
      <c r="C54" s="212"/>
      <c r="D54" s="212"/>
      <c r="E54" s="212"/>
      <c r="F54" s="212"/>
      <c r="G54" s="212"/>
      <c r="H54" s="212"/>
      <c r="I54" s="212"/>
      <c r="J54" s="212"/>
      <c r="K54" s="212"/>
      <c r="L54" s="212"/>
      <c r="M54" s="212"/>
    </row>
    <row r="55" spans="1:13" ht="12.95" customHeight="1" x14ac:dyDescent="0.2">
      <c r="A55" s="232" t="s">
        <v>14</v>
      </c>
      <c r="B55" s="212"/>
    </row>
    <row r="56" spans="1:13" ht="12.95" customHeight="1" x14ac:dyDescent="0.2">
      <c r="A56" s="273" t="s">
        <v>47</v>
      </c>
      <c r="B56" s="212">
        <v>11</v>
      </c>
      <c r="C56" s="212">
        <v>10</v>
      </c>
      <c r="D56" s="212">
        <v>10</v>
      </c>
      <c r="E56" s="212">
        <v>9</v>
      </c>
      <c r="F56" s="212">
        <v>9</v>
      </c>
      <c r="G56" s="212">
        <v>9</v>
      </c>
      <c r="H56" s="212">
        <v>9</v>
      </c>
      <c r="I56" s="212">
        <v>9</v>
      </c>
      <c r="J56" s="212">
        <v>9</v>
      </c>
      <c r="K56" s="212">
        <f>1+8</f>
        <v>9</v>
      </c>
      <c r="L56" s="212">
        <v>9</v>
      </c>
      <c r="M56" s="212">
        <v>9</v>
      </c>
    </row>
    <row r="57" spans="1:13" ht="12.95" customHeight="1" x14ac:dyDescent="0.2">
      <c r="B57" s="212"/>
      <c r="G57" s="278"/>
      <c r="H57" s="278"/>
      <c r="I57" s="278"/>
      <c r="J57" s="278"/>
      <c r="K57" s="278"/>
      <c r="L57" s="278"/>
      <c r="M57" s="278"/>
    </row>
  </sheetData>
  <hyperlinks>
    <hyperlink ref="A1" location="Мазмуну!A1" display="МАЗМУНУНА  кайтуу" xr:uid="{00000000-0004-0000-4F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57"/>
  <sheetViews>
    <sheetView workbookViewId="0">
      <selection activeCell="M42" sqref="M42"/>
    </sheetView>
  </sheetViews>
  <sheetFormatPr defaultRowHeight="12.95" customHeight="1" x14ac:dyDescent="0.2"/>
  <cols>
    <col min="1" max="1" width="41.5703125" style="232" customWidth="1"/>
    <col min="2" max="2" width="8.7109375" style="289" hidden="1" customWidth="1"/>
    <col min="3" max="5" width="0" style="212" hidden="1" customWidth="1"/>
    <col min="6" max="6" width="0.85546875" style="212" hidden="1" customWidth="1"/>
    <col min="7" max="8" width="9.42578125" style="212" hidden="1" customWidth="1"/>
    <col min="9" max="13" width="9.42578125" style="212" customWidth="1"/>
    <col min="14" max="256" width="9.140625" style="212"/>
    <col min="257" max="257" width="41.5703125" style="212" customWidth="1"/>
    <col min="258" max="262" width="0" style="212" hidden="1" customWidth="1"/>
    <col min="263" max="267" width="9.42578125" style="212" customWidth="1"/>
    <col min="268" max="512" width="9.140625" style="212"/>
    <col min="513" max="513" width="41.5703125" style="212" customWidth="1"/>
    <col min="514" max="518" width="0" style="212" hidden="1" customWidth="1"/>
    <col min="519" max="523" width="9.42578125" style="212" customWidth="1"/>
    <col min="524" max="768" width="9.140625" style="212"/>
    <col min="769" max="769" width="41.5703125" style="212" customWidth="1"/>
    <col min="770" max="774" width="0" style="212" hidden="1" customWidth="1"/>
    <col min="775" max="779" width="9.42578125" style="212" customWidth="1"/>
    <col min="780" max="1024" width="9.140625" style="212"/>
    <col min="1025" max="1025" width="41.5703125" style="212" customWidth="1"/>
    <col min="1026" max="1030" width="0" style="212" hidden="1" customWidth="1"/>
    <col min="1031" max="1035" width="9.42578125" style="212" customWidth="1"/>
    <col min="1036" max="1280" width="9.140625" style="212"/>
    <col min="1281" max="1281" width="41.5703125" style="212" customWidth="1"/>
    <col min="1282" max="1286" width="0" style="212" hidden="1" customWidth="1"/>
    <col min="1287" max="1291" width="9.42578125" style="212" customWidth="1"/>
    <col min="1292" max="1536" width="9.140625" style="212"/>
    <col min="1537" max="1537" width="41.5703125" style="212" customWidth="1"/>
    <col min="1538" max="1542" width="0" style="212" hidden="1" customWidth="1"/>
    <col min="1543" max="1547" width="9.42578125" style="212" customWidth="1"/>
    <col min="1548" max="1792" width="9.140625" style="212"/>
    <col min="1793" max="1793" width="41.5703125" style="212" customWidth="1"/>
    <col min="1794" max="1798" width="0" style="212" hidden="1" customWidth="1"/>
    <col min="1799" max="1803" width="9.42578125" style="212" customWidth="1"/>
    <col min="1804" max="2048" width="9.140625" style="212"/>
    <col min="2049" max="2049" width="41.5703125" style="212" customWidth="1"/>
    <col min="2050" max="2054" width="0" style="212" hidden="1" customWidth="1"/>
    <col min="2055" max="2059" width="9.42578125" style="212" customWidth="1"/>
    <col min="2060" max="2304" width="9.140625" style="212"/>
    <col min="2305" max="2305" width="41.5703125" style="212" customWidth="1"/>
    <col min="2306" max="2310" width="0" style="212" hidden="1" customWidth="1"/>
    <col min="2311" max="2315" width="9.42578125" style="212" customWidth="1"/>
    <col min="2316" max="2560" width="9.140625" style="212"/>
    <col min="2561" max="2561" width="41.5703125" style="212" customWidth="1"/>
    <col min="2562" max="2566" width="0" style="212" hidden="1" customWidth="1"/>
    <col min="2567" max="2571" width="9.42578125" style="212" customWidth="1"/>
    <col min="2572" max="2816" width="9.140625" style="212"/>
    <col min="2817" max="2817" width="41.5703125" style="212" customWidth="1"/>
    <col min="2818" max="2822" width="0" style="212" hidden="1" customWidth="1"/>
    <col min="2823" max="2827" width="9.42578125" style="212" customWidth="1"/>
    <col min="2828" max="3072" width="9.140625" style="212"/>
    <col min="3073" max="3073" width="41.5703125" style="212" customWidth="1"/>
    <col min="3074" max="3078" width="0" style="212" hidden="1" customWidth="1"/>
    <col min="3079" max="3083" width="9.42578125" style="212" customWidth="1"/>
    <col min="3084" max="3328" width="9.140625" style="212"/>
    <col min="3329" max="3329" width="41.5703125" style="212" customWidth="1"/>
    <col min="3330" max="3334" width="0" style="212" hidden="1" customWidth="1"/>
    <col min="3335" max="3339" width="9.42578125" style="212" customWidth="1"/>
    <col min="3340" max="3584" width="9.140625" style="212"/>
    <col min="3585" max="3585" width="41.5703125" style="212" customWidth="1"/>
    <col min="3586" max="3590" width="0" style="212" hidden="1" customWidth="1"/>
    <col min="3591" max="3595" width="9.42578125" style="212" customWidth="1"/>
    <col min="3596" max="3840" width="9.140625" style="212"/>
    <col min="3841" max="3841" width="41.5703125" style="212" customWidth="1"/>
    <col min="3842" max="3846" width="0" style="212" hidden="1" customWidth="1"/>
    <col min="3847" max="3851" width="9.42578125" style="212" customWidth="1"/>
    <col min="3852" max="4096" width="9.140625" style="212"/>
    <col min="4097" max="4097" width="41.5703125" style="212" customWidth="1"/>
    <col min="4098" max="4102" width="0" style="212" hidden="1" customWidth="1"/>
    <col min="4103" max="4107" width="9.42578125" style="212" customWidth="1"/>
    <col min="4108" max="4352" width="9.140625" style="212"/>
    <col min="4353" max="4353" width="41.5703125" style="212" customWidth="1"/>
    <col min="4354" max="4358" width="0" style="212" hidden="1" customWidth="1"/>
    <col min="4359" max="4363" width="9.42578125" style="212" customWidth="1"/>
    <col min="4364" max="4608" width="9.140625" style="212"/>
    <col min="4609" max="4609" width="41.5703125" style="212" customWidth="1"/>
    <col min="4610" max="4614" width="0" style="212" hidden="1" customWidth="1"/>
    <col min="4615" max="4619" width="9.42578125" style="212" customWidth="1"/>
    <col min="4620" max="4864" width="9.140625" style="212"/>
    <col min="4865" max="4865" width="41.5703125" style="212" customWidth="1"/>
    <col min="4866" max="4870" width="0" style="212" hidden="1" customWidth="1"/>
    <col min="4871" max="4875" width="9.42578125" style="212" customWidth="1"/>
    <col min="4876" max="5120" width="9.140625" style="212"/>
    <col min="5121" max="5121" width="41.5703125" style="212" customWidth="1"/>
    <col min="5122" max="5126" width="0" style="212" hidden="1" customWidth="1"/>
    <col min="5127" max="5131" width="9.42578125" style="212" customWidth="1"/>
    <col min="5132" max="5376" width="9.140625" style="212"/>
    <col min="5377" max="5377" width="41.5703125" style="212" customWidth="1"/>
    <col min="5378" max="5382" width="0" style="212" hidden="1" customWidth="1"/>
    <col min="5383" max="5387" width="9.42578125" style="212" customWidth="1"/>
    <col min="5388" max="5632" width="9.140625" style="212"/>
    <col min="5633" max="5633" width="41.5703125" style="212" customWidth="1"/>
    <col min="5634" max="5638" width="0" style="212" hidden="1" customWidth="1"/>
    <col min="5639" max="5643" width="9.42578125" style="212" customWidth="1"/>
    <col min="5644" max="5888" width="9.140625" style="212"/>
    <col min="5889" max="5889" width="41.5703125" style="212" customWidth="1"/>
    <col min="5890" max="5894" width="0" style="212" hidden="1" customWidth="1"/>
    <col min="5895" max="5899" width="9.42578125" style="212" customWidth="1"/>
    <col min="5900" max="6144" width="9.140625" style="212"/>
    <col min="6145" max="6145" width="41.5703125" style="212" customWidth="1"/>
    <col min="6146" max="6150" width="0" style="212" hidden="1" customWidth="1"/>
    <col min="6151" max="6155" width="9.42578125" style="212" customWidth="1"/>
    <col min="6156" max="6400" width="9.140625" style="212"/>
    <col min="6401" max="6401" width="41.5703125" style="212" customWidth="1"/>
    <col min="6402" max="6406" width="0" style="212" hidden="1" customWidth="1"/>
    <col min="6407" max="6411" width="9.42578125" style="212" customWidth="1"/>
    <col min="6412" max="6656" width="9.140625" style="212"/>
    <col min="6657" max="6657" width="41.5703125" style="212" customWidth="1"/>
    <col min="6658" max="6662" width="0" style="212" hidden="1" customWidth="1"/>
    <col min="6663" max="6667" width="9.42578125" style="212" customWidth="1"/>
    <col min="6668" max="6912" width="9.140625" style="212"/>
    <col min="6913" max="6913" width="41.5703125" style="212" customWidth="1"/>
    <col min="6914" max="6918" width="0" style="212" hidden="1" customWidth="1"/>
    <col min="6919" max="6923" width="9.42578125" style="212" customWidth="1"/>
    <col min="6924" max="7168" width="9.140625" style="212"/>
    <col min="7169" max="7169" width="41.5703125" style="212" customWidth="1"/>
    <col min="7170" max="7174" width="0" style="212" hidden="1" customWidth="1"/>
    <col min="7175" max="7179" width="9.42578125" style="212" customWidth="1"/>
    <col min="7180" max="7424" width="9.140625" style="212"/>
    <col min="7425" max="7425" width="41.5703125" style="212" customWidth="1"/>
    <col min="7426" max="7430" width="0" style="212" hidden="1" customWidth="1"/>
    <col min="7431" max="7435" width="9.42578125" style="212" customWidth="1"/>
    <col min="7436" max="7680" width="9.140625" style="212"/>
    <col min="7681" max="7681" width="41.5703125" style="212" customWidth="1"/>
    <col min="7682" max="7686" width="0" style="212" hidden="1" customWidth="1"/>
    <col min="7687" max="7691" width="9.42578125" style="212" customWidth="1"/>
    <col min="7692" max="7936" width="9.140625" style="212"/>
    <col min="7937" max="7937" width="41.5703125" style="212" customWidth="1"/>
    <col min="7938" max="7942" width="0" style="212" hidden="1" customWidth="1"/>
    <col min="7943" max="7947" width="9.42578125" style="212" customWidth="1"/>
    <col min="7948" max="8192" width="9.140625" style="212"/>
    <col min="8193" max="8193" width="41.5703125" style="212" customWidth="1"/>
    <col min="8194" max="8198" width="0" style="212" hidden="1" customWidth="1"/>
    <col min="8199" max="8203" width="9.42578125" style="212" customWidth="1"/>
    <col min="8204" max="8448" width="9.140625" style="212"/>
    <col min="8449" max="8449" width="41.5703125" style="212" customWidth="1"/>
    <col min="8450" max="8454" width="0" style="212" hidden="1" customWidth="1"/>
    <col min="8455" max="8459" width="9.42578125" style="212" customWidth="1"/>
    <col min="8460" max="8704" width="9.140625" style="212"/>
    <col min="8705" max="8705" width="41.5703125" style="212" customWidth="1"/>
    <col min="8706" max="8710" width="0" style="212" hidden="1" customWidth="1"/>
    <col min="8711" max="8715" width="9.42578125" style="212" customWidth="1"/>
    <col min="8716" max="8960" width="9.140625" style="212"/>
    <col min="8961" max="8961" width="41.5703125" style="212" customWidth="1"/>
    <col min="8962" max="8966" width="0" style="212" hidden="1" customWidth="1"/>
    <col min="8967" max="8971" width="9.42578125" style="212" customWidth="1"/>
    <col min="8972" max="9216" width="9.140625" style="212"/>
    <col min="9217" max="9217" width="41.5703125" style="212" customWidth="1"/>
    <col min="9218" max="9222" width="0" style="212" hidden="1" customWidth="1"/>
    <col min="9223" max="9227" width="9.42578125" style="212" customWidth="1"/>
    <col min="9228" max="9472" width="9.140625" style="212"/>
    <col min="9473" max="9473" width="41.5703125" style="212" customWidth="1"/>
    <col min="9474" max="9478" width="0" style="212" hidden="1" customWidth="1"/>
    <col min="9479" max="9483" width="9.42578125" style="212" customWidth="1"/>
    <col min="9484" max="9728" width="9.140625" style="212"/>
    <col min="9729" max="9729" width="41.5703125" style="212" customWidth="1"/>
    <col min="9730" max="9734" width="0" style="212" hidden="1" customWidth="1"/>
    <col min="9735" max="9739" width="9.42578125" style="212" customWidth="1"/>
    <col min="9740" max="9984" width="9.140625" style="212"/>
    <col min="9985" max="9985" width="41.5703125" style="212" customWidth="1"/>
    <col min="9986" max="9990" width="0" style="212" hidden="1" customWidth="1"/>
    <col min="9991" max="9995" width="9.42578125" style="212" customWidth="1"/>
    <col min="9996" max="10240" width="9.140625" style="212"/>
    <col min="10241" max="10241" width="41.5703125" style="212" customWidth="1"/>
    <col min="10242" max="10246" width="0" style="212" hidden="1" customWidth="1"/>
    <col min="10247" max="10251" width="9.42578125" style="212" customWidth="1"/>
    <col min="10252" max="10496" width="9.140625" style="212"/>
    <col min="10497" max="10497" width="41.5703125" style="212" customWidth="1"/>
    <col min="10498" max="10502" width="0" style="212" hidden="1" customWidth="1"/>
    <col min="10503" max="10507" width="9.42578125" style="212" customWidth="1"/>
    <col min="10508" max="10752" width="9.140625" style="212"/>
    <col min="10753" max="10753" width="41.5703125" style="212" customWidth="1"/>
    <col min="10754" max="10758" width="0" style="212" hidden="1" customWidth="1"/>
    <col min="10759" max="10763" width="9.42578125" style="212" customWidth="1"/>
    <col min="10764" max="11008" width="9.140625" style="212"/>
    <col min="11009" max="11009" width="41.5703125" style="212" customWidth="1"/>
    <col min="11010" max="11014" width="0" style="212" hidden="1" customWidth="1"/>
    <col min="11015" max="11019" width="9.42578125" style="212" customWidth="1"/>
    <col min="11020" max="11264" width="9.140625" style="212"/>
    <col min="11265" max="11265" width="41.5703125" style="212" customWidth="1"/>
    <col min="11266" max="11270" width="0" style="212" hidden="1" customWidth="1"/>
    <col min="11271" max="11275" width="9.42578125" style="212" customWidth="1"/>
    <col min="11276" max="11520" width="9.140625" style="212"/>
    <col min="11521" max="11521" width="41.5703125" style="212" customWidth="1"/>
    <col min="11522" max="11526" width="0" style="212" hidden="1" customWidth="1"/>
    <col min="11527" max="11531" width="9.42578125" style="212" customWidth="1"/>
    <col min="11532" max="11776" width="9.140625" style="212"/>
    <col min="11777" max="11777" width="41.5703125" style="212" customWidth="1"/>
    <col min="11778" max="11782" width="0" style="212" hidden="1" customWidth="1"/>
    <col min="11783" max="11787" width="9.42578125" style="212" customWidth="1"/>
    <col min="11788" max="12032" width="9.140625" style="212"/>
    <col min="12033" max="12033" width="41.5703125" style="212" customWidth="1"/>
    <col min="12034" max="12038" width="0" style="212" hidden="1" customWidth="1"/>
    <col min="12039" max="12043" width="9.42578125" style="212" customWidth="1"/>
    <col min="12044" max="12288" width="9.140625" style="212"/>
    <col min="12289" max="12289" width="41.5703125" style="212" customWidth="1"/>
    <col min="12290" max="12294" width="0" style="212" hidden="1" customWidth="1"/>
    <col min="12295" max="12299" width="9.42578125" style="212" customWidth="1"/>
    <col min="12300" max="12544" width="9.140625" style="212"/>
    <col min="12545" max="12545" width="41.5703125" style="212" customWidth="1"/>
    <col min="12546" max="12550" width="0" style="212" hidden="1" customWidth="1"/>
    <col min="12551" max="12555" width="9.42578125" style="212" customWidth="1"/>
    <col min="12556" max="12800" width="9.140625" style="212"/>
    <col min="12801" max="12801" width="41.5703125" style="212" customWidth="1"/>
    <col min="12802" max="12806" width="0" style="212" hidden="1" customWidth="1"/>
    <col min="12807" max="12811" width="9.42578125" style="212" customWidth="1"/>
    <col min="12812" max="13056" width="9.140625" style="212"/>
    <col min="13057" max="13057" width="41.5703125" style="212" customWidth="1"/>
    <col min="13058" max="13062" width="0" style="212" hidden="1" customWidth="1"/>
    <col min="13063" max="13067" width="9.42578125" style="212" customWidth="1"/>
    <col min="13068" max="13312" width="9.140625" style="212"/>
    <col min="13313" max="13313" width="41.5703125" style="212" customWidth="1"/>
    <col min="13314" max="13318" width="0" style="212" hidden="1" customWidth="1"/>
    <col min="13319" max="13323" width="9.42578125" style="212" customWidth="1"/>
    <col min="13324" max="13568" width="9.140625" style="212"/>
    <col min="13569" max="13569" width="41.5703125" style="212" customWidth="1"/>
    <col min="13570" max="13574" width="0" style="212" hidden="1" customWidth="1"/>
    <col min="13575" max="13579" width="9.42578125" style="212" customWidth="1"/>
    <col min="13580" max="13824" width="9.140625" style="212"/>
    <col min="13825" max="13825" width="41.5703125" style="212" customWidth="1"/>
    <col min="13826" max="13830" width="0" style="212" hidden="1" customWidth="1"/>
    <col min="13831" max="13835" width="9.42578125" style="212" customWidth="1"/>
    <col min="13836" max="14080" width="9.140625" style="212"/>
    <col min="14081" max="14081" width="41.5703125" style="212" customWidth="1"/>
    <col min="14082" max="14086" width="0" style="212" hidden="1" customWidth="1"/>
    <col min="14087" max="14091" width="9.42578125" style="212" customWidth="1"/>
    <col min="14092" max="14336" width="9.140625" style="212"/>
    <col min="14337" max="14337" width="41.5703125" style="212" customWidth="1"/>
    <col min="14338" max="14342" width="0" style="212" hidden="1" customWidth="1"/>
    <col min="14343" max="14347" width="9.42578125" style="212" customWidth="1"/>
    <col min="14348" max="14592" width="9.140625" style="212"/>
    <col min="14593" max="14593" width="41.5703125" style="212" customWidth="1"/>
    <col min="14594" max="14598" width="0" style="212" hidden="1" customWidth="1"/>
    <col min="14599" max="14603" width="9.42578125" style="212" customWidth="1"/>
    <col min="14604" max="14848" width="9.140625" style="212"/>
    <col min="14849" max="14849" width="41.5703125" style="212" customWidth="1"/>
    <col min="14850" max="14854" width="0" style="212" hidden="1" customWidth="1"/>
    <col min="14855" max="14859" width="9.42578125" style="212" customWidth="1"/>
    <col min="14860" max="15104" width="9.140625" style="212"/>
    <col min="15105" max="15105" width="41.5703125" style="212" customWidth="1"/>
    <col min="15106" max="15110" width="0" style="212" hidden="1" customWidth="1"/>
    <col min="15111" max="15115" width="9.42578125" style="212" customWidth="1"/>
    <col min="15116" max="15360" width="9.140625" style="212"/>
    <col min="15361" max="15361" width="41.5703125" style="212" customWidth="1"/>
    <col min="15362" max="15366" width="0" style="212" hidden="1" customWidth="1"/>
    <col min="15367" max="15371" width="9.42578125" style="212" customWidth="1"/>
    <col min="15372" max="15616" width="9.140625" style="212"/>
    <col min="15617" max="15617" width="41.5703125" style="212" customWidth="1"/>
    <col min="15618" max="15622" width="0" style="212" hidden="1" customWidth="1"/>
    <col min="15623" max="15627" width="9.42578125" style="212" customWidth="1"/>
    <col min="15628" max="15872" width="9.140625" style="212"/>
    <col min="15873" max="15873" width="41.5703125" style="212" customWidth="1"/>
    <col min="15874" max="15878" width="0" style="212" hidden="1" customWidth="1"/>
    <col min="15879" max="15883" width="9.42578125" style="212" customWidth="1"/>
    <col min="15884" max="16128" width="9.140625" style="212"/>
    <col min="16129" max="16129" width="41.5703125"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336</v>
      </c>
      <c r="B2" s="287"/>
    </row>
    <row r="3" spans="1:13" s="279" customFormat="1" ht="18" customHeight="1" x14ac:dyDescent="0.2">
      <c r="A3" s="210" t="s">
        <v>309</v>
      </c>
      <c r="B3" s="287"/>
    </row>
    <row r="4" spans="1:13" s="269" customFormat="1" ht="18" customHeight="1" thickBot="1" x14ac:dyDescent="0.25">
      <c r="A4" s="268" t="s">
        <v>298</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3361.2</v>
      </c>
      <c r="C7" s="271">
        <v>4231.7</v>
      </c>
      <c r="D7" s="271">
        <v>4555.1000000000004</v>
      </c>
      <c r="E7" s="271">
        <v>4798.3999999999996</v>
      </c>
      <c r="F7" s="271">
        <v>4705</v>
      </c>
      <c r="G7" s="271">
        <v>5388.1</v>
      </c>
      <c r="H7" s="271">
        <v>5967.6</v>
      </c>
      <c r="I7" s="271">
        <v>6127.5</v>
      </c>
      <c r="J7" s="271">
        <v>2928.9</v>
      </c>
      <c r="K7" s="271">
        <v>4031.8</v>
      </c>
      <c r="L7" s="271">
        <v>11332.3</v>
      </c>
      <c r="M7" s="271">
        <v>12890.1</v>
      </c>
    </row>
    <row r="8" spans="1:13" ht="12.95" customHeight="1" x14ac:dyDescent="0.2">
      <c r="A8" s="273" t="s">
        <v>236</v>
      </c>
      <c r="B8" s="274">
        <v>1682.6</v>
      </c>
      <c r="C8" s="274">
        <v>2086.1</v>
      </c>
      <c r="D8" s="274">
        <v>2130</v>
      </c>
      <c r="E8" s="274">
        <v>1880.2</v>
      </c>
      <c r="F8" s="274">
        <v>1700</v>
      </c>
      <c r="G8" s="274">
        <v>1784.1</v>
      </c>
      <c r="H8" s="274">
        <v>2272.6</v>
      </c>
      <c r="I8" s="274">
        <v>2337.3000000000002</v>
      </c>
      <c r="J8" s="274">
        <v>1652.9</v>
      </c>
      <c r="K8" s="274">
        <v>2189.1999999999998</v>
      </c>
      <c r="L8" s="223">
        <v>4111.8</v>
      </c>
      <c r="M8" s="223">
        <v>4542.8999999999996</v>
      </c>
    </row>
    <row r="9" spans="1:13" ht="12.95" customHeight="1" x14ac:dyDescent="0.2">
      <c r="A9" s="275" t="s">
        <v>301</v>
      </c>
      <c r="B9" s="274">
        <v>118.2</v>
      </c>
      <c r="C9" s="274">
        <v>147.9</v>
      </c>
      <c r="D9" s="274">
        <v>136.9</v>
      </c>
      <c r="E9" s="274">
        <v>68.7</v>
      </c>
      <c r="F9" s="274">
        <v>63.5</v>
      </c>
      <c r="G9" s="274">
        <v>84.6</v>
      </c>
      <c r="H9" s="274">
        <v>180.4</v>
      </c>
      <c r="I9" s="274">
        <v>234.8</v>
      </c>
      <c r="J9" s="274">
        <v>45.1</v>
      </c>
      <c r="K9" s="274">
        <v>69.7</v>
      </c>
      <c r="L9" s="223">
        <v>449.8</v>
      </c>
      <c r="M9" s="223">
        <v>1014.1</v>
      </c>
    </row>
    <row r="10" spans="1:13" ht="12.95" customHeight="1" x14ac:dyDescent="0.2">
      <c r="A10" s="275" t="s">
        <v>238</v>
      </c>
      <c r="B10" s="274">
        <v>0</v>
      </c>
      <c r="C10" s="274">
        <v>0</v>
      </c>
      <c r="D10" s="274">
        <v>0.8</v>
      </c>
      <c r="E10" s="274">
        <v>0.7</v>
      </c>
      <c r="F10" s="274">
        <v>18.7</v>
      </c>
      <c r="G10" s="274">
        <v>15.7</v>
      </c>
      <c r="H10" s="274">
        <v>16.7</v>
      </c>
      <c r="I10" s="274">
        <v>0.7</v>
      </c>
      <c r="J10" s="274">
        <v>0.7</v>
      </c>
      <c r="K10" s="274">
        <v>0.7</v>
      </c>
      <c r="L10" s="223" t="s">
        <v>33</v>
      </c>
      <c r="M10" s="223">
        <v>1</v>
      </c>
    </row>
    <row r="11" spans="1:13" ht="12.95" customHeight="1" x14ac:dyDescent="0.2">
      <c r="A11" s="275" t="s">
        <v>239</v>
      </c>
      <c r="B11" s="274">
        <v>721.8</v>
      </c>
      <c r="C11" s="274">
        <v>732.8</v>
      </c>
      <c r="D11" s="274">
        <v>805.1</v>
      </c>
      <c r="E11" s="274">
        <v>748.8</v>
      </c>
      <c r="F11" s="274">
        <v>705.4</v>
      </c>
      <c r="G11" s="274">
        <v>694.6</v>
      </c>
      <c r="H11" s="274">
        <v>828.6</v>
      </c>
      <c r="I11" s="274">
        <v>655.9</v>
      </c>
      <c r="J11" s="274">
        <v>303.89999999999998</v>
      </c>
      <c r="K11" s="274">
        <v>410</v>
      </c>
      <c r="L11" s="223">
        <v>1710.4</v>
      </c>
      <c r="M11" s="223">
        <v>1390.4</v>
      </c>
    </row>
    <row r="12" spans="1:13" ht="12" x14ac:dyDescent="0.2">
      <c r="A12" s="275" t="s">
        <v>302</v>
      </c>
      <c r="B12" s="274">
        <v>268.10000000000002</v>
      </c>
      <c r="C12" s="274">
        <v>459.8</v>
      </c>
      <c r="D12" s="274">
        <v>462.6</v>
      </c>
      <c r="E12" s="274">
        <v>375.6</v>
      </c>
      <c r="F12" s="274">
        <v>365.7</v>
      </c>
      <c r="G12" s="274">
        <v>450</v>
      </c>
      <c r="H12" s="274">
        <v>697.2</v>
      </c>
      <c r="I12" s="274">
        <v>804.1</v>
      </c>
      <c r="J12" s="274">
        <v>807.3</v>
      </c>
      <c r="K12" s="274">
        <v>823.8</v>
      </c>
      <c r="L12" s="223">
        <v>822</v>
      </c>
      <c r="M12" s="223">
        <v>875.6</v>
      </c>
    </row>
    <row r="13" spans="1:13" ht="24" x14ac:dyDescent="0.2">
      <c r="A13" s="275" t="s">
        <v>241</v>
      </c>
      <c r="B13" s="274" t="s">
        <v>33</v>
      </c>
      <c r="C13" s="274">
        <v>0.3</v>
      </c>
      <c r="D13" s="274" t="s">
        <v>33</v>
      </c>
      <c r="E13" s="274" t="s">
        <v>33</v>
      </c>
      <c r="F13" s="274" t="s">
        <v>33</v>
      </c>
      <c r="G13" s="274" t="s">
        <v>33</v>
      </c>
      <c r="H13" s="274" t="s">
        <v>33</v>
      </c>
      <c r="I13" s="274" t="s">
        <v>33</v>
      </c>
      <c r="J13" s="274" t="s">
        <v>33</v>
      </c>
      <c r="K13" s="274" t="s">
        <v>33</v>
      </c>
      <c r="L13" s="223" t="s">
        <v>33</v>
      </c>
      <c r="M13" s="223" t="s">
        <v>33</v>
      </c>
    </row>
    <row r="14" spans="1:13" ht="12.95" customHeight="1" x14ac:dyDescent="0.2">
      <c r="A14" s="275" t="s">
        <v>242</v>
      </c>
      <c r="B14" s="274">
        <v>518.29999999999995</v>
      </c>
      <c r="C14" s="274">
        <v>641.9</v>
      </c>
      <c r="D14" s="274">
        <v>598.29999999999995</v>
      </c>
      <c r="E14" s="274">
        <v>491.9</v>
      </c>
      <c r="F14" s="274">
        <v>459.9</v>
      </c>
      <c r="G14" s="274">
        <v>475.4</v>
      </c>
      <c r="H14" s="274">
        <v>501.3</v>
      </c>
      <c r="I14" s="274">
        <v>430.7</v>
      </c>
      <c r="J14" s="274">
        <v>411.2</v>
      </c>
      <c r="K14" s="274">
        <v>751.2</v>
      </c>
      <c r="L14" s="223">
        <v>871.5</v>
      </c>
      <c r="M14" s="223">
        <v>1039.8</v>
      </c>
    </row>
    <row r="15" spans="1:13" ht="12.95" customHeight="1" x14ac:dyDescent="0.2">
      <c r="A15" s="275" t="s">
        <v>243</v>
      </c>
      <c r="B15" s="223">
        <v>42.7</v>
      </c>
      <c r="C15" s="223">
        <v>85.1</v>
      </c>
      <c r="D15" s="223">
        <v>119.8</v>
      </c>
      <c r="E15" s="223">
        <v>153.4</v>
      </c>
      <c r="F15" s="223">
        <v>79.2</v>
      </c>
      <c r="G15" s="223">
        <v>50.2</v>
      </c>
      <c r="H15" s="223">
        <v>40.6</v>
      </c>
      <c r="I15" s="223">
        <v>169.9</v>
      </c>
      <c r="J15" s="223">
        <v>54.3</v>
      </c>
      <c r="K15" s="223">
        <v>100.7</v>
      </c>
      <c r="L15" s="223">
        <v>235</v>
      </c>
      <c r="M15" s="223">
        <v>196.1</v>
      </c>
    </row>
    <row r="16" spans="1:13" ht="12.95" customHeight="1" x14ac:dyDescent="0.2">
      <c r="A16" s="275" t="s">
        <v>244</v>
      </c>
      <c r="B16" s="223">
        <v>13.4</v>
      </c>
      <c r="C16" s="223">
        <v>18.2</v>
      </c>
      <c r="D16" s="223">
        <v>6.6</v>
      </c>
      <c r="E16" s="223">
        <v>41</v>
      </c>
      <c r="F16" s="223">
        <v>7.4</v>
      </c>
      <c r="G16" s="223">
        <v>13.5</v>
      </c>
      <c r="H16" s="223">
        <v>7.8</v>
      </c>
      <c r="I16" s="223">
        <v>41.2</v>
      </c>
      <c r="J16" s="223">
        <v>30.4</v>
      </c>
      <c r="K16" s="223">
        <v>33.1</v>
      </c>
      <c r="L16" s="223">
        <v>23.2</v>
      </c>
      <c r="M16" s="223">
        <v>26</v>
      </c>
    </row>
    <row r="17" spans="1:13" ht="12.95" customHeight="1" x14ac:dyDescent="0.2">
      <c r="A17" s="273" t="s">
        <v>245</v>
      </c>
      <c r="B17" s="223">
        <v>1678.7</v>
      </c>
      <c r="C17" s="223">
        <v>2145.6</v>
      </c>
      <c r="D17" s="223">
        <v>2425.1</v>
      </c>
      <c r="E17" s="223">
        <v>2918.2</v>
      </c>
      <c r="F17" s="223">
        <v>3005</v>
      </c>
      <c r="G17" s="223">
        <v>3604</v>
      </c>
      <c r="H17" s="223">
        <v>3695</v>
      </c>
      <c r="I17" s="223">
        <v>3790.2</v>
      </c>
      <c r="J17" s="223">
        <v>1276</v>
      </c>
      <c r="K17" s="223">
        <v>1842.6</v>
      </c>
      <c r="L17" s="223">
        <v>7220.4</v>
      </c>
      <c r="M17" s="223">
        <v>8347.1</v>
      </c>
    </row>
    <row r="18" spans="1:13" ht="12.95" customHeight="1" x14ac:dyDescent="0.2">
      <c r="A18" s="275" t="s">
        <v>246</v>
      </c>
      <c r="B18" s="223">
        <v>1667.6</v>
      </c>
      <c r="C18" s="223">
        <v>2131.3000000000002</v>
      </c>
      <c r="D18" s="223">
        <v>2411.4</v>
      </c>
      <c r="E18" s="223">
        <v>2912</v>
      </c>
      <c r="F18" s="223">
        <v>2996.7</v>
      </c>
      <c r="G18" s="223">
        <v>3597.7</v>
      </c>
      <c r="H18" s="223">
        <v>3691.5</v>
      </c>
      <c r="I18" s="223">
        <v>3787</v>
      </c>
      <c r="J18" s="223">
        <v>1275.9000000000001</v>
      </c>
      <c r="K18" s="223">
        <v>1842.3</v>
      </c>
      <c r="L18" s="223">
        <v>7209.1</v>
      </c>
      <c r="M18" s="223">
        <v>8338.9</v>
      </c>
    </row>
    <row r="19" spans="1:13"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ht="12.95" customHeight="1" x14ac:dyDescent="0.2">
      <c r="A20" s="275" t="s">
        <v>249</v>
      </c>
      <c r="B20" s="223">
        <v>7.7</v>
      </c>
      <c r="C20" s="223">
        <v>8.8000000000000007</v>
      </c>
      <c r="D20" s="223">
        <v>8.8000000000000007</v>
      </c>
      <c r="E20" s="223" t="s">
        <v>33</v>
      </c>
      <c r="F20" s="223" t="s">
        <v>33</v>
      </c>
      <c r="G20" s="223" t="s">
        <v>33</v>
      </c>
      <c r="H20" s="223" t="s">
        <v>33</v>
      </c>
      <c r="I20" s="223" t="s">
        <v>33</v>
      </c>
      <c r="J20" s="223" t="s">
        <v>33</v>
      </c>
      <c r="K20" s="223" t="s">
        <v>33</v>
      </c>
      <c r="L20" s="223" t="s">
        <v>33</v>
      </c>
      <c r="M20" s="223" t="s">
        <v>33</v>
      </c>
    </row>
    <row r="21" spans="1:13" ht="12.95" customHeight="1" x14ac:dyDescent="0.2">
      <c r="A21" s="275" t="s">
        <v>250</v>
      </c>
      <c r="B21" s="223">
        <v>-0.6</v>
      </c>
      <c r="C21" s="223">
        <v>1</v>
      </c>
      <c r="D21" s="223">
        <v>-0.1</v>
      </c>
      <c r="E21" s="223">
        <v>-0.1</v>
      </c>
      <c r="F21" s="223" t="s">
        <v>33</v>
      </c>
      <c r="G21" s="223" t="s">
        <v>33</v>
      </c>
      <c r="H21" s="223" t="s">
        <v>33</v>
      </c>
      <c r="I21" s="223" t="s">
        <v>33</v>
      </c>
      <c r="J21" s="223" t="s">
        <v>33</v>
      </c>
      <c r="K21" s="223" t="s">
        <v>33</v>
      </c>
      <c r="L21" s="223" t="s">
        <v>33</v>
      </c>
      <c r="M21" s="223">
        <v>0</v>
      </c>
    </row>
    <row r="22" spans="1:13" ht="12.95" customHeight="1" x14ac:dyDescent="0.2">
      <c r="A22" s="275" t="s">
        <v>251</v>
      </c>
      <c r="B22" s="223" t="s">
        <v>33</v>
      </c>
      <c r="C22" s="223" t="s">
        <v>33</v>
      </c>
      <c r="D22" s="223" t="s">
        <v>33</v>
      </c>
      <c r="E22" s="223" t="s">
        <v>33</v>
      </c>
      <c r="F22" s="223" t="s">
        <v>33</v>
      </c>
      <c r="G22" s="223" t="s">
        <v>33</v>
      </c>
      <c r="H22" s="223" t="s">
        <v>33</v>
      </c>
      <c r="I22" s="223" t="s">
        <v>33</v>
      </c>
      <c r="J22" s="223" t="s">
        <v>33</v>
      </c>
      <c r="K22" s="223" t="s">
        <v>33</v>
      </c>
      <c r="L22" s="223" t="s">
        <v>33</v>
      </c>
      <c r="M22" s="223" t="s">
        <v>33</v>
      </c>
    </row>
    <row r="23" spans="1:13" ht="12.95" customHeight="1" x14ac:dyDescent="0.2">
      <c r="A23" s="275" t="s">
        <v>252</v>
      </c>
      <c r="B23" s="223">
        <v>1.9</v>
      </c>
      <c r="C23" s="223">
        <v>2.2999999999999998</v>
      </c>
      <c r="D23" s="223">
        <v>2.8</v>
      </c>
      <c r="E23" s="223">
        <v>4.3</v>
      </c>
      <c r="F23" s="223">
        <v>6.1</v>
      </c>
      <c r="G23" s="223">
        <v>4.7</v>
      </c>
      <c r="H23" s="223">
        <v>2.5</v>
      </c>
      <c r="I23" s="223">
        <v>0.7</v>
      </c>
      <c r="J23" s="223" t="s">
        <v>33</v>
      </c>
      <c r="K23" s="223" t="s">
        <v>33</v>
      </c>
      <c r="L23" s="223">
        <v>5</v>
      </c>
      <c r="M23" s="223">
        <v>2.1</v>
      </c>
    </row>
    <row r="24" spans="1:13" ht="12.95" customHeight="1" x14ac:dyDescent="0.2">
      <c r="A24" s="275" t="s">
        <v>253</v>
      </c>
      <c r="B24" s="223">
        <v>0.1</v>
      </c>
      <c r="C24" s="223">
        <v>0.1</v>
      </c>
      <c r="D24" s="223">
        <v>0.1</v>
      </c>
      <c r="E24" s="223">
        <v>0.1</v>
      </c>
      <c r="F24" s="223">
        <v>0</v>
      </c>
      <c r="G24" s="223">
        <v>0</v>
      </c>
      <c r="H24" s="223">
        <v>0</v>
      </c>
      <c r="I24" s="223">
        <v>0</v>
      </c>
      <c r="J24" s="223">
        <v>0</v>
      </c>
      <c r="K24" s="223">
        <v>0</v>
      </c>
      <c r="L24" s="223">
        <v>0</v>
      </c>
      <c r="M24" s="223">
        <v>0</v>
      </c>
    </row>
    <row r="25" spans="1:13" ht="12" x14ac:dyDescent="0.2">
      <c r="A25" s="273" t="s">
        <v>317</v>
      </c>
      <c r="B25" s="223">
        <v>2</v>
      </c>
      <c r="C25" s="223">
        <v>2.1</v>
      </c>
      <c r="D25" s="223">
        <v>2.2000000000000002</v>
      </c>
      <c r="E25" s="223">
        <v>1.9</v>
      </c>
      <c r="F25" s="223">
        <v>2.1</v>
      </c>
      <c r="G25" s="223">
        <v>1.7</v>
      </c>
      <c r="H25" s="223">
        <v>1.1000000000000001</v>
      </c>
      <c r="I25" s="223">
        <v>2.5</v>
      </c>
      <c r="J25" s="223">
        <v>0.1</v>
      </c>
      <c r="K25" s="223">
        <v>0.3</v>
      </c>
      <c r="L25" s="223">
        <v>6.2</v>
      </c>
      <c r="M25" s="223">
        <v>6.1</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2542.6999999999998</v>
      </c>
      <c r="C27" s="271">
        <v>3249.1</v>
      </c>
      <c r="D27" s="271">
        <v>3239.2</v>
      </c>
      <c r="E27" s="271">
        <v>3398.9</v>
      </c>
      <c r="F27" s="271">
        <v>3301.3</v>
      </c>
      <c r="G27" s="271">
        <v>3827.6</v>
      </c>
      <c r="H27" s="271">
        <v>4564.1000000000004</v>
      </c>
      <c r="I27" s="271">
        <v>4891</v>
      </c>
      <c r="J27" s="271">
        <v>2642.9</v>
      </c>
      <c r="K27" s="271">
        <v>3502.3</v>
      </c>
      <c r="L27" s="271">
        <v>8552.6</v>
      </c>
      <c r="M27" s="271">
        <v>10898.3</v>
      </c>
    </row>
    <row r="28" spans="1:13" ht="12.95" customHeight="1" x14ac:dyDescent="0.2">
      <c r="A28" s="273" t="s">
        <v>255</v>
      </c>
      <c r="B28" s="274">
        <v>2009.1</v>
      </c>
      <c r="C28" s="274">
        <v>2549.9</v>
      </c>
      <c r="D28" s="274">
        <v>2342.9</v>
      </c>
      <c r="E28" s="274">
        <v>1862.8</v>
      </c>
      <c r="F28" s="274">
        <v>1747.1</v>
      </c>
      <c r="G28" s="274">
        <v>1922.4</v>
      </c>
      <c r="H28" s="274">
        <v>2442.6999999999998</v>
      </c>
      <c r="I28" s="274">
        <v>2428.4</v>
      </c>
      <c r="J28" s="274">
        <v>2173.1</v>
      </c>
      <c r="K28" s="274">
        <v>2844.1</v>
      </c>
      <c r="L28" s="274">
        <v>6359.6</v>
      </c>
      <c r="M28" s="274">
        <v>8436.6</v>
      </c>
    </row>
    <row r="29" spans="1:13" ht="12.95" customHeight="1" x14ac:dyDescent="0.2">
      <c r="A29" s="275" t="s">
        <v>256</v>
      </c>
      <c r="B29" s="274">
        <v>1009.4</v>
      </c>
      <c r="C29" s="274">
        <v>1504.8</v>
      </c>
      <c r="D29" s="274">
        <v>1468.7</v>
      </c>
      <c r="E29" s="274">
        <v>958.6</v>
      </c>
      <c r="F29" s="274">
        <v>898.4</v>
      </c>
      <c r="G29" s="274">
        <v>962.5</v>
      </c>
      <c r="H29" s="274">
        <v>1391.3</v>
      </c>
      <c r="I29" s="274">
        <v>1157.0999999999999</v>
      </c>
      <c r="J29" s="274">
        <v>1172.0999999999999</v>
      </c>
      <c r="K29" s="274">
        <v>1428.4</v>
      </c>
      <c r="L29" s="223">
        <v>3700.3</v>
      </c>
      <c r="M29" s="223">
        <v>5077</v>
      </c>
    </row>
    <row r="30" spans="1:13" ht="12.95" customHeight="1" x14ac:dyDescent="0.2">
      <c r="A30" s="275" t="s">
        <v>257</v>
      </c>
      <c r="B30" s="274">
        <v>50</v>
      </c>
      <c r="C30" s="274">
        <v>61.5</v>
      </c>
      <c r="D30" s="274">
        <v>59.9</v>
      </c>
      <c r="E30" s="274">
        <v>107.1</v>
      </c>
      <c r="F30" s="274">
        <v>59.6</v>
      </c>
      <c r="G30" s="274">
        <v>79</v>
      </c>
      <c r="H30" s="274">
        <v>87.3</v>
      </c>
      <c r="I30" s="274">
        <v>146.6</v>
      </c>
      <c r="J30" s="274">
        <v>43.6</v>
      </c>
      <c r="K30" s="274">
        <v>92.2</v>
      </c>
      <c r="L30" s="223">
        <v>348.7</v>
      </c>
      <c r="M30" s="223">
        <v>579.9</v>
      </c>
    </row>
    <row r="31" spans="1:13" ht="12.95" customHeight="1" x14ac:dyDescent="0.2">
      <c r="A31" s="275" t="s">
        <v>258</v>
      </c>
      <c r="B31" s="274">
        <v>375.2</v>
      </c>
      <c r="C31" s="274">
        <v>203.2</v>
      </c>
      <c r="D31" s="274">
        <v>89.7</v>
      </c>
      <c r="E31" s="274">
        <v>93.5</v>
      </c>
      <c r="F31" s="274">
        <v>84.3</v>
      </c>
      <c r="G31" s="274">
        <v>205.3</v>
      </c>
      <c r="H31" s="274">
        <v>272.89999999999998</v>
      </c>
      <c r="I31" s="274">
        <v>177.5</v>
      </c>
      <c r="J31" s="274">
        <v>117.1</v>
      </c>
      <c r="K31" s="274">
        <v>155.5</v>
      </c>
      <c r="L31" s="223">
        <v>854</v>
      </c>
      <c r="M31" s="223">
        <v>749.5</v>
      </c>
    </row>
    <row r="32" spans="1:13" ht="12.95" customHeight="1" x14ac:dyDescent="0.2">
      <c r="A32" s="275" t="s">
        <v>259</v>
      </c>
      <c r="B32" s="274">
        <v>19.3</v>
      </c>
      <c r="C32" s="274">
        <v>32.200000000000003</v>
      </c>
      <c r="D32" s="274">
        <v>38.4</v>
      </c>
      <c r="E32" s="274">
        <v>32.299999999999997</v>
      </c>
      <c r="F32" s="274">
        <v>14.4</v>
      </c>
      <c r="G32" s="274">
        <v>13.9</v>
      </c>
      <c r="H32" s="274">
        <v>28.9</v>
      </c>
      <c r="I32" s="274">
        <v>16.600000000000001</v>
      </c>
      <c r="J32" s="274">
        <v>15.8</v>
      </c>
      <c r="K32" s="274">
        <v>24.8</v>
      </c>
      <c r="L32" s="223">
        <v>32.6</v>
      </c>
      <c r="M32" s="223">
        <v>38.5</v>
      </c>
    </row>
    <row r="33" spans="1:13" ht="12.95" customHeight="1" x14ac:dyDescent="0.2">
      <c r="A33" s="275" t="s">
        <v>260</v>
      </c>
      <c r="B33" s="274">
        <v>400.9</v>
      </c>
      <c r="C33" s="274">
        <v>573.29999999999995</v>
      </c>
      <c r="D33" s="274">
        <v>483.2</v>
      </c>
      <c r="E33" s="274">
        <v>511.2</v>
      </c>
      <c r="F33" s="274">
        <v>542</v>
      </c>
      <c r="G33" s="274">
        <v>501.3</v>
      </c>
      <c r="H33" s="274">
        <v>518.1</v>
      </c>
      <c r="I33" s="274">
        <v>599.79999999999995</v>
      </c>
      <c r="J33" s="274">
        <v>501.8</v>
      </c>
      <c r="K33" s="274">
        <v>939.2</v>
      </c>
      <c r="L33" s="223">
        <v>1015</v>
      </c>
      <c r="M33" s="223">
        <v>1691.4</v>
      </c>
    </row>
    <row r="34" spans="1:13" ht="12.95" customHeight="1" x14ac:dyDescent="0.2">
      <c r="A34" s="275" t="s">
        <v>261</v>
      </c>
      <c r="B34" s="274">
        <v>124</v>
      </c>
      <c r="C34" s="274">
        <v>101.7</v>
      </c>
      <c r="D34" s="274">
        <v>91.4</v>
      </c>
      <c r="E34" s="274">
        <v>52.8</v>
      </c>
      <c r="F34" s="274">
        <v>46.3</v>
      </c>
      <c r="G34" s="274">
        <v>56.5</v>
      </c>
      <c r="H34" s="274">
        <v>56.3</v>
      </c>
      <c r="I34" s="274">
        <v>220.3</v>
      </c>
      <c r="J34" s="274">
        <v>182.5</v>
      </c>
      <c r="K34" s="274">
        <v>178.9</v>
      </c>
      <c r="L34" s="223">
        <v>343.7</v>
      </c>
      <c r="M34" s="223">
        <v>229.4</v>
      </c>
    </row>
    <row r="35" spans="1:13" ht="12.95" customHeight="1" x14ac:dyDescent="0.2">
      <c r="A35" s="275" t="s">
        <v>262</v>
      </c>
      <c r="B35" s="274">
        <v>30.2</v>
      </c>
      <c r="C35" s="274">
        <v>73.2</v>
      </c>
      <c r="D35" s="274">
        <v>111.5</v>
      </c>
      <c r="E35" s="274">
        <v>107.5</v>
      </c>
      <c r="F35" s="274">
        <v>102.1</v>
      </c>
      <c r="G35" s="274">
        <v>103.9</v>
      </c>
      <c r="H35" s="274">
        <v>88</v>
      </c>
      <c r="I35" s="274">
        <v>110.5</v>
      </c>
      <c r="J35" s="274">
        <v>140.30000000000001</v>
      </c>
      <c r="K35" s="274">
        <v>25</v>
      </c>
      <c r="L35" s="223">
        <v>65.400000000000006</v>
      </c>
      <c r="M35" s="223">
        <v>71</v>
      </c>
    </row>
    <row r="36" spans="1:13" ht="12.95" customHeight="1" x14ac:dyDescent="0.2">
      <c r="A36" s="273" t="s">
        <v>263</v>
      </c>
      <c r="B36" s="274">
        <v>533.70000000000005</v>
      </c>
      <c r="C36" s="274">
        <v>699.1</v>
      </c>
      <c r="D36" s="274">
        <v>896.3</v>
      </c>
      <c r="E36" s="274">
        <v>1536</v>
      </c>
      <c r="F36" s="274">
        <v>1554.1</v>
      </c>
      <c r="G36" s="274">
        <v>1905.2</v>
      </c>
      <c r="H36" s="274">
        <v>2121.4</v>
      </c>
      <c r="I36" s="274">
        <v>2462.6</v>
      </c>
      <c r="J36" s="274">
        <v>469.8</v>
      </c>
      <c r="K36" s="274">
        <v>658.2</v>
      </c>
      <c r="L36" s="223">
        <v>2192.9</v>
      </c>
      <c r="M36" s="223">
        <v>2461.6999999999998</v>
      </c>
    </row>
    <row r="37" spans="1:13" ht="12.95" customHeight="1" x14ac:dyDescent="0.2">
      <c r="A37" s="275" t="s">
        <v>264</v>
      </c>
      <c r="B37" s="274">
        <v>348.3</v>
      </c>
      <c r="C37" s="274">
        <v>401.3</v>
      </c>
      <c r="D37" s="274">
        <v>454</v>
      </c>
      <c r="E37" s="274">
        <v>470</v>
      </c>
      <c r="F37" s="274">
        <v>434.4</v>
      </c>
      <c r="G37" s="274">
        <v>652.70000000000005</v>
      </c>
      <c r="H37" s="274">
        <v>698</v>
      </c>
      <c r="I37" s="274">
        <v>699.1</v>
      </c>
      <c r="J37" s="274">
        <v>186.7</v>
      </c>
      <c r="K37" s="274">
        <v>179.1</v>
      </c>
      <c r="L37" s="223">
        <v>612.20000000000005</v>
      </c>
      <c r="M37" s="223">
        <v>754.9</v>
      </c>
    </row>
    <row r="38" spans="1:13" ht="12.95" customHeight="1" x14ac:dyDescent="0.2">
      <c r="A38" s="275" t="s">
        <v>265</v>
      </c>
      <c r="B38" s="274">
        <v>168</v>
      </c>
      <c r="C38" s="274">
        <v>279.8</v>
      </c>
      <c r="D38" s="274">
        <v>405.6</v>
      </c>
      <c r="E38" s="274">
        <v>999.6</v>
      </c>
      <c r="F38" s="274">
        <v>1040.3</v>
      </c>
      <c r="G38" s="274">
        <v>1158.4000000000001</v>
      </c>
      <c r="H38" s="274">
        <v>1333.9</v>
      </c>
      <c r="I38" s="274">
        <v>1664.5</v>
      </c>
      <c r="J38" s="274">
        <v>283.10000000000002</v>
      </c>
      <c r="K38" s="274">
        <v>478.7</v>
      </c>
      <c r="L38" s="223">
        <v>1580.4</v>
      </c>
      <c r="M38" s="223">
        <v>1678.4</v>
      </c>
    </row>
    <row r="39" spans="1:13" ht="13.9" customHeight="1" x14ac:dyDescent="0.2">
      <c r="A39" s="275" t="s">
        <v>1386</v>
      </c>
      <c r="B39" s="274">
        <v>17.399999999999999</v>
      </c>
      <c r="C39" s="274">
        <v>18.100000000000001</v>
      </c>
      <c r="D39" s="274">
        <v>36.700000000000003</v>
      </c>
      <c r="E39" s="274">
        <v>66.5</v>
      </c>
      <c r="F39" s="274">
        <v>79.400000000000006</v>
      </c>
      <c r="G39" s="274">
        <v>94.1</v>
      </c>
      <c r="H39" s="274">
        <v>89.5</v>
      </c>
      <c r="I39" s="274">
        <v>99</v>
      </c>
      <c r="J39" s="274" t="s">
        <v>33</v>
      </c>
      <c r="K39" s="274">
        <v>0.4</v>
      </c>
      <c r="L39" s="223">
        <v>0.4</v>
      </c>
      <c r="M39" s="223">
        <v>28.3</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818.5</v>
      </c>
      <c r="C41" s="271">
        <v>982.6</v>
      </c>
      <c r="D41" s="271">
        <v>1315.9</v>
      </c>
      <c r="E41" s="271">
        <v>1399.5</v>
      </c>
      <c r="F41" s="271">
        <v>1403.7</v>
      </c>
      <c r="G41" s="271">
        <v>1560.5</v>
      </c>
      <c r="H41" s="271">
        <v>1403.6</v>
      </c>
      <c r="I41" s="271">
        <v>1236.5999999999999</v>
      </c>
      <c r="J41" s="271">
        <v>286</v>
      </c>
      <c r="K41" s="271">
        <v>529.5</v>
      </c>
      <c r="L41" s="271">
        <v>2779.7</v>
      </c>
      <c r="M41" s="271">
        <v>1991.8</v>
      </c>
    </row>
    <row r="42" spans="1:13" ht="12.95" customHeight="1" x14ac:dyDescent="0.2">
      <c r="A42" s="273" t="s">
        <v>267</v>
      </c>
      <c r="B42" s="223">
        <v>529.5</v>
      </c>
      <c r="C42" s="223">
        <v>665.4</v>
      </c>
      <c r="D42" s="223">
        <v>883.7</v>
      </c>
      <c r="E42" s="223">
        <v>881.4</v>
      </c>
      <c r="F42" s="223">
        <v>761.6</v>
      </c>
      <c r="G42" s="223">
        <v>816.4</v>
      </c>
      <c r="H42" s="223">
        <v>825.3</v>
      </c>
      <c r="I42" s="223">
        <v>825.5</v>
      </c>
      <c r="J42" s="223">
        <v>463.9</v>
      </c>
      <c r="K42" s="223">
        <v>530.79999999999995</v>
      </c>
      <c r="L42" s="223">
        <v>1057.5999999999999</v>
      </c>
      <c r="M42" s="223">
        <v>1064.8</v>
      </c>
    </row>
    <row r="43" spans="1:13" ht="12.95" customHeight="1" x14ac:dyDescent="0.2">
      <c r="A43" s="273" t="s">
        <v>268</v>
      </c>
      <c r="B43" s="223">
        <v>180.3</v>
      </c>
      <c r="C43" s="223">
        <v>157.5</v>
      </c>
      <c r="D43" s="223">
        <v>217.5</v>
      </c>
      <c r="E43" s="223">
        <v>215.4</v>
      </c>
      <c r="F43" s="223">
        <v>153.1</v>
      </c>
      <c r="G43" s="223">
        <v>118.4</v>
      </c>
      <c r="H43" s="223">
        <v>112.4</v>
      </c>
      <c r="I43" s="223">
        <v>112.3</v>
      </c>
      <c r="J43" s="223">
        <v>90.7</v>
      </c>
      <c r="K43" s="223">
        <v>85.3</v>
      </c>
      <c r="L43" s="223">
        <v>24.3</v>
      </c>
      <c r="M43" s="223">
        <v>70.5</v>
      </c>
    </row>
    <row r="44" spans="1:13" ht="12.95" customHeight="1" x14ac:dyDescent="0.2">
      <c r="A44" s="275" t="s">
        <v>269</v>
      </c>
      <c r="B44" s="223">
        <v>11.6</v>
      </c>
      <c r="C44" s="223">
        <v>11.5</v>
      </c>
      <c r="D44" s="223">
        <v>38.9</v>
      </c>
      <c r="E44" s="223">
        <v>38.9</v>
      </c>
      <c r="F44" s="223">
        <v>28.3</v>
      </c>
      <c r="G44" s="223" t="s">
        <v>33</v>
      </c>
      <c r="H44" s="223">
        <v>-0.4</v>
      </c>
      <c r="I44" s="223">
        <v>5.9</v>
      </c>
      <c r="J44" s="223">
        <v>6.7</v>
      </c>
      <c r="K44" s="223">
        <v>7.1</v>
      </c>
      <c r="L44" s="274">
        <v>58.7</v>
      </c>
      <c r="M44" s="274">
        <v>13.5</v>
      </c>
    </row>
    <row r="45" spans="1:13" ht="12.95" customHeight="1" x14ac:dyDescent="0.2">
      <c r="A45" s="275" t="s">
        <v>270</v>
      </c>
      <c r="B45" s="223">
        <v>120.8</v>
      </c>
      <c r="C45" s="223">
        <v>98.2</v>
      </c>
      <c r="D45" s="223">
        <v>96</v>
      </c>
      <c r="E45" s="223">
        <v>93.8</v>
      </c>
      <c r="F45" s="223">
        <v>42</v>
      </c>
      <c r="G45" s="223">
        <v>35.700000000000003</v>
      </c>
      <c r="H45" s="223">
        <v>30</v>
      </c>
      <c r="I45" s="223">
        <v>24.5</v>
      </c>
      <c r="J45" s="223">
        <v>0.6</v>
      </c>
      <c r="K45" s="223">
        <v>-5.6</v>
      </c>
      <c r="L45" s="223">
        <v>-94.7</v>
      </c>
      <c r="M45" s="223">
        <v>13.1</v>
      </c>
    </row>
    <row r="46" spans="1:13" ht="36" x14ac:dyDescent="0.2">
      <c r="A46" s="275" t="s">
        <v>272</v>
      </c>
      <c r="B46" s="223"/>
      <c r="C46" s="223"/>
      <c r="D46" s="223"/>
      <c r="E46" s="223"/>
      <c r="F46" s="223"/>
      <c r="G46" s="223"/>
      <c r="H46" s="223" t="s">
        <v>33</v>
      </c>
      <c r="I46" s="223" t="s">
        <v>33</v>
      </c>
      <c r="J46" s="223" t="s">
        <v>33</v>
      </c>
      <c r="K46" s="223" t="s">
        <v>33</v>
      </c>
      <c r="L46" s="223" t="s">
        <v>33</v>
      </c>
      <c r="M46" s="223" t="s">
        <v>33</v>
      </c>
    </row>
    <row r="47" spans="1:13" ht="12.95" customHeight="1" x14ac:dyDescent="0.2">
      <c r="A47" s="275" t="s">
        <v>271</v>
      </c>
      <c r="B47" s="223">
        <v>47.9</v>
      </c>
      <c r="C47" s="223">
        <v>47.8</v>
      </c>
      <c r="D47" s="223">
        <v>82.7</v>
      </c>
      <c r="E47" s="223">
        <v>82.8</v>
      </c>
      <c r="F47" s="223">
        <v>82.8</v>
      </c>
      <c r="G47" s="223">
        <v>82.8</v>
      </c>
      <c r="H47" s="223">
        <v>82.8</v>
      </c>
      <c r="I47" s="223">
        <v>81.900000000000006</v>
      </c>
      <c r="J47" s="223">
        <v>83.3</v>
      </c>
      <c r="K47" s="223">
        <v>83.8</v>
      </c>
      <c r="L47" s="223">
        <v>60.3</v>
      </c>
      <c r="M47" s="223">
        <v>44</v>
      </c>
    </row>
    <row r="48" spans="1:13" ht="15" customHeight="1" x14ac:dyDescent="0.2">
      <c r="A48" s="276" t="s">
        <v>319</v>
      </c>
      <c r="B48" s="223">
        <v>-87.1</v>
      </c>
      <c r="C48" s="223">
        <v>-59.9</v>
      </c>
      <c r="D48" s="223">
        <v>-5.9</v>
      </c>
      <c r="E48" s="223">
        <v>59.4</v>
      </c>
      <c r="F48" s="223">
        <v>227.7</v>
      </c>
      <c r="G48" s="223">
        <v>350.5</v>
      </c>
      <c r="H48" s="223">
        <v>145</v>
      </c>
      <c r="I48" s="223">
        <v>-22.8</v>
      </c>
      <c r="J48" s="223">
        <v>-696.7</v>
      </c>
      <c r="K48" s="223">
        <v>-716.8</v>
      </c>
      <c r="L48" s="223">
        <v>1172.8</v>
      </c>
      <c r="M48" s="223">
        <v>239.8</v>
      </c>
    </row>
    <row r="49" spans="1:13" ht="12.95" customHeight="1" x14ac:dyDescent="0.2">
      <c r="A49" s="276" t="s">
        <v>320</v>
      </c>
      <c r="B49" s="223">
        <v>195.8</v>
      </c>
      <c r="C49" s="223">
        <v>219.6</v>
      </c>
      <c r="D49" s="223">
        <v>220.7</v>
      </c>
      <c r="E49" s="223">
        <v>243.3</v>
      </c>
      <c r="F49" s="223">
        <v>261.3</v>
      </c>
      <c r="G49" s="223">
        <v>275.10000000000002</v>
      </c>
      <c r="H49" s="223">
        <v>320.89999999999998</v>
      </c>
      <c r="I49" s="223">
        <v>321.60000000000002</v>
      </c>
      <c r="J49" s="223">
        <v>428.1</v>
      </c>
      <c r="K49" s="223">
        <v>630.1</v>
      </c>
      <c r="L49" s="223">
        <v>525</v>
      </c>
      <c r="M49" s="223">
        <v>616.6</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3361.2</v>
      </c>
      <c r="C51" s="271">
        <v>4231.7</v>
      </c>
      <c r="D51" s="271">
        <v>4555.1000000000004</v>
      </c>
      <c r="E51" s="271">
        <v>4798.3999999999996</v>
      </c>
      <c r="F51" s="271">
        <v>4705</v>
      </c>
      <c r="G51" s="271">
        <v>5388.1</v>
      </c>
      <c r="H51" s="271">
        <v>5967.6</v>
      </c>
      <c r="I51" s="271">
        <v>6127.5</v>
      </c>
      <c r="J51" s="271">
        <v>2928.9</v>
      </c>
      <c r="K51" s="271">
        <v>4031.8</v>
      </c>
      <c r="L51" s="271">
        <v>11332.3</v>
      </c>
      <c r="M51" s="271">
        <v>12890.1</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24</v>
      </c>
      <c r="C55" s="212">
        <v>25</v>
      </c>
      <c r="D55" s="212">
        <v>24</v>
      </c>
      <c r="E55" s="212">
        <v>22</v>
      </c>
      <c r="F55" s="212">
        <v>21</v>
      </c>
      <c r="G55" s="212">
        <v>20</v>
      </c>
      <c r="H55" s="212">
        <v>20</v>
      </c>
      <c r="I55" s="212">
        <v>20</v>
      </c>
      <c r="J55" s="212">
        <v>20</v>
      </c>
      <c r="K55" s="212">
        <v>20</v>
      </c>
      <c r="L55" s="212">
        <v>24</v>
      </c>
      <c r="M55" s="212">
        <v>25</v>
      </c>
    </row>
    <row r="56" spans="1:13" ht="12.95" customHeight="1" x14ac:dyDescent="0.2">
      <c r="B56" s="212"/>
      <c r="G56" s="278"/>
      <c r="H56" s="278"/>
      <c r="I56" s="278"/>
      <c r="J56" s="278"/>
      <c r="K56" s="278"/>
      <c r="L56" s="278"/>
      <c r="M56" s="278"/>
    </row>
    <row r="57" spans="1:13" ht="12.95" customHeight="1" x14ac:dyDescent="0.2">
      <c r="B57" s="212"/>
    </row>
  </sheetData>
  <hyperlinks>
    <hyperlink ref="A1" location="Мазмуну!A1" display="МАЗМУНУНА  кайтуу" xr:uid="{00000000-0004-0000-50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57"/>
  <sheetViews>
    <sheetView workbookViewId="0">
      <selection activeCell="M42" sqref="M42"/>
    </sheetView>
  </sheetViews>
  <sheetFormatPr defaultRowHeight="12.95" customHeight="1" x14ac:dyDescent="0.2"/>
  <cols>
    <col min="1" max="1" width="40.85546875" style="232" customWidth="1"/>
    <col min="2" max="6" width="9.140625" style="289" hidden="1" customWidth="1"/>
    <col min="7" max="8" width="9.5703125" style="212" hidden="1" customWidth="1"/>
    <col min="9" max="13" width="9.5703125" style="212" customWidth="1"/>
    <col min="14" max="256" width="9.140625" style="212"/>
    <col min="257" max="257" width="40.85546875" style="212" customWidth="1"/>
    <col min="258" max="262" width="0" style="212" hidden="1" customWidth="1"/>
    <col min="263" max="267" width="9.5703125" style="212" customWidth="1"/>
    <col min="268" max="512" width="9.140625" style="212"/>
    <col min="513" max="513" width="40.85546875" style="212" customWidth="1"/>
    <col min="514" max="518" width="0" style="212" hidden="1" customWidth="1"/>
    <col min="519" max="523" width="9.5703125" style="212" customWidth="1"/>
    <col min="524" max="768" width="9.140625" style="212"/>
    <col min="769" max="769" width="40.85546875" style="212" customWidth="1"/>
    <col min="770" max="774" width="0" style="212" hidden="1" customWidth="1"/>
    <col min="775" max="779" width="9.5703125" style="212" customWidth="1"/>
    <col min="780" max="1024" width="9.140625" style="212"/>
    <col min="1025" max="1025" width="40.85546875" style="212" customWidth="1"/>
    <col min="1026" max="1030" width="0" style="212" hidden="1" customWidth="1"/>
    <col min="1031" max="1035" width="9.5703125" style="212" customWidth="1"/>
    <col min="1036" max="1280" width="9.140625" style="212"/>
    <col min="1281" max="1281" width="40.85546875" style="212" customWidth="1"/>
    <col min="1282" max="1286" width="0" style="212" hidden="1" customWidth="1"/>
    <col min="1287" max="1291" width="9.5703125" style="212" customWidth="1"/>
    <col min="1292" max="1536" width="9.140625" style="212"/>
    <col min="1537" max="1537" width="40.85546875" style="212" customWidth="1"/>
    <col min="1538" max="1542" width="0" style="212" hidden="1" customWidth="1"/>
    <col min="1543" max="1547" width="9.5703125" style="212" customWidth="1"/>
    <col min="1548" max="1792" width="9.140625" style="212"/>
    <col min="1793" max="1793" width="40.85546875" style="212" customWidth="1"/>
    <col min="1794" max="1798" width="0" style="212" hidden="1" customWidth="1"/>
    <col min="1799" max="1803" width="9.5703125" style="212" customWidth="1"/>
    <col min="1804" max="2048" width="9.140625" style="212"/>
    <col min="2049" max="2049" width="40.85546875" style="212" customWidth="1"/>
    <col min="2050" max="2054" width="0" style="212" hidden="1" customWidth="1"/>
    <col min="2055" max="2059" width="9.5703125" style="212" customWidth="1"/>
    <col min="2060" max="2304" width="9.140625" style="212"/>
    <col min="2305" max="2305" width="40.85546875" style="212" customWidth="1"/>
    <col min="2306" max="2310" width="0" style="212" hidden="1" customWidth="1"/>
    <col min="2311" max="2315" width="9.5703125" style="212" customWidth="1"/>
    <col min="2316" max="2560" width="9.140625" style="212"/>
    <col min="2561" max="2561" width="40.85546875" style="212" customWidth="1"/>
    <col min="2562" max="2566" width="0" style="212" hidden="1" customWidth="1"/>
    <col min="2567" max="2571" width="9.5703125" style="212" customWidth="1"/>
    <col min="2572" max="2816" width="9.140625" style="212"/>
    <col min="2817" max="2817" width="40.85546875" style="212" customWidth="1"/>
    <col min="2818" max="2822" width="0" style="212" hidden="1" customWidth="1"/>
    <col min="2823" max="2827" width="9.5703125" style="212" customWidth="1"/>
    <col min="2828" max="3072" width="9.140625" style="212"/>
    <col min="3073" max="3073" width="40.85546875" style="212" customWidth="1"/>
    <col min="3074" max="3078" width="0" style="212" hidden="1" customWidth="1"/>
    <col min="3079" max="3083" width="9.5703125" style="212" customWidth="1"/>
    <col min="3084" max="3328" width="9.140625" style="212"/>
    <col min="3329" max="3329" width="40.85546875" style="212" customWidth="1"/>
    <col min="3330" max="3334" width="0" style="212" hidden="1" customWidth="1"/>
    <col min="3335" max="3339" width="9.5703125" style="212" customWidth="1"/>
    <col min="3340" max="3584" width="9.140625" style="212"/>
    <col min="3585" max="3585" width="40.85546875" style="212" customWidth="1"/>
    <col min="3586" max="3590" width="0" style="212" hidden="1" customWidth="1"/>
    <col min="3591" max="3595" width="9.5703125" style="212" customWidth="1"/>
    <col min="3596" max="3840" width="9.140625" style="212"/>
    <col min="3841" max="3841" width="40.85546875" style="212" customWidth="1"/>
    <col min="3842" max="3846" width="0" style="212" hidden="1" customWidth="1"/>
    <col min="3847" max="3851" width="9.5703125" style="212" customWidth="1"/>
    <col min="3852" max="4096" width="9.140625" style="212"/>
    <col min="4097" max="4097" width="40.85546875" style="212" customWidth="1"/>
    <col min="4098" max="4102" width="0" style="212" hidden="1" customWidth="1"/>
    <col min="4103" max="4107" width="9.5703125" style="212" customWidth="1"/>
    <col min="4108" max="4352" width="9.140625" style="212"/>
    <col min="4353" max="4353" width="40.85546875" style="212" customWidth="1"/>
    <col min="4354" max="4358" width="0" style="212" hidden="1" customWidth="1"/>
    <col min="4359" max="4363" width="9.5703125" style="212" customWidth="1"/>
    <col min="4364" max="4608" width="9.140625" style="212"/>
    <col min="4609" max="4609" width="40.85546875" style="212" customWidth="1"/>
    <col min="4610" max="4614" width="0" style="212" hidden="1" customWidth="1"/>
    <col min="4615" max="4619" width="9.5703125" style="212" customWidth="1"/>
    <col min="4620" max="4864" width="9.140625" style="212"/>
    <col min="4865" max="4865" width="40.85546875" style="212" customWidth="1"/>
    <col min="4866" max="4870" width="0" style="212" hidden="1" customWidth="1"/>
    <col min="4871" max="4875" width="9.5703125" style="212" customWidth="1"/>
    <col min="4876" max="5120" width="9.140625" style="212"/>
    <col min="5121" max="5121" width="40.85546875" style="212" customWidth="1"/>
    <col min="5122" max="5126" width="0" style="212" hidden="1" customWidth="1"/>
    <col min="5127" max="5131" width="9.5703125" style="212" customWidth="1"/>
    <col min="5132" max="5376" width="9.140625" style="212"/>
    <col min="5377" max="5377" width="40.85546875" style="212" customWidth="1"/>
    <col min="5378" max="5382" width="0" style="212" hidden="1" customWidth="1"/>
    <col min="5383" max="5387" width="9.5703125" style="212" customWidth="1"/>
    <col min="5388" max="5632" width="9.140625" style="212"/>
    <col min="5633" max="5633" width="40.85546875" style="212" customWidth="1"/>
    <col min="5634" max="5638" width="0" style="212" hidden="1" customWidth="1"/>
    <col min="5639" max="5643" width="9.5703125" style="212" customWidth="1"/>
    <col min="5644" max="5888" width="9.140625" style="212"/>
    <col min="5889" max="5889" width="40.85546875" style="212" customWidth="1"/>
    <col min="5890" max="5894" width="0" style="212" hidden="1" customWidth="1"/>
    <col min="5895" max="5899" width="9.5703125" style="212" customWidth="1"/>
    <col min="5900" max="6144" width="9.140625" style="212"/>
    <col min="6145" max="6145" width="40.85546875" style="212" customWidth="1"/>
    <col min="6146" max="6150" width="0" style="212" hidden="1" customWidth="1"/>
    <col min="6151" max="6155" width="9.5703125" style="212" customWidth="1"/>
    <col min="6156" max="6400" width="9.140625" style="212"/>
    <col min="6401" max="6401" width="40.85546875" style="212" customWidth="1"/>
    <col min="6402" max="6406" width="0" style="212" hidden="1" customWidth="1"/>
    <col min="6407" max="6411" width="9.5703125" style="212" customWidth="1"/>
    <col min="6412" max="6656" width="9.140625" style="212"/>
    <col min="6657" max="6657" width="40.85546875" style="212" customWidth="1"/>
    <col min="6658" max="6662" width="0" style="212" hidden="1" customWidth="1"/>
    <col min="6663" max="6667" width="9.5703125" style="212" customWidth="1"/>
    <col min="6668" max="6912" width="9.140625" style="212"/>
    <col min="6913" max="6913" width="40.85546875" style="212" customWidth="1"/>
    <col min="6914" max="6918" width="0" style="212" hidden="1" customWidth="1"/>
    <col min="6919" max="6923" width="9.5703125" style="212" customWidth="1"/>
    <col min="6924" max="7168" width="9.140625" style="212"/>
    <col min="7169" max="7169" width="40.85546875" style="212" customWidth="1"/>
    <col min="7170" max="7174" width="0" style="212" hidden="1" customWidth="1"/>
    <col min="7175" max="7179" width="9.5703125" style="212" customWidth="1"/>
    <col min="7180" max="7424" width="9.140625" style="212"/>
    <col min="7425" max="7425" width="40.85546875" style="212" customWidth="1"/>
    <col min="7426" max="7430" width="0" style="212" hidden="1" customWidth="1"/>
    <col min="7431" max="7435" width="9.5703125" style="212" customWidth="1"/>
    <col min="7436" max="7680" width="9.140625" style="212"/>
    <col min="7681" max="7681" width="40.85546875" style="212" customWidth="1"/>
    <col min="7682" max="7686" width="0" style="212" hidden="1" customWidth="1"/>
    <col min="7687" max="7691" width="9.5703125" style="212" customWidth="1"/>
    <col min="7692" max="7936" width="9.140625" style="212"/>
    <col min="7937" max="7937" width="40.85546875" style="212" customWidth="1"/>
    <col min="7938" max="7942" width="0" style="212" hidden="1" customWidth="1"/>
    <col min="7943" max="7947" width="9.5703125" style="212" customWidth="1"/>
    <col min="7948" max="8192" width="9.140625" style="212"/>
    <col min="8193" max="8193" width="40.85546875" style="212" customWidth="1"/>
    <col min="8194" max="8198" width="0" style="212" hidden="1" customWidth="1"/>
    <col min="8199" max="8203" width="9.5703125" style="212" customWidth="1"/>
    <col min="8204" max="8448" width="9.140625" style="212"/>
    <col min="8449" max="8449" width="40.85546875" style="212" customWidth="1"/>
    <col min="8450" max="8454" width="0" style="212" hidden="1" customWidth="1"/>
    <col min="8455" max="8459" width="9.5703125" style="212" customWidth="1"/>
    <col min="8460" max="8704" width="9.140625" style="212"/>
    <col min="8705" max="8705" width="40.85546875" style="212" customWidth="1"/>
    <col min="8706" max="8710" width="0" style="212" hidden="1" customWidth="1"/>
    <col min="8711" max="8715" width="9.5703125" style="212" customWidth="1"/>
    <col min="8716" max="8960" width="9.140625" style="212"/>
    <col min="8961" max="8961" width="40.85546875" style="212" customWidth="1"/>
    <col min="8962" max="8966" width="0" style="212" hidden="1" customWidth="1"/>
    <col min="8967" max="8971" width="9.5703125" style="212" customWidth="1"/>
    <col min="8972" max="9216" width="9.140625" style="212"/>
    <col min="9217" max="9217" width="40.85546875" style="212" customWidth="1"/>
    <col min="9218" max="9222" width="0" style="212" hidden="1" customWidth="1"/>
    <col min="9223" max="9227" width="9.5703125" style="212" customWidth="1"/>
    <col min="9228" max="9472" width="9.140625" style="212"/>
    <col min="9473" max="9473" width="40.85546875" style="212" customWidth="1"/>
    <col min="9474" max="9478" width="0" style="212" hidden="1" customWidth="1"/>
    <col min="9479" max="9483" width="9.5703125" style="212" customWidth="1"/>
    <col min="9484" max="9728" width="9.140625" style="212"/>
    <col min="9729" max="9729" width="40.85546875" style="212" customWidth="1"/>
    <col min="9730" max="9734" width="0" style="212" hidden="1" customWidth="1"/>
    <col min="9735" max="9739" width="9.5703125" style="212" customWidth="1"/>
    <col min="9740" max="9984" width="9.140625" style="212"/>
    <col min="9985" max="9985" width="40.85546875" style="212" customWidth="1"/>
    <col min="9986" max="9990" width="0" style="212" hidden="1" customWidth="1"/>
    <col min="9991" max="9995" width="9.5703125" style="212" customWidth="1"/>
    <col min="9996" max="10240" width="9.140625" style="212"/>
    <col min="10241" max="10241" width="40.85546875" style="212" customWidth="1"/>
    <col min="10242" max="10246" width="0" style="212" hidden="1" customWidth="1"/>
    <col min="10247" max="10251" width="9.5703125" style="212" customWidth="1"/>
    <col min="10252" max="10496" width="9.140625" style="212"/>
    <col min="10497" max="10497" width="40.85546875" style="212" customWidth="1"/>
    <col min="10498" max="10502" width="0" style="212" hidden="1" customWidth="1"/>
    <col min="10503" max="10507" width="9.5703125" style="212" customWidth="1"/>
    <col min="10508" max="10752" width="9.140625" style="212"/>
    <col min="10753" max="10753" width="40.85546875" style="212" customWidth="1"/>
    <col min="10754" max="10758" width="0" style="212" hidden="1" customWidth="1"/>
    <col min="10759" max="10763" width="9.5703125" style="212" customWidth="1"/>
    <col min="10764" max="11008" width="9.140625" style="212"/>
    <col min="11009" max="11009" width="40.85546875" style="212" customWidth="1"/>
    <col min="11010" max="11014" width="0" style="212" hidden="1" customWidth="1"/>
    <col min="11015" max="11019" width="9.5703125" style="212" customWidth="1"/>
    <col min="11020" max="11264" width="9.140625" style="212"/>
    <col min="11265" max="11265" width="40.85546875" style="212" customWidth="1"/>
    <col min="11266" max="11270" width="0" style="212" hidden="1" customWidth="1"/>
    <col min="11271" max="11275" width="9.5703125" style="212" customWidth="1"/>
    <col min="11276" max="11520" width="9.140625" style="212"/>
    <col min="11521" max="11521" width="40.85546875" style="212" customWidth="1"/>
    <col min="11522" max="11526" width="0" style="212" hidden="1" customWidth="1"/>
    <col min="11527" max="11531" width="9.5703125" style="212" customWidth="1"/>
    <col min="11532" max="11776" width="9.140625" style="212"/>
    <col min="11777" max="11777" width="40.85546875" style="212" customWidth="1"/>
    <col min="11778" max="11782" width="0" style="212" hidden="1" customWidth="1"/>
    <col min="11783" max="11787" width="9.5703125" style="212" customWidth="1"/>
    <col min="11788" max="12032" width="9.140625" style="212"/>
    <col min="12033" max="12033" width="40.85546875" style="212" customWidth="1"/>
    <col min="12034" max="12038" width="0" style="212" hidden="1" customWidth="1"/>
    <col min="12039" max="12043" width="9.5703125" style="212" customWidth="1"/>
    <col min="12044" max="12288" width="9.140625" style="212"/>
    <col min="12289" max="12289" width="40.85546875" style="212" customWidth="1"/>
    <col min="12290" max="12294" width="0" style="212" hidden="1" customWidth="1"/>
    <col min="12295" max="12299" width="9.5703125" style="212" customWidth="1"/>
    <col min="12300" max="12544" width="9.140625" style="212"/>
    <col min="12545" max="12545" width="40.85546875" style="212" customWidth="1"/>
    <col min="12546" max="12550" width="0" style="212" hidden="1" customWidth="1"/>
    <col min="12551" max="12555" width="9.5703125" style="212" customWidth="1"/>
    <col min="12556" max="12800" width="9.140625" style="212"/>
    <col min="12801" max="12801" width="40.85546875" style="212" customWidth="1"/>
    <col min="12802" max="12806" width="0" style="212" hidden="1" customWidth="1"/>
    <col min="12807" max="12811" width="9.5703125" style="212" customWidth="1"/>
    <col min="12812" max="13056" width="9.140625" style="212"/>
    <col min="13057" max="13057" width="40.85546875" style="212" customWidth="1"/>
    <col min="13058" max="13062" width="0" style="212" hidden="1" customWidth="1"/>
    <col min="13063" max="13067" width="9.5703125" style="212" customWidth="1"/>
    <col min="13068" max="13312" width="9.140625" style="212"/>
    <col min="13313" max="13313" width="40.85546875" style="212" customWidth="1"/>
    <col min="13314" max="13318" width="0" style="212" hidden="1" customWidth="1"/>
    <col min="13319" max="13323" width="9.5703125" style="212" customWidth="1"/>
    <col min="13324" max="13568" width="9.140625" style="212"/>
    <col min="13569" max="13569" width="40.85546875" style="212" customWidth="1"/>
    <col min="13570" max="13574" width="0" style="212" hidden="1" customWidth="1"/>
    <col min="13575" max="13579" width="9.5703125" style="212" customWidth="1"/>
    <col min="13580" max="13824" width="9.140625" style="212"/>
    <col min="13825" max="13825" width="40.85546875" style="212" customWidth="1"/>
    <col min="13826" max="13830" width="0" style="212" hidden="1" customWidth="1"/>
    <col min="13831" max="13835" width="9.5703125" style="212" customWidth="1"/>
    <col min="13836" max="14080" width="9.140625" style="212"/>
    <col min="14081" max="14081" width="40.85546875" style="212" customWidth="1"/>
    <col min="14082" max="14086" width="0" style="212" hidden="1" customWidth="1"/>
    <col min="14087" max="14091" width="9.5703125" style="212" customWidth="1"/>
    <col min="14092" max="14336" width="9.140625" style="212"/>
    <col min="14337" max="14337" width="40.85546875" style="212" customWidth="1"/>
    <col min="14338" max="14342" width="0" style="212" hidden="1" customWidth="1"/>
    <col min="14343" max="14347" width="9.5703125" style="212" customWidth="1"/>
    <col min="14348" max="14592" width="9.140625" style="212"/>
    <col min="14593" max="14593" width="40.85546875" style="212" customWidth="1"/>
    <col min="14594" max="14598" width="0" style="212" hidden="1" customWidth="1"/>
    <col min="14599" max="14603" width="9.5703125" style="212" customWidth="1"/>
    <col min="14604" max="14848" width="9.140625" style="212"/>
    <col min="14849" max="14849" width="40.85546875" style="212" customWidth="1"/>
    <col min="14850" max="14854" width="0" style="212" hidden="1" customWidth="1"/>
    <col min="14855" max="14859" width="9.5703125" style="212" customWidth="1"/>
    <col min="14860" max="15104" width="9.140625" style="212"/>
    <col min="15105" max="15105" width="40.85546875" style="212" customWidth="1"/>
    <col min="15106" max="15110" width="0" style="212" hidden="1" customWidth="1"/>
    <col min="15111" max="15115" width="9.5703125" style="212" customWidth="1"/>
    <col min="15116" max="15360" width="9.140625" style="212"/>
    <col min="15361" max="15361" width="40.85546875" style="212" customWidth="1"/>
    <col min="15362" max="15366" width="0" style="212" hidden="1" customWidth="1"/>
    <col min="15367" max="15371" width="9.5703125" style="212" customWidth="1"/>
    <col min="15372" max="15616" width="9.140625" style="212"/>
    <col min="15617" max="15617" width="40.85546875" style="212" customWidth="1"/>
    <col min="15618" max="15622" width="0" style="212" hidden="1" customWidth="1"/>
    <col min="15623" max="15627" width="9.5703125" style="212" customWidth="1"/>
    <col min="15628" max="15872" width="9.140625" style="212"/>
    <col min="15873" max="15873" width="40.85546875" style="212" customWidth="1"/>
    <col min="15874" max="15878" width="0" style="212" hidden="1" customWidth="1"/>
    <col min="15879" max="15883" width="9.5703125" style="212" customWidth="1"/>
    <col min="15884" max="16128" width="9.140625" style="212"/>
    <col min="16129" max="16129" width="40.8554687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337</v>
      </c>
      <c r="B2" s="287"/>
      <c r="C2" s="287"/>
      <c r="D2" s="287"/>
      <c r="E2" s="287"/>
      <c r="F2" s="287"/>
    </row>
    <row r="3" spans="1:13" s="279" customFormat="1" ht="18" customHeight="1" x14ac:dyDescent="0.2">
      <c r="A3" s="210" t="s">
        <v>338</v>
      </c>
      <c r="B3" s="287"/>
      <c r="C3" s="287"/>
      <c r="D3" s="287"/>
      <c r="E3" s="287"/>
      <c r="F3" s="287"/>
    </row>
    <row r="4" spans="1:13" s="279" customFormat="1" ht="18" customHeight="1" x14ac:dyDescent="0.2">
      <c r="A4" s="210" t="s">
        <v>328</v>
      </c>
      <c r="B4" s="287"/>
      <c r="C4" s="287"/>
      <c r="D4" s="287"/>
      <c r="E4" s="287"/>
      <c r="F4" s="287"/>
    </row>
    <row r="5" spans="1:13" s="269" customFormat="1" ht="18" customHeight="1" thickBot="1" x14ac:dyDescent="0.25">
      <c r="A5" s="268" t="s">
        <v>298</v>
      </c>
      <c r="B5" s="289"/>
      <c r="C5" s="289"/>
      <c r="D5" s="289"/>
      <c r="E5" s="289"/>
      <c r="F5" s="28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12.95" customHeight="1" x14ac:dyDescent="0.2">
      <c r="A7" s="270"/>
      <c r="B7" s="233"/>
      <c r="C7" s="233"/>
      <c r="D7" s="233"/>
      <c r="E7" s="233"/>
      <c r="F7" s="233"/>
    </row>
    <row r="8" spans="1:13" s="299" customFormat="1" ht="12.95" customHeight="1" x14ac:dyDescent="0.2">
      <c r="A8" s="232" t="s">
        <v>42</v>
      </c>
      <c r="B8" s="291">
        <v>4984.5</v>
      </c>
      <c r="C8" s="291">
        <v>3299.5</v>
      </c>
      <c r="D8" s="291">
        <v>4083.3</v>
      </c>
      <c r="E8" s="291">
        <v>4575.3999999999996</v>
      </c>
      <c r="F8" s="291">
        <v>5762.5</v>
      </c>
      <c r="G8" s="291">
        <v>6610</v>
      </c>
      <c r="H8" s="271">
        <v>7163.8</v>
      </c>
      <c r="I8" s="271">
        <v>8192.6</v>
      </c>
      <c r="J8" s="271">
        <v>10741.4</v>
      </c>
      <c r="K8" s="271">
        <v>12719.6</v>
      </c>
      <c r="L8" s="271">
        <v>14435.5</v>
      </c>
      <c r="M8" s="271">
        <v>27083.9</v>
      </c>
    </row>
    <row r="9" spans="1:13" ht="12.95" customHeight="1" x14ac:dyDescent="0.2">
      <c r="A9" s="273" t="s">
        <v>236</v>
      </c>
      <c r="B9" s="292">
        <v>661.5</v>
      </c>
      <c r="C9" s="292">
        <v>733</v>
      </c>
      <c r="D9" s="292">
        <v>701.7</v>
      </c>
      <c r="E9" s="292">
        <v>677.6</v>
      </c>
      <c r="F9" s="292">
        <v>973.8</v>
      </c>
      <c r="G9" s="292">
        <v>1271.4000000000001</v>
      </c>
      <c r="H9" s="274">
        <v>1280.2</v>
      </c>
      <c r="I9" s="274">
        <v>1564.3</v>
      </c>
      <c r="J9" s="274">
        <v>2731.3</v>
      </c>
      <c r="K9" s="274">
        <v>3160.9</v>
      </c>
      <c r="L9" s="223">
        <v>3833.4</v>
      </c>
      <c r="M9" s="223">
        <v>4663.3999999999996</v>
      </c>
    </row>
    <row r="10" spans="1:13" ht="12.95" customHeight="1" x14ac:dyDescent="0.2">
      <c r="A10" s="275" t="s">
        <v>301</v>
      </c>
      <c r="B10" s="292">
        <v>43.5</v>
      </c>
      <c r="C10" s="292">
        <v>44.5</v>
      </c>
      <c r="D10" s="292">
        <v>66.8</v>
      </c>
      <c r="E10" s="292">
        <v>74.099999999999994</v>
      </c>
      <c r="F10" s="292">
        <v>229.3</v>
      </c>
      <c r="G10" s="292">
        <v>193.2</v>
      </c>
      <c r="H10" s="274">
        <v>277</v>
      </c>
      <c r="I10" s="274">
        <v>335.7</v>
      </c>
      <c r="J10" s="274">
        <v>672</v>
      </c>
      <c r="K10" s="274">
        <v>684</v>
      </c>
      <c r="L10" s="223">
        <v>1236.8</v>
      </c>
      <c r="M10" s="223">
        <v>2325.1</v>
      </c>
    </row>
    <row r="11" spans="1:13" ht="12.95" customHeight="1" x14ac:dyDescent="0.2">
      <c r="A11" s="275" t="s">
        <v>238</v>
      </c>
      <c r="B11" s="292">
        <v>0.5</v>
      </c>
      <c r="C11" s="292">
        <v>2</v>
      </c>
      <c r="D11" s="292">
        <v>2.6</v>
      </c>
      <c r="E11" s="292">
        <v>3.8</v>
      </c>
      <c r="F11" s="292">
        <v>4.8</v>
      </c>
      <c r="G11" s="292">
        <v>9.3000000000000007</v>
      </c>
      <c r="H11" s="274">
        <v>14.8</v>
      </c>
      <c r="I11" s="274">
        <v>12.1</v>
      </c>
      <c r="J11" s="274">
        <v>10.4</v>
      </c>
      <c r="K11" s="274">
        <v>11.1</v>
      </c>
      <c r="L11" s="223">
        <v>12.3</v>
      </c>
      <c r="M11" s="223">
        <v>0</v>
      </c>
    </row>
    <row r="12" spans="1:13" ht="12.95" customHeight="1" x14ac:dyDescent="0.2">
      <c r="A12" s="275" t="s">
        <v>239</v>
      </c>
      <c r="B12" s="292">
        <v>178.1</v>
      </c>
      <c r="C12" s="292">
        <v>233</v>
      </c>
      <c r="D12" s="292">
        <v>274</v>
      </c>
      <c r="E12" s="292">
        <v>269.8</v>
      </c>
      <c r="F12" s="292">
        <v>329</v>
      </c>
      <c r="G12" s="292">
        <v>372.6</v>
      </c>
      <c r="H12" s="274">
        <v>374.9</v>
      </c>
      <c r="I12" s="274">
        <v>413.6</v>
      </c>
      <c r="J12" s="274">
        <v>468.3</v>
      </c>
      <c r="K12" s="274">
        <v>703.7</v>
      </c>
      <c r="L12" s="223">
        <v>724.6</v>
      </c>
      <c r="M12" s="223">
        <v>839.5</v>
      </c>
    </row>
    <row r="13" spans="1:13" ht="12" x14ac:dyDescent="0.2">
      <c r="A13" s="275" t="s">
        <v>302</v>
      </c>
      <c r="B13" s="292">
        <v>176</v>
      </c>
      <c r="C13" s="292">
        <v>184.6</v>
      </c>
      <c r="D13" s="292">
        <v>100.3</v>
      </c>
      <c r="E13" s="292">
        <v>100.4</v>
      </c>
      <c r="F13" s="292">
        <v>125.9</v>
      </c>
      <c r="G13" s="292">
        <v>130.1</v>
      </c>
      <c r="H13" s="274">
        <v>149.69999999999999</v>
      </c>
      <c r="I13" s="274">
        <v>156.5</v>
      </c>
      <c r="J13" s="274">
        <v>129.9</v>
      </c>
      <c r="K13" s="274">
        <v>108.6</v>
      </c>
      <c r="L13" s="223">
        <v>116.7</v>
      </c>
      <c r="M13" s="223">
        <v>148.1</v>
      </c>
    </row>
    <row r="14" spans="1:13" ht="24" x14ac:dyDescent="0.2">
      <c r="A14" s="275" t="s">
        <v>241</v>
      </c>
      <c r="B14" s="292">
        <v>0</v>
      </c>
      <c r="C14" s="292">
        <v>0</v>
      </c>
      <c r="D14" s="292">
        <v>0</v>
      </c>
      <c r="E14" s="292">
        <v>0</v>
      </c>
      <c r="F14" s="292" t="s">
        <v>33</v>
      </c>
      <c r="G14" s="292" t="s">
        <v>33</v>
      </c>
      <c r="H14" s="274" t="s">
        <v>33</v>
      </c>
      <c r="I14" s="274">
        <v>1.9</v>
      </c>
      <c r="J14" s="274">
        <v>2.2000000000000002</v>
      </c>
      <c r="K14" s="274" t="s">
        <v>33</v>
      </c>
      <c r="L14" s="223">
        <v>0</v>
      </c>
      <c r="M14" s="223">
        <v>0.2</v>
      </c>
    </row>
    <row r="15" spans="1:13" ht="12.95" customHeight="1" x14ac:dyDescent="0.2">
      <c r="A15" s="275" t="s">
        <v>242</v>
      </c>
      <c r="B15" s="292">
        <v>208.9</v>
      </c>
      <c r="C15" s="292">
        <v>210.2</v>
      </c>
      <c r="D15" s="292">
        <v>216.3</v>
      </c>
      <c r="E15" s="292">
        <v>181.4</v>
      </c>
      <c r="F15" s="292">
        <v>196.9</v>
      </c>
      <c r="G15" s="292">
        <v>189.4</v>
      </c>
      <c r="H15" s="274">
        <v>211.6</v>
      </c>
      <c r="I15" s="274">
        <v>367.8</v>
      </c>
      <c r="J15" s="274">
        <v>358.5</v>
      </c>
      <c r="K15" s="274">
        <v>423.9</v>
      </c>
      <c r="L15" s="223">
        <v>510.3</v>
      </c>
      <c r="M15" s="223">
        <v>788.3</v>
      </c>
    </row>
    <row r="16" spans="1:13" ht="12.95" customHeight="1" x14ac:dyDescent="0.2">
      <c r="A16" s="275" t="s">
        <v>243</v>
      </c>
      <c r="B16" s="292">
        <v>23.4</v>
      </c>
      <c r="C16" s="292">
        <v>13.5</v>
      </c>
      <c r="D16" s="292">
        <v>8.1</v>
      </c>
      <c r="E16" s="292">
        <v>15.8</v>
      </c>
      <c r="F16" s="292">
        <v>52.4</v>
      </c>
      <c r="G16" s="292">
        <v>348</v>
      </c>
      <c r="H16" s="223">
        <v>180.6</v>
      </c>
      <c r="I16" s="223">
        <v>184.1</v>
      </c>
      <c r="J16" s="223">
        <v>953.6</v>
      </c>
      <c r="K16" s="223">
        <v>1114.8</v>
      </c>
      <c r="L16" s="223">
        <v>1132.2</v>
      </c>
      <c r="M16" s="223">
        <v>350.7</v>
      </c>
    </row>
    <row r="17" spans="1:13" ht="12.95" customHeight="1" x14ac:dyDescent="0.2">
      <c r="A17" s="275" t="s">
        <v>244</v>
      </c>
      <c r="B17" s="292">
        <v>31</v>
      </c>
      <c r="C17" s="292">
        <v>45.4</v>
      </c>
      <c r="D17" s="292">
        <v>33.700000000000003</v>
      </c>
      <c r="E17" s="292">
        <v>32.4</v>
      </c>
      <c r="F17" s="292">
        <v>35.5</v>
      </c>
      <c r="G17" s="292">
        <v>28.9</v>
      </c>
      <c r="H17" s="223">
        <v>71.7</v>
      </c>
      <c r="I17" s="223">
        <v>92.7</v>
      </c>
      <c r="J17" s="223">
        <v>136.30000000000001</v>
      </c>
      <c r="K17" s="223">
        <v>114.8</v>
      </c>
      <c r="L17" s="223">
        <v>100.4</v>
      </c>
      <c r="M17" s="223">
        <v>211.5</v>
      </c>
    </row>
    <row r="18" spans="1:13" ht="12.95" customHeight="1" x14ac:dyDescent="0.2">
      <c r="A18" s="273" t="s">
        <v>245</v>
      </c>
      <c r="B18" s="292">
        <v>4323</v>
      </c>
      <c r="C18" s="292">
        <v>2566.5</v>
      </c>
      <c r="D18" s="292">
        <v>3381.6</v>
      </c>
      <c r="E18" s="292">
        <v>3897.8</v>
      </c>
      <c r="F18" s="292">
        <v>4788.7</v>
      </c>
      <c r="G18" s="292">
        <v>5338.7</v>
      </c>
      <c r="H18" s="223">
        <v>5883.6</v>
      </c>
      <c r="I18" s="223">
        <v>6628.3</v>
      </c>
      <c r="J18" s="223">
        <v>8010.1</v>
      </c>
      <c r="K18" s="223">
        <v>9558.7999999999993</v>
      </c>
      <c r="L18" s="223">
        <v>10602.1</v>
      </c>
      <c r="M18" s="223">
        <v>22420.5</v>
      </c>
    </row>
    <row r="19" spans="1:13" ht="12.95" customHeight="1" x14ac:dyDescent="0.2">
      <c r="A19" s="275" t="s">
        <v>246</v>
      </c>
      <c r="B19" s="292">
        <v>4299.8</v>
      </c>
      <c r="C19" s="292">
        <v>2553.6999999999998</v>
      </c>
      <c r="D19" s="292">
        <v>3352.8</v>
      </c>
      <c r="E19" s="292">
        <v>3884.4</v>
      </c>
      <c r="F19" s="292">
        <v>4673.3999999999996</v>
      </c>
      <c r="G19" s="292">
        <v>5107.2</v>
      </c>
      <c r="H19" s="223">
        <v>5624.8</v>
      </c>
      <c r="I19" s="223">
        <v>6575.9</v>
      </c>
      <c r="J19" s="223">
        <v>7894.4</v>
      </c>
      <c r="K19" s="223">
        <v>9373.9</v>
      </c>
      <c r="L19" s="223">
        <v>10404.9</v>
      </c>
      <c r="M19" s="223">
        <v>22084.799999999999</v>
      </c>
    </row>
    <row r="20" spans="1:13" ht="12.95" customHeight="1" x14ac:dyDescent="0.2">
      <c r="A20" s="275" t="s">
        <v>247</v>
      </c>
      <c r="B20" s="292" t="s">
        <v>248</v>
      </c>
      <c r="C20" s="292" t="s">
        <v>248</v>
      </c>
      <c r="D20" s="292" t="s">
        <v>248</v>
      </c>
      <c r="E20" s="292" t="s">
        <v>248</v>
      </c>
      <c r="F20" s="292" t="s">
        <v>33</v>
      </c>
      <c r="G20" s="292" t="s">
        <v>33</v>
      </c>
      <c r="H20" s="70" t="s">
        <v>33</v>
      </c>
      <c r="I20" s="70" t="s">
        <v>33</v>
      </c>
      <c r="J20" s="70">
        <v>0.3</v>
      </c>
      <c r="K20" s="70">
        <v>0.3</v>
      </c>
      <c r="L20" s="223">
        <v>0.2</v>
      </c>
      <c r="M20" s="223">
        <v>0.1</v>
      </c>
    </row>
    <row r="21" spans="1:13" ht="12.95" customHeight="1" x14ac:dyDescent="0.2">
      <c r="A21" s="275" t="s">
        <v>249</v>
      </c>
      <c r="B21" s="292" t="s">
        <v>33</v>
      </c>
      <c r="C21" s="292" t="s">
        <v>33</v>
      </c>
      <c r="D21" s="292" t="s">
        <v>33</v>
      </c>
      <c r="E21" s="292" t="s">
        <v>33</v>
      </c>
      <c r="F21" s="292">
        <v>0.3</v>
      </c>
      <c r="G21" s="292">
        <v>0.3</v>
      </c>
      <c r="H21" s="70">
        <v>0.3</v>
      </c>
      <c r="I21" s="70">
        <v>0.3</v>
      </c>
      <c r="J21" s="70">
        <v>0</v>
      </c>
      <c r="K21" s="70">
        <v>0.4</v>
      </c>
      <c r="L21" s="223">
        <v>0.5</v>
      </c>
      <c r="M21" s="223" t="s">
        <v>33</v>
      </c>
    </row>
    <row r="22" spans="1:13" ht="12.95" customHeight="1" x14ac:dyDescent="0.2">
      <c r="A22" s="275" t="s">
        <v>250</v>
      </c>
      <c r="B22" s="292">
        <v>0.3</v>
      </c>
      <c r="C22" s="292">
        <v>0.6</v>
      </c>
      <c r="D22" s="292">
        <v>15.1</v>
      </c>
      <c r="E22" s="292">
        <v>2.2000000000000002</v>
      </c>
      <c r="F22" s="292">
        <v>27.3</v>
      </c>
      <c r="G22" s="292">
        <v>27.9</v>
      </c>
      <c r="H22" s="223">
        <v>10</v>
      </c>
      <c r="I22" s="223">
        <v>11.8</v>
      </c>
      <c r="J22" s="223">
        <v>12.1</v>
      </c>
      <c r="K22" s="223">
        <v>13.7</v>
      </c>
      <c r="L22" s="223">
        <v>34.6</v>
      </c>
      <c r="M22" s="223">
        <v>36.4</v>
      </c>
    </row>
    <row r="23" spans="1:13" ht="12.95" customHeight="1" x14ac:dyDescent="0.2">
      <c r="A23" s="275" t="s">
        <v>251</v>
      </c>
      <c r="B23" s="292" t="s">
        <v>33</v>
      </c>
      <c r="C23" s="292" t="s">
        <v>33</v>
      </c>
      <c r="D23" s="292" t="s">
        <v>33</v>
      </c>
      <c r="E23" s="292" t="s">
        <v>33</v>
      </c>
      <c r="F23" s="292" t="s">
        <v>33</v>
      </c>
      <c r="G23" s="292" t="s">
        <v>33</v>
      </c>
      <c r="H23" s="223" t="s">
        <v>33</v>
      </c>
      <c r="I23" s="223" t="s">
        <v>33</v>
      </c>
      <c r="J23" s="223" t="s">
        <v>33</v>
      </c>
      <c r="K23" s="223" t="s">
        <v>33</v>
      </c>
      <c r="L23" s="223" t="s">
        <v>33</v>
      </c>
      <c r="M23" s="223" t="s">
        <v>33</v>
      </c>
    </row>
    <row r="24" spans="1:13" ht="12.95" customHeight="1" x14ac:dyDescent="0.2">
      <c r="A24" s="275" t="s">
        <v>252</v>
      </c>
      <c r="B24" s="292">
        <v>18.3</v>
      </c>
      <c r="C24" s="292">
        <v>7</v>
      </c>
      <c r="D24" s="292">
        <v>7.3</v>
      </c>
      <c r="E24" s="292">
        <v>5.7</v>
      </c>
      <c r="F24" s="292">
        <v>84.2</v>
      </c>
      <c r="G24" s="292">
        <v>200.9</v>
      </c>
      <c r="H24" s="223">
        <v>218.7</v>
      </c>
      <c r="I24" s="223">
        <v>4.5</v>
      </c>
      <c r="J24" s="223">
        <v>68</v>
      </c>
      <c r="K24" s="223">
        <v>134.6</v>
      </c>
      <c r="L24" s="223">
        <v>126.1</v>
      </c>
      <c r="M24" s="223">
        <v>265.10000000000002</v>
      </c>
    </row>
    <row r="25" spans="1:13" ht="12.95" customHeight="1" x14ac:dyDescent="0.2">
      <c r="A25" s="275" t="s">
        <v>253</v>
      </c>
      <c r="B25" s="292">
        <v>0.2</v>
      </c>
      <c r="C25" s="292">
        <v>0.2</v>
      </c>
      <c r="D25" s="292">
        <v>0.2</v>
      </c>
      <c r="E25" s="292">
        <v>0.2</v>
      </c>
      <c r="F25" s="292">
        <v>0.2</v>
      </c>
      <c r="G25" s="292">
        <v>0.2</v>
      </c>
      <c r="H25" s="223">
        <v>3.4</v>
      </c>
      <c r="I25" s="223">
        <v>6.9</v>
      </c>
      <c r="J25" s="223">
        <v>9.9</v>
      </c>
      <c r="K25" s="223">
        <v>11.9</v>
      </c>
      <c r="L25" s="223">
        <v>14.4</v>
      </c>
      <c r="M25" s="223">
        <v>14.4</v>
      </c>
    </row>
    <row r="26" spans="1:13" ht="12" x14ac:dyDescent="0.2">
      <c r="A26" s="273" t="s">
        <v>317</v>
      </c>
      <c r="B26" s="292">
        <v>4.5</v>
      </c>
      <c r="C26" s="292">
        <v>5.0999999999999996</v>
      </c>
      <c r="D26" s="292">
        <v>6.2</v>
      </c>
      <c r="E26" s="292">
        <v>5.3</v>
      </c>
      <c r="F26" s="292">
        <v>3.4</v>
      </c>
      <c r="G26" s="292">
        <v>2.2000000000000002</v>
      </c>
      <c r="H26" s="223">
        <v>26.5</v>
      </c>
      <c r="I26" s="223">
        <v>29</v>
      </c>
      <c r="J26" s="223">
        <v>25.3</v>
      </c>
      <c r="K26" s="223">
        <v>23.9</v>
      </c>
      <c r="L26" s="223">
        <v>21.4</v>
      </c>
      <c r="M26" s="223">
        <v>19.600000000000001</v>
      </c>
    </row>
    <row r="27" spans="1:13" ht="12.95" customHeight="1" x14ac:dyDescent="0.2">
      <c r="A27" s="273"/>
      <c r="B27" s="292"/>
      <c r="C27" s="292"/>
      <c r="D27" s="292"/>
      <c r="E27" s="292"/>
      <c r="F27" s="292"/>
      <c r="G27" s="292"/>
      <c r="H27" s="223"/>
      <c r="I27" s="223"/>
      <c r="J27" s="223"/>
      <c r="K27" s="223"/>
      <c r="L27" s="223"/>
      <c r="M27" s="223"/>
    </row>
    <row r="28" spans="1:13" ht="12.95" customHeight="1" x14ac:dyDescent="0.2">
      <c r="A28" s="232" t="s">
        <v>43</v>
      </c>
      <c r="B28" s="291">
        <v>3239.2</v>
      </c>
      <c r="C28" s="291">
        <v>1606.3</v>
      </c>
      <c r="D28" s="291">
        <v>2148.1999999999998</v>
      </c>
      <c r="E28" s="291">
        <v>1880</v>
      </c>
      <c r="F28" s="291">
        <v>2581.6</v>
      </c>
      <c r="G28" s="291">
        <v>3119</v>
      </c>
      <c r="H28" s="271">
        <v>3721.6</v>
      </c>
      <c r="I28" s="271">
        <v>4089.8</v>
      </c>
      <c r="J28" s="271">
        <v>5144.1000000000004</v>
      </c>
      <c r="K28" s="271">
        <v>5953.8</v>
      </c>
      <c r="L28" s="271">
        <v>6171.5</v>
      </c>
      <c r="M28" s="271">
        <v>13924.2</v>
      </c>
    </row>
    <row r="29" spans="1:13" ht="12.95" customHeight="1" x14ac:dyDescent="0.2">
      <c r="A29" s="273" t="s">
        <v>255</v>
      </c>
      <c r="B29" s="292">
        <v>591.29999999999995</v>
      </c>
      <c r="C29" s="292">
        <v>697.9</v>
      </c>
      <c r="D29" s="292">
        <v>650.29999999999995</v>
      </c>
      <c r="E29" s="292">
        <v>555</v>
      </c>
      <c r="F29" s="292">
        <v>896.6</v>
      </c>
      <c r="G29" s="292">
        <v>935.2</v>
      </c>
      <c r="H29" s="274">
        <v>859.2</v>
      </c>
      <c r="I29" s="274">
        <v>1160.8</v>
      </c>
      <c r="J29" s="274">
        <v>1532.4</v>
      </c>
      <c r="K29" s="274">
        <v>1751</v>
      </c>
      <c r="L29" s="274">
        <v>2024.8</v>
      </c>
      <c r="M29" s="274">
        <v>3707.8</v>
      </c>
    </row>
    <row r="30" spans="1:13" ht="12.95" customHeight="1" x14ac:dyDescent="0.2">
      <c r="A30" s="275" t="s">
        <v>256</v>
      </c>
      <c r="B30" s="292">
        <v>150.6</v>
      </c>
      <c r="C30" s="292">
        <v>153.9</v>
      </c>
      <c r="D30" s="292">
        <v>162.9</v>
      </c>
      <c r="E30" s="292">
        <v>122.4</v>
      </c>
      <c r="F30" s="292">
        <v>285.3</v>
      </c>
      <c r="G30" s="292">
        <v>271.10000000000002</v>
      </c>
      <c r="H30" s="274">
        <v>140.1</v>
      </c>
      <c r="I30" s="274">
        <v>193</v>
      </c>
      <c r="J30" s="274">
        <v>208.7</v>
      </c>
      <c r="K30" s="274">
        <v>154.1</v>
      </c>
      <c r="L30" s="223">
        <v>353</v>
      </c>
      <c r="M30" s="223">
        <v>2074.1999999999998</v>
      </c>
    </row>
    <row r="31" spans="1:13" ht="12.95" customHeight="1" x14ac:dyDescent="0.2">
      <c r="A31" s="275" t="s">
        <v>257</v>
      </c>
      <c r="B31" s="292">
        <v>10.9</v>
      </c>
      <c r="C31" s="292">
        <v>36.1</v>
      </c>
      <c r="D31" s="292">
        <v>28.7</v>
      </c>
      <c r="E31" s="292">
        <v>49.1</v>
      </c>
      <c r="F31" s="292">
        <v>177.4</v>
      </c>
      <c r="G31" s="292">
        <v>258.60000000000002</v>
      </c>
      <c r="H31" s="274">
        <v>335.5</v>
      </c>
      <c r="I31" s="274">
        <v>426.1</v>
      </c>
      <c r="J31" s="274">
        <v>641.70000000000005</v>
      </c>
      <c r="K31" s="274">
        <v>854.1</v>
      </c>
      <c r="L31" s="223">
        <v>880.7</v>
      </c>
      <c r="M31" s="223">
        <v>801.5</v>
      </c>
    </row>
    <row r="32" spans="1:13" ht="12.95" customHeight="1" x14ac:dyDescent="0.2">
      <c r="A32" s="275" t="s">
        <v>258</v>
      </c>
      <c r="B32" s="292">
        <v>43.6</v>
      </c>
      <c r="C32" s="292">
        <v>63</v>
      </c>
      <c r="D32" s="292">
        <v>139.9</v>
      </c>
      <c r="E32" s="292">
        <v>194.9</v>
      </c>
      <c r="F32" s="292">
        <v>204.3</v>
      </c>
      <c r="G32" s="292">
        <v>104.9</v>
      </c>
      <c r="H32" s="274">
        <v>95.9</v>
      </c>
      <c r="I32" s="274">
        <v>179.3</v>
      </c>
      <c r="J32" s="274">
        <v>100.3</v>
      </c>
      <c r="K32" s="274">
        <v>113.4</v>
      </c>
      <c r="L32" s="223">
        <v>198.6</v>
      </c>
      <c r="M32" s="223">
        <v>185.1</v>
      </c>
    </row>
    <row r="33" spans="1:13" ht="12.95" customHeight="1" x14ac:dyDescent="0.2">
      <c r="A33" s="275" t="s">
        <v>259</v>
      </c>
      <c r="B33" s="292">
        <v>118.4</v>
      </c>
      <c r="C33" s="292">
        <v>155.30000000000001</v>
      </c>
      <c r="D33" s="292">
        <v>30</v>
      </c>
      <c r="E33" s="292">
        <v>28.2</v>
      </c>
      <c r="F33" s="292">
        <v>33.6</v>
      </c>
      <c r="G33" s="292">
        <v>30.1</v>
      </c>
      <c r="H33" s="274">
        <v>34.6</v>
      </c>
      <c r="I33" s="274">
        <v>37.200000000000003</v>
      </c>
      <c r="J33" s="274">
        <v>47.7</v>
      </c>
      <c r="K33" s="274">
        <v>57.5</v>
      </c>
      <c r="L33" s="223">
        <v>80.099999999999994</v>
      </c>
      <c r="M33" s="223">
        <v>101.3</v>
      </c>
    </row>
    <row r="34" spans="1:13" ht="12.95" customHeight="1" x14ac:dyDescent="0.2">
      <c r="A34" s="275" t="s">
        <v>260</v>
      </c>
      <c r="B34" s="292">
        <v>198.7</v>
      </c>
      <c r="C34" s="292">
        <v>223.6</v>
      </c>
      <c r="D34" s="292">
        <v>214.4</v>
      </c>
      <c r="E34" s="292">
        <v>82</v>
      </c>
      <c r="F34" s="292">
        <v>92.1</v>
      </c>
      <c r="G34" s="292">
        <v>177.1</v>
      </c>
      <c r="H34" s="274">
        <v>174.3</v>
      </c>
      <c r="I34" s="274">
        <v>210.3</v>
      </c>
      <c r="J34" s="274">
        <v>304.7</v>
      </c>
      <c r="K34" s="274">
        <v>444.2</v>
      </c>
      <c r="L34" s="223">
        <v>373</v>
      </c>
      <c r="M34" s="223">
        <v>414.7</v>
      </c>
    </row>
    <row r="35" spans="1:13" ht="12.95" customHeight="1" x14ac:dyDescent="0.2">
      <c r="A35" s="275" t="s">
        <v>261</v>
      </c>
      <c r="B35" s="292">
        <v>22.7</v>
      </c>
      <c r="C35" s="292">
        <v>18.600000000000001</v>
      </c>
      <c r="D35" s="292">
        <v>25.8</v>
      </c>
      <c r="E35" s="292">
        <v>25.9</v>
      </c>
      <c r="F35" s="292">
        <v>37.4</v>
      </c>
      <c r="G35" s="292">
        <v>34.799999999999997</v>
      </c>
      <c r="H35" s="274">
        <v>35.200000000000003</v>
      </c>
      <c r="I35" s="274">
        <v>34.5</v>
      </c>
      <c r="J35" s="274">
        <v>165.7</v>
      </c>
      <c r="K35" s="274">
        <v>17.100000000000001</v>
      </c>
      <c r="L35" s="223">
        <v>28.7</v>
      </c>
      <c r="M35" s="223">
        <v>20.5</v>
      </c>
    </row>
    <row r="36" spans="1:13" ht="12.95" customHeight="1" x14ac:dyDescent="0.2">
      <c r="A36" s="275" t="s">
        <v>262</v>
      </c>
      <c r="B36" s="292">
        <v>46.4</v>
      </c>
      <c r="C36" s="292">
        <v>47.4</v>
      </c>
      <c r="D36" s="292">
        <v>48.5</v>
      </c>
      <c r="E36" s="292">
        <v>52.5</v>
      </c>
      <c r="F36" s="292">
        <v>66.5</v>
      </c>
      <c r="G36" s="292">
        <v>58.6</v>
      </c>
      <c r="H36" s="274">
        <v>43.6</v>
      </c>
      <c r="I36" s="274">
        <v>80.5</v>
      </c>
      <c r="J36" s="274">
        <v>63.5</v>
      </c>
      <c r="K36" s="274">
        <v>110.6</v>
      </c>
      <c r="L36" s="223">
        <v>110.7</v>
      </c>
      <c r="M36" s="223">
        <v>110.6</v>
      </c>
    </row>
    <row r="37" spans="1:13" ht="12.95" customHeight="1" x14ac:dyDescent="0.2">
      <c r="A37" s="273" t="s">
        <v>263</v>
      </c>
      <c r="B37" s="292">
        <v>2648</v>
      </c>
      <c r="C37" s="292">
        <v>908.4</v>
      </c>
      <c r="D37" s="292">
        <v>1497.9</v>
      </c>
      <c r="E37" s="292">
        <v>1325</v>
      </c>
      <c r="F37" s="292">
        <v>1685</v>
      </c>
      <c r="G37" s="292">
        <v>2183.8000000000002</v>
      </c>
      <c r="H37" s="274">
        <v>2862.4</v>
      </c>
      <c r="I37" s="274">
        <v>2929</v>
      </c>
      <c r="J37" s="274">
        <v>3611.7</v>
      </c>
      <c r="K37" s="274">
        <v>4202.8</v>
      </c>
      <c r="L37" s="223">
        <v>4146.6000000000004</v>
      </c>
      <c r="M37" s="223">
        <v>10216.4</v>
      </c>
    </row>
    <row r="38" spans="1:13" ht="12.95" customHeight="1" x14ac:dyDescent="0.2">
      <c r="A38" s="275" t="s">
        <v>264</v>
      </c>
      <c r="B38" s="292">
        <v>2381.5</v>
      </c>
      <c r="C38" s="292">
        <v>629.6</v>
      </c>
      <c r="D38" s="292">
        <v>707.8</v>
      </c>
      <c r="E38" s="292">
        <v>460.9</v>
      </c>
      <c r="F38" s="292">
        <v>719.9</v>
      </c>
      <c r="G38" s="292">
        <v>1082.5</v>
      </c>
      <c r="H38" s="274">
        <v>960.1</v>
      </c>
      <c r="I38" s="274">
        <v>765</v>
      </c>
      <c r="J38" s="274">
        <v>1244.5999999999999</v>
      </c>
      <c r="K38" s="274">
        <v>1335.1</v>
      </c>
      <c r="L38" s="223">
        <v>1246.4000000000001</v>
      </c>
      <c r="M38" s="223">
        <v>6820.6</v>
      </c>
    </row>
    <row r="39" spans="1:13" ht="12.95" customHeight="1" x14ac:dyDescent="0.2">
      <c r="A39" s="275" t="s">
        <v>265</v>
      </c>
      <c r="B39" s="292">
        <v>256.39999999999998</v>
      </c>
      <c r="C39" s="292">
        <v>277.60000000000002</v>
      </c>
      <c r="D39" s="292">
        <v>782</v>
      </c>
      <c r="E39" s="292">
        <v>842.5</v>
      </c>
      <c r="F39" s="292">
        <v>944.7</v>
      </c>
      <c r="G39" s="292">
        <v>1064.4000000000001</v>
      </c>
      <c r="H39" s="274">
        <v>1900.6</v>
      </c>
      <c r="I39" s="274">
        <v>2144</v>
      </c>
      <c r="J39" s="274">
        <v>2344.9</v>
      </c>
      <c r="K39" s="274">
        <v>2850.5</v>
      </c>
      <c r="L39" s="223">
        <v>2879.2</v>
      </c>
      <c r="M39" s="223">
        <v>3366.5</v>
      </c>
    </row>
    <row r="40" spans="1:13" ht="15" customHeight="1" x14ac:dyDescent="0.2">
      <c r="A40" s="275" t="s">
        <v>1386</v>
      </c>
      <c r="B40" s="292">
        <v>10.1</v>
      </c>
      <c r="C40" s="292">
        <v>1.2</v>
      </c>
      <c r="D40" s="292">
        <v>8.1999999999999993</v>
      </c>
      <c r="E40" s="292">
        <v>21.6</v>
      </c>
      <c r="F40" s="292">
        <v>20.399999999999999</v>
      </c>
      <c r="G40" s="292">
        <v>36.9</v>
      </c>
      <c r="H40" s="274">
        <v>1.6</v>
      </c>
      <c r="I40" s="274">
        <v>20</v>
      </c>
      <c r="J40" s="274">
        <v>22.2</v>
      </c>
      <c r="K40" s="274">
        <v>17.2</v>
      </c>
      <c r="L40" s="223">
        <v>21.1</v>
      </c>
      <c r="M40" s="223">
        <v>29.3</v>
      </c>
    </row>
    <row r="41" spans="1:13" ht="12.95" customHeight="1" x14ac:dyDescent="0.2">
      <c r="A41" s="273"/>
      <c r="B41" s="292"/>
      <c r="C41" s="292"/>
      <c r="D41" s="292"/>
      <c r="E41" s="292"/>
      <c r="F41" s="292"/>
      <c r="G41" s="292"/>
      <c r="H41" s="223"/>
      <c r="I41" s="223"/>
      <c r="J41" s="223"/>
      <c r="K41" s="223"/>
      <c r="L41" s="223"/>
      <c r="M41" s="223"/>
    </row>
    <row r="42" spans="1:13" ht="12.95" customHeight="1" x14ac:dyDescent="0.2">
      <c r="A42" s="232" t="s">
        <v>44</v>
      </c>
      <c r="B42" s="291">
        <v>1745.2</v>
      </c>
      <c r="C42" s="291">
        <v>1693.2</v>
      </c>
      <c r="D42" s="291">
        <v>1935.1</v>
      </c>
      <c r="E42" s="291">
        <v>2695.4</v>
      </c>
      <c r="F42" s="291">
        <v>3180.9</v>
      </c>
      <c r="G42" s="291">
        <v>3491.1</v>
      </c>
      <c r="H42" s="271">
        <v>3442.2</v>
      </c>
      <c r="I42" s="271">
        <v>4102.8</v>
      </c>
      <c r="J42" s="271">
        <v>5597.3</v>
      </c>
      <c r="K42" s="271">
        <v>6765.8</v>
      </c>
      <c r="L42" s="271">
        <v>8264</v>
      </c>
      <c r="M42" s="271">
        <v>13159.7</v>
      </c>
    </row>
    <row r="43" spans="1:13" ht="12.95" customHeight="1" x14ac:dyDescent="0.2">
      <c r="A43" s="273" t="s">
        <v>267</v>
      </c>
      <c r="B43" s="292">
        <v>1649.5</v>
      </c>
      <c r="C43" s="292">
        <v>1882.2</v>
      </c>
      <c r="D43" s="292">
        <v>1949.3</v>
      </c>
      <c r="E43" s="292">
        <v>2106.4</v>
      </c>
      <c r="F43" s="292">
        <v>2373.1999999999998</v>
      </c>
      <c r="G43" s="292">
        <v>2497</v>
      </c>
      <c r="H43" s="223">
        <v>2731.9</v>
      </c>
      <c r="I43" s="223">
        <v>1350.6</v>
      </c>
      <c r="J43" s="223">
        <v>2254.9</v>
      </c>
      <c r="K43" s="223">
        <v>2917.7</v>
      </c>
      <c r="L43" s="223">
        <v>2844.3</v>
      </c>
      <c r="M43" s="223">
        <v>3171.2</v>
      </c>
    </row>
    <row r="44" spans="1:13" ht="12.95" customHeight="1" x14ac:dyDescent="0.2">
      <c r="A44" s="273" t="s">
        <v>268</v>
      </c>
      <c r="B44" s="292">
        <v>181.8</v>
      </c>
      <c r="C44" s="292">
        <v>203.7</v>
      </c>
      <c r="D44" s="292">
        <v>380.8</v>
      </c>
      <c r="E44" s="292">
        <v>1027.0999999999999</v>
      </c>
      <c r="F44" s="292">
        <v>1161.0999999999999</v>
      </c>
      <c r="G44" s="292">
        <v>1330.1</v>
      </c>
      <c r="H44" s="223">
        <v>1134.3</v>
      </c>
      <c r="I44" s="223">
        <v>3144.3</v>
      </c>
      <c r="J44" s="223">
        <v>3645.3</v>
      </c>
      <c r="K44" s="223">
        <v>4206.6000000000004</v>
      </c>
      <c r="L44" s="223">
        <v>4984.3</v>
      </c>
      <c r="M44" s="223">
        <v>9280.4</v>
      </c>
    </row>
    <row r="45" spans="1:13" ht="12.95" customHeight="1" x14ac:dyDescent="0.2">
      <c r="A45" s="275" t="s">
        <v>269</v>
      </c>
      <c r="B45" s="292">
        <v>50</v>
      </c>
      <c r="C45" s="292">
        <v>61.7</v>
      </c>
      <c r="D45" s="292">
        <v>236.1</v>
      </c>
      <c r="E45" s="292">
        <v>489.2</v>
      </c>
      <c r="F45" s="292">
        <v>536.6</v>
      </c>
      <c r="G45" s="292">
        <v>578.20000000000005</v>
      </c>
      <c r="H45" s="223">
        <v>415.2</v>
      </c>
      <c r="I45" s="223">
        <v>877.6</v>
      </c>
      <c r="J45" s="223">
        <v>910.8</v>
      </c>
      <c r="K45" s="223">
        <v>1315.1</v>
      </c>
      <c r="L45" s="274">
        <v>1534.8</v>
      </c>
      <c r="M45" s="274">
        <v>1802.4</v>
      </c>
    </row>
    <row r="46" spans="1:13" ht="12.95" customHeight="1" x14ac:dyDescent="0.2">
      <c r="A46" s="275" t="s">
        <v>270</v>
      </c>
      <c r="B46" s="292">
        <v>124.1</v>
      </c>
      <c r="C46" s="292">
        <v>134.30000000000001</v>
      </c>
      <c r="D46" s="292">
        <v>134.30000000000001</v>
      </c>
      <c r="E46" s="292">
        <v>134.30000000000001</v>
      </c>
      <c r="F46" s="292">
        <v>125.8</v>
      </c>
      <c r="G46" s="292">
        <v>162.69999999999999</v>
      </c>
      <c r="H46" s="223">
        <v>162.19999999999999</v>
      </c>
      <c r="I46" s="223">
        <v>162.69999999999999</v>
      </c>
      <c r="J46" s="223">
        <v>307</v>
      </c>
      <c r="K46" s="223">
        <v>308.3</v>
      </c>
      <c r="L46" s="223">
        <v>282.8</v>
      </c>
      <c r="M46" s="223">
        <v>281.7</v>
      </c>
    </row>
    <row r="47" spans="1:13" ht="36" x14ac:dyDescent="0.2">
      <c r="A47" s="275" t="s">
        <v>272</v>
      </c>
      <c r="B47" s="292"/>
      <c r="C47" s="292"/>
      <c r="D47" s="292"/>
      <c r="E47" s="292"/>
      <c r="F47" s="292"/>
      <c r="G47" s="292"/>
      <c r="H47" s="223" t="s">
        <v>33</v>
      </c>
      <c r="I47" s="223" t="s">
        <v>33</v>
      </c>
      <c r="J47" s="223" t="s">
        <v>33</v>
      </c>
      <c r="K47" s="223" t="s">
        <v>33</v>
      </c>
      <c r="L47" s="223" t="s">
        <v>33</v>
      </c>
      <c r="M47" s="223" t="s">
        <v>33</v>
      </c>
    </row>
    <row r="48" spans="1:13" ht="15" customHeight="1" x14ac:dyDescent="0.2">
      <c r="A48" s="275" t="s">
        <v>271</v>
      </c>
      <c r="B48" s="292">
        <v>7.7</v>
      </c>
      <c r="C48" s="292">
        <v>7.6</v>
      </c>
      <c r="D48" s="292">
        <v>10.4</v>
      </c>
      <c r="E48" s="292">
        <v>403.6</v>
      </c>
      <c r="F48" s="292">
        <v>498.7</v>
      </c>
      <c r="G48" s="292">
        <v>589.29999999999995</v>
      </c>
      <c r="H48" s="223">
        <v>556.79999999999995</v>
      </c>
      <c r="I48" s="223">
        <v>2104.1</v>
      </c>
      <c r="J48" s="223">
        <v>2427.5</v>
      </c>
      <c r="K48" s="223">
        <v>2583.1999999999998</v>
      </c>
      <c r="L48" s="223">
        <v>3166.8</v>
      </c>
      <c r="M48" s="223">
        <v>7196.3</v>
      </c>
    </row>
    <row r="49" spans="1:13" ht="12.95" customHeight="1" x14ac:dyDescent="0.2">
      <c r="A49" s="276" t="s">
        <v>319</v>
      </c>
      <c r="B49" s="292">
        <v>-103.1</v>
      </c>
      <c r="C49" s="292">
        <v>-412</v>
      </c>
      <c r="D49" s="292">
        <v>-422.5</v>
      </c>
      <c r="E49" s="292">
        <v>-471.9</v>
      </c>
      <c r="F49" s="292">
        <v>-554.79999999999995</v>
      </c>
      <c r="G49" s="292">
        <v>-554.70000000000005</v>
      </c>
      <c r="H49" s="223">
        <v>-763</v>
      </c>
      <c r="I49" s="223">
        <v>-746.2</v>
      </c>
      <c r="J49" s="223">
        <v>-816.4</v>
      </c>
      <c r="K49" s="223">
        <v>-868.9</v>
      </c>
      <c r="L49" s="223">
        <v>-58.6</v>
      </c>
      <c r="M49" s="223">
        <v>624.79999999999995</v>
      </c>
    </row>
    <row r="50" spans="1:13" ht="12.95" customHeight="1" x14ac:dyDescent="0.2">
      <c r="A50" s="276" t="s">
        <v>320</v>
      </c>
      <c r="B50" s="292">
        <v>16.899999999999999</v>
      </c>
      <c r="C50" s="292">
        <v>19.3</v>
      </c>
      <c r="D50" s="292">
        <v>27.5</v>
      </c>
      <c r="E50" s="292">
        <v>33.799999999999997</v>
      </c>
      <c r="F50" s="292">
        <v>201.4</v>
      </c>
      <c r="G50" s="292">
        <v>218.7</v>
      </c>
      <c r="H50" s="223">
        <v>339</v>
      </c>
      <c r="I50" s="223">
        <v>354.1</v>
      </c>
      <c r="J50" s="223">
        <v>513.5</v>
      </c>
      <c r="K50" s="223">
        <v>510.4</v>
      </c>
      <c r="L50" s="223">
        <v>494.1</v>
      </c>
      <c r="M50" s="223">
        <v>83.3</v>
      </c>
    </row>
    <row r="51" spans="1:13" ht="6.95" customHeight="1" x14ac:dyDescent="0.2">
      <c r="A51" s="276"/>
      <c r="B51" s="292"/>
      <c r="C51" s="292"/>
      <c r="D51" s="292"/>
      <c r="E51" s="292"/>
      <c r="F51" s="292"/>
      <c r="G51" s="292"/>
      <c r="H51" s="223"/>
      <c r="I51" s="223"/>
      <c r="J51" s="223"/>
      <c r="K51" s="223"/>
      <c r="L51" s="223"/>
      <c r="M51" s="223"/>
    </row>
    <row r="52" spans="1:13" s="302" customFormat="1" ht="24" customHeight="1" x14ac:dyDescent="0.2">
      <c r="A52" s="232" t="s">
        <v>275</v>
      </c>
      <c r="B52" s="291">
        <v>4984.5</v>
      </c>
      <c r="C52" s="291">
        <v>3299.5</v>
      </c>
      <c r="D52" s="291">
        <v>4083.3</v>
      </c>
      <c r="E52" s="291">
        <v>4575.3999999999996</v>
      </c>
      <c r="F52" s="291">
        <v>5762.5</v>
      </c>
      <c r="G52" s="291">
        <v>6610</v>
      </c>
      <c r="H52" s="271">
        <v>7163.8</v>
      </c>
      <c r="I52" s="271">
        <v>8192.6</v>
      </c>
      <c r="J52" s="271">
        <v>10741.4</v>
      </c>
      <c r="K52" s="271">
        <v>12719.6</v>
      </c>
      <c r="L52" s="271">
        <v>14435.5</v>
      </c>
      <c r="M52" s="271">
        <v>27083.9</v>
      </c>
    </row>
    <row r="53" spans="1:13" s="302" customFormat="1" ht="6.95" customHeight="1" thickBot="1" x14ac:dyDescent="0.25">
      <c r="A53" s="230"/>
      <c r="B53" s="288"/>
      <c r="C53" s="288"/>
      <c r="D53" s="288"/>
      <c r="E53" s="288"/>
      <c r="F53" s="288"/>
      <c r="G53" s="288"/>
      <c r="H53" s="231"/>
      <c r="I53" s="231"/>
      <c r="J53" s="231"/>
      <c r="K53" s="231"/>
      <c r="L53" s="231"/>
      <c r="M53" s="231"/>
    </row>
    <row r="54" spans="1:13" s="302" customFormat="1" ht="6.95" customHeight="1" x14ac:dyDescent="0.2">
      <c r="A54" s="232"/>
      <c r="B54" s="289"/>
      <c r="C54" s="289"/>
      <c r="D54" s="289"/>
      <c r="E54" s="289"/>
      <c r="F54" s="289"/>
      <c r="G54" s="289"/>
      <c r="H54" s="212"/>
      <c r="I54" s="212"/>
      <c r="J54" s="212"/>
      <c r="K54" s="212"/>
      <c r="L54" s="212"/>
      <c r="M54" s="212"/>
    </row>
    <row r="55" spans="1:13" ht="12.95" customHeight="1" x14ac:dyDescent="0.2">
      <c r="A55" s="232" t="s">
        <v>14</v>
      </c>
      <c r="G55" s="289"/>
    </row>
    <row r="56" spans="1:13" ht="12.95" customHeight="1" x14ac:dyDescent="0.2">
      <c r="A56" s="273" t="s">
        <v>47</v>
      </c>
      <c r="B56" s="289">
        <v>69</v>
      </c>
      <c r="C56" s="289">
        <v>74</v>
      </c>
      <c r="D56" s="289">
        <v>74</v>
      </c>
      <c r="E56" s="289">
        <v>75</v>
      </c>
      <c r="F56" s="289">
        <v>80</v>
      </c>
      <c r="G56" s="289">
        <v>87</v>
      </c>
      <c r="H56" s="212">
        <v>93</v>
      </c>
      <c r="I56" s="212">
        <v>104</v>
      </c>
      <c r="J56" s="212">
        <v>123</v>
      </c>
      <c r="K56" s="212">
        <v>128</v>
      </c>
      <c r="L56" s="212">
        <v>156</v>
      </c>
      <c r="M56" s="212">
        <v>171</v>
      </c>
    </row>
    <row r="57" spans="1:13" ht="12.95" customHeight="1" x14ac:dyDescent="0.2">
      <c r="G57" s="278"/>
      <c r="H57" s="278"/>
      <c r="I57" s="278"/>
      <c r="J57" s="278"/>
      <c r="K57" s="278"/>
      <c r="L57" s="278"/>
      <c r="M57" s="278"/>
    </row>
  </sheetData>
  <hyperlinks>
    <hyperlink ref="A1" location="Мазмуну!A1" display="МАЗМУНУНА  кайтуу" xr:uid="{00000000-0004-0000-51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56"/>
  <sheetViews>
    <sheetView workbookViewId="0">
      <selection activeCell="M42" sqref="M42"/>
    </sheetView>
  </sheetViews>
  <sheetFormatPr defaultRowHeight="12.95" customHeight="1" x14ac:dyDescent="0.2"/>
  <cols>
    <col min="1" max="1" width="43.140625" style="232" customWidth="1"/>
    <col min="2" max="2" width="8.7109375" style="289" hidden="1" customWidth="1"/>
    <col min="3" max="6" width="0" style="212" hidden="1" customWidth="1"/>
    <col min="7" max="8" width="9.42578125" style="212" hidden="1" customWidth="1"/>
    <col min="9" max="13" width="9.42578125" style="212" customWidth="1"/>
    <col min="14" max="256" width="9.140625" style="212"/>
    <col min="257" max="257" width="43.140625" style="212" customWidth="1"/>
    <col min="258" max="262" width="0" style="212" hidden="1" customWidth="1"/>
    <col min="263" max="267" width="9.42578125" style="212" customWidth="1"/>
    <col min="268" max="512" width="9.140625" style="212"/>
    <col min="513" max="513" width="43.140625" style="212" customWidth="1"/>
    <col min="514" max="518" width="0" style="212" hidden="1" customWidth="1"/>
    <col min="519" max="523" width="9.42578125" style="212" customWidth="1"/>
    <col min="524" max="768" width="9.140625" style="212"/>
    <col min="769" max="769" width="43.140625" style="212" customWidth="1"/>
    <col min="770" max="774" width="0" style="212" hidden="1" customWidth="1"/>
    <col min="775" max="779" width="9.42578125" style="212" customWidth="1"/>
    <col min="780" max="1024" width="9.140625" style="212"/>
    <col min="1025" max="1025" width="43.140625" style="212" customWidth="1"/>
    <col min="1026" max="1030" width="0" style="212" hidden="1" customWidth="1"/>
    <col min="1031" max="1035" width="9.42578125" style="212" customWidth="1"/>
    <col min="1036" max="1280" width="9.140625" style="212"/>
    <col min="1281" max="1281" width="43.140625" style="212" customWidth="1"/>
    <col min="1282" max="1286" width="0" style="212" hidden="1" customWidth="1"/>
    <col min="1287" max="1291" width="9.42578125" style="212" customWidth="1"/>
    <col min="1292" max="1536" width="9.140625" style="212"/>
    <col min="1537" max="1537" width="43.140625" style="212" customWidth="1"/>
    <col min="1538" max="1542" width="0" style="212" hidden="1" customWidth="1"/>
    <col min="1543" max="1547" width="9.42578125" style="212" customWidth="1"/>
    <col min="1548" max="1792" width="9.140625" style="212"/>
    <col min="1793" max="1793" width="43.140625" style="212" customWidth="1"/>
    <col min="1794" max="1798" width="0" style="212" hidden="1" customWidth="1"/>
    <col min="1799" max="1803" width="9.42578125" style="212" customWidth="1"/>
    <col min="1804" max="2048" width="9.140625" style="212"/>
    <col min="2049" max="2049" width="43.140625" style="212" customWidth="1"/>
    <col min="2050" max="2054" width="0" style="212" hidden="1" customWidth="1"/>
    <col min="2055" max="2059" width="9.42578125" style="212" customWidth="1"/>
    <col min="2060" max="2304" width="9.140625" style="212"/>
    <col min="2305" max="2305" width="43.140625" style="212" customWidth="1"/>
    <col min="2306" max="2310" width="0" style="212" hidden="1" customWidth="1"/>
    <col min="2311" max="2315" width="9.42578125" style="212" customWidth="1"/>
    <col min="2316" max="2560" width="9.140625" style="212"/>
    <col min="2561" max="2561" width="43.140625" style="212" customWidth="1"/>
    <col min="2562" max="2566" width="0" style="212" hidden="1" customWidth="1"/>
    <col min="2567" max="2571" width="9.42578125" style="212" customWidth="1"/>
    <col min="2572" max="2816" width="9.140625" style="212"/>
    <col min="2817" max="2817" width="43.140625" style="212" customWidth="1"/>
    <col min="2818" max="2822" width="0" style="212" hidden="1" customWidth="1"/>
    <col min="2823" max="2827" width="9.42578125" style="212" customWidth="1"/>
    <col min="2828" max="3072" width="9.140625" style="212"/>
    <col min="3073" max="3073" width="43.140625" style="212" customWidth="1"/>
    <col min="3074" max="3078" width="0" style="212" hidden="1" customWidth="1"/>
    <col min="3079" max="3083" width="9.42578125" style="212" customWidth="1"/>
    <col min="3084" max="3328" width="9.140625" style="212"/>
    <col min="3329" max="3329" width="43.140625" style="212" customWidth="1"/>
    <col min="3330" max="3334" width="0" style="212" hidden="1" customWidth="1"/>
    <col min="3335" max="3339" width="9.42578125" style="212" customWidth="1"/>
    <col min="3340" max="3584" width="9.140625" style="212"/>
    <col min="3585" max="3585" width="43.140625" style="212" customWidth="1"/>
    <col min="3586" max="3590" width="0" style="212" hidden="1" customWidth="1"/>
    <col min="3591" max="3595" width="9.42578125" style="212" customWidth="1"/>
    <col min="3596" max="3840" width="9.140625" style="212"/>
    <col min="3841" max="3841" width="43.140625" style="212" customWidth="1"/>
    <col min="3842" max="3846" width="0" style="212" hidden="1" customWidth="1"/>
    <col min="3847" max="3851" width="9.42578125" style="212" customWidth="1"/>
    <col min="3852" max="4096" width="9.140625" style="212"/>
    <col min="4097" max="4097" width="43.140625" style="212" customWidth="1"/>
    <col min="4098" max="4102" width="0" style="212" hidden="1" customWidth="1"/>
    <col min="4103" max="4107" width="9.42578125" style="212" customWidth="1"/>
    <col min="4108" max="4352" width="9.140625" style="212"/>
    <col min="4353" max="4353" width="43.140625" style="212" customWidth="1"/>
    <col min="4354" max="4358" width="0" style="212" hidden="1" customWidth="1"/>
    <col min="4359" max="4363" width="9.42578125" style="212" customWidth="1"/>
    <col min="4364" max="4608" width="9.140625" style="212"/>
    <col min="4609" max="4609" width="43.140625" style="212" customWidth="1"/>
    <col min="4610" max="4614" width="0" style="212" hidden="1" customWidth="1"/>
    <col min="4615" max="4619" width="9.42578125" style="212" customWidth="1"/>
    <col min="4620" max="4864" width="9.140625" style="212"/>
    <col min="4865" max="4865" width="43.140625" style="212" customWidth="1"/>
    <col min="4866" max="4870" width="0" style="212" hidden="1" customWidth="1"/>
    <col min="4871" max="4875" width="9.42578125" style="212" customWidth="1"/>
    <col min="4876" max="5120" width="9.140625" style="212"/>
    <col min="5121" max="5121" width="43.140625" style="212" customWidth="1"/>
    <col min="5122" max="5126" width="0" style="212" hidden="1" customWidth="1"/>
    <col min="5127" max="5131" width="9.42578125" style="212" customWidth="1"/>
    <col min="5132" max="5376" width="9.140625" style="212"/>
    <col min="5377" max="5377" width="43.140625" style="212" customWidth="1"/>
    <col min="5378" max="5382" width="0" style="212" hidden="1" customWidth="1"/>
    <col min="5383" max="5387" width="9.42578125" style="212" customWidth="1"/>
    <col min="5388" max="5632" width="9.140625" style="212"/>
    <col min="5633" max="5633" width="43.140625" style="212" customWidth="1"/>
    <col min="5634" max="5638" width="0" style="212" hidden="1" customWidth="1"/>
    <col min="5639" max="5643" width="9.42578125" style="212" customWidth="1"/>
    <col min="5644" max="5888" width="9.140625" style="212"/>
    <col min="5889" max="5889" width="43.140625" style="212" customWidth="1"/>
    <col min="5890" max="5894" width="0" style="212" hidden="1" customWidth="1"/>
    <col min="5895" max="5899" width="9.42578125" style="212" customWidth="1"/>
    <col min="5900" max="6144" width="9.140625" style="212"/>
    <col min="6145" max="6145" width="43.140625" style="212" customWidth="1"/>
    <col min="6146" max="6150" width="0" style="212" hidden="1" customWidth="1"/>
    <col min="6151" max="6155" width="9.42578125" style="212" customWidth="1"/>
    <col min="6156" max="6400" width="9.140625" style="212"/>
    <col min="6401" max="6401" width="43.140625" style="212" customWidth="1"/>
    <col min="6402" max="6406" width="0" style="212" hidden="1" customWidth="1"/>
    <col min="6407" max="6411" width="9.42578125" style="212" customWidth="1"/>
    <col min="6412" max="6656" width="9.140625" style="212"/>
    <col min="6657" max="6657" width="43.140625" style="212" customWidth="1"/>
    <col min="6658" max="6662" width="0" style="212" hidden="1" customWidth="1"/>
    <col min="6663" max="6667" width="9.42578125" style="212" customWidth="1"/>
    <col min="6668" max="6912" width="9.140625" style="212"/>
    <col min="6913" max="6913" width="43.140625" style="212" customWidth="1"/>
    <col min="6914" max="6918" width="0" style="212" hidden="1" customWidth="1"/>
    <col min="6919" max="6923" width="9.42578125" style="212" customWidth="1"/>
    <col min="6924" max="7168" width="9.140625" style="212"/>
    <col min="7169" max="7169" width="43.140625" style="212" customWidth="1"/>
    <col min="7170" max="7174" width="0" style="212" hidden="1" customWidth="1"/>
    <col min="7175" max="7179" width="9.42578125" style="212" customWidth="1"/>
    <col min="7180" max="7424" width="9.140625" style="212"/>
    <col min="7425" max="7425" width="43.140625" style="212" customWidth="1"/>
    <col min="7426" max="7430" width="0" style="212" hidden="1" customWidth="1"/>
    <col min="7431" max="7435" width="9.42578125" style="212" customWidth="1"/>
    <col min="7436" max="7680" width="9.140625" style="212"/>
    <col min="7681" max="7681" width="43.140625" style="212" customWidth="1"/>
    <col min="7682" max="7686" width="0" style="212" hidden="1" customWidth="1"/>
    <col min="7687" max="7691" width="9.42578125" style="212" customWidth="1"/>
    <col min="7692" max="7936" width="9.140625" style="212"/>
    <col min="7937" max="7937" width="43.140625" style="212" customWidth="1"/>
    <col min="7938" max="7942" width="0" style="212" hidden="1" customWidth="1"/>
    <col min="7943" max="7947" width="9.42578125" style="212" customWidth="1"/>
    <col min="7948" max="8192" width="9.140625" style="212"/>
    <col min="8193" max="8193" width="43.140625" style="212" customWidth="1"/>
    <col min="8194" max="8198" width="0" style="212" hidden="1" customWidth="1"/>
    <col min="8199" max="8203" width="9.42578125" style="212" customWidth="1"/>
    <col min="8204" max="8448" width="9.140625" style="212"/>
    <col min="8449" max="8449" width="43.140625" style="212" customWidth="1"/>
    <col min="8450" max="8454" width="0" style="212" hidden="1" customWidth="1"/>
    <col min="8455" max="8459" width="9.42578125" style="212" customWidth="1"/>
    <col min="8460" max="8704" width="9.140625" style="212"/>
    <col min="8705" max="8705" width="43.140625" style="212" customWidth="1"/>
    <col min="8706" max="8710" width="0" style="212" hidden="1" customWidth="1"/>
    <col min="8711" max="8715" width="9.42578125" style="212" customWidth="1"/>
    <col min="8716" max="8960" width="9.140625" style="212"/>
    <col min="8961" max="8961" width="43.140625" style="212" customWidth="1"/>
    <col min="8962" max="8966" width="0" style="212" hidden="1" customWidth="1"/>
    <col min="8967" max="8971" width="9.42578125" style="212" customWidth="1"/>
    <col min="8972" max="9216" width="9.140625" style="212"/>
    <col min="9217" max="9217" width="43.140625" style="212" customWidth="1"/>
    <col min="9218" max="9222" width="0" style="212" hidden="1" customWidth="1"/>
    <col min="9223" max="9227" width="9.42578125" style="212" customWidth="1"/>
    <col min="9228" max="9472" width="9.140625" style="212"/>
    <col min="9473" max="9473" width="43.140625" style="212" customWidth="1"/>
    <col min="9474" max="9478" width="0" style="212" hidden="1" customWidth="1"/>
    <col min="9479" max="9483" width="9.42578125" style="212" customWidth="1"/>
    <col min="9484" max="9728" width="9.140625" style="212"/>
    <col min="9729" max="9729" width="43.140625" style="212" customWidth="1"/>
    <col min="9730" max="9734" width="0" style="212" hidden="1" customWidth="1"/>
    <col min="9735" max="9739" width="9.42578125" style="212" customWidth="1"/>
    <col min="9740" max="9984" width="9.140625" style="212"/>
    <col min="9985" max="9985" width="43.140625" style="212" customWidth="1"/>
    <col min="9986" max="9990" width="0" style="212" hidden="1" customWidth="1"/>
    <col min="9991" max="9995" width="9.42578125" style="212" customWidth="1"/>
    <col min="9996" max="10240" width="9.140625" style="212"/>
    <col min="10241" max="10241" width="43.140625" style="212" customWidth="1"/>
    <col min="10242" max="10246" width="0" style="212" hidden="1" customWidth="1"/>
    <col min="10247" max="10251" width="9.42578125" style="212" customWidth="1"/>
    <col min="10252" max="10496" width="9.140625" style="212"/>
    <col min="10497" max="10497" width="43.140625" style="212" customWidth="1"/>
    <col min="10498" max="10502" width="0" style="212" hidden="1" customWidth="1"/>
    <col min="10503" max="10507" width="9.42578125" style="212" customWidth="1"/>
    <col min="10508" max="10752" width="9.140625" style="212"/>
    <col min="10753" max="10753" width="43.140625" style="212" customWidth="1"/>
    <col min="10754" max="10758" width="0" style="212" hidden="1" customWidth="1"/>
    <col min="10759" max="10763" width="9.42578125" style="212" customWidth="1"/>
    <col min="10764" max="11008" width="9.140625" style="212"/>
    <col min="11009" max="11009" width="43.140625" style="212" customWidth="1"/>
    <col min="11010" max="11014" width="0" style="212" hidden="1" customWidth="1"/>
    <col min="11015" max="11019" width="9.42578125" style="212" customWidth="1"/>
    <col min="11020" max="11264" width="9.140625" style="212"/>
    <col min="11265" max="11265" width="43.140625" style="212" customWidth="1"/>
    <col min="11266" max="11270" width="0" style="212" hidden="1" customWidth="1"/>
    <col min="11271" max="11275" width="9.42578125" style="212" customWidth="1"/>
    <col min="11276" max="11520" width="9.140625" style="212"/>
    <col min="11521" max="11521" width="43.140625" style="212" customWidth="1"/>
    <col min="11522" max="11526" width="0" style="212" hidden="1" customWidth="1"/>
    <col min="11527" max="11531" width="9.42578125" style="212" customWidth="1"/>
    <col min="11532" max="11776" width="9.140625" style="212"/>
    <col min="11777" max="11777" width="43.140625" style="212" customWidth="1"/>
    <col min="11778" max="11782" width="0" style="212" hidden="1" customWidth="1"/>
    <col min="11783" max="11787" width="9.42578125" style="212" customWidth="1"/>
    <col min="11788" max="12032" width="9.140625" style="212"/>
    <col min="12033" max="12033" width="43.140625" style="212" customWidth="1"/>
    <col min="12034" max="12038" width="0" style="212" hidden="1" customWidth="1"/>
    <col min="12039" max="12043" width="9.42578125" style="212" customWidth="1"/>
    <col min="12044" max="12288" width="9.140625" style="212"/>
    <col min="12289" max="12289" width="43.140625" style="212" customWidth="1"/>
    <col min="12290" max="12294" width="0" style="212" hidden="1" customWidth="1"/>
    <col min="12295" max="12299" width="9.42578125" style="212" customWidth="1"/>
    <col min="12300" max="12544" width="9.140625" style="212"/>
    <col min="12545" max="12545" width="43.140625" style="212" customWidth="1"/>
    <col min="12546" max="12550" width="0" style="212" hidden="1" customWidth="1"/>
    <col min="12551" max="12555" width="9.42578125" style="212" customWidth="1"/>
    <col min="12556" max="12800" width="9.140625" style="212"/>
    <col min="12801" max="12801" width="43.140625" style="212" customWidth="1"/>
    <col min="12802" max="12806" width="0" style="212" hidden="1" customWidth="1"/>
    <col min="12807" max="12811" width="9.42578125" style="212" customWidth="1"/>
    <col min="12812" max="13056" width="9.140625" style="212"/>
    <col min="13057" max="13057" width="43.140625" style="212" customWidth="1"/>
    <col min="13058" max="13062" width="0" style="212" hidden="1" customWidth="1"/>
    <col min="13063" max="13067" width="9.42578125" style="212" customWidth="1"/>
    <col min="13068" max="13312" width="9.140625" style="212"/>
    <col min="13313" max="13313" width="43.140625" style="212" customWidth="1"/>
    <col min="13314" max="13318" width="0" style="212" hidden="1" customWidth="1"/>
    <col min="13319" max="13323" width="9.42578125" style="212" customWidth="1"/>
    <col min="13324" max="13568" width="9.140625" style="212"/>
    <col min="13569" max="13569" width="43.140625" style="212" customWidth="1"/>
    <col min="13570" max="13574" width="0" style="212" hidden="1" customWidth="1"/>
    <col min="13575" max="13579" width="9.42578125" style="212" customWidth="1"/>
    <col min="13580" max="13824" width="9.140625" style="212"/>
    <col min="13825" max="13825" width="43.140625" style="212" customWidth="1"/>
    <col min="13826" max="13830" width="0" style="212" hidden="1" customWidth="1"/>
    <col min="13831" max="13835" width="9.42578125" style="212" customWidth="1"/>
    <col min="13836" max="14080" width="9.140625" style="212"/>
    <col min="14081" max="14081" width="43.140625" style="212" customWidth="1"/>
    <col min="14082" max="14086" width="0" style="212" hidden="1" customWidth="1"/>
    <col min="14087" max="14091" width="9.42578125" style="212" customWidth="1"/>
    <col min="14092" max="14336" width="9.140625" style="212"/>
    <col min="14337" max="14337" width="43.140625" style="212" customWidth="1"/>
    <col min="14338" max="14342" width="0" style="212" hidden="1" customWidth="1"/>
    <col min="14343" max="14347" width="9.42578125" style="212" customWidth="1"/>
    <col min="14348" max="14592" width="9.140625" style="212"/>
    <col min="14593" max="14593" width="43.140625" style="212" customWidth="1"/>
    <col min="14594" max="14598" width="0" style="212" hidden="1" customWidth="1"/>
    <col min="14599" max="14603" width="9.42578125" style="212" customWidth="1"/>
    <col min="14604" max="14848" width="9.140625" style="212"/>
    <col min="14849" max="14849" width="43.140625" style="212" customWidth="1"/>
    <col min="14850" max="14854" width="0" style="212" hidden="1" customWidth="1"/>
    <col min="14855" max="14859" width="9.42578125" style="212" customWidth="1"/>
    <col min="14860" max="15104" width="9.140625" style="212"/>
    <col min="15105" max="15105" width="43.140625" style="212" customWidth="1"/>
    <col min="15106" max="15110" width="0" style="212" hidden="1" customWidth="1"/>
    <col min="15111" max="15115" width="9.42578125" style="212" customWidth="1"/>
    <col min="15116" max="15360" width="9.140625" style="212"/>
    <col min="15361" max="15361" width="43.140625" style="212" customWidth="1"/>
    <col min="15362" max="15366" width="0" style="212" hidden="1" customWidth="1"/>
    <col min="15367" max="15371" width="9.42578125" style="212" customWidth="1"/>
    <col min="15372" max="15616" width="9.140625" style="212"/>
    <col min="15617" max="15617" width="43.140625" style="212" customWidth="1"/>
    <col min="15618" max="15622" width="0" style="212" hidden="1" customWidth="1"/>
    <col min="15623" max="15627" width="9.42578125" style="212" customWidth="1"/>
    <col min="15628" max="15872" width="9.140625" style="212"/>
    <col min="15873" max="15873" width="43.140625" style="212" customWidth="1"/>
    <col min="15874" max="15878" width="0" style="212" hidden="1" customWidth="1"/>
    <col min="15879" max="15883" width="9.42578125" style="212" customWidth="1"/>
    <col min="15884" max="16128" width="9.140625" style="212"/>
    <col min="16129" max="16129" width="43.140625"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339</v>
      </c>
      <c r="B2" s="287"/>
    </row>
    <row r="3" spans="1:13" s="279" customFormat="1" ht="18" customHeight="1" x14ac:dyDescent="0.2">
      <c r="A3" s="210" t="s">
        <v>340</v>
      </c>
      <c r="B3" s="287"/>
    </row>
    <row r="4" spans="1:13" s="269" customFormat="1" ht="18" customHeight="1" thickBot="1" x14ac:dyDescent="0.25">
      <c r="A4" s="268" t="s">
        <v>310</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30740.799999999999</v>
      </c>
      <c r="C7" s="271">
        <v>38672.800000000003</v>
      </c>
      <c r="D7" s="271">
        <v>42888.9</v>
      </c>
      <c r="E7" s="271">
        <v>55156.2</v>
      </c>
      <c r="F7" s="271">
        <v>62098.2</v>
      </c>
      <c r="G7" s="271">
        <v>85958.3</v>
      </c>
      <c r="H7" s="271">
        <v>92240</v>
      </c>
      <c r="I7" s="271">
        <v>105443.4</v>
      </c>
      <c r="J7" s="271">
        <v>132863.6</v>
      </c>
      <c r="K7" s="271">
        <v>201821.9</v>
      </c>
      <c r="L7" s="271">
        <v>263120.59999999998</v>
      </c>
      <c r="M7" s="271">
        <v>597084.80000000005</v>
      </c>
    </row>
    <row r="8" spans="1:13" ht="12.95" customHeight="1" x14ac:dyDescent="0.2">
      <c r="A8" s="273" t="s">
        <v>236</v>
      </c>
      <c r="B8" s="274">
        <v>19507.599999999999</v>
      </c>
      <c r="C8" s="274">
        <v>25290.400000000001</v>
      </c>
      <c r="D8" s="274">
        <v>29658.7</v>
      </c>
      <c r="E8" s="274">
        <v>40300.199999999997</v>
      </c>
      <c r="F8" s="274">
        <v>43924.1</v>
      </c>
      <c r="G8" s="274">
        <v>62829.4</v>
      </c>
      <c r="H8" s="274">
        <v>68332.3</v>
      </c>
      <c r="I8" s="274">
        <v>83576.2</v>
      </c>
      <c r="J8" s="274">
        <v>109311.1</v>
      </c>
      <c r="K8" s="274">
        <v>166588.6</v>
      </c>
      <c r="L8" s="223">
        <v>218156.7</v>
      </c>
      <c r="M8" s="223">
        <v>502444.3</v>
      </c>
    </row>
    <row r="9" spans="1:13" ht="12.95" customHeight="1" x14ac:dyDescent="0.2">
      <c r="A9" s="275" t="s">
        <v>301</v>
      </c>
      <c r="B9" s="274">
        <v>4009.4</v>
      </c>
      <c r="C9" s="274">
        <v>3611.6</v>
      </c>
      <c r="D9" s="274">
        <v>3944.8</v>
      </c>
      <c r="E9" s="274">
        <v>4888.1000000000004</v>
      </c>
      <c r="F9" s="274">
        <v>4012</v>
      </c>
      <c r="G9" s="274">
        <v>3351.7</v>
      </c>
      <c r="H9" s="274">
        <v>4050.2</v>
      </c>
      <c r="I9" s="274">
        <v>5522.4</v>
      </c>
      <c r="J9" s="274">
        <v>9428.9</v>
      </c>
      <c r="K9" s="274">
        <v>13097.5</v>
      </c>
      <c r="L9" s="223">
        <v>18053.8</v>
      </c>
      <c r="M9" s="223">
        <v>50548</v>
      </c>
    </row>
    <row r="10" spans="1:13" ht="12.95" customHeight="1" x14ac:dyDescent="0.2">
      <c r="A10" s="275" t="s">
        <v>238</v>
      </c>
      <c r="B10" s="274">
        <v>888.4</v>
      </c>
      <c r="C10" s="274">
        <v>803.1</v>
      </c>
      <c r="D10" s="274">
        <v>689.4</v>
      </c>
      <c r="E10" s="274">
        <v>829</v>
      </c>
      <c r="F10" s="274">
        <v>952.1</v>
      </c>
      <c r="G10" s="274">
        <v>1800.9</v>
      </c>
      <c r="H10" s="274">
        <v>1471.9</v>
      </c>
      <c r="I10" s="274">
        <v>2992.8</v>
      </c>
      <c r="J10" s="274">
        <v>3588.6</v>
      </c>
      <c r="K10" s="274">
        <v>4734.7</v>
      </c>
      <c r="L10" s="223">
        <v>7985</v>
      </c>
      <c r="M10" s="223">
        <v>8720.5</v>
      </c>
    </row>
    <row r="11" spans="1:13" ht="12.95" customHeight="1" x14ac:dyDescent="0.2">
      <c r="A11" s="275" t="s">
        <v>239</v>
      </c>
      <c r="B11" s="274">
        <v>610.79999999999995</v>
      </c>
      <c r="C11" s="274">
        <v>1589.4</v>
      </c>
      <c r="D11" s="274">
        <v>1879.9</v>
      </c>
      <c r="E11" s="274">
        <v>4151</v>
      </c>
      <c r="F11" s="274">
        <v>3465.3</v>
      </c>
      <c r="G11" s="274">
        <v>5237.8</v>
      </c>
      <c r="H11" s="274">
        <v>7468.7</v>
      </c>
      <c r="I11" s="274">
        <v>9818.2000000000007</v>
      </c>
      <c r="J11" s="274">
        <v>13075.1</v>
      </c>
      <c r="K11" s="274">
        <v>19891.400000000001</v>
      </c>
      <c r="L11" s="223">
        <v>20800.8</v>
      </c>
      <c r="M11" s="223">
        <v>29262.799999999999</v>
      </c>
    </row>
    <row r="12" spans="1:13" ht="12" x14ac:dyDescent="0.2">
      <c r="A12" s="275" t="s">
        <v>302</v>
      </c>
      <c r="B12" s="274">
        <v>1320.4</v>
      </c>
      <c r="C12" s="274">
        <v>1900.6</v>
      </c>
      <c r="D12" s="274">
        <v>1752.2</v>
      </c>
      <c r="E12" s="274">
        <v>1719.9</v>
      </c>
      <c r="F12" s="274">
        <v>2007.2</v>
      </c>
      <c r="G12" s="274">
        <v>5414.7</v>
      </c>
      <c r="H12" s="274">
        <v>6088.1</v>
      </c>
      <c r="I12" s="274">
        <v>5887.7</v>
      </c>
      <c r="J12" s="274">
        <v>9721</v>
      </c>
      <c r="K12" s="274">
        <v>15213</v>
      </c>
      <c r="L12" s="223">
        <v>15686.5</v>
      </c>
      <c r="M12" s="223">
        <v>26541.7</v>
      </c>
    </row>
    <row r="13" spans="1:13" ht="24" x14ac:dyDescent="0.2">
      <c r="A13" s="275" t="s">
        <v>241</v>
      </c>
      <c r="B13" s="274">
        <v>114.3</v>
      </c>
      <c r="C13" s="274">
        <v>27.9</v>
      </c>
      <c r="D13" s="274">
        <v>5</v>
      </c>
      <c r="E13" s="274">
        <v>78.3</v>
      </c>
      <c r="F13" s="274">
        <v>12.4</v>
      </c>
      <c r="G13" s="274">
        <v>12.4</v>
      </c>
      <c r="H13" s="274">
        <v>71.8</v>
      </c>
      <c r="I13" s="274">
        <v>142.69999999999999</v>
      </c>
      <c r="J13" s="274">
        <v>168</v>
      </c>
      <c r="K13" s="274">
        <v>581.20000000000005</v>
      </c>
      <c r="L13" s="223">
        <v>20.100000000000001</v>
      </c>
      <c r="M13" s="223">
        <v>244.7</v>
      </c>
    </row>
    <row r="14" spans="1:13" ht="12.95" customHeight="1" x14ac:dyDescent="0.2">
      <c r="A14" s="275" t="s">
        <v>242</v>
      </c>
      <c r="B14" s="274">
        <v>10117.700000000001</v>
      </c>
      <c r="C14" s="274">
        <v>15638</v>
      </c>
      <c r="D14" s="274">
        <v>18572.5</v>
      </c>
      <c r="E14" s="274">
        <v>24851.4</v>
      </c>
      <c r="F14" s="274">
        <v>27124</v>
      </c>
      <c r="G14" s="274">
        <v>37994</v>
      </c>
      <c r="H14" s="274">
        <v>41367.4</v>
      </c>
      <c r="I14" s="274">
        <v>48335.8</v>
      </c>
      <c r="J14" s="274">
        <v>58611.4</v>
      </c>
      <c r="K14" s="274">
        <v>77783.399999999994</v>
      </c>
      <c r="L14" s="223">
        <v>115194.6</v>
      </c>
      <c r="M14" s="223">
        <v>187989.2</v>
      </c>
    </row>
    <row r="15" spans="1:13" ht="12.95" customHeight="1" x14ac:dyDescent="0.2">
      <c r="A15" s="275" t="s">
        <v>243</v>
      </c>
      <c r="B15" s="223">
        <v>1593.2</v>
      </c>
      <c r="C15" s="223">
        <v>1404.4</v>
      </c>
      <c r="D15" s="223">
        <v>1736.7</v>
      </c>
      <c r="E15" s="223">
        <v>3230.6</v>
      </c>
      <c r="F15" s="223">
        <v>3608.9</v>
      </c>
      <c r="G15" s="223">
        <v>6824</v>
      </c>
      <c r="H15" s="223">
        <v>5679.9</v>
      </c>
      <c r="I15" s="223">
        <v>7034</v>
      </c>
      <c r="J15" s="223">
        <v>11217.1</v>
      </c>
      <c r="K15" s="223">
        <v>32066.2</v>
      </c>
      <c r="L15" s="223">
        <v>38492.699999999997</v>
      </c>
      <c r="M15" s="223">
        <v>197050.3</v>
      </c>
    </row>
    <row r="16" spans="1:13" ht="12.95" customHeight="1" x14ac:dyDescent="0.2">
      <c r="A16" s="275" t="s">
        <v>244</v>
      </c>
      <c r="B16" s="223">
        <v>853.3</v>
      </c>
      <c r="C16" s="223">
        <v>315.39999999999998</v>
      </c>
      <c r="D16" s="223">
        <v>1078.2</v>
      </c>
      <c r="E16" s="223">
        <v>552</v>
      </c>
      <c r="F16" s="223">
        <v>2742.2</v>
      </c>
      <c r="G16" s="223">
        <v>2194</v>
      </c>
      <c r="H16" s="223">
        <v>2134.4</v>
      </c>
      <c r="I16" s="223">
        <v>3842.7</v>
      </c>
      <c r="J16" s="223">
        <v>3501</v>
      </c>
      <c r="K16" s="223">
        <v>3221.2</v>
      </c>
      <c r="L16" s="223">
        <v>1923.2</v>
      </c>
      <c r="M16" s="223">
        <v>2087</v>
      </c>
    </row>
    <row r="17" spans="1:13" ht="12.95" customHeight="1" x14ac:dyDescent="0.2">
      <c r="A17" s="273" t="s">
        <v>245</v>
      </c>
      <c r="B17" s="223">
        <v>11233.2</v>
      </c>
      <c r="C17" s="223">
        <v>13382.4</v>
      </c>
      <c r="D17" s="223">
        <v>13230.1</v>
      </c>
      <c r="E17" s="223">
        <v>14856</v>
      </c>
      <c r="F17" s="223">
        <v>18174.099999999999</v>
      </c>
      <c r="G17" s="223">
        <v>23128.9</v>
      </c>
      <c r="H17" s="223">
        <v>23907.7</v>
      </c>
      <c r="I17" s="223">
        <v>21867.1</v>
      </c>
      <c r="J17" s="223">
        <v>23552.6</v>
      </c>
      <c r="K17" s="223">
        <v>35233.300000000003</v>
      </c>
      <c r="L17" s="223">
        <v>44963.8</v>
      </c>
      <c r="M17" s="223">
        <v>94640.5</v>
      </c>
    </row>
    <row r="18" spans="1:13" ht="12.95" customHeight="1" x14ac:dyDescent="0.2">
      <c r="A18" s="275" t="s">
        <v>246</v>
      </c>
      <c r="B18" s="223">
        <v>10593.2</v>
      </c>
      <c r="C18" s="223">
        <v>12580</v>
      </c>
      <c r="D18" s="223">
        <v>12552.6</v>
      </c>
      <c r="E18" s="223">
        <v>14204.4</v>
      </c>
      <c r="F18" s="223">
        <v>16912.2</v>
      </c>
      <c r="G18" s="223">
        <v>20740.5</v>
      </c>
      <c r="H18" s="223">
        <v>20843</v>
      </c>
      <c r="I18" s="223">
        <v>19435.3</v>
      </c>
      <c r="J18" s="223">
        <v>21132.7</v>
      </c>
      <c r="K18" s="223">
        <v>30440</v>
      </c>
      <c r="L18" s="223">
        <v>37543.699999999997</v>
      </c>
      <c r="M18" s="223">
        <v>78084.899999999994</v>
      </c>
    </row>
    <row r="19" spans="1:13" ht="12.95" customHeight="1" x14ac:dyDescent="0.2">
      <c r="A19" s="275" t="s">
        <v>247</v>
      </c>
      <c r="B19" s="223" t="s">
        <v>248</v>
      </c>
      <c r="C19" s="223" t="s">
        <v>248</v>
      </c>
      <c r="D19" s="223" t="s">
        <v>248</v>
      </c>
      <c r="E19" s="223" t="s">
        <v>248</v>
      </c>
      <c r="F19" s="223">
        <v>0</v>
      </c>
      <c r="G19" s="223">
        <v>0</v>
      </c>
      <c r="H19" s="223">
        <v>0</v>
      </c>
      <c r="I19" s="223">
        <v>0</v>
      </c>
      <c r="J19" s="223">
        <v>0.2</v>
      </c>
      <c r="K19" s="223">
        <v>0.2</v>
      </c>
      <c r="L19" s="223">
        <v>0.2</v>
      </c>
      <c r="M19" s="223">
        <v>0.2</v>
      </c>
    </row>
    <row r="20" spans="1:13" ht="12.95" customHeight="1" x14ac:dyDescent="0.2">
      <c r="A20" s="275" t="s">
        <v>249</v>
      </c>
      <c r="B20" s="223">
        <v>90.5</v>
      </c>
      <c r="C20" s="223">
        <v>78.8</v>
      </c>
      <c r="D20" s="223">
        <v>313.60000000000002</v>
      </c>
      <c r="E20" s="223">
        <v>272.60000000000002</v>
      </c>
      <c r="F20" s="223">
        <v>236.4</v>
      </c>
      <c r="G20" s="223">
        <v>453.2</v>
      </c>
      <c r="H20" s="223">
        <v>991.9</v>
      </c>
      <c r="I20" s="223">
        <v>595</v>
      </c>
      <c r="J20" s="223">
        <v>717</v>
      </c>
      <c r="K20" s="223">
        <v>1333.3</v>
      </c>
      <c r="L20" s="223">
        <v>1160.0999999999999</v>
      </c>
      <c r="M20" s="223">
        <v>2561.6999999999998</v>
      </c>
    </row>
    <row r="21" spans="1:13" ht="12.95" customHeight="1" x14ac:dyDescent="0.2">
      <c r="A21" s="275" t="s">
        <v>250</v>
      </c>
      <c r="B21" s="223">
        <v>25</v>
      </c>
      <c r="C21" s="223">
        <v>97.9</v>
      </c>
      <c r="D21" s="223">
        <v>93</v>
      </c>
      <c r="E21" s="223">
        <v>94.8</v>
      </c>
      <c r="F21" s="223">
        <v>96.1</v>
      </c>
      <c r="G21" s="223">
        <v>101.7</v>
      </c>
      <c r="H21" s="223">
        <v>97</v>
      </c>
      <c r="I21" s="223">
        <v>97.4</v>
      </c>
      <c r="J21" s="223">
        <v>97.1</v>
      </c>
      <c r="K21" s="223">
        <v>99</v>
      </c>
      <c r="L21" s="223">
        <v>24.2</v>
      </c>
      <c r="M21" s="223">
        <v>24.9</v>
      </c>
    </row>
    <row r="22" spans="1:13" ht="12.95" customHeight="1" x14ac:dyDescent="0.2">
      <c r="A22" s="275" t="s">
        <v>251</v>
      </c>
      <c r="B22" s="223">
        <v>11.4</v>
      </c>
      <c r="C22" s="223">
        <v>11.5</v>
      </c>
      <c r="D22" s="223">
        <v>6.1</v>
      </c>
      <c r="E22" s="223">
        <v>4.4000000000000004</v>
      </c>
      <c r="F22" s="223">
        <v>1.3</v>
      </c>
      <c r="G22" s="223">
        <v>3.7</v>
      </c>
      <c r="H22" s="223">
        <v>7</v>
      </c>
      <c r="I22" s="223">
        <v>1.3</v>
      </c>
      <c r="J22" s="223">
        <v>2.4</v>
      </c>
      <c r="K22" s="223">
        <v>70</v>
      </c>
      <c r="L22" s="223">
        <v>69.7</v>
      </c>
      <c r="M22" s="223">
        <v>101.5</v>
      </c>
    </row>
    <row r="23" spans="1:13" ht="12.95" customHeight="1" x14ac:dyDescent="0.2">
      <c r="A23" s="275" t="s">
        <v>252</v>
      </c>
      <c r="B23" s="223">
        <v>87.8</v>
      </c>
      <c r="C23" s="223">
        <v>122.1</v>
      </c>
      <c r="D23" s="223">
        <v>57.7</v>
      </c>
      <c r="E23" s="223">
        <v>61.8</v>
      </c>
      <c r="F23" s="223">
        <v>435.8</v>
      </c>
      <c r="G23" s="223">
        <v>993.9</v>
      </c>
      <c r="H23" s="223">
        <v>1020</v>
      </c>
      <c r="I23" s="223">
        <v>525.79999999999995</v>
      </c>
      <c r="J23" s="223">
        <v>439.7</v>
      </c>
      <c r="K23" s="223">
        <v>707.1</v>
      </c>
      <c r="L23" s="223">
        <v>418.5</v>
      </c>
      <c r="M23" s="223">
        <v>1192.5</v>
      </c>
    </row>
    <row r="24" spans="1:13" ht="12.95" customHeight="1" x14ac:dyDescent="0.2">
      <c r="A24" s="275" t="s">
        <v>253</v>
      </c>
      <c r="B24" s="223">
        <v>406</v>
      </c>
      <c r="C24" s="223">
        <v>448.9</v>
      </c>
      <c r="D24" s="223">
        <v>187.7</v>
      </c>
      <c r="E24" s="223">
        <v>199.1</v>
      </c>
      <c r="F24" s="223">
        <v>440.1</v>
      </c>
      <c r="G24" s="223">
        <v>785.6</v>
      </c>
      <c r="H24" s="223">
        <v>908.7</v>
      </c>
      <c r="I24" s="223">
        <v>1179.4000000000001</v>
      </c>
      <c r="J24" s="223">
        <v>1110.7</v>
      </c>
      <c r="K24" s="223">
        <v>2574.5</v>
      </c>
      <c r="L24" s="223">
        <v>5736.7</v>
      </c>
      <c r="M24" s="223">
        <v>12079.2</v>
      </c>
    </row>
    <row r="25" spans="1:13" ht="12" x14ac:dyDescent="0.2">
      <c r="A25" s="273" t="s">
        <v>317</v>
      </c>
      <c r="B25" s="223">
        <v>19.399999999999999</v>
      </c>
      <c r="C25" s="223">
        <v>43.3</v>
      </c>
      <c r="D25" s="223">
        <v>19.399999999999999</v>
      </c>
      <c r="E25" s="223">
        <v>19</v>
      </c>
      <c r="F25" s="223">
        <v>52.1</v>
      </c>
      <c r="G25" s="223">
        <v>50.1</v>
      </c>
      <c r="H25" s="223">
        <v>40.1</v>
      </c>
      <c r="I25" s="223">
        <v>32.9</v>
      </c>
      <c r="J25" s="223">
        <v>52.7</v>
      </c>
      <c r="K25" s="223">
        <v>9.1</v>
      </c>
      <c r="L25" s="223">
        <v>10.6</v>
      </c>
      <c r="M25" s="223">
        <v>595.5</v>
      </c>
    </row>
    <row r="26" spans="1:13" ht="12.95" customHeight="1" x14ac:dyDescent="0.2">
      <c r="A26" s="273"/>
      <c r="B26" s="223"/>
      <c r="C26" s="223"/>
      <c r="D26" s="223"/>
      <c r="E26" s="223"/>
      <c r="F26" s="223"/>
      <c r="G26" s="238"/>
      <c r="H26" s="238"/>
      <c r="I26" s="238"/>
      <c r="J26" s="238"/>
      <c r="K26" s="238"/>
      <c r="L26" s="223"/>
      <c r="M26" s="223"/>
    </row>
    <row r="27" spans="1:13" ht="12.95" customHeight="1" x14ac:dyDescent="0.2">
      <c r="A27" s="232" t="s">
        <v>43</v>
      </c>
      <c r="B27" s="271">
        <v>24838.7</v>
      </c>
      <c r="C27" s="271">
        <v>33512.9</v>
      </c>
      <c r="D27" s="271">
        <v>35510.1</v>
      </c>
      <c r="E27" s="271">
        <v>47822.7</v>
      </c>
      <c r="F27" s="271">
        <v>53961.1</v>
      </c>
      <c r="G27" s="271">
        <v>76309.899999999994</v>
      </c>
      <c r="H27" s="271">
        <v>82933.7</v>
      </c>
      <c r="I27" s="271">
        <v>94447.4</v>
      </c>
      <c r="J27" s="271">
        <v>119843.2</v>
      </c>
      <c r="K27" s="271">
        <v>183917.2</v>
      </c>
      <c r="L27" s="271">
        <v>252013.3</v>
      </c>
      <c r="M27" s="271">
        <v>512234.7</v>
      </c>
    </row>
    <row r="28" spans="1:13" ht="12.95" customHeight="1" x14ac:dyDescent="0.2">
      <c r="A28" s="273" t="s">
        <v>255</v>
      </c>
      <c r="B28" s="274">
        <v>20241.900000000001</v>
      </c>
      <c r="C28" s="274">
        <v>27706.6</v>
      </c>
      <c r="D28" s="274">
        <v>29523.4</v>
      </c>
      <c r="E28" s="274">
        <v>37458.300000000003</v>
      </c>
      <c r="F28" s="274">
        <v>43875.1</v>
      </c>
      <c r="G28" s="274">
        <v>63756.7</v>
      </c>
      <c r="H28" s="274">
        <v>65611.600000000006</v>
      </c>
      <c r="I28" s="274">
        <v>73514.899999999994</v>
      </c>
      <c r="J28" s="274">
        <v>90208.8</v>
      </c>
      <c r="K28" s="274">
        <v>138854.1</v>
      </c>
      <c r="L28" s="274">
        <v>196181.3</v>
      </c>
      <c r="M28" s="274">
        <v>429825.9</v>
      </c>
    </row>
    <row r="29" spans="1:13" ht="12.95" customHeight="1" x14ac:dyDescent="0.2">
      <c r="A29" s="275" t="s">
        <v>256</v>
      </c>
      <c r="B29" s="274">
        <v>2767.1</v>
      </c>
      <c r="C29" s="274">
        <v>3652.3</v>
      </c>
      <c r="D29" s="274">
        <v>3735.1</v>
      </c>
      <c r="E29" s="274">
        <v>8288.2999999999993</v>
      </c>
      <c r="F29" s="274">
        <v>6155.4</v>
      </c>
      <c r="G29" s="274">
        <v>10978.7</v>
      </c>
      <c r="H29" s="274">
        <v>8857.2999999999993</v>
      </c>
      <c r="I29" s="274">
        <v>10326.799999999999</v>
      </c>
      <c r="J29" s="274">
        <v>16631.2</v>
      </c>
      <c r="K29" s="274">
        <v>16967.900000000001</v>
      </c>
      <c r="L29" s="223">
        <v>18642.900000000001</v>
      </c>
      <c r="M29" s="223">
        <v>44817.1</v>
      </c>
    </row>
    <row r="30" spans="1:13" ht="12.95" customHeight="1" x14ac:dyDescent="0.2">
      <c r="A30" s="275" t="s">
        <v>257</v>
      </c>
      <c r="B30" s="274">
        <v>11944.5</v>
      </c>
      <c r="C30" s="274">
        <v>16606</v>
      </c>
      <c r="D30" s="274">
        <v>17877.099999999999</v>
      </c>
      <c r="E30" s="274">
        <v>20088.7</v>
      </c>
      <c r="F30" s="274">
        <v>24771.7</v>
      </c>
      <c r="G30" s="274">
        <v>36257.699999999997</v>
      </c>
      <c r="H30" s="274">
        <v>40185.199999999997</v>
      </c>
      <c r="I30" s="274">
        <v>42630.9</v>
      </c>
      <c r="J30" s="274">
        <v>52245.7</v>
      </c>
      <c r="K30" s="274">
        <v>101457.8</v>
      </c>
      <c r="L30" s="223">
        <v>154251.5</v>
      </c>
      <c r="M30" s="223">
        <v>354630.6</v>
      </c>
    </row>
    <row r="31" spans="1:13" ht="12.95" customHeight="1" x14ac:dyDescent="0.2">
      <c r="A31" s="275" t="s">
        <v>258</v>
      </c>
      <c r="B31" s="274">
        <v>3960.3</v>
      </c>
      <c r="C31" s="274">
        <v>5360.9</v>
      </c>
      <c r="D31" s="274">
        <v>5979.2</v>
      </c>
      <c r="E31" s="274">
        <v>6538.2</v>
      </c>
      <c r="F31" s="274">
        <v>9725.7999999999993</v>
      </c>
      <c r="G31" s="274">
        <v>11289.9</v>
      </c>
      <c r="H31" s="274">
        <v>12718</v>
      </c>
      <c r="I31" s="274">
        <v>14744.4</v>
      </c>
      <c r="J31" s="274">
        <v>16489.2</v>
      </c>
      <c r="K31" s="274">
        <v>15160.1</v>
      </c>
      <c r="L31" s="223">
        <v>17073.5</v>
      </c>
      <c r="M31" s="223">
        <v>23470.3</v>
      </c>
    </row>
    <row r="32" spans="1:13" ht="12.95" customHeight="1" x14ac:dyDescent="0.2">
      <c r="A32" s="275" t="s">
        <v>259</v>
      </c>
      <c r="B32" s="274">
        <v>193.9</v>
      </c>
      <c r="C32" s="274">
        <v>228.1</v>
      </c>
      <c r="D32" s="274">
        <v>262.2</v>
      </c>
      <c r="E32" s="274">
        <v>359</v>
      </c>
      <c r="F32" s="274">
        <v>258.7</v>
      </c>
      <c r="G32" s="274">
        <v>692.8</v>
      </c>
      <c r="H32" s="274">
        <v>350.6</v>
      </c>
      <c r="I32" s="274">
        <v>759.9</v>
      </c>
      <c r="J32" s="274">
        <v>548.9</v>
      </c>
      <c r="K32" s="274">
        <v>2638.2</v>
      </c>
      <c r="L32" s="223">
        <v>1774.7</v>
      </c>
      <c r="M32" s="223">
        <v>1017.5</v>
      </c>
    </row>
    <row r="33" spans="1:13" ht="12.95" customHeight="1" x14ac:dyDescent="0.2">
      <c r="A33" s="275" t="s">
        <v>260</v>
      </c>
      <c r="B33" s="274">
        <v>609.70000000000005</v>
      </c>
      <c r="C33" s="274">
        <v>630</v>
      </c>
      <c r="D33" s="274">
        <v>830</v>
      </c>
      <c r="E33" s="274">
        <v>1035</v>
      </c>
      <c r="F33" s="274">
        <v>897.2</v>
      </c>
      <c r="G33" s="274">
        <v>1051.5999999999999</v>
      </c>
      <c r="H33" s="274">
        <v>1378.1</v>
      </c>
      <c r="I33" s="274">
        <v>1963.1</v>
      </c>
      <c r="J33" s="274">
        <v>1455.6</v>
      </c>
      <c r="K33" s="274">
        <v>1059.0999999999999</v>
      </c>
      <c r="L33" s="223">
        <v>2143.5</v>
      </c>
      <c r="M33" s="223">
        <v>2401.6</v>
      </c>
    </row>
    <row r="34" spans="1:13" ht="12.95" customHeight="1" x14ac:dyDescent="0.2">
      <c r="A34" s="275" t="s">
        <v>261</v>
      </c>
      <c r="B34" s="274">
        <v>214.4</v>
      </c>
      <c r="C34" s="274">
        <v>163.19999999999999</v>
      </c>
      <c r="D34" s="274">
        <v>367.3</v>
      </c>
      <c r="E34" s="274">
        <v>284.3</v>
      </c>
      <c r="F34" s="274">
        <v>1334.9</v>
      </c>
      <c r="G34" s="274">
        <v>2754.5</v>
      </c>
      <c r="H34" s="274">
        <v>1368.6</v>
      </c>
      <c r="I34" s="274">
        <v>1662.9</v>
      </c>
      <c r="J34" s="274">
        <v>1861.8</v>
      </c>
      <c r="K34" s="274">
        <v>1160.2</v>
      </c>
      <c r="L34" s="223">
        <v>2019.2</v>
      </c>
      <c r="M34" s="223">
        <v>3056.3</v>
      </c>
    </row>
    <row r="35" spans="1:13" ht="12.95" customHeight="1" x14ac:dyDescent="0.2">
      <c r="A35" s="275" t="s">
        <v>262</v>
      </c>
      <c r="B35" s="274">
        <v>552.1</v>
      </c>
      <c r="C35" s="274">
        <v>1066.0999999999999</v>
      </c>
      <c r="D35" s="274">
        <v>472.4</v>
      </c>
      <c r="E35" s="274">
        <v>864.8</v>
      </c>
      <c r="F35" s="274">
        <v>731.5</v>
      </c>
      <c r="G35" s="274">
        <v>731.5</v>
      </c>
      <c r="H35" s="274">
        <v>753.9</v>
      </c>
      <c r="I35" s="274">
        <v>1426.9</v>
      </c>
      <c r="J35" s="274">
        <v>976.4</v>
      </c>
      <c r="K35" s="274">
        <v>410.7</v>
      </c>
      <c r="L35" s="223">
        <v>276.10000000000002</v>
      </c>
      <c r="M35" s="223">
        <v>432.4</v>
      </c>
    </row>
    <row r="36" spans="1:13" ht="12.95" customHeight="1" x14ac:dyDescent="0.2">
      <c r="A36" s="273" t="s">
        <v>263</v>
      </c>
      <c r="B36" s="274">
        <v>4596.8</v>
      </c>
      <c r="C36" s="274">
        <v>5806.3</v>
      </c>
      <c r="D36" s="274">
        <v>5986.7</v>
      </c>
      <c r="E36" s="274">
        <v>10364.5</v>
      </c>
      <c r="F36" s="274">
        <v>10085.9</v>
      </c>
      <c r="G36" s="274">
        <v>12553.2</v>
      </c>
      <c r="H36" s="274">
        <v>17322.099999999999</v>
      </c>
      <c r="I36" s="274">
        <v>20932.5</v>
      </c>
      <c r="J36" s="274">
        <v>29634.400000000001</v>
      </c>
      <c r="K36" s="274">
        <v>45063.1</v>
      </c>
      <c r="L36" s="223">
        <v>55831.9</v>
      </c>
      <c r="M36" s="223">
        <v>82408.899999999994</v>
      </c>
    </row>
    <row r="37" spans="1:13" ht="12.95" customHeight="1" x14ac:dyDescent="0.2">
      <c r="A37" s="275" t="s">
        <v>264</v>
      </c>
      <c r="B37" s="274">
        <v>3600</v>
      </c>
      <c r="C37" s="274">
        <v>4811.8</v>
      </c>
      <c r="D37" s="274">
        <v>5092.6000000000004</v>
      </c>
      <c r="E37" s="274">
        <v>5047.8999999999996</v>
      </c>
      <c r="F37" s="274">
        <v>8425</v>
      </c>
      <c r="G37" s="274">
        <v>11513.2</v>
      </c>
      <c r="H37" s="274">
        <v>14955.5</v>
      </c>
      <c r="I37" s="274">
        <v>18503.2</v>
      </c>
      <c r="J37" s="274">
        <v>27116.400000000001</v>
      </c>
      <c r="K37" s="274">
        <v>42086.7</v>
      </c>
      <c r="L37" s="223">
        <v>52441.5</v>
      </c>
      <c r="M37" s="223">
        <v>73804.600000000006</v>
      </c>
    </row>
    <row r="38" spans="1:13" ht="12.95" customHeight="1" x14ac:dyDescent="0.2">
      <c r="A38" s="275" t="s">
        <v>265</v>
      </c>
      <c r="B38" s="274">
        <v>880.4</v>
      </c>
      <c r="C38" s="274">
        <v>866.2</v>
      </c>
      <c r="D38" s="274">
        <v>773.5</v>
      </c>
      <c r="E38" s="274">
        <v>5209.2</v>
      </c>
      <c r="F38" s="274">
        <v>1546.1</v>
      </c>
      <c r="G38" s="274">
        <v>1015.2</v>
      </c>
      <c r="H38" s="274">
        <v>2284.4</v>
      </c>
      <c r="I38" s="274">
        <v>2388.4</v>
      </c>
      <c r="J38" s="274">
        <v>2362.4</v>
      </c>
      <c r="K38" s="274">
        <v>2893</v>
      </c>
      <c r="L38" s="223">
        <v>3341.4</v>
      </c>
      <c r="M38" s="223">
        <v>8562</v>
      </c>
    </row>
    <row r="39" spans="1:13" ht="14.45" customHeight="1" x14ac:dyDescent="0.2">
      <c r="A39" s="275" t="s">
        <v>1386</v>
      </c>
      <c r="B39" s="274">
        <v>116.5</v>
      </c>
      <c r="C39" s="274">
        <v>128.30000000000001</v>
      </c>
      <c r="D39" s="274">
        <v>120.7</v>
      </c>
      <c r="E39" s="274">
        <v>107.4</v>
      </c>
      <c r="F39" s="274">
        <v>114.8</v>
      </c>
      <c r="G39" s="274">
        <v>24.8</v>
      </c>
      <c r="H39" s="274">
        <v>82.2</v>
      </c>
      <c r="I39" s="274">
        <v>40.9</v>
      </c>
      <c r="J39" s="274">
        <v>155.6</v>
      </c>
      <c r="K39" s="274">
        <v>83.4</v>
      </c>
      <c r="L39" s="223">
        <v>49</v>
      </c>
      <c r="M39" s="223">
        <v>42.3</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5902.1</v>
      </c>
      <c r="C41" s="271">
        <v>5159.8999999999996</v>
      </c>
      <c r="D41" s="271">
        <v>7378.8</v>
      </c>
      <c r="E41" s="271">
        <v>7333.4</v>
      </c>
      <c r="F41" s="271">
        <v>8137.1</v>
      </c>
      <c r="G41" s="271">
        <v>9648.4</v>
      </c>
      <c r="H41" s="271">
        <v>9306.2999999999993</v>
      </c>
      <c r="I41" s="271">
        <v>10996</v>
      </c>
      <c r="J41" s="271">
        <v>13020.4</v>
      </c>
      <c r="K41" s="271">
        <v>17904.7</v>
      </c>
      <c r="L41" s="271">
        <v>11107.3</v>
      </c>
      <c r="M41" s="271">
        <v>84850</v>
      </c>
    </row>
    <row r="42" spans="1:13" ht="12.95" customHeight="1" x14ac:dyDescent="0.2">
      <c r="A42" s="273" t="s">
        <v>267</v>
      </c>
      <c r="B42" s="223">
        <v>1431</v>
      </c>
      <c r="C42" s="223">
        <v>1364.8</v>
      </c>
      <c r="D42" s="223">
        <v>799.3</v>
      </c>
      <c r="E42" s="223">
        <v>916.2</v>
      </c>
      <c r="F42" s="223">
        <v>741.1</v>
      </c>
      <c r="G42" s="223">
        <v>811.7</v>
      </c>
      <c r="H42" s="223">
        <v>887</v>
      </c>
      <c r="I42" s="223">
        <v>885.8</v>
      </c>
      <c r="J42" s="223">
        <v>696.6</v>
      </c>
      <c r="K42" s="223">
        <v>2929</v>
      </c>
      <c r="L42" s="223">
        <v>5604.3</v>
      </c>
      <c r="M42" s="223">
        <v>70456.600000000006</v>
      </c>
    </row>
    <row r="43" spans="1:13" ht="12.95" customHeight="1" x14ac:dyDescent="0.2">
      <c r="A43" s="273" t="s">
        <v>268</v>
      </c>
      <c r="B43" s="223">
        <v>1651.5</v>
      </c>
      <c r="C43" s="223">
        <v>2488.8000000000002</v>
      </c>
      <c r="D43" s="223">
        <v>2977.6</v>
      </c>
      <c r="E43" s="223">
        <v>3519.6</v>
      </c>
      <c r="F43" s="223">
        <v>4097.3999999999996</v>
      </c>
      <c r="G43" s="223">
        <v>5336.7</v>
      </c>
      <c r="H43" s="223">
        <v>6326.6</v>
      </c>
      <c r="I43" s="223">
        <v>7045.9</v>
      </c>
      <c r="J43" s="223">
        <v>7355.2</v>
      </c>
      <c r="K43" s="223">
        <v>8670.7000000000007</v>
      </c>
      <c r="L43" s="223">
        <v>8476</v>
      </c>
      <c r="M43" s="223">
        <v>10001.299999999999</v>
      </c>
    </row>
    <row r="44" spans="1:13" ht="12.95" customHeight="1" x14ac:dyDescent="0.2">
      <c r="A44" s="275" t="s">
        <v>269</v>
      </c>
      <c r="B44" s="223">
        <v>311.3</v>
      </c>
      <c r="C44" s="223">
        <v>734.9</v>
      </c>
      <c r="D44" s="223">
        <v>858</v>
      </c>
      <c r="E44" s="223">
        <v>829.3</v>
      </c>
      <c r="F44" s="223">
        <v>872.2</v>
      </c>
      <c r="G44" s="223">
        <v>1127.5</v>
      </c>
      <c r="H44" s="223">
        <v>883.2</v>
      </c>
      <c r="I44" s="223">
        <v>794.6</v>
      </c>
      <c r="J44" s="223">
        <v>1204.9000000000001</v>
      </c>
      <c r="K44" s="223">
        <v>1197</v>
      </c>
      <c r="L44" s="274">
        <v>2528</v>
      </c>
      <c r="M44" s="274">
        <v>1977.6</v>
      </c>
    </row>
    <row r="45" spans="1:13" ht="12.95" customHeight="1" x14ac:dyDescent="0.2">
      <c r="A45" s="275" t="s">
        <v>270</v>
      </c>
      <c r="B45" s="223">
        <v>1041.2</v>
      </c>
      <c r="C45" s="223">
        <v>840.2</v>
      </c>
      <c r="D45" s="223">
        <v>862.4</v>
      </c>
      <c r="E45" s="223">
        <v>1138.8</v>
      </c>
      <c r="F45" s="223">
        <v>1172.8</v>
      </c>
      <c r="G45" s="223">
        <v>1800</v>
      </c>
      <c r="H45" s="223">
        <v>2001.7</v>
      </c>
      <c r="I45" s="223">
        <v>1780.1</v>
      </c>
      <c r="J45" s="223">
        <v>1621.7</v>
      </c>
      <c r="K45" s="223">
        <v>1597.2</v>
      </c>
      <c r="L45" s="223">
        <v>1519.3</v>
      </c>
      <c r="M45" s="223">
        <v>1506.4</v>
      </c>
    </row>
    <row r="46" spans="1:13" ht="36" x14ac:dyDescent="0.2">
      <c r="A46" s="275" t="s">
        <v>272</v>
      </c>
      <c r="B46" s="223"/>
      <c r="C46" s="223"/>
      <c r="D46" s="223"/>
      <c r="E46" s="223"/>
      <c r="F46" s="223"/>
      <c r="G46" s="223"/>
      <c r="H46" s="223" t="s">
        <v>33</v>
      </c>
      <c r="I46" s="223" t="s">
        <v>33</v>
      </c>
      <c r="J46" s="223" t="s">
        <v>33</v>
      </c>
      <c r="K46" s="223" t="s">
        <v>33</v>
      </c>
      <c r="L46" s="223" t="s">
        <v>33</v>
      </c>
      <c r="M46" s="223" t="s">
        <v>33</v>
      </c>
    </row>
    <row r="47" spans="1:13" ht="15" customHeight="1" x14ac:dyDescent="0.2">
      <c r="A47" s="275" t="s">
        <v>271</v>
      </c>
      <c r="B47" s="223">
        <v>299.2</v>
      </c>
      <c r="C47" s="223">
        <v>914</v>
      </c>
      <c r="D47" s="223">
        <v>1257.5</v>
      </c>
      <c r="E47" s="223">
        <v>1551.5</v>
      </c>
      <c r="F47" s="223">
        <v>2052.5</v>
      </c>
      <c r="G47" s="223">
        <v>2409.1</v>
      </c>
      <c r="H47" s="223">
        <v>3441.7</v>
      </c>
      <c r="I47" s="223">
        <v>4469.3</v>
      </c>
      <c r="J47" s="223">
        <v>4528.6000000000004</v>
      </c>
      <c r="K47" s="223">
        <v>5876.5</v>
      </c>
      <c r="L47" s="223">
        <v>4428.8</v>
      </c>
      <c r="M47" s="223">
        <v>6517.4</v>
      </c>
    </row>
    <row r="48" spans="1:13" ht="12.95" customHeight="1" x14ac:dyDescent="0.2">
      <c r="A48" s="276" t="s">
        <v>319</v>
      </c>
      <c r="B48" s="223">
        <v>1892.1</v>
      </c>
      <c r="C48" s="223">
        <v>866.3</v>
      </c>
      <c r="D48" s="223">
        <v>2970.3</v>
      </c>
      <c r="E48" s="223">
        <v>2376.8000000000002</v>
      </c>
      <c r="F48" s="223">
        <v>2640.4</v>
      </c>
      <c r="G48" s="223">
        <v>2806</v>
      </c>
      <c r="H48" s="223">
        <v>1576.1</v>
      </c>
      <c r="I48" s="223">
        <v>2494.1</v>
      </c>
      <c r="J48" s="223">
        <v>4430.5</v>
      </c>
      <c r="K48" s="223">
        <v>4674.2</v>
      </c>
      <c r="L48" s="223">
        <v>-3376.9</v>
      </c>
      <c r="M48" s="223">
        <v>3157.5</v>
      </c>
    </row>
    <row r="49" spans="1:13" ht="12.95" customHeight="1" x14ac:dyDescent="0.2">
      <c r="A49" s="276" t="s">
        <v>320</v>
      </c>
      <c r="B49" s="223">
        <v>927.5</v>
      </c>
      <c r="C49" s="223">
        <v>439.9</v>
      </c>
      <c r="D49" s="223">
        <v>631.5</v>
      </c>
      <c r="E49" s="223">
        <v>520.9</v>
      </c>
      <c r="F49" s="223">
        <v>658.1</v>
      </c>
      <c r="G49" s="223">
        <v>694</v>
      </c>
      <c r="H49" s="223">
        <v>516.70000000000005</v>
      </c>
      <c r="I49" s="223">
        <v>570.20000000000005</v>
      </c>
      <c r="J49" s="223">
        <v>538.20000000000005</v>
      </c>
      <c r="K49" s="223">
        <v>1630.8</v>
      </c>
      <c r="L49" s="223">
        <v>403.8</v>
      </c>
      <c r="M49" s="223">
        <v>1234.5999999999999</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30740.799999999999</v>
      </c>
      <c r="C51" s="271">
        <v>38672.800000000003</v>
      </c>
      <c r="D51" s="271">
        <v>42888.9</v>
      </c>
      <c r="E51" s="271">
        <v>55156.2</v>
      </c>
      <c r="F51" s="271">
        <v>62098.2</v>
      </c>
      <c r="G51" s="271">
        <v>85958.3</v>
      </c>
      <c r="H51" s="271">
        <v>92240</v>
      </c>
      <c r="I51" s="271">
        <v>105443.4</v>
      </c>
      <c r="J51" s="271">
        <v>132863.6</v>
      </c>
      <c r="K51" s="271">
        <v>201821.9</v>
      </c>
      <c r="L51" s="271">
        <v>263120.59999999998</v>
      </c>
      <c r="M51" s="271">
        <v>597084.80000000005</v>
      </c>
    </row>
    <row r="52" spans="1:13" s="302" customFormat="1" ht="6.95" customHeight="1" thickBot="1" x14ac:dyDescent="0.25">
      <c r="A52" s="230"/>
      <c r="B52" s="231"/>
      <c r="C52" s="231"/>
      <c r="D52" s="231"/>
      <c r="E52" s="231"/>
      <c r="F52" s="231"/>
      <c r="G52" s="277"/>
      <c r="H52" s="231"/>
      <c r="I52" s="231"/>
      <c r="J52" s="231"/>
      <c r="K52" s="231"/>
      <c r="L52" s="231"/>
      <c r="M52" s="231"/>
    </row>
    <row r="53" spans="1:13" s="302" customFormat="1" ht="6.95" customHeight="1" x14ac:dyDescent="0.2">
      <c r="A53" s="232"/>
      <c r="B53" s="212"/>
      <c r="C53" s="212"/>
      <c r="D53" s="212"/>
      <c r="E53" s="212"/>
      <c r="F53" s="212"/>
      <c r="G53" s="274"/>
      <c r="H53" s="212"/>
      <c r="I53" s="212"/>
      <c r="J53" s="212"/>
      <c r="K53" s="212"/>
      <c r="L53" s="212"/>
      <c r="M53" s="212"/>
    </row>
    <row r="54" spans="1:13" ht="12.95" customHeight="1" x14ac:dyDescent="0.2">
      <c r="A54" s="232" t="s">
        <v>14</v>
      </c>
      <c r="B54" s="212"/>
      <c r="G54" s="274"/>
    </row>
    <row r="55" spans="1:13" ht="12.95" customHeight="1" x14ac:dyDescent="0.2">
      <c r="A55" s="273" t="s">
        <v>47</v>
      </c>
      <c r="B55" s="212">
        <v>323</v>
      </c>
      <c r="C55" s="212">
        <v>296</v>
      </c>
      <c r="D55" s="212">
        <v>300</v>
      </c>
      <c r="E55" s="212">
        <v>315</v>
      </c>
      <c r="F55" s="212">
        <v>331</v>
      </c>
      <c r="G55" s="278">
        <v>332</v>
      </c>
      <c r="H55" s="212">
        <v>325</v>
      </c>
      <c r="I55" s="212">
        <v>320</v>
      </c>
      <c r="J55" s="212">
        <v>323</v>
      </c>
      <c r="K55" s="212">
        <v>337</v>
      </c>
      <c r="L55" s="212">
        <v>358</v>
      </c>
      <c r="M55" s="212">
        <v>367</v>
      </c>
    </row>
    <row r="56" spans="1:13" ht="12.95" customHeight="1" x14ac:dyDescent="0.2">
      <c r="B56" s="212"/>
    </row>
  </sheetData>
  <hyperlinks>
    <hyperlink ref="A1" location="Мазмуну!A1" display="МАЗМУНУНА  кайтуу" xr:uid="{00000000-0004-0000-52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M56"/>
  <sheetViews>
    <sheetView workbookViewId="0">
      <selection activeCell="M42" sqref="M42"/>
    </sheetView>
  </sheetViews>
  <sheetFormatPr defaultRowHeight="12.95" customHeight="1" x14ac:dyDescent="0.2"/>
  <cols>
    <col min="1" max="1" width="41" style="232" customWidth="1"/>
    <col min="2" max="2" width="8.7109375" style="289" hidden="1" customWidth="1"/>
    <col min="3" max="6" width="0" style="212" hidden="1" customWidth="1"/>
    <col min="7" max="8" width="9.5703125" style="212" hidden="1" customWidth="1"/>
    <col min="9" max="13" width="9.5703125" style="212" customWidth="1"/>
    <col min="14" max="256" width="9.140625" style="212"/>
    <col min="257" max="257" width="41" style="212" customWidth="1"/>
    <col min="258" max="262" width="0" style="212" hidden="1" customWidth="1"/>
    <col min="263" max="267" width="9.5703125" style="212" customWidth="1"/>
    <col min="268" max="512" width="9.140625" style="212"/>
    <col min="513" max="513" width="41" style="212" customWidth="1"/>
    <col min="514" max="518" width="0" style="212" hidden="1" customWidth="1"/>
    <col min="519" max="523" width="9.5703125" style="212" customWidth="1"/>
    <col min="524" max="768" width="9.140625" style="212"/>
    <col min="769" max="769" width="41" style="212" customWidth="1"/>
    <col min="770" max="774" width="0" style="212" hidden="1" customWidth="1"/>
    <col min="775" max="779" width="9.5703125" style="212" customWidth="1"/>
    <col min="780" max="1024" width="9.140625" style="212"/>
    <col min="1025" max="1025" width="41" style="212" customWidth="1"/>
    <col min="1026" max="1030" width="0" style="212" hidden="1" customWidth="1"/>
    <col min="1031" max="1035" width="9.5703125" style="212" customWidth="1"/>
    <col min="1036" max="1280" width="9.140625" style="212"/>
    <col min="1281" max="1281" width="41" style="212" customWidth="1"/>
    <col min="1282" max="1286" width="0" style="212" hidden="1" customWidth="1"/>
    <col min="1287" max="1291" width="9.5703125" style="212" customWidth="1"/>
    <col min="1292" max="1536" width="9.140625" style="212"/>
    <col min="1537" max="1537" width="41" style="212" customWidth="1"/>
    <col min="1538" max="1542" width="0" style="212" hidden="1" customWidth="1"/>
    <col min="1543" max="1547" width="9.5703125" style="212" customWidth="1"/>
    <col min="1548" max="1792" width="9.140625" style="212"/>
    <col min="1793" max="1793" width="41" style="212" customWidth="1"/>
    <col min="1794" max="1798" width="0" style="212" hidden="1" customWidth="1"/>
    <col min="1799" max="1803" width="9.5703125" style="212" customWidth="1"/>
    <col min="1804" max="2048" width="9.140625" style="212"/>
    <col min="2049" max="2049" width="41" style="212" customWidth="1"/>
    <col min="2050" max="2054" width="0" style="212" hidden="1" customWidth="1"/>
    <col min="2055" max="2059" width="9.5703125" style="212" customWidth="1"/>
    <col min="2060" max="2304" width="9.140625" style="212"/>
    <col min="2305" max="2305" width="41" style="212" customWidth="1"/>
    <col min="2306" max="2310" width="0" style="212" hidden="1" customWidth="1"/>
    <col min="2311" max="2315" width="9.5703125" style="212" customWidth="1"/>
    <col min="2316" max="2560" width="9.140625" style="212"/>
    <col min="2561" max="2561" width="41" style="212" customWidth="1"/>
    <col min="2562" max="2566" width="0" style="212" hidden="1" customWidth="1"/>
    <col min="2567" max="2571" width="9.5703125" style="212" customWidth="1"/>
    <col min="2572" max="2816" width="9.140625" style="212"/>
    <col min="2817" max="2817" width="41" style="212" customWidth="1"/>
    <col min="2818" max="2822" width="0" style="212" hidden="1" customWidth="1"/>
    <col min="2823" max="2827" width="9.5703125" style="212" customWidth="1"/>
    <col min="2828" max="3072" width="9.140625" style="212"/>
    <col min="3073" max="3073" width="41" style="212" customWidth="1"/>
    <col min="3074" max="3078" width="0" style="212" hidden="1" customWidth="1"/>
    <col min="3079" max="3083" width="9.5703125" style="212" customWidth="1"/>
    <col min="3084" max="3328" width="9.140625" style="212"/>
    <col min="3329" max="3329" width="41" style="212" customWidth="1"/>
    <col min="3330" max="3334" width="0" style="212" hidden="1" customWidth="1"/>
    <col min="3335" max="3339" width="9.5703125" style="212" customWidth="1"/>
    <col min="3340" max="3584" width="9.140625" style="212"/>
    <col min="3585" max="3585" width="41" style="212" customWidth="1"/>
    <col min="3586" max="3590" width="0" style="212" hidden="1" customWidth="1"/>
    <col min="3591" max="3595" width="9.5703125" style="212" customWidth="1"/>
    <col min="3596" max="3840" width="9.140625" style="212"/>
    <col min="3841" max="3841" width="41" style="212" customWidth="1"/>
    <col min="3842" max="3846" width="0" style="212" hidden="1" customWidth="1"/>
    <col min="3847" max="3851" width="9.5703125" style="212" customWidth="1"/>
    <col min="3852" max="4096" width="9.140625" style="212"/>
    <col min="4097" max="4097" width="41" style="212" customWidth="1"/>
    <col min="4098" max="4102" width="0" style="212" hidden="1" customWidth="1"/>
    <col min="4103" max="4107" width="9.5703125" style="212" customWidth="1"/>
    <col min="4108" max="4352" width="9.140625" style="212"/>
    <col min="4353" max="4353" width="41" style="212" customWidth="1"/>
    <col min="4354" max="4358" width="0" style="212" hidden="1" customWidth="1"/>
    <col min="4359" max="4363" width="9.5703125" style="212" customWidth="1"/>
    <col min="4364" max="4608" width="9.140625" style="212"/>
    <col min="4609" max="4609" width="41" style="212" customWidth="1"/>
    <col min="4610" max="4614" width="0" style="212" hidden="1" customWidth="1"/>
    <col min="4615" max="4619" width="9.5703125" style="212" customWidth="1"/>
    <col min="4620" max="4864" width="9.140625" style="212"/>
    <col min="4865" max="4865" width="41" style="212" customWidth="1"/>
    <col min="4866" max="4870" width="0" style="212" hidden="1" customWidth="1"/>
    <col min="4871" max="4875" width="9.5703125" style="212" customWidth="1"/>
    <col min="4876" max="5120" width="9.140625" style="212"/>
    <col min="5121" max="5121" width="41" style="212" customWidth="1"/>
    <col min="5122" max="5126" width="0" style="212" hidden="1" customWidth="1"/>
    <col min="5127" max="5131" width="9.5703125" style="212" customWidth="1"/>
    <col min="5132" max="5376" width="9.140625" style="212"/>
    <col min="5377" max="5377" width="41" style="212" customWidth="1"/>
    <col min="5378" max="5382" width="0" style="212" hidden="1" customWidth="1"/>
    <col min="5383" max="5387" width="9.5703125" style="212" customWidth="1"/>
    <col min="5388" max="5632" width="9.140625" style="212"/>
    <col min="5633" max="5633" width="41" style="212" customWidth="1"/>
    <col min="5634" max="5638" width="0" style="212" hidden="1" customWidth="1"/>
    <col min="5639" max="5643" width="9.5703125" style="212" customWidth="1"/>
    <col min="5644" max="5888" width="9.140625" style="212"/>
    <col min="5889" max="5889" width="41" style="212" customWidth="1"/>
    <col min="5890" max="5894" width="0" style="212" hidden="1" customWidth="1"/>
    <col min="5895" max="5899" width="9.5703125" style="212" customWidth="1"/>
    <col min="5900" max="6144" width="9.140625" style="212"/>
    <col min="6145" max="6145" width="41" style="212" customWidth="1"/>
    <col min="6146" max="6150" width="0" style="212" hidden="1" customWidth="1"/>
    <col min="6151" max="6155" width="9.5703125" style="212" customWidth="1"/>
    <col min="6156" max="6400" width="9.140625" style="212"/>
    <col min="6401" max="6401" width="41" style="212" customWidth="1"/>
    <col min="6402" max="6406" width="0" style="212" hidden="1" customWidth="1"/>
    <col min="6407" max="6411" width="9.5703125" style="212" customWidth="1"/>
    <col min="6412" max="6656" width="9.140625" style="212"/>
    <col min="6657" max="6657" width="41" style="212" customWidth="1"/>
    <col min="6658" max="6662" width="0" style="212" hidden="1" customWidth="1"/>
    <col min="6663" max="6667" width="9.5703125" style="212" customWidth="1"/>
    <col min="6668" max="6912" width="9.140625" style="212"/>
    <col min="6913" max="6913" width="41" style="212" customWidth="1"/>
    <col min="6914" max="6918" width="0" style="212" hidden="1" customWidth="1"/>
    <col min="6919" max="6923" width="9.5703125" style="212" customWidth="1"/>
    <col min="6924" max="7168" width="9.140625" style="212"/>
    <col min="7169" max="7169" width="41" style="212" customWidth="1"/>
    <col min="7170" max="7174" width="0" style="212" hidden="1" customWidth="1"/>
    <col min="7175" max="7179" width="9.5703125" style="212" customWidth="1"/>
    <col min="7180" max="7424" width="9.140625" style="212"/>
    <col min="7425" max="7425" width="41" style="212" customWidth="1"/>
    <col min="7426" max="7430" width="0" style="212" hidden="1" customWidth="1"/>
    <col min="7431" max="7435" width="9.5703125" style="212" customWidth="1"/>
    <col min="7436" max="7680" width="9.140625" style="212"/>
    <col min="7681" max="7681" width="41" style="212" customWidth="1"/>
    <col min="7682" max="7686" width="0" style="212" hidden="1" customWidth="1"/>
    <col min="7687" max="7691" width="9.5703125" style="212" customWidth="1"/>
    <col min="7692" max="7936" width="9.140625" style="212"/>
    <col min="7937" max="7937" width="41" style="212" customWidth="1"/>
    <col min="7938" max="7942" width="0" style="212" hidden="1" customWidth="1"/>
    <col min="7943" max="7947" width="9.5703125" style="212" customWidth="1"/>
    <col min="7948" max="8192" width="9.140625" style="212"/>
    <col min="8193" max="8193" width="41" style="212" customWidth="1"/>
    <col min="8194" max="8198" width="0" style="212" hidden="1" customWidth="1"/>
    <col min="8199" max="8203" width="9.5703125" style="212" customWidth="1"/>
    <col min="8204" max="8448" width="9.140625" style="212"/>
    <col min="8449" max="8449" width="41" style="212" customWidth="1"/>
    <col min="8450" max="8454" width="0" style="212" hidden="1" customWidth="1"/>
    <col min="8455" max="8459" width="9.5703125" style="212" customWidth="1"/>
    <col min="8460" max="8704" width="9.140625" style="212"/>
    <col min="8705" max="8705" width="41" style="212" customWidth="1"/>
    <col min="8706" max="8710" width="0" style="212" hidden="1" customWidth="1"/>
    <col min="8711" max="8715" width="9.5703125" style="212" customWidth="1"/>
    <col min="8716" max="8960" width="9.140625" style="212"/>
    <col min="8961" max="8961" width="41" style="212" customWidth="1"/>
    <col min="8962" max="8966" width="0" style="212" hidden="1" customWidth="1"/>
    <col min="8967" max="8971" width="9.5703125" style="212" customWidth="1"/>
    <col min="8972" max="9216" width="9.140625" style="212"/>
    <col min="9217" max="9217" width="41" style="212" customWidth="1"/>
    <col min="9218" max="9222" width="0" style="212" hidden="1" customWidth="1"/>
    <col min="9223" max="9227" width="9.5703125" style="212" customWidth="1"/>
    <col min="9228" max="9472" width="9.140625" style="212"/>
    <col min="9473" max="9473" width="41" style="212" customWidth="1"/>
    <col min="9474" max="9478" width="0" style="212" hidden="1" customWidth="1"/>
    <col min="9479" max="9483" width="9.5703125" style="212" customWidth="1"/>
    <col min="9484" max="9728" width="9.140625" style="212"/>
    <col min="9729" max="9729" width="41" style="212" customWidth="1"/>
    <col min="9730" max="9734" width="0" style="212" hidden="1" customWidth="1"/>
    <col min="9735" max="9739" width="9.5703125" style="212" customWidth="1"/>
    <col min="9740" max="9984" width="9.140625" style="212"/>
    <col min="9985" max="9985" width="41" style="212" customWidth="1"/>
    <col min="9986" max="9990" width="0" style="212" hidden="1" customWidth="1"/>
    <col min="9991" max="9995" width="9.5703125" style="212" customWidth="1"/>
    <col min="9996" max="10240" width="9.140625" style="212"/>
    <col min="10241" max="10241" width="41" style="212" customWidth="1"/>
    <col min="10242" max="10246" width="0" style="212" hidden="1" customWidth="1"/>
    <col min="10247" max="10251" width="9.5703125" style="212" customWidth="1"/>
    <col min="10252" max="10496" width="9.140625" style="212"/>
    <col min="10497" max="10497" width="41" style="212" customWidth="1"/>
    <col min="10498" max="10502" width="0" style="212" hidden="1" customWidth="1"/>
    <col min="10503" max="10507" width="9.5703125" style="212" customWidth="1"/>
    <col min="10508" max="10752" width="9.140625" style="212"/>
    <col min="10753" max="10753" width="41" style="212" customWidth="1"/>
    <col min="10754" max="10758" width="0" style="212" hidden="1" customWidth="1"/>
    <col min="10759" max="10763" width="9.5703125" style="212" customWidth="1"/>
    <col min="10764" max="11008" width="9.140625" style="212"/>
    <col min="11009" max="11009" width="41" style="212" customWidth="1"/>
    <col min="11010" max="11014" width="0" style="212" hidden="1" customWidth="1"/>
    <col min="11015" max="11019" width="9.5703125" style="212" customWidth="1"/>
    <col min="11020" max="11264" width="9.140625" style="212"/>
    <col min="11265" max="11265" width="41" style="212" customWidth="1"/>
    <col min="11266" max="11270" width="0" style="212" hidden="1" customWidth="1"/>
    <col min="11271" max="11275" width="9.5703125" style="212" customWidth="1"/>
    <col min="11276" max="11520" width="9.140625" style="212"/>
    <col min="11521" max="11521" width="41" style="212" customWidth="1"/>
    <col min="11522" max="11526" width="0" style="212" hidden="1" customWidth="1"/>
    <col min="11527" max="11531" width="9.5703125" style="212" customWidth="1"/>
    <col min="11532" max="11776" width="9.140625" style="212"/>
    <col min="11777" max="11777" width="41" style="212" customWidth="1"/>
    <col min="11778" max="11782" width="0" style="212" hidden="1" customWidth="1"/>
    <col min="11783" max="11787" width="9.5703125" style="212" customWidth="1"/>
    <col min="11788" max="12032" width="9.140625" style="212"/>
    <col min="12033" max="12033" width="41" style="212" customWidth="1"/>
    <col min="12034" max="12038" width="0" style="212" hidden="1" customWidth="1"/>
    <col min="12039" max="12043" width="9.5703125" style="212" customWidth="1"/>
    <col min="12044" max="12288" width="9.140625" style="212"/>
    <col min="12289" max="12289" width="41" style="212" customWidth="1"/>
    <col min="12290" max="12294" width="0" style="212" hidden="1" customWidth="1"/>
    <col min="12295" max="12299" width="9.5703125" style="212" customWidth="1"/>
    <col min="12300" max="12544" width="9.140625" style="212"/>
    <col min="12545" max="12545" width="41" style="212" customWidth="1"/>
    <col min="12546" max="12550" width="0" style="212" hidden="1" customWidth="1"/>
    <col min="12551" max="12555" width="9.5703125" style="212" customWidth="1"/>
    <col min="12556" max="12800" width="9.140625" style="212"/>
    <col min="12801" max="12801" width="41" style="212" customWidth="1"/>
    <col min="12802" max="12806" width="0" style="212" hidden="1" customWidth="1"/>
    <col min="12807" max="12811" width="9.5703125" style="212" customWidth="1"/>
    <col min="12812" max="13056" width="9.140625" style="212"/>
    <col min="13057" max="13057" width="41" style="212" customWidth="1"/>
    <col min="13058" max="13062" width="0" style="212" hidden="1" customWidth="1"/>
    <col min="13063" max="13067" width="9.5703125" style="212" customWidth="1"/>
    <col min="13068" max="13312" width="9.140625" style="212"/>
    <col min="13313" max="13313" width="41" style="212" customWidth="1"/>
    <col min="13314" max="13318" width="0" style="212" hidden="1" customWidth="1"/>
    <col min="13319" max="13323" width="9.5703125" style="212" customWidth="1"/>
    <col min="13324" max="13568" width="9.140625" style="212"/>
    <col min="13569" max="13569" width="41" style="212" customWidth="1"/>
    <col min="13570" max="13574" width="0" style="212" hidden="1" customWidth="1"/>
    <col min="13575" max="13579" width="9.5703125" style="212" customWidth="1"/>
    <col min="13580" max="13824" width="9.140625" style="212"/>
    <col min="13825" max="13825" width="41" style="212" customWidth="1"/>
    <col min="13826" max="13830" width="0" style="212" hidden="1" customWidth="1"/>
    <col min="13831" max="13835" width="9.5703125" style="212" customWidth="1"/>
    <col min="13836" max="14080" width="9.140625" style="212"/>
    <col min="14081" max="14081" width="41" style="212" customWidth="1"/>
    <col min="14082" max="14086" width="0" style="212" hidden="1" customWidth="1"/>
    <col min="14087" max="14091" width="9.5703125" style="212" customWidth="1"/>
    <col min="14092" max="14336" width="9.140625" style="212"/>
    <col min="14337" max="14337" width="41" style="212" customWidth="1"/>
    <col min="14338" max="14342" width="0" style="212" hidden="1" customWidth="1"/>
    <col min="14343" max="14347" width="9.5703125" style="212" customWidth="1"/>
    <col min="14348" max="14592" width="9.140625" style="212"/>
    <col min="14593" max="14593" width="41" style="212" customWidth="1"/>
    <col min="14594" max="14598" width="0" style="212" hidden="1" customWidth="1"/>
    <col min="14599" max="14603" width="9.5703125" style="212" customWidth="1"/>
    <col min="14604" max="14848" width="9.140625" style="212"/>
    <col min="14849" max="14849" width="41" style="212" customWidth="1"/>
    <col min="14850" max="14854" width="0" style="212" hidden="1" customWidth="1"/>
    <col min="14855" max="14859" width="9.5703125" style="212" customWidth="1"/>
    <col min="14860" max="15104" width="9.140625" style="212"/>
    <col min="15105" max="15105" width="41" style="212" customWidth="1"/>
    <col min="15106" max="15110" width="0" style="212" hidden="1" customWidth="1"/>
    <col min="15111" max="15115" width="9.5703125" style="212" customWidth="1"/>
    <col min="15116" max="15360" width="9.140625" style="212"/>
    <col min="15361" max="15361" width="41" style="212" customWidth="1"/>
    <col min="15362" max="15366" width="0" style="212" hidden="1" customWidth="1"/>
    <col min="15367" max="15371" width="9.5703125" style="212" customWidth="1"/>
    <col min="15372" max="15616" width="9.140625" style="212"/>
    <col min="15617" max="15617" width="41" style="212" customWidth="1"/>
    <col min="15618" max="15622" width="0" style="212" hidden="1" customWidth="1"/>
    <col min="15623" max="15627" width="9.5703125" style="212" customWidth="1"/>
    <col min="15628" max="15872" width="9.140625" style="212"/>
    <col min="15873" max="15873" width="41" style="212" customWidth="1"/>
    <col min="15874" max="15878" width="0" style="212" hidden="1" customWidth="1"/>
    <col min="15879" max="15883" width="9.5703125" style="212" customWidth="1"/>
    <col min="15884" max="16128" width="9.140625" style="212"/>
    <col min="16129" max="16129" width="41"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341</v>
      </c>
      <c r="B2" s="287"/>
    </row>
    <row r="3" spans="1:13" s="279" customFormat="1" ht="18" customHeight="1" x14ac:dyDescent="0.2">
      <c r="A3" s="210" t="s">
        <v>342</v>
      </c>
      <c r="B3" s="287"/>
    </row>
    <row r="4" spans="1:13" s="279" customFormat="1" ht="18" customHeight="1" x14ac:dyDescent="0.2">
      <c r="A4" s="210" t="s">
        <v>343</v>
      </c>
      <c r="B4" s="287"/>
    </row>
    <row r="5" spans="1:13" s="269" customFormat="1" ht="18" customHeight="1" thickBot="1" x14ac:dyDescent="0.25">
      <c r="A5" s="268" t="s">
        <v>150</v>
      </c>
      <c r="B5" s="289"/>
      <c r="C5" s="289"/>
    </row>
    <row r="6" spans="1:13" s="272" customFormat="1" ht="18" customHeight="1" thickBot="1" x14ac:dyDescent="0.25">
      <c r="A6" s="280"/>
      <c r="B6" s="282">
        <v>2014</v>
      </c>
      <c r="C6" s="282">
        <v>2015</v>
      </c>
      <c r="D6" s="282">
        <v>2016</v>
      </c>
      <c r="E6" s="282">
        <v>2017</v>
      </c>
      <c r="F6" s="282">
        <v>2018</v>
      </c>
      <c r="G6" s="282">
        <v>2019</v>
      </c>
      <c r="H6" s="282">
        <v>2020</v>
      </c>
      <c r="I6" s="282">
        <v>2021</v>
      </c>
      <c r="J6" s="282">
        <v>2022</v>
      </c>
      <c r="K6" s="282">
        <v>2023</v>
      </c>
      <c r="L6" s="282">
        <v>2024</v>
      </c>
      <c r="M6" s="282">
        <v>2025</v>
      </c>
    </row>
    <row r="7" spans="1:13" s="221" customFormat="1" ht="12.95" customHeight="1" x14ac:dyDescent="0.2">
      <c r="A7" s="270"/>
      <c r="B7" s="233"/>
    </row>
    <row r="8" spans="1:13" s="299" customFormat="1" ht="12.95" customHeight="1" x14ac:dyDescent="0.2">
      <c r="A8" s="232" t="s">
        <v>42</v>
      </c>
      <c r="B8" s="271">
        <v>52986.7</v>
      </c>
      <c r="C8" s="271">
        <v>59101.9</v>
      </c>
      <c r="D8" s="271">
        <v>63366.400000000001</v>
      </c>
      <c r="E8" s="271">
        <v>72315.8</v>
      </c>
      <c r="F8" s="271">
        <v>80431</v>
      </c>
      <c r="G8" s="271">
        <v>91464.3</v>
      </c>
      <c r="H8" s="271">
        <v>107402.1</v>
      </c>
      <c r="I8" s="271">
        <v>135892</v>
      </c>
      <c r="J8" s="271">
        <v>160440</v>
      </c>
      <c r="K8" s="271">
        <v>204767</v>
      </c>
      <c r="L8" s="271">
        <v>280463.8</v>
      </c>
      <c r="M8" s="271">
        <v>416979.20000000001</v>
      </c>
    </row>
    <row r="9" spans="1:13" ht="12.95" customHeight="1" x14ac:dyDescent="0.2">
      <c r="A9" s="273" t="s">
        <v>236</v>
      </c>
      <c r="B9" s="274">
        <v>43863.6</v>
      </c>
      <c r="C9" s="274">
        <v>47125.4</v>
      </c>
      <c r="D9" s="274">
        <v>50863.8</v>
      </c>
      <c r="E9" s="274">
        <v>58738.8</v>
      </c>
      <c r="F9" s="274">
        <v>65311.3</v>
      </c>
      <c r="G9" s="274">
        <v>71692.2</v>
      </c>
      <c r="H9" s="274">
        <v>83702.899999999994</v>
      </c>
      <c r="I9" s="274">
        <v>111131.7</v>
      </c>
      <c r="J9" s="274">
        <v>135800</v>
      </c>
      <c r="K9" s="274">
        <v>175298.9</v>
      </c>
      <c r="L9" s="223">
        <v>245409.7</v>
      </c>
      <c r="M9" s="223">
        <v>371200.3</v>
      </c>
    </row>
    <row r="10" spans="1:13" ht="12.95" customHeight="1" x14ac:dyDescent="0.2">
      <c r="A10" s="275" t="s">
        <v>301</v>
      </c>
      <c r="B10" s="274">
        <v>3838.2</v>
      </c>
      <c r="C10" s="274">
        <v>5284.1</v>
      </c>
      <c r="D10" s="274">
        <v>5541.8</v>
      </c>
      <c r="E10" s="274">
        <v>6496.9</v>
      </c>
      <c r="F10" s="274">
        <v>6793.8</v>
      </c>
      <c r="G10" s="274">
        <v>7493.4</v>
      </c>
      <c r="H10" s="274">
        <v>9027.4</v>
      </c>
      <c r="I10" s="274">
        <v>11142.5</v>
      </c>
      <c r="J10" s="274">
        <v>17762.099999999999</v>
      </c>
      <c r="K10" s="274">
        <v>17922.2</v>
      </c>
      <c r="L10" s="223">
        <v>23618.799999999999</v>
      </c>
      <c r="M10" s="223">
        <v>32029.5</v>
      </c>
    </row>
    <row r="11" spans="1:13" ht="12.95" customHeight="1" x14ac:dyDescent="0.2">
      <c r="A11" s="275" t="s">
        <v>238</v>
      </c>
      <c r="B11" s="274">
        <v>1690.4</v>
      </c>
      <c r="C11" s="274">
        <v>3238.5</v>
      </c>
      <c r="D11" s="274">
        <v>1202.7</v>
      </c>
      <c r="E11" s="274">
        <v>571.4</v>
      </c>
      <c r="F11" s="274">
        <v>1031</v>
      </c>
      <c r="G11" s="274">
        <v>1922.5</v>
      </c>
      <c r="H11" s="274">
        <v>2700.7</v>
      </c>
      <c r="I11" s="274">
        <v>3042.6</v>
      </c>
      <c r="J11" s="274">
        <v>3790.7</v>
      </c>
      <c r="K11" s="274">
        <v>3492.9</v>
      </c>
      <c r="L11" s="223">
        <v>8871.6</v>
      </c>
      <c r="M11" s="223">
        <v>9225</v>
      </c>
    </row>
    <row r="12" spans="1:13" ht="12.95" customHeight="1" x14ac:dyDescent="0.2">
      <c r="A12" s="275" t="s">
        <v>239</v>
      </c>
      <c r="B12" s="274">
        <v>5304.2</v>
      </c>
      <c r="C12" s="274">
        <v>5544.6</v>
      </c>
      <c r="D12" s="274">
        <v>6618</v>
      </c>
      <c r="E12" s="274">
        <v>8455.7999999999993</v>
      </c>
      <c r="F12" s="274">
        <v>10486.7</v>
      </c>
      <c r="G12" s="274">
        <v>10733.4</v>
      </c>
      <c r="H12" s="274">
        <v>12786.1</v>
      </c>
      <c r="I12" s="274">
        <v>18448.7</v>
      </c>
      <c r="J12" s="274">
        <v>23567.1</v>
      </c>
      <c r="K12" s="274">
        <v>36066.6</v>
      </c>
      <c r="L12" s="223">
        <v>46707.4</v>
      </c>
      <c r="M12" s="223">
        <v>115689.3</v>
      </c>
    </row>
    <row r="13" spans="1:13" ht="12" x14ac:dyDescent="0.2">
      <c r="A13" s="275" t="s">
        <v>302</v>
      </c>
      <c r="B13" s="274">
        <v>2155.3000000000002</v>
      </c>
      <c r="C13" s="274">
        <v>3721.3</v>
      </c>
      <c r="D13" s="274">
        <v>4037.7</v>
      </c>
      <c r="E13" s="274">
        <v>3978.2</v>
      </c>
      <c r="F13" s="274">
        <v>3336.5</v>
      </c>
      <c r="G13" s="274">
        <v>3905.6</v>
      </c>
      <c r="H13" s="274">
        <v>5204.3999999999996</v>
      </c>
      <c r="I13" s="274">
        <v>6945.5</v>
      </c>
      <c r="J13" s="274">
        <v>7352.5</v>
      </c>
      <c r="K13" s="274">
        <v>10551</v>
      </c>
      <c r="L13" s="223">
        <v>23724.6</v>
      </c>
      <c r="M13" s="223">
        <v>26498.1</v>
      </c>
    </row>
    <row r="14" spans="1:13" ht="24" x14ac:dyDescent="0.2">
      <c r="A14" s="275" t="s">
        <v>241</v>
      </c>
      <c r="B14" s="274">
        <v>-166.1</v>
      </c>
      <c r="C14" s="274">
        <v>-0.3</v>
      </c>
      <c r="D14" s="274">
        <v>1.9</v>
      </c>
      <c r="E14" s="274">
        <v>4.8</v>
      </c>
      <c r="F14" s="274">
        <v>44.7</v>
      </c>
      <c r="G14" s="274">
        <v>2.8</v>
      </c>
      <c r="H14" s="274">
        <v>1.4</v>
      </c>
      <c r="I14" s="274">
        <v>0.5</v>
      </c>
      <c r="J14" s="274">
        <v>-45.2</v>
      </c>
      <c r="K14" s="274">
        <v>119.8</v>
      </c>
      <c r="L14" s="223">
        <v>99.1</v>
      </c>
      <c r="M14" s="223">
        <v>105.5</v>
      </c>
    </row>
    <row r="15" spans="1:13" ht="12.95" customHeight="1" x14ac:dyDescent="0.2">
      <c r="A15" s="275" t="s">
        <v>242</v>
      </c>
      <c r="B15" s="274">
        <v>25592.3</v>
      </c>
      <c r="C15" s="274">
        <v>26114.799999999999</v>
      </c>
      <c r="D15" s="274">
        <v>28519.1</v>
      </c>
      <c r="E15" s="274">
        <v>31871.200000000001</v>
      </c>
      <c r="F15" s="274">
        <v>38386.9</v>
      </c>
      <c r="G15" s="274">
        <v>39752</v>
      </c>
      <c r="H15" s="274">
        <v>42587.3</v>
      </c>
      <c r="I15" s="274">
        <v>51903.9</v>
      </c>
      <c r="J15" s="274">
        <v>58337.4</v>
      </c>
      <c r="K15" s="274">
        <v>74802.100000000006</v>
      </c>
      <c r="L15" s="223">
        <v>107801.8</v>
      </c>
      <c r="M15" s="223">
        <v>131619.20000000001</v>
      </c>
    </row>
    <row r="16" spans="1:13" ht="12.95" customHeight="1" x14ac:dyDescent="0.2">
      <c r="A16" s="275" t="s">
        <v>243</v>
      </c>
      <c r="B16" s="223">
        <v>5233.8</v>
      </c>
      <c r="C16" s="223">
        <v>3140</v>
      </c>
      <c r="D16" s="223">
        <v>4523</v>
      </c>
      <c r="E16" s="223">
        <v>6755</v>
      </c>
      <c r="F16" s="223">
        <v>5022.1000000000004</v>
      </c>
      <c r="G16" s="223">
        <v>7772.7</v>
      </c>
      <c r="H16" s="223">
        <v>11172.7</v>
      </c>
      <c r="I16" s="223">
        <v>19273.599999999999</v>
      </c>
      <c r="J16" s="223">
        <v>24438.7</v>
      </c>
      <c r="K16" s="223">
        <v>31540.7</v>
      </c>
      <c r="L16" s="223">
        <v>33450</v>
      </c>
      <c r="M16" s="223">
        <v>54670.2</v>
      </c>
    </row>
    <row r="17" spans="1:13" ht="12.95" customHeight="1" x14ac:dyDescent="0.2">
      <c r="A17" s="275" t="s">
        <v>244</v>
      </c>
      <c r="B17" s="223">
        <v>215.5</v>
      </c>
      <c r="C17" s="223">
        <v>82.4</v>
      </c>
      <c r="D17" s="223">
        <v>419.7</v>
      </c>
      <c r="E17" s="223">
        <v>605.5</v>
      </c>
      <c r="F17" s="223">
        <v>209.3</v>
      </c>
      <c r="G17" s="223">
        <v>109.7</v>
      </c>
      <c r="H17" s="223">
        <v>222.9</v>
      </c>
      <c r="I17" s="223">
        <v>374.5</v>
      </c>
      <c r="J17" s="223">
        <v>596.70000000000005</v>
      </c>
      <c r="K17" s="223">
        <v>803.6</v>
      </c>
      <c r="L17" s="223">
        <v>1136.5999999999999</v>
      </c>
      <c r="M17" s="223">
        <v>1363.5</v>
      </c>
    </row>
    <row r="18" spans="1:13" ht="12.95" customHeight="1" x14ac:dyDescent="0.2">
      <c r="A18" s="273" t="s">
        <v>245</v>
      </c>
      <c r="B18" s="223">
        <v>9123.1</v>
      </c>
      <c r="C18" s="223">
        <v>11976.5</v>
      </c>
      <c r="D18" s="223">
        <v>12502.5</v>
      </c>
      <c r="E18" s="223">
        <v>13576.9</v>
      </c>
      <c r="F18" s="223">
        <v>15119.8</v>
      </c>
      <c r="G18" s="223">
        <v>19772.099999999999</v>
      </c>
      <c r="H18" s="223">
        <v>23699.200000000001</v>
      </c>
      <c r="I18" s="223">
        <v>24760.3</v>
      </c>
      <c r="J18" s="223">
        <v>24640</v>
      </c>
      <c r="K18" s="223">
        <v>29468.1</v>
      </c>
      <c r="L18" s="223">
        <v>35054.1</v>
      </c>
      <c r="M18" s="223">
        <v>45778.9</v>
      </c>
    </row>
    <row r="19" spans="1:13" ht="12.95" customHeight="1" x14ac:dyDescent="0.2">
      <c r="A19" s="275" t="s">
        <v>246</v>
      </c>
      <c r="B19" s="223">
        <v>7408.6</v>
      </c>
      <c r="C19" s="223">
        <v>8002</v>
      </c>
      <c r="D19" s="223">
        <v>8513.2999999999993</v>
      </c>
      <c r="E19" s="223">
        <v>8960.7999999999993</v>
      </c>
      <c r="F19" s="223">
        <v>10664.6</v>
      </c>
      <c r="G19" s="223">
        <v>11670</v>
      </c>
      <c r="H19" s="223">
        <v>12707.2</v>
      </c>
      <c r="I19" s="223">
        <v>12425.2</v>
      </c>
      <c r="J19" s="223">
        <v>13531.3</v>
      </c>
      <c r="K19" s="223">
        <v>17353.7</v>
      </c>
      <c r="L19" s="223">
        <v>22000.799999999999</v>
      </c>
      <c r="M19" s="223">
        <v>27877.200000000001</v>
      </c>
    </row>
    <row r="20" spans="1:13" ht="12.95" customHeight="1" x14ac:dyDescent="0.2">
      <c r="A20" s="275" t="s">
        <v>247</v>
      </c>
      <c r="B20" s="223" t="s">
        <v>248</v>
      </c>
      <c r="C20" s="223" t="s">
        <v>248</v>
      </c>
      <c r="D20" s="223" t="s">
        <v>248</v>
      </c>
      <c r="E20" s="223" t="s">
        <v>248</v>
      </c>
      <c r="F20" s="223">
        <v>1.5</v>
      </c>
      <c r="G20" s="223">
        <v>2.8</v>
      </c>
      <c r="H20" s="223">
        <v>2.8</v>
      </c>
      <c r="I20" s="223">
        <v>3.3</v>
      </c>
      <c r="J20" s="223">
        <v>1.8</v>
      </c>
      <c r="K20" s="223">
        <v>1.8</v>
      </c>
      <c r="L20" s="223">
        <v>1.8</v>
      </c>
      <c r="M20" s="223">
        <v>1.8</v>
      </c>
    </row>
    <row r="21" spans="1:13" ht="12.95" customHeight="1" x14ac:dyDescent="0.2">
      <c r="A21" s="275" t="s">
        <v>249</v>
      </c>
      <c r="B21" s="223">
        <v>0.3</v>
      </c>
      <c r="C21" s="223">
        <v>1.4</v>
      </c>
      <c r="D21" s="223">
        <v>8.1</v>
      </c>
      <c r="E21" s="223">
        <v>1.4</v>
      </c>
      <c r="F21" s="223">
        <v>6</v>
      </c>
      <c r="G21" s="223">
        <v>2.2000000000000002</v>
      </c>
      <c r="H21" s="223">
        <v>945.1</v>
      </c>
      <c r="I21" s="223">
        <v>1780.3</v>
      </c>
      <c r="J21" s="223">
        <v>47.3</v>
      </c>
      <c r="K21" s="223">
        <v>386.6</v>
      </c>
      <c r="L21" s="223">
        <v>757.4</v>
      </c>
      <c r="M21" s="223">
        <v>373.2</v>
      </c>
    </row>
    <row r="22" spans="1:13" ht="12.95" customHeight="1" x14ac:dyDescent="0.2">
      <c r="A22" s="275" t="s">
        <v>250</v>
      </c>
      <c r="B22" s="223">
        <v>28.9</v>
      </c>
      <c r="C22" s="223">
        <v>105.9</v>
      </c>
      <c r="D22" s="223">
        <v>118.5</v>
      </c>
      <c r="E22" s="223">
        <v>159.80000000000001</v>
      </c>
      <c r="F22" s="223">
        <v>131.9</v>
      </c>
      <c r="G22" s="223">
        <v>134.69999999999999</v>
      </c>
      <c r="H22" s="223">
        <v>141.9</v>
      </c>
      <c r="I22" s="223">
        <v>124.4</v>
      </c>
      <c r="J22" s="223">
        <v>141.9</v>
      </c>
      <c r="K22" s="223">
        <v>162.80000000000001</v>
      </c>
      <c r="L22" s="223">
        <v>104.1</v>
      </c>
      <c r="M22" s="223">
        <v>114.5</v>
      </c>
    </row>
    <row r="23" spans="1:13" ht="12.95" customHeight="1" x14ac:dyDescent="0.2">
      <c r="A23" s="275" t="s">
        <v>251</v>
      </c>
      <c r="B23" s="223">
        <v>0</v>
      </c>
      <c r="C23" s="223">
        <v>0</v>
      </c>
      <c r="D23" s="223">
        <v>0</v>
      </c>
      <c r="E23" s="223">
        <v>0.6</v>
      </c>
      <c r="F23" s="223">
        <v>0</v>
      </c>
      <c r="G23" s="223">
        <v>39</v>
      </c>
      <c r="H23" s="223">
        <v>44.4</v>
      </c>
      <c r="I23" s="223">
        <v>68.099999999999994</v>
      </c>
      <c r="J23" s="223">
        <v>69.8</v>
      </c>
      <c r="K23" s="223">
        <v>397.9</v>
      </c>
      <c r="L23" s="223">
        <v>35.200000000000003</v>
      </c>
      <c r="M23" s="223">
        <v>1</v>
      </c>
    </row>
    <row r="24" spans="1:13" ht="12.95" customHeight="1" x14ac:dyDescent="0.2">
      <c r="A24" s="275" t="s">
        <v>252</v>
      </c>
      <c r="B24" s="223">
        <v>280.10000000000002</v>
      </c>
      <c r="C24" s="223">
        <v>2422.6</v>
      </c>
      <c r="D24" s="223">
        <v>3526</v>
      </c>
      <c r="E24" s="223">
        <v>3975.7</v>
      </c>
      <c r="F24" s="223">
        <v>3271.5</v>
      </c>
      <c r="G24" s="223">
        <v>3309.2</v>
      </c>
      <c r="H24" s="223">
        <v>4159</v>
      </c>
      <c r="I24" s="223">
        <v>3821</v>
      </c>
      <c r="J24" s="223">
        <v>3601.3</v>
      </c>
      <c r="K24" s="223">
        <v>3927.1</v>
      </c>
      <c r="L24" s="223">
        <v>3173.3</v>
      </c>
      <c r="M24" s="223">
        <v>2500.3000000000002</v>
      </c>
    </row>
    <row r="25" spans="1:13" ht="12.95" customHeight="1" x14ac:dyDescent="0.2">
      <c r="A25" s="275" t="s">
        <v>253</v>
      </c>
      <c r="B25" s="223">
        <v>1216.4000000000001</v>
      </c>
      <c r="C25" s="223">
        <v>1228.4000000000001</v>
      </c>
      <c r="D25" s="223">
        <v>122.5</v>
      </c>
      <c r="E25" s="223">
        <v>258</v>
      </c>
      <c r="F25" s="223">
        <v>843.7</v>
      </c>
      <c r="G25" s="223">
        <v>4245.2</v>
      </c>
      <c r="H25" s="223">
        <v>5230.8</v>
      </c>
      <c r="I25" s="223">
        <v>5778</v>
      </c>
      <c r="J25" s="223">
        <v>6667.2</v>
      </c>
      <c r="K25" s="223">
        <v>6798</v>
      </c>
      <c r="L25" s="223">
        <v>8231</v>
      </c>
      <c r="M25" s="223">
        <v>13181.1</v>
      </c>
    </row>
    <row r="26" spans="1:13" ht="12" x14ac:dyDescent="0.2">
      <c r="A26" s="273" t="s">
        <v>317</v>
      </c>
      <c r="B26" s="223">
        <v>188.8</v>
      </c>
      <c r="C26" s="223">
        <v>216.1</v>
      </c>
      <c r="D26" s="223">
        <v>214.2</v>
      </c>
      <c r="E26" s="223">
        <v>220.6</v>
      </c>
      <c r="F26" s="223">
        <v>200.4</v>
      </c>
      <c r="G26" s="223">
        <v>369.1</v>
      </c>
      <c r="H26" s="223">
        <v>467.9</v>
      </c>
      <c r="I26" s="223">
        <v>760</v>
      </c>
      <c r="J26" s="223">
        <v>579.4</v>
      </c>
      <c r="K26" s="223">
        <v>440.2</v>
      </c>
      <c r="L26" s="223">
        <v>750.3</v>
      </c>
      <c r="M26" s="223">
        <v>1729.8</v>
      </c>
    </row>
    <row r="27" spans="1:13" ht="12.95" customHeight="1" x14ac:dyDescent="0.2">
      <c r="A27" s="273"/>
      <c r="B27" s="223"/>
      <c r="C27" s="223"/>
      <c r="D27" s="223"/>
      <c r="E27" s="223"/>
      <c r="F27" s="223"/>
      <c r="G27" s="238"/>
      <c r="H27" s="238"/>
      <c r="I27" s="238"/>
      <c r="J27" s="238"/>
      <c r="K27" s="238"/>
      <c r="L27" s="223"/>
      <c r="M27" s="223"/>
    </row>
    <row r="28" spans="1:13" ht="12.95" customHeight="1" x14ac:dyDescent="0.2">
      <c r="A28" s="232" t="s">
        <v>43</v>
      </c>
      <c r="B28" s="271">
        <v>39041.9</v>
      </c>
      <c r="C28" s="271">
        <v>45620.9</v>
      </c>
      <c r="D28" s="271">
        <v>47472.9</v>
      </c>
      <c r="E28" s="271">
        <v>53866.2</v>
      </c>
      <c r="F28" s="271">
        <v>59314.3</v>
      </c>
      <c r="G28" s="271">
        <v>65653.8</v>
      </c>
      <c r="H28" s="271">
        <v>78435.399999999994</v>
      </c>
      <c r="I28" s="271">
        <v>99185.8</v>
      </c>
      <c r="J28" s="271">
        <v>116292.3</v>
      </c>
      <c r="K28" s="271">
        <v>147123.20000000001</v>
      </c>
      <c r="L28" s="271">
        <v>125412.8</v>
      </c>
      <c r="M28" s="271">
        <v>252937.1</v>
      </c>
    </row>
    <row r="29" spans="1:13" ht="12.95" customHeight="1" x14ac:dyDescent="0.2">
      <c r="A29" s="273" t="s">
        <v>255</v>
      </c>
      <c r="B29" s="274">
        <v>33870.199999999997</v>
      </c>
      <c r="C29" s="274">
        <v>38653.599999999999</v>
      </c>
      <c r="D29" s="274">
        <v>39843.1</v>
      </c>
      <c r="E29" s="274">
        <v>45027.6</v>
      </c>
      <c r="F29" s="274">
        <v>48774.6</v>
      </c>
      <c r="G29" s="274">
        <v>49523.199999999997</v>
      </c>
      <c r="H29" s="274">
        <v>58831.4</v>
      </c>
      <c r="I29" s="274">
        <v>77529.600000000006</v>
      </c>
      <c r="J29" s="274">
        <v>92029.5</v>
      </c>
      <c r="K29" s="274">
        <v>119946.9</v>
      </c>
      <c r="L29" s="274">
        <v>92806.5</v>
      </c>
      <c r="M29" s="274">
        <v>211716.8</v>
      </c>
    </row>
    <row r="30" spans="1:13" ht="12.95" customHeight="1" x14ac:dyDescent="0.2">
      <c r="A30" s="275" t="s">
        <v>256</v>
      </c>
      <c r="B30" s="274">
        <v>14429.4</v>
      </c>
      <c r="C30" s="274">
        <v>16185.4</v>
      </c>
      <c r="D30" s="274">
        <v>18007.400000000001</v>
      </c>
      <c r="E30" s="274">
        <v>22109.3</v>
      </c>
      <c r="F30" s="274">
        <v>25835.8</v>
      </c>
      <c r="G30" s="274">
        <v>26744.6</v>
      </c>
      <c r="H30" s="274">
        <v>29457.5</v>
      </c>
      <c r="I30" s="274">
        <v>37093.300000000003</v>
      </c>
      <c r="J30" s="274">
        <v>37582.5</v>
      </c>
      <c r="K30" s="274">
        <v>56646.9</v>
      </c>
      <c r="L30" s="223">
        <v>20287</v>
      </c>
      <c r="M30" s="223">
        <v>118103.2</v>
      </c>
    </row>
    <row r="31" spans="1:13" ht="12.95" customHeight="1" x14ac:dyDescent="0.2">
      <c r="A31" s="275" t="s">
        <v>257</v>
      </c>
      <c r="B31" s="274">
        <v>1738</v>
      </c>
      <c r="C31" s="274">
        <v>1307.2</v>
      </c>
      <c r="D31" s="274">
        <v>898.3</v>
      </c>
      <c r="E31" s="274">
        <v>2212.1999999999998</v>
      </c>
      <c r="F31" s="274">
        <v>2342.6</v>
      </c>
      <c r="G31" s="274">
        <v>2210</v>
      </c>
      <c r="H31" s="274">
        <v>3061.4</v>
      </c>
      <c r="I31" s="274">
        <v>8545.4</v>
      </c>
      <c r="J31" s="274">
        <v>11268.8</v>
      </c>
      <c r="K31" s="274">
        <v>17941.5</v>
      </c>
      <c r="L31" s="223">
        <v>24896.6</v>
      </c>
      <c r="M31" s="223">
        <v>32620.5</v>
      </c>
    </row>
    <row r="32" spans="1:13" ht="12.95" customHeight="1" x14ac:dyDescent="0.2">
      <c r="A32" s="275" t="s">
        <v>258</v>
      </c>
      <c r="B32" s="274">
        <v>14232.2</v>
      </c>
      <c r="C32" s="274">
        <v>17126.7</v>
      </c>
      <c r="D32" s="274">
        <v>16311</v>
      </c>
      <c r="E32" s="274">
        <v>15879.6</v>
      </c>
      <c r="F32" s="274">
        <v>16182.3</v>
      </c>
      <c r="G32" s="274">
        <v>16460.3</v>
      </c>
      <c r="H32" s="274">
        <v>20785.400000000001</v>
      </c>
      <c r="I32" s="274">
        <v>26097.4</v>
      </c>
      <c r="J32" s="274">
        <v>30843.599999999999</v>
      </c>
      <c r="K32" s="274">
        <v>35616.699999999997</v>
      </c>
      <c r="L32" s="223">
        <v>33746.9</v>
      </c>
      <c r="M32" s="223">
        <v>43036</v>
      </c>
    </row>
    <row r="33" spans="1:13" ht="12.95" customHeight="1" x14ac:dyDescent="0.2">
      <c r="A33" s="275" t="s">
        <v>259</v>
      </c>
      <c r="B33" s="274">
        <v>334.1</v>
      </c>
      <c r="C33" s="274">
        <v>793.9</v>
      </c>
      <c r="D33" s="274">
        <v>1107.9000000000001</v>
      </c>
      <c r="E33" s="274">
        <v>1138.3</v>
      </c>
      <c r="F33" s="274">
        <v>942.6</v>
      </c>
      <c r="G33" s="274">
        <v>962.1</v>
      </c>
      <c r="H33" s="274">
        <v>1504.8</v>
      </c>
      <c r="I33" s="274">
        <v>1815.2</v>
      </c>
      <c r="J33" s="274">
        <v>4161.7</v>
      </c>
      <c r="K33" s="274">
        <v>3514.5</v>
      </c>
      <c r="L33" s="223">
        <v>4810.5</v>
      </c>
      <c r="M33" s="223">
        <v>5992.4</v>
      </c>
    </row>
    <row r="34" spans="1:13" ht="12.95" customHeight="1" x14ac:dyDescent="0.2">
      <c r="A34" s="275" t="s">
        <v>260</v>
      </c>
      <c r="B34" s="274">
        <v>1845.4</v>
      </c>
      <c r="C34" s="274">
        <v>1554</v>
      </c>
      <c r="D34" s="274">
        <v>1590.6</v>
      </c>
      <c r="E34" s="274">
        <v>1811.8</v>
      </c>
      <c r="F34" s="274">
        <v>1171.5999999999999</v>
      </c>
      <c r="G34" s="274">
        <v>1454.9</v>
      </c>
      <c r="H34" s="274">
        <v>1682.2</v>
      </c>
      <c r="I34" s="274">
        <v>1930.9</v>
      </c>
      <c r="J34" s="274">
        <v>2639</v>
      </c>
      <c r="K34" s="274">
        <v>3389</v>
      </c>
      <c r="L34" s="223">
        <v>4260.3</v>
      </c>
      <c r="M34" s="223">
        <v>6419.6</v>
      </c>
    </row>
    <row r="35" spans="1:13" ht="12.95" customHeight="1" x14ac:dyDescent="0.2">
      <c r="A35" s="275" t="s">
        <v>261</v>
      </c>
      <c r="B35" s="274">
        <v>842.1</v>
      </c>
      <c r="C35" s="274">
        <v>1619.8</v>
      </c>
      <c r="D35" s="274">
        <v>1819.3</v>
      </c>
      <c r="E35" s="274">
        <v>1702</v>
      </c>
      <c r="F35" s="274">
        <v>2191</v>
      </c>
      <c r="G35" s="274">
        <v>1573.1</v>
      </c>
      <c r="H35" s="274">
        <v>2229.6</v>
      </c>
      <c r="I35" s="274">
        <v>1913.3</v>
      </c>
      <c r="J35" s="274">
        <v>5303.8</v>
      </c>
      <c r="K35" s="274">
        <v>2592.8000000000002</v>
      </c>
      <c r="L35" s="223">
        <v>4501.5</v>
      </c>
      <c r="M35" s="223">
        <v>5140.8</v>
      </c>
    </row>
    <row r="36" spans="1:13" ht="12.95" customHeight="1" x14ac:dyDescent="0.2">
      <c r="A36" s="275" t="s">
        <v>262</v>
      </c>
      <c r="B36" s="274">
        <v>449.1</v>
      </c>
      <c r="C36" s="274">
        <v>66.599999999999994</v>
      </c>
      <c r="D36" s="274">
        <v>108.6</v>
      </c>
      <c r="E36" s="274">
        <v>174.5</v>
      </c>
      <c r="F36" s="274">
        <v>108.6</v>
      </c>
      <c r="G36" s="274">
        <v>118.3</v>
      </c>
      <c r="H36" s="274">
        <v>110.5</v>
      </c>
      <c r="I36" s="274">
        <v>134.1</v>
      </c>
      <c r="J36" s="274">
        <v>230.2</v>
      </c>
      <c r="K36" s="274">
        <v>245.5</v>
      </c>
      <c r="L36" s="223">
        <v>303.8</v>
      </c>
      <c r="M36" s="223">
        <v>404.2</v>
      </c>
    </row>
    <row r="37" spans="1:13" ht="12.95" customHeight="1" x14ac:dyDescent="0.2">
      <c r="A37" s="273" t="s">
        <v>263</v>
      </c>
      <c r="B37" s="274">
        <v>5171.6000000000004</v>
      </c>
      <c r="C37" s="274">
        <v>6967.2</v>
      </c>
      <c r="D37" s="274">
        <v>7629.8</v>
      </c>
      <c r="E37" s="274">
        <v>8838.6</v>
      </c>
      <c r="F37" s="274">
        <v>10539.8</v>
      </c>
      <c r="G37" s="274">
        <v>16130.6</v>
      </c>
      <c r="H37" s="274">
        <v>19604</v>
      </c>
      <c r="I37" s="274">
        <v>21656.2</v>
      </c>
      <c r="J37" s="274">
        <v>24262.799999999999</v>
      </c>
      <c r="K37" s="274">
        <v>27176.3</v>
      </c>
      <c r="L37" s="223">
        <v>32606.3</v>
      </c>
      <c r="M37" s="223">
        <v>41220.400000000001</v>
      </c>
    </row>
    <row r="38" spans="1:13" ht="12.95" customHeight="1" x14ac:dyDescent="0.2">
      <c r="A38" s="275" t="s">
        <v>264</v>
      </c>
      <c r="B38" s="274">
        <v>5118.6000000000004</v>
      </c>
      <c r="C38" s="274">
        <v>6928.3</v>
      </c>
      <c r="D38" s="274">
        <v>7582.1</v>
      </c>
      <c r="E38" s="274">
        <v>8753</v>
      </c>
      <c r="F38" s="274">
        <v>10463.799999999999</v>
      </c>
      <c r="G38" s="274">
        <v>15753.7</v>
      </c>
      <c r="H38" s="274">
        <v>19300.3</v>
      </c>
      <c r="I38" s="274">
        <v>21508.400000000001</v>
      </c>
      <c r="J38" s="274">
        <v>24199.9</v>
      </c>
      <c r="K38" s="274">
        <v>27060.5</v>
      </c>
      <c r="L38" s="223">
        <v>32452.2</v>
      </c>
      <c r="M38" s="223">
        <v>40158.6</v>
      </c>
    </row>
    <row r="39" spans="1:13" ht="12.95" customHeight="1" x14ac:dyDescent="0.2">
      <c r="A39" s="275" t="s">
        <v>265</v>
      </c>
      <c r="B39" s="274">
        <v>27.6</v>
      </c>
      <c r="C39" s="274">
        <v>12.1</v>
      </c>
      <c r="D39" s="274">
        <v>18.8</v>
      </c>
      <c r="E39" s="274">
        <v>17.899999999999999</v>
      </c>
      <c r="F39" s="274">
        <v>17.5</v>
      </c>
      <c r="G39" s="274">
        <v>93.5</v>
      </c>
      <c r="H39" s="274">
        <v>167.3</v>
      </c>
      <c r="I39" s="274">
        <v>88.9</v>
      </c>
      <c r="J39" s="274">
        <v>38.200000000000003</v>
      </c>
      <c r="K39" s="274">
        <v>72.5</v>
      </c>
      <c r="L39" s="223">
        <v>93.5</v>
      </c>
      <c r="M39" s="223">
        <v>1002.4</v>
      </c>
    </row>
    <row r="40" spans="1:13" ht="15" customHeight="1" x14ac:dyDescent="0.2">
      <c r="A40" s="275" t="s">
        <v>1386</v>
      </c>
      <c r="B40" s="274">
        <v>25.5</v>
      </c>
      <c r="C40" s="274">
        <v>26.8</v>
      </c>
      <c r="D40" s="274">
        <v>29</v>
      </c>
      <c r="E40" s="274">
        <v>67.8</v>
      </c>
      <c r="F40" s="274">
        <v>58.4</v>
      </c>
      <c r="G40" s="274">
        <v>283.39999999999998</v>
      </c>
      <c r="H40" s="274">
        <v>136.4</v>
      </c>
      <c r="I40" s="274">
        <v>58.9</v>
      </c>
      <c r="J40" s="274">
        <v>24.7</v>
      </c>
      <c r="K40" s="274">
        <v>43.3</v>
      </c>
      <c r="L40" s="223">
        <v>60.6</v>
      </c>
      <c r="M40" s="223">
        <v>59.5</v>
      </c>
    </row>
    <row r="41" spans="1:13" ht="12.95" customHeight="1" x14ac:dyDescent="0.2">
      <c r="A41" s="273"/>
      <c r="B41" s="223"/>
      <c r="C41" s="223"/>
      <c r="D41" s="223"/>
      <c r="E41" s="223"/>
      <c r="F41" s="223"/>
      <c r="G41" s="223"/>
      <c r="H41" s="223"/>
      <c r="I41" s="223"/>
      <c r="J41" s="223"/>
      <c r="K41" s="223"/>
      <c r="L41" s="223"/>
      <c r="M41" s="223"/>
    </row>
    <row r="42" spans="1:13" ht="12.95" customHeight="1" x14ac:dyDescent="0.2">
      <c r="A42" s="232" t="s">
        <v>44</v>
      </c>
      <c r="B42" s="271">
        <v>13944.8</v>
      </c>
      <c r="C42" s="271">
        <v>13481</v>
      </c>
      <c r="D42" s="271">
        <v>15893.5</v>
      </c>
      <c r="E42" s="271">
        <v>18449.5</v>
      </c>
      <c r="F42" s="271">
        <v>21116.7</v>
      </c>
      <c r="G42" s="271">
        <v>25810.400000000001</v>
      </c>
      <c r="H42" s="271">
        <v>28966.7</v>
      </c>
      <c r="I42" s="271">
        <v>36706.199999999997</v>
      </c>
      <c r="J42" s="271">
        <v>44147.7</v>
      </c>
      <c r="K42" s="271">
        <v>57643.8</v>
      </c>
      <c r="L42" s="271">
        <v>155051</v>
      </c>
      <c r="M42" s="271">
        <v>164042</v>
      </c>
    </row>
    <row r="43" spans="1:13" ht="12.95" customHeight="1" x14ac:dyDescent="0.2">
      <c r="A43" s="273" t="s">
        <v>267</v>
      </c>
      <c r="B43" s="223">
        <v>2176.1</v>
      </c>
      <c r="C43" s="223">
        <v>2144.3000000000002</v>
      </c>
      <c r="D43" s="223">
        <v>1714.3</v>
      </c>
      <c r="E43" s="223">
        <v>1708.7</v>
      </c>
      <c r="F43" s="223">
        <v>1901.7</v>
      </c>
      <c r="G43" s="223">
        <v>2268.5</v>
      </c>
      <c r="H43" s="223">
        <v>2515.4</v>
      </c>
      <c r="I43" s="223">
        <v>2507.6</v>
      </c>
      <c r="J43" s="223">
        <v>3496.8</v>
      </c>
      <c r="K43" s="223">
        <v>3796.4</v>
      </c>
      <c r="L43" s="223">
        <v>4417.3999999999996</v>
      </c>
      <c r="M43" s="223">
        <v>3309.9</v>
      </c>
    </row>
    <row r="44" spans="1:13" ht="12.95" customHeight="1" x14ac:dyDescent="0.2">
      <c r="A44" s="273" t="s">
        <v>268</v>
      </c>
      <c r="B44" s="223">
        <v>2714.1</v>
      </c>
      <c r="C44" s="223">
        <v>2580.8000000000002</v>
      </c>
      <c r="D44" s="223">
        <v>2872.7</v>
      </c>
      <c r="E44" s="223">
        <v>3248.9</v>
      </c>
      <c r="F44" s="223">
        <v>3231.5</v>
      </c>
      <c r="G44" s="223">
        <v>5453.8</v>
      </c>
      <c r="H44" s="223">
        <v>5446.5</v>
      </c>
      <c r="I44" s="223">
        <v>6599</v>
      </c>
      <c r="J44" s="223">
        <v>8276.2000000000007</v>
      </c>
      <c r="K44" s="223">
        <v>10036.799999999999</v>
      </c>
      <c r="L44" s="223">
        <v>86940.7</v>
      </c>
      <c r="M44" s="223">
        <v>57701</v>
      </c>
    </row>
    <row r="45" spans="1:13" ht="12.95" customHeight="1" x14ac:dyDescent="0.2">
      <c r="A45" s="275" t="s">
        <v>269</v>
      </c>
      <c r="B45" s="223">
        <v>671.3</v>
      </c>
      <c r="C45" s="223">
        <v>319.10000000000002</v>
      </c>
      <c r="D45" s="223">
        <v>261</v>
      </c>
      <c r="E45" s="223">
        <v>496.3</v>
      </c>
      <c r="F45" s="223">
        <v>524.4</v>
      </c>
      <c r="G45" s="223">
        <v>617.4</v>
      </c>
      <c r="H45" s="223">
        <v>1093.8</v>
      </c>
      <c r="I45" s="223">
        <v>2058.3000000000002</v>
      </c>
      <c r="J45" s="223">
        <v>2357.6</v>
      </c>
      <c r="K45" s="223">
        <v>2452.3000000000002</v>
      </c>
      <c r="L45" s="274">
        <v>3661.5</v>
      </c>
      <c r="M45" s="274">
        <v>4708</v>
      </c>
    </row>
    <row r="46" spans="1:13" ht="15" customHeight="1" x14ac:dyDescent="0.2">
      <c r="A46" s="275" t="s">
        <v>270</v>
      </c>
      <c r="B46" s="223">
        <v>318.5</v>
      </c>
      <c r="C46" s="223">
        <v>320.5</v>
      </c>
      <c r="D46" s="223">
        <v>595.4</v>
      </c>
      <c r="E46" s="223">
        <v>467.5</v>
      </c>
      <c r="F46" s="223">
        <v>337.3</v>
      </c>
      <c r="G46" s="223">
        <v>174.2</v>
      </c>
      <c r="H46" s="223">
        <v>184.6</v>
      </c>
      <c r="I46" s="223">
        <v>376.2</v>
      </c>
      <c r="J46" s="223">
        <v>326.89999999999998</v>
      </c>
      <c r="K46" s="223">
        <v>138.5</v>
      </c>
      <c r="L46" s="223">
        <v>121.1</v>
      </c>
      <c r="M46" s="223">
        <v>2396.5</v>
      </c>
    </row>
    <row r="47" spans="1:13" ht="36" x14ac:dyDescent="0.2">
      <c r="A47" s="275" t="s">
        <v>272</v>
      </c>
      <c r="B47" s="223"/>
      <c r="C47" s="223"/>
      <c r="D47" s="223"/>
      <c r="E47" s="223"/>
      <c r="F47" s="223"/>
      <c r="G47" s="223"/>
      <c r="H47" s="223" t="s">
        <v>33</v>
      </c>
      <c r="I47" s="223" t="s">
        <v>33</v>
      </c>
      <c r="J47" s="223" t="s">
        <v>33</v>
      </c>
      <c r="K47" s="223" t="s">
        <v>33</v>
      </c>
      <c r="L47" s="223">
        <v>0.9</v>
      </c>
      <c r="M47" s="223">
        <v>2</v>
      </c>
    </row>
    <row r="48" spans="1:13" ht="12.95" customHeight="1" x14ac:dyDescent="0.2">
      <c r="A48" s="275" t="s">
        <v>271</v>
      </c>
      <c r="B48" s="223">
        <v>1723.5</v>
      </c>
      <c r="C48" s="223">
        <v>1937.8</v>
      </c>
      <c r="D48" s="223">
        <v>2014.7</v>
      </c>
      <c r="E48" s="223">
        <v>2261</v>
      </c>
      <c r="F48" s="223">
        <v>2370.4</v>
      </c>
      <c r="G48" s="223">
        <v>4662.5</v>
      </c>
      <c r="H48" s="223">
        <v>4173.6000000000004</v>
      </c>
      <c r="I48" s="223">
        <v>4166.1000000000004</v>
      </c>
      <c r="J48" s="223">
        <v>5589.9</v>
      </c>
      <c r="K48" s="223">
        <v>7442.8</v>
      </c>
      <c r="L48" s="223">
        <v>83157.2</v>
      </c>
      <c r="M48" s="223">
        <v>50594.5</v>
      </c>
    </row>
    <row r="49" spans="1:13" ht="12.95" customHeight="1" x14ac:dyDescent="0.2">
      <c r="A49" s="276" t="s">
        <v>319</v>
      </c>
      <c r="B49" s="223">
        <v>8000.6</v>
      </c>
      <c r="C49" s="223">
        <v>7488.6</v>
      </c>
      <c r="D49" s="223">
        <v>10164.1</v>
      </c>
      <c r="E49" s="223">
        <v>12425.3</v>
      </c>
      <c r="F49" s="223">
        <v>14725.7</v>
      </c>
      <c r="G49" s="223">
        <v>16687.7</v>
      </c>
      <c r="H49" s="223">
        <v>19924.3</v>
      </c>
      <c r="I49" s="223">
        <v>25364.2</v>
      </c>
      <c r="J49" s="223">
        <v>31247.3</v>
      </c>
      <c r="K49" s="223">
        <v>42466.2</v>
      </c>
      <c r="L49" s="223">
        <v>62208.9</v>
      </c>
      <c r="M49" s="223">
        <v>101200.2</v>
      </c>
    </row>
    <row r="50" spans="1:13" ht="12.95" customHeight="1" x14ac:dyDescent="0.2">
      <c r="A50" s="276" t="s">
        <v>320</v>
      </c>
      <c r="B50" s="223">
        <v>1054.0999999999999</v>
      </c>
      <c r="C50" s="223">
        <v>1267.4000000000001</v>
      </c>
      <c r="D50" s="223">
        <v>1142.4000000000001</v>
      </c>
      <c r="E50" s="223">
        <v>1066.5999999999999</v>
      </c>
      <c r="F50" s="223">
        <v>1257.7</v>
      </c>
      <c r="G50" s="223">
        <v>1400.4</v>
      </c>
      <c r="H50" s="223">
        <v>1080.4000000000001</v>
      </c>
      <c r="I50" s="223">
        <v>2235.5</v>
      </c>
      <c r="J50" s="223">
        <v>1127.4000000000001</v>
      </c>
      <c r="K50" s="223">
        <v>1344.5</v>
      </c>
      <c r="L50" s="223">
        <v>1483.9</v>
      </c>
      <c r="M50" s="223">
        <v>1830.9</v>
      </c>
    </row>
    <row r="51" spans="1:13" ht="6.95" customHeight="1" x14ac:dyDescent="0.2">
      <c r="A51" s="276"/>
      <c r="B51" s="223"/>
      <c r="C51" s="223"/>
      <c r="D51" s="223"/>
      <c r="E51" s="223"/>
      <c r="F51" s="223"/>
      <c r="G51" s="223"/>
      <c r="H51" s="223"/>
      <c r="I51" s="223"/>
      <c r="J51" s="223"/>
      <c r="K51" s="223"/>
      <c r="L51" s="223"/>
      <c r="M51" s="223"/>
    </row>
    <row r="52" spans="1:13" s="302" customFormat="1" ht="24" customHeight="1" x14ac:dyDescent="0.2">
      <c r="A52" s="232" t="s">
        <v>275</v>
      </c>
      <c r="B52" s="271">
        <v>52986.7</v>
      </c>
      <c r="C52" s="271">
        <v>59101.9</v>
      </c>
      <c r="D52" s="271">
        <v>63366.400000000001</v>
      </c>
      <c r="E52" s="271">
        <v>72315.8</v>
      </c>
      <c r="F52" s="271">
        <v>80431</v>
      </c>
      <c r="G52" s="271">
        <v>91464.3</v>
      </c>
      <c r="H52" s="271">
        <v>107402.1</v>
      </c>
      <c r="I52" s="271">
        <v>135892</v>
      </c>
      <c r="J52" s="271">
        <v>160440</v>
      </c>
      <c r="K52" s="271">
        <v>204767</v>
      </c>
      <c r="L52" s="271">
        <v>280463.8</v>
      </c>
      <c r="M52" s="271">
        <v>416979.20000000001</v>
      </c>
    </row>
    <row r="53" spans="1:13" s="302" customFormat="1" ht="6.95" customHeight="1" thickBot="1" x14ac:dyDescent="0.25">
      <c r="A53" s="230"/>
      <c r="B53" s="231"/>
      <c r="C53" s="231"/>
      <c r="D53" s="231"/>
      <c r="E53" s="231"/>
      <c r="F53" s="231"/>
      <c r="G53" s="277"/>
      <c r="H53" s="231"/>
      <c r="I53" s="231"/>
      <c r="J53" s="231"/>
      <c r="K53" s="231"/>
      <c r="L53" s="231"/>
      <c r="M53" s="231"/>
    </row>
    <row r="54" spans="1:13" s="302" customFormat="1" ht="6.95" customHeight="1" x14ac:dyDescent="0.2">
      <c r="A54" s="232"/>
      <c r="B54" s="212"/>
      <c r="C54" s="212"/>
      <c r="D54" s="212"/>
      <c r="E54" s="212"/>
      <c r="F54" s="212"/>
      <c r="G54" s="274"/>
      <c r="H54" s="212"/>
      <c r="I54" s="212"/>
      <c r="J54" s="212"/>
      <c r="K54" s="212"/>
      <c r="L54" s="212"/>
      <c r="M54" s="212"/>
    </row>
    <row r="55" spans="1:13" ht="12.95" customHeight="1" x14ac:dyDescent="0.2">
      <c r="A55" s="232" t="s">
        <v>14</v>
      </c>
      <c r="B55" s="212"/>
      <c r="G55" s="274"/>
    </row>
    <row r="56" spans="1:13" ht="12.95" customHeight="1" x14ac:dyDescent="0.2">
      <c r="A56" s="273" t="s">
        <v>47</v>
      </c>
      <c r="B56" s="212">
        <v>377</v>
      </c>
      <c r="C56" s="212">
        <v>369</v>
      </c>
      <c r="D56" s="212">
        <v>389</v>
      </c>
      <c r="E56" s="212">
        <v>381</v>
      </c>
      <c r="F56" s="212">
        <v>382</v>
      </c>
      <c r="G56" s="278">
        <v>394</v>
      </c>
      <c r="H56" s="212">
        <v>397</v>
      </c>
      <c r="I56" s="212">
        <v>413</v>
      </c>
      <c r="J56" s="212">
        <v>414</v>
      </c>
      <c r="K56" s="212">
        <v>452</v>
      </c>
      <c r="L56" s="212">
        <v>526</v>
      </c>
      <c r="M56" s="212">
        <v>570</v>
      </c>
    </row>
  </sheetData>
  <hyperlinks>
    <hyperlink ref="A1" location="Мазмуну!A1" display="МАЗМУНУНА  кайтуу" xr:uid="{00000000-0004-0000-53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56"/>
  <sheetViews>
    <sheetView workbookViewId="0">
      <selection activeCell="M42" sqref="M42"/>
    </sheetView>
  </sheetViews>
  <sheetFormatPr defaultRowHeight="12.95" customHeight="1" x14ac:dyDescent="0.2"/>
  <cols>
    <col min="1" max="1" width="42" style="232" customWidth="1"/>
    <col min="2" max="2" width="8.7109375" style="289" hidden="1" customWidth="1"/>
    <col min="3" max="6" width="0" style="212" hidden="1" customWidth="1"/>
    <col min="7" max="8" width="9.5703125" style="212" hidden="1" customWidth="1"/>
    <col min="9" max="13" width="9.5703125" style="212" customWidth="1"/>
    <col min="14" max="256" width="9.140625" style="212"/>
    <col min="257" max="257" width="40.7109375" style="212" customWidth="1"/>
    <col min="258" max="262" width="0" style="212" hidden="1" customWidth="1"/>
    <col min="263" max="267" width="9.5703125" style="212" customWidth="1"/>
    <col min="268" max="512" width="9.140625" style="212"/>
    <col min="513" max="513" width="40.7109375" style="212" customWidth="1"/>
    <col min="514" max="518" width="0" style="212" hidden="1" customWidth="1"/>
    <col min="519" max="523" width="9.5703125" style="212" customWidth="1"/>
    <col min="524" max="768" width="9.140625" style="212"/>
    <col min="769" max="769" width="40.7109375" style="212" customWidth="1"/>
    <col min="770" max="774" width="0" style="212" hidden="1" customWidth="1"/>
    <col min="775" max="779" width="9.5703125" style="212" customWidth="1"/>
    <col min="780" max="1024" width="9.140625" style="212"/>
    <col min="1025" max="1025" width="40.7109375" style="212" customWidth="1"/>
    <col min="1026" max="1030" width="0" style="212" hidden="1" customWidth="1"/>
    <col min="1031" max="1035" width="9.5703125" style="212" customWidth="1"/>
    <col min="1036" max="1280" width="9.140625" style="212"/>
    <col min="1281" max="1281" width="40.7109375" style="212" customWidth="1"/>
    <col min="1282" max="1286" width="0" style="212" hidden="1" customWidth="1"/>
    <col min="1287" max="1291" width="9.5703125" style="212" customWidth="1"/>
    <col min="1292" max="1536" width="9.140625" style="212"/>
    <col min="1537" max="1537" width="40.7109375" style="212" customWidth="1"/>
    <col min="1538" max="1542" width="0" style="212" hidden="1" customWidth="1"/>
    <col min="1543" max="1547" width="9.5703125" style="212" customWidth="1"/>
    <col min="1548" max="1792" width="9.140625" style="212"/>
    <col min="1793" max="1793" width="40.7109375" style="212" customWidth="1"/>
    <col min="1794" max="1798" width="0" style="212" hidden="1" customWidth="1"/>
    <col min="1799" max="1803" width="9.5703125" style="212" customWidth="1"/>
    <col min="1804" max="2048" width="9.140625" style="212"/>
    <col min="2049" max="2049" width="40.7109375" style="212" customWidth="1"/>
    <col min="2050" max="2054" width="0" style="212" hidden="1" customWidth="1"/>
    <col min="2055" max="2059" width="9.5703125" style="212" customWidth="1"/>
    <col min="2060" max="2304" width="9.140625" style="212"/>
    <col min="2305" max="2305" width="40.7109375" style="212" customWidth="1"/>
    <col min="2306" max="2310" width="0" style="212" hidden="1" customWidth="1"/>
    <col min="2311" max="2315" width="9.5703125" style="212" customWidth="1"/>
    <col min="2316" max="2560" width="9.140625" style="212"/>
    <col min="2561" max="2561" width="40.7109375" style="212" customWidth="1"/>
    <col min="2562" max="2566" width="0" style="212" hidden="1" customWidth="1"/>
    <col min="2567" max="2571" width="9.5703125" style="212" customWidth="1"/>
    <col min="2572" max="2816" width="9.140625" style="212"/>
    <col min="2817" max="2817" width="40.7109375" style="212" customWidth="1"/>
    <col min="2818" max="2822" width="0" style="212" hidden="1" customWidth="1"/>
    <col min="2823" max="2827" width="9.5703125" style="212" customWidth="1"/>
    <col min="2828" max="3072" width="9.140625" style="212"/>
    <col min="3073" max="3073" width="40.7109375" style="212" customWidth="1"/>
    <col min="3074" max="3078" width="0" style="212" hidden="1" customWidth="1"/>
    <col min="3079" max="3083" width="9.5703125" style="212" customWidth="1"/>
    <col min="3084" max="3328" width="9.140625" style="212"/>
    <col min="3329" max="3329" width="40.7109375" style="212" customWidth="1"/>
    <col min="3330" max="3334" width="0" style="212" hidden="1" customWidth="1"/>
    <col min="3335" max="3339" width="9.5703125" style="212" customWidth="1"/>
    <col min="3340" max="3584" width="9.140625" style="212"/>
    <col min="3585" max="3585" width="40.7109375" style="212" customWidth="1"/>
    <col min="3586" max="3590" width="0" style="212" hidden="1" customWidth="1"/>
    <col min="3591" max="3595" width="9.5703125" style="212" customWidth="1"/>
    <col min="3596" max="3840" width="9.140625" style="212"/>
    <col min="3841" max="3841" width="40.7109375" style="212" customWidth="1"/>
    <col min="3842" max="3846" width="0" style="212" hidden="1" customWidth="1"/>
    <col min="3847" max="3851" width="9.5703125" style="212" customWidth="1"/>
    <col min="3852" max="4096" width="9.140625" style="212"/>
    <col min="4097" max="4097" width="40.7109375" style="212" customWidth="1"/>
    <col min="4098" max="4102" width="0" style="212" hidden="1" customWidth="1"/>
    <col min="4103" max="4107" width="9.5703125" style="212" customWidth="1"/>
    <col min="4108" max="4352" width="9.140625" style="212"/>
    <col min="4353" max="4353" width="40.7109375" style="212" customWidth="1"/>
    <col min="4354" max="4358" width="0" style="212" hidden="1" customWidth="1"/>
    <col min="4359" max="4363" width="9.5703125" style="212" customWidth="1"/>
    <col min="4364" max="4608" width="9.140625" style="212"/>
    <col min="4609" max="4609" width="40.7109375" style="212" customWidth="1"/>
    <col min="4610" max="4614" width="0" style="212" hidden="1" customWidth="1"/>
    <col min="4615" max="4619" width="9.5703125" style="212" customWidth="1"/>
    <col min="4620" max="4864" width="9.140625" style="212"/>
    <col min="4865" max="4865" width="40.7109375" style="212" customWidth="1"/>
    <col min="4866" max="4870" width="0" style="212" hidden="1" customWidth="1"/>
    <col min="4871" max="4875" width="9.5703125" style="212" customWidth="1"/>
    <col min="4876" max="5120" width="9.140625" style="212"/>
    <col min="5121" max="5121" width="40.7109375" style="212" customWidth="1"/>
    <col min="5122" max="5126" width="0" style="212" hidden="1" customWidth="1"/>
    <col min="5127" max="5131" width="9.5703125" style="212" customWidth="1"/>
    <col min="5132" max="5376" width="9.140625" style="212"/>
    <col min="5377" max="5377" width="40.7109375" style="212" customWidth="1"/>
    <col min="5378" max="5382" width="0" style="212" hidden="1" customWidth="1"/>
    <col min="5383" max="5387" width="9.5703125" style="212" customWidth="1"/>
    <col min="5388" max="5632" width="9.140625" style="212"/>
    <col min="5633" max="5633" width="40.7109375" style="212" customWidth="1"/>
    <col min="5634" max="5638" width="0" style="212" hidden="1" customWidth="1"/>
    <col min="5639" max="5643" width="9.5703125" style="212" customWidth="1"/>
    <col min="5644" max="5888" width="9.140625" style="212"/>
    <col min="5889" max="5889" width="40.7109375" style="212" customWidth="1"/>
    <col min="5890" max="5894" width="0" style="212" hidden="1" customWidth="1"/>
    <col min="5895" max="5899" width="9.5703125" style="212" customWidth="1"/>
    <col min="5900" max="6144" width="9.140625" style="212"/>
    <col min="6145" max="6145" width="40.7109375" style="212" customWidth="1"/>
    <col min="6146" max="6150" width="0" style="212" hidden="1" customWidth="1"/>
    <col min="6151" max="6155" width="9.5703125" style="212" customWidth="1"/>
    <col min="6156" max="6400" width="9.140625" style="212"/>
    <col min="6401" max="6401" width="40.7109375" style="212" customWidth="1"/>
    <col min="6402" max="6406" width="0" style="212" hidden="1" customWidth="1"/>
    <col min="6407" max="6411" width="9.5703125" style="212" customWidth="1"/>
    <col min="6412" max="6656" width="9.140625" style="212"/>
    <col min="6657" max="6657" width="40.7109375" style="212" customWidth="1"/>
    <col min="6658" max="6662" width="0" style="212" hidden="1" customWidth="1"/>
    <col min="6663" max="6667" width="9.5703125" style="212" customWidth="1"/>
    <col min="6668" max="6912" width="9.140625" style="212"/>
    <col min="6913" max="6913" width="40.7109375" style="212" customWidth="1"/>
    <col min="6914" max="6918" width="0" style="212" hidden="1" customWidth="1"/>
    <col min="6919" max="6923" width="9.5703125" style="212" customWidth="1"/>
    <col min="6924" max="7168" width="9.140625" style="212"/>
    <col min="7169" max="7169" width="40.7109375" style="212" customWidth="1"/>
    <col min="7170" max="7174" width="0" style="212" hidden="1" customWidth="1"/>
    <col min="7175" max="7179" width="9.5703125" style="212" customWidth="1"/>
    <col min="7180" max="7424" width="9.140625" style="212"/>
    <col min="7425" max="7425" width="40.7109375" style="212" customWidth="1"/>
    <col min="7426" max="7430" width="0" style="212" hidden="1" customWidth="1"/>
    <col min="7431" max="7435" width="9.5703125" style="212" customWidth="1"/>
    <col min="7436" max="7680" width="9.140625" style="212"/>
    <col min="7681" max="7681" width="40.7109375" style="212" customWidth="1"/>
    <col min="7682" max="7686" width="0" style="212" hidden="1" customWidth="1"/>
    <col min="7687" max="7691" width="9.5703125" style="212" customWidth="1"/>
    <col min="7692" max="7936" width="9.140625" style="212"/>
    <col min="7937" max="7937" width="40.7109375" style="212" customWidth="1"/>
    <col min="7938" max="7942" width="0" style="212" hidden="1" customWidth="1"/>
    <col min="7943" max="7947" width="9.5703125" style="212" customWidth="1"/>
    <col min="7948" max="8192" width="9.140625" style="212"/>
    <col min="8193" max="8193" width="40.7109375" style="212" customWidth="1"/>
    <col min="8194" max="8198" width="0" style="212" hidden="1" customWidth="1"/>
    <col min="8199" max="8203" width="9.5703125" style="212" customWidth="1"/>
    <col min="8204" max="8448" width="9.140625" style="212"/>
    <col min="8449" max="8449" width="40.7109375" style="212" customWidth="1"/>
    <col min="8450" max="8454" width="0" style="212" hidden="1" customWidth="1"/>
    <col min="8455" max="8459" width="9.5703125" style="212" customWidth="1"/>
    <col min="8460" max="8704" width="9.140625" style="212"/>
    <col min="8705" max="8705" width="40.7109375" style="212" customWidth="1"/>
    <col min="8706" max="8710" width="0" style="212" hidden="1" customWidth="1"/>
    <col min="8711" max="8715" width="9.5703125" style="212" customWidth="1"/>
    <col min="8716" max="8960" width="9.140625" style="212"/>
    <col min="8961" max="8961" width="40.7109375" style="212" customWidth="1"/>
    <col min="8962" max="8966" width="0" style="212" hidden="1" customWidth="1"/>
    <col min="8967" max="8971" width="9.5703125" style="212" customWidth="1"/>
    <col min="8972" max="9216" width="9.140625" style="212"/>
    <col min="9217" max="9217" width="40.7109375" style="212" customWidth="1"/>
    <col min="9218" max="9222" width="0" style="212" hidden="1" customWidth="1"/>
    <col min="9223" max="9227" width="9.5703125" style="212" customWidth="1"/>
    <col min="9228" max="9472" width="9.140625" style="212"/>
    <col min="9473" max="9473" width="40.7109375" style="212" customWidth="1"/>
    <col min="9474" max="9478" width="0" style="212" hidden="1" customWidth="1"/>
    <col min="9479" max="9483" width="9.5703125" style="212" customWidth="1"/>
    <col min="9484" max="9728" width="9.140625" style="212"/>
    <col min="9729" max="9729" width="40.7109375" style="212" customWidth="1"/>
    <col min="9730" max="9734" width="0" style="212" hidden="1" customWidth="1"/>
    <col min="9735" max="9739" width="9.5703125" style="212" customWidth="1"/>
    <col min="9740" max="9984" width="9.140625" style="212"/>
    <col min="9985" max="9985" width="40.7109375" style="212" customWidth="1"/>
    <col min="9986" max="9990" width="0" style="212" hidden="1" customWidth="1"/>
    <col min="9991" max="9995" width="9.5703125" style="212" customWidth="1"/>
    <col min="9996" max="10240" width="9.140625" style="212"/>
    <col min="10241" max="10241" width="40.7109375" style="212" customWidth="1"/>
    <col min="10242" max="10246" width="0" style="212" hidden="1" customWidth="1"/>
    <col min="10247" max="10251" width="9.5703125" style="212" customWidth="1"/>
    <col min="10252" max="10496" width="9.140625" style="212"/>
    <col min="10497" max="10497" width="40.7109375" style="212" customWidth="1"/>
    <col min="10498" max="10502" width="0" style="212" hidden="1" customWidth="1"/>
    <col min="10503" max="10507" width="9.5703125" style="212" customWidth="1"/>
    <col min="10508" max="10752" width="9.140625" style="212"/>
    <col min="10753" max="10753" width="40.7109375" style="212" customWidth="1"/>
    <col min="10754" max="10758" width="0" style="212" hidden="1" customWidth="1"/>
    <col min="10759" max="10763" width="9.5703125" style="212" customWidth="1"/>
    <col min="10764" max="11008" width="9.140625" style="212"/>
    <col min="11009" max="11009" width="40.7109375" style="212" customWidth="1"/>
    <col min="11010" max="11014" width="0" style="212" hidden="1" customWidth="1"/>
    <col min="11015" max="11019" width="9.5703125" style="212" customWidth="1"/>
    <col min="11020" max="11264" width="9.140625" style="212"/>
    <col min="11265" max="11265" width="40.7109375" style="212" customWidth="1"/>
    <col min="11266" max="11270" width="0" style="212" hidden="1" customWidth="1"/>
    <col min="11271" max="11275" width="9.5703125" style="212" customWidth="1"/>
    <col min="11276" max="11520" width="9.140625" style="212"/>
    <col min="11521" max="11521" width="40.7109375" style="212" customWidth="1"/>
    <col min="11522" max="11526" width="0" style="212" hidden="1" customWidth="1"/>
    <col min="11527" max="11531" width="9.5703125" style="212" customWidth="1"/>
    <col min="11532" max="11776" width="9.140625" style="212"/>
    <col min="11777" max="11777" width="40.7109375" style="212" customWidth="1"/>
    <col min="11778" max="11782" width="0" style="212" hidden="1" customWidth="1"/>
    <col min="11783" max="11787" width="9.5703125" style="212" customWidth="1"/>
    <col min="11788" max="12032" width="9.140625" style="212"/>
    <col min="12033" max="12033" width="40.7109375" style="212" customWidth="1"/>
    <col min="12034" max="12038" width="0" style="212" hidden="1" customWidth="1"/>
    <col min="12039" max="12043" width="9.5703125" style="212" customWidth="1"/>
    <col min="12044" max="12288" width="9.140625" style="212"/>
    <col min="12289" max="12289" width="40.7109375" style="212" customWidth="1"/>
    <col min="12290" max="12294" width="0" style="212" hidden="1" customWidth="1"/>
    <col min="12295" max="12299" width="9.5703125" style="212" customWidth="1"/>
    <col min="12300" max="12544" width="9.140625" style="212"/>
    <col min="12545" max="12545" width="40.7109375" style="212" customWidth="1"/>
    <col min="12546" max="12550" width="0" style="212" hidden="1" customWidth="1"/>
    <col min="12551" max="12555" width="9.5703125" style="212" customWidth="1"/>
    <col min="12556" max="12800" width="9.140625" style="212"/>
    <col min="12801" max="12801" width="40.7109375" style="212" customWidth="1"/>
    <col min="12802" max="12806" width="0" style="212" hidden="1" customWidth="1"/>
    <col min="12807" max="12811" width="9.5703125" style="212" customWidth="1"/>
    <col min="12812" max="13056" width="9.140625" style="212"/>
    <col min="13057" max="13057" width="40.7109375" style="212" customWidth="1"/>
    <col min="13058" max="13062" width="0" style="212" hidden="1" customWidth="1"/>
    <col min="13063" max="13067" width="9.5703125" style="212" customWidth="1"/>
    <col min="13068" max="13312" width="9.140625" style="212"/>
    <col min="13313" max="13313" width="40.7109375" style="212" customWidth="1"/>
    <col min="13314" max="13318" width="0" style="212" hidden="1" customWidth="1"/>
    <col min="13319" max="13323" width="9.5703125" style="212" customWidth="1"/>
    <col min="13324" max="13568" width="9.140625" style="212"/>
    <col min="13569" max="13569" width="40.7109375" style="212" customWidth="1"/>
    <col min="13570" max="13574" width="0" style="212" hidden="1" customWidth="1"/>
    <col min="13575" max="13579" width="9.5703125" style="212" customWidth="1"/>
    <col min="13580" max="13824" width="9.140625" style="212"/>
    <col min="13825" max="13825" width="40.7109375" style="212" customWidth="1"/>
    <col min="13826" max="13830" width="0" style="212" hidden="1" customWidth="1"/>
    <col min="13831" max="13835" width="9.5703125" style="212" customWidth="1"/>
    <col min="13836" max="14080" width="9.140625" style="212"/>
    <col min="14081" max="14081" width="40.7109375" style="212" customWidth="1"/>
    <col min="14082" max="14086" width="0" style="212" hidden="1" customWidth="1"/>
    <col min="14087" max="14091" width="9.5703125" style="212" customWidth="1"/>
    <col min="14092" max="14336" width="9.140625" style="212"/>
    <col min="14337" max="14337" width="40.7109375" style="212" customWidth="1"/>
    <col min="14338" max="14342" width="0" style="212" hidden="1" customWidth="1"/>
    <col min="14343" max="14347" width="9.5703125" style="212" customWidth="1"/>
    <col min="14348" max="14592" width="9.140625" style="212"/>
    <col min="14593" max="14593" width="40.7109375" style="212" customWidth="1"/>
    <col min="14594" max="14598" width="0" style="212" hidden="1" customWidth="1"/>
    <col min="14599" max="14603" width="9.5703125" style="212" customWidth="1"/>
    <col min="14604" max="14848" width="9.140625" style="212"/>
    <col min="14849" max="14849" width="40.7109375" style="212" customWidth="1"/>
    <col min="14850" max="14854" width="0" style="212" hidden="1" customWidth="1"/>
    <col min="14855" max="14859" width="9.5703125" style="212" customWidth="1"/>
    <col min="14860" max="15104" width="9.140625" style="212"/>
    <col min="15105" max="15105" width="40.7109375" style="212" customWidth="1"/>
    <col min="15106" max="15110" width="0" style="212" hidden="1" customWidth="1"/>
    <col min="15111" max="15115" width="9.5703125" style="212" customWidth="1"/>
    <col min="15116" max="15360" width="9.140625" style="212"/>
    <col min="15361" max="15361" width="40.7109375" style="212" customWidth="1"/>
    <col min="15362" max="15366" width="0" style="212" hidden="1" customWidth="1"/>
    <col min="15367" max="15371" width="9.5703125" style="212" customWidth="1"/>
    <col min="15372" max="15616" width="9.140625" style="212"/>
    <col min="15617" max="15617" width="40.7109375" style="212" customWidth="1"/>
    <col min="15618" max="15622" width="0" style="212" hidden="1" customWidth="1"/>
    <col min="15623" max="15627" width="9.5703125" style="212" customWidth="1"/>
    <col min="15628" max="15872" width="9.140625" style="212"/>
    <col min="15873" max="15873" width="40.7109375" style="212" customWidth="1"/>
    <col min="15874" max="15878" width="0" style="212" hidden="1" customWidth="1"/>
    <col min="15879" max="15883" width="9.5703125" style="212" customWidth="1"/>
    <col min="15884" max="16128" width="9.140625" style="212"/>
    <col min="16129" max="16129" width="40.710937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96" t="s">
        <v>344</v>
      </c>
      <c r="B2" s="297"/>
    </row>
    <row r="3" spans="1:13" s="279" customFormat="1" ht="18" customHeight="1" x14ac:dyDescent="0.2">
      <c r="A3" s="210" t="s">
        <v>313</v>
      </c>
      <c r="B3" s="287"/>
    </row>
    <row r="4" spans="1:13" s="269" customFormat="1" ht="18" customHeight="1" thickBot="1" x14ac:dyDescent="0.25">
      <c r="A4" s="268" t="s">
        <v>316</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27092.2</v>
      </c>
      <c r="C7" s="271">
        <v>29207.200000000001</v>
      </c>
      <c r="D7" s="271">
        <v>33229.5</v>
      </c>
      <c r="E7" s="271">
        <v>35388.1</v>
      </c>
      <c r="F7" s="271">
        <v>33948.800000000003</v>
      </c>
      <c r="G7" s="271">
        <v>35745.699999999997</v>
      </c>
      <c r="H7" s="271">
        <v>30912.400000000001</v>
      </c>
      <c r="I7" s="271">
        <v>40872.5</v>
      </c>
      <c r="J7" s="271">
        <v>53671.5</v>
      </c>
      <c r="K7" s="271">
        <v>91615.9</v>
      </c>
      <c r="L7" s="271">
        <v>143651</v>
      </c>
      <c r="M7" s="271">
        <v>167476.6</v>
      </c>
    </row>
    <row r="8" spans="1:13" ht="12.95" customHeight="1" x14ac:dyDescent="0.2">
      <c r="A8" s="273" t="s">
        <v>236</v>
      </c>
      <c r="B8" s="274">
        <v>11757.5</v>
      </c>
      <c r="C8" s="274">
        <v>11914.2</v>
      </c>
      <c r="D8" s="274">
        <v>13145.6</v>
      </c>
      <c r="E8" s="274">
        <v>15964.1</v>
      </c>
      <c r="F8" s="274">
        <v>14860.1</v>
      </c>
      <c r="G8" s="274">
        <v>16587.5</v>
      </c>
      <c r="H8" s="274">
        <v>11807.9</v>
      </c>
      <c r="I8" s="274">
        <v>18700.900000000001</v>
      </c>
      <c r="J8" s="274">
        <v>24385.9</v>
      </c>
      <c r="K8" s="274">
        <v>33076.5</v>
      </c>
      <c r="L8" s="223">
        <v>43909.599999999999</v>
      </c>
      <c r="M8" s="223">
        <v>52283.8</v>
      </c>
    </row>
    <row r="9" spans="1:13" ht="12.95" customHeight="1" x14ac:dyDescent="0.2">
      <c r="A9" s="275" t="s">
        <v>301</v>
      </c>
      <c r="B9" s="274">
        <v>2558.4</v>
      </c>
      <c r="C9" s="274">
        <v>2235.1999999999998</v>
      </c>
      <c r="D9" s="274">
        <v>2390.1999999999998</v>
      </c>
      <c r="E9" s="274">
        <v>3924.6</v>
      </c>
      <c r="F9" s="274">
        <v>3175.8</v>
      </c>
      <c r="G9" s="274">
        <v>1532.8</v>
      </c>
      <c r="H9" s="274">
        <v>1939.2</v>
      </c>
      <c r="I9" s="274">
        <v>7624.8</v>
      </c>
      <c r="J9" s="274">
        <v>8921.4</v>
      </c>
      <c r="K9" s="274">
        <v>10594.6</v>
      </c>
      <c r="L9" s="223">
        <v>10403</v>
      </c>
      <c r="M9" s="223">
        <v>12230.6</v>
      </c>
    </row>
    <row r="10" spans="1:13" ht="12.95" customHeight="1" x14ac:dyDescent="0.2">
      <c r="A10" s="275" t="s">
        <v>238</v>
      </c>
      <c r="B10" s="274">
        <v>327.7</v>
      </c>
      <c r="C10" s="274">
        <v>337.1</v>
      </c>
      <c r="D10" s="274">
        <v>554.29999999999995</v>
      </c>
      <c r="E10" s="274">
        <v>421.5</v>
      </c>
      <c r="F10" s="274">
        <v>648.5</v>
      </c>
      <c r="G10" s="274">
        <v>3186.7</v>
      </c>
      <c r="H10" s="274">
        <v>2426.6</v>
      </c>
      <c r="I10" s="274">
        <v>1457.5</v>
      </c>
      <c r="J10" s="274">
        <v>2742.3</v>
      </c>
      <c r="K10" s="274">
        <v>2574.9</v>
      </c>
      <c r="L10" s="223">
        <v>6013.7</v>
      </c>
      <c r="M10" s="223">
        <v>810.8</v>
      </c>
    </row>
    <row r="11" spans="1:13" ht="12.95" customHeight="1" x14ac:dyDescent="0.2">
      <c r="A11" s="275" t="s">
        <v>239</v>
      </c>
      <c r="B11" s="274">
        <v>1058.5999999999999</v>
      </c>
      <c r="C11" s="274">
        <v>1163.8</v>
      </c>
      <c r="D11" s="274">
        <v>1008.6</v>
      </c>
      <c r="E11" s="274">
        <v>1259.7</v>
      </c>
      <c r="F11" s="274">
        <v>1154.7</v>
      </c>
      <c r="G11" s="274">
        <v>1231.9000000000001</v>
      </c>
      <c r="H11" s="274">
        <v>2323.5</v>
      </c>
      <c r="I11" s="274">
        <v>2906.8</v>
      </c>
      <c r="J11" s="274">
        <v>2217.3000000000002</v>
      </c>
      <c r="K11" s="274">
        <v>4454.5</v>
      </c>
      <c r="L11" s="223">
        <v>6656.8</v>
      </c>
      <c r="M11" s="223">
        <v>7814.4</v>
      </c>
    </row>
    <row r="12" spans="1:13" ht="12" x14ac:dyDescent="0.2">
      <c r="A12" s="275" t="s">
        <v>302</v>
      </c>
      <c r="B12" s="274">
        <v>5284.1</v>
      </c>
      <c r="C12" s="274">
        <v>5724.4</v>
      </c>
      <c r="D12" s="274">
        <v>6631.8</v>
      </c>
      <c r="E12" s="274">
        <v>7089.2</v>
      </c>
      <c r="F12" s="274">
        <v>432.4</v>
      </c>
      <c r="G12" s="274">
        <v>7747.4</v>
      </c>
      <c r="H12" s="274">
        <v>1991.7</v>
      </c>
      <c r="I12" s="274">
        <v>458.8</v>
      </c>
      <c r="J12" s="274">
        <v>1783.8</v>
      </c>
      <c r="K12" s="274">
        <v>3389.8</v>
      </c>
      <c r="L12" s="223">
        <v>4357.1000000000004</v>
      </c>
      <c r="M12" s="223">
        <v>6086.1</v>
      </c>
    </row>
    <row r="13" spans="1:13" ht="24" x14ac:dyDescent="0.2">
      <c r="A13" s="275" t="s">
        <v>241</v>
      </c>
      <c r="B13" s="274">
        <v>0.2</v>
      </c>
      <c r="C13" s="274">
        <v>0.3</v>
      </c>
      <c r="D13" s="274">
        <v>0.3</v>
      </c>
      <c r="E13" s="274">
        <v>0.3</v>
      </c>
      <c r="F13" s="274">
        <v>0</v>
      </c>
      <c r="G13" s="274">
        <v>0</v>
      </c>
      <c r="H13" s="274">
        <v>0</v>
      </c>
      <c r="I13" s="274">
        <v>0</v>
      </c>
      <c r="J13" s="274">
        <v>0</v>
      </c>
      <c r="K13" s="274">
        <v>11.3</v>
      </c>
      <c r="L13" s="223">
        <v>0</v>
      </c>
      <c r="M13" s="223">
        <v>1856.9</v>
      </c>
    </row>
    <row r="14" spans="1:13" ht="12.95" customHeight="1" x14ac:dyDescent="0.2">
      <c r="A14" s="275" t="s">
        <v>242</v>
      </c>
      <c r="B14" s="274">
        <v>1616.7</v>
      </c>
      <c r="C14" s="274">
        <v>1620.2</v>
      </c>
      <c r="D14" s="274">
        <v>1868.4</v>
      </c>
      <c r="E14" s="274">
        <v>1772.2</v>
      </c>
      <c r="F14" s="274">
        <v>2093.9</v>
      </c>
      <c r="G14" s="274">
        <v>2136.3000000000002</v>
      </c>
      <c r="H14" s="274">
        <v>2081.8000000000002</v>
      </c>
      <c r="I14" s="274">
        <v>2944.5</v>
      </c>
      <c r="J14" s="274">
        <v>3629.7</v>
      </c>
      <c r="K14" s="274">
        <v>4059.4</v>
      </c>
      <c r="L14" s="223">
        <v>5357.4</v>
      </c>
      <c r="M14" s="223">
        <v>7721</v>
      </c>
    </row>
    <row r="15" spans="1:13" ht="12.95" customHeight="1" x14ac:dyDescent="0.2">
      <c r="A15" s="275" t="s">
        <v>243</v>
      </c>
      <c r="B15" s="223">
        <v>829</v>
      </c>
      <c r="C15" s="223">
        <v>738.8</v>
      </c>
      <c r="D15" s="223">
        <v>677.1</v>
      </c>
      <c r="E15" s="223">
        <v>1487.4</v>
      </c>
      <c r="F15" s="223">
        <v>511.8</v>
      </c>
      <c r="G15" s="223">
        <v>717.9</v>
      </c>
      <c r="H15" s="223">
        <v>971.9</v>
      </c>
      <c r="I15" s="223">
        <v>1802.1</v>
      </c>
      <c r="J15" s="223">
        <v>3612</v>
      </c>
      <c r="K15" s="223">
        <v>4027.6</v>
      </c>
      <c r="L15" s="223">
        <v>6219.6</v>
      </c>
      <c r="M15" s="223">
        <v>14794.5</v>
      </c>
    </row>
    <row r="16" spans="1:13" ht="12.95" customHeight="1" x14ac:dyDescent="0.2">
      <c r="A16" s="275" t="s">
        <v>244</v>
      </c>
      <c r="B16" s="223">
        <v>82.8</v>
      </c>
      <c r="C16" s="223">
        <v>94.5</v>
      </c>
      <c r="D16" s="223">
        <v>14.9</v>
      </c>
      <c r="E16" s="223">
        <v>9.1999999999999993</v>
      </c>
      <c r="F16" s="223">
        <v>6843.1</v>
      </c>
      <c r="G16" s="223">
        <v>34.4</v>
      </c>
      <c r="H16" s="223">
        <v>73.099999999999994</v>
      </c>
      <c r="I16" s="223">
        <v>1506.4</v>
      </c>
      <c r="J16" s="223">
        <v>1479.3</v>
      </c>
      <c r="K16" s="223">
        <v>3964.5</v>
      </c>
      <c r="L16" s="223">
        <v>4902</v>
      </c>
      <c r="M16" s="223">
        <v>969.6</v>
      </c>
    </row>
    <row r="17" spans="1:13" ht="12.95" customHeight="1" x14ac:dyDescent="0.2">
      <c r="A17" s="273" t="s">
        <v>245</v>
      </c>
      <c r="B17" s="223">
        <v>15334.7</v>
      </c>
      <c r="C17" s="223">
        <v>17293</v>
      </c>
      <c r="D17" s="223">
        <v>20083.900000000001</v>
      </c>
      <c r="E17" s="223">
        <v>19424</v>
      </c>
      <c r="F17" s="223">
        <v>19088.599999999999</v>
      </c>
      <c r="G17" s="223">
        <v>19158.2</v>
      </c>
      <c r="H17" s="223">
        <v>19104.5</v>
      </c>
      <c r="I17" s="223">
        <v>22171.599999999999</v>
      </c>
      <c r="J17" s="223">
        <v>29285.599999999999</v>
      </c>
      <c r="K17" s="223">
        <v>58539.5</v>
      </c>
      <c r="L17" s="223">
        <v>99741.5</v>
      </c>
      <c r="M17" s="223">
        <v>115192.8</v>
      </c>
    </row>
    <row r="18" spans="1:13" ht="12.95" customHeight="1" x14ac:dyDescent="0.2">
      <c r="A18" s="275" t="s">
        <v>246</v>
      </c>
      <c r="B18" s="223">
        <v>14268.5</v>
      </c>
      <c r="C18" s="223">
        <v>15464.4</v>
      </c>
      <c r="D18" s="223">
        <v>18214.900000000001</v>
      </c>
      <c r="E18" s="223">
        <v>17829.8</v>
      </c>
      <c r="F18" s="223">
        <v>17199.5</v>
      </c>
      <c r="G18" s="223">
        <v>17366.400000000001</v>
      </c>
      <c r="H18" s="223">
        <v>17152.400000000001</v>
      </c>
      <c r="I18" s="223">
        <v>19830.3</v>
      </c>
      <c r="J18" s="223">
        <v>27110.799999999999</v>
      </c>
      <c r="K18" s="223">
        <v>56842</v>
      </c>
      <c r="L18" s="223">
        <v>94175</v>
      </c>
      <c r="M18" s="223">
        <v>100323.1</v>
      </c>
    </row>
    <row r="19" spans="1:13" ht="12.95" customHeight="1" x14ac:dyDescent="0.2">
      <c r="A19" s="275" t="s">
        <v>247</v>
      </c>
      <c r="B19" s="223"/>
      <c r="C19" s="223"/>
      <c r="D19" s="223"/>
      <c r="E19" s="223"/>
      <c r="F19" s="223"/>
      <c r="G19" s="223"/>
      <c r="H19" s="223" t="s">
        <v>33</v>
      </c>
      <c r="I19" s="223" t="s">
        <v>33</v>
      </c>
      <c r="J19" s="223" t="s">
        <v>33</v>
      </c>
      <c r="K19" s="223" t="s">
        <v>33</v>
      </c>
      <c r="L19" s="223">
        <v>0</v>
      </c>
      <c r="M19" s="223">
        <v>0</v>
      </c>
    </row>
    <row r="20" spans="1:13" ht="12.95" customHeight="1" x14ac:dyDescent="0.2">
      <c r="A20" s="275" t="s">
        <v>249</v>
      </c>
      <c r="B20" s="223">
        <v>31.9</v>
      </c>
      <c r="C20" s="223">
        <v>16.2</v>
      </c>
      <c r="D20" s="223">
        <v>16.2</v>
      </c>
      <c r="E20" s="223">
        <v>19.600000000000001</v>
      </c>
      <c r="F20" s="223">
        <v>19.399999999999999</v>
      </c>
      <c r="G20" s="223">
        <v>19.399999999999999</v>
      </c>
      <c r="H20" s="223">
        <v>16</v>
      </c>
      <c r="I20" s="223">
        <v>16</v>
      </c>
      <c r="J20" s="223">
        <v>16</v>
      </c>
      <c r="K20" s="223">
        <v>174.1</v>
      </c>
      <c r="L20" s="223">
        <v>196.4</v>
      </c>
      <c r="M20" s="223">
        <v>234.6</v>
      </c>
    </row>
    <row r="21" spans="1:13" ht="12.95" customHeight="1" x14ac:dyDescent="0.2">
      <c r="A21" s="275" t="s">
        <v>250</v>
      </c>
      <c r="B21" s="223">
        <v>2.2000000000000002</v>
      </c>
      <c r="C21" s="223">
        <v>3.3</v>
      </c>
      <c r="D21" s="223">
        <v>10.5</v>
      </c>
      <c r="E21" s="223">
        <v>13.3</v>
      </c>
      <c r="F21" s="223">
        <v>184</v>
      </c>
      <c r="G21" s="223">
        <v>36.1</v>
      </c>
      <c r="H21" s="223">
        <v>39.299999999999997</v>
      </c>
      <c r="I21" s="223">
        <v>50.6</v>
      </c>
      <c r="J21" s="223">
        <v>50.8</v>
      </c>
      <c r="K21" s="223">
        <v>66.5</v>
      </c>
      <c r="L21" s="223">
        <v>67.599999999999994</v>
      </c>
      <c r="M21" s="223">
        <v>68</v>
      </c>
    </row>
    <row r="22" spans="1:13" ht="12.95" customHeight="1" x14ac:dyDescent="0.2">
      <c r="A22" s="275" t="s">
        <v>251</v>
      </c>
      <c r="B22" s="223">
        <v>0</v>
      </c>
      <c r="C22" s="223">
        <v>0</v>
      </c>
      <c r="D22" s="223">
        <v>0</v>
      </c>
      <c r="E22" s="223">
        <v>1.6</v>
      </c>
      <c r="F22" s="223">
        <v>0</v>
      </c>
      <c r="G22" s="223">
        <v>30.4</v>
      </c>
      <c r="H22" s="223">
        <v>7.4</v>
      </c>
      <c r="I22" s="223">
        <v>0</v>
      </c>
      <c r="J22" s="223">
        <v>0</v>
      </c>
      <c r="K22" s="223" t="s">
        <v>33</v>
      </c>
      <c r="L22" s="223">
        <v>69.8</v>
      </c>
      <c r="M22" s="223" t="s">
        <v>33</v>
      </c>
    </row>
    <row r="23" spans="1:13" ht="12.95" customHeight="1" x14ac:dyDescent="0.2">
      <c r="A23" s="275" t="s">
        <v>252</v>
      </c>
      <c r="B23" s="223">
        <v>488.3</v>
      </c>
      <c r="C23" s="223">
        <v>524.5</v>
      </c>
      <c r="D23" s="223">
        <v>527.1</v>
      </c>
      <c r="E23" s="223">
        <v>535</v>
      </c>
      <c r="F23" s="223">
        <v>582</v>
      </c>
      <c r="G23" s="223">
        <v>602.1</v>
      </c>
      <c r="H23" s="223">
        <v>775.4</v>
      </c>
      <c r="I23" s="223">
        <v>765.6</v>
      </c>
      <c r="J23" s="223">
        <v>791.7</v>
      </c>
      <c r="K23" s="223">
        <v>52.9</v>
      </c>
      <c r="L23" s="223">
        <v>263.7</v>
      </c>
      <c r="M23" s="223">
        <v>164.2</v>
      </c>
    </row>
    <row r="24" spans="1:13" ht="12.95" customHeight="1" x14ac:dyDescent="0.2">
      <c r="A24" s="275" t="s">
        <v>253</v>
      </c>
      <c r="B24" s="223">
        <v>530.5</v>
      </c>
      <c r="C24" s="223">
        <v>1267.4000000000001</v>
      </c>
      <c r="D24" s="223">
        <v>1296.9000000000001</v>
      </c>
      <c r="E24" s="223">
        <v>1001</v>
      </c>
      <c r="F24" s="223">
        <v>1070.2</v>
      </c>
      <c r="G24" s="223">
        <v>1074.2</v>
      </c>
      <c r="H24" s="223">
        <v>1072.4000000000001</v>
      </c>
      <c r="I24" s="223">
        <v>1335</v>
      </c>
      <c r="J24" s="223">
        <v>1144.0999999999999</v>
      </c>
      <c r="K24" s="223">
        <v>1221.4000000000001</v>
      </c>
      <c r="L24" s="223">
        <v>4810.8</v>
      </c>
      <c r="M24" s="223">
        <v>14045.1</v>
      </c>
    </row>
    <row r="25" spans="1:13" ht="12" x14ac:dyDescent="0.2">
      <c r="A25" s="273" t="s">
        <v>317</v>
      </c>
      <c r="B25" s="223">
        <v>13.2</v>
      </c>
      <c r="C25" s="223">
        <v>17.100000000000001</v>
      </c>
      <c r="D25" s="223">
        <v>18.2</v>
      </c>
      <c r="E25" s="223">
        <v>23.7</v>
      </c>
      <c r="F25" s="223">
        <v>33.5</v>
      </c>
      <c r="G25" s="223">
        <v>29.6</v>
      </c>
      <c r="H25" s="223">
        <v>41.5</v>
      </c>
      <c r="I25" s="223">
        <v>173.9</v>
      </c>
      <c r="J25" s="223">
        <v>172.2</v>
      </c>
      <c r="K25" s="223">
        <v>182.6</v>
      </c>
      <c r="L25" s="223">
        <v>158.1</v>
      </c>
      <c r="M25" s="223">
        <v>357.8</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15967.1</v>
      </c>
      <c r="C27" s="271">
        <v>17361.099999999999</v>
      </c>
      <c r="D27" s="271">
        <v>19334.5</v>
      </c>
      <c r="E27" s="271">
        <v>18440.400000000001</v>
      </c>
      <c r="F27" s="271">
        <v>16613.099999999999</v>
      </c>
      <c r="G27" s="271">
        <v>14310.1</v>
      </c>
      <c r="H27" s="271">
        <v>9441.4</v>
      </c>
      <c r="I27" s="271">
        <v>15045.6</v>
      </c>
      <c r="J27" s="271">
        <v>16707.5</v>
      </c>
      <c r="K27" s="271">
        <v>21204.3</v>
      </c>
      <c r="L27" s="271">
        <v>61739.4</v>
      </c>
      <c r="M27" s="271">
        <v>46248.4</v>
      </c>
    </row>
    <row r="28" spans="1:13" ht="12.95" customHeight="1" x14ac:dyDescent="0.2">
      <c r="A28" s="273" t="s">
        <v>255</v>
      </c>
      <c r="B28" s="274">
        <v>10441.799999999999</v>
      </c>
      <c r="C28" s="274">
        <v>9401.6</v>
      </c>
      <c r="D28" s="274">
        <v>9948.1</v>
      </c>
      <c r="E28" s="274">
        <v>9756.2000000000007</v>
      </c>
      <c r="F28" s="274">
        <v>9585.4</v>
      </c>
      <c r="G28" s="274">
        <v>5781.6</v>
      </c>
      <c r="H28" s="274">
        <v>5320.7</v>
      </c>
      <c r="I28" s="274">
        <v>7129</v>
      </c>
      <c r="J28" s="274">
        <v>9234.5</v>
      </c>
      <c r="K28" s="274">
        <v>13559.9</v>
      </c>
      <c r="L28" s="274">
        <v>21605.8</v>
      </c>
      <c r="M28" s="274">
        <v>24345.1</v>
      </c>
    </row>
    <row r="29" spans="1:13" ht="12.95" customHeight="1" x14ac:dyDescent="0.2">
      <c r="A29" s="275" t="s">
        <v>256</v>
      </c>
      <c r="B29" s="274">
        <v>2466.9</v>
      </c>
      <c r="C29" s="274">
        <v>1849.3</v>
      </c>
      <c r="D29" s="274">
        <v>1706.9</v>
      </c>
      <c r="E29" s="274">
        <v>1514.8</v>
      </c>
      <c r="F29" s="274">
        <v>1153.8</v>
      </c>
      <c r="G29" s="274">
        <v>1318.8</v>
      </c>
      <c r="H29" s="274">
        <v>1678.3</v>
      </c>
      <c r="I29" s="274">
        <v>2506.8000000000002</v>
      </c>
      <c r="J29" s="274">
        <v>3338.7</v>
      </c>
      <c r="K29" s="274">
        <v>4848</v>
      </c>
      <c r="L29" s="223">
        <v>7988.4</v>
      </c>
      <c r="M29" s="223">
        <v>9815.5</v>
      </c>
    </row>
    <row r="30" spans="1:13" ht="12.95" customHeight="1" x14ac:dyDescent="0.2">
      <c r="A30" s="275" t="s">
        <v>257</v>
      </c>
      <c r="B30" s="274">
        <v>354</v>
      </c>
      <c r="C30" s="274">
        <v>429.1</v>
      </c>
      <c r="D30" s="274">
        <v>266.3</v>
      </c>
      <c r="E30" s="274">
        <v>370.5</v>
      </c>
      <c r="F30" s="274">
        <v>239.7</v>
      </c>
      <c r="G30" s="274">
        <v>422.8</v>
      </c>
      <c r="H30" s="274">
        <v>680.4</v>
      </c>
      <c r="I30" s="274">
        <v>939</v>
      </c>
      <c r="J30" s="274">
        <v>1565.6</v>
      </c>
      <c r="K30" s="274">
        <v>2179.6</v>
      </c>
      <c r="L30" s="223">
        <v>4575.3999999999996</v>
      </c>
      <c r="M30" s="223">
        <v>5546.1</v>
      </c>
    </row>
    <row r="31" spans="1:13" ht="12.95" customHeight="1" x14ac:dyDescent="0.2">
      <c r="A31" s="275" t="s">
        <v>258</v>
      </c>
      <c r="B31" s="274">
        <v>5035.2</v>
      </c>
      <c r="C31" s="274">
        <v>3882.9</v>
      </c>
      <c r="D31" s="274">
        <v>1015.4</v>
      </c>
      <c r="E31" s="274">
        <v>455</v>
      </c>
      <c r="F31" s="274">
        <v>308.2</v>
      </c>
      <c r="G31" s="274">
        <v>390.9</v>
      </c>
      <c r="H31" s="274">
        <v>475.5</v>
      </c>
      <c r="I31" s="274">
        <v>727.6</v>
      </c>
      <c r="J31" s="274">
        <v>911.1</v>
      </c>
      <c r="K31" s="274">
        <v>1095.2</v>
      </c>
      <c r="L31" s="223">
        <v>2250.6999999999998</v>
      </c>
      <c r="M31" s="223">
        <v>2206.1</v>
      </c>
    </row>
    <row r="32" spans="1:13" ht="12.95" customHeight="1" x14ac:dyDescent="0.2">
      <c r="A32" s="275" t="s">
        <v>259</v>
      </c>
      <c r="B32" s="274">
        <v>158.9</v>
      </c>
      <c r="C32" s="274">
        <v>85.6</v>
      </c>
      <c r="D32" s="274">
        <v>93.2</v>
      </c>
      <c r="E32" s="274">
        <v>95.8</v>
      </c>
      <c r="F32" s="274">
        <v>63.4</v>
      </c>
      <c r="G32" s="274">
        <v>100.7</v>
      </c>
      <c r="H32" s="274">
        <v>172.3</v>
      </c>
      <c r="I32" s="274">
        <v>193.5</v>
      </c>
      <c r="J32" s="274">
        <v>214.3</v>
      </c>
      <c r="K32" s="274">
        <v>382.1</v>
      </c>
      <c r="L32" s="223">
        <v>466.7</v>
      </c>
      <c r="M32" s="223">
        <v>334.6</v>
      </c>
    </row>
    <row r="33" spans="1:13" ht="12.95" customHeight="1" x14ac:dyDescent="0.2">
      <c r="A33" s="275" t="s">
        <v>260</v>
      </c>
      <c r="B33" s="274">
        <v>1662.8</v>
      </c>
      <c r="C33" s="274">
        <v>1717.4</v>
      </c>
      <c r="D33" s="274">
        <v>1779.1</v>
      </c>
      <c r="E33" s="274">
        <v>1728.3</v>
      </c>
      <c r="F33" s="274">
        <v>1854.7</v>
      </c>
      <c r="G33" s="274">
        <v>1851.9</v>
      </c>
      <c r="H33" s="274">
        <v>1960</v>
      </c>
      <c r="I33" s="274">
        <v>2438.3000000000002</v>
      </c>
      <c r="J33" s="274">
        <v>2850</v>
      </c>
      <c r="K33" s="274">
        <v>4645.7</v>
      </c>
      <c r="L33" s="223">
        <v>5119.1000000000004</v>
      </c>
      <c r="M33" s="223">
        <v>5340.9</v>
      </c>
    </row>
    <row r="34" spans="1:13" ht="12.95" customHeight="1" x14ac:dyDescent="0.2">
      <c r="A34" s="275" t="s">
        <v>261</v>
      </c>
      <c r="B34" s="274">
        <v>83.5</v>
      </c>
      <c r="C34" s="274">
        <v>1234</v>
      </c>
      <c r="D34" s="274">
        <v>5042.7</v>
      </c>
      <c r="E34" s="274">
        <v>5494.3</v>
      </c>
      <c r="F34" s="274">
        <v>5871.6</v>
      </c>
      <c r="G34" s="274">
        <v>1587.1</v>
      </c>
      <c r="H34" s="274">
        <v>177.5</v>
      </c>
      <c r="I34" s="274">
        <v>238.5</v>
      </c>
      <c r="J34" s="274">
        <v>256.89999999999998</v>
      </c>
      <c r="K34" s="274">
        <v>275.8</v>
      </c>
      <c r="L34" s="223">
        <v>1046.7</v>
      </c>
      <c r="M34" s="223">
        <v>747.1</v>
      </c>
    </row>
    <row r="35" spans="1:13" ht="12.95" customHeight="1" x14ac:dyDescent="0.2">
      <c r="A35" s="275" t="s">
        <v>262</v>
      </c>
      <c r="B35" s="274">
        <v>680.4</v>
      </c>
      <c r="C35" s="274">
        <v>203.3</v>
      </c>
      <c r="D35" s="274">
        <v>44.5</v>
      </c>
      <c r="E35" s="274">
        <v>97.5</v>
      </c>
      <c r="F35" s="274">
        <v>94</v>
      </c>
      <c r="G35" s="274">
        <v>109.4</v>
      </c>
      <c r="H35" s="274">
        <v>176.7</v>
      </c>
      <c r="I35" s="274">
        <v>85.3</v>
      </c>
      <c r="J35" s="274">
        <v>98</v>
      </c>
      <c r="K35" s="274">
        <v>133.6</v>
      </c>
      <c r="L35" s="223">
        <v>158.69999999999999</v>
      </c>
      <c r="M35" s="223">
        <v>354.9</v>
      </c>
    </row>
    <row r="36" spans="1:13" ht="12.95" customHeight="1" x14ac:dyDescent="0.2">
      <c r="A36" s="273" t="s">
        <v>263</v>
      </c>
      <c r="B36" s="274">
        <v>5525.3</v>
      </c>
      <c r="C36" s="274">
        <v>7959.5</v>
      </c>
      <c r="D36" s="274">
        <v>9386.4</v>
      </c>
      <c r="E36" s="274">
        <v>8684.2000000000007</v>
      </c>
      <c r="F36" s="274">
        <v>7027.8</v>
      </c>
      <c r="G36" s="274">
        <v>8528.5</v>
      </c>
      <c r="H36" s="274">
        <v>4120.7</v>
      </c>
      <c r="I36" s="274">
        <v>7916.6</v>
      </c>
      <c r="J36" s="274">
        <v>7473</v>
      </c>
      <c r="K36" s="274">
        <v>7644.5</v>
      </c>
      <c r="L36" s="223">
        <v>40133.599999999999</v>
      </c>
      <c r="M36" s="223">
        <v>21903.3</v>
      </c>
    </row>
    <row r="37" spans="1:13" ht="12.95" customHeight="1" x14ac:dyDescent="0.2">
      <c r="A37" s="275" t="s">
        <v>264</v>
      </c>
      <c r="B37" s="274">
        <v>4809.3</v>
      </c>
      <c r="C37" s="274">
        <v>6129</v>
      </c>
      <c r="D37" s="274">
        <v>7747.8</v>
      </c>
      <c r="E37" s="274">
        <v>6870</v>
      </c>
      <c r="F37" s="274">
        <v>5267.6</v>
      </c>
      <c r="G37" s="274">
        <v>6874.1</v>
      </c>
      <c r="H37" s="274">
        <v>2601.6</v>
      </c>
      <c r="I37" s="274">
        <v>6483.8</v>
      </c>
      <c r="J37" s="274">
        <v>6032</v>
      </c>
      <c r="K37" s="274">
        <v>5790.5</v>
      </c>
      <c r="L37" s="223">
        <v>6442.6</v>
      </c>
      <c r="M37" s="223">
        <v>7802.9</v>
      </c>
    </row>
    <row r="38" spans="1:13" ht="12.95" customHeight="1" x14ac:dyDescent="0.2">
      <c r="A38" s="275" t="s">
        <v>265</v>
      </c>
      <c r="B38" s="274">
        <v>681.8</v>
      </c>
      <c r="C38" s="274">
        <v>1799.6</v>
      </c>
      <c r="D38" s="274">
        <v>1507.5</v>
      </c>
      <c r="E38" s="274">
        <v>1697.6</v>
      </c>
      <c r="F38" s="274">
        <v>1582.4</v>
      </c>
      <c r="G38" s="274">
        <v>1433.5</v>
      </c>
      <c r="H38" s="274">
        <v>1331.7</v>
      </c>
      <c r="I38" s="274">
        <v>1246.5</v>
      </c>
      <c r="J38" s="274">
        <v>1142.5</v>
      </c>
      <c r="K38" s="274">
        <v>811.9</v>
      </c>
      <c r="L38" s="223">
        <v>32649.200000000001</v>
      </c>
      <c r="M38" s="223">
        <v>12947.6</v>
      </c>
    </row>
    <row r="39" spans="1:13" ht="12.75" customHeight="1" x14ac:dyDescent="0.2">
      <c r="A39" s="275" t="s">
        <v>1386</v>
      </c>
      <c r="B39" s="274">
        <v>34.200000000000003</v>
      </c>
      <c r="C39" s="274">
        <v>30.8</v>
      </c>
      <c r="D39" s="274">
        <v>131.1</v>
      </c>
      <c r="E39" s="274">
        <v>116.6</v>
      </c>
      <c r="F39" s="274">
        <v>177.7</v>
      </c>
      <c r="G39" s="274">
        <v>220.8</v>
      </c>
      <c r="H39" s="274">
        <v>187.4</v>
      </c>
      <c r="I39" s="274">
        <v>186.3</v>
      </c>
      <c r="J39" s="274">
        <v>298.39999999999998</v>
      </c>
      <c r="K39" s="274">
        <v>1042.0999999999999</v>
      </c>
      <c r="L39" s="223">
        <v>1041.8</v>
      </c>
      <c r="M39" s="223">
        <v>1152.8</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11125.1</v>
      </c>
      <c r="C41" s="271">
        <v>11846.1</v>
      </c>
      <c r="D41" s="271">
        <v>13895</v>
      </c>
      <c r="E41" s="271">
        <v>16947.7</v>
      </c>
      <c r="F41" s="271">
        <v>17335.599999999999</v>
      </c>
      <c r="G41" s="271">
        <v>21435.599999999999</v>
      </c>
      <c r="H41" s="271">
        <v>21471</v>
      </c>
      <c r="I41" s="271">
        <v>25826.9</v>
      </c>
      <c r="J41" s="271">
        <v>36964</v>
      </c>
      <c r="K41" s="271">
        <v>70411.600000000006</v>
      </c>
      <c r="L41" s="271">
        <v>81911.600000000006</v>
      </c>
      <c r="M41" s="271">
        <v>121228.2</v>
      </c>
    </row>
    <row r="42" spans="1:13" ht="12.95" customHeight="1" x14ac:dyDescent="0.2">
      <c r="A42" s="273" t="s">
        <v>267</v>
      </c>
      <c r="B42" s="223">
        <v>2985.5</v>
      </c>
      <c r="C42" s="223">
        <v>3203.3</v>
      </c>
      <c r="D42" s="223">
        <v>3275.4</v>
      </c>
      <c r="E42" s="223">
        <v>2750.5</v>
      </c>
      <c r="F42" s="223">
        <v>2689.1</v>
      </c>
      <c r="G42" s="223">
        <v>2896.4</v>
      </c>
      <c r="H42" s="223">
        <v>2801.9</v>
      </c>
      <c r="I42" s="223">
        <v>3009.7</v>
      </c>
      <c r="J42" s="223">
        <v>4664.3</v>
      </c>
      <c r="K42" s="223">
        <v>16237.8</v>
      </c>
      <c r="L42" s="223">
        <v>21236.799999999999</v>
      </c>
      <c r="M42" s="223">
        <v>28219.200000000001</v>
      </c>
    </row>
    <row r="43" spans="1:13" ht="12.95" customHeight="1" x14ac:dyDescent="0.2">
      <c r="A43" s="273" t="s">
        <v>268</v>
      </c>
      <c r="B43" s="223">
        <v>1003</v>
      </c>
      <c r="C43" s="223">
        <v>860.1</v>
      </c>
      <c r="D43" s="223">
        <v>891</v>
      </c>
      <c r="E43" s="223">
        <v>926.8</v>
      </c>
      <c r="F43" s="223">
        <v>895.8</v>
      </c>
      <c r="G43" s="223">
        <v>975.7</v>
      </c>
      <c r="H43" s="223">
        <v>1025.5</v>
      </c>
      <c r="I43" s="223">
        <v>1179.3</v>
      </c>
      <c r="J43" s="223">
        <v>5897.7</v>
      </c>
      <c r="K43" s="223">
        <v>34120.800000000003</v>
      </c>
      <c r="L43" s="223">
        <v>36762.699999999997</v>
      </c>
      <c r="M43" s="223">
        <v>61941.7</v>
      </c>
    </row>
    <row r="44" spans="1:13" ht="12.95" customHeight="1" x14ac:dyDescent="0.2">
      <c r="A44" s="275" t="s">
        <v>269</v>
      </c>
      <c r="B44" s="223">
        <v>287.60000000000002</v>
      </c>
      <c r="C44" s="223">
        <v>239.5</v>
      </c>
      <c r="D44" s="223">
        <v>126.4</v>
      </c>
      <c r="E44" s="223">
        <v>164.3</v>
      </c>
      <c r="F44" s="223">
        <v>126.7</v>
      </c>
      <c r="G44" s="223">
        <v>112.2</v>
      </c>
      <c r="H44" s="223">
        <v>83.6</v>
      </c>
      <c r="I44" s="223">
        <v>518.70000000000005</v>
      </c>
      <c r="J44" s="223">
        <v>520.1</v>
      </c>
      <c r="K44" s="223">
        <v>10722.6</v>
      </c>
      <c r="L44" s="274">
        <v>10766.5</v>
      </c>
      <c r="M44" s="274">
        <v>102.2</v>
      </c>
    </row>
    <row r="45" spans="1:13" ht="12.95" customHeight="1" x14ac:dyDescent="0.2">
      <c r="A45" s="275" t="s">
        <v>270</v>
      </c>
      <c r="B45" s="223">
        <v>18.600000000000001</v>
      </c>
      <c r="C45" s="223">
        <v>38.299999999999997</v>
      </c>
      <c r="D45" s="223">
        <v>32.700000000000003</v>
      </c>
      <c r="E45" s="223">
        <v>4.5999999999999996</v>
      </c>
      <c r="F45" s="223">
        <v>-12.5</v>
      </c>
      <c r="G45" s="223">
        <v>52.6</v>
      </c>
      <c r="H45" s="223">
        <v>50.5</v>
      </c>
      <c r="I45" s="223">
        <v>41.3</v>
      </c>
      <c r="J45" s="223">
        <v>3831.6</v>
      </c>
      <c r="K45" s="223">
        <v>1544.1</v>
      </c>
      <c r="L45" s="223">
        <v>1570.8</v>
      </c>
      <c r="M45" s="223">
        <v>12250.1</v>
      </c>
    </row>
    <row r="46" spans="1:13" ht="36" x14ac:dyDescent="0.2">
      <c r="A46" s="275" t="s">
        <v>272</v>
      </c>
      <c r="B46" s="223"/>
      <c r="C46" s="223"/>
      <c r="D46" s="223"/>
      <c r="E46" s="223"/>
      <c r="F46" s="223"/>
      <c r="G46" s="223"/>
      <c r="H46" s="223" t="s">
        <v>33</v>
      </c>
      <c r="I46" s="223" t="s">
        <v>33</v>
      </c>
      <c r="J46" s="223" t="s">
        <v>33</v>
      </c>
      <c r="K46" s="223" t="s">
        <v>33</v>
      </c>
      <c r="L46" s="223">
        <v>-7.4</v>
      </c>
      <c r="M46" s="223">
        <v>0</v>
      </c>
    </row>
    <row r="47" spans="1:13" ht="12.95" customHeight="1" x14ac:dyDescent="0.2">
      <c r="A47" s="275" t="s">
        <v>271</v>
      </c>
      <c r="B47" s="223">
        <v>696.7</v>
      </c>
      <c r="C47" s="223">
        <v>591.5</v>
      </c>
      <c r="D47" s="223">
        <v>739.3</v>
      </c>
      <c r="E47" s="223">
        <v>765.2</v>
      </c>
      <c r="F47" s="223">
        <v>789.1</v>
      </c>
      <c r="G47" s="223">
        <v>818.3</v>
      </c>
      <c r="H47" s="223">
        <v>898.8</v>
      </c>
      <c r="I47" s="223">
        <v>626.6</v>
      </c>
      <c r="J47" s="223">
        <v>1553.3</v>
      </c>
      <c r="K47" s="223">
        <v>21861.599999999999</v>
      </c>
      <c r="L47" s="223">
        <v>24432.9</v>
      </c>
      <c r="M47" s="223">
        <v>49589.4</v>
      </c>
    </row>
    <row r="48" spans="1:13" ht="15" customHeight="1" x14ac:dyDescent="0.2">
      <c r="A48" s="276" t="s">
        <v>319</v>
      </c>
      <c r="B48" s="223">
        <v>6579.6</v>
      </c>
      <c r="C48" s="223">
        <v>7220.4</v>
      </c>
      <c r="D48" s="223">
        <v>9158.2000000000007</v>
      </c>
      <c r="E48" s="223">
        <v>12632.7</v>
      </c>
      <c r="F48" s="223">
        <v>13177.4</v>
      </c>
      <c r="G48" s="223">
        <v>17074.900000000001</v>
      </c>
      <c r="H48" s="223">
        <v>17109.3</v>
      </c>
      <c r="I48" s="223">
        <v>21496.799999999999</v>
      </c>
      <c r="J48" s="223">
        <v>26249.3</v>
      </c>
      <c r="K48" s="223">
        <v>19266.7</v>
      </c>
      <c r="L48" s="223">
        <v>22462.9</v>
      </c>
      <c r="M48" s="223">
        <v>28180.3</v>
      </c>
    </row>
    <row r="49" spans="1:13" ht="12.95" customHeight="1" x14ac:dyDescent="0.2">
      <c r="A49" s="276" t="s">
        <v>320</v>
      </c>
      <c r="B49" s="223">
        <v>556.9</v>
      </c>
      <c r="C49" s="223">
        <v>562.20000000000005</v>
      </c>
      <c r="D49" s="223">
        <v>570.4</v>
      </c>
      <c r="E49" s="223">
        <v>637.70000000000005</v>
      </c>
      <c r="F49" s="223">
        <v>573.29999999999995</v>
      </c>
      <c r="G49" s="223">
        <v>488.6</v>
      </c>
      <c r="H49" s="223">
        <v>534.29999999999995</v>
      </c>
      <c r="I49" s="223">
        <v>141.19999999999999</v>
      </c>
      <c r="J49" s="223">
        <v>152.69999999999999</v>
      </c>
      <c r="K49" s="223">
        <v>786.3</v>
      </c>
      <c r="L49" s="223">
        <v>1449.2</v>
      </c>
      <c r="M49" s="223">
        <v>2886.9</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27092.2</v>
      </c>
      <c r="C51" s="271">
        <v>29207.200000000001</v>
      </c>
      <c r="D51" s="271">
        <v>33229.5</v>
      </c>
      <c r="E51" s="271">
        <v>35388.1</v>
      </c>
      <c r="F51" s="271">
        <v>33948.800000000003</v>
      </c>
      <c r="G51" s="271">
        <v>35745.699999999997</v>
      </c>
      <c r="H51" s="271">
        <v>30912.400000000001</v>
      </c>
      <c r="I51" s="271">
        <v>40872.5</v>
      </c>
      <c r="J51" s="271">
        <v>53671.5</v>
      </c>
      <c r="K51" s="271">
        <v>91615.9</v>
      </c>
      <c r="L51" s="271">
        <v>143651</v>
      </c>
      <c r="M51" s="271">
        <v>167476.6</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139</v>
      </c>
      <c r="C55" s="212">
        <v>132</v>
      </c>
      <c r="D55" s="212">
        <v>129</v>
      </c>
      <c r="E55" s="212">
        <v>128</v>
      </c>
      <c r="F55" s="212">
        <v>121</v>
      </c>
      <c r="G55" s="212">
        <v>118</v>
      </c>
      <c r="H55" s="212">
        <v>118</v>
      </c>
      <c r="I55" s="212">
        <v>114</v>
      </c>
      <c r="J55" s="212">
        <v>120</v>
      </c>
      <c r="K55" s="212">
        <v>131</v>
      </c>
      <c r="L55" s="212">
        <v>138</v>
      </c>
      <c r="M55" s="212">
        <v>130</v>
      </c>
    </row>
    <row r="56" spans="1:13" ht="12.95" customHeight="1" x14ac:dyDescent="0.2">
      <c r="B56" s="212"/>
      <c r="G56" s="278"/>
      <c r="H56" s="278"/>
      <c r="I56" s="278"/>
      <c r="J56" s="278"/>
      <c r="K56" s="278"/>
      <c r="L56" s="278"/>
    </row>
  </sheetData>
  <hyperlinks>
    <hyperlink ref="A1" location="Мазмуну!A1" display="МАЗМУНУНА  кайтуу" xr:uid="{00000000-0004-0000-54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M56"/>
  <sheetViews>
    <sheetView workbookViewId="0">
      <selection activeCell="M42" sqref="M42"/>
    </sheetView>
  </sheetViews>
  <sheetFormatPr defaultRowHeight="12.95" customHeight="1" x14ac:dyDescent="0.2"/>
  <cols>
    <col min="1" max="1" width="40.7109375" style="232" customWidth="1"/>
    <col min="2" max="2" width="8.7109375" style="289" hidden="1" customWidth="1"/>
    <col min="3" max="6" width="9.140625" style="212" hidden="1" customWidth="1"/>
    <col min="7" max="8" width="9.5703125" style="212" hidden="1" customWidth="1"/>
    <col min="9" max="13" width="9.5703125" style="212" customWidth="1"/>
    <col min="14" max="256" width="9.140625" style="212"/>
    <col min="257" max="257" width="40.7109375" style="212" customWidth="1"/>
    <col min="258" max="262" width="0" style="212" hidden="1" customWidth="1"/>
    <col min="263" max="267" width="9.5703125" style="212" customWidth="1"/>
    <col min="268" max="512" width="9.140625" style="212"/>
    <col min="513" max="513" width="40.7109375" style="212" customWidth="1"/>
    <col min="514" max="518" width="0" style="212" hidden="1" customWidth="1"/>
    <col min="519" max="523" width="9.5703125" style="212" customWidth="1"/>
    <col min="524" max="768" width="9.140625" style="212"/>
    <col min="769" max="769" width="40.7109375" style="212" customWidth="1"/>
    <col min="770" max="774" width="0" style="212" hidden="1" customWidth="1"/>
    <col min="775" max="779" width="9.5703125" style="212" customWidth="1"/>
    <col min="780" max="1024" width="9.140625" style="212"/>
    <col min="1025" max="1025" width="40.7109375" style="212" customWidth="1"/>
    <col min="1026" max="1030" width="0" style="212" hidden="1" customWidth="1"/>
    <col min="1031" max="1035" width="9.5703125" style="212" customWidth="1"/>
    <col min="1036" max="1280" width="9.140625" style="212"/>
    <col min="1281" max="1281" width="40.7109375" style="212" customWidth="1"/>
    <col min="1282" max="1286" width="0" style="212" hidden="1" customWidth="1"/>
    <col min="1287" max="1291" width="9.5703125" style="212" customWidth="1"/>
    <col min="1292" max="1536" width="9.140625" style="212"/>
    <col min="1537" max="1537" width="40.7109375" style="212" customWidth="1"/>
    <col min="1538" max="1542" width="0" style="212" hidden="1" customWidth="1"/>
    <col min="1543" max="1547" width="9.5703125" style="212" customWidth="1"/>
    <col min="1548" max="1792" width="9.140625" style="212"/>
    <col min="1793" max="1793" width="40.7109375" style="212" customWidth="1"/>
    <col min="1794" max="1798" width="0" style="212" hidden="1" customWidth="1"/>
    <col min="1799" max="1803" width="9.5703125" style="212" customWidth="1"/>
    <col min="1804" max="2048" width="9.140625" style="212"/>
    <col min="2049" max="2049" width="40.7109375" style="212" customWidth="1"/>
    <col min="2050" max="2054" width="0" style="212" hidden="1" customWidth="1"/>
    <col min="2055" max="2059" width="9.5703125" style="212" customWidth="1"/>
    <col min="2060" max="2304" width="9.140625" style="212"/>
    <col min="2305" max="2305" width="40.7109375" style="212" customWidth="1"/>
    <col min="2306" max="2310" width="0" style="212" hidden="1" customWidth="1"/>
    <col min="2311" max="2315" width="9.5703125" style="212" customWidth="1"/>
    <col min="2316" max="2560" width="9.140625" style="212"/>
    <col min="2561" max="2561" width="40.7109375" style="212" customWidth="1"/>
    <col min="2562" max="2566" width="0" style="212" hidden="1" customWidth="1"/>
    <col min="2567" max="2571" width="9.5703125" style="212" customWidth="1"/>
    <col min="2572" max="2816" width="9.140625" style="212"/>
    <col min="2817" max="2817" width="40.7109375" style="212" customWidth="1"/>
    <col min="2818" max="2822" width="0" style="212" hidden="1" customWidth="1"/>
    <col min="2823" max="2827" width="9.5703125" style="212" customWidth="1"/>
    <col min="2828" max="3072" width="9.140625" style="212"/>
    <col min="3073" max="3073" width="40.7109375" style="212" customWidth="1"/>
    <col min="3074" max="3078" width="0" style="212" hidden="1" customWidth="1"/>
    <col min="3079" max="3083" width="9.5703125" style="212" customWidth="1"/>
    <col min="3084" max="3328" width="9.140625" style="212"/>
    <col min="3329" max="3329" width="40.7109375" style="212" customWidth="1"/>
    <col min="3330" max="3334" width="0" style="212" hidden="1" customWidth="1"/>
    <col min="3335" max="3339" width="9.5703125" style="212" customWidth="1"/>
    <col min="3340" max="3584" width="9.140625" style="212"/>
    <col min="3585" max="3585" width="40.7109375" style="212" customWidth="1"/>
    <col min="3586" max="3590" width="0" style="212" hidden="1" customWidth="1"/>
    <col min="3591" max="3595" width="9.5703125" style="212" customWidth="1"/>
    <col min="3596" max="3840" width="9.140625" style="212"/>
    <col min="3841" max="3841" width="40.7109375" style="212" customWidth="1"/>
    <col min="3842" max="3846" width="0" style="212" hidden="1" customWidth="1"/>
    <col min="3847" max="3851" width="9.5703125" style="212" customWidth="1"/>
    <col min="3852" max="4096" width="9.140625" style="212"/>
    <col min="4097" max="4097" width="40.7109375" style="212" customWidth="1"/>
    <col min="4098" max="4102" width="0" style="212" hidden="1" customWidth="1"/>
    <col min="4103" max="4107" width="9.5703125" style="212" customWidth="1"/>
    <col min="4108" max="4352" width="9.140625" style="212"/>
    <col min="4353" max="4353" width="40.7109375" style="212" customWidth="1"/>
    <col min="4354" max="4358" width="0" style="212" hidden="1" customWidth="1"/>
    <col min="4359" max="4363" width="9.5703125" style="212" customWidth="1"/>
    <col min="4364" max="4608" width="9.140625" style="212"/>
    <col min="4609" max="4609" width="40.7109375" style="212" customWidth="1"/>
    <col min="4610" max="4614" width="0" style="212" hidden="1" customWidth="1"/>
    <col min="4615" max="4619" width="9.5703125" style="212" customWidth="1"/>
    <col min="4620" max="4864" width="9.140625" style="212"/>
    <col min="4865" max="4865" width="40.7109375" style="212" customWidth="1"/>
    <col min="4866" max="4870" width="0" style="212" hidden="1" customWidth="1"/>
    <col min="4871" max="4875" width="9.5703125" style="212" customWidth="1"/>
    <col min="4876" max="5120" width="9.140625" style="212"/>
    <col min="5121" max="5121" width="40.7109375" style="212" customWidth="1"/>
    <col min="5122" max="5126" width="0" style="212" hidden="1" customWidth="1"/>
    <col min="5127" max="5131" width="9.5703125" style="212" customWidth="1"/>
    <col min="5132" max="5376" width="9.140625" style="212"/>
    <col min="5377" max="5377" width="40.7109375" style="212" customWidth="1"/>
    <col min="5378" max="5382" width="0" style="212" hidden="1" customWidth="1"/>
    <col min="5383" max="5387" width="9.5703125" style="212" customWidth="1"/>
    <col min="5388" max="5632" width="9.140625" style="212"/>
    <col min="5633" max="5633" width="40.7109375" style="212" customWidth="1"/>
    <col min="5634" max="5638" width="0" style="212" hidden="1" customWidth="1"/>
    <col min="5639" max="5643" width="9.5703125" style="212" customWidth="1"/>
    <col min="5644" max="5888" width="9.140625" style="212"/>
    <col min="5889" max="5889" width="40.7109375" style="212" customWidth="1"/>
    <col min="5890" max="5894" width="0" style="212" hidden="1" customWidth="1"/>
    <col min="5895" max="5899" width="9.5703125" style="212" customWidth="1"/>
    <col min="5900" max="6144" width="9.140625" style="212"/>
    <col min="6145" max="6145" width="40.7109375" style="212" customWidth="1"/>
    <col min="6146" max="6150" width="0" style="212" hidden="1" customWidth="1"/>
    <col min="6151" max="6155" width="9.5703125" style="212" customWidth="1"/>
    <col min="6156" max="6400" width="9.140625" style="212"/>
    <col min="6401" max="6401" width="40.7109375" style="212" customWidth="1"/>
    <col min="6402" max="6406" width="0" style="212" hidden="1" customWidth="1"/>
    <col min="6407" max="6411" width="9.5703125" style="212" customWidth="1"/>
    <col min="6412" max="6656" width="9.140625" style="212"/>
    <col min="6657" max="6657" width="40.7109375" style="212" customWidth="1"/>
    <col min="6658" max="6662" width="0" style="212" hidden="1" customWidth="1"/>
    <col min="6663" max="6667" width="9.5703125" style="212" customWidth="1"/>
    <col min="6668" max="6912" width="9.140625" style="212"/>
    <col min="6913" max="6913" width="40.7109375" style="212" customWidth="1"/>
    <col min="6914" max="6918" width="0" style="212" hidden="1" customWidth="1"/>
    <col min="6919" max="6923" width="9.5703125" style="212" customWidth="1"/>
    <col min="6924" max="7168" width="9.140625" style="212"/>
    <col min="7169" max="7169" width="40.7109375" style="212" customWidth="1"/>
    <col min="7170" max="7174" width="0" style="212" hidden="1" customWidth="1"/>
    <col min="7175" max="7179" width="9.5703125" style="212" customWidth="1"/>
    <col min="7180" max="7424" width="9.140625" style="212"/>
    <col min="7425" max="7425" width="40.7109375" style="212" customWidth="1"/>
    <col min="7426" max="7430" width="0" style="212" hidden="1" customWidth="1"/>
    <col min="7431" max="7435" width="9.5703125" style="212" customWidth="1"/>
    <col min="7436" max="7680" width="9.140625" style="212"/>
    <col min="7681" max="7681" width="40.7109375" style="212" customWidth="1"/>
    <col min="7682" max="7686" width="0" style="212" hidden="1" customWidth="1"/>
    <col min="7687" max="7691" width="9.5703125" style="212" customWidth="1"/>
    <col min="7692" max="7936" width="9.140625" style="212"/>
    <col min="7937" max="7937" width="40.7109375" style="212" customWidth="1"/>
    <col min="7938" max="7942" width="0" style="212" hidden="1" customWidth="1"/>
    <col min="7943" max="7947" width="9.5703125" style="212" customWidth="1"/>
    <col min="7948" max="8192" width="9.140625" style="212"/>
    <col min="8193" max="8193" width="40.7109375" style="212" customWidth="1"/>
    <col min="8194" max="8198" width="0" style="212" hidden="1" customWidth="1"/>
    <col min="8199" max="8203" width="9.5703125" style="212" customWidth="1"/>
    <col min="8204" max="8448" width="9.140625" style="212"/>
    <col min="8449" max="8449" width="40.7109375" style="212" customWidth="1"/>
    <col min="8450" max="8454" width="0" style="212" hidden="1" customWidth="1"/>
    <col min="8455" max="8459" width="9.5703125" style="212" customWidth="1"/>
    <col min="8460" max="8704" width="9.140625" style="212"/>
    <col min="8705" max="8705" width="40.7109375" style="212" customWidth="1"/>
    <col min="8706" max="8710" width="0" style="212" hidden="1" customWidth="1"/>
    <col min="8711" max="8715" width="9.5703125" style="212" customWidth="1"/>
    <col min="8716" max="8960" width="9.140625" style="212"/>
    <col min="8961" max="8961" width="40.7109375" style="212" customWidth="1"/>
    <col min="8962" max="8966" width="0" style="212" hidden="1" customWidth="1"/>
    <col min="8967" max="8971" width="9.5703125" style="212" customWidth="1"/>
    <col min="8972" max="9216" width="9.140625" style="212"/>
    <col min="9217" max="9217" width="40.7109375" style="212" customWidth="1"/>
    <col min="9218" max="9222" width="0" style="212" hidden="1" customWidth="1"/>
    <col min="9223" max="9227" width="9.5703125" style="212" customWidth="1"/>
    <col min="9228" max="9472" width="9.140625" style="212"/>
    <col min="9473" max="9473" width="40.7109375" style="212" customWidth="1"/>
    <col min="9474" max="9478" width="0" style="212" hidden="1" customWidth="1"/>
    <col min="9479" max="9483" width="9.5703125" style="212" customWidth="1"/>
    <col min="9484" max="9728" width="9.140625" style="212"/>
    <col min="9729" max="9729" width="40.7109375" style="212" customWidth="1"/>
    <col min="9730" max="9734" width="0" style="212" hidden="1" customWidth="1"/>
    <col min="9735" max="9739" width="9.5703125" style="212" customWidth="1"/>
    <col min="9740" max="9984" width="9.140625" style="212"/>
    <col min="9985" max="9985" width="40.7109375" style="212" customWidth="1"/>
    <col min="9986" max="9990" width="0" style="212" hidden="1" customWidth="1"/>
    <col min="9991" max="9995" width="9.5703125" style="212" customWidth="1"/>
    <col min="9996" max="10240" width="9.140625" style="212"/>
    <col min="10241" max="10241" width="40.7109375" style="212" customWidth="1"/>
    <col min="10242" max="10246" width="0" style="212" hidden="1" customWidth="1"/>
    <col min="10247" max="10251" width="9.5703125" style="212" customWidth="1"/>
    <col min="10252" max="10496" width="9.140625" style="212"/>
    <col min="10497" max="10497" width="40.7109375" style="212" customWidth="1"/>
    <col min="10498" max="10502" width="0" style="212" hidden="1" customWidth="1"/>
    <col min="10503" max="10507" width="9.5703125" style="212" customWidth="1"/>
    <col min="10508" max="10752" width="9.140625" style="212"/>
    <col min="10753" max="10753" width="40.7109375" style="212" customWidth="1"/>
    <col min="10754" max="10758" width="0" style="212" hidden="1" customWidth="1"/>
    <col min="10759" max="10763" width="9.5703125" style="212" customWidth="1"/>
    <col min="10764" max="11008" width="9.140625" style="212"/>
    <col min="11009" max="11009" width="40.7109375" style="212" customWidth="1"/>
    <col min="11010" max="11014" width="0" style="212" hidden="1" customWidth="1"/>
    <col min="11015" max="11019" width="9.5703125" style="212" customWidth="1"/>
    <col min="11020" max="11264" width="9.140625" style="212"/>
    <col min="11265" max="11265" width="40.7109375" style="212" customWidth="1"/>
    <col min="11266" max="11270" width="0" style="212" hidden="1" customWidth="1"/>
    <col min="11271" max="11275" width="9.5703125" style="212" customWidth="1"/>
    <col min="11276" max="11520" width="9.140625" style="212"/>
    <col min="11521" max="11521" width="40.7109375" style="212" customWidth="1"/>
    <col min="11522" max="11526" width="0" style="212" hidden="1" customWidth="1"/>
    <col min="11527" max="11531" width="9.5703125" style="212" customWidth="1"/>
    <col min="11532" max="11776" width="9.140625" style="212"/>
    <col min="11777" max="11777" width="40.7109375" style="212" customWidth="1"/>
    <col min="11778" max="11782" width="0" style="212" hidden="1" customWidth="1"/>
    <col min="11783" max="11787" width="9.5703125" style="212" customWidth="1"/>
    <col min="11788" max="12032" width="9.140625" style="212"/>
    <col min="12033" max="12033" width="40.7109375" style="212" customWidth="1"/>
    <col min="12034" max="12038" width="0" style="212" hidden="1" customWidth="1"/>
    <col min="12039" max="12043" width="9.5703125" style="212" customWidth="1"/>
    <col min="12044" max="12288" width="9.140625" style="212"/>
    <col min="12289" max="12289" width="40.7109375" style="212" customWidth="1"/>
    <col min="12290" max="12294" width="0" style="212" hidden="1" customWidth="1"/>
    <col min="12295" max="12299" width="9.5703125" style="212" customWidth="1"/>
    <col min="12300" max="12544" width="9.140625" style="212"/>
    <col min="12545" max="12545" width="40.7109375" style="212" customWidth="1"/>
    <col min="12546" max="12550" width="0" style="212" hidden="1" customWidth="1"/>
    <col min="12551" max="12555" width="9.5703125" style="212" customWidth="1"/>
    <col min="12556" max="12800" width="9.140625" style="212"/>
    <col min="12801" max="12801" width="40.7109375" style="212" customWidth="1"/>
    <col min="12802" max="12806" width="0" style="212" hidden="1" customWidth="1"/>
    <col min="12807" max="12811" width="9.5703125" style="212" customWidth="1"/>
    <col min="12812" max="13056" width="9.140625" style="212"/>
    <col min="13057" max="13057" width="40.7109375" style="212" customWidth="1"/>
    <col min="13058" max="13062" width="0" style="212" hidden="1" customWidth="1"/>
    <col min="13063" max="13067" width="9.5703125" style="212" customWidth="1"/>
    <col min="13068" max="13312" width="9.140625" style="212"/>
    <col min="13313" max="13313" width="40.7109375" style="212" customWidth="1"/>
    <col min="13314" max="13318" width="0" style="212" hidden="1" customWidth="1"/>
    <col min="13319" max="13323" width="9.5703125" style="212" customWidth="1"/>
    <col min="13324" max="13568" width="9.140625" style="212"/>
    <col min="13569" max="13569" width="40.7109375" style="212" customWidth="1"/>
    <col min="13570" max="13574" width="0" style="212" hidden="1" customWidth="1"/>
    <col min="13575" max="13579" width="9.5703125" style="212" customWidth="1"/>
    <col min="13580" max="13824" width="9.140625" style="212"/>
    <col min="13825" max="13825" width="40.7109375" style="212" customWidth="1"/>
    <col min="13826" max="13830" width="0" style="212" hidden="1" customWidth="1"/>
    <col min="13831" max="13835" width="9.5703125" style="212" customWidth="1"/>
    <col min="13836" max="14080" width="9.140625" style="212"/>
    <col min="14081" max="14081" width="40.7109375" style="212" customWidth="1"/>
    <col min="14082" max="14086" width="0" style="212" hidden="1" customWidth="1"/>
    <col min="14087" max="14091" width="9.5703125" style="212" customWidth="1"/>
    <col min="14092" max="14336" width="9.140625" style="212"/>
    <col min="14337" max="14337" width="40.7109375" style="212" customWidth="1"/>
    <col min="14338" max="14342" width="0" style="212" hidden="1" customWidth="1"/>
    <col min="14343" max="14347" width="9.5703125" style="212" customWidth="1"/>
    <col min="14348" max="14592" width="9.140625" style="212"/>
    <col min="14593" max="14593" width="40.7109375" style="212" customWidth="1"/>
    <col min="14594" max="14598" width="0" style="212" hidden="1" customWidth="1"/>
    <col min="14599" max="14603" width="9.5703125" style="212" customWidth="1"/>
    <col min="14604" max="14848" width="9.140625" style="212"/>
    <col min="14849" max="14849" width="40.7109375" style="212" customWidth="1"/>
    <col min="14850" max="14854" width="0" style="212" hidden="1" customWidth="1"/>
    <col min="14855" max="14859" width="9.5703125" style="212" customWidth="1"/>
    <col min="14860" max="15104" width="9.140625" style="212"/>
    <col min="15105" max="15105" width="40.7109375" style="212" customWidth="1"/>
    <col min="15106" max="15110" width="0" style="212" hidden="1" customWidth="1"/>
    <col min="15111" max="15115" width="9.5703125" style="212" customWidth="1"/>
    <col min="15116" max="15360" width="9.140625" style="212"/>
    <col min="15361" max="15361" width="40.7109375" style="212" customWidth="1"/>
    <col min="15362" max="15366" width="0" style="212" hidden="1" customWidth="1"/>
    <col min="15367" max="15371" width="9.5703125" style="212" customWidth="1"/>
    <col min="15372" max="15616" width="9.140625" style="212"/>
    <col min="15617" max="15617" width="40.7109375" style="212" customWidth="1"/>
    <col min="15618" max="15622" width="0" style="212" hidden="1" customWidth="1"/>
    <col min="15623" max="15627" width="9.5703125" style="212" customWidth="1"/>
    <col min="15628" max="15872" width="9.140625" style="212"/>
    <col min="15873" max="15873" width="40.7109375" style="212" customWidth="1"/>
    <col min="15874" max="15878" width="0" style="212" hidden="1" customWidth="1"/>
    <col min="15879" max="15883" width="9.5703125" style="212" customWidth="1"/>
    <col min="15884" max="16128" width="9.140625" style="212"/>
    <col min="16129" max="16129" width="40.710937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345</v>
      </c>
      <c r="B2" s="287"/>
    </row>
    <row r="3" spans="1:13" s="279" customFormat="1" ht="18" customHeight="1" x14ac:dyDescent="0.2">
      <c r="A3" s="210" t="s">
        <v>328</v>
      </c>
      <c r="B3" s="287"/>
    </row>
    <row r="4" spans="1:13" s="269" customFormat="1" ht="18" customHeight="1" thickBot="1" x14ac:dyDescent="0.25">
      <c r="A4" s="268" t="s">
        <v>298</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7478.7</v>
      </c>
      <c r="C7" s="271">
        <v>7578.8</v>
      </c>
      <c r="D7" s="271">
        <v>7412.8</v>
      </c>
      <c r="E7" s="271">
        <v>8213.2000000000007</v>
      </c>
      <c r="F7" s="271">
        <v>7530.8</v>
      </c>
      <c r="G7" s="271">
        <v>7608.2</v>
      </c>
      <c r="H7" s="271">
        <v>7062.7</v>
      </c>
      <c r="I7" s="271">
        <v>10546.6</v>
      </c>
      <c r="J7" s="271">
        <v>11256.4</v>
      </c>
      <c r="K7" s="271">
        <v>13089.9</v>
      </c>
      <c r="L7" s="271">
        <v>15379.9</v>
      </c>
      <c r="M7" s="271">
        <v>18980.7</v>
      </c>
    </row>
    <row r="8" spans="1:13" ht="12.95" customHeight="1" x14ac:dyDescent="0.2">
      <c r="A8" s="273" t="s">
        <v>236</v>
      </c>
      <c r="B8" s="274">
        <v>1516.6</v>
      </c>
      <c r="C8" s="274">
        <v>1565.6</v>
      </c>
      <c r="D8" s="274">
        <v>1518</v>
      </c>
      <c r="E8" s="274">
        <v>1714</v>
      </c>
      <c r="F8" s="274">
        <v>1493</v>
      </c>
      <c r="G8" s="274">
        <v>1545.3</v>
      </c>
      <c r="H8" s="274">
        <v>1369.3</v>
      </c>
      <c r="I8" s="274">
        <v>2041.2</v>
      </c>
      <c r="J8" s="274">
        <v>2625.5</v>
      </c>
      <c r="K8" s="274">
        <v>3664.7</v>
      </c>
      <c r="L8" s="223">
        <v>5772.7</v>
      </c>
      <c r="M8" s="223">
        <v>7200.3</v>
      </c>
    </row>
    <row r="9" spans="1:13" ht="12.95" customHeight="1" x14ac:dyDescent="0.2">
      <c r="A9" s="275" t="s">
        <v>301</v>
      </c>
      <c r="B9" s="274">
        <v>277</v>
      </c>
      <c r="C9" s="274">
        <v>244.7</v>
      </c>
      <c r="D9" s="274">
        <v>276.10000000000002</v>
      </c>
      <c r="E9" s="274">
        <v>271.39999999999998</v>
      </c>
      <c r="F9" s="274">
        <v>481.4</v>
      </c>
      <c r="G9" s="274">
        <v>316</v>
      </c>
      <c r="H9" s="274">
        <v>169.5</v>
      </c>
      <c r="I9" s="274">
        <v>379.7</v>
      </c>
      <c r="J9" s="274">
        <v>410</v>
      </c>
      <c r="K9" s="274">
        <v>710.5</v>
      </c>
      <c r="L9" s="223">
        <v>1519</v>
      </c>
      <c r="M9" s="223">
        <v>2281.1999999999998</v>
      </c>
    </row>
    <row r="10" spans="1:13" ht="12.95" customHeight="1" x14ac:dyDescent="0.2">
      <c r="A10" s="275" t="s">
        <v>238</v>
      </c>
      <c r="B10" s="274">
        <v>74.5</v>
      </c>
      <c r="C10" s="274">
        <v>84.1</v>
      </c>
      <c r="D10" s="274">
        <v>42.3</v>
      </c>
      <c r="E10" s="274">
        <v>85.2</v>
      </c>
      <c r="F10" s="274">
        <v>1.3</v>
      </c>
      <c r="G10" s="274">
        <v>163.30000000000001</v>
      </c>
      <c r="H10" s="274">
        <v>251.9</v>
      </c>
      <c r="I10" s="274">
        <v>241.9</v>
      </c>
      <c r="J10" s="274">
        <v>322.10000000000002</v>
      </c>
      <c r="K10" s="274">
        <v>322.10000000000002</v>
      </c>
      <c r="L10" s="223">
        <v>1476</v>
      </c>
      <c r="M10" s="223">
        <v>1398.4</v>
      </c>
    </row>
    <row r="11" spans="1:13" ht="12.95" customHeight="1" x14ac:dyDescent="0.2">
      <c r="A11" s="275" t="s">
        <v>239</v>
      </c>
      <c r="B11" s="274">
        <v>50.2</v>
      </c>
      <c r="C11" s="274">
        <v>73</v>
      </c>
      <c r="D11" s="274">
        <v>93.4</v>
      </c>
      <c r="E11" s="274">
        <v>96.6</v>
      </c>
      <c r="F11" s="274">
        <v>115.2</v>
      </c>
      <c r="G11" s="274">
        <v>144.9</v>
      </c>
      <c r="H11" s="274">
        <v>116.9</v>
      </c>
      <c r="I11" s="274">
        <v>261.3</v>
      </c>
      <c r="J11" s="274">
        <v>485.8</v>
      </c>
      <c r="K11" s="274">
        <v>688.6</v>
      </c>
      <c r="L11" s="223">
        <v>317.89999999999998</v>
      </c>
      <c r="M11" s="223">
        <v>397.5</v>
      </c>
    </row>
    <row r="12" spans="1:13" ht="12" x14ac:dyDescent="0.2">
      <c r="A12" s="275" t="s">
        <v>302</v>
      </c>
      <c r="B12" s="274">
        <v>537.1</v>
      </c>
      <c r="C12" s="274">
        <v>577.29999999999995</v>
      </c>
      <c r="D12" s="274">
        <v>529.1</v>
      </c>
      <c r="E12" s="274">
        <v>454.9</v>
      </c>
      <c r="F12" s="274">
        <v>73.3</v>
      </c>
      <c r="G12" s="274">
        <v>89.5</v>
      </c>
      <c r="H12" s="274">
        <v>53.6</v>
      </c>
      <c r="I12" s="274">
        <v>153.5</v>
      </c>
      <c r="J12" s="274">
        <v>131.9</v>
      </c>
      <c r="K12" s="274">
        <v>161.1</v>
      </c>
      <c r="L12" s="223">
        <v>151.4</v>
      </c>
      <c r="M12" s="223">
        <v>242.4</v>
      </c>
    </row>
    <row r="13" spans="1:13" ht="24" x14ac:dyDescent="0.2">
      <c r="A13" s="275" t="s">
        <v>241</v>
      </c>
      <c r="B13" s="274">
        <v>0.8</v>
      </c>
      <c r="C13" s="274">
        <v>0.4</v>
      </c>
      <c r="D13" s="274">
        <v>0.4</v>
      </c>
      <c r="E13" s="274">
        <v>0</v>
      </c>
      <c r="F13" s="274">
        <v>0</v>
      </c>
      <c r="G13" s="274" t="s">
        <v>33</v>
      </c>
      <c r="H13" s="274">
        <v>-11.2</v>
      </c>
      <c r="I13" s="274">
        <v>0.5</v>
      </c>
      <c r="J13" s="274">
        <v>-11.2</v>
      </c>
      <c r="K13" s="274">
        <v>1.8</v>
      </c>
      <c r="L13" s="223">
        <v>28.7</v>
      </c>
      <c r="M13" s="223">
        <v>28.9</v>
      </c>
    </row>
    <row r="14" spans="1:13" ht="12.95" customHeight="1" x14ac:dyDescent="0.2">
      <c r="A14" s="275" t="s">
        <v>242</v>
      </c>
      <c r="B14" s="274">
        <v>483.6</v>
      </c>
      <c r="C14" s="274">
        <v>481.9</v>
      </c>
      <c r="D14" s="274">
        <v>466.1</v>
      </c>
      <c r="E14" s="274">
        <v>621.1</v>
      </c>
      <c r="F14" s="274">
        <v>626.5</v>
      </c>
      <c r="G14" s="274">
        <v>717.3</v>
      </c>
      <c r="H14" s="274">
        <v>621</v>
      </c>
      <c r="I14" s="274">
        <v>610.20000000000005</v>
      </c>
      <c r="J14" s="274">
        <v>858.1</v>
      </c>
      <c r="K14" s="274">
        <v>1117.3</v>
      </c>
      <c r="L14" s="223">
        <v>1391.6</v>
      </c>
      <c r="M14" s="223">
        <v>1421.5</v>
      </c>
    </row>
    <row r="15" spans="1:13" ht="12.95" customHeight="1" x14ac:dyDescent="0.2">
      <c r="A15" s="275" t="s">
        <v>243</v>
      </c>
      <c r="B15" s="223">
        <v>59.1</v>
      </c>
      <c r="C15" s="223">
        <v>48.3</v>
      </c>
      <c r="D15" s="223">
        <v>56.1</v>
      </c>
      <c r="E15" s="223">
        <v>151.6</v>
      </c>
      <c r="F15" s="223">
        <v>168.7</v>
      </c>
      <c r="G15" s="223">
        <v>98.7</v>
      </c>
      <c r="H15" s="223">
        <v>152.9</v>
      </c>
      <c r="I15" s="223">
        <v>223.2</v>
      </c>
      <c r="J15" s="223">
        <v>264</v>
      </c>
      <c r="K15" s="223">
        <v>551.4</v>
      </c>
      <c r="L15" s="223">
        <v>631</v>
      </c>
      <c r="M15" s="223">
        <v>1081.3</v>
      </c>
    </row>
    <row r="16" spans="1:13" ht="12.95" customHeight="1" x14ac:dyDescent="0.2">
      <c r="A16" s="275" t="s">
        <v>244</v>
      </c>
      <c r="B16" s="223">
        <v>34.200000000000003</v>
      </c>
      <c r="C16" s="223">
        <v>55.9</v>
      </c>
      <c r="D16" s="223">
        <v>54.3</v>
      </c>
      <c r="E16" s="223">
        <v>33.299999999999997</v>
      </c>
      <c r="F16" s="223">
        <v>26.7</v>
      </c>
      <c r="G16" s="223">
        <v>15.6</v>
      </c>
      <c r="H16" s="223">
        <v>14.8</v>
      </c>
      <c r="I16" s="223">
        <v>170.8</v>
      </c>
      <c r="J16" s="223">
        <v>164.8</v>
      </c>
      <c r="K16" s="223">
        <v>111.9</v>
      </c>
      <c r="L16" s="223">
        <v>257.2</v>
      </c>
      <c r="M16" s="223">
        <v>349</v>
      </c>
    </row>
    <row r="17" spans="1:13" ht="12.95" customHeight="1" x14ac:dyDescent="0.2">
      <c r="A17" s="273" t="s">
        <v>245</v>
      </c>
      <c r="B17" s="223">
        <v>5962.1</v>
      </c>
      <c r="C17" s="223">
        <v>6013.2</v>
      </c>
      <c r="D17" s="223">
        <v>5894.8</v>
      </c>
      <c r="E17" s="223">
        <v>6499.2</v>
      </c>
      <c r="F17" s="223">
        <v>6037.7</v>
      </c>
      <c r="G17" s="223">
        <v>6062.9</v>
      </c>
      <c r="H17" s="223">
        <v>5693.4</v>
      </c>
      <c r="I17" s="223">
        <v>8505.4</v>
      </c>
      <c r="J17" s="223">
        <v>8630.9</v>
      </c>
      <c r="K17" s="223">
        <v>9425.2999999999993</v>
      </c>
      <c r="L17" s="223">
        <v>9607.2000000000007</v>
      </c>
      <c r="M17" s="223">
        <v>11780.4</v>
      </c>
    </row>
    <row r="18" spans="1:13" ht="12.95" customHeight="1" x14ac:dyDescent="0.2">
      <c r="A18" s="275" t="s">
        <v>246</v>
      </c>
      <c r="B18" s="223">
        <v>5888.4</v>
      </c>
      <c r="C18" s="223">
        <v>5926.4</v>
      </c>
      <c r="D18" s="223">
        <v>5814.2</v>
      </c>
      <c r="E18" s="223">
        <v>6204.2</v>
      </c>
      <c r="F18" s="223">
        <v>5660.6</v>
      </c>
      <c r="G18" s="223">
        <v>5673.3</v>
      </c>
      <c r="H18" s="223">
        <v>5359.8</v>
      </c>
      <c r="I18" s="223">
        <v>8220.7000000000007</v>
      </c>
      <c r="J18" s="223">
        <v>8234.2999999999993</v>
      </c>
      <c r="K18" s="223">
        <v>8806.5</v>
      </c>
      <c r="L18" s="223">
        <v>8874.2000000000007</v>
      </c>
      <c r="M18" s="223">
        <v>11100.2</v>
      </c>
    </row>
    <row r="19" spans="1:13" ht="12.95" customHeight="1" x14ac:dyDescent="0.2">
      <c r="A19" s="275" t="s">
        <v>247</v>
      </c>
      <c r="B19" s="223" t="s">
        <v>248</v>
      </c>
      <c r="C19" s="223" t="s">
        <v>248</v>
      </c>
      <c r="D19" s="223" t="s">
        <v>248</v>
      </c>
      <c r="E19" s="223" t="s">
        <v>248</v>
      </c>
      <c r="F19" s="223" t="s">
        <v>33</v>
      </c>
      <c r="G19" s="223" t="s">
        <v>33</v>
      </c>
      <c r="H19" s="223" t="s">
        <v>33</v>
      </c>
      <c r="I19" s="223" t="s">
        <v>33</v>
      </c>
      <c r="J19" s="223" t="s">
        <v>33</v>
      </c>
      <c r="K19" s="223">
        <v>6.6</v>
      </c>
      <c r="L19" s="223">
        <v>47.1</v>
      </c>
      <c r="M19" s="223">
        <v>46.7</v>
      </c>
    </row>
    <row r="20" spans="1:13" ht="12.95" customHeight="1" x14ac:dyDescent="0.2">
      <c r="A20" s="275" t="s">
        <v>249</v>
      </c>
      <c r="B20" s="223" t="s">
        <v>33</v>
      </c>
      <c r="C20" s="223" t="s">
        <v>33</v>
      </c>
      <c r="D20" s="223" t="s">
        <v>33</v>
      </c>
      <c r="E20" s="223">
        <v>192.7</v>
      </c>
      <c r="F20" s="223">
        <v>241.7</v>
      </c>
      <c r="G20" s="223">
        <v>241.7</v>
      </c>
      <c r="H20" s="223">
        <v>195.7</v>
      </c>
      <c r="I20" s="223">
        <v>192.6</v>
      </c>
      <c r="J20" s="223">
        <v>325.10000000000002</v>
      </c>
      <c r="K20" s="223">
        <v>383.2</v>
      </c>
      <c r="L20" s="223">
        <v>392.2</v>
      </c>
      <c r="M20" s="223">
        <v>326.10000000000002</v>
      </c>
    </row>
    <row r="21" spans="1:13" ht="12.95" customHeight="1" x14ac:dyDescent="0.2">
      <c r="A21" s="275" t="s">
        <v>250</v>
      </c>
      <c r="B21" s="223">
        <v>4.7</v>
      </c>
      <c r="C21" s="223">
        <v>7.7</v>
      </c>
      <c r="D21" s="223">
        <v>8.5</v>
      </c>
      <c r="E21" s="223">
        <v>7.3</v>
      </c>
      <c r="F21" s="223">
        <v>8.6999999999999993</v>
      </c>
      <c r="G21" s="223">
        <v>10.9</v>
      </c>
      <c r="H21" s="223">
        <v>32</v>
      </c>
      <c r="I21" s="223">
        <v>1.6</v>
      </c>
      <c r="J21" s="223">
        <v>3.8</v>
      </c>
      <c r="K21" s="223">
        <v>8</v>
      </c>
      <c r="L21" s="223">
        <v>10.9</v>
      </c>
      <c r="M21" s="223">
        <v>16.7</v>
      </c>
    </row>
    <row r="22" spans="1:13" ht="12.95" customHeight="1" x14ac:dyDescent="0.2">
      <c r="A22" s="275" t="s">
        <v>251</v>
      </c>
      <c r="B22" s="223" t="s">
        <v>33</v>
      </c>
      <c r="C22" s="223" t="s">
        <v>33</v>
      </c>
      <c r="D22" s="223" t="s">
        <v>33</v>
      </c>
      <c r="E22" s="223" t="s">
        <v>33</v>
      </c>
      <c r="F22" s="223" t="s">
        <v>33</v>
      </c>
      <c r="G22" s="223" t="s">
        <v>33</v>
      </c>
      <c r="H22" s="223" t="s">
        <v>33</v>
      </c>
      <c r="I22" s="223" t="s">
        <v>33</v>
      </c>
      <c r="J22" s="223" t="s">
        <v>33</v>
      </c>
      <c r="K22" s="223" t="s">
        <v>33</v>
      </c>
      <c r="L22" s="223" t="s">
        <v>33</v>
      </c>
      <c r="M22" s="223">
        <v>27.4</v>
      </c>
    </row>
    <row r="23" spans="1:13" ht="12.95" customHeight="1" x14ac:dyDescent="0.2">
      <c r="A23" s="275" t="s">
        <v>252</v>
      </c>
      <c r="B23" s="223">
        <v>57.8</v>
      </c>
      <c r="C23" s="223">
        <v>49.7</v>
      </c>
      <c r="D23" s="223">
        <v>43.8</v>
      </c>
      <c r="E23" s="223">
        <v>38.799999999999997</v>
      </c>
      <c r="F23" s="223">
        <v>61.9</v>
      </c>
      <c r="G23" s="223">
        <v>32.200000000000003</v>
      </c>
      <c r="H23" s="223">
        <v>2.8</v>
      </c>
      <c r="I23" s="223">
        <v>9.6999999999999993</v>
      </c>
      <c r="J23" s="223">
        <v>4.4000000000000004</v>
      </c>
      <c r="K23" s="223">
        <v>8.1999999999999993</v>
      </c>
      <c r="L23" s="223">
        <v>26.6</v>
      </c>
      <c r="M23" s="223" t="s">
        <v>33</v>
      </c>
    </row>
    <row r="24" spans="1:13" ht="12.95" customHeight="1" x14ac:dyDescent="0.2">
      <c r="A24" s="275" t="s">
        <v>253</v>
      </c>
      <c r="B24" s="223">
        <v>1.3</v>
      </c>
      <c r="C24" s="223">
        <v>16.899999999999999</v>
      </c>
      <c r="D24" s="223">
        <v>17.2</v>
      </c>
      <c r="E24" s="223">
        <v>32.700000000000003</v>
      </c>
      <c r="F24" s="223">
        <v>15.9</v>
      </c>
      <c r="G24" s="223">
        <v>36.4</v>
      </c>
      <c r="H24" s="223">
        <v>80.5</v>
      </c>
      <c r="I24" s="223">
        <v>35.700000000000003</v>
      </c>
      <c r="J24" s="223">
        <v>16.5</v>
      </c>
      <c r="K24" s="223">
        <v>167.5</v>
      </c>
      <c r="L24" s="223">
        <v>215.1</v>
      </c>
      <c r="M24" s="223">
        <v>207.5</v>
      </c>
    </row>
    <row r="25" spans="1:13" ht="12" x14ac:dyDescent="0.2">
      <c r="A25" s="273" t="s">
        <v>317</v>
      </c>
      <c r="B25" s="223">
        <v>9.9</v>
      </c>
      <c r="C25" s="223">
        <v>12.5</v>
      </c>
      <c r="D25" s="223">
        <v>11.1</v>
      </c>
      <c r="E25" s="223">
        <v>23.4</v>
      </c>
      <c r="F25" s="223">
        <v>48.9</v>
      </c>
      <c r="G25" s="223">
        <v>68.5</v>
      </c>
      <c r="H25" s="223">
        <v>22.7</v>
      </c>
      <c r="I25" s="223">
        <v>45.1</v>
      </c>
      <c r="J25" s="223">
        <v>46.7</v>
      </c>
      <c r="K25" s="223">
        <v>45.3</v>
      </c>
      <c r="L25" s="223">
        <v>41.1</v>
      </c>
      <c r="M25" s="223">
        <v>55.9</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6277.3</v>
      </c>
      <c r="C27" s="271">
        <v>7094.8</v>
      </c>
      <c r="D27" s="271">
        <v>7010.5</v>
      </c>
      <c r="E27" s="271">
        <v>7127.9</v>
      </c>
      <c r="F27" s="271">
        <v>5864</v>
      </c>
      <c r="G27" s="271">
        <v>5784.2</v>
      </c>
      <c r="H27" s="271">
        <v>6296.1</v>
      </c>
      <c r="I27" s="271">
        <v>9816</v>
      </c>
      <c r="J27" s="271">
        <v>11124</v>
      </c>
      <c r="K27" s="271">
        <v>12342.8</v>
      </c>
      <c r="L27" s="271">
        <v>11938.9</v>
      </c>
      <c r="M27" s="271">
        <v>12173.5</v>
      </c>
    </row>
    <row r="28" spans="1:13" ht="12.95" customHeight="1" x14ac:dyDescent="0.2">
      <c r="A28" s="273" t="s">
        <v>255</v>
      </c>
      <c r="B28" s="274">
        <v>1782.6</v>
      </c>
      <c r="C28" s="274">
        <v>1869.2</v>
      </c>
      <c r="D28" s="274">
        <v>1716.4</v>
      </c>
      <c r="E28" s="274">
        <v>1741.2</v>
      </c>
      <c r="F28" s="274">
        <v>1705.3</v>
      </c>
      <c r="G28" s="274">
        <v>1848.3</v>
      </c>
      <c r="H28" s="274">
        <v>2331.6999999999998</v>
      </c>
      <c r="I28" s="274">
        <v>2760.9</v>
      </c>
      <c r="J28" s="274">
        <v>3853.6</v>
      </c>
      <c r="K28" s="274">
        <v>4529.7</v>
      </c>
      <c r="L28" s="274">
        <v>4497.6000000000004</v>
      </c>
      <c r="M28" s="274">
        <v>4490.8999999999996</v>
      </c>
    </row>
    <row r="29" spans="1:13" ht="12.95" customHeight="1" x14ac:dyDescent="0.2">
      <c r="A29" s="275" t="s">
        <v>256</v>
      </c>
      <c r="B29" s="274">
        <v>75.099999999999994</v>
      </c>
      <c r="C29" s="274">
        <v>82.9</v>
      </c>
      <c r="D29" s="274">
        <v>122</v>
      </c>
      <c r="E29" s="274">
        <v>110</v>
      </c>
      <c r="F29" s="274">
        <v>130.69999999999999</v>
      </c>
      <c r="G29" s="274">
        <v>193</v>
      </c>
      <c r="H29" s="274">
        <v>205.4</v>
      </c>
      <c r="I29" s="274">
        <v>364.6</v>
      </c>
      <c r="J29" s="274">
        <v>521</v>
      </c>
      <c r="K29" s="274">
        <v>751.5</v>
      </c>
      <c r="L29" s="223">
        <v>904.4</v>
      </c>
      <c r="M29" s="223">
        <v>840.5</v>
      </c>
    </row>
    <row r="30" spans="1:13" ht="12.95" customHeight="1" x14ac:dyDescent="0.2">
      <c r="A30" s="275" t="s">
        <v>257</v>
      </c>
      <c r="B30" s="274">
        <v>655.5</v>
      </c>
      <c r="C30" s="274">
        <v>403.2</v>
      </c>
      <c r="D30" s="274">
        <v>306.5</v>
      </c>
      <c r="E30" s="274">
        <v>352.5</v>
      </c>
      <c r="F30" s="274">
        <v>224.5</v>
      </c>
      <c r="G30" s="274">
        <v>201.1</v>
      </c>
      <c r="H30" s="274">
        <v>328</v>
      </c>
      <c r="I30" s="274">
        <v>496.6</v>
      </c>
      <c r="J30" s="274">
        <v>673.5</v>
      </c>
      <c r="K30" s="274">
        <v>839</v>
      </c>
      <c r="L30" s="223">
        <v>434.7</v>
      </c>
      <c r="M30" s="223">
        <v>536.20000000000005</v>
      </c>
    </row>
    <row r="31" spans="1:13" ht="12.95" customHeight="1" x14ac:dyDescent="0.2">
      <c r="A31" s="275" t="s">
        <v>258</v>
      </c>
      <c r="B31" s="274">
        <v>649.70000000000005</v>
      </c>
      <c r="C31" s="274">
        <v>948.6</v>
      </c>
      <c r="D31" s="274">
        <v>784.9</v>
      </c>
      <c r="E31" s="274">
        <v>883.9</v>
      </c>
      <c r="F31" s="274">
        <v>906.2</v>
      </c>
      <c r="G31" s="274">
        <v>1081.5</v>
      </c>
      <c r="H31" s="274">
        <v>1375.7</v>
      </c>
      <c r="I31" s="274">
        <v>1480.8</v>
      </c>
      <c r="J31" s="274">
        <v>2249.1</v>
      </c>
      <c r="K31" s="274">
        <v>2190.1</v>
      </c>
      <c r="L31" s="223">
        <v>2193.1</v>
      </c>
      <c r="M31" s="223">
        <v>1935.4</v>
      </c>
    </row>
    <row r="32" spans="1:13" ht="12.95" customHeight="1" x14ac:dyDescent="0.2">
      <c r="A32" s="275" t="s">
        <v>259</v>
      </c>
      <c r="B32" s="274">
        <v>39</v>
      </c>
      <c r="C32" s="274">
        <v>49.3</v>
      </c>
      <c r="D32" s="274">
        <v>68</v>
      </c>
      <c r="E32" s="274">
        <v>74</v>
      </c>
      <c r="F32" s="274">
        <v>69.900000000000006</v>
      </c>
      <c r="G32" s="274">
        <v>72.5</v>
      </c>
      <c r="H32" s="274">
        <v>74</v>
      </c>
      <c r="I32" s="274">
        <v>24</v>
      </c>
      <c r="J32" s="274">
        <v>66.599999999999994</v>
      </c>
      <c r="K32" s="274">
        <v>148.1</v>
      </c>
      <c r="L32" s="223">
        <v>150.5</v>
      </c>
      <c r="M32" s="223">
        <v>205.9</v>
      </c>
    </row>
    <row r="33" spans="1:13" ht="12.95" customHeight="1" x14ac:dyDescent="0.2">
      <c r="A33" s="275" t="s">
        <v>260</v>
      </c>
      <c r="B33" s="274">
        <v>228.7</v>
      </c>
      <c r="C33" s="274">
        <v>341.4</v>
      </c>
      <c r="D33" s="274">
        <v>378.3</v>
      </c>
      <c r="E33" s="274">
        <v>276.5</v>
      </c>
      <c r="F33" s="274">
        <v>198.3</v>
      </c>
      <c r="G33" s="274">
        <v>214.3</v>
      </c>
      <c r="H33" s="274">
        <v>290.39999999999998</v>
      </c>
      <c r="I33" s="274">
        <v>312.7</v>
      </c>
      <c r="J33" s="274">
        <v>266.39999999999998</v>
      </c>
      <c r="K33" s="274">
        <v>396.4</v>
      </c>
      <c r="L33" s="223">
        <v>342.6</v>
      </c>
      <c r="M33" s="223">
        <v>501.7</v>
      </c>
    </row>
    <row r="34" spans="1:13" ht="12.95" customHeight="1" x14ac:dyDescent="0.2">
      <c r="A34" s="275" t="s">
        <v>261</v>
      </c>
      <c r="B34" s="274">
        <v>118.9</v>
      </c>
      <c r="C34" s="274">
        <v>35.6</v>
      </c>
      <c r="D34" s="274">
        <v>49.4</v>
      </c>
      <c r="E34" s="274">
        <v>35.799999999999997</v>
      </c>
      <c r="F34" s="274">
        <v>167</v>
      </c>
      <c r="G34" s="274">
        <v>80.7</v>
      </c>
      <c r="H34" s="274">
        <v>52</v>
      </c>
      <c r="I34" s="274">
        <v>78.2</v>
      </c>
      <c r="J34" s="274">
        <v>73.2</v>
      </c>
      <c r="K34" s="274">
        <v>199.8</v>
      </c>
      <c r="L34" s="223">
        <v>463.1</v>
      </c>
      <c r="M34" s="223">
        <v>461</v>
      </c>
    </row>
    <row r="35" spans="1:13" ht="12.95" customHeight="1" x14ac:dyDescent="0.2">
      <c r="A35" s="275" t="s">
        <v>262</v>
      </c>
      <c r="B35" s="274">
        <v>15.6</v>
      </c>
      <c r="C35" s="274">
        <v>8.4</v>
      </c>
      <c r="D35" s="274">
        <v>7.2</v>
      </c>
      <c r="E35" s="274">
        <v>8.3000000000000007</v>
      </c>
      <c r="F35" s="274">
        <v>8.6999999999999993</v>
      </c>
      <c r="G35" s="274">
        <v>5.3</v>
      </c>
      <c r="H35" s="274">
        <v>6.2</v>
      </c>
      <c r="I35" s="274">
        <v>4.0999999999999996</v>
      </c>
      <c r="J35" s="274">
        <v>3.8</v>
      </c>
      <c r="K35" s="274">
        <v>4.9000000000000004</v>
      </c>
      <c r="L35" s="223">
        <v>9.3000000000000007</v>
      </c>
      <c r="M35" s="223">
        <v>10.3</v>
      </c>
    </row>
    <row r="36" spans="1:13" ht="12.95" customHeight="1" x14ac:dyDescent="0.2">
      <c r="A36" s="273" t="s">
        <v>263</v>
      </c>
      <c r="B36" s="274">
        <v>4494.7</v>
      </c>
      <c r="C36" s="274">
        <v>5225.5</v>
      </c>
      <c r="D36" s="274">
        <v>5294.2</v>
      </c>
      <c r="E36" s="274">
        <v>5386.7</v>
      </c>
      <c r="F36" s="274">
        <v>4158.7</v>
      </c>
      <c r="G36" s="274">
        <v>3935.9</v>
      </c>
      <c r="H36" s="274">
        <v>3964.3</v>
      </c>
      <c r="I36" s="274">
        <v>7055.1</v>
      </c>
      <c r="J36" s="274">
        <v>7270.4</v>
      </c>
      <c r="K36" s="274">
        <v>7813.1</v>
      </c>
      <c r="L36" s="223">
        <v>7441.3</v>
      </c>
      <c r="M36" s="223">
        <v>7682.6</v>
      </c>
    </row>
    <row r="37" spans="1:13" ht="12.95" customHeight="1" x14ac:dyDescent="0.2">
      <c r="A37" s="275" t="s">
        <v>264</v>
      </c>
      <c r="B37" s="274">
        <v>4420.5</v>
      </c>
      <c r="C37" s="274">
        <v>5110.6000000000004</v>
      </c>
      <c r="D37" s="274">
        <v>5199</v>
      </c>
      <c r="E37" s="274">
        <v>5262</v>
      </c>
      <c r="F37" s="274">
        <v>4058</v>
      </c>
      <c r="G37" s="274">
        <v>3837.3</v>
      </c>
      <c r="H37" s="274">
        <v>3855.3</v>
      </c>
      <c r="I37" s="274">
        <v>6951.3</v>
      </c>
      <c r="J37" s="274">
        <v>7166</v>
      </c>
      <c r="K37" s="274">
        <v>7714.9</v>
      </c>
      <c r="L37" s="223">
        <v>7340.9</v>
      </c>
      <c r="M37" s="223">
        <v>7634.5</v>
      </c>
    </row>
    <row r="38" spans="1:13" ht="12.95" customHeight="1" x14ac:dyDescent="0.2">
      <c r="A38" s="275" t="s">
        <v>265</v>
      </c>
      <c r="B38" s="274" t="s">
        <v>33</v>
      </c>
      <c r="C38" s="274" t="s">
        <v>33</v>
      </c>
      <c r="D38" s="274" t="s">
        <v>33</v>
      </c>
      <c r="E38" s="274" t="s">
        <v>33</v>
      </c>
      <c r="F38" s="274" t="s">
        <v>33</v>
      </c>
      <c r="G38" s="274" t="s">
        <v>33</v>
      </c>
      <c r="H38" s="274" t="s">
        <v>33</v>
      </c>
      <c r="I38" s="274" t="s">
        <v>33</v>
      </c>
      <c r="J38" s="274" t="s">
        <v>33</v>
      </c>
      <c r="K38" s="274" t="s">
        <v>33</v>
      </c>
      <c r="L38" s="223">
        <v>3.6</v>
      </c>
      <c r="M38" s="223">
        <v>25.2</v>
      </c>
    </row>
    <row r="39" spans="1:13" ht="24" x14ac:dyDescent="0.2">
      <c r="A39" s="275" t="s">
        <v>266</v>
      </c>
      <c r="B39" s="274">
        <v>74.2</v>
      </c>
      <c r="C39" s="274">
        <v>115</v>
      </c>
      <c r="D39" s="274">
        <v>95.1</v>
      </c>
      <c r="E39" s="274">
        <v>124.7</v>
      </c>
      <c r="F39" s="274">
        <v>100.7</v>
      </c>
      <c r="G39" s="274">
        <v>98.6</v>
      </c>
      <c r="H39" s="274">
        <v>109</v>
      </c>
      <c r="I39" s="274">
        <v>103.8</v>
      </c>
      <c r="J39" s="274">
        <v>104.4</v>
      </c>
      <c r="K39" s="274">
        <v>98.2</v>
      </c>
      <c r="L39" s="223">
        <v>96.8</v>
      </c>
      <c r="M39" s="223">
        <v>22.8</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1201.4000000000001</v>
      </c>
      <c r="C41" s="271">
        <v>484</v>
      </c>
      <c r="D41" s="271">
        <v>402.3</v>
      </c>
      <c r="E41" s="271">
        <v>1085.4000000000001</v>
      </c>
      <c r="F41" s="271">
        <v>1666.8</v>
      </c>
      <c r="G41" s="271">
        <v>1824</v>
      </c>
      <c r="H41" s="271">
        <v>766.6</v>
      </c>
      <c r="I41" s="271">
        <v>730.7</v>
      </c>
      <c r="J41" s="271">
        <v>132.4</v>
      </c>
      <c r="K41" s="271">
        <v>747.1</v>
      </c>
      <c r="L41" s="271">
        <v>3441</v>
      </c>
      <c r="M41" s="271">
        <v>6807.3</v>
      </c>
    </row>
    <row r="42" spans="1:13" ht="12.95" customHeight="1" x14ac:dyDescent="0.2">
      <c r="A42" s="273" t="s">
        <v>267</v>
      </c>
      <c r="B42" s="223">
        <v>869.6</v>
      </c>
      <c r="C42" s="223">
        <v>983.4</v>
      </c>
      <c r="D42" s="223">
        <v>1148.9000000000001</v>
      </c>
      <c r="E42" s="223">
        <v>1728.2</v>
      </c>
      <c r="F42" s="223">
        <v>1489.2</v>
      </c>
      <c r="G42" s="223">
        <v>1566.8</v>
      </c>
      <c r="H42" s="223">
        <v>1407.5</v>
      </c>
      <c r="I42" s="223">
        <v>1287.3</v>
      </c>
      <c r="J42" s="223">
        <v>1666</v>
      </c>
      <c r="K42" s="223">
        <v>1832.4</v>
      </c>
      <c r="L42" s="223">
        <v>2546.3000000000002</v>
      </c>
      <c r="M42" s="223">
        <v>4162.8999999999996</v>
      </c>
    </row>
    <row r="43" spans="1:13" ht="12.95" customHeight="1" x14ac:dyDescent="0.2">
      <c r="A43" s="273" t="s">
        <v>268</v>
      </c>
      <c r="B43" s="223">
        <v>1831.4</v>
      </c>
      <c r="C43" s="223">
        <v>1843.8</v>
      </c>
      <c r="D43" s="223">
        <v>1666.1</v>
      </c>
      <c r="E43" s="223">
        <v>1774.2</v>
      </c>
      <c r="F43" s="223">
        <v>2593</v>
      </c>
      <c r="G43" s="223">
        <v>2868.5</v>
      </c>
      <c r="H43" s="223">
        <v>3076.1</v>
      </c>
      <c r="I43" s="223">
        <v>3510.4</v>
      </c>
      <c r="J43" s="223">
        <v>2750.4</v>
      </c>
      <c r="K43" s="223">
        <v>3029.5</v>
      </c>
      <c r="L43" s="223">
        <v>3181.2</v>
      </c>
      <c r="M43" s="223">
        <v>3564.7</v>
      </c>
    </row>
    <row r="44" spans="1:13" ht="12.95" customHeight="1" x14ac:dyDescent="0.2">
      <c r="A44" s="275" t="s">
        <v>269</v>
      </c>
      <c r="B44" s="223">
        <v>529.70000000000005</v>
      </c>
      <c r="C44" s="223">
        <v>535.1</v>
      </c>
      <c r="D44" s="223">
        <v>379.2</v>
      </c>
      <c r="E44" s="223">
        <v>383.6</v>
      </c>
      <c r="F44" s="223">
        <v>1296.5</v>
      </c>
      <c r="G44" s="223">
        <v>1296.4000000000001</v>
      </c>
      <c r="H44" s="223">
        <v>1286.7</v>
      </c>
      <c r="I44" s="223">
        <v>1297.2</v>
      </c>
      <c r="J44" s="223">
        <v>1304.0999999999999</v>
      </c>
      <c r="K44" s="223">
        <v>1472</v>
      </c>
      <c r="L44" s="274">
        <v>1555</v>
      </c>
      <c r="M44" s="274">
        <v>1783.2</v>
      </c>
    </row>
    <row r="45" spans="1:13" ht="12.95" customHeight="1" x14ac:dyDescent="0.2">
      <c r="A45" s="275" t="s">
        <v>270</v>
      </c>
      <c r="B45" s="223">
        <v>257.7</v>
      </c>
      <c r="C45" s="223">
        <v>257.60000000000002</v>
      </c>
      <c r="D45" s="223">
        <v>250.7</v>
      </c>
      <c r="E45" s="223">
        <v>283</v>
      </c>
      <c r="F45" s="223">
        <v>272.39999999999998</v>
      </c>
      <c r="G45" s="223">
        <v>191.3</v>
      </c>
      <c r="H45" s="223">
        <v>350.4</v>
      </c>
      <c r="I45" s="223">
        <v>317.8</v>
      </c>
      <c r="J45" s="223">
        <v>317.8</v>
      </c>
      <c r="K45" s="223">
        <v>336.9</v>
      </c>
      <c r="L45" s="223">
        <v>338.3</v>
      </c>
      <c r="M45" s="223">
        <v>336.9</v>
      </c>
    </row>
    <row r="46" spans="1:13" ht="36" x14ac:dyDescent="0.2">
      <c r="A46" s="275" t="s">
        <v>272</v>
      </c>
      <c r="B46" s="223"/>
      <c r="C46" s="223"/>
      <c r="D46" s="223"/>
      <c r="E46" s="223"/>
      <c r="F46" s="223"/>
      <c r="G46" s="223"/>
      <c r="H46" s="223" t="s">
        <v>33</v>
      </c>
      <c r="I46" s="223" t="s">
        <v>33</v>
      </c>
      <c r="J46" s="223" t="s">
        <v>33</v>
      </c>
      <c r="K46" s="223" t="s">
        <v>33</v>
      </c>
      <c r="L46" s="223" t="s">
        <v>33</v>
      </c>
      <c r="M46" s="223">
        <v>50.5</v>
      </c>
    </row>
    <row r="47" spans="1:13" ht="12.95" customHeight="1" x14ac:dyDescent="0.2">
      <c r="A47" s="275" t="s">
        <v>271</v>
      </c>
      <c r="B47" s="223">
        <v>1036.4000000000001</v>
      </c>
      <c r="C47" s="223">
        <v>1043.4000000000001</v>
      </c>
      <c r="D47" s="223">
        <v>1036.2</v>
      </c>
      <c r="E47" s="223">
        <v>1107.5999999999999</v>
      </c>
      <c r="F47" s="223">
        <v>1024.2</v>
      </c>
      <c r="G47" s="223">
        <v>1380.9</v>
      </c>
      <c r="H47" s="223">
        <v>1439</v>
      </c>
      <c r="I47" s="223">
        <v>1895.4</v>
      </c>
      <c r="J47" s="223">
        <v>1128.5</v>
      </c>
      <c r="K47" s="223">
        <v>1220.5999999999999</v>
      </c>
      <c r="L47" s="223">
        <v>1288</v>
      </c>
      <c r="M47" s="223">
        <v>1394.1</v>
      </c>
    </row>
    <row r="48" spans="1:13" ht="15" customHeight="1" x14ac:dyDescent="0.2">
      <c r="A48" s="276" t="s">
        <v>319</v>
      </c>
      <c r="B48" s="223">
        <v>-1533</v>
      </c>
      <c r="C48" s="223">
        <v>-2375.6</v>
      </c>
      <c r="D48" s="223">
        <v>-2444.6999999999998</v>
      </c>
      <c r="E48" s="223">
        <v>-2456</v>
      </c>
      <c r="F48" s="223">
        <v>-2455</v>
      </c>
      <c r="G48" s="223">
        <v>-2637.4</v>
      </c>
      <c r="H48" s="223">
        <v>-3783.7</v>
      </c>
      <c r="I48" s="223">
        <v>-4086</v>
      </c>
      <c r="J48" s="223">
        <v>-4296.6000000000004</v>
      </c>
      <c r="K48" s="223">
        <v>-4188.8999999999996</v>
      </c>
      <c r="L48" s="223">
        <v>-2499</v>
      </c>
      <c r="M48" s="223">
        <v>-1398.4</v>
      </c>
    </row>
    <row r="49" spans="1:13" ht="12.95" customHeight="1" x14ac:dyDescent="0.2">
      <c r="A49" s="276" t="s">
        <v>320</v>
      </c>
      <c r="B49" s="223">
        <v>33.299999999999997</v>
      </c>
      <c r="C49" s="223">
        <v>32.4</v>
      </c>
      <c r="D49" s="223">
        <v>32</v>
      </c>
      <c r="E49" s="223">
        <v>38.9</v>
      </c>
      <c r="F49" s="223">
        <v>39.5</v>
      </c>
      <c r="G49" s="223">
        <v>26.1</v>
      </c>
      <c r="H49" s="223">
        <v>66.8</v>
      </c>
      <c r="I49" s="223">
        <v>19</v>
      </c>
      <c r="J49" s="223">
        <v>12.7</v>
      </c>
      <c r="K49" s="223">
        <v>74.099999999999994</v>
      </c>
      <c r="L49" s="223">
        <v>212.5</v>
      </c>
      <c r="M49" s="223">
        <v>478.1</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7478.7</v>
      </c>
      <c r="C51" s="271">
        <v>7578.8</v>
      </c>
      <c r="D51" s="271">
        <v>7412.8</v>
      </c>
      <c r="E51" s="271">
        <v>8213.2000000000007</v>
      </c>
      <c r="F51" s="271">
        <v>7530.8</v>
      </c>
      <c r="G51" s="271">
        <v>7608.2</v>
      </c>
      <c r="H51" s="271">
        <v>7062.7</v>
      </c>
      <c r="I51" s="271">
        <v>10546.6</v>
      </c>
      <c r="J51" s="271">
        <v>11256.4</v>
      </c>
      <c r="K51" s="271">
        <v>13089.9</v>
      </c>
      <c r="L51" s="271">
        <v>15379.9</v>
      </c>
      <c r="M51" s="271">
        <v>18980.7</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91</v>
      </c>
      <c r="C55" s="212">
        <v>92</v>
      </c>
      <c r="D55" s="212">
        <v>89</v>
      </c>
      <c r="E55" s="212">
        <v>95</v>
      </c>
      <c r="F55" s="212">
        <v>97</v>
      </c>
      <c r="G55" s="212">
        <v>105</v>
      </c>
      <c r="H55" s="212">
        <v>97</v>
      </c>
      <c r="I55" s="212">
        <v>95</v>
      </c>
      <c r="J55" s="212">
        <v>92</v>
      </c>
      <c r="K55" s="212">
        <v>128</v>
      </c>
      <c r="L55" s="212">
        <v>164</v>
      </c>
      <c r="M55" s="212">
        <v>190</v>
      </c>
    </row>
    <row r="56" spans="1:13" ht="12.95" customHeight="1" x14ac:dyDescent="0.2">
      <c r="B56" s="212"/>
      <c r="G56" s="278"/>
      <c r="H56" s="278"/>
      <c r="I56" s="278"/>
      <c r="J56" s="278"/>
      <c r="K56" s="278"/>
      <c r="L56" s="278"/>
      <c r="M56" s="278"/>
    </row>
  </sheetData>
  <hyperlinks>
    <hyperlink ref="A1" location="Мазмуну!A1" display="МАЗМУНУНА  кайтуу" xr:uid="{00000000-0004-0000-55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M57"/>
  <sheetViews>
    <sheetView workbookViewId="0">
      <selection activeCell="M42" sqref="M42"/>
    </sheetView>
  </sheetViews>
  <sheetFormatPr defaultRowHeight="12.95" customHeight="1" x14ac:dyDescent="0.2"/>
  <cols>
    <col min="1" max="1" width="41.42578125" style="232" customWidth="1"/>
    <col min="2" max="2" width="8.7109375" style="289" hidden="1" customWidth="1"/>
    <col min="3" max="6" width="0" style="212" hidden="1" customWidth="1"/>
    <col min="7" max="8" width="10.42578125" style="212" hidden="1" customWidth="1"/>
    <col min="9" max="13" width="10.42578125" style="212" customWidth="1"/>
    <col min="14" max="256" width="9.140625" style="212"/>
    <col min="257" max="257" width="41.42578125" style="212" customWidth="1"/>
    <col min="258" max="262" width="0" style="212" hidden="1" customWidth="1"/>
    <col min="263" max="267" width="10.42578125" style="212" customWidth="1"/>
    <col min="268" max="512" width="9.140625" style="212"/>
    <col min="513" max="513" width="41.42578125" style="212" customWidth="1"/>
    <col min="514" max="518" width="0" style="212" hidden="1" customWidth="1"/>
    <col min="519" max="523" width="10.42578125" style="212" customWidth="1"/>
    <col min="524" max="768" width="9.140625" style="212"/>
    <col min="769" max="769" width="41.42578125" style="212" customWidth="1"/>
    <col min="770" max="774" width="0" style="212" hidden="1" customWidth="1"/>
    <col min="775" max="779" width="10.42578125" style="212" customWidth="1"/>
    <col min="780" max="1024" width="9.140625" style="212"/>
    <col min="1025" max="1025" width="41.42578125" style="212" customWidth="1"/>
    <col min="1026" max="1030" width="0" style="212" hidden="1" customWidth="1"/>
    <col min="1031" max="1035" width="10.42578125" style="212" customWidth="1"/>
    <col min="1036" max="1280" width="9.140625" style="212"/>
    <col min="1281" max="1281" width="41.42578125" style="212" customWidth="1"/>
    <col min="1282" max="1286" width="0" style="212" hidden="1" customWidth="1"/>
    <col min="1287" max="1291" width="10.42578125" style="212" customWidth="1"/>
    <col min="1292" max="1536" width="9.140625" style="212"/>
    <col min="1537" max="1537" width="41.42578125" style="212" customWidth="1"/>
    <col min="1538" max="1542" width="0" style="212" hidden="1" customWidth="1"/>
    <col min="1543" max="1547" width="10.42578125" style="212" customWidth="1"/>
    <col min="1548" max="1792" width="9.140625" style="212"/>
    <col min="1793" max="1793" width="41.42578125" style="212" customWidth="1"/>
    <col min="1794" max="1798" width="0" style="212" hidden="1" customWidth="1"/>
    <col min="1799" max="1803" width="10.42578125" style="212" customWidth="1"/>
    <col min="1804" max="2048" width="9.140625" style="212"/>
    <col min="2049" max="2049" width="41.42578125" style="212" customWidth="1"/>
    <col min="2050" max="2054" width="0" style="212" hidden="1" customWidth="1"/>
    <col min="2055" max="2059" width="10.42578125" style="212" customWidth="1"/>
    <col min="2060" max="2304" width="9.140625" style="212"/>
    <col min="2305" max="2305" width="41.42578125" style="212" customWidth="1"/>
    <col min="2306" max="2310" width="0" style="212" hidden="1" customWidth="1"/>
    <col min="2311" max="2315" width="10.42578125" style="212" customWidth="1"/>
    <col min="2316" max="2560" width="9.140625" style="212"/>
    <col min="2561" max="2561" width="41.42578125" style="212" customWidth="1"/>
    <col min="2562" max="2566" width="0" style="212" hidden="1" customWidth="1"/>
    <col min="2567" max="2571" width="10.42578125" style="212" customWidth="1"/>
    <col min="2572" max="2816" width="9.140625" style="212"/>
    <col min="2817" max="2817" width="41.42578125" style="212" customWidth="1"/>
    <col min="2818" max="2822" width="0" style="212" hidden="1" customWidth="1"/>
    <col min="2823" max="2827" width="10.42578125" style="212" customWidth="1"/>
    <col min="2828" max="3072" width="9.140625" style="212"/>
    <col min="3073" max="3073" width="41.42578125" style="212" customWidth="1"/>
    <col min="3074" max="3078" width="0" style="212" hidden="1" customWidth="1"/>
    <col min="3079" max="3083" width="10.42578125" style="212" customWidth="1"/>
    <col min="3084" max="3328" width="9.140625" style="212"/>
    <col min="3329" max="3329" width="41.42578125" style="212" customWidth="1"/>
    <col min="3330" max="3334" width="0" style="212" hidden="1" customWidth="1"/>
    <col min="3335" max="3339" width="10.42578125" style="212" customWidth="1"/>
    <col min="3340" max="3584" width="9.140625" style="212"/>
    <col min="3585" max="3585" width="41.42578125" style="212" customWidth="1"/>
    <col min="3586" max="3590" width="0" style="212" hidden="1" customWidth="1"/>
    <col min="3591" max="3595" width="10.42578125" style="212" customWidth="1"/>
    <col min="3596" max="3840" width="9.140625" style="212"/>
    <col min="3841" max="3841" width="41.42578125" style="212" customWidth="1"/>
    <col min="3842" max="3846" width="0" style="212" hidden="1" customWidth="1"/>
    <col min="3847" max="3851" width="10.42578125" style="212" customWidth="1"/>
    <col min="3852" max="4096" width="9.140625" style="212"/>
    <col min="4097" max="4097" width="41.42578125" style="212" customWidth="1"/>
    <col min="4098" max="4102" width="0" style="212" hidden="1" customWidth="1"/>
    <col min="4103" max="4107" width="10.42578125" style="212" customWidth="1"/>
    <col min="4108" max="4352" width="9.140625" style="212"/>
    <col min="4353" max="4353" width="41.42578125" style="212" customWidth="1"/>
    <col min="4354" max="4358" width="0" style="212" hidden="1" customWidth="1"/>
    <col min="4359" max="4363" width="10.42578125" style="212" customWidth="1"/>
    <col min="4364" max="4608" width="9.140625" style="212"/>
    <col min="4609" max="4609" width="41.42578125" style="212" customWidth="1"/>
    <col min="4610" max="4614" width="0" style="212" hidden="1" customWidth="1"/>
    <col min="4615" max="4619" width="10.42578125" style="212" customWidth="1"/>
    <col min="4620" max="4864" width="9.140625" style="212"/>
    <col min="4865" max="4865" width="41.42578125" style="212" customWidth="1"/>
    <col min="4866" max="4870" width="0" style="212" hidden="1" customWidth="1"/>
    <col min="4871" max="4875" width="10.42578125" style="212" customWidth="1"/>
    <col min="4876" max="5120" width="9.140625" style="212"/>
    <col min="5121" max="5121" width="41.42578125" style="212" customWidth="1"/>
    <col min="5122" max="5126" width="0" style="212" hidden="1" customWidth="1"/>
    <col min="5127" max="5131" width="10.42578125" style="212" customWidth="1"/>
    <col min="5132" max="5376" width="9.140625" style="212"/>
    <col min="5377" max="5377" width="41.42578125" style="212" customWidth="1"/>
    <col min="5378" max="5382" width="0" style="212" hidden="1" customWidth="1"/>
    <col min="5383" max="5387" width="10.42578125" style="212" customWidth="1"/>
    <col min="5388" max="5632" width="9.140625" style="212"/>
    <col min="5633" max="5633" width="41.42578125" style="212" customWidth="1"/>
    <col min="5634" max="5638" width="0" style="212" hidden="1" customWidth="1"/>
    <col min="5639" max="5643" width="10.42578125" style="212" customWidth="1"/>
    <col min="5644" max="5888" width="9.140625" style="212"/>
    <col min="5889" max="5889" width="41.42578125" style="212" customWidth="1"/>
    <col min="5890" max="5894" width="0" style="212" hidden="1" customWidth="1"/>
    <col min="5895" max="5899" width="10.42578125" style="212" customWidth="1"/>
    <col min="5900" max="6144" width="9.140625" style="212"/>
    <col min="6145" max="6145" width="41.42578125" style="212" customWidth="1"/>
    <col min="6146" max="6150" width="0" style="212" hidden="1" customWidth="1"/>
    <col min="6151" max="6155" width="10.42578125" style="212" customWidth="1"/>
    <col min="6156" max="6400" width="9.140625" style="212"/>
    <col min="6401" max="6401" width="41.42578125" style="212" customWidth="1"/>
    <col min="6402" max="6406" width="0" style="212" hidden="1" customWidth="1"/>
    <col min="6407" max="6411" width="10.42578125" style="212" customWidth="1"/>
    <col min="6412" max="6656" width="9.140625" style="212"/>
    <col min="6657" max="6657" width="41.42578125" style="212" customWidth="1"/>
    <col min="6658" max="6662" width="0" style="212" hidden="1" customWidth="1"/>
    <col min="6663" max="6667" width="10.42578125" style="212" customWidth="1"/>
    <col min="6668" max="6912" width="9.140625" style="212"/>
    <col min="6913" max="6913" width="41.42578125" style="212" customWidth="1"/>
    <col min="6914" max="6918" width="0" style="212" hidden="1" customWidth="1"/>
    <col min="6919" max="6923" width="10.42578125" style="212" customWidth="1"/>
    <col min="6924" max="7168" width="9.140625" style="212"/>
    <col min="7169" max="7169" width="41.42578125" style="212" customWidth="1"/>
    <col min="7170" max="7174" width="0" style="212" hidden="1" customWidth="1"/>
    <col min="7175" max="7179" width="10.42578125" style="212" customWidth="1"/>
    <col min="7180" max="7424" width="9.140625" style="212"/>
    <col min="7425" max="7425" width="41.42578125" style="212" customWidth="1"/>
    <col min="7426" max="7430" width="0" style="212" hidden="1" customWidth="1"/>
    <col min="7431" max="7435" width="10.42578125" style="212" customWidth="1"/>
    <col min="7436" max="7680" width="9.140625" style="212"/>
    <col min="7681" max="7681" width="41.42578125" style="212" customWidth="1"/>
    <col min="7682" max="7686" width="0" style="212" hidden="1" customWidth="1"/>
    <col min="7687" max="7691" width="10.42578125" style="212" customWidth="1"/>
    <col min="7692" max="7936" width="9.140625" style="212"/>
    <col min="7937" max="7937" width="41.42578125" style="212" customWidth="1"/>
    <col min="7938" max="7942" width="0" style="212" hidden="1" customWidth="1"/>
    <col min="7943" max="7947" width="10.42578125" style="212" customWidth="1"/>
    <col min="7948" max="8192" width="9.140625" style="212"/>
    <col min="8193" max="8193" width="41.42578125" style="212" customWidth="1"/>
    <col min="8194" max="8198" width="0" style="212" hidden="1" customWidth="1"/>
    <col min="8199" max="8203" width="10.42578125" style="212" customWidth="1"/>
    <col min="8204" max="8448" width="9.140625" style="212"/>
    <col min="8449" max="8449" width="41.42578125" style="212" customWidth="1"/>
    <col min="8450" max="8454" width="0" style="212" hidden="1" customWidth="1"/>
    <col min="8455" max="8459" width="10.42578125" style="212" customWidth="1"/>
    <col min="8460" max="8704" width="9.140625" style="212"/>
    <col min="8705" max="8705" width="41.42578125" style="212" customWidth="1"/>
    <col min="8706" max="8710" width="0" style="212" hidden="1" customWidth="1"/>
    <col min="8711" max="8715" width="10.42578125" style="212" customWidth="1"/>
    <col min="8716" max="8960" width="9.140625" style="212"/>
    <col min="8961" max="8961" width="41.42578125" style="212" customWidth="1"/>
    <col min="8962" max="8966" width="0" style="212" hidden="1" customWidth="1"/>
    <col min="8967" max="8971" width="10.42578125" style="212" customWidth="1"/>
    <col min="8972" max="9216" width="9.140625" style="212"/>
    <col min="9217" max="9217" width="41.42578125" style="212" customWidth="1"/>
    <col min="9218" max="9222" width="0" style="212" hidden="1" customWidth="1"/>
    <col min="9223" max="9227" width="10.42578125" style="212" customWidth="1"/>
    <col min="9228" max="9472" width="9.140625" style="212"/>
    <col min="9473" max="9473" width="41.42578125" style="212" customWidth="1"/>
    <col min="9474" max="9478" width="0" style="212" hidden="1" customWidth="1"/>
    <col min="9479" max="9483" width="10.42578125" style="212" customWidth="1"/>
    <col min="9484" max="9728" width="9.140625" style="212"/>
    <col min="9729" max="9729" width="41.42578125" style="212" customWidth="1"/>
    <col min="9730" max="9734" width="0" style="212" hidden="1" customWidth="1"/>
    <col min="9735" max="9739" width="10.42578125" style="212" customWidth="1"/>
    <col min="9740" max="9984" width="9.140625" style="212"/>
    <col min="9985" max="9985" width="41.42578125" style="212" customWidth="1"/>
    <col min="9986" max="9990" width="0" style="212" hidden="1" customWidth="1"/>
    <col min="9991" max="9995" width="10.42578125" style="212" customWidth="1"/>
    <col min="9996" max="10240" width="9.140625" style="212"/>
    <col min="10241" max="10241" width="41.42578125" style="212" customWidth="1"/>
    <col min="10242" max="10246" width="0" style="212" hidden="1" customWidth="1"/>
    <col min="10247" max="10251" width="10.42578125" style="212" customWidth="1"/>
    <col min="10252" max="10496" width="9.140625" style="212"/>
    <col min="10497" max="10497" width="41.42578125" style="212" customWidth="1"/>
    <col min="10498" max="10502" width="0" style="212" hidden="1" customWidth="1"/>
    <col min="10503" max="10507" width="10.42578125" style="212" customWidth="1"/>
    <col min="10508" max="10752" width="9.140625" style="212"/>
    <col min="10753" max="10753" width="41.42578125" style="212" customWidth="1"/>
    <col min="10754" max="10758" width="0" style="212" hidden="1" customWidth="1"/>
    <col min="10759" max="10763" width="10.42578125" style="212" customWidth="1"/>
    <col min="10764" max="11008" width="9.140625" style="212"/>
    <col min="11009" max="11009" width="41.42578125" style="212" customWidth="1"/>
    <col min="11010" max="11014" width="0" style="212" hidden="1" customWidth="1"/>
    <col min="11015" max="11019" width="10.42578125" style="212" customWidth="1"/>
    <col min="11020" max="11264" width="9.140625" style="212"/>
    <col min="11265" max="11265" width="41.42578125" style="212" customWidth="1"/>
    <col min="11266" max="11270" width="0" style="212" hidden="1" customWidth="1"/>
    <col min="11271" max="11275" width="10.42578125" style="212" customWidth="1"/>
    <col min="11276" max="11520" width="9.140625" style="212"/>
    <col min="11521" max="11521" width="41.42578125" style="212" customWidth="1"/>
    <col min="11522" max="11526" width="0" style="212" hidden="1" customWidth="1"/>
    <col min="11527" max="11531" width="10.42578125" style="212" customWidth="1"/>
    <col min="11532" max="11776" width="9.140625" style="212"/>
    <col min="11777" max="11777" width="41.42578125" style="212" customWidth="1"/>
    <col min="11778" max="11782" width="0" style="212" hidden="1" customWidth="1"/>
    <col min="11783" max="11787" width="10.42578125" style="212" customWidth="1"/>
    <col min="11788" max="12032" width="9.140625" style="212"/>
    <col min="12033" max="12033" width="41.42578125" style="212" customWidth="1"/>
    <col min="12034" max="12038" width="0" style="212" hidden="1" customWidth="1"/>
    <col min="12039" max="12043" width="10.42578125" style="212" customWidth="1"/>
    <col min="12044" max="12288" width="9.140625" style="212"/>
    <col min="12289" max="12289" width="41.42578125" style="212" customWidth="1"/>
    <col min="12290" max="12294" width="0" style="212" hidden="1" customWidth="1"/>
    <col min="12295" max="12299" width="10.42578125" style="212" customWidth="1"/>
    <col min="12300" max="12544" width="9.140625" style="212"/>
    <col min="12545" max="12545" width="41.42578125" style="212" customWidth="1"/>
    <col min="12546" max="12550" width="0" style="212" hidden="1" customWidth="1"/>
    <col min="12551" max="12555" width="10.42578125" style="212" customWidth="1"/>
    <col min="12556" max="12800" width="9.140625" style="212"/>
    <col min="12801" max="12801" width="41.42578125" style="212" customWidth="1"/>
    <col min="12802" max="12806" width="0" style="212" hidden="1" customWidth="1"/>
    <col min="12807" max="12811" width="10.42578125" style="212" customWidth="1"/>
    <col min="12812" max="13056" width="9.140625" style="212"/>
    <col min="13057" max="13057" width="41.42578125" style="212" customWidth="1"/>
    <col min="13058" max="13062" width="0" style="212" hidden="1" customWidth="1"/>
    <col min="13063" max="13067" width="10.42578125" style="212" customWidth="1"/>
    <col min="13068" max="13312" width="9.140625" style="212"/>
    <col min="13313" max="13313" width="41.42578125" style="212" customWidth="1"/>
    <col min="13314" max="13318" width="0" style="212" hidden="1" customWidth="1"/>
    <col min="13319" max="13323" width="10.42578125" style="212" customWidth="1"/>
    <col min="13324" max="13568" width="9.140625" style="212"/>
    <col min="13569" max="13569" width="41.42578125" style="212" customWidth="1"/>
    <col min="13570" max="13574" width="0" style="212" hidden="1" customWidth="1"/>
    <col min="13575" max="13579" width="10.42578125" style="212" customWidth="1"/>
    <col min="13580" max="13824" width="9.140625" style="212"/>
    <col min="13825" max="13825" width="41.42578125" style="212" customWidth="1"/>
    <col min="13826" max="13830" width="0" style="212" hidden="1" customWidth="1"/>
    <col min="13831" max="13835" width="10.42578125" style="212" customWidth="1"/>
    <col min="13836" max="14080" width="9.140625" style="212"/>
    <col min="14081" max="14081" width="41.42578125" style="212" customWidth="1"/>
    <col min="14082" max="14086" width="0" style="212" hidden="1" customWidth="1"/>
    <col min="14087" max="14091" width="10.42578125" style="212" customWidth="1"/>
    <col min="14092" max="14336" width="9.140625" style="212"/>
    <col min="14337" max="14337" width="41.42578125" style="212" customWidth="1"/>
    <col min="14338" max="14342" width="0" style="212" hidden="1" customWidth="1"/>
    <col min="14343" max="14347" width="10.42578125" style="212" customWidth="1"/>
    <col min="14348" max="14592" width="9.140625" style="212"/>
    <col min="14593" max="14593" width="41.42578125" style="212" customWidth="1"/>
    <col min="14594" max="14598" width="0" style="212" hidden="1" customWidth="1"/>
    <col min="14599" max="14603" width="10.42578125" style="212" customWidth="1"/>
    <col min="14604" max="14848" width="9.140625" style="212"/>
    <col min="14849" max="14849" width="41.42578125" style="212" customWidth="1"/>
    <col min="14850" max="14854" width="0" style="212" hidden="1" customWidth="1"/>
    <col min="14855" max="14859" width="10.42578125" style="212" customWidth="1"/>
    <col min="14860" max="15104" width="9.140625" style="212"/>
    <col min="15105" max="15105" width="41.42578125" style="212" customWidth="1"/>
    <col min="15106" max="15110" width="0" style="212" hidden="1" customWidth="1"/>
    <col min="15111" max="15115" width="10.42578125" style="212" customWidth="1"/>
    <col min="15116" max="15360" width="9.140625" style="212"/>
    <col min="15361" max="15361" width="41.42578125" style="212" customWidth="1"/>
    <col min="15362" max="15366" width="0" style="212" hidden="1" customWidth="1"/>
    <col min="15367" max="15371" width="10.42578125" style="212" customWidth="1"/>
    <col min="15372" max="15616" width="9.140625" style="212"/>
    <col min="15617" max="15617" width="41.42578125" style="212" customWidth="1"/>
    <col min="15618" max="15622" width="0" style="212" hidden="1" customWidth="1"/>
    <col min="15623" max="15627" width="10.42578125" style="212" customWidth="1"/>
    <col min="15628" max="15872" width="9.140625" style="212"/>
    <col min="15873" max="15873" width="41.42578125" style="212" customWidth="1"/>
    <col min="15874" max="15878" width="0" style="212" hidden="1" customWidth="1"/>
    <col min="15879" max="15883" width="10.42578125" style="212" customWidth="1"/>
    <col min="15884" max="16128" width="9.140625" style="212"/>
    <col min="16129" max="16129" width="41.42578125" style="212" customWidth="1"/>
    <col min="16130" max="16134" width="0" style="212" hidden="1" customWidth="1"/>
    <col min="16135" max="16139" width="10.42578125" style="212" customWidth="1"/>
    <col min="16140" max="16384" width="9.140625" style="212"/>
  </cols>
  <sheetData>
    <row r="1" spans="1:13" s="6" customFormat="1" ht="12.95" customHeight="1" x14ac:dyDescent="0.2">
      <c r="A1" s="952" t="s">
        <v>1375</v>
      </c>
    </row>
    <row r="2" spans="1:13" s="279" customFormat="1" ht="18" customHeight="1" x14ac:dyDescent="0.2">
      <c r="A2" s="210" t="s">
        <v>346</v>
      </c>
      <c r="B2" s="287"/>
    </row>
    <row r="3" spans="1:13" s="279" customFormat="1" ht="18" customHeight="1" x14ac:dyDescent="0.2">
      <c r="A3" s="210" t="s">
        <v>347</v>
      </c>
      <c r="B3" s="287"/>
    </row>
    <row r="4" spans="1:13" s="269" customFormat="1" ht="18" customHeight="1" thickBot="1" x14ac:dyDescent="0.25">
      <c r="A4" s="268" t="s">
        <v>298</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1320.6</v>
      </c>
      <c r="C7" s="271">
        <v>1195.5999999999999</v>
      </c>
      <c r="D7" s="271">
        <v>1303.8</v>
      </c>
      <c r="E7" s="271">
        <v>1689.3</v>
      </c>
      <c r="F7" s="271">
        <v>1920.3</v>
      </c>
      <c r="G7" s="271">
        <v>2185.6</v>
      </c>
      <c r="H7" s="271">
        <v>2504.8000000000002</v>
      </c>
      <c r="I7" s="271">
        <v>3545.1</v>
      </c>
      <c r="J7" s="271">
        <v>4934.8999999999996</v>
      </c>
      <c r="K7" s="271">
        <v>8972.6</v>
      </c>
      <c r="L7" s="271">
        <v>19390.099999999999</v>
      </c>
      <c r="M7" s="271">
        <v>26146.9</v>
      </c>
    </row>
    <row r="8" spans="1:13" ht="12.95" customHeight="1" x14ac:dyDescent="0.2">
      <c r="A8" s="273" t="s">
        <v>236</v>
      </c>
      <c r="B8" s="274">
        <v>838.8</v>
      </c>
      <c r="C8" s="274">
        <v>713.2</v>
      </c>
      <c r="D8" s="274">
        <v>773.5</v>
      </c>
      <c r="E8" s="274">
        <v>892.4</v>
      </c>
      <c r="F8" s="274">
        <v>1101.4000000000001</v>
      </c>
      <c r="G8" s="274">
        <v>1264.9000000000001</v>
      </c>
      <c r="H8" s="274">
        <v>1475.2</v>
      </c>
      <c r="I8" s="274">
        <v>2296.9</v>
      </c>
      <c r="J8" s="274">
        <v>3612</v>
      </c>
      <c r="K8" s="274">
        <v>6613.2</v>
      </c>
      <c r="L8" s="223">
        <v>15764.2</v>
      </c>
      <c r="M8" s="223">
        <v>22464</v>
      </c>
    </row>
    <row r="9" spans="1:13" ht="12.95" customHeight="1" x14ac:dyDescent="0.2">
      <c r="A9" s="275" t="s">
        <v>301</v>
      </c>
      <c r="B9" s="274">
        <v>358.5</v>
      </c>
      <c r="C9" s="274">
        <v>391</v>
      </c>
      <c r="D9" s="274">
        <v>406.1</v>
      </c>
      <c r="E9" s="274">
        <v>491.4</v>
      </c>
      <c r="F9" s="274">
        <v>428.7</v>
      </c>
      <c r="G9" s="274">
        <v>504.3</v>
      </c>
      <c r="H9" s="274">
        <v>620.5</v>
      </c>
      <c r="I9" s="274">
        <v>998.9</v>
      </c>
      <c r="J9" s="274">
        <v>1647.8</v>
      </c>
      <c r="K9" s="274">
        <v>3182.8</v>
      </c>
      <c r="L9" s="223">
        <v>5173.3</v>
      </c>
      <c r="M9" s="223">
        <v>9995</v>
      </c>
    </row>
    <row r="10" spans="1:13" ht="12.95" customHeight="1" x14ac:dyDescent="0.2">
      <c r="A10" s="275" t="s">
        <v>238</v>
      </c>
      <c r="B10" s="274">
        <v>141.9</v>
      </c>
      <c r="C10" s="274">
        <v>81.099999999999994</v>
      </c>
      <c r="D10" s="274">
        <v>37.4</v>
      </c>
      <c r="E10" s="274">
        <v>27.5</v>
      </c>
      <c r="F10" s="274">
        <v>161.30000000000001</v>
      </c>
      <c r="G10" s="274">
        <v>240.3</v>
      </c>
      <c r="H10" s="274">
        <v>128.9</v>
      </c>
      <c r="I10" s="274">
        <v>185.6</v>
      </c>
      <c r="J10" s="274">
        <v>388.4</v>
      </c>
      <c r="K10" s="274">
        <v>780.8</v>
      </c>
      <c r="L10" s="223">
        <v>1151.7</v>
      </c>
      <c r="M10" s="223">
        <v>1803.8</v>
      </c>
    </row>
    <row r="11" spans="1:13" ht="12.95" customHeight="1" x14ac:dyDescent="0.2">
      <c r="A11" s="275" t="s">
        <v>239</v>
      </c>
      <c r="B11" s="274">
        <v>176.5</v>
      </c>
      <c r="C11" s="274">
        <v>88.6</v>
      </c>
      <c r="D11" s="274">
        <v>144.5</v>
      </c>
      <c r="E11" s="274">
        <v>144.1</v>
      </c>
      <c r="F11" s="274">
        <v>202.8</v>
      </c>
      <c r="G11" s="274">
        <v>249.3</v>
      </c>
      <c r="H11" s="274">
        <v>256.2</v>
      </c>
      <c r="I11" s="274">
        <v>310</v>
      </c>
      <c r="J11" s="274">
        <v>415.4</v>
      </c>
      <c r="K11" s="274">
        <v>490.7</v>
      </c>
      <c r="L11" s="223">
        <v>5102.1000000000004</v>
      </c>
      <c r="M11" s="223">
        <v>1330.5</v>
      </c>
    </row>
    <row r="12" spans="1:13" ht="12" x14ac:dyDescent="0.2">
      <c r="A12" s="275" t="s">
        <v>302</v>
      </c>
      <c r="B12" s="274">
        <v>37.200000000000003</v>
      </c>
      <c r="C12" s="274">
        <v>62.4</v>
      </c>
      <c r="D12" s="274">
        <v>54.8</v>
      </c>
      <c r="E12" s="274">
        <v>43.2</v>
      </c>
      <c r="F12" s="274">
        <v>38.1</v>
      </c>
      <c r="G12" s="274">
        <v>75.7</v>
      </c>
      <c r="H12" s="274">
        <v>97.1</v>
      </c>
      <c r="I12" s="274">
        <v>250.8</v>
      </c>
      <c r="J12" s="274">
        <v>454.5</v>
      </c>
      <c r="K12" s="274">
        <v>1179.9000000000001</v>
      </c>
      <c r="L12" s="223">
        <v>2387.8000000000002</v>
      </c>
      <c r="M12" s="223">
        <v>4651.2</v>
      </c>
    </row>
    <row r="13" spans="1:13" ht="24" x14ac:dyDescent="0.2">
      <c r="A13" s="275" t="s">
        <v>241</v>
      </c>
      <c r="B13" s="274" t="s">
        <v>33</v>
      </c>
      <c r="C13" s="274" t="s">
        <v>33</v>
      </c>
      <c r="D13" s="274" t="s">
        <v>33</v>
      </c>
      <c r="E13" s="274" t="s">
        <v>33</v>
      </c>
      <c r="F13" s="274">
        <v>30.9</v>
      </c>
      <c r="G13" s="274">
        <v>0.8</v>
      </c>
      <c r="H13" s="274" t="s">
        <v>33</v>
      </c>
      <c r="I13" s="274" t="s">
        <v>33</v>
      </c>
      <c r="J13" s="274" t="s">
        <v>33</v>
      </c>
      <c r="K13" s="274" t="s">
        <v>33</v>
      </c>
      <c r="L13" s="223">
        <v>0</v>
      </c>
      <c r="M13" s="223">
        <v>150.19999999999999</v>
      </c>
    </row>
    <row r="14" spans="1:13" ht="12.95" customHeight="1" x14ac:dyDescent="0.2">
      <c r="A14" s="275" t="s">
        <v>242</v>
      </c>
      <c r="B14" s="274">
        <v>85.8</v>
      </c>
      <c r="C14" s="274">
        <v>66.400000000000006</v>
      </c>
      <c r="D14" s="274">
        <v>109.9</v>
      </c>
      <c r="E14" s="274">
        <v>125.5</v>
      </c>
      <c r="F14" s="274">
        <v>148.30000000000001</v>
      </c>
      <c r="G14" s="274">
        <v>119.9</v>
      </c>
      <c r="H14" s="274">
        <v>122.1</v>
      </c>
      <c r="I14" s="274">
        <v>202.3</v>
      </c>
      <c r="J14" s="274">
        <v>225.1</v>
      </c>
      <c r="K14" s="274">
        <v>305.60000000000002</v>
      </c>
      <c r="L14" s="223">
        <v>390</v>
      </c>
      <c r="M14" s="223">
        <v>790.9</v>
      </c>
    </row>
    <row r="15" spans="1:13" ht="12.95" customHeight="1" x14ac:dyDescent="0.2">
      <c r="A15" s="275" t="s">
        <v>243</v>
      </c>
      <c r="B15" s="223">
        <v>31.1</v>
      </c>
      <c r="C15" s="223">
        <v>11.4</v>
      </c>
      <c r="D15" s="223">
        <v>5.6</v>
      </c>
      <c r="E15" s="223">
        <v>42</v>
      </c>
      <c r="F15" s="223">
        <v>72.400000000000006</v>
      </c>
      <c r="G15" s="223">
        <v>74.5</v>
      </c>
      <c r="H15" s="223">
        <v>237</v>
      </c>
      <c r="I15" s="223">
        <v>336.8</v>
      </c>
      <c r="J15" s="223">
        <v>468.2</v>
      </c>
      <c r="K15" s="223">
        <v>606.9</v>
      </c>
      <c r="L15" s="223">
        <v>1516.4</v>
      </c>
      <c r="M15" s="223">
        <v>3639.3</v>
      </c>
    </row>
    <row r="16" spans="1:13" ht="12.95" customHeight="1" x14ac:dyDescent="0.2">
      <c r="A16" s="275" t="s">
        <v>244</v>
      </c>
      <c r="B16" s="223">
        <v>7.8</v>
      </c>
      <c r="C16" s="223">
        <v>12.3</v>
      </c>
      <c r="D16" s="223">
        <v>15.3</v>
      </c>
      <c r="E16" s="223">
        <v>18.7</v>
      </c>
      <c r="F16" s="223">
        <v>19.100000000000001</v>
      </c>
      <c r="G16" s="223">
        <v>0.3</v>
      </c>
      <c r="H16" s="223">
        <v>13.4</v>
      </c>
      <c r="I16" s="223">
        <v>12.5</v>
      </c>
      <c r="J16" s="223">
        <v>12.7</v>
      </c>
      <c r="K16" s="223">
        <v>66.599999999999994</v>
      </c>
      <c r="L16" s="223">
        <v>42.8</v>
      </c>
      <c r="M16" s="223">
        <v>103.1</v>
      </c>
    </row>
    <row r="17" spans="1:13" ht="12.95" customHeight="1" x14ac:dyDescent="0.2">
      <c r="A17" s="273" t="s">
        <v>245</v>
      </c>
      <c r="B17" s="223">
        <v>481.7</v>
      </c>
      <c r="C17" s="223">
        <v>482.4</v>
      </c>
      <c r="D17" s="223">
        <v>530.29999999999995</v>
      </c>
      <c r="E17" s="223">
        <v>796.9</v>
      </c>
      <c r="F17" s="223">
        <v>819</v>
      </c>
      <c r="G17" s="223">
        <v>920.7</v>
      </c>
      <c r="H17" s="223">
        <v>1029.5</v>
      </c>
      <c r="I17" s="223">
        <v>1248.2</v>
      </c>
      <c r="J17" s="223">
        <v>1322.9</v>
      </c>
      <c r="K17" s="223">
        <v>2359.4</v>
      </c>
      <c r="L17" s="223">
        <v>3626</v>
      </c>
      <c r="M17" s="223">
        <v>3682.9</v>
      </c>
    </row>
    <row r="18" spans="1:13" ht="12.95" customHeight="1" x14ac:dyDescent="0.2">
      <c r="A18" s="275" t="s">
        <v>246</v>
      </c>
      <c r="B18" s="223">
        <v>424.1</v>
      </c>
      <c r="C18" s="223">
        <v>430.5</v>
      </c>
      <c r="D18" s="223">
        <v>432.7</v>
      </c>
      <c r="E18" s="223">
        <v>660.4</v>
      </c>
      <c r="F18" s="223">
        <v>663.4</v>
      </c>
      <c r="G18" s="223">
        <v>628.79999999999995</v>
      </c>
      <c r="H18" s="223">
        <v>665.1</v>
      </c>
      <c r="I18" s="223">
        <v>895.8</v>
      </c>
      <c r="J18" s="223">
        <v>984.4</v>
      </c>
      <c r="K18" s="223">
        <v>1515.7</v>
      </c>
      <c r="L18" s="223">
        <v>1987.9</v>
      </c>
      <c r="M18" s="223">
        <v>1731.7</v>
      </c>
    </row>
    <row r="19" spans="1:13"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ht="12.95" customHeight="1" x14ac:dyDescent="0.2">
      <c r="A20" s="275" t="s">
        <v>249</v>
      </c>
      <c r="B20" s="223" t="s">
        <v>33</v>
      </c>
      <c r="C20" s="223" t="s">
        <v>33</v>
      </c>
      <c r="D20" s="223" t="s">
        <v>33</v>
      </c>
      <c r="E20" s="223" t="s">
        <v>33</v>
      </c>
      <c r="F20" s="223" t="s">
        <v>33</v>
      </c>
      <c r="G20" s="223" t="s">
        <v>33</v>
      </c>
      <c r="H20" s="223">
        <v>4.9000000000000004</v>
      </c>
      <c r="I20" s="223">
        <v>9.6</v>
      </c>
      <c r="J20" s="223">
        <v>11.4</v>
      </c>
      <c r="K20" s="223">
        <v>10.5</v>
      </c>
      <c r="L20" s="223">
        <v>10.6</v>
      </c>
      <c r="M20" s="223">
        <v>10.199999999999999</v>
      </c>
    </row>
    <row r="21" spans="1:13" ht="12.95" customHeight="1" x14ac:dyDescent="0.2">
      <c r="A21" s="275" t="s">
        <v>250</v>
      </c>
      <c r="B21" s="223">
        <v>1.4</v>
      </c>
      <c r="C21" s="223">
        <v>1.2</v>
      </c>
      <c r="D21" s="223">
        <v>0.5</v>
      </c>
      <c r="E21" s="223">
        <v>0.5</v>
      </c>
      <c r="F21" s="223">
        <v>0.9</v>
      </c>
      <c r="G21" s="223">
        <v>1.7</v>
      </c>
      <c r="H21" s="223">
        <v>1.8</v>
      </c>
      <c r="I21" s="223">
        <v>2.7</v>
      </c>
      <c r="J21" s="223">
        <v>8.1999999999999993</v>
      </c>
      <c r="K21" s="223">
        <v>12.2</v>
      </c>
      <c r="L21" s="223">
        <v>18.100000000000001</v>
      </c>
      <c r="M21" s="223">
        <v>10.4</v>
      </c>
    </row>
    <row r="22" spans="1:13" ht="12.95" customHeight="1" x14ac:dyDescent="0.2">
      <c r="A22" s="275" t="s">
        <v>251</v>
      </c>
      <c r="B22" s="223">
        <v>0</v>
      </c>
      <c r="C22" s="223">
        <v>0</v>
      </c>
      <c r="D22" s="223">
        <v>0</v>
      </c>
      <c r="E22" s="223">
        <v>0</v>
      </c>
      <c r="F22" s="223">
        <v>0</v>
      </c>
      <c r="G22" s="223">
        <v>0</v>
      </c>
      <c r="H22" s="223">
        <v>0</v>
      </c>
      <c r="I22" s="223">
        <v>0</v>
      </c>
      <c r="J22" s="223">
        <v>0</v>
      </c>
      <c r="K22" s="223">
        <v>0</v>
      </c>
      <c r="L22" s="223">
        <v>0</v>
      </c>
      <c r="M22" s="223" t="s">
        <v>33</v>
      </c>
    </row>
    <row r="23" spans="1:13" ht="12.95" customHeight="1" x14ac:dyDescent="0.2">
      <c r="A23" s="275" t="s">
        <v>252</v>
      </c>
      <c r="B23" s="223">
        <v>11.6</v>
      </c>
      <c r="C23" s="223">
        <v>0</v>
      </c>
      <c r="D23" s="223">
        <v>0.6</v>
      </c>
      <c r="E23" s="223">
        <v>0.6</v>
      </c>
      <c r="F23" s="223">
        <v>5.8</v>
      </c>
      <c r="G23" s="223">
        <v>78.099999999999994</v>
      </c>
      <c r="H23" s="223">
        <v>97.3</v>
      </c>
      <c r="I23" s="223">
        <v>44.6</v>
      </c>
      <c r="J23" s="223">
        <v>21.1</v>
      </c>
      <c r="K23" s="223">
        <v>0</v>
      </c>
      <c r="L23" s="223">
        <v>18.899999999999999</v>
      </c>
      <c r="M23" s="223">
        <v>54.7</v>
      </c>
    </row>
    <row r="24" spans="1:13" ht="12.95" customHeight="1" x14ac:dyDescent="0.2">
      <c r="A24" s="275" t="s">
        <v>253</v>
      </c>
      <c r="B24" s="223">
        <v>0</v>
      </c>
      <c r="C24" s="223">
        <v>4.4000000000000004</v>
      </c>
      <c r="D24" s="223">
        <v>5.4</v>
      </c>
      <c r="E24" s="223">
        <v>11</v>
      </c>
      <c r="F24" s="223">
        <v>12</v>
      </c>
      <c r="G24" s="223">
        <v>5.7</v>
      </c>
      <c r="H24" s="223">
        <v>47.2</v>
      </c>
      <c r="I24" s="223">
        <v>10</v>
      </c>
      <c r="J24" s="223">
        <v>7.1</v>
      </c>
      <c r="K24" s="223">
        <v>132.69999999999999</v>
      </c>
      <c r="L24" s="223">
        <v>322.39999999999998</v>
      </c>
      <c r="M24" s="223">
        <v>161.6</v>
      </c>
    </row>
    <row r="25" spans="1:13" ht="12" x14ac:dyDescent="0.2">
      <c r="A25" s="273" t="s">
        <v>317</v>
      </c>
      <c r="B25" s="223">
        <v>44.6</v>
      </c>
      <c r="C25" s="223">
        <v>46.3</v>
      </c>
      <c r="D25" s="223">
        <v>91</v>
      </c>
      <c r="E25" s="223">
        <v>124.4</v>
      </c>
      <c r="F25" s="223">
        <v>136.80000000000001</v>
      </c>
      <c r="G25" s="223">
        <v>206.3</v>
      </c>
      <c r="H25" s="223">
        <v>213.3</v>
      </c>
      <c r="I25" s="223">
        <v>285.39999999999998</v>
      </c>
      <c r="J25" s="223">
        <v>290.5</v>
      </c>
      <c r="K25" s="223">
        <v>688.2</v>
      </c>
      <c r="L25" s="223">
        <v>1268</v>
      </c>
      <c r="M25" s="223">
        <v>1714.4</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842.7</v>
      </c>
      <c r="C27" s="271">
        <v>677.4</v>
      </c>
      <c r="D27" s="271">
        <v>714.1</v>
      </c>
      <c r="E27" s="271">
        <v>792.7</v>
      </c>
      <c r="F27" s="271">
        <v>901.8</v>
      </c>
      <c r="G27" s="271">
        <v>929.5</v>
      </c>
      <c r="H27" s="271">
        <v>1281.2</v>
      </c>
      <c r="I27" s="271">
        <v>2072.6999999999998</v>
      </c>
      <c r="J27" s="271">
        <v>2893.8</v>
      </c>
      <c r="K27" s="271">
        <v>5071</v>
      </c>
      <c r="L27" s="271">
        <v>13546.5</v>
      </c>
      <c r="M27" s="271">
        <v>19652.2</v>
      </c>
    </row>
    <row r="28" spans="1:13" ht="12.95" customHeight="1" x14ac:dyDescent="0.2">
      <c r="A28" s="273" t="s">
        <v>255</v>
      </c>
      <c r="B28" s="274">
        <v>406.5</v>
      </c>
      <c r="C28" s="274">
        <v>347.5</v>
      </c>
      <c r="D28" s="274">
        <v>393.5</v>
      </c>
      <c r="E28" s="274">
        <v>563.1</v>
      </c>
      <c r="F28" s="274">
        <v>716</v>
      </c>
      <c r="G28" s="274">
        <v>765</v>
      </c>
      <c r="H28" s="274">
        <v>1040.0999999999999</v>
      </c>
      <c r="I28" s="274">
        <v>1759.2</v>
      </c>
      <c r="J28" s="274">
        <v>2410.8000000000002</v>
      </c>
      <c r="K28" s="274">
        <v>4218.8</v>
      </c>
      <c r="L28" s="274">
        <v>12147.9</v>
      </c>
      <c r="M28" s="274">
        <v>17921.900000000001</v>
      </c>
    </row>
    <row r="29" spans="1:13" ht="12.95" customHeight="1" x14ac:dyDescent="0.2">
      <c r="A29" s="275" t="s">
        <v>256</v>
      </c>
      <c r="B29" s="274">
        <v>228.7</v>
      </c>
      <c r="C29" s="274">
        <v>120</v>
      </c>
      <c r="D29" s="274">
        <v>175.9</v>
      </c>
      <c r="E29" s="274">
        <v>189.9</v>
      </c>
      <c r="F29" s="274">
        <v>265.2</v>
      </c>
      <c r="G29" s="274">
        <v>319.8</v>
      </c>
      <c r="H29" s="274">
        <v>349.5</v>
      </c>
      <c r="I29" s="274">
        <v>391.3</v>
      </c>
      <c r="J29" s="274">
        <v>605</v>
      </c>
      <c r="K29" s="274">
        <v>1365.6</v>
      </c>
      <c r="L29" s="223">
        <v>2042.3</v>
      </c>
      <c r="M29" s="223">
        <v>5375.9</v>
      </c>
    </row>
    <row r="30" spans="1:13" ht="12.95" customHeight="1" x14ac:dyDescent="0.2">
      <c r="A30" s="275" t="s">
        <v>257</v>
      </c>
      <c r="B30" s="274">
        <v>29.6</v>
      </c>
      <c r="C30" s="274">
        <v>43.8</v>
      </c>
      <c r="D30" s="274">
        <v>42</v>
      </c>
      <c r="E30" s="274">
        <v>54.9</v>
      </c>
      <c r="F30" s="274">
        <v>69.5</v>
      </c>
      <c r="G30" s="274">
        <v>101.1</v>
      </c>
      <c r="H30" s="274">
        <v>273.2</v>
      </c>
      <c r="I30" s="274">
        <v>133.30000000000001</v>
      </c>
      <c r="J30" s="274">
        <v>111.8</v>
      </c>
      <c r="K30" s="274">
        <v>261.39999999999998</v>
      </c>
      <c r="L30" s="223">
        <v>1310</v>
      </c>
      <c r="M30" s="223">
        <v>964.8</v>
      </c>
    </row>
    <row r="31" spans="1:13" ht="12.95" customHeight="1" x14ac:dyDescent="0.2">
      <c r="A31" s="275" t="s">
        <v>258</v>
      </c>
      <c r="B31" s="274">
        <v>72.900000000000006</v>
      </c>
      <c r="C31" s="274">
        <v>108.9</v>
      </c>
      <c r="D31" s="274">
        <v>78.5</v>
      </c>
      <c r="E31" s="274">
        <v>217.6</v>
      </c>
      <c r="F31" s="274">
        <v>266.10000000000002</v>
      </c>
      <c r="G31" s="274">
        <v>159.4</v>
      </c>
      <c r="H31" s="274">
        <v>205.2</v>
      </c>
      <c r="I31" s="274">
        <v>367.7</v>
      </c>
      <c r="J31" s="274">
        <v>268.2</v>
      </c>
      <c r="K31" s="274">
        <v>277.2</v>
      </c>
      <c r="L31" s="223">
        <v>593.6</v>
      </c>
      <c r="M31" s="223">
        <v>645.5</v>
      </c>
    </row>
    <row r="32" spans="1:13" ht="12.95" customHeight="1" x14ac:dyDescent="0.2">
      <c r="A32" s="275" t="s">
        <v>259</v>
      </c>
      <c r="B32" s="274">
        <v>20.3</v>
      </c>
      <c r="C32" s="274">
        <v>28.8</v>
      </c>
      <c r="D32" s="274">
        <v>35.1</v>
      </c>
      <c r="E32" s="274">
        <v>32.700000000000003</v>
      </c>
      <c r="F32" s="274">
        <v>24.7</v>
      </c>
      <c r="G32" s="274">
        <v>25.5</v>
      </c>
      <c r="H32" s="274">
        <v>19.600000000000001</v>
      </c>
      <c r="I32" s="274">
        <v>61</v>
      </c>
      <c r="J32" s="274">
        <v>120.4</v>
      </c>
      <c r="K32" s="274">
        <v>156.80000000000001</v>
      </c>
      <c r="L32" s="223">
        <v>320.10000000000002</v>
      </c>
      <c r="M32" s="223">
        <v>182.3</v>
      </c>
    </row>
    <row r="33" spans="1:13" ht="12.95" customHeight="1" x14ac:dyDescent="0.2">
      <c r="A33" s="275" t="s">
        <v>260</v>
      </c>
      <c r="B33" s="274">
        <v>39.6</v>
      </c>
      <c r="C33" s="274">
        <v>36.5</v>
      </c>
      <c r="D33" s="274">
        <v>42.2</v>
      </c>
      <c r="E33" s="274">
        <v>52.2</v>
      </c>
      <c r="F33" s="274">
        <v>59</v>
      </c>
      <c r="G33" s="274">
        <v>62.3</v>
      </c>
      <c r="H33" s="274">
        <v>82.4</v>
      </c>
      <c r="I33" s="274">
        <v>132.5</v>
      </c>
      <c r="J33" s="274">
        <v>188.3</v>
      </c>
      <c r="K33" s="274">
        <v>324.3</v>
      </c>
      <c r="L33" s="223">
        <v>415</v>
      </c>
      <c r="M33" s="223">
        <v>552</v>
      </c>
    </row>
    <row r="34" spans="1:13" ht="12.95" customHeight="1" x14ac:dyDescent="0.2">
      <c r="A34" s="275" t="s">
        <v>261</v>
      </c>
      <c r="B34" s="274">
        <v>14.1</v>
      </c>
      <c r="C34" s="274">
        <v>6.8</v>
      </c>
      <c r="D34" s="274">
        <v>9.6</v>
      </c>
      <c r="E34" s="274">
        <v>3.4</v>
      </c>
      <c r="F34" s="274">
        <v>15.3</v>
      </c>
      <c r="G34" s="274">
        <v>53.8</v>
      </c>
      <c r="H34" s="274">
        <v>88.5</v>
      </c>
      <c r="I34" s="274">
        <v>647.29999999999995</v>
      </c>
      <c r="J34" s="274">
        <v>1090.5</v>
      </c>
      <c r="K34" s="274">
        <v>1795.7</v>
      </c>
      <c r="L34" s="223">
        <v>7414.8</v>
      </c>
      <c r="M34" s="223">
        <v>10128.700000000001</v>
      </c>
    </row>
    <row r="35" spans="1:13" ht="12.95" customHeight="1" x14ac:dyDescent="0.2">
      <c r="A35" s="275" t="s">
        <v>262</v>
      </c>
      <c r="B35" s="274">
        <v>1.2</v>
      </c>
      <c r="C35" s="274">
        <v>2.8</v>
      </c>
      <c r="D35" s="274">
        <v>10.3</v>
      </c>
      <c r="E35" s="274">
        <v>12.5</v>
      </c>
      <c r="F35" s="274">
        <v>16.100000000000001</v>
      </c>
      <c r="G35" s="274">
        <v>43.2</v>
      </c>
      <c r="H35" s="274">
        <v>21.7</v>
      </c>
      <c r="I35" s="274">
        <v>26.1</v>
      </c>
      <c r="J35" s="274">
        <v>26.6</v>
      </c>
      <c r="K35" s="274">
        <v>37.700000000000003</v>
      </c>
      <c r="L35" s="223">
        <v>52</v>
      </c>
      <c r="M35" s="223">
        <v>72.7</v>
      </c>
    </row>
    <row r="36" spans="1:13" ht="12.95" customHeight="1" x14ac:dyDescent="0.2">
      <c r="A36" s="273" t="s">
        <v>263</v>
      </c>
      <c r="B36" s="274">
        <v>436.2</v>
      </c>
      <c r="C36" s="274">
        <v>329.9</v>
      </c>
      <c r="D36" s="274">
        <v>320.5</v>
      </c>
      <c r="E36" s="274">
        <v>229.6</v>
      </c>
      <c r="F36" s="274">
        <v>185.9</v>
      </c>
      <c r="G36" s="274">
        <v>164.5</v>
      </c>
      <c r="H36" s="274">
        <v>241.1</v>
      </c>
      <c r="I36" s="274">
        <v>313.5</v>
      </c>
      <c r="J36" s="274">
        <v>483</v>
      </c>
      <c r="K36" s="274">
        <v>852.3</v>
      </c>
      <c r="L36" s="223">
        <v>1398.7</v>
      </c>
      <c r="M36" s="223">
        <v>1730.3</v>
      </c>
    </row>
    <row r="37" spans="1:13" ht="12.95" customHeight="1" x14ac:dyDescent="0.2">
      <c r="A37" s="275" t="s">
        <v>264</v>
      </c>
      <c r="B37" s="274">
        <v>389.6</v>
      </c>
      <c r="C37" s="274">
        <v>269.2</v>
      </c>
      <c r="D37" s="274">
        <v>287.10000000000002</v>
      </c>
      <c r="E37" s="274">
        <v>182.4</v>
      </c>
      <c r="F37" s="274">
        <v>148.5</v>
      </c>
      <c r="G37" s="274">
        <v>114.3</v>
      </c>
      <c r="H37" s="274">
        <v>151</v>
      </c>
      <c r="I37" s="274">
        <v>217.8</v>
      </c>
      <c r="J37" s="274">
        <v>453</v>
      </c>
      <c r="K37" s="274">
        <v>821.1</v>
      </c>
      <c r="L37" s="223">
        <v>1378.2</v>
      </c>
      <c r="M37" s="223">
        <v>1446</v>
      </c>
    </row>
    <row r="38" spans="1:13" ht="12.95" customHeight="1" x14ac:dyDescent="0.2">
      <c r="A38" s="275" t="s">
        <v>265</v>
      </c>
      <c r="B38" s="274">
        <v>36.9</v>
      </c>
      <c r="C38" s="274">
        <v>44.2</v>
      </c>
      <c r="D38" s="274">
        <v>24.5</v>
      </c>
      <c r="E38" s="274">
        <v>26.1</v>
      </c>
      <c r="F38" s="274">
        <v>26.2</v>
      </c>
      <c r="G38" s="274">
        <v>39.799999999999997</v>
      </c>
      <c r="H38" s="274">
        <v>74.099999999999994</v>
      </c>
      <c r="I38" s="274">
        <v>81.599999999999994</v>
      </c>
      <c r="J38" s="274">
        <v>17.899999999999999</v>
      </c>
      <c r="K38" s="274">
        <v>16.600000000000001</v>
      </c>
      <c r="L38" s="223">
        <v>3.7</v>
      </c>
      <c r="M38" s="223">
        <v>266.8</v>
      </c>
    </row>
    <row r="39" spans="1:13" ht="16.5" customHeight="1" x14ac:dyDescent="0.2">
      <c r="A39" s="275" t="s">
        <v>1386</v>
      </c>
      <c r="B39" s="274">
        <v>9.6999999999999993</v>
      </c>
      <c r="C39" s="274">
        <v>16.600000000000001</v>
      </c>
      <c r="D39" s="274">
        <v>9</v>
      </c>
      <c r="E39" s="274">
        <v>21.1</v>
      </c>
      <c r="F39" s="274">
        <v>11.1</v>
      </c>
      <c r="G39" s="274">
        <v>10.5</v>
      </c>
      <c r="H39" s="274">
        <v>16</v>
      </c>
      <c r="I39" s="274">
        <v>14.2</v>
      </c>
      <c r="J39" s="274">
        <v>12.1</v>
      </c>
      <c r="K39" s="274">
        <v>14.5</v>
      </c>
      <c r="L39" s="223">
        <v>16.7</v>
      </c>
      <c r="M39" s="223">
        <v>17.600000000000001</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477.9</v>
      </c>
      <c r="C41" s="271">
        <v>518.20000000000005</v>
      </c>
      <c r="D41" s="271">
        <v>589.70000000000005</v>
      </c>
      <c r="E41" s="271">
        <v>896.6</v>
      </c>
      <c r="F41" s="271">
        <v>1018.5</v>
      </c>
      <c r="G41" s="271">
        <v>1256.0999999999999</v>
      </c>
      <c r="H41" s="271">
        <v>1223.5</v>
      </c>
      <c r="I41" s="271">
        <v>1472.4</v>
      </c>
      <c r="J41" s="271">
        <v>2041.1</v>
      </c>
      <c r="K41" s="271">
        <v>3901.6</v>
      </c>
      <c r="L41" s="271">
        <v>5843.6</v>
      </c>
      <c r="M41" s="271">
        <v>6494.7</v>
      </c>
    </row>
    <row r="42" spans="1:13" ht="12.95" customHeight="1" x14ac:dyDescent="0.2">
      <c r="A42" s="273" t="s">
        <v>267</v>
      </c>
      <c r="B42" s="223">
        <v>437.5</v>
      </c>
      <c r="C42" s="223">
        <v>421.2</v>
      </c>
      <c r="D42" s="223">
        <v>402.2</v>
      </c>
      <c r="E42" s="223">
        <v>545.1</v>
      </c>
      <c r="F42" s="223">
        <v>580</v>
      </c>
      <c r="G42" s="223">
        <v>631.6</v>
      </c>
      <c r="H42" s="223">
        <v>642.5</v>
      </c>
      <c r="I42" s="223">
        <v>657.3</v>
      </c>
      <c r="J42" s="223">
        <v>890.8</v>
      </c>
      <c r="K42" s="223">
        <v>1558.6</v>
      </c>
      <c r="L42" s="223">
        <v>1710.5</v>
      </c>
      <c r="M42" s="223">
        <v>2611.5</v>
      </c>
    </row>
    <row r="43" spans="1:13" ht="12.95" customHeight="1" x14ac:dyDescent="0.2">
      <c r="A43" s="273" t="s">
        <v>268</v>
      </c>
      <c r="B43" s="223">
        <v>8.6</v>
      </c>
      <c r="C43" s="223">
        <v>19.100000000000001</v>
      </c>
      <c r="D43" s="223">
        <v>20.5</v>
      </c>
      <c r="E43" s="223">
        <v>9.3000000000000007</v>
      </c>
      <c r="F43" s="223">
        <v>135.6</v>
      </c>
      <c r="G43" s="223">
        <v>194.3</v>
      </c>
      <c r="H43" s="223">
        <v>224.1</v>
      </c>
      <c r="I43" s="223">
        <v>244.6</v>
      </c>
      <c r="J43" s="223">
        <v>420.7</v>
      </c>
      <c r="K43" s="223">
        <v>435.4</v>
      </c>
      <c r="L43" s="223">
        <v>1555.9</v>
      </c>
      <c r="M43" s="223">
        <v>1955.3</v>
      </c>
    </row>
    <row r="44" spans="1:13" ht="12.95" customHeight="1" x14ac:dyDescent="0.2">
      <c r="A44" s="275" t="s">
        <v>269</v>
      </c>
      <c r="B44" s="223">
        <v>5.3</v>
      </c>
      <c r="C44" s="223">
        <v>5.3</v>
      </c>
      <c r="D44" s="223">
        <v>4.8</v>
      </c>
      <c r="E44" s="223">
        <v>0.9</v>
      </c>
      <c r="F44" s="223">
        <v>102.4</v>
      </c>
      <c r="G44" s="223">
        <v>99.2</v>
      </c>
      <c r="H44" s="223">
        <v>98.3</v>
      </c>
      <c r="I44" s="223">
        <v>26.5</v>
      </c>
      <c r="J44" s="223">
        <v>106.5</v>
      </c>
      <c r="K44" s="223">
        <v>17.600000000000001</v>
      </c>
      <c r="L44" s="274">
        <v>753.5</v>
      </c>
      <c r="M44" s="274">
        <v>836</v>
      </c>
    </row>
    <row r="45" spans="1:13" ht="12.95" customHeight="1" x14ac:dyDescent="0.2">
      <c r="A45" s="275" t="s">
        <v>270</v>
      </c>
      <c r="B45" s="223">
        <v>1.5</v>
      </c>
      <c r="C45" s="223">
        <v>1.5</v>
      </c>
      <c r="D45" s="223">
        <v>0</v>
      </c>
      <c r="E45" s="223">
        <v>0.2</v>
      </c>
      <c r="F45" s="223">
        <v>0.2</v>
      </c>
      <c r="G45" s="223">
        <v>0.2</v>
      </c>
      <c r="H45" s="223">
        <v>0.2</v>
      </c>
      <c r="I45" s="223">
        <v>0.2</v>
      </c>
      <c r="J45" s="223">
        <v>0.2</v>
      </c>
      <c r="K45" s="223">
        <v>1.8</v>
      </c>
      <c r="L45" s="223">
        <v>1.4</v>
      </c>
      <c r="M45" s="223">
        <v>130.19999999999999</v>
      </c>
    </row>
    <row r="46" spans="1:13" ht="36" x14ac:dyDescent="0.2">
      <c r="A46" s="275" t="s">
        <v>272</v>
      </c>
      <c r="B46" s="223"/>
      <c r="C46" s="223"/>
      <c r="D46" s="223"/>
      <c r="E46" s="223"/>
      <c r="F46" s="223"/>
      <c r="G46" s="223"/>
      <c r="H46" s="223" t="s">
        <v>33</v>
      </c>
      <c r="I46" s="223" t="s">
        <v>33</v>
      </c>
      <c r="J46" s="223" t="s">
        <v>33</v>
      </c>
      <c r="K46" s="223" t="s">
        <v>33</v>
      </c>
      <c r="L46" s="223" t="s">
        <v>33</v>
      </c>
      <c r="M46" s="223">
        <v>0</v>
      </c>
    </row>
    <row r="47" spans="1:13" ht="12.95" customHeight="1" x14ac:dyDescent="0.2">
      <c r="A47" s="275" t="s">
        <v>271</v>
      </c>
      <c r="B47" s="223">
        <v>1.8</v>
      </c>
      <c r="C47" s="223">
        <v>12.3</v>
      </c>
      <c r="D47" s="223">
        <v>15.7</v>
      </c>
      <c r="E47" s="223">
        <v>8.1999999999999993</v>
      </c>
      <c r="F47" s="223">
        <v>33</v>
      </c>
      <c r="G47" s="223">
        <v>94.9</v>
      </c>
      <c r="H47" s="223">
        <v>125.6</v>
      </c>
      <c r="I47" s="223">
        <v>217.8</v>
      </c>
      <c r="J47" s="223">
        <v>314</v>
      </c>
      <c r="K47" s="223">
        <v>416</v>
      </c>
      <c r="L47" s="223">
        <v>801.1</v>
      </c>
      <c r="M47" s="223">
        <v>989</v>
      </c>
    </row>
    <row r="48" spans="1:13" ht="15" customHeight="1" x14ac:dyDescent="0.2">
      <c r="A48" s="276" t="s">
        <v>319</v>
      </c>
      <c r="B48" s="223">
        <v>14.5</v>
      </c>
      <c r="C48" s="223">
        <v>67.400000000000006</v>
      </c>
      <c r="D48" s="223">
        <v>161.19999999999999</v>
      </c>
      <c r="E48" s="223">
        <v>327.39999999999998</v>
      </c>
      <c r="F48" s="223">
        <v>282</v>
      </c>
      <c r="G48" s="223">
        <v>408</v>
      </c>
      <c r="H48" s="223">
        <v>335.1</v>
      </c>
      <c r="I48" s="223">
        <v>546.9</v>
      </c>
      <c r="J48" s="223">
        <v>708.1</v>
      </c>
      <c r="K48" s="223">
        <v>1903.7</v>
      </c>
      <c r="L48" s="223">
        <v>2558.6999999999998</v>
      </c>
      <c r="M48" s="223">
        <v>1908.1</v>
      </c>
    </row>
    <row r="49" spans="1:13" ht="12.95" customHeight="1" x14ac:dyDescent="0.2">
      <c r="A49" s="276" t="s">
        <v>320</v>
      </c>
      <c r="B49" s="223">
        <v>17.2</v>
      </c>
      <c r="C49" s="223">
        <v>10.5</v>
      </c>
      <c r="D49" s="223">
        <v>5.9</v>
      </c>
      <c r="E49" s="223">
        <v>14.7</v>
      </c>
      <c r="F49" s="223">
        <v>20.8</v>
      </c>
      <c r="G49" s="223">
        <v>22.2</v>
      </c>
      <c r="H49" s="223">
        <v>21.8</v>
      </c>
      <c r="I49" s="223">
        <v>23.6</v>
      </c>
      <c r="J49" s="223">
        <v>21.5</v>
      </c>
      <c r="K49" s="223">
        <v>3.9</v>
      </c>
      <c r="L49" s="223">
        <v>18.5</v>
      </c>
      <c r="M49" s="223">
        <v>19.8</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1320.6</v>
      </c>
      <c r="C51" s="271">
        <v>1195.5999999999999</v>
      </c>
      <c r="D51" s="271">
        <v>1303.8</v>
      </c>
      <c r="E51" s="271">
        <v>1689.3</v>
      </c>
      <c r="F51" s="271">
        <v>1920.3</v>
      </c>
      <c r="G51" s="271">
        <v>2185.6</v>
      </c>
      <c r="H51" s="271">
        <v>2504.8000000000002</v>
      </c>
      <c r="I51" s="271">
        <v>3545.1</v>
      </c>
      <c r="J51" s="271">
        <v>4934.8999999999996</v>
      </c>
      <c r="K51" s="271">
        <v>8972.6</v>
      </c>
      <c r="L51" s="271">
        <v>19390.099999999999</v>
      </c>
      <c r="M51" s="271">
        <v>26146.9</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63</v>
      </c>
      <c r="C55" s="212">
        <v>59</v>
      </c>
      <c r="D55" s="212">
        <v>60</v>
      </c>
      <c r="E55" s="212">
        <v>56</v>
      </c>
      <c r="F55" s="212">
        <v>68</v>
      </c>
      <c r="G55" s="212">
        <v>71</v>
      </c>
      <c r="H55" s="212">
        <v>71</v>
      </c>
      <c r="I55" s="212">
        <v>75</v>
      </c>
      <c r="J55" s="212">
        <v>83</v>
      </c>
      <c r="K55" s="212">
        <v>81</v>
      </c>
      <c r="L55" s="212">
        <v>101</v>
      </c>
      <c r="M55" s="212">
        <v>115</v>
      </c>
    </row>
    <row r="56" spans="1:13" ht="12.95" customHeight="1" x14ac:dyDescent="0.2">
      <c r="B56" s="212"/>
      <c r="G56" s="278"/>
      <c r="H56" s="278"/>
      <c r="I56" s="278"/>
      <c r="J56" s="278"/>
      <c r="K56" s="278"/>
      <c r="L56" s="278"/>
      <c r="M56" s="278"/>
    </row>
    <row r="57" spans="1:13" ht="12.95" customHeight="1" x14ac:dyDescent="0.2">
      <c r="B57" s="212"/>
    </row>
  </sheetData>
  <hyperlinks>
    <hyperlink ref="A1" location="Мазмуну!A1" display="МАЗМУНУНА  кайтуу" xr:uid="{00000000-0004-0000-56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56"/>
  <sheetViews>
    <sheetView workbookViewId="0">
      <selection activeCell="M42" sqref="M42"/>
    </sheetView>
  </sheetViews>
  <sheetFormatPr defaultRowHeight="12.95" customHeight="1" x14ac:dyDescent="0.2"/>
  <cols>
    <col min="1" max="1" width="42.42578125" style="232" customWidth="1"/>
    <col min="2" max="2" width="8.7109375" style="289" hidden="1" customWidth="1"/>
    <col min="3" max="6" width="9.140625" style="289" hidden="1" customWidth="1"/>
    <col min="7" max="8" width="9.5703125" style="289" hidden="1" customWidth="1"/>
    <col min="9" max="13" width="9.5703125" style="289" customWidth="1"/>
    <col min="14" max="256" width="9.140625" style="212"/>
    <col min="257" max="257" width="42.42578125" style="212" customWidth="1"/>
    <col min="258" max="262" width="0" style="212" hidden="1" customWidth="1"/>
    <col min="263" max="267" width="9.5703125" style="212" customWidth="1"/>
    <col min="268" max="512" width="9.140625" style="212"/>
    <col min="513" max="513" width="42.42578125" style="212" customWidth="1"/>
    <col min="514" max="518" width="0" style="212" hidden="1" customWidth="1"/>
    <col min="519" max="523" width="9.5703125" style="212" customWidth="1"/>
    <col min="524" max="768" width="9.140625" style="212"/>
    <col min="769" max="769" width="42.42578125" style="212" customWidth="1"/>
    <col min="770" max="774" width="0" style="212" hidden="1" customWidth="1"/>
    <col min="775" max="779" width="9.5703125" style="212" customWidth="1"/>
    <col min="780" max="1024" width="9.140625" style="212"/>
    <col min="1025" max="1025" width="42.42578125" style="212" customWidth="1"/>
    <col min="1026" max="1030" width="0" style="212" hidden="1" customWidth="1"/>
    <col min="1031" max="1035" width="9.5703125" style="212" customWidth="1"/>
    <col min="1036" max="1280" width="9.140625" style="212"/>
    <col min="1281" max="1281" width="42.42578125" style="212" customWidth="1"/>
    <col min="1282" max="1286" width="0" style="212" hidden="1" customWidth="1"/>
    <col min="1287" max="1291" width="9.5703125" style="212" customWidth="1"/>
    <col min="1292" max="1536" width="9.140625" style="212"/>
    <col min="1537" max="1537" width="42.42578125" style="212" customWidth="1"/>
    <col min="1538" max="1542" width="0" style="212" hidden="1" customWidth="1"/>
    <col min="1543" max="1547" width="9.5703125" style="212" customWidth="1"/>
    <col min="1548" max="1792" width="9.140625" style="212"/>
    <col min="1793" max="1793" width="42.42578125" style="212" customWidth="1"/>
    <col min="1794" max="1798" width="0" style="212" hidden="1" customWidth="1"/>
    <col min="1799" max="1803" width="9.5703125" style="212" customWidth="1"/>
    <col min="1804" max="2048" width="9.140625" style="212"/>
    <col min="2049" max="2049" width="42.42578125" style="212" customWidth="1"/>
    <col min="2050" max="2054" width="0" style="212" hidden="1" customWidth="1"/>
    <col min="2055" max="2059" width="9.5703125" style="212" customWidth="1"/>
    <col min="2060" max="2304" width="9.140625" style="212"/>
    <col min="2305" max="2305" width="42.42578125" style="212" customWidth="1"/>
    <col min="2306" max="2310" width="0" style="212" hidden="1" customWidth="1"/>
    <col min="2311" max="2315" width="9.5703125" style="212" customWidth="1"/>
    <col min="2316" max="2560" width="9.140625" style="212"/>
    <col min="2561" max="2561" width="42.42578125" style="212" customWidth="1"/>
    <col min="2562" max="2566" width="0" style="212" hidden="1" customWidth="1"/>
    <col min="2567" max="2571" width="9.5703125" style="212" customWidth="1"/>
    <col min="2572" max="2816" width="9.140625" style="212"/>
    <col min="2817" max="2817" width="42.42578125" style="212" customWidth="1"/>
    <col min="2818" max="2822" width="0" style="212" hidden="1" customWidth="1"/>
    <col min="2823" max="2827" width="9.5703125" style="212" customWidth="1"/>
    <col min="2828" max="3072" width="9.140625" style="212"/>
    <col min="3073" max="3073" width="42.42578125" style="212" customWidth="1"/>
    <col min="3074" max="3078" width="0" style="212" hidden="1" customWidth="1"/>
    <col min="3079" max="3083" width="9.5703125" style="212" customWidth="1"/>
    <col min="3084" max="3328" width="9.140625" style="212"/>
    <col min="3329" max="3329" width="42.42578125" style="212" customWidth="1"/>
    <col min="3330" max="3334" width="0" style="212" hidden="1" customWidth="1"/>
    <col min="3335" max="3339" width="9.5703125" style="212" customWidth="1"/>
    <col min="3340" max="3584" width="9.140625" style="212"/>
    <col min="3585" max="3585" width="42.42578125" style="212" customWidth="1"/>
    <col min="3586" max="3590" width="0" style="212" hidden="1" customWidth="1"/>
    <col min="3591" max="3595" width="9.5703125" style="212" customWidth="1"/>
    <col min="3596" max="3840" width="9.140625" style="212"/>
    <col min="3841" max="3841" width="42.42578125" style="212" customWidth="1"/>
    <col min="3842" max="3846" width="0" style="212" hidden="1" customWidth="1"/>
    <col min="3847" max="3851" width="9.5703125" style="212" customWidth="1"/>
    <col min="3852" max="4096" width="9.140625" style="212"/>
    <col min="4097" max="4097" width="42.42578125" style="212" customWidth="1"/>
    <col min="4098" max="4102" width="0" style="212" hidden="1" customWidth="1"/>
    <col min="4103" max="4107" width="9.5703125" style="212" customWidth="1"/>
    <col min="4108" max="4352" width="9.140625" style="212"/>
    <col min="4353" max="4353" width="42.42578125" style="212" customWidth="1"/>
    <col min="4354" max="4358" width="0" style="212" hidden="1" customWidth="1"/>
    <col min="4359" max="4363" width="9.5703125" style="212" customWidth="1"/>
    <col min="4364" max="4608" width="9.140625" style="212"/>
    <col min="4609" max="4609" width="42.42578125" style="212" customWidth="1"/>
    <col min="4610" max="4614" width="0" style="212" hidden="1" customWidth="1"/>
    <col min="4615" max="4619" width="9.5703125" style="212" customWidth="1"/>
    <col min="4620" max="4864" width="9.140625" style="212"/>
    <col min="4865" max="4865" width="42.42578125" style="212" customWidth="1"/>
    <col min="4866" max="4870" width="0" style="212" hidden="1" customWidth="1"/>
    <col min="4871" max="4875" width="9.5703125" style="212" customWidth="1"/>
    <col min="4876" max="5120" width="9.140625" style="212"/>
    <col min="5121" max="5121" width="42.42578125" style="212" customWidth="1"/>
    <col min="5122" max="5126" width="0" style="212" hidden="1" customWidth="1"/>
    <col min="5127" max="5131" width="9.5703125" style="212" customWidth="1"/>
    <col min="5132" max="5376" width="9.140625" style="212"/>
    <col min="5377" max="5377" width="42.42578125" style="212" customWidth="1"/>
    <col min="5378" max="5382" width="0" style="212" hidden="1" customWidth="1"/>
    <col min="5383" max="5387" width="9.5703125" style="212" customWidth="1"/>
    <col min="5388" max="5632" width="9.140625" style="212"/>
    <col min="5633" max="5633" width="42.42578125" style="212" customWidth="1"/>
    <col min="5634" max="5638" width="0" style="212" hidden="1" customWidth="1"/>
    <col min="5639" max="5643" width="9.5703125" style="212" customWidth="1"/>
    <col min="5644" max="5888" width="9.140625" style="212"/>
    <col min="5889" max="5889" width="42.42578125" style="212" customWidth="1"/>
    <col min="5890" max="5894" width="0" style="212" hidden="1" customWidth="1"/>
    <col min="5895" max="5899" width="9.5703125" style="212" customWidth="1"/>
    <col min="5900" max="6144" width="9.140625" style="212"/>
    <col min="6145" max="6145" width="42.42578125" style="212" customWidth="1"/>
    <col min="6146" max="6150" width="0" style="212" hidden="1" customWidth="1"/>
    <col min="6151" max="6155" width="9.5703125" style="212" customWidth="1"/>
    <col min="6156" max="6400" width="9.140625" style="212"/>
    <col min="6401" max="6401" width="42.42578125" style="212" customWidth="1"/>
    <col min="6402" max="6406" width="0" style="212" hidden="1" customWidth="1"/>
    <col min="6407" max="6411" width="9.5703125" style="212" customWidth="1"/>
    <col min="6412" max="6656" width="9.140625" style="212"/>
    <col min="6657" max="6657" width="42.42578125" style="212" customWidth="1"/>
    <col min="6658" max="6662" width="0" style="212" hidden="1" customWidth="1"/>
    <col min="6663" max="6667" width="9.5703125" style="212" customWidth="1"/>
    <col min="6668" max="6912" width="9.140625" style="212"/>
    <col min="6913" max="6913" width="42.42578125" style="212" customWidth="1"/>
    <col min="6914" max="6918" width="0" style="212" hidden="1" customWidth="1"/>
    <col min="6919" max="6923" width="9.5703125" style="212" customWidth="1"/>
    <col min="6924" max="7168" width="9.140625" style="212"/>
    <col min="7169" max="7169" width="42.42578125" style="212" customWidth="1"/>
    <col min="7170" max="7174" width="0" style="212" hidden="1" customWidth="1"/>
    <col min="7175" max="7179" width="9.5703125" style="212" customWidth="1"/>
    <col min="7180" max="7424" width="9.140625" style="212"/>
    <col min="7425" max="7425" width="42.42578125" style="212" customWidth="1"/>
    <col min="7426" max="7430" width="0" style="212" hidden="1" customWidth="1"/>
    <col min="7431" max="7435" width="9.5703125" style="212" customWidth="1"/>
    <col min="7436" max="7680" width="9.140625" style="212"/>
    <col min="7681" max="7681" width="42.42578125" style="212" customWidth="1"/>
    <col min="7682" max="7686" width="0" style="212" hidden="1" customWidth="1"/>
    <col min="7687" max="7691" width="9.5703125" style="212" customWidth="1"/>
    <col min="7692" max="7936" width="9.140625" style="212"/>
    <col min="7937" max="7937" width="42.42578125" style="212" customWidth="1"/>
    <col min="7938" max="7942" width="0" style="212" hidden="1" customWidth="1"/>
    <col min="7943" max="7947" width="9.5703125" style="212" customWidth="1"/>
    <col min="7948" max="8192" width="9.140625" style="212"/>
    <col min="8193" max="8193" width="42.42578125" style="212" customWidth="1"/>
    <col min="8194" max="8198" width="0" style="212" hidden="1" customWidth="1"/>
    <col min="8199" max="8203" width="9.5703125" style="212" customWidth="1"/>
    <col min="8204" max="8448" width="9.140625" style="212"/>
    <col min="8449" max="8449" width="42.42578125" style="212" customWidth="1"/>
    <col min="8450" max="8454" width="0" style="212" hidden="1" customWidth="1"/>
    <col min="8455" max="8459" width="9.5703125" style="212" customWidth="1"/>
    <col min="8460" max="8704" width="9.140625" style="212"/>
    <col min="8705" max="8705" width="42.42578125" style="212" customWidth="1"/>
    <col min="8706" max="8710" width="0" style="212" hidden="1" customWidth="1"/>
    <col min="8711" max="8715" width="9.5703125" style="212" customWidth="1"/>
    <col min="8716" max="8960" width="9.140625" style="212"/>
    <col min="8961" max="8961" width="42.42578125" style="212" customWidth="1"/>
    <col min="8962" max="8966" width="0" style="212" hidden="1" customWidth="1"/>
    <col min="8967" max="8971" width="9.5703125" style="212" customWidth="1"/>
    <col min="8972" max="9216" width="9.140625" style="212"/>
    <col min="9217" max="9217" width="42.42578125" style="212" customWidth="1"/>
    <col min="9218" max="9222" width="0" style="212" hidden="1" customWidth="1"/>
    <col min="9223" max="9227" width="9.5703125" style="212" customWidth="1"/>
    <col min="9228" max="9472" width="9.140625" style="212"/>
    <col min="9473" max="9473" width="42.42578125" style="212" customWidth="1"/>
    <col min="9474" max="9478" width="0" style="212" hidden="1" customWidth="1"/>
    <col min="9479" max="9483" width="9.5703125" style="212" customWidth="1"/>
    <col min="9484" max="9728" width="9.140625" style="212"/>
    <col min="9729" max="9729" width="42.42578125" style="212" customWidth="1"/>
    <col min="9730" max="9734" width="0" style="212" hidden="1" customWidth="1"/>
    <col min="9735" max="9739" width="9.5703125" style="212" customWidth="1"/>
    <col min="9740" max="9984" width="9.140625" style="212"/>
    <col min="9985" max="9985" width="42.42578125" style="212" customWidth="1"/>
    <col min="9986" max="9990" width="0" style="212" hidden="1" customWidth="1"/>
    <col min="9991" max="9995" width="9.5703125" style="212" customWidth="1"/>
    <col min="9996" max="10240" width="9.140625" style="212"/>
    <col min="10241" max="10241" width="42.42578125" style="212" customWidth="1"/>
    <col min="10242" max="10246" width="0" style="212" hidden="1" customWidth="1"/>
    <col min="10247" max="10251" width="9.5703125" style="212" customWidth="1"/>
    <col min="10252" max="10496" width="9.140625" style="212"/>
    <col min="10497" max="10497" width="42.42578125" style="212" customWidth="1"/>
    <col min="10498" max="10502" width="0" style="212" hidden="1" customWidth="1"/>
    <col min="10503" max="10507" width="9.5703125" style="212" customWidth="1"/>
    <col min="10508" max="10752" width="9.140625" style="212"/>
    <col min="10753" max="10753" width="42.42578125" style="212" customWidth="1"/>
    <col min="10754" max="10758" width="0" style="212" hidden="1" customWidth="1"/>
    <col min="10759" max="10763" width="9.5703125" style="212" customWidth="1"/>
    <col min="10764" max="11008" width="9.140625" style="212"/>
    <col min="11009" max="11009" width="42.42578125" style="212" customWidth="1"/>
    <col min="11010" max="11014" width="0" style="212" hidden="1" customWidth="1"/>
    <col min="11015" max="11019" width="9.5703125" style="212" customWidth="1"/>
    <col min="11020" max="11264" width="9.140625" style="212"/>
    <col min="11265" max="11265" width="42.42578125" style="212" customWidth="1"/>
    <col min="11266" max="11270" width="0" style="212" hidden="1" customWidth="1"/>
    <col min="11271" max="11275" width="9.5703125" style="212" customWidth="1"/>
    <col min="11276" max="11520" width="9.140625" style="212"/>
    <col min="11521" max="11521" width="42.42578125" style="212" customWidth="1"/>
    <col min="11522" max="11526" width="0" style="212" hidden="1" customWidth="1"/>
    <col min="11527" max="11531" width="9.5703125" style="212" customWidth="1"/>
    <col min="11532" max="11776" width="9.140625" style="212"/>
    <col min="11777" max="11777" width="42.42578125" style="212" customWidth="1"/>
    <col min="11778" max="11782" width="0" style="212" hidden="1" customWidth="1"/>
    <col min="11783" max="11787" width="9.5703125" style="212" customWidth="1"/>
    <col min="11788" max="12032" width="9.140625" style="212"/>
    <col min="12033" max="12033" width="42.42578125" style="212" customWidth="1"/>
    <col min="12034" max="12038" width="0" style="212" hidden="1" customWidth="1"/>
    <col min="12039" max="12043" width="9.5703125" style="212" customWidth="1"/>
    <col min="12044" max="12288" width="9.140625" style="212"/>
    <col min="12289" max="12289" width="42.42578125" style="212" customWidth="1"/>
    <col min="12290" max="12294" width="0" style="212" hidden="1" customWidth="1"/>
    <col min="12295" max="12299" width="9.5703125" style="212" customWidth="1"/>
    <col min="12300" max="12544" width="9.140625" style="212"/>
    <col min="12545" max="12545" width="42.42578125" style="212" customWidth="1"/>
    <col min="12546" max="12550" width="0" style="212" hidden="1" customWidth="1"/>
    <col min="12551" max="12555" width="9.5703125" style="212" customWidth="1"/>
    <col min="12556" max="12800" width="9.140625" style="212"/>
    <col min="12801" max="12801" width="42.42578125" style="212" customWidth="1"/>
    <col min="12802" max="12806" width="0" style="212" hidden="1" customWidth="1"/>
    <col min="12807" max="12811" width="9.5703125" style="212" customWidth="1"/>
    <col min="12812" max="13056" width="9.140625" style="212"/>
    <col min="13057" max="13057" width="42.42578125" style="212" customWidth="1"/>
    <col min="13058" max="13062" width="0" style="212" hidden="1" customWidth="1"/>
    <col min="13063" max="13067" width="9.5703125" style="212" customWidth="1"/>
    <col min="13068" max="13312" width="9.140625" style="212"/>
    <col min="13313" max="13313" width="42.42578125" style="212" customWidth="1"/>
    <col min="13314" max="13318" width="0" style="212" hidden="1" customWidth="1"/>
    <col min="13319" max="13323" width="9.5703125" style="212" customWidth="1"/>
    <col min="13324" max="13568" width="9.140625" style="212"/>
    <col min="13569" max="13569" width="42.42578125" style="212" customWidth="1"/>
    <col min="13570" max="13574" width="0" style="212" hidden="1" customWidth="1"/>
    <col min="13575" max="13579" width="9.5703125" style="212" customWidth="1"/>
    <col min="13580" max="13824" width="9.140625" style="212"/>
    <col min="13825" max="13825" width="42.42578125" style="212" customWidth="1"/>
    <col min="13826" max="13830" width="0" style="212" hidden="1" customWidth="1"/>
    <col min="13831" max="13835" width="9.5703125" style="212" customWidth="1"/>
    <col min="13836" max="14080" width="9.140625" style="212"/>
    <col min="14081" max="14081" width="42.42578125" style="212" customWidth="1"/>
    <col min="14082" max="14086" width="0" style="212" hidden="1" customWidth="1"/>
    <col min="14087" max="14091" width="9.5703125" style="212" customWidth="1"/>
    <col min="14092" max="14336" width="9.140625" style="212"/>
    <col min="14337" max="14337" width="42.42578125" style="212" customWidth="1"/>
    <col min="14338" max="14342" width="0" style="212" hidden="1" customWidth="1"/>
    <col min="14343" max="14347" width="9.5703125" style="212" customWidth="1"/>
    <col min="14348" max="14592" width="9.140625" style="212"/>
    <col min="14593" max="14593" width="42.42578125" style="212" customWidth="1"/>
    <col min="14594" max="14598" width="0" style="212" hidden="1" customWidth="1"/>
    <col min="14599" max="14603" width="9.5703125" style="212" customWidth="1"/>
    <col min="14604" max="14848" width="9.140625" style="212"/>
    <col min="14849" max="14849" width="42.42578125" style="212" customWidth="1"/>
    <col min="14850" max="14854" width="0" style="212" hidden="1" customWidth="1"/>
    <col min="14855" max="14859" width="9.5703125" style="212" customWidth="1"/>
    <col min="14860" max="15104" width="9.140625" style="212"/>
    <col min="15105" max="15105" width="42.42578125" style="212" customWidth="1"/>
    <col min="15106" max="15110" width="0" style="212" hidden="1" customWidth="1"/>
    <col min="15111" max="15115" width="9.5703125" style="212" customWidth="1"/>
    <col min="15116" max="15360" width="9.140625" style="212"/>
    <col min="15361" max="15361" width="42.42578125" style="212" customWidth="1"/>
    <col min="15362" max="15366" width="0" style="212" hidden="1" customWidth="1"/>
    <col min="15367" max="15371" width="9.5703125" style="212" customWidth="1"/>
    <col min="15372" max="15616" width="9.140625" style="212"/>
    <col min="15617" max="15617" width="42.42578125" style="212" customWidth="1"/>
    <col min="15618" max="15622" width="0" style="212" hidden="1" customWidth="1"/>
    <col min="15623" max="15627" width="9.5703125" style="212" customWidth="1"/>
    <col min="15628" max="15872" width="9.140625" style="212"/>
    <col min="15873" max="15873" width="42.42578125" style="212" customWidth="1"/>
    <col min="15874" max="15878" width="0" style="212" hidden="1" customWidth="1"/>
    <col min="15879" max="15883" width="9.5703125" style="212" customWidth="1"/>
    <col min="15884" max="16128" width="9.140625" style="212"/>
    <col min="16129" max="16129" width="42.4257812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348</v>
      </c>
      <c r="B2" s="287"/>
      <c r="C2" s="287"/>
      <c r="D2" s="287"/>
      <c r="E2" s="287"/>
      <c r="F2" s="287"/>
      <c r="G2" s="287"/>
      <c r="H2" s="287"/>
      <c r="I2" s="287"/>
      <c r="J2" s="287"/>
      <c r="K2" s="287"/>
      <c r="L2" s="287"/>
      <c r="M2" s="287"/>
    </row>
    <row r="3" spans="1:13" s="279" customFormat="1" ht="18" customHeight="1" x14ac:dyDescent="0.2">
      <c r="A3" s="210" t="s">
        <v>347</v>
      </c>
      <c r="B3" s="287"/>
      <c r="C3" s="287"/>
      <c r="D3" s="287"/>
      <c r="E3" s="287"/>
      <c r="F3" s="287"/>
      <c r="G3" s="287"/>
      <c r="H3" s="287"/>
      <c r="I3" s="287"/>
      <c r="J3" s="287"/>
      <c r="K3" s="287"/>
      <c r="L3" s="287"/>
      <c r="M3" s="287"/>
    </row>
    <row r="4" spans="1:13" s="269" customFormat="1" ht="18" customHeight="1" thickBot="1" x14ac:dyDescent="0.25">
      <c r="A4" s="268" t="s">
        <v>150</v>
      </c>
      <c r="B4" s="289"/>
      <c r="C4" s="289"/>
      <c r="D4" s="289"/>
      <c r="E4" s="289"/>
      <c r="F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c r="C6" s="233"/>
      <c r="D6" s="233"/>
      <c r="E6" s="233"/>
      <c r="F6" s="233"/>
    </row>
    <row r="7" spans="1:13" s="299" customFormat="1" ht="12.95" customHeight="1" x14ac:dyDescent="0.2">
      <c r="A7" s="232" t="s">
        <v>42</v>
      </c>
      <c r="B7" s="291">
        <v>44891.199999999997</v>
      </c>
      <c r="C7" s="291">
        <v>49549.9</v>
      </c>
      <c r="D7" s="291">
        <v>38788.699999999997</v>
      </c>
      <c r="E7" s="291">
        <v>34355.5</v>
      </c>
      <c r="F7" s="291">
        <v>36407.5</v>
      </c>
      <c r="G7" s="291">
        <v>37261.4</v>
      </c>
      <c r="H7" s="271">
        <v>37348</v>
      </c>
      <c r="I7" s="271">
        <v>40561.4</v>
      </c>
      <c r="J7" s="271">
        <v>43521.9</v>
      </c>
      <c r="K7" s="271">
        <v>50008.9</v>
      </c>
      <c r="L7" s="271">
        <v>53843.8</v>
      </c>
      <c r="M7" s="271">
        <v>60133.8</v>
      </c>
    </row>
    <row r="8" spans="1:13" ht="12.95" customHeight="1" x14ac:dyDescent="0.2">
      <c r="A8" s="273" t="s">
        <v>236</v>
      </c>
      <c r="B8" s="292">
        <v>22152.6</v>
      </c>
      <c r="C8" s="292">
        <v>29133.200000000001</v>
      </c>
      <c r="D8" s="292">
        <v>16066.5</v>
      </c>
      <c r="E8" s="292">
        <v>11183.6</v>
      </c>
      <c r="F8" s="292">
        <v>12702.4</v>
      </c>
      <c r="G8" s="292">
        <v>11838</v>
      </c>
      <c r="H8" s="274">
        <v>11035.6</v>
      </c>
      <c r="I8" s="274">
        <v>10627.1</v>
      </c>
      <c r="J8" s="274">
        <v>10443.700000000001</v>
      </c>
      <c r="K8" s="274">
        <v>14663.2</v>
      </c>
      <c r="L8" s="223">
        <v>17125.3</v>
      </c>
      <c r="M8" s="223">
        <v>17974.3</v>
      </c>
    </row>
    <row r="9" spans="1:13" ht="12.95" customHeight="1" x14ac:dyDescent="0.2">
      <c r="A9" s="275" t="s">
        <v>301</v>
      </c>
      <c r="B9" s="292">
        <v>7997.8</v>
      </c>
      <c r="C9" s="292">
        <v>4539.3</v>
      </c>
      <c r="D9" s="292">
        <v>3935</v>
      </c>
      <c r="E9" s="292">
        <v>2978.7</v>
      </c>
      <c r="F9" s="292">
        <v>5025.6000000000004</v>
      </c>
      <c r="G9" s="292">
        <v>2978.4</v>
      </c>
      <c r="H9" s="274">
        <v>2515.3000000000002</v>
      </c>
      <c r="I9" s="274">
        <v>1831.3</v>
      </c>
      <c r="J9" s="274">
        <v>2800.7</v>
      </c>
      <c r="K9" s="274">
        <v>4178.8</v>
      </c>
      <c r="L9" s="223">
        <v>3763.1</v>
      </c>
      <c r="M9" s="223">
        <v>5584.5</v>
      </c>
    </row>
    <row r="10" spans="1:13" ht="12.95" customHeight="1" x14ac:dyDescent="0.2">
      <c r="A10" s="275" t="s">
        <v>238</v>
      </c>
      <c r="B10" s="292">
        <v>7569.6</v>
      </c>
      <c r="C10" s="292">
        <v>16662.5</v>
      </c>
      <c r="D10" s="292">
        <v>5725.3</v>
      </c>
      <c r="E10" s="292">
        <v>2063.6</v>
      </c>
      <c r="F10" s="292">
        <v>1799.8</v>
      </c>
      <c r="G10" s="292">
        <v>1716.3</v>
      </c>
      <c r="H10" s="274">
        <v>1645.1</v>
      </c>
      <c r="I10" s="274">
        <v>1018.8</v>
      </c>
      <c r="J10" s="274">
        <v>198.3</v>
      </c>
      <c r="K10" s="274">
        <v>816.2</v>
      </c>
      <c r="L10" s="223">
        <v>827.6</v>
      </c>
      <c r="M10" s="223">
        <v>59.9</v>
      </c>
    </row>
    <row r="11" spans="1:13" ht="12.95" customHeight="1" x14ac:dyDescent="0.2">
      <c r="A11" s="275" t="s">
        <v>239</v>
      </c>
      <c r="B11" s="292">
        <v>1717.1</v>
      </c>
      <c r="C11" s="292">
        <v>2315.6</v>
      </c>
      <c r="D11" s="292">
        <v>1331.9</v>
      </c>
      <c r="E11" s="292">
        <v>1226.9000000000001</v>
      </c>
      <c r="F11" s="292">
        <v>1005.5</v>
      </c>
      <c r="G11" s="292">
        <v>1184.4000000000001</v>
      </c>
      <c r="H11" s="274">
        <v>878.4</v>
      </c>
      <c r="I11" s="274">
        <v>957.6</v>
      </c>
      <c r="J11" s="274">
        <v>1336.3</v>
      </c>
      <c r="K11" s="274">
        <v>1546.5</v>
      </c>
      <c r="L11" s="223">
        <v>1560.5</v>
      </c>
      <c r="M11" s="223">
        <v>1707.7</v>
      </c>
    </row>
    <row r="12" spans="1:13" ht="12" x14ac:dyDescent="0.2">
      <c r="A12" s="275" t="s">
        <v>302</v>
      </c>
      <c r="B12" s="292">
        <v>778.4</v>
      </c>
      <c r="C12" s="292">
        <v>1546.7</v>
      </c>
      <c r="D12" s="292">
        <v>1421.5</v>
      </c>
      <c r="E12" s="292">
        <v>1653.8</v>
      </c>
      <c r="F12" s="292">
        <v>1600.1</v>
      </c>
      <c r="G12" s="292">
        <v>2521.8000000000002</v>
      </c>
      <c r="H12" s="274">
        <v>2079</v>
      </c>
      <c r="I12" s="274">
        <v>2388.6</v>
      </c>
      <c r="J12" s="274">
        <v>1343.9</v>
      </c>
      <c r="K12" s="274">
        <v>3402.2</v>
      </c>
      <c r="L12" s="223">
        <v>3913.7</v>
      </c>
      <c r="M12" s="223">
        <v>4009.6</v>
      </c>
    </row>
    <row r="13" spans="1:13" ht="24" x14ac:dyDescent="0.2">
      <c r="A13" s="275" t="s">
        <v>241</v>
      </c>
      <c r="B13" s="292" t="s">
        <v>33</v>
      </c>
      <c r="C13" s="292" t="s">
        <v>33</v>
      </c>
      <c r="D13" s="292" t="s">
        <v>33</v>
      </c>
      <c r="E13" s="292" t="s">
        <v>33</v>
      </c>
      <c r="F13" s="292" t="s">
        <v>33</v>
      </c>
      <c r="G13" s="292" t="s">
        <v>33</v>
      </c>
      <c r="H13" s="274" t="s">
        <v>33</v>
      </c>
      <c r="I13" s="274">
        <v>2.9</v>
      </c>
      <c r="J13" s="274">
        <v>0</v>
      </c>
      <c r="K13" s="274">
        <v>16.5</v>
      </c>
      <c r="L13" s="223" t="s">
        <v>33</v>
      </c>
      <c r="M13" s="223" t="s">
        <v>33</v>
      </c>
    </row>
    <row r="14" spans="1:13" ht="12.95" customHeight="1" x14ac:dyDescent="0.2">
      <c r="A14" s="275" t="s">
        <v>242</v>
      </c>
      <c r="B14" s="292">
        <v>946.5</v>
      </c>
      <c r="C14" s="292">
        <v>1230.8</v>
      </c>
      <c r="D14" s="292">
        <v>1175</v>
      </c>
      <c r="E14" s="292">
        <v>1065.5999999999999</v>
      </c>
      <c r="F14" s="292">
        <v>926</v>
      </c>
      <c r="G14" s="292">
        <v>1319.6</v>
      </c>
      <c r="H14" s="274">
        <v>1816.1</v>
      </c>
      <c r="I14" s="274">
        <v>1452.7</v>
      </c>
      <c r="J14" s="274">
        <v>1797.5</v>
      </c>
      <c r="K14" s="274">
        <v>2969</v>
      </c>
      <c r="L14" s="223">
        <v>4899.8</v>
      </c>
      <c r="M14" s="223">
        <v>4358.5</v>
      </c>
    </row>
    <row r="15" spans="1:13" ht="12.95" customHeight="1" x14ac:dyDescent="0.2">
      <c r="A15" s="275" t="s">
        <v>243</v>
      </c>
      <c r="B15" s="292">
        <v>595</v>
      </c>
      <c r="C15" s="292">
        <v>878.9</v>
      </c>
      <c r="D15" s="292">
        <v>694.7</v>
      </c>
      <c r="E15" s="292">
        <v>544.1</v>
      </c>
      <c r="F15" s="292">
        <v>756.5</v>
      </c>
      <c r="G15" s="292">
        <v>562.70000000000005</v>
      </c>
      <c r="H15" s="223">
        <v>633.1</v>
      </c>
      <c r="I15" s="223">
        <v>1500.7</v>
      </c>
      <c r="J15" s="223">
        <v>1467.6</v>
      </c>
      <c r="K15" s="223">
        <v>1725.7</v>
      </c>
      <c r="L15" s="223">
        <v>2154.3000000000002</v>
      </c>
      <c r="M15" s="223">
        <v>2249.8000000000002</v>
      </c>
    </row>
    <row r="16" spans="1:13" ht="12.95" customHeight="1" x14ac:dyDescent="0.2">
      <c r="A16" s="275" t="s">
        <v>244</v>
      </c>
      <c r="B16" s="292">
        <v>2548.3000000000002</v>
      </c>
      <c r="C16" s="292">
        <v>1959.5</v>
      </c>
      <c r="D16" s="292">
        <v>1783.1</v>
      </c>
      <c r="E16" s="292">
        <v>1650.8</v>
      </c>
      <c r="F16" s="292">
        <v>1588.8</v>
      </c>
      <c r="G16" s="292">
        <v>1554.8</v>
      </c>
      <c r="H16" s="223">
        <v>1468.6</v>
      </c>
      <c r="I16" s="223">
        <v>1474.6</v>
      </c>
      <c r="J16" s="223">
        <v>1499.5</v>
      </c>
      <c r="K16" s="223">
        <v>8.3000000000000007</v>
      </c>
      <c r="L16" s="223">
        <v>6.4</v>
      </c>
      <c r="M16" s="223">
        <v>4.4000000000000004</v>
      </c>
    </row>
    <row r="17" spans="1:13" ht="12.95" customHeight="1" x14ac:dyDescent="0.2">
      <c r="A17" s="273" t="s">
        <v>245</v>
      </c>
      <c r="B17" s="292">
        <v>22738.6</v>
      </c>
      <c r="C17" s="292">
        <v>20416.7</v>
      </c>
      <c r="D17" s="292">
        <v>22722.2</v>
      </c>
      <c r="E17" s="292">
        <v>23172</v>
      </c>
      <c r="F17" s="292">
        <v>23705</v>
      </c>
      <c r="G17" s="292">
        <v>25423.4</v>
      </c>
      <c r="H17" s="223">
        <v>26312.400000000001</v>
      </c>
      <c r="I17" s="223">
        <v>29934.2</v>
      </c>
      <c r="J17" s="223">
        <v>33078.199999999997</v>
      </c>
      <c r="K17" s="223">
        <v>35345.699999999997</v>
      </c>
      <c r="L17" s="223">
        <v>36718.5</v>
      </c>
      <c r="M17" s="223">
        <v>42159.5</v>
      </c>
    </row>
    <row r="18" spans="1:13" ht="12.95" customHeight="1" x14ac:dyDescent="0.2">
      <c r="A18" s="275" t="s">
        <v>246</v>
      </c>
      <c r="B18" s="292">
        <v>15875.8</v>
      </c>
      <c r="C18" s="292">
        <v>16148</v>
      </c>
      <c r="D18" s="292">
        <v>17363.900000000001</v>
      </c>
      <c r="E18" s="292">
        <v>17629.599999999999</v>
      </c>
      <c r="F18" s="292">
        <v>17701.5</v>
      </c>
      <c r="G18" s="292">
        <v>18211.8</v>
      </c>
      <c r="H18" s="223">
        <v>18807.900000000001</v>
      </c>
      <c r="I18" s="223">
        <v>20520.8</v>
      </c>
      <c r="J18" s="223">
        <v>21844</v>
      </c>
      <c r="K18" s="223">
        <v>24200</v>
      </c>
      <c r="L18" s="223">
        <v>25623.1</v>
      </c>
      <c r="M18" s="223">
        <v>28566.3</v>
      </c>
    </row>
    <row r="19" spans="1:13" ht="12.95" customHeight="1" x14ac:dyDescent="0.2">
      <c r="A19" s="275" t="s">
        <v>247</v>
      </c>
      <c r="B19" s="223" t="s">
        <v>248</v>
      </c>
      <c r="C19" s="223" t="s">
        <v>248</v>
      </c>
      <c r="D19" s="223" t="s">
        <v>248</v>
      </c>
      <c r="E19" s="223" t="s">
        <v>248</v>
      </c>
      <c r="F19" s="223" t="s">
        <v>33</v>
      </c>
      <c r="G19" s="223" t="s">
        <v>33</v>
      </c>
      <c r="H19" s="223" t="s">
        <v>33</v>
      </c>
      <c r="I19" s="223" t="s">
        <v>33</v>
      </c>
      <c r="J19" s="223">
        <v>6.8</v>
      </c>
      <c r="K19" s="223">
        <v>13.6</v>
      </c>
      <c r="L19" s="223">
        <v>13.6</v>
      </c>
      <c r="M19" s="223">
        <v>13.6</v>
      </c>
    </row>
    <row r="20" spans="1:13" ht="12.95" customHeight="1" x14ac:dyDescent="0.2">
      <c r="A20" s="275" t="s">
        <v>249</v>
      </c>
      <c r="B20" s="292" t="s">
        <v>33</v>
      </c>
      <c r="C20" s="292" t="s">
        <v>33</v>
      </c>
      <c r="D20" s="292" t="s">
        <v>33</v>
      </c>
      <c r="E20" s="292" t="s">
        <v>33</v>
      </c>
      <c r="F20" s="292" t="s">
        <v>33</v>
      </c>
      <c r="G20" s="292">
        <v>0.6</v>
      </c>
      <c r="H20" s="223">
        <v>4.5999999999999996</v>
      </c>
      <c r="I20" s="223">
        <v>4</v>
      </c>
      <c r="J20" s="223">
        <v>4.5</v>
      </c>
      <c r="K20" s="223">
        <v>53.9</v>
      </c>
      <c r="L20" s="223">
        <v>53.9</v>
      </c>
      <c r="M20" s="223">
        <v>27.9</v>
      </c>
    </row>
    <row r="21" spans="1:13" ht="12.95" customHeight="1" x14ac:dyDescent="0.2">
      <c r="A21" s="275" t="s">
        <v>250</v>
      </c>
      <c r="B21" s="292">
        <v>75.7</v>
      </c>
      <c r="C21" s="292">
        <v>76.2</v>
      </c>
      <c r="D21" s="292">
        <v>85.4</v>
      </c>
      <c r="E21" s="292">
        <v>112.3</v>
      </c>
      <c r="F21" s="292">
        <v>138.5</v>
      </c>
      <c r="G21" s="292">
        <v>204.5</v>
      </c>
      <c r="H21" s="223">
        <v>220.7</v>
      </c>
      <c r="I21" s="223">
        <v>266.89999999999998</v>
      </c>
      <c r="J21" s="223">
        <v>267.89999999999998</v>
      </c>
      <c r="K21" s="223">
        <v>381.4</v>
      </c>
      <c r="L21" s="223">
        <v>273.89999999999998</v>
      </c>
      <c r="M21" s="223">
        <v>239.4</v>
      </c>
    </row>
    <row r="22" spans="1:13" ht="12.95" customHeight="1" x14ac:dyDescent="0.2">
      <c r="A22" s="275" t="s">
        <v>251</v>
      </c>
      <c r="B22" s="292">
        <v>-0.2</v>
      </c>
      <c r="C22" s="292" t="s">
        <v>33</v>
      </c>
      <c r="D22" s="292" t="s">
        <v>33</v>
      </c>
      <c r="E22" s="292" t="s">
        <v>33</v>
      </c>
      <c r="F22" s="292" t="s">
        <v>33</v>
      </c>
      <c r="G22" s="292" t="s">
        <v>33</v>
      </c>
      <c r="H22" s="223" t="s">
        <v>33</v>
      </c>
      <c r="I22" s="223" t="s">
        <v>33</v>
      </c>
      <c r="J22" s="223" t="s">
        <v>33</v>
      </c>
      <c r="K22" s="223" t="s">
        <v>33</v>
      </c>
      <c r="L22" s="223" t="s">
        <v>33</v>
      </c>
      <c r="M22" s="223" t="s">
        <v>33</v>
      </c>
    </row>
    <row r="23" spans="1:13" ht="12.95" customHeight="1" x14ac:dyDescent="0.2">
      <c r="A23" s="275" t="s">
        <v>252</v>
      </c>
      <c r="B23" s="292">
        <v>47.5</v>
      </c>
      <c r="C23" s="292">
        <v>19.3</v>
      </c>
      <c r="D23" s="292">
        <v>25.2</v>
      </c>
      <c r="E23" s="292">
        <v>19.600000000000001</v>
      </c>
      <c r="F23" s="292">
        <v>4.3</v>
      </c>
      <c r="G23" s="292">
        <v>4.2</v>
      </c>
      <c r="H23" s="223">
        <v>8.6999999999999993</v>
      </c>
      <c r="I23" s="223">
        <v>21</v>
      </c>
      <c r="J23" s="223">
        <v>137.30000000000001</v>
      </c>
      <c r="K23" s="223">
        <v>147.19999999999999</v>
      </c>
      <c r="L23" s="223">
        <v>96</v>
      </c>
      <c r="M23" s="223">
        <v>75.400000000000006</v>
      </c>
    </row>
    <row r="24" spans="1:13" ht="12.95" customHeight="1" x14ac:dyDescent="0.2">
      <c r="A24" s="275" t="s">
        <v>253</v>
      </c>
      <c r="B24" s="292">
        <v>4393.3999999999996</v>
      </c>
      <c r="C24" s="292">
        <v>583.70000000000005</v>
      </c>
      <c r="D24" s="292">
        <v>574.1</v>
      </c>
      <c r="E24" s="292">
        <v>840</v>
      </c>
      <c r="F24" s="292">
        <v>1565.6</v>
      </c>
      <c r="G24" s="292">
        <v>1289.2</v>
      </c>
      <c r="H24" s="223">
        <v>1148.4000000000001</v>
      </c>
      <c r="I24" s="223">
        <v>1995.5</v>
      </c>
      <c r="J24" s="223">
        <v>3437.1</v>
      </c>
      <c r="K24" s="223">
        <v>4108.2</v>
      </c>
      <c r="L24" s="223">
        <v>3837.6</v>
      </c>
      <c r="M24" s="223">
        <v>4940</v>
      </c>
    </row>
    <row r="25" spans="1:13" ht="12" x14ac:dyDescent="0.2">
      <c r="A25" s="273" t="s">
        <v>317</v>
      </c>
      <c r="B25" s="292">
        <v>2346.3000000000002</v>
      </c>
      <c r="C25" s="292">
        <v>3589.5</v>
      </c>
      <c r="D25" s="292">
        <v>4673.6000000000004</v>
      </c>
      <c r="E25" s="292">
        <v>4570.6000000000004</v>
      </c>
      <c r="F25" s="292">
        <v>4295.2</v>
      </c>
      <c r="G25" s="292">
        <v>5713.1</v>
      </c>
      <c r="H25" s="223">
        <v>6122.1</v>
      </c>
      <c r="I25" s="223">
        <v>7126</v>
      </c>
      <c r="J25" s="223">
        <v>7380.7</v>
      </c>
      <c r="K25" s="223">
        <v>6441.3</v>
      </c>
      <c r="L25" s="223">
        <v>6820.5</v>
      </c>
      <c r="M25" s="223">
        <v>8296.9</v>
      </c>
    </row>
    <row r="26" spans="1:13" ht="12.95" customHeight="1" x14ac:dyDescent="0.2">
      <c r="A26" s="273"/>
      <c r="B26" s="292"/>
      <c r="C26" s="292"/>
      <c r="D26" s="292"/>
      <c r="E26" s="292"/>
      <c r="F26" s="292"/>
      <c r="G26" s="292"/>
      <c r="H26" s="223"/>
      <c r="I26" s="223"/>
      <c r="J26" s="223"/>
      <c r="K26" s="223"/>
      <c r="L26" s="223"/>
      <c r="M26" s="223"/>
    </row>
    <row r="27" spans="1:13" ht="12.95" customHeight="1" x14ac:dyDescent="0.2">
      <c r="A27" s="232" t="s">
        <v>43</v>
      </c>
      <c r="B27" s="291">
        <v>23564.9</v>
      </c>
      <c r="C27" s="291">
        <v>28283.1</v>
      </c>
      <c r="D27" s="291">
        <v>20235.3</v>
      </c>
      <c r="E27" s="291">
        <v>13279.9</v>
      </c>
      <c r="F27" s="291">
        <v>12608.9</v>
      </c>
      <c r="G27" s="291">
        <v>13762.8</v>
      </c>
      <c r="H27" s="271">
        <v>13117.5</v>
      </c>
      <c r="I27" s="271">
        <v>13110</v>
      </c>
      <c r="J27" s="271">
        <v>14761.3</v>
      </c>
      <c r="K27" s="271">
        <v>17307.2</v>
      </c>
      <c r="L27" s="271">
        <v>18820.599999999999</v>
      </c>
      <c r="M27" s="271">
        <v>21034.7</v>
      </c>
    </row>
    <row r="28" spans="1:13" ht="12.95" customHeight="1" x14ac:dyDescent="0.2">
      <c r="A28" s="273" t="s">
        <v>255</v>
      </c>
      <c r="B28" s="292">
        <v>16346.7</v>
      </c>
      <c r="C28" s="292">
        <v>21153.4</v>
      </c>
      <c r="D28" s="292">
        <v>16911.8</v>
      </c>
      <c r="E28" s="292">
        <v>12156.7</v>
      </c>
      <c r="F28" s="292">
        <v>9168.1</v>
      </c>
      <c r="G28" s="292">
        <v>11044.8</v>
      </c>
      <c r="H28" s="274">
        <v>10674.6</v>
      </c>
      <c r="I28" s="274">
        <v>11054.5</v>
      </c>
      <c r="J28" s="274">
        <v>11531.2</v>
      </c>
      <c r="K28" s="274">
        <v>13080</v>
      </c>
      <c r="L28" s="274">
        <v>13860.7</v>
      </c>
      <c r="M28" s="274">
        <v>15980.5</v>
      </c>
    </row>
    <row r="29" spans="1:13" ht="12.95" customHeight="1" x14ac:dyDescent="0.2">
      <c r="A29" s="275" t="s">
        <v>256</v>
      </c>
      <c r="B29" s="292">
        <v>3338.3</v>
      </c>
      <c r="C29" s="292">
        <v>4652.7</v>
      </c>
      <c r="D29" s="292">
        <v>3490.7</v>
      </c>
      <c r="E29" s="292">
        <v>2773</v>
      </c>
      <c r="F29" s="292">
        <v>2954.7</v>
      </c>
      <c r="G29" s="292">
        <v>4164.8999999999996</v>
      </c>
      <c r="H29" s="274">
        <v>3491.6</v>
      </c>
      <c r="I29" s="274">
        <v>4400</v>
      </c>
      <c r="J29" s="274">
        <v>4206.3</v>
      </c>
      <c r="K29" s="274">
        <v>4855.2</v>
      </c>
      <c r="L29" s="223">
        <v>4709.2</v>
      </c>
      <c r="M29" s="223">
        <v>5663.5</v>
      </c>
    </row>
    <row r="30" spans="1:13" ht="12.95" customHeight="1" x14ac:dyDescent="0.2">
      <c r="A30" s="275" t="s">
        <v>257</v>
      </c>
      <c r="B30" s="292">
        <v>587.1</v>
      </c>
      <c r="C30" s="292">
        <v>598.79999999999995</v>
      </c>
      <c r="D30" s="292">
        <v>594</v>
      </c>
      <c r="E30" s="292">
        <v>619.20000000000005</v>
      </c>
      <c r="F30" s="292">
        <v>665.5</v>
      </c>
      <c r="G30" s="292">
        <v>692</v>
      </c>
      <c r="H30" s="274">
        <v>800</v>
      </c>
      <c r="I30" s="274">
        <v>1339.1</v>
      </c>
      <c r="J30" s="274">
        <v>1716</v>
      </c>
      <c r="K30" s="274">
        <v>1662.8</v>
      </c>
      <c r="L30" s="223">
        <v>1711.1</v>
      </c>
      <c r="M30" s="223">
        <v>2454.4</v>
      </c>
    </row>
    <row r="31" spans="1:13" ht="12.95" customHeight="1" x14ac:dyDescent="0.2">
      <c r="A31" s="275" t="s">
        <v>258</v>
      </c>
      <c r="B31" s="292">
        <v>7995.9</v>
      </c>
      <c r="C31" s="292">
        <v>11014.4</v>
      </c>
      <c r="D31" s="292">
        <v>5921.5</v>
      </c>
      <c r="E31" s="292">
        <v>3604</v>
      </c>
      <c r="F31" s="292">
        <v>1668.3</v>
      </c>
      <c r="G31" s="292">
        <v>2011.2</v>
      </c>
      <c r="H31" s="274">
        <v>972.2</v>
      </c>
      <c r="I31" s="274">
        <v>1117</v>
      </c>
      <c r="J31" s="274">
        <v>1203.9000000000001</v>
      </c>
      <c r="K31" s="274">
        <v>801</v>
      </c>
      <c r="L31" s="223">
        <v>380.1</v>
      </c>
      <c r="M31" s="223">
        <v>612.5</v>
      </c>
    </row>
    <row r="32" spans="1:13" ht="12.95" customHeight="1" x14ac:dyDescent="0.2">
      <c r="A32" s="275" t="s">
        <v>259</v>
      </c>
      <c r="B32" s="292">
        <v>301.3</v>
      </c>
      <c r="C32" s="292">
        <v>328.4</v>
      </c>
      <c r="D32" s="292">
        <v>449.5</v>
      </c>
      <c r="E32" s="292">
        <v>473</v>
      </c>
      <c r="F32" s="292">
        <v>554.79999999999995</v>
      </c>
      <c r="G32" s="292">
        <v>556.5</v>
      </c>
      <c r="H32" s="274">
        <v>1755.5</v>
      </c>
      <c r="I32" s="274">
        <v>778.7</v>
      </c>
      <c r="J32" s="274">
        <v>448</v>
      </c>
      <c r="K32" s="274">
        <v>630.9</v>
      </c>
      <c r="L32" s="223">
        <v>768.7</v>
      </c>
      <c r="M32" s="223">
        <v>1771.2</v>
      </c>
    </row>
    <row r="33" spans="1:13" ht="12.95" customHeight="1" x14ac:dyDescent="0.2">
      <c r="A33" s="275" t="s">
        <v>260</v>
      </c>
      <c r="B33" s="292">
        <v>2120.3000000000002</v>
      </c>
      <c r="C33" s="292">
        <v>2616.3000000000002</v>
      </c>
      <c r="D33" s="292">
        <v>3468.2</v>
      </c>
      <c r="E33" s="292">
        <v>913.5</v>
      </c>
      <c r="F33" s="292">
        <v>600.20000000000005</v>
      </c>
      <c r="G33" s="292">
        <v>1067.3</v>
      </c>
      <c r="H33" s="274">
        <v>1772.8</v>
      </c>
      <c r="I33" s="274">
        <v>1554.1</v>
      </c>
      <c r="J33" s="274">
        <v>2050.3000000000002</v>
      </c>
      <c r="K33" s="274">
        <v>2608.6999999999998</v>
      </c>
      <c r="L33" s="223">
        <v>2860.8</v>
      </c>
      <c r="M33" s="223">
        <v>2696.4</v>
      </c>
    </row>
    <row r="34" spans="1:13" ht="12.95" customHeight="1" x14ac:dyDescent="0.2">
      <c r="A34" s="275" t="s">
        <v>261</v>
      </c>
      <c r="B34" s="292">
        <v>1840.8</v>
      </c>
      <c r="C34" s="292">
        <v>1809.1</v>
      </c>
      <c r="D34" s="292">
        <v>1781.3</v>
      </c>
      <c r="E34" s="292">
        <v>3465</v>
      </c>
      <c r="F34" s="292">
        <v>2501.9</v>
      </c>
      <c r="G34" s="292">
        <v>2257.1</v>
      </c>
      <c r="H34" s="274">
        <v>1638</v>
      </c>
      <c r="I34" s="274">
        <v>1617.6</v>
      </c>
      <c r="J34" s="274">
        <v>1612.6</v>
      </c>
      <c r="K34" s="274">
        <v>2253.3000000000002</v>
      </c>
      <c r="L34" s="223">
        <v>3011.5</v>
      </c>
      <c r="M34" s="223">
        <v>2397.8000000000002</v>
      </c>
    </row>
    <row r="35" spans="1:13" ht="12.95" customHeight="1" x14ac:dyDescent="0.2">
      <c r="A35" s="275" t="s">
        <v>262</v>
      </c>
      <c r="B35" s="292">
        <v>163</v>
      </c>
      <c r="C35" s="292">
        <v>133.80000000000001</v>
      </c>
      <c r="D35" s="292">
        <v>1206.7</v>
      </c>
      <c r="E35" s="292">
        <v>309</v>
      </c>
      <c r="F35" s="292">
        <v>222.6</v>
      </c>
      <c r="G35" s="292">
        <v>295.8</v>
      </c>
      <c r="H35" s="274">
        <v>244.4</v>
      </c>
      <c r="I35" s="274">
        <v>247.9</v>
      </c>
      <c r="J35" s="274">
        <v>294.10000000000002</v>
      </c>
      <c r="K35" s="274">
        <v>268</v>
      </c>
      <c r="L35" s="223">
        <v>419.2</v>
      </c>
      <c r="M35" s="223">
        <v>384.8</v>
      </c>
    </row>
    <row r="36" spans="1:13" ht="12.95" customHeight="1" x14ac:dyDescent="0.2">
      <c r="A36" s="273" t="s">
        <v>263</v>
      </c>
      <c r="B36" s="292">
        <v>7218.2</v>
      </c>
      <c r="C36" s="292">
        <v>7129.7</v>
      </c>
      <c r="D36" s="292">
        <v>3323.5</v>
      </c>
      <c r="E36" s="292">
        <v>1123.3</v>
      </c>
      <c r="F36" s="292">
        <v>3440.7</v>
      </c>
      <c r="G36" s="292">
        <v>2718.1</v>
      </c>
      <c r="H36" s="274">
        <v>2442.9</v>
      </c>
      <c r="I36" s="274">
        <v>2055.4</v>
      </c>
      <c r="J36" s="274">
        <v>3230.1</v>
      </c>
      <c r="K36" s="274">
        <v>4227.2</v>
      </c>
      <c r="L36" s="223">
        <v>4959.8999999999996</v>
      </c>
      <c r="M36" s="223">
        <v>5054.2</v>
      </c>
    </row>
    <row r="37" spans="1:13" ht="12.95" customHeight="1" x14ac:dyDescent="0.2">
      <c r="A37" s="275" t="s">
        <v>264</v>
      </c>
      <c r="B37" s="292">
        <v>7066.1</v>
      </c>
      <c r="C37" s="292">
        <v>6887.6</v>
      </c>
      <c r="D37" s="292">
        <v>2969</v>
      </c>
      <c r="E37" s="292">
        <v>829.3</v>
      </c>
      <c r="F37" s="292">
        <v>3316.5</v>
      </c>
      <c r="G37" s="292">
        <v>2572</v>
      </c>
      <c r="H37" s="274">
        <v>2249</v>
      </c>
      <c r="I37" s="274">
        <v>1834.7</v>
      </c>
      <c r="J37" s="274">
        <v>2972.3</v>
      </c>
      <c r="K37" s="274">
        <v>2949.7</v>
      </c>
      <c r="L37" s="223">
        <v>3406.8</v>
      </c>
      <c r="M37" s="223">
        <v>3296.9</v>
      </c>
    </row>
    <row r="38" spans="1:13" ht="12.95" customHeight="1" x14ac:dyDescent="0.2">
      <c r="A38" s="275" t="s">
        <v>265</v>
      </c>
      <c r="B38" s="292">
        <v>126.3</v>
      </c>
      <c r="C38" s="292">
        <v>241.4</v>
      </c>
      <c r="D38" s="292">
        <v>236.4</v>
      </c>
      <c r="E38" s="292">
        <v>195</v>
      </c>
      <c r="F38" s="292">
        <v>61.8</v>
      </c>
      <c r="G38" s="292">
        <v>49.4</v>
      </c>
      <c r="H38" s="274">
        <v>37.200000000000003</v>
      </c>
      <c r="I38" s="274">
        <v>31</v>
      </c>
      <c r="J38" s="274">
        <v>27.6</v>
      </c>
      <c r="K38" s="274">
        <v>275.7</v>
      </c>
      <c r="L38" s="223">
        <v>1222.0999999999999</v>
      </c>
      <c r="M38" s="223">
        <v>1491.1</v>
      </c>
    </row>
    <row r="39" spans="1:13" ht="15" customHeight="1" x14ac:dyDescent="0.2">
      <c r="A39" s="275" t="s">
        <v>1386</v>
      </c>
      <c r="B39" s="292">
        <v>25.8</v>
      </c>
      <c r="C39" s="292">
        <v>0.7</v>
      </c>
      <c r="D39" s="292">
        <v>118.1</v>
      </c>
      <c r="E39" s="292">
        <v>98.9</v>
      </c>
      <c r="F39" s="292">
        <v>62.4</v>
      </c>
      <c r="G39" s="292">
        <v>96.7</v>
      </c>
      <c r="H39" s="274">
        <v>156.6</v>
      </c>
      <c r="I39" s="274">
        <v>189.7</v>
      </c>
      <c r="J39" s="274">
        <v>230.2</v>
      </c>
      <c r="K39" s="274">
        <v>1001.8</v>
      </c>
      <c r="L39" s="223">
        <v>331</v>
      </c>
      <c r="M39" s="223">
        <v>266.10000000000002</v>
      </c>
    </row>
    <row r="40" spans="1:13" ht="12.95" customHeight="1" x14ac:dyDescent="0.2">
      <c r="A40" s="273"/>
      <c r="B40" s="292"/>
      <c r="C40" s="292"/>
      <c r="D40" s="292"/>
      <c r="E40" s="292"/>
      <c r="F40" s="292"/>
      <c r="G40" s="292"/>
      <c r="H40" s="223"/>
      <c r="I40" s="223"/>
      <c r="J40" s="223"/>
      <c r="K40" s="223"/>
      <c r="L40" s="223"/>
      <c r="M40" s="223"/>
    </row>
    <row r="41" spans="1:13" ht="12.95" customHeight="1" x14ac:dyDescent="0.2">
      <c r="A41" s="232" t="s">
        <v>44</v>
      </c>
      <c r="B41" s="291">
        <v>21326.3</v>
      </c>
      <c r="C41" s="291">
        <v>21266.799999999999</v>
      </c>
      <c r="D41" s="291">
        <v>18553.3</v>
      </c>
      <c r="E41" s="291">
        <v>21075.599999999999</v>
      </c>
      <c r="F41" s="291">
        <v>23798.6</v>
      </c>
      <c r="G41" s="291">
        <v>23498.6</v>
      </c>
      <c r="H41" s="271">
        <v>24230.6</v>
      </c>
      <c r="I41" s="271">
        <v>27451.4</v>
      </c>
      <c r="J41" s="271">
        <v>28760.6</v>
      </c>
      <c r="K41" s="271">
        <v>32701.7</v>
      </c>
      <c r="L41" s="271">
        <v>35023.199999999997</v>
      </c>
      <c r="M41" s="271">
        <v>39099.1</v>
      </c>
    </row>
    <row r="42" spans="1:13" ht="12.95" customHeight="1" x14ac:dyDescent="0.2">
      <c r="A42" s="273" t="s">
        <v>267</v>
      </c>
      <c r="B42" s="292">
        <v>1356.6</v>
      </c>
      <c r="C42" s="292">
        <v>1926.1</v>
      </c>
      <c r="D42" s="292">
        <v>1986.6</v>
      </c>
      <c r="E42" s="292">
        <v>1838.3</v>
      </c>
      <c r="F42" s="292">
        <v>1838.5</v>
      </c>
      <c r="G42" s="292">
        <v>1888.9</v>
      </c>
      <c r="H42" s="223">
        <v>1889</v>
      </c>
      <c r="I42" s="223">
        <v>1579</v>
      </c>
      <c r="J42" s="223">
        <v>1589</v>
      </c>
      <c r="K42" s="223">
        <v>10189</v>
      </c>
      <c r="L42" s="223">
        <v>11263</v>
      </c>
      <c r="M42" s="223">
        <v>13104</v>
      </c>
    </row>
    <row r="43" spans="1:13" ht="12.95" customHeight="1" x14ac:dyDescent="0.2">
      <c r="A43" s="273" t="s">
        <v>268</v>
      </c>
      <c r="B43" s="292">
        <v>484.3</v>
      </c>
      <c r="C43" s="292">
        <v>511.8</v>
      </c>
      <c r="D43" s="292">
        <v>542.20000000000005</v>
      </c>
      <c r="E43" s="292">
        <v>477.9</v>
      </c>
      <c r="F43" s="292">
        <v>557.29999999999995</v>
      </c>
      <c r="G43" s="292">
        <v>556.70000000000005</v>
      </c>
      <c r="H43" s="223">
        <v>494.4</v>
      </c>
      <c r="I43" s="223">
        <v>394.2</v>
      </c>
      <c r="J43" s="223">
        <v>1209.3</v>
      </c>
      <c r="K43" s="223">
        <v>534.20000000000005</v>
      </c>
      <c r="L43" s="223">
        <v>612</v>
      </c>
      <c r="M43" s="223">
        <v>493.1</v>
      </c>
    </row>
    <row r="44" spans="1:13" ht="12.95" customHeight="1" x14ac:dyDescent="0.2">
      <c r="A44" s="275" t="s">
        <v>269</v>
      </c>
      <c r="B44" s="292">
        <v>355.6</v>
      </c>
      <c r="C44" s="292">
        <v>383.1</v>
      </c>
      <c r="D44" s="292">
        <v>383.1</v>
      </c>
      <c r="E44" s="292">
        <v>381.7</v>
      </c>
      <c r="F44" s="292">
        <v>391.1</v>
      </c>
      <c r="G44" s="292">
        <v>367.7</v>
      </c>
      <c r="H44" s="223">
        <v>372.7</v>
      </c>
      <c r="I44" s="223">
        <v>376.8</v>
      </c>
      <c r="J44" s="223">
        <v>1226</v>
      </c>
      <c r="K44" s="223">
        <v>424.6</v>
      </c>
      <c r="L44" s="274">
        <v>424.6</v>
      </c>
      <c r="M44" s="274">
        <v>423.9</v>
      </c>
    </row>
    <row r="45" spans="1:13" ht="12.95" customHeight="1" x14ac:dyDescent="0.2">
      <c r="A45" s="275" t="s">
        <v>270</v>
      </c>
      <c r="B45" s="292">
        <v>114.4</v>
      </c>
      <c r="C45" s="292">
        <v>114.4</v>
      </c>
      <c r="D45" s="292">
        <v>158.9</v>
      </c>
      <c r="E45" s="292">
        <v>43.9</v>
      </c>
      <c r="F45" s="292">
        <v>39.299999999999997</v>
      </c>
      <c r="G45" s="292">
        <v>38</v>
      </c>
      <c r="H45" s="223">
        <v>43.9</v>
      </c>
      <c r="I45" s="223" t="s">
        <v>33</v>
      </c>
      <c r="J45" s="223">
        <v>0.6</v>
      </c>
      <c r="K45" s="223">
        <v>0.6</v>
      </c>
      <c r="L45" s="223">
        <v>169.7</v>
      </c>
      <c r="M45" s="223">
        <v>51.2</v>
      </c>
    </row>
    <row r="46" spans="1:13" ht="36" x14ac:dyDescent="0.2">
      <c r="A46" s="275" t="s">
        <v>272</v>
      </c>
      <c r="B46" s="292"/>
      <c r="C46" s="292"/>
      <c r="D46" s="292"/>
      <c r="E46" s="292"/>
      <c r="F46" s="292"/>
      <c r="G46" s="292"/>
      <c r="H46" s="223" t="s">
        <v>33</v>
      </c>
      <c r="I46" s="223" t="s">
        <v>33</v>
      </c>
      <c r="J46" s="223" t="s">
        <v>33</v>
      </c>
      <c r="K46" s="223" t="s">
        <v>33</v>
      </c>
      <c r="L46" s="223" t="s">
        <v>33</v>
      </c>
      <c r="M46" s="223" t="s">
        <v>33</v>
      </c>
    </row>
    <row r="47" spans="1:13" ht="12.95" customHeight="1" x14ac:dyDescent="0.2">
      <c r="A47" s="275" t="s">
        <v>271</v>
      </c>
      <c r="B47" s="292">
        <v>14.3</v>
      </c>
      <c r="C47" s="292">
        <v>14.3</v>
      </c>
      <c r="D47" s="292">
        <v>0.2</v>
      </c>
      <c r="E47" s="292">
        <v>52.2</v>
      </c>
      <c r="F47" s="292">
        <v>126.9</v>
      </c>
      <c r="G47" s="292">
        <v>151</v>
      </c>
      <c r="H47" s="223">
        <v>77.8</v>
      </c>
      <c r="I47" s="223">
        <v>17.399999999999999</v>
      </c>
      <c r="J47" s="223">
        <v>-17.399999999999999</v>
      </c>
      <c r="K47" s="223">
        <v>109</v>
      </c>
      <c r="L47" s="223">
        <v>17.7</v>
      </c>
      <c r="M47" s="223">
        <v>17.899999999999999</v>
      </c>
    </row>
    <row r="48" spans="1:13" ht="15" customHeight="1" x14ac:dyDescent="0.2">
      <c r="A48" s="276" t="s">
        <v>319</v>
      </c>
      <c r="B48" s="292">
        <v>19164.400000000001</v>
      </c>
      <c r="C48" s="292">
        <v>18489.099999999999</v>
      </c>
      <c r="D48" s="292">
        <v>15684.7</v>
      </c>
      <c r="E48" s="292">
        <v>18520.3</v>
      </c>
      <c r="F48" s="292">
        <v>21179.1</v>
      </c>
      <c r="G48" s="292">
        <v>20829.099999999999</v>
      </c>
      <c r="H48" s="223">
        <v>21623.4</v>
      </c>
      <c r="I48" s="223">
        <v>25254.5</v>
      </c>
      <c r="J48" s="223">
        <v>25737.200000000001</v>
      </c>
      <c r="K48" s="223">
        <v>21754.7</v>
      </c>
      <c r="L48" s="223">
        <v>22924.400000000001</v>
      </c>
      <c r="M48" s="223">
        <v>25334</v>
      </c>
    </row>
    <row r="49" spans="1:13" ht="12.95" customHeight="1" x14ac:dyDescent="0.2">
      <c r="A49" s="276" t="s">
        <v>320</v>
      </c>
      <c r="B49" s="292">
        <v>321</v>
      </c>
      <c r="C49" s="292">
        <v>339.9</v>
      </c>
      <c r="D49" s="292">
        <v>339.9</v>
      </c>
      <c r="E49" s="292">
        <v>239.1</v>
      </c>
      <c r="F49" s="292">
        <v>223.8</v>
      </c>
      <c r="G49" s="292">
        <v>223.8</v>
      </c>
      <c r="H49" s="223">
        <v>223.8</v>
      </c>
      <c r="I49" s="223">
        <v>223.7</v>
      </c>
      <c r="J49" s="223">
        <v>225.2</v>
      </c>
      <c r="K49" s="223">
        <v>223.8</v>
      </c>
      <c r="L49" s="223">
        <v>223.8</v>
      </c>
      <c r="M49" s="223">
        <v>168</v>
      </c>
    </row>
    <row r="50" spans="1:13" ht="6.95" customHeight="1" x14ac:dyDescent="0.2">
      <c r="A50" s="276"/>
      <c r="B50" s="292"/>
      <c r="C50" s="292"/>
      <c r="D50" s="292"/>
      <c r="E50" s="292"/>
      <c r="F50" s="292"/>
      <c r="G50" s="292"/>
      <c r="H50" s="223"/>
      <c r="I50" s="223"/>
      <c r="J50" s="223"/>
      <c r="K50" s="223"/>
      <c r="L50" s="223"/>
      <c r="M50" s="223"/>
    </row>
    <row r="51" spans="1:13" s="302" customFormat="1" ht="24" customHeight="1" x14ac:dyDescent="0.2">
      <c r="A51" s="232" t="s">
        <v>275</v>
      </c>
      <c r="B51" s="291">
        <v>44891.199999999997</v>
      </c>
      <c r="C51" s="291">
        <v>49549.9</v>
      </c>
      <c r="D51" s="291">
        <v>38788.699999999997</v>
      </c>
      <c r="E51" s="291">
        <v>34355.5</v>
      </c>
      <c r="F51" s="291">
        <v>36407.5</v>
      </c>
      <c r="G51" s="291">
        <v>37261.4</v>
      </c>
      <c r="H51" s="271">
        <v>37348</v>
      </c>
      <c r="I51" s="271">
        <v>40561.4</v>
      </c>
      <c r="J51" s="271">
        <v>43521.9</v>
      </c>
      <c r="K51" s="271">
        <v>50008.9</v>
      </c>
      <c r="L51" s="271">
        <v>53843.8</v>
      </c>
      <c r="M51" s="271">
        <v>60133.8</v>
      </c>
    </row>
    <row r="52" spans="1:13" s="302" customFormat="1" ht="6.95" customHeight="1" thickBot="1" x14ac:dyDescent="0.25">
      <c r="A52" s="230"/>
      <c r="B52" s="288"/>
      <c r="C52" s="288"/>
      <c r="D52" s="288"/>
      <c r="E52" s="288"/>
      <c r="F52" s="288"/>
      <c r="G52" s="288"/>
      <c r="H52" s="231"/>
      <c r="I52" s="231"/>
      <c r="J52" s="231"/>
      <c r="K52" s="231"/>
      <c r="L52" s="231"/>
      <c r="M52" s="231"/>
    </row>
    <row r="53" spans="1:13" s="302" customFormat="1" ht="6.95" customHeight="1" x14ac:dyDescent="0.2">
      <c r="A53" s="232"/>
      <c r="B53" s="289"/>
      <c r="C53" s="289"/>
      <c r="D53" s="289"/>
      <c r="E53" s="289"/>
      <c r="F53" s="289"/>
      <c r="G53" s="289"/>
      <c r="H53" s="212"/>
      <c r="I53" s="212"/>
      <c r="J53" s="212"/>
      <c r="K53" s="212"/>
      <c r="L53" s="212"/>
      <c r="M53" s="212"/>
    </row>
    <row r="54" spans="1:13" ht="12.95" customHeight="1" x14ac:dyDescent="0.2">
      <c r="A54" s="232" t="s">
        <v>14</v>
      </c>
      <c r="H54" s="212"/>
      <c r="I54" s="212"/>
      <c r="J54" s="212"/>
      <c r="K54" s="212"/>
      <c r="L54" s="212"/>
      <c r="M54" s="212"/>
    </row>
    <row r="55" spans="1:13" ht="12.95" customHeight="1" x14ac:dyDescent="0.2">
      <c r="A55" s="273" t="s">
        <v>47</v>
      </c>
      <c r="B55" s="289">
        <v>44</v>
      </c>
      <c r="C55" s="289">
        <v>43</v>
      </c>
      <c r="D55" s="289">
        <v>39</v>
      </c>
      <c r="E55" s="289">
        <v>39</v>
      </c>
      <c r="F55" s="289">
        <v>39</v>
      </c>
      <c r="G55" s="289">
        <v>38</v>
      </c>
      <c r="H55" s="212">
        <v>38</v>
      </c>
      <c r="I55" s="212">
        <v>37</v>
      </c>
      <c r="J55" s="212">
        <v>39</v>
      </c>
      <c r="K55" s="212">
        <v>38</v>
      </c>
      <c r="L55" s="212">
        <v>37</v>
      </c>
      <c r="M55" s="212">
        <v>32</v>
      </c>
    </row>
    <row r="56" spans="1:13" ht="12.95" customHeight="1" x14ac:dyDescent="0.2">
      <c r="G56" s="278"/>
      <c r="H56" s="278"/>
      <c r="I56" s="278"/>
      <c r="J56" s="278"/>
      <c r="K56" s="278"/>
      <c r="L56" s="278"/>
      <c r="M56" s="278"/>
    </row>
  </sheetData>
  <hyperlinks>
    <hyperlink ref="A1" location="Мазмуну!A1" display="МАЗМУНУНА  кайтуу" xr:uid="{00000000-0004-0000-57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56"/>
  <sheetViews>
    <sheetView workbookViewId="0">
      <selection activeCell="M42" sqref="M42"/>
    </sheetView>
  </sheetViews>
  <sheetFormatPr defaultRowHeight="12.95" customHeight="1" x14ac:dyDescent="0.2"/>
  <cols>
    <col min="1" max="1" width="39.85546875" style="232" customWidth="1"/>
    <col min="2" max="2" width="8.7109375" style="289" hidden="1" customWidth="1"/>
    <col min="3" max="6" width="0" style="212" hidden="1" customWidth="1"/>
    <col min="7" max="8" width="9.5703125" style="212" hidden="1" customWidth="1"/>
    <col min="9" max="13" width="9.5703125" style="212" customWidth="1"/>
    <col min="14" max="256" width="9.140625" style="212"/>
    <col min="257" max="257" width="39.85546875" style="212" customWidth="1"/>
    <col min="258" max="262" width="0" style="212" hidden="1" customWidth="1"/>
    <col min="263" max="267" width="9.5703125" style="212" customWidth="1"/>
    <col min="268" max="512" width="9.140625" style="212"/>
    <col min="513" max="513" width="39.85546875" style="212" customWidth="1"/>
    <col min="514" max="518" width="0" style="212" hidden="1" customWidth="1"/>
    <col min="519" max="523" width="9.5703125" style="212" customWidth="1"/>
    <col min="524" max="768" width="9.140625" style="212"/>
    <col min="769" max="769" width="39.85546875" style="212" customWidth="1"/>
    <col min="770" max="774" width="0" style="212" hidden="1" customWidth="1"/>
    <col min="775" max="779" width="9.5703125" style="212" customWidth="1"/>
    <col min="780" max="1024" width="9.140625" style="212"/>
    <col min="1025" max="1025" width="39.85546875" style="212" customWidth="1"/>
    <col min="1026" max="1030" width="0" style="212" hidden="1" customWidth="1"/>
    <col min="1031" max="1035" width="9.5703125" style="212" customWidth="1"/>
    <col min="1036" max="1280" width="9.140625" style="212"/>
    <col min="1281" max="1281" width="39.85546875" style="212" customWidth="1"/>
    <col min="1282" max="1286" width="0" style="212" hidden="1" customWidth="1"/>
    <col min="1287" max="1291" width="9.5703125" style="212" customWidth="1"/>
    <col min="1292" max="1536" width="9.140625" style="212"/>
    <col min="1537" max="1537" width="39.85546875" style="212" customWidth="1"/>
    <col min="1538" max="1542" width="0" style="212" hidden="1" customWidth="1"/>
    <col min="1543" max="1547" width="9.5703125" style="212" customWidth="1"/>
    <col min="1548" max="1792" width="9.140625" style="212"/>
    <col min="1793" max="1793" width="39.85546875" style="212" customWidth="1"/>
    <col min="1794" max="1798" width="0" style="212" hidden="1" customWidth="1"/>
    <col min="1799" max="1803" width="9.5703125" style="212" customWidth="1"/>
    <col min="1804" max="2048" width="9.140625" style="212"/>
    <col min="2049" max="2049" width="39.85546875" style="212" customWidth="1"/>
    <col min="2050" max="2054" width="0" style="212" hidden="1" customWidth="1"/>
    <col min="2055" max="2059" width="9.5703125" style="212" customWidth="1"/>
    <col min="2060" max="2304" width="9.140625" style="212"/>
    <col min="2305" max="2305" width="39.85546875" style="212" customWidth="1"/>
    <col min="2306" max="2310" width="0" style="212" hidden="1" customWidth="1"/>
    <col min="2311" max="2315" width="9.5703125" style="212" customWidth="1"/>
    <col min="2316" max="2560" width="9.140625" style="212"/>
    <col min="2561" max="2561" width="39.85546875" style="212" customWidth="1"/>
    <col min="2562" max="2566" width="0" style="212" hidden="1" customWidth="1"/>
    <col min="2567" max="2571" width="9.5703125" style="212" customWidth="1"/>
    <col min="2572" max="2816" width="9.140625" style="212"/>
    <col min="2817" max="2817" width="39.85546875" style="212" customWidth="1"/>
    <col min="2818" max="2822" width="0" style="212" hidden="1" customWidth="1"/>
    <col min="2823" max="2827" width="9.5703125" style="212" customWidth="1"/>
    <col min="2828" max="3072" width="9.140625" style="212"/>
    <col min="3073" max="3073" width="39.85546875" style="212" customWidth="1"/>
    <col min="3074" max="3078" width="0" style="212" hidden="1" customWidth="1"/>
    <col min="3079" max="3083" width="9.5703125" style="212" customWidth="1"/>
    <col min="3084" max="3328" width="9.140625" style="212"/>
    <col min="3329" max="3329" width="39.85546875" style="212" customWidth="1"/>
    <col min="3330" max="3334" width="0" style="212" hidden="1" customWidth="1"/>
    <col min="3335" max="3339" width="9.5703125" style="212" customWidth="1"/>
    <col min="3340" max="3584" width="9.140625" style="212"/>
    <col min="3585" max="3585" width="39.85546875" style="212" customWidth="1"/>
    <col min="3586" max="3590" width="0" style="212" hidden="1" customWidth="1"/>
    <col min="3591" max="3595" width="9.5703125" style="212" customWidth="1"/>
    <col min="3596" max="3840" width="9.140625" style="212"/>
    <col min="3841" max="3841" width="39.85546875" style="212" customWidth="1"/>
    <col min="3842" max="3846" width="0" style="212" hidden="1" customWidth="1"/>
    <col min="3847" max="3851" width="9.5703125" style="212" customWidth="1"/>
    <col min="3852" max="4096" width="9.140625" style="212"/>
    <col min="4097" max="4097" width="39.85546875" style="212" customWidth="1"/>
    <col min="4098" max="4102" width="0" style="212" hidden="1" customWidth="1"/>
    <col min="4103" max="4107" width="9.5703125" style="212" customWidth="1"/>
    <col min="4108" max="4352" width="9.140625" style="212"/>
    <col min="4353" max="4353" width="39.85546875" style="212" customWidth="1"/>
    <col min="4354" max="4358" width="0" style="212" hidden="1" customWidth="1"/>
    <col min="4359" max="4363" width="9.5703125" style="212" customWidth="1"/>
    <col min="4364" max="4608" width="9.140625" style="212"/>
    <col min="4609" max="4609" width="39.85546875" style="212" customWidth="1"/>
    <col min="4610" max="4614" width="0" style="212" hidden="1" customWidth="1"/>
    <col min="4615" max="4619" width="9.5703125" style="212" customWidth="1"/>
    <col min="4620" max="4864" width="9.140625" style="212"/>
    <col min="4865" max="4865" width="39.85546875" style="212" customWidth="1"/>
    <col min="4866" max="4870" width="0" style="212" hidden="1" customWidth="1"/>
    <col min="4871" max="4875" width="9.5703125" style="212" customWidth="1"/>
    <col min="4876" max="5120" width="9.140625" style="212"/>
    <col min="5121" max="5121" width="39.85546875" style="212" customWidth="1"/>
    <col min="5122" max="5126" width="0" style="212" hidden="1" customWidth="1"/>
    <col min="5127" max="5131" width="9.5703125" style="212" customWidth="1"/>
    <col min="5132" max="5376" width="9.140625" style="212"/>
    <col min="5377" max="5377" width="39.85546875" style="212" customWidth="1"/>
    <col min="5378" max="5382" width="0" style="212" hidden="1" customWidth="1"/>
    <col min="5383" max="5387" width="9.5703125" style="212" customWidth="1"/>
    <col min="5388" max="5632" width="9.140625" style="212"/>
    <col min="5633" max="5633" width="39.85546875" style="212" customWidth="1"/>
    <col min="5634" max="5638" width="0" style="212" hidden="1" customWidth="1"/>
    <col min="5639" max="5643" width="9.5703125" style="212" customWidth="1"/>
    <col min="5644" max="5888" width="9.140625" style="212"/>
    <col min="5889" max="5889" width="39.85546875" style="212" customWidth="1"/>
    <col min="5890" max="5894" width="0" style="212" hidden="1" customWidth="1"/>
    <col min="5895" max="5899" width="9.5703125" style="212" customWidth="1"/>
    <col min="5900" max="6144" width="9.140625" style="212"/>
    <col min="6145" max="6145" width="39.85546875" style="212" customWidth="1"/>
    <col min="6146" max="6150" width="0" style="212" hidden="1" customWidth="1"/>
    <col min="6151" max="6155" width="9.5703125" style="212" customWidth="1"/>
    <col min="6156" max="6400" width="9.140625" style="212"/>
    <col min="6401" max="6401" width="39.85546875" style="212" customWidth="1"/>
    <col min="6402" max="6406" width="0" style="212" hidden="1" customWidth="1"/>
    <col min="6407" max="6411" width="9.5703125" style="212" customWidth="1"/>
    <col min="6412" max="6656" width="9.140625" style="212"/>
    <col min="6657" max="6657" width="39.85546875" style="212" customWidth="1"/>
    <col min="6658" max="6662" width="0" style="212" hidden="1" customWidth="1"/>
    <col min="6663" max="6667" width="9.5703125" style="212" customWidth="1"/>
    <col min="6668" max="6912" width="9.140625" style="212"/>
    <col min="6913" max="6913" width="39.85546875" style="212" customWidth="1"/>
    <col min="6914" max="6918" width="0" style="212" hidden="1" customWidth="1"/>
    <col min="6919" max="6923" width="9.5703125" style="212" customWidth="1"/>
    <col min="6924" max="7168" width="9.140625" style="212"/>
    <col min="7169" max="7169" width="39.85546875" style="212" customWidth="1"/>
    <col min="7170" max="7174" width="0" style="212" hidden="1" customWidth="1"/>
    <col min="7175" max="7179" width="9.5703125" style="212" customWidth="1"/>
    <col min="7180" max="7424" width="9.140625" style="212"/>
    <col min="7425" max="7425" width="39.85546875" style="212" customWidth="1"/>
    <col min="7426" max="7430" width="0" style="212" hidden="1" customWidth="1"/>
    <col min="7431" max="7435" width="9.5703125" style="212" customWidth="1"/>
    <col min="7436" max="7680" width="9.140625" style="212"/>
    <col min="7681" max="7681" width="39.85546875" style="212" customWidth="1"/>
    <col min="7682" max="7686" width="0" style="212" hidden="1" customWidth="1"/>
    <col min="7687" max="7691" width="9.5703125" style="212" customWidth="1"/>
    <col min="7692" max="7936" width="9.140625" style="212"/>
    <col min="7937" max="7937" width="39.85546875" style="212" customWidth="1"/>
    <col min="7938" max="7942" width="0" style="212" hidden="1" customWidth="1"/>
    <col min="7943" max="7947" width="9.5703125" style="212" customWidth="1"/>
    <col min="7948" max="8192" width="9.140625" style="212"/>
    <col min="8193" max="8193" width="39.85546875" style="212" customWidth="1"/>
    <col min="8194" max="8198" width="0" style="212" hidden="1" customWidth="1"/>
    <col min="8199" max="8203" width="9.5703125" style="212" customWidth="1"/>
    <col min="8204" max="8448" width="9.140625" style="212"/>
    <col min="8449" max="8449" width="39.85546875" style="212" customWidth="1"/>
    <col min="8450" max="8454" width="0" style="212" hidden="1" customWidth="1"/>
    <col min="8455" max="8459" width="9.5703125" style="212" customWidth="1"/>
    <col min="8460" max="8704" width="9.140625" style="212"/>
    <col min="8705" max="8705" width="39.85546875" style="212" customWidth="1"/>
    <col min="8706" max="8710" width="0" style="212" hidden="1" customWidth="1"/>
    <col min="8711" max="8715" width="9.5703125" style="212" customWidth="1"/>
    <col min="8716" max="8960" width="9.140625" style="212"/>
    <col min="8961" max="8961" width="39.85546875" style="212" customWidth="1"/>
    <col min="8962" max="8966" width="0" style="212" hidden="1" customWidth="1"/>
    <col min="8967" max="8971" width="9.5703125" style="212" customWidth="1"/>
    <col min="8972" max="9216" width="9.140625" style="212"/>
    <col min="9217" max="9217" width="39.85546875" style="212" customWidth="1"/>
    <col min="9218" max="9222" width="0" style="212" hidden="1" customWidth="1"/>
    <col min="9223" max="9227" width="9.5703125" style="212" customWidth="1"/>
    <col min="9228" max="9472" width="9.140625" style="212"/>
    <col min="9473" max="9473" width="39.85546875" style="212" customWidth="1"/>
    <col min="9474" max="9478" width="0" style="212" hidden="1" customWidth="1"/>
    <col min="9479" max="9483" width="9.5703125" style="212" customWidth="1"/>
    <col min="9484" max="9728" width="9.140625" style="212"/>
    <col min="9729" max="9729" width="39.85546875" style="212" customWidth="1"/>
    <col min="9730" max="9734" width="0" style="212" hidden="1" customWidth="1"/>
    <col min="9735" max="9739" width="9.5703125" style="212" customWidth="1"/>
    <col min="9740" max="9984" width="9.140625" style="212"/>
    <col min="9985" max="9985" width="39.85546875" style="212" customWidth="1"/>
    <col min="9986" max="9990" width="0" style="212" hidden="1" customWidth="1"/>
    <col min="9991" max="9995" width="9.5703125" style="212" customWidth="1"/>
    <col min="9996" max="10240" width="9.140625" style="212"/>
    <col min="10241" max="10241" width="39.85546875" style="212" customWidth="1"/>
    <col min="10242" max="10246" width="0" style="212" hidden="1" customWidth="1"/>
    <col min="10247" max="10251" width="9.5703125" style="212" customWidth="1"/>
    <col min="10252" max="10496" width="9.140625" style="212"/>
    <col min="10497" max="10497" width="39.85546875" style="212" customWidth="1"/>
    <col min="10498" max="10502" width="0" style="212" hidden="1" customWidth="1"/>
    <col min="10503" max="10507" width="9.5703125" style="212" customWidth="1"/>
    <col min="10508" max="10752" width="9.140625" style="212"/>
    <col min="10753" max="10753" width="39.85546875" style="212" customWidth="1"/>
    <col min="10754" max="10758" width="0" style="212" hidden="1" customWidth="1"/>
    <col min="10759" max="10763" width="9.5703125" style="212" customWidth="1"/>
    <col min="10764" max="11008" width="9.140625" style="212"/>
    <col min="11009" max="11009" width="39.85546875" style="212" customWidth="1"/>
    <col min="11010" max="11014" width="0" style="212" hidden="1" customWidth="1"/>
    <col min="11015" max="11019" width="9.5703125" style="212" customWidth="1"/>
    <col min="11020" max="11264" width="9.140625" style="212"/>
    <col min="11265" max="11265" width="39.85546875" style="212" customWidth="1"/>
    <col min="11266" max="11270" width="0" style="212" hidden="1" customWidth="1"/>
    <col min="11271" max="11275" width="9.5703125" style="212" customWidth="1"/>
    <col min="11276" max="11520" width="9.140625" style="212"/>
    <col min="11521" max="11521" width="39.85546875" style="212" customWidth="1"/>
    <col min="11522" max="11526" width="0" style="212" hidden="1" customWidth="1"/>
    <col min="11527" max="11531" width="9.5703125" style="212" customWidth="1"/>
    <col min="11532" max="11776" width="9.140625" style="212"/>
    <col min="11777" max="11777" width="39.85546875" style="212" customWidth="1"/>
    <col min="11778" max="11782" width="0" style="212" hidden="1" customWidth="1"/>
    <col min="11783" max="11787" width="9.5703125" style="212" customWidth="1"/>
    <col min="11788" max="12032" width="9.140625" style="212"/>
    <col min="12033" max="12033" width="39.85546875" style="212" customWidth="1"/>
    <col min="12034" max="12038" width="0" style="212" hidden="1" customWidth="1"/>
    <col min="12039" max="12043" width="9.5703125" style="212" customWidth="1"/>
    <col min="12044" max="12288" width="9.140625" style="212"/>
    <col min="12289" max="12289" width="39.85546875" style="212" customWidth="1"/>
    <col min="12290" max="12294" width="0" style="212" hidden="1" customWidth="1"/>
    <col min="12295" max="12299" width="9.5703125" style="212" customWidth="1"/>
    <col min="12300" max="12544" width="9.140625" style="212"/>
    <col min="12545" max="12545" width="39.85546875" style="212" customWidth="1"/>
    <col min="12546" max="12550" width="0" style="212" hidden="1" customWidth="1"/>
    <col min="12551" max="12555" width="9.5703125" style="212" customWidth="1"/>
    <col min="12556" max="12800" width="9.140625" style="212"/>
    <col min="12801" max="12801" width="39.85546875" style="212" customWidth="1"/>
    <col min="12802" max="12806" width="0" style="212" hidden="1" customWidth="1"/>
    <col min="12807" max="12811" width="9.5703125" style="212" customWidth="1"/>
    <col min="12812" max="13056" width="9.140625" style="212"/>
    <col min="13057" max="13057" width="39.85546875" style="212" customWidth="1"/>
    <col min="13058" max="13062" width="0" style="212" hidden="1" customWidth="1"/>
    <col min="13063" max="13067" width="9.5703125" style="212" customWidth="1"/>
    <col min="13068" max="13312" width="9.140625" style="212"/>
    <col min="13313" max="13313" width="39.85546875" style="212" customWidth="1"/>
    <col min="13314" max="13318" width="0" style="212" hidden="1" customWidth="1"/>
    <col min="13319" max="13323" width="9.5703125" style="212" customWidth="1"/>
    <col min="13324" max="13568" width="9.140625" style="212"/>
    <col min="13569" max="13569" width="39.85546875" style="212" customWidth="1"/>
    <col min="13570" max="13574" width="0" style="212" hidden="1" customWidth="1"/>
    <col min="13575" max="13579" width="9.5703125" style="212" customWidth="1"/>
    <col min="13580" max="13824" width="9.140625" style="212"/>
    <col min="13825" max="13825" width="39.85546875" style="212" customWidth="1"/>
    <col min="13826" max="13830" width="0" style="212" hidden="1" customWidth="1"/>
    <col min="13831" max="13835" width="9.5703125" style="212" customWidth="1"/>
    <col min="13836" max="14080" width="9.140625" style="212"/>
    <col min="14081" max="14081" width="39.85546875" style="212" customWidth="1"/>
    <col min="14082" max="14086" width="0" style="212" hidden="1" customWidth="1"/>
    <col min="14087" max="14091" width="9.5703125" style="212" customWidth="1"/>
    <col min="14092" max="14336" width="9.140625" style="212"/>
    <col min="14337" max="14337" width="39.85546875" style="212" customWidth="1"/>
    <col min="14338" max="14342" width="0" style="212" hidden="1" customWidth="1"/>
    <col min="14343" max="14347" width="9.5703125" style="212" customWidth="1"/>
    <col min="14348" max="14592" width="9.140625" style="212"/>
    <col min="14593" max="14593" width="39.85546875" style="212" customWidth="1"/>
    <col min="14594" max="14598" width="0" style="212" hidden="1" customWidth="1"/>
    <col min="14599" max="14603" width="9.5703125" style="212" customWidth="1"/>
    <col min="14604" max="14848" width="9.140625" style="212"/>
    <col min="14849" max="14849" width="39.85546875" style="212" customWidth="1"/>
    <col min="14850" max="14854" width="0" style="212" hidden="1" customWidth="1"/>
    <col min="14855" max="14859" width="9.5703125" style="212" customWidth="1"/>
    <col min="14860" max="15104" width="9.140625" style="212"/>
    <col min="15105" max="15105" width="39.85546875" style="212" customWidth="1"/>
    <col min="15106" max="15110" width="0" style="212" hidden="1" customWidth="1"/>
    <col min="15111" max="15115" width="9.5703125" style="212" customWidth="1"/>
    <col min="15116" max="15360" width="9.140625" style="212"/>
    <col min="15361" max="15361" width="39.85546875" style="212" customWidth="1"/>
    <col min="15362" max="15366" width="0" style="212" hidden="1" customWidth="1"/>
    <col min="15367" max="15371" width="9.5703125" style="212" customWidth="1"/>
    <col min="15372" max="15616" width="9.140625" style="212"/>
    <col min="15617" max="15617" width="39.85546875" style="212" customWidth="1"/>
    <col min="15618" max="15622" width="0" style="212" hidden="1" customWidth="1"/>
    <col min="15623" max="15627" width="9.5703125" style="212" customWidth="1"/>
    <col min="15628" max="15872" width="9.140625" style="212"/>
    <col min="15873" max="15873" width="39.85546875" style="212" customWidth="1"/>
    <col min="15874" max="15878" width="0" style="212" hidden="1" customWidth="1"/>
    <col min="15879" max="15883" width="9.5703125" style="212" customWidth="1"/>
    <col min="15884" max="16128" width="9.140625" style="212"/>
    <col min="16129" max="16129" width="39.8554687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349</v>
      </c>
      <c r="B2" s="287"/>
    </row>
    <row r="3" spans="1:13" s="279" customFormat="1" ht="18" customHeight="1" x14ac:dyDescent="0.2">
      <c r="A3" s="210" t="s">
        <v>328</v>
      </c>
      <c r="B3" s="287"/>
    </row>
    <row r="4" spans="1:13" s="269" customFormat="1" ht="18" customHeight="1" thickBot="1" x14ac:dyDescent="0.25">
      <c r="A4" s="268" t="s">
        <v>310</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543</v>
      </c>
      <c r="C7" s="271">
        <v>620</v>
      </c>
      <c r="D7" s="271">
        <v>1884</v>
      </c>
      <c r="E7" s="271">
        <v>3319.5</v>
      </c>
      <c r="F7" s="271">
        <v>5856.4</v>
      </c>
      <c r="G7" s="271">
        <v>7698.1</v>
      </c>
      <c r="H7" s="271">
        <v>11280.6</v>
      </c>
      <c r="I7" s="271">
        <v>15366</v>
      </c>
      <c r="J7" s="271">
        <v>28650</v>
      </c>
      <c r="K7" s="271">
        <v>77559.7</v>
      </c>
      <c r="L7" s="271">
        <v>229752.5</v>
      </c>
      <c r="M7" s="271">
        <v>687945.9</v>
      </c>
    </row>
    <row r="8" spans="1:13" ht="12.95" customHeight="1" x14ac:dyDescent="0.2">
      <c r="A8" s="273" t="s">
        <v>236</v>
      </c>
      <c r="B8" s="274">
        <v>110.1</v>
      </c>
      <c r="C8" s="274">
        <v>283.7</v>
      </c>
      <c r="D8" s="274">
        <v>950.1</v>
      </c>
      <c r="E8" s="274">
        <v>541.29999999999995</v>
      </c>
      <c r="F8" s="274">
        <v>1670.4</v>
      </c>
      <c r="G8" s="274">
        <v>2684.4</v>
      </c>
      <c r="H8" s="274">
        <v>5472.8</v>
      </c>
      <c r="I8" s="274">
        <v>3491.2</v>
      </c>
      <c r="J8" s="274">
        <v>4954</v>
      </c>
      <c r="K8" s="274">
        <v>28780.400000000001</v>
      </c>
      <c r="L8" s="223">
        <v>188955.7</v>
      </c>
      <c r="M8" s="223">
        <v>630340.5</v>
      </c>
    </row>
    <row r="9" spans="1:13" ht="12.95" customHeight="1" x14ac:dyDescent="0.2">
      <c r="A9" s="275" t="s">
        <v>301</v>
      </c>
      <c r="B9" s="274">
        <v>36.4</v>
      </c>
      <c r="C9" s="274">
        <v>268</v>
      </c>
      <c r="D9" s="274">
        <v>749.5</v>
      </c>
      <c r="E9" s="274">
        <v>95.5</v>
      </c>
      <c r="F9" s="274">
        <v>326.39999999999998</v>
      </c>
      <c r="G9" s="274">
        <v>261.39999999999998</v>
      </c>
      <c r="H9" s="274">
        <v>2250.5</v>
      </c>
      <c r="I9" s="274">
        <v>599.4</v>
      </c>
      <c r="J9" s="274">
        <v>1571.5</v>
      </c>
      <c r="K9" s="274">
        <v>19684.8</v>
      </c>
      <c r="L9" s="223">
        <v>18135.400000000001</v>
      </c>
      <c r="M9" s="223">
        <v>26701.7</v>
      </c>
    </row>
    <row r="10" spans="1:13" ht="12.95" customHeight="1" x14ac:dyDescent="0.2">
      <c r="A10" s="275" t="s">
        <v>238</v>
      </c>
      <c r="B10" s="274">
        <v>1.1000000000000001</v>
      </c>
      <c r="C10" s="274">
        <v>6.8</v>
      </c>
      <c r="D10" s="274">
        <v>95.5</v>
      </c>
      <c r="E10" s="274">
        <v>279.39999999999998</v>
      </c>
      <c r="F10" s="274">
        <v>917.7</v>
      </c>
      <c r="G10" s="274">
        <v>1937.6</v>
      </c>
      <c r="H10" s="274">
        <v>2929.4</v>
      </c>
      <c r="I10" s="274">
        <v>2526</v>
      </c>
      <c r="J10" s="274">
        <v>2337.1999999999998</v>
      </c>
      <c r="K10" s="274">
        <v>3329.5</v>
      </c>
      <c r="L10" s="223">
        <v>6273.8</v>
      </c>
      <c r="M10" s="223">
        <v>119688.3</v>
      </c>
    </row>
    <row r="11" spans="1:13" ht="12.95" customHeight="1" x14ac:dyDescent="0.2">
      <c r="A11" s="275" t="s">
        <v>239</v>
      </c>
      <c r="B11" s="274">
        <v>12.8</v>
      </c>
      <c r="C11" s="274">
        <v>3</v>
      </c>
      <c r="D11" s="274">
        <v>2.5</v>
      </c>
      <c r="E11" s="274">
        <v>7.3</v>
      </c>
      <c r="F11" s="274">
        <v>8.1999999999999993</v>
      </c>
      <c r="G11" s="274">
        <v>69.599999999999994</v>
      </c>
      <c r="H11" s="274">
        <v>40.299999999999997</v>
      </c>
      <c r="I11" s="274">
        <v>67.5</v>
      </c>
      <c r="J11" s="274">
        <v>302.5</v>
      </c>
      <c r="K11" s="274">
        <v>486.5</v>
      </c>
      <c r="L11" s="223">
        <v>626.20000000000005</v>
      </c>
      <c r="M11" s="223">
        <v>321.8</v>
      </c>
    </row>
    <row r="12" spans="1:13" ht="12" x14ac:dyDescent="0.2">
      <c r="A12" s="275" t="s">
        <v>302</v>
      </c>
      <c r="B12" s="274">
        <v>1.3</v>
      </c>
      <c r="C12" s="274">
        <v>4</v>
      </c>
      <c r="D12" s="274">
        <v>76.400000000000006</v>
      </c>
      <c r="E12" s="274">
        <v>74.400000000000006</v>
      </c>
      <c r="F12" s="274">
        <v>131.69999999999999</v>
      </c>
      <c r="G12" s="274">
        <v>79.099999999999994</v>
      </c>
      <c r="H12" s="274">
        <v>64</v>
      </c>
      <c r="I12" s="274">
        <v>87.1</v>
      </c>
      <c r="J12" s="274">
        <v>287.89999999999998</v>
      </c>
      <c r="K12" s="274">
        <v>4004.6</v>
      </c>
      <c r="L12" s="223">
        <v>29885.3</v>
      </c>
      <c r="M12" s="223">
        <v>134119.20000000001</v>
      </c>
    </row>
    <row r="13" spans="1:13" ht="24" x14ac:dyDescent="0.2">
      <c r="A13" s="275" t="s">
        <v>241</v>
      </c>
      <c r="B13" s="274">
        <v>0.4</v>
      </c>
      <c r="C13" s="274">
        <v>0.2</v>
      </c>
      <c r="D13" s="274">
        <v>0</v>
      </c>
      <c r="E13" s="274">
        <v>0.2</v>
      </c>
      <c r="F13" s="274" t="s">
        <v>33</v>
      </c>
      <c r="G13" s="274">
        <v>0</v>
      </c>
      <c r="H13" s="274" t="s">
        <v>33</v>
      </c>
      <c r="I13" s="274">
        <v>0.3</v>
      </c>
      <c r="J13" s="274" t="s">
        <v>33</v>
      </c>
      <c r="K13" s="274">
        <v>3.5</v>
      </c>
      <c r="L13" s="223" t="s">
        <v>33</v>
      </c>
      <c r="M13" s="223" t="s">
        <v>33</v>
      </c>
    </row>
    <row r="14" spans="1:13" ht="12.95" customHeight="1" x14ac:dyDescent="0.2">
      <c r="A14" s="275" t="s">
        <v>242</v>
      </c>
      <c r="B14" s="274">
        <v>8.9</v>
      </c>
      <c r="C14" s="274">
        <v>0.1</v>
      </c>
      <c r="D14" s="274">
        <v>4.9000000000000004</v>
      </c>
      <c r="E14" s="274">
        <v>78.400000000000006</v>
      </c>
      <c r="F14" s="274">
        <v>139.80000000000001</v>
      </c>
      <c r="G14" s="274">
        <v>94.9</v>
      </c>
      <c r="H14" s="274">
        <v>8.6999999999999993</v>
      </c>
      <c r="I14" s="274">
        <v>11.6</v>
      </c>
      <c r="J14" s="274">
        <v>35.6</v>
      </c>
      <c r="K14" s="274">
        <v>100.8</v>
      </c>
      <c r="L14" s="223">
        <v>1605.7</v>
      </c>
      <c r="M14" s="223">
        <v>8292.1</v>
      </c>
    </row>
    <row r="15" spans="1:13" ht="12.95" customHeight="1" x14ac:dyDescent="0.2">
      <c r="A15" s="275" t="s">
        <v>243</v>
      </c>
      <c r="B15" s="223">
        <v>49.3</v>
      </c>
      <c r="C15" s="223">
        <v>1.7</v>
      </c>
      <c r="D15" s="223">
        <v>17.2</v>
      </c>
      <c r="E15" s="223">
        <v>3.2</v>
      </c>
      <c r="F15" s="223">
        <v>12.5</v>
      </c>
      <c r="G15" s="223">
        <v>37.4</v>
      </c>
      <c r="H15" s="223">
        <v>92.4</v>
      </c>
      <c r="I15" s="223">
        <v>104.2</v>
      </c>
      <c r="J15" s="223">
        <v>215.7</v>
      </c>
      <c r="K15" s="223">
        <v>739.6</v>
      </c>
      <c r="L15" s="223">
        <v>132138.29999999999</v>
      </c>
      <c r="M15" s="223">
        <v>340253.2</v>
      </c>
    </row>
    <row r="16" spans="1:13" ht="12.95" customHeight="1" x14ac:dyDescent="0.2">
      <c r="A16" s="275" t="s">
        <v>244</v>
      </c>
      <c r="B16" s="223">
        <v>0</v>
      </c>
      <c r="C16" s="223">
        <v>0</v>
      </c>
      <c r="D16" s="223">
        <v>4.0999999999999996</v>
      </c>
      <c r="E16" s="223">
        <v>3</v>
      </c>
      <c r="F16" s="223">
        <v>134</v>
      </c>
      <c r="G16" s="223">
        <v>204.3</v>
      </c>
      <c r="H16" s="223">
        <v>87.4</v>
      </c>
      <c r="I16" s="223">
        <v>95.1</v>
      </c>
      <c r="J16" s="223">
        <v>203.5</v>
      </c>
      <c r="K16" s="223">
        <v>431.2</v>
      </c>
      <c r="L16" s="223">
        <v>291.10000000000002</v>
      </c>
      <c r="M16" s="223">
        <v>964.2</v>
      </c>
    </row>
    <row r="17" spans="1:13" ht="12.95" customHeight="1" x14ac:dyDescent="0.2">
      <c r="A17" s="273" t="s">
        <v>245</v>
      </c>
      <c r="B17" s="223">
        <v>432.9</v>
      </c>
      <c r="C17" s="223">
        <v>336.3</v>
      </c>
      <c r="D17" s="223">
        <v>933.8</v>
      </c>
      <c r="E17" s="223">
        <v>2778.2</v>
      </c>
      <c r="F17" s="223">
        <v>4186.1000000000004</v>
      </c>
      <c r="G17" s="223">
        <v>5013.6000000000004</v>
      </c>
      <c r="H17" s="223">
        <v>5807.8</v>
      </c>
      <c r="I17" s="223">
        <v>11874.9</v>
      </c>
      <c r="J17" s="223">
        <v>23696</v>
      </c>
      <c r="K17" s="223">
        <v>48779.3</v>
      </c>
      <c r="L17" s="223">
        <v>40796.800000000003</v>
      </c>
      <c r="M17" s="223">
        <v>57605.4</v>
      </c>
    </row>
    <row r="18" spans="1:13" ht="12.95" customHeight="1" x14ac:dyDescent="0.2">
      <c r="A18" s="275" t="s">
        <v>246</v>
      </c>
      <c r="B18" s="223">
        <v>133.6</v>
      </c>
      <c r="C18" s="223">
        <v>17.100000000000001</v>
      </c>
      <c r="D18" s="223">
        <v>20.399999999999999</v>
      </c>
      <c r="E18" s="223">
        <v>27.3</v>
      </c>
      <c r="F18" s="223">
        <v>22.9</v>
      </c>
      <c r="G18" s="223">
        <v>114</v>
      </c>
      <c r="H18" s="223">
        <v>253.8</v>
      </c>
      <c r="I18" s="223">
        <v>512.6</v>
      </c>
      <c r="J18" s="223">
        <v>644.1</v>
      </c>
      <c r="K18" s="223">
        <v>716.2</v>
      </c>
      <c r="L18" s="223">
        <v>2223.5</v>
      </c>
      <c r="M18" s="223">
        <v>1610.6</v>
      </c>
    </row>
    <row r="19" spans="1:13" ht="12.95" customHeight="1" x14ac:dyDescent="0.2">
      <c r="A19" s="275" t="s">
        <v>247</v>
      </c>
      <c r="B19" s="223"/>
      <c r="C19" s="223"/>
      <c r="D19" s="223"/>
      <c r="E19" s="223"/>
      <c r="F19" s="223"/>
      <c r="G19" s="223"/>
      <c r="H19" s="223" t="s">
        <v>33</v>
      </c>
      <c r="I19" s="223" t="s">
        <v>33</v>
      </c>
      <c r="J19" s="223" t="s">
        <v>33</v>
      </c>
      <c r="K19" s="223" t="s">
        <v>33</v>
      </c>
      <c r="L19" s="223" t="s">
        <v>33</v>
      </c>
      <c r="M19" s="223" t="s">
        <v>33</v>
      </c>
    </row>
    <row r="20" spans="1:13" ht="12.95" customHeight="1" x14ac:dyDescent="0.2">
      <c r="A20" s="275" t="s">
        <v>249</v>
      </c>
      <c r="B20" s="223" t="s">
        <v>33</v>
      </c>
      <c r="C20" s="223" t="s">
        <v>33</v>
      </c>
      <c r="D20" s="223" t="s">
        <v>33</v>
      </c>
      <c r="E20" s="223" t="s">
        <v>33</v>
      </c>
      <c r="F20" s="223" t="s">
        <v>33</v>
      </c>
      <c r="G20" s="223" t="s">
        <v>33</v>
      </c>
      <c r="H20" s="223">
        <v>0.5</v>
      </c>
      <c r="I20" s="223" t="s">
        <v>33</v>
      </c>
      <c r="J20" s="223">
        <v>1694.4</v>
      </c>
      <c r="K20" s="223">
        <v>2527.6</v>
      </c>
      <c r="L20" s="223">
        <v>2283.4</v>
      </c>
      <c r="M20" s="223">
        <v>1147.2</v>
      </c>
    </row>
    <row r="21" spans="1:13" ht="12.95" customHeight="1" x14ac:dyDescent="0.2">
      <c r="A21" s="275" t="s">
        <v>250</v>
      </c>
      <c r="B21" s="223" t="s">
        <v>33</v>
      </c>
      <c r="C21" s="223">
        <v>0.5</v>
      </c>
      <c r="D21" s="223">
        <v>0</v>
      </c>
      <c r="E21" s="223">
        <v>8.1999999999999993</v>
      </c>
      <c r="F21" s="223">
        <v>8.4</v>
      </c>
      <c r="G21" s="223">
        <v>11</v>
      </c>
      <c r="H21" s="223">
        <v>14</v>
      </c>
      <c r="I21" s="223">
        <v>24.9</v>
      </c>
      <c r="J21" s="223">
        <v>22.2</v>
      </c>
      <c r="K21" s="223">
        <v>32.5</v>
      </c>
      <c r="L21" s="223">
        <v>36.700000000000003</v>
      </c>
      <c r="M21" s="223">
        <v>74.2</v>
      </c>
    </row>
    <row r="22" spans="1:13" ht="12.95" customHeight="1" x14ac:dyDescent="0.2">
      <c r="A22" s="275" t="s">
        <v>251</v>
      </c>
      <c r="B22" s="223" t="s">
        <v>33</v>
      </c>
      <c r="C22" s="223" t="s">
        <v>33</v>
      </c>
      <c r="D22" s="223" t="s">
        <v>33</v>
      </c>
      <c r="E22" s="223">
        <v>9.6</v>
      </c>
      <c r="F22" s="223">
        <v>19.899999999999999</v>
      </c>
      <c r="G22" s="223">
        <v>19</v>
      </c>
      <c r="H22" s="223">
        <v>14.1</v>
      </c>
      <c r="I22" s="223">
        <v>13.4</v>
      </c>
      <c r="J22" s="223" t="s">
        <v>33</v>
      </c>
      <c r="K22" s="223" t="s">
        <v>33</v>
      </c>
      <c r="L22" s="223" t="s">
        <v>33</v>
      </c>
      <c r="M22" s="223" t="s">
        <v>33</v>
      </c>
    </row>
    <row r="23" spans="1:13" ht="12.95" customHeight="1" x14ac:dyDescent="0.2">
      <c r="A23" s="275" t="s">
        <v>252</v>
      </c>
      <c r="B23" s="223">
        <v>0.1</v>
      </c>
      <c r="C23" s="223">
        <v>11.5</v>
      </c>
      <c r="D23" s="223">
        <v>84.2</v>
      </c>
      <c r="E23" s="223">
        <v>145.9</v>
      </c>
      <c r="F23" s="223">
        <v>0.2</v>
      </c>
      <c r="G23" s="223">
        <v>11.4</v>
      </c>
      <c r="H23" s="223">
        <v>10.8</v>
      </c>
      <c r="I23" s="223">
        <v>51.1</v>
      </c>
      <c r="J23" s="223">
        <v>111.4</v>
      </c>
      <c r="K23" s="223">
        <v>1254.8</v>
      </c>
      <c r="L23" s="223">
        <v>1104.7</v>
      </c>
      <c r="M23" s="223">
        <v>2579.3000000000002</v>
      </c>
    </row>
    <row r="24" spans="1:13" ht="12.95" customHeight="1" x14ac:dyDescent="0.2">
      <c r="A24" s="275" t="s">
        <v>253</v>
      </c>
      <c r="B24" s="223">
        <v>295.2</v>
      </c>
      <c r="C24" s="223">
        <v>295.2</v>
      </c>
      <c r="D24" s="223">
        <v>810.5</v>
      </c>
      <c r="E24" s="223">
        <v>2553.1</v>
      </c>
      <c r="F24" s="223">
        <v>4115.3999999999996</v>
      </c>
      <c r="G24" s="223">
        <v>4819.3999999999996</v>
      </c>
      <c r="H24" s="223">
        <v>5486.1</v>
      </c>
      <c r="I24" s="223">
        <v>11248.6</v>
      </c>
      <c r="J24" s="223">
        <v>21198.7</v>
      </c>
      <c r="K24" s="223">
        <v>44103.5</v>
      </c>
      <c r="L24" s="223">
        <v>35017</v>
      </c>
      <c r="M24" s="223">
        <v>52060.4</v>
      </c>
    </row>
    <row r="25" spans="1:13" ht="12" x14ac:dyDescent="0.2">
      <c r="A25" s="273" t="s">
        <v>317</v>
      </c>
      <c r="B25" s="223">
        <v>4</v>
      </c>
      <c r="C25" s="223">
        <v>12.1</v>
      </c>
      <c r="D25" s="223">
        <v>18.8</v>
      </c>
      <c r="E25" s="223">
        <v>34</v>
      </c>
      <c r="F25" s="223">
        <v>19.3</v>
      </c>
      <c r="G25" s="223">
        <v>38.799999999999997</v>
      </c>
      <c r="H25" s="223">
        <v>28.6</v>
      </c>
      <c r="I25" s="223">
        <v>24.3</v>
      </c>
      <c r="J25" s="223">
        <v>25.2</v>
      </c>
      <c r="K25" s="223">
        <v>144.6</v>
      </c>
      <c r="L25" s="223">
        <v>131.5</v>
      </c>
      <c r="M25" s="223">
        <v>133.69999999999999</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390.6</v>
      </c>
      <c r="C27" s="271">
        <v>307.39999999999998</v>
      </c>
      <c r="D27" s="271">
        <v>1032.7</v>
      </c>
      <c r="E27" s="271">
        <v>2396</v>
      </c>
      <c r="F27" s="271">
        <v>4311.5</v>
      </c>
      <c r="G27" s="271">
        <v>5236.1000000000004</v>
      </c>
      <c r="H27" s="271">
        <v>5623.1</v>
      </c>
      <c r="I27" s="271">
        <v>803.5</v>
      </c>
      <c r="J27" s="271">
        <v>8110.8</v>
      </c>
      <c r="K27" s="271">
        <v>33658.400000000001</v>
      </c>
      <c r="L27" s="271">
        <v>161515.70000000001</v>
      </c>
      <c r="M27" s="271">
        <v>561125.6</v>
      </c>
    </row>
    <row r="28" spans="1:13" ht="12.95" customHeight="1" x14ac:dyDescent="0.2">
      <c r="A28" s="273" t="s">
        <v>255</v>
      </c>
      <c r="B28" s="274">
        <v>89.4</v>
      </c>
      <c r="C28" s="274">
        <v>6</v>
      </c>
      <c r="D28" s="274">
        <v>25.4</v>
      </c>
      <c r="E28" s="274">
        <v>77</v>
      </c>
      <c r="F28" s="274">
        <v>177.4</v>
      </c>
      <c r="G28" s="274">
        <v>320.10000000000002</v>
      </c>
      <c r="H28" s="274">
        <v>260.89999999999998</v>
      </c>
      <c r="I28" s="274">
        <v>642.6</v>
      </c>
      <c r="J28" s="274">
        <v>7757.5</v>
      </c>
      <c r="K28" s="274">
        <v>32796.300000000003</v>
      </c>
      <c r="L28" s="274">
        <v>157612.1</v>
      </c>
      <c r="M28" s="274">
        <v>555982.69999999995</v>
      </c>
    </row>
    <row r="29" spans="1:13" ht="12.95" customHeight="1" x14ac:dyDescent="0.2">
      <c r="A29" s="275" t="s">
        <v>256</v>
      </c>
      <c r="B29" s="274">
        <v>36.200000000000003</v>
      </c>
      <c r="C29" s="274">
        <v>0.1</v>
      </c>
      <c r="D29" s="274">
        <v>0.7</v>
      </c>
      <c r="E29" s="274">
        <v>1.9</v>
      </c>
      <c r="F29" s="274">
        <v>2.4</v>
      </c>
      <c r="G29" s="274">
        <v>28.7</v>
      </c>
      <c r="H29" s="274">
        <v>15.8</v>
      </c>
      <c r="I29" s="274">
        <v>23.1</v>
      </c>
      <c r="J29" s="274">
        <v>126.1</v>
      </c>
      <c r="K29" s="274">
        <v>480.3</v>
      </c>
      <c r="L29" s="223">
        <v>293.89999999999998</v>
      </c>
      <c r="M29" s="223">
        <v>482.1</v>
      </c>
    </row>
    <row r="30" spans="1:13" ht="12.95" customHeight="1" x14ac:dyDescent="0.2">
      <c r="A30" s="275" t="s">
        <v>257</v>
      </c>
      <c r="B30" s="274">
        <v>5.0999999999999996</v>
      </c>
      <c r="C30" s="274">
        <v>1.4</v>
      </c>
      <c r="D30" s="274">
        <v>9.6</v>
      </c>
      <c r="E30" s="274">
        <v>10.7</v>
      </c>
      <c r="F30" s="274">
        <v>24.1</v>
      </c>
      <c r="G30" s="274">
        <v>86.8</v>
      </c>
      <c r="H30" s="274">
        <v>14.5</v>
      </c>
      <c r="I30" s="274">
        <v>30.8</v>
      </c>
      <c r="J30" s="274">
        <v>282.3</v>
      </c>
      <c r="K30" s="274">
        <v>481.9</v>
      </c>
      <c r="L30" s="223">
        <v>2491.3000000000002</v>
      </c>
      <c r="M30" s="223">
        <v>8894.6</v>
      </c>
    </row>
    <row r="31" spans="1:13" ht="12.95" customHeight="1" x14ac:dyDescent="0.2">
      <c r="A31" s="275" t="s">
        <v>258</v>
      </c>
      <c r="B31" s="274">
        <v>0.1</v>
      </c>
      <c r="C31" s="274" t="s">
        <v>33</v>
      </c>
      <c r="D31" s="274">
        <v>2.9</v>
      </c>
      <c r="E31" s="274">
        <v>0</v>
      </c>
      <c r="F31" s="274">
        <v>0.1</v>
      </c>
      <c r="G31" s="274">
        <v>31.4</v>
      </c>
      <c r="H31" s="274">
        <v>94.8</v>
      </c>
      <c r="I31" s="274">
        <v>310.60000000000002</v>
      </c>
      <c r="J31" s="274">
        <v>941</v>
      </c>
      <c r="K31" s="274">
        <v>18293.400000000001</v>
      </c>
      <c r="L31" s="223">
        <v>142022.9</v>
      </c>
      <c r="M31" s="223">
        <v>465517.5</v>
      </c>
    </row>
    <row r="32" spans="1:13" ht="12.95" customHeight="1" x14ac:dyDescent="0.2">
      <c r="A32" s="275" t="s">
        <v>259</v>
      </c>
      <c r="B32" s="274">
        <v>1.8</v>
      </c>
      <c r="C32" s="274">
        <v>0.6</v>
      </c>
      <c r="D32" s="274">
        <v>2.2000000000000002</v>
      </c>
      <c r="E32" s="274">
        <v>2.7</v>
      </c>
      <c r="F32" s="274">
        <v>3.2</v>
      </c>
      <c r="G32" s="274">
        <v>18.2</v>
      </c>
      <c r="H32" s="274">
        <v>26.7</v>
      </c>
      <c r="I32" s="274">
        <v>30.8</v>
      </c>
      <c r="J32" s="274">
        <v>30.6</v>
      </c>
      <c r="K32" s="274">
        <v>113</v>
      </c>
      <c r="L32" s="223">
        <v>198.6</v>
      </c>
      <c r="M32" s="223">
        <v>489.7</v>
      </c>
    </row>
    <row r="33" spans="1:13" ht="12.95" customHeight="1" x14ac:dyDescent="0.2">
      <c r="A33" s="275" t="s">
        <v>260</v>
      </c>
      <c r="B33" s="274">
        <v>38.799999999999997</v>
      </c>
      <c r="C33" s="274">
        <v>1.4</v>
      </c>
      <c r="D33" s="274">
        <v>2.8</v>
      </c>
      <c r="E33" s="274">
        <v>57.9</v>
      </c>
      <c r="F33" s="274">
        <v>142.30000000000001</v>
      </c>
      <c r="G33" s="274">
        <v>33.299999999999997</v>
      </c>
      <c r="H33" s="274">
        <v>64.8</v>
      </c>
      <c r="I33" s="274">
        <v>75.2</v>
      </c>
      <c r="J33" s="274">
        <v>79.2</v>
      </c>
      <c r="K33" s="274">
        <v>164.1</v>
      </c>
      <c r="L33" s="223">
        <v>298.3</v>
      </c>
      <c r="M33" s="223">
        <v>1485.7</v>
      </c>
    </row>
    <row r="34" spans="1:13" ht="12.95" customHeight="1" x14ac:dyDescent="0.2">
      <c r="A34" s="275" t="s">
        <v>261</v>
      </c>
      <c r="B34" s="274">
        <v>7.4</v>
      </c>
      <c r="C34" s="274">
        <v>2.5</v>
      </c>
      <c r="D34" s="274">
        <v>6.5</v>
      </c>
      <c r="E34" s="274">
        <v>0.5</v>
      </c>
      <c r="F34" s="274">
        <v>0.1</v>
      </c>
      <c r="G34" s="274">
        <v>105.8</v>
      </c>
      <c r="H34" s="274">
        <v>2.9</v>
      </c>
      <c r="I34" s="274">
        <v>33.1</v>
      </c>
      <c r="J34" s="274">
        <v>6120.8</v>
      </c>
      <c r="K34" s="274">
        <v>13092.8</v>
      </c>
      <c r="L34" s="223">
        <v>12137</v>
      </c>
      <c r="M34" s="223">
        <v>78909.7</v>
      </c>
    </row>
    <row r="35" spans="1:13" ht="12.95" customHeight="1" x14ac:dyDescent="0.2">
      <c r="A35" s="275" t="s">
        <v>262</v>
      </c>
      <c r="B35" s="274" t="s">
        <v>33</v>
      </c>
      <c r="C35" s="274" t="s">
        <v>33</v>
      </c>
      <c r="D35" s="274">
        <v>0.7</v>
      </c>
      <c r="E35" s="274">
        <v>3.4</v>
      </c>
      <c r="F35" s="274">
        <v>5.3</v>
      </c>
      <c r="G35" s="274">
        <v>15.8</v>
      </c>
      <c r="H35" s="274">
        <v>41.4</v>
      </c>
      <c r="I35" s="274">
        <v>139</v>
      </c>
      <c r="J35" s="274">
        <v>177.4</v>
      </c>
      <c r="K35" s="274">
        <v>170.7</v>
      </c>
      <c r="L35" s="223">
        <v>170.2</v>
      </c>
      <c r="M35" s="223">
        <v>203.5</v>
      </c>
    </row>
    <row r="36" spans="1:13" ht="12.95" customHeight="1" x14ac:dyDescent="0.2">
      <c r="A36" s="273" t="s">
        <v>263</v>
      </c>
      <c r="B36" s="274">
        <v>301.10000000000002</v>
      </c>
      <c r="C36" s="274">
        <v>301.5</v>
      </c>
      <c r="D36" s="274">
        <v>1007.3</v>
      </c>
      <c r="E36" s="274">
        <v>2318.9</v>
      </c>
      <c r="F36" s="274">
        <v>4134.1000000000004</v>
      </c>
      <c r="G36" s="274">
        <v>4915.8999999999996</v>
      </c>
      <c r="H36" s="274">
        <v>5362.2</v>
      </c>
      <c r="I36" s="274">
        <v>160.9</v>
      </c>
      <c r="J36" s="274">
        <v>353.4</v>
      </c>
      <c r="K36" s="274">
        <v>862.1</v>
      </c>
      <c r="L36" s="223">
        <v>3903.6</v>
      </c>
      <c r="M36" s="223">
        <v>5142.8999999999996</v>
      </c>
    </row>
    <row r="37" spans="1:13" ht="12.95" customHeight="1" x14ac:dyDescent="0.2">
      <c r="A37" s="275" t="s">
        <v>264</v>
      </c>
      <c r="B37" s="274">
        <v>300.39999999999998</v>
      </c>
      <c r="C37" s="274">
        <v>300.39999999999998</v>
      </c>
      <c r="D37" s="274">
        <v>1006.5</v>
      </c>
      <c r="E37" s="274">
        <v>2318.3000000000002</v>
      </c>
      <c r="F37" s="274">
        <v>4133.5</v>
      </c>
      <c r="G37" s="274">
        <v>4825.8999999999996</v>
      </c>
      <c r="H37" s="274">
        <v>5282.5</v>
      </c>
      <c r="I37" s="274">
        <v>105.6</v>
      </c>
      <c r="J37" s="274">
        <v>309.89999999999998</v>
      </c>
      <c r="K37" s="274">
        <v>831.3</v>
      </c>
      <c r="L37" s="223">
        <v>3883.5</v>
      </c>
      <c r="M37" s="223">
        <v>5116.3999999999996</v>
      </c>
    </row>
    <row r="38" spans="1:13" ht="12.95" customHeight="1" x14ac:dyDescent="0.2">
      <c r="A38" s="275" t="s">
        <v>265</v>
      </c>
      <c r="B38" s="274">
        <v>0</v>
      </c>
      <c r="C38" s="274">
        <v>0.5</v>
      </c>
      <c r="D38" s="274" t="s">
        <v>33</v>
      </c>
      <c r="E38" s="274" t="s">
        <v>33</v>
      </c>
      <c r="F38" s="274" t="s">
        <v>33</v>
      </c>
      <c r="G38" s="274">
        <v>89.1</v>
      </c>
      <c r="H38" s="274">
        <v>79</v>
      </c>
      <c r="I38" s="274">
        <v>54.5</v>
      </c>
      <c r="J38" s="274">
        <v>42.3</v>
      </c>
      <c r="K38" s="274">
        <v>30.1</v>
      </c>
      <c r="L38" s="223">
        <v>18.100000000000001</v>
      </c>
      <c r="M38" s="223">
        <v>24</v>
      </c>
    </row>
    <row r="39" spans="1:13" ht="24" x14ac:dyDescent="0.2">
      <c r="A39" s="275" t="s">
        <v>266</v>
      </c>
      <c r="B39" s="274">
        <v>0.7</v>
      </c>
      <c r="C39" s="274">
        <v>0.6</v>
      </c>
      <c r="D39" s="274">
        <v>0.7</v>
      </c>
      <c r="E39" s="274">
        <v>0.6</v>
      </c>
      <c r="F39" s="274">
        <v>0.6</v>
      </c>
      <c r="G39" s="274">
        <v>0.9</v>
      </c>
      <c r="H39" s="274">
        <v>0.6</v>
      </c>
      <c r="I39" s="274">
        <v>0.7</v>
      </c>
      <c r="J39" s="274">
        <v>1.1000000000000001</v>
      </c>
      <c r="K39" s="274">
        <v>0.7</v>
      </c>
      <c r="L39" s="223">
        <v>2</v>
      </c>
      <c r="M39" s="223">
        <v>2.5</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152.4</v>
      </c>
      <c r="C41" s="271">
        <v>312.60000000000002</v>
      </c>
      <c r="D41" s="271">
        <v>851.2</v>
      </c>
      <c r="E41" s="271">
        <v>923.5</v>
      </c>
      <c r="F41" s="271">
        <v>1544.9</v>
      </c>
      <c r="G41" s="271">
        <v>2462</v>
      </c>
      <c r="H41" s="271">
        <v>5657.6</v>
      </c>
      <c r="I41" s="271">
        <v>14562.5</v>
      </c>
      <c r="J41" s="271">
        <v>20539.2</v>
      </c>
      <c r="K41" s="271">
        <v>43901.3</v>
      </c>
      <c r="L41" s="271">
        <v>68236.899999999994</v>
      </c>
      <c r="M41" s="271">
        <v>126820.3</v>
      </c>
    </row>
    <row r="42" spans="1:13" ht="12.95" customHeight="1" x14ac:dyDescent="0.2">
      <c r="A42" s="273" t="s">
        <v>267</v>
      </c>
      <c r="B42" s="223">
        <v>157</v>
      </c>
      <c r="C42" s="223">
        <v>234.8</v>
      </c>
      <c r="D42" s="223">
        <v>816.8</v>
      </c>
      <c r="E42" s="223">
        <v>817.8</v>
      </c>
      <c r="F42" s="223">
        <v>1370.5</v>
      </c>
      <c r="G42" s="223">
        <v>2136.3000000000002</v>
      </c>
      <c r="H42" s="223">
        <v>5239.1000000000004</v>
      </c>
      <c r="I42" s="223">
        <v>13119.9</v>
      </c>
      <c r="J42" s="223">
        <v>19454.7</v>
      </c>
      <c r="K42" s="223">
        <v>40412.9</v>
      </c>
      <c r="L42" s="223">
        <v>64416.4</v>
      </c>
      <c r="M42" s="223">
        <v>120745.8</v>
      </c>
    </row>
    <row r="43" spans="1:13" ht="12.95" customHeight="1" x14ac:dyDescent="0.2">
      <c r="A43" s="273" t="s">
        <v>268</v>
      </c>
      <c r="B43" s="223">
        <v>0.3</v>
      </c>
      <c r="C43" s="223">
        <v>30.7</v>
      </c>
      <c r="D43" s="223">
        <v>31.3</v>
      </c>
      <c r="E43" s="223">
        <v>72.900000000000006</v>
      </c>
      <c r="F43" s="223">
        <v>59.7</v>
      </c>
      <c r="G43" s="223">
        <v>28.2</v>
      </c>
      <c r="H43" s="223">
        <v>26.4</v>
      </c>
      <c r="I43" s="223">
        <v>843.3</v>
      </c>
      <c r="J43" s="223">
        <v>192.5</v>
      </c>
      <c r="K43" s="223">
        <v>2024.1</v>
      </c>
      <c r="L43" s="223">
        <v>365.1</v>
      </c>
      <c r="M43" s="223">
        <v>593.1</v>
      </c>
    </row>
    <row r="44" spans="1:13" ht="12.95" customHeight="1" x14ac:dyDescent="0.2">
      <c r="A44" s="275" t="s">
        <v>269</v>
      </c>
      <c r="B44" s="223" t="s">
        <v>33</v>
      </c>
      <c r="C44" s="223">
        <v>25.7</v>
      </c>
      <c r="D44" s="223">
        <v>25.4</v>
      </c>
      <c r="E44" s="223">
        <v>52.9</v>
      </c>
      <c r="F44" s="223">
        <v>17.899999999999999</v>
      </c>
      <c r="G44" s="223">
        <v>25.5</v>
      </c>
      <c r="H44" s="223">
        <v>18</v>
      </c>
      <c r="I44" s="223">
        <v>784.8</v>
      </c>
      <c r="J44" s="223">
        <v>40.9</v>
      </c>
      <c r="K44" s="223">
        <v>1799.9</v>
      </c>
      <c r="L44" s="274">
        <v>44.2</v>
      </c>
      <c r="M44" s="274">
        <v>22.8</v>
      </c>
    </row>
    <row r="45" spans="1:13" ht="12.95" customHeight="1" x14ac:dyDescent="0.2">
      <c r="A45" s="275" t="s">
        <v>270</v>
      </c>
      <c r="B45" s="223">
        <v>0.3</v>
      </c>
      <c r="C45" s="223" t="s">
        <v>33</v>
      </c>
      <c r="D45" s="223" t="s">
        <v>33</v>
      </c>
      <c r="E45" s="223" t="s">
        <v>33</v>
      </c>
      <c r="F45" s="223" t="s">
        <v>33</v>
      </c>
      <c r="G45" s="223">
        <v>1.1000000000000001</v>
      </c>
      <c r="H45" s="223">
        <v>1.2</v>
      </c>
      <c r="I45" s="223">
        <v>2.2000000000000002</v>
      </c>
      <c r="J45" s="223">
        <v>2.2999999999999998</v>
      </c>
      <c r="K45" s="223">
        <v>7.4</v>
      </c>
      <c r="L45" s="223">
        <v>7.4</v>
      </c>
      <c r="M45" s="223">
        <v>7.4</v>
      </c>
    </row>
    <row r="46" spans="1:13" ht="36" x14ac:dyDescent="0.2">
      <c r="A46" s="275" t="s">
        <v>272</v>
      </c>
      <c r="B46" s="223"/>
      <c r="C46" s="223"/>
      <c r="D46" s="223"/>
      <c r="E46" s="223"/>
      <c r="F46" s="223"/>
      <c r="G46" s="223"/>
      <c r="H46" s="223" t="s">
        <v>33</v>
      </c>
      <c r="I46" s="223" t="s">
        <v>33</v>
      </c>
      <c r="J46" s="223" t="s">
        <v>33</v>
      </c>
      <c r="K46" s="223" t="s">
        <v>33</v>
      </c>
      <c r="L46" s="223" t="s">
        <v>33</v>
      </c>
      <c r="M46" s="223" t="s">
        <v>33</v>
      </c>
    </row>
    <row r="47" spans="1:13" ht="12.95" customHeight="1" x14ac:dyDescent="0.2">
      <c r="A47" s="275" t="s">
        <v>271</v>
      </c>
      <c r="B47" s="223" t="s">
        <v>33</v>
      </c>
      <c r="C47" s="223">
        <v>5</v>
      </c>
      <c r="D47" s="223">
        <v>6</v>
      </c>
      <c r="E47" s="223">
        <v>20</v>
      </c>
      <c r="F47" s="223">
        <v>41.9</v>
      </c>
      <c r="G47" s="223">
        <v>1.6</v>
      </c>
      <c r="H47" s="223">
        <v>7.3</v>
      </c>
      <c r="I47" s="223">
        <v>56.3</v>
      </c>
      <c r="J47" s="223">
        <v>149.30000000000001</v>
      </c>
      <c r="K47" s="223">
        <v>216.8</v>
      </c>
      <c r="L47" s="223">
        <v>313.5</v>
      </c>
      <c r="M47" s="223">
        <v>562.9</v>
      </c>
    </row>
    <row r="48" spans="1:13" ht="15" customHeight="1" x14ac:dyDescent="0.2">
      <c r="A48" s="276" t="s">
        <v>319</v>
      </c>
      <c r="B48" s="223">
        <v>-4.9000000000000004</v>
      </c>
      <c r="C48" s="223">
        <v>47.2</v>
      </c>
      <c r="D48" s="223">
        <v>3.1</v>
      </c>
      <c r="E48" s="223">
        <v>32.9</v>
      </c>
      <c r="F48" s="223">
        <v>91.1</v>
      </c>
      <c r="G48" s="223">
        <v>273</v>
      </c>
      <c r="H48" s="223">
        <v>282.3</v>
      </c>
      <c r="I48" s="223">
        <v>478.4</v>
      </c>
      <c r="J48" s="223">
        <v>771</v>
      </c>
      <c r="K48" s="223">
        <v>1229.9000000000001</v>
      </c>
      <c r="L48" s="223">
        <v>2082.3000000000002</v>
      </c>
      <c r="M48" s="223">
        <v>5267.7</v>
      </c>
    </row>
    <row r="49" spans="1:13" ht="12.95" customHeight="1" x14ac:dyDescent="0.2">
      <c r="A49" s="276" t="s">
        <v>320</v>
      </c>
      <c r="B49" s="223" t="s">
        <v>33</v>
      </c>
      <c r="C49" s="223" t="s">
        <v>33</v>
      </c>
      <c r="D49" s="223" t="s">
        <v>33</v>
      </c>
      <c r="E49" s="223" t="s">
        <v>33</v>
      </c>
      <c r="F49" s="223">
        <v>23.6</v>
      </c>
      <c r="G49" s="223">
        <v>24.6</v>
      </c>
      <c r="H49" s="223">
        <v>109.7</v>
      </c>
      <c r="I49" s="223">
        <v>121</v>
      </c>
      <c r="J49" s="223">
        <v>121</v>
      </c>
      <c r="K49" s="223">
        <v>234.5</v>
      </c>
      <c r="L49" s="223">
        <v>1373.1</v>
      </c>
      <c r="M49" s="223">
        <v>213.8</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543</v>
      </c>
      <c r="C51" s="271">
        <v>620</v>
      </c>
      <c r="D51" s="271">
        <v>1884</v>
      </c>
      <c r="E51" s="271">
        <v>3319.5</v>
      </c>
      <c r="F51" s="271">
        <v>5856.4</v>
      </c>
      <c r="G51" s="271">
        <v>7698.1</v>
      </c>
      <c r="H51" s="271">
        <v>11280.6</v>
      </c>
      <c r="I51" s="271">
        <v>15366</v>
      </c>
      <c r="J51" s="271">
        <v>28650</v>
      </c>
      <c r="K51" s="271">
        <v>77559.7</v>
      </c>
      <c r="L51" s="271">
        <v>229752.5</v>
      </c>
      <c r="M51" s="271">
        <v>687945.9</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8</v>
      </c>
      <c r="C55" s="212">
        <v>8</v>
      </c>
      <c r="D55" s="212">
        <v>11</v>
      </c>
      <c r="E55" s="212">
        <v>12</v>
      </c>
      <c r="F55" s="212">
        <v>12</v>
      </c>
      <c r="G55" s="212">
        <v>18</v>
      </c>
      <c r="H55" s="212">
        <v>17</v>
      </c>
      <c r="I55" s="212">
        <v>23</v>
      </c>
      <c r="J55" s="212">
        <v>25</v>
      </c>
      <c r="K55" s="212">
        <v>32</v>
      </c>
      <c r="L55" s="212">
        <v>36</v>
      </c>
      <c r="M55" s="212">
        <v>38</v>
      </c>
    </row>
    <row r="56" spans="1:13" ht="12.95" customHeight="1" x14ac:dyDescent="0.2">
      <c r="B56" s="212"/>
      <c r="G56" s="278"/>
      <c r="H56" s="278"/>
      <c r="I56" s="278"/>
      <c r="J56" s="278"/>
      <c r="K56" s="278"/>
      <c r="L56" s="278"/>
    </row>
  </sheetData>
  <hyperlinks>
    <hyperlink ref="A1" location="Мазмуну!A1" display="МАЗМУНУНА  кайтуу" xr:uid="{00000000-0004-0000-58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56"/>
  <sheetViews>
    <sheetView workbookViewId="0">
      <selection activeCell="M42" sqref="M42"/>
    </sheetView>
  </sheetViews>
  <sheetFormatPr defaultRowHeight="12.95" customHeight="1" x14ac:dyDescent="0.2"/>
  <cols>
    <col min="1" max="1" width="41.5703125" style="232" customWidth="1"/>
    <col min="2" max="2" width="8.7109375" style="289" hidden="1" customWidth="1"/>
    <col min="3" max="6" width="9.140625" style="212" hidden="1" customWidth="1"/>
    <col min="7" max="8" width="9.28515625" style="212" hidden="1" customWidth="1"/>
    <col min="9" max="13" width="9.28515625" style="212" customWidth="1"/>
    <col min="14" max="256" width="9.140625" style="212"/>
    <col min="257" max="257" width="41.5703125" style="212" customWidth="1"/>
    <col min="258" max="262" width="0" style="212" hidden="1" customWidth="1"/>
    <col min="263" max="267" width="9.28515625" style="212" customWidth="1"/>
    <col min="268" max="512" width="9.140625" style="212"/>
    <col min="513" max="513" width="41.5703125" style="212" customWidth="1"/>
    <col min="514" max="518" width="0" style="212" hidden="1" customWidth="1"/>
    <col min="519" max="523" width="9.28515625" style="212" customWidth="1"/>
    <col min="524" max="768" width="9.140625" style="212"/>
    <col min="769" max="769" width="41.5703125" style="212" customWidth="1"/>
    <col min="770" max="774" width="0" style="212" hidden="1" customWidth="1"/>
    <col min="775" max="779" width="9.28515625" style="212" customWidth="1"/>
    <col min="780" max="1024" width="9.140625" style="212"/>
    <col min="1025" max="1025" width="41.5703125" style="212" customWidth="1"/>
    <col min="1026" max="1030" width="0" style="212" hidden="1" customWidth="1"/>
    <col min="1031" max="1035" width="9.28515625" style="212" customWidth="1"/>
    <col min="1036" max="1280" width="9.140625" style="212"/>
    <col min="1281" max="1281" width="41.5703125" style="212" customWidth="1"/>
    <col min="1282" max="1286" width="0" style="212" hidden="1" customWidth="1"/>
    <col min="1287" max="1291" width="9.28515625" style="212" customWidth="1"/>
    <col min="1292" max="1536" width="9.140625" style="212"/>
    <col min="1537" max="1537" width="41.5703125" style="212" customWidth="1"/>
    <col min="1538" max="1542" width="0" style="212" hidden="1" customWidth="1"/>
    <col min="1543" max="1547" width="9.28515625" style="212" customWidth="1"/>
    <col min="1548" max="1792" width="9.140625" style="212"/>
    <col min="1793" max="1793" width="41.5703125" style="212" customWidth="1"/>
    <col min="1794" max="1798" width="0" style="212" hidden="1" customWidth="1"/>
    <col min="1799" max="1803" width="9.28515625" style="212" customWidth="1"/>
    <col min="1804" max="2048" width="9.140625" style="212"/>
    <col min="2049" max="2049" width="41.5703125" style="212" customWidth="1"/>
    <col min="2050" max="2054" width="0" style="212" hidden="1" customWidth="1"/>
    <col min="2055" max="2059" width="9.28515625" style="212" customWidth="1"/>
    <col min="2060" max="2304" width="9.140625" style="212"/>
    <col min="2305" max="2305" width="41.5703125" style="212" customWidth="1"/>
    <col min="2306" max="2310" width="0" style="212" hidden="1" customWidth="1"/>
    <col min="2311" max="2315" width="9.28515625" style="212" customWidth="1"/>
    <col min="2316" max="2560" width="9.140625" style="212"/>
    <col min="2561" max="2561" width="41.5703125" style="212" customWidth="1"/>
    <col min="2562" max="2566" width="0" style="212" hidden="1" customWidth="1"/>
    <col min="2567" max="2571" width="9.28515625" style="212" customWidth="1"/>
    <col min="2572" max="2816" width="9.140625" style="212"/>
    <col min="2817" max="2817" width="41.5703125" style="212" customWidth="1"/>
    <col min="2818" max="2822" width="0" style="212" hidden="1" customWidth="1"/>
    <col min="2823" max="2827" width="9.28515625" style="212" customWidth="1"/>
    <col min="2828" max="3072" width="9.140625" style="212"/>
    <col min="3073" max="3073" width="41.5703125" style="212" customWidth="1"/>
    <col min="3074" max="3078" width="0" style="212" hidden="1" customWidth="1"/>
    <col min="3079" max="3083" width="9.28515625" style="212" customWidth="1"/>
    <col min="3084" max="3328" width="9.140625" style="212"/>
    <col min="3329" max="3329" width="41.5703125" style="212" customWidth="1"/>
    <col min="3330" max="3334" width="0" style="212" hidden="1" customWidth="1"/>
    <col min="3335" max="3339" width="9.28515625" style="212" customWidth="1"/>
    <col min="3340" max="3584" width="9.140625" style="212"/>
    <col min="3585" max="3585" width="41.5703125" style="212" customWidth="1"/>
    <col min="3586" max="3590" width="0" style="212" hidden="1" customWidth="1"/>
    <col min="3591" max="3595" width="9.28515625" style="212" customWidth="1"/>
    <col min="3596" max="3840" width="9.140625" style="212"/>
    <col min="3841" max="3841" width="41.5703125" style="212" customWidth="1"/>
    <col min="3842" max="3846" width="0" style="212" hidden="1" customWidth="1"/>
    <col min="3847" max="3851" width="9.28515625" style="212" customWidth="1"/>
    <col min="3852" max="4096" width="9.140625" style="212"/>
    <col min="4097" max="4097" width="41.5703125" style="212" customWidth="1"/>
    <col min="4098" max="4102" width="0" style="212" hidden="1" customWidth="1"/>
    <col min="4103" max="4107" width="9.28515625" style="212" customWidth="1"/>
    <col min="4108" max="4352" width="9.140625" style="212"/>
    <col min="4353" max="4353" width="41.5703125" style="212" customWidth="1"/>
    <col min="4354" max="4358" width="0" style="212" hidden="1" customWidth="1"/>
    <col min="4359" max="4363" width="9.28515625" style="212" customWidth="1"/>
    <col min="4364" max="4608" width="9.140625" style="212"/>
    <col min="4609" max="4609" width="41.5703125" style="212" customWidth="1"/>
    <col min="4610" max="4614" width="0" style="212" hidden="1" customWidth="1"/>
    <col min="4615" max="4619" width="9.28515625" style="212" customWidth="1"/>
    <col min="4620" max="4864" width="9.140625" style="212"/>
    <col min="4865" max="4865" width="41.5703125" style="212" customWidth="1"/>
    <col min="4866" max="4870" width="0" style="212" hidden="1" customWidth="1"/>
    <col min="4871" max="4875" width="9.28515625" style="212" customWidth="1"/>
    <col min="4876" max="5120" width="9.140625" style="212"/>
    <col min="5121" max="5121" width="41.5703125" style="212" customWidth="1"/>
    <col min="5122" max="5126" width="0" style="212" hidden="1" customWidth="1"/>
    <col min="5127" max="5131" width="9.28515625" style="212" customWidth="1"/>
    <col min="5132" max="5376" width="9.140625" style="212"/>
    <col min="5377" max="5377" width="41.5703125" style="212" customWidth="1"/>
    <col min="5378" max="5382" width="0" style="212" hidden="1" customWidth="1"/>
    <col min="5383" max="5387" width="9.28515625" style="212" customWidth="1"/>
    <col min="5388" max="5632" width="9.140625" style="212"/>
    <col min="5633" max="5633" width="41.5703125" style="212" customWidth="1"/>
    <col min="5634" max="5638" width="0" style="212" hidden="1" customWidth="1"/>
    <col min="5639" max="5643" width="9.28515625" style="212" customWidth="1"/>
    <col min="5644" max="5888" width="9.140625" style="212"/>
    <col min="5889" max="5889" width="41.5703125" style="212" customWidth="1"/>
    <col min="5890" max="5894" width="0" style="212" hidden="1" customWidth="1"/>
    <col min="5895" max="5899" width="9.28515625" style="212" customWidth="1"/>
    <col min="5900" max="6144" width="9.140625" style="212"/>
    <col min="6145" max="6145" width="41.5703125" style="212" customWidth="1"/>
    <col min="6146" max="6150" width="0" style="212" hidden="1" customWidth="1"/>
    <col min="6151" max="6155" width="9.28515625" style="212" customWidth="1"/>
    <col min="6156" max="6400" width="9.140625" style="212"/>
    <col min="6401" max="6401" width="41.5703125" style="212" customWidth="1"/>
    <col min="6402" max="6406" width="0" style="212" hidden="1" customWidth="1"/>
    <col min="6407" max="6411" width="9.28515625" style="212" customWidth="1"/>
    <col min="6412" max="6656" width="9.140625" style="212"/>
    <col min="6657" max="6657" width="41.5703125" style="212" customWidth="1"/>
    <col min="6658" max="6662" width="0" style="212" hidden="1" customWidth="1"/>
    <col min="6663" max="6667" width="9.28515625" style="212" customWidth="1"/>
    <col min="6668" max="6912" width="9.140625" style="212"/>
    <col min="6913" max="6913" width="41.5703125" style="212" customWidth="1"/>
    <col min="6914" max="6918" width="0" style="212" hidden="1" customWidth="1"/>
    <col min="6919" max="6923" width="9.28515625" style="212" customWidth="1"/>
    <col min="6924" max="7168" width="9.140625" style="212"/>
    <col min="7169" max="7169" width="41.5703125" style="212" customWidth="1"/>
    <col min="7170" max="7174" width="0" style="212" hidden="1" customWidth="1"/>
    <col min="7175" max="7179" width="9.28515625" style="212" customWidth="1"/>
    <col min="7180" max="7424" width="9.140625" style="212"/>
    <col min="7425" max="7425" width="41.5703125" style="212" customWidth="1"/>
    <col min="7426" max="7430" width="0" style="212" hidden="1" customWidth="1"/>
    <col min="7431" max="7435" width="9.28515625" style="212" customWidth="1"/>
    <col min="7436" max="7680" width="9.140625" style="212"/>
    <col min="7681" max="7681" width="41.5703125" style="212" customWidth="1"/>
    <col min="7682" max="7686" width="0" style="212" hidden="1" customWidth="1"/>
    <col min="7687" max="7691" width="9.28515625" style="212" customWidth="1"/>
    <col min="7692" max="7936" width="9.140625" style="212"/>
    <col min="7937" max="7937" width="41.5703125" style="212" customWidth="1"/>
    <col min="7938" max="7942" width="0" style="212" hidden="1" customWidth="1"/>
    <col min="7943" max="7947" width="9.28515625" style="212" customWidth="1"/>
    <col min="7948" max="8192" width="9.140625" style="212"/>
    <col min="8193" max="8193" width="41.5703125" style="212" customWidth="1"/>
    <col min="8194" max="8198" width="0" style="212" hidden="1" customWidth="1"/>
    <col min="8199" max="8203" width="9.28515625" style="212" customWidth="1"/>
    <col min="8204" max="8448" width="9.140625" style="212"/>
    <col min="8449" max="8449" width="41.5703125" style="212" customWidth="1"/>
    <col min="8450" max="8454" width="0" style="212" hidden="1" customWidth="1"/>
    <col min="8455" max="8459" width="9.28515625" style="212" customWidth="1"/>
    <col min="8460" max="8704" width="9.140625" style="212"/>
    <col min="8705" max="8705" width="41.5703125" style="212" customWidth="1"/>
    <col min="8706" max="8710" width="0" style="212" hidden="1" customWidth="1"/>
    <col min="8711" max="8715" width="9.28515625" style="212" customWidth="1"/>
    <col min="8716" max="8960" width="9.140625" style="212"/>
    <col min="8961" max="8961" width="41.5703125" style="212" customWidth="1"/>
    <col min="8962" max="8966" width="0" style="212" hidden="1" customWidth="1"/>
    <col min="8967" max="8971" width="9.28515625" style="212" customWidth="1"/>
    <col min="8972" max="9216" width="9.140625" style="212"/>
    <col min="9217" max="9217" width="41.5703125" style="212" customWidth="1"/>
    <col min="9218" max="9222" width="0" style="212" hidden="1" customWidth="1"/>
    <col min="9223" max="9227" width="9.28515625" style="212" customWidth="1"/>
    <col min="9228" max="9472" width="9.140625" style="212"/>
    <col min="9473" max="9473" width="41.5703125" style="212" customWidth="1"/>
    <col min="9474" max="9478" width="0" style="212" hidden="1" customWidth="1"/>
    <col min="9479" max="9483" width="9.28515625" style="212" customWidth="1"/>
    <col min="9484" max="9728" width="9.140625" style="212"/>
    <col min="9729" max="9729" width="41.5703125" style="212" customWidth="1"/>
    <col min="9730" max="9734" width="0" style="212" hidden="1" customWidth="1"/>
    <col min="9735" max="9739" width="9.28515625" style="212" customWidth="1"/>
    <col min="9740" max="9984" width="9.140625" style="212"/>
    <col min="9985" max="9985" width="41.5703125" style="212" customWidth="1"/>
    <col min="9986" max="9990" width="0" style="212" hidden="1" customWidth="1"/>
    <col min="9991" max="9995" width="9.28515625" style="212" customWidth="1"/>
    <col min="9996" max="10240" width="9.140625" style="212"/>
    <col min="10241" max="10241" width="41.5703125" style="212" customWidth="1"/>
    <col min="10242" max="10246" width="0" style="212" hidden="1" customWidth="1"/>
    <col min="10247" max="10251" width="9.28515625" style="212" customWidth="1"/>
    <col min="10252" max="10496" width="9.140625" style="212"/>
    <col min="10497" max="10497" width="41.5703125" style="212" customWidth="1"/>
    <col min="10498" max="10502" width="0" style="212" hidden="1" customWidth="1"/>
    <col min="10503" max="10507" width="9.28515625" style="212" customWidth="1"/>
    <col min="10508" max="10752" width="9.140625" style="212"/>
    <col min="10753" max="10753" width="41.5703125" style="212" customWidth="1"/>
    <col min="10754" max="10758" width="0" style="212" hidden="1" customWidth="1"/>
    <col min="10759" max="10763" width="9.28515625" style="212" customWidth="1"/>
    <col min="10764" max="11008" width="9.140625" style="212"/>
    <col min="11009" max="11009" width="41.5703125" style="212" customWidth="1"/>
    <col min="11010" max="11014" width="0" style="212" hidden="1" customWidth="1"/>
    <col min="11015" max="11019" width="9.28515625" style="212" customWidth="1"/>
    <col min="11020" max="11264" width="9.140625" style="212"/>
    <col min="11265" max="11265" width="41.5703125" style="212" customWidth="1"/>
    <col min="11266" max="11270" width="0" style="212" hidden="1" customWidth="1"/>
    <col min="11271" max="11275" width="9.28515625" style="212" customWidth="1"/>
    <col min="11276" max="11520" width="9.140625" style="212"/>
    <col min="11521" max="11521" width="41.5703125" style="212" customWidth="1"/>
    <col min="11522" max="11526" width="0" style="212" hidden="1" customWidth="1"/>
    <col min="11527" max="11531" width="9.28515625" style="212" customWidth="1"/>
    <col min="11532" max="11776" width="9.140625" style="212"/>
    <col min="11777" max="11777" width="41.5703125" style="212" customWidth="1"/>
    <col min="11778" max="11782" width="0" style="212" hidden="1" customWidth="1"/>
    <col min="11783" max="11787" width="9.28515625" style="212" customWidth="1"/>
    <col min="11788" max="12032" width="9.140625" style="212"/>
    <col min="12033" max="12033" width="41.5703125" style="212" customWidth="1"/>
    <col min="12034" max="12038" width="0" style="212" hidden="1" customWidth="1"/>
    <col min="12039" max="12043" width="9.28515625" style="212" customWidth="1"/>
    <col min="12044" max="12288" width="9.140625" style="212"/>
    <col min="12289" max="12289" width="41.5703125" style="212" customWidth="1"/>
    <col min="12290" max="12294" width="0" style="212" hidden="1" customWidth="1"/>
    <col min="12295" max="12299" width="9.28515625" style="212" customWidth="1"/>
    <col min="12300" max="12544" width="9.140625" style="212"/>
    <col min="12545" max="12545" width="41.5703125" style="212" customWidth="1"/>
    <col min="12546" max="12550" width="0" style="212" hidden="1" customWidth="1"/>
    <col min="12551" max="12555" width="9.28515625" style="212" customWidth="1"/>
    <col min="12556" max="12800" width="9.140625" style="212"/>
    <col min="12801" max="12801" width="41.5703125" style="212" customWidth="1"/>
    <col min="12802" max="12806" width="0" style="212" hidden="1" customWidth="1"/>
    <col min="12807" max="12811" width="9.28515625" style="212" customWidth="1"/>
    <col min="12812" max="13056" width="9.140625" style="212"/>
    <col min="13057" max="13057" width="41.5703125" style="212" customWidth="1"/>
    <col min="13058" max="13062" width="0" style="212" hidden="1" customWidth="1"/>
    <col min="13063" max="13067" width="9.28515625" style="212" customWidth="1"/>
    <col min="13068" max="13312" width="9.140625" style="212"/>
    <col min="13313" max="13313" width="41.5703125" style="212" customWidth="1"/>
    <col min="13314" max="13318" width="0" style="212" hidden="1" customWidth="1"/>
    <col min="13319" max="13323" width="9.28515625" style="212" customWidth="1"/>
    <col min="13324" max="13568" width="9.140625" style="212"/>
    <col min="13569" max="13569" width="41.5703125" style="212" customWidth="1"/>
    <col min="13570" max="13574" width="0" style="212" hidden="1" customWidth="1"/>
    <col min="13575" max="13579" width="9.28515625" style="212" customWidth="1"/>
    <col min="13580" max="13824" width="9.140625" style="212"/>
    <col min="13825" max="13825" width="41.5703125" style="212" customWidth="1"/>
    <col min="13826" max="13830" width="0" style="212" hidden="1" customWidth="1"/>
    <col min="13831" max="13835" width="9.28515625" style="212" customWidth="1"/>
    <col min="13836" max="14080" width="9.140625" style="212"/>
    <col min="14081" max="14081" width="41.5703125" style="212" customWidth="1"/>
    <col min="14082" max="14086" width="0" style="212" hidden="1" customWidth="1"/>
    <col min="14087" max="14091" width="9.28515625" style="212" customWidth="1"/>
    <col min="14092" max="14336" width="9.140625" style="212"/>
    <col min="14337" max="14337" width="41.5703125" style="212" customWidth="1"/>
    <col min="14338" max="14342" width="0" style="212" hidden="1" customWidth="1"/>
    <col min="14343" max="14347" width="9.28515625" style="212" customWidth="1"/>
    <col min="14348" max="14592" width="9.140625" style="212"/>
    <col min="14593" max="14593" width="41.5703125" style="212" customWidth="1"/>
    <col min="14594" max="14598" width="0" style="212" hidden="1" customWidth="1"/>
    <col min="14599" max="14603" width="9.28515625" style="212" customWidth="1"/>
    <col min="14604" max="14848" width="9.140625" style="212"/>
    <col min="14849" max="14849" width="41.5703125" style="212" customWidth="1"/>
    <col min="14850" max="14854" width="0" style="212" hidden="1" customWidth="1"/>
    <col min="14855" max="14859" width="9.28515625" style="212" customWidth="1"/>
    <col min="14860" max="15104" width="9.140625" style="212"/>
    <col min="15105" max="15105" width="41.5703125" style="212" customWidth="1"/>
    <col min="15106" max="15110" width="0" style="212" hidden="1" customWidth="1"/>
    <col min="15111" max="15115" width="9.28515625" style="212" customWidth="1"/>
    <col min="15116" max="15360" width="9.140625" style="212"/>
    <col min="15361" max="15361" width="41.5703125" style="212" customWidth="1"/>
    <col min="15362" max="15366" width="0" style="212" hidden="1" customWidth="1"/>
    <col min="15367" max="15371" width="9.28515625" style="212" customWidth="1"/>
    <col min="15372" max="15616" width="9.140625" style="212"/>
    <col min="15617" max="15617" width="41.5703125" style="212" customWidth="1"/>
    <col min="15618" max="15622" width="0" style="212" hidden="1" customWidth="1"/>
    <col min="15623" max="15627" width="9.28515625" style="212" customWidth="1"/>
    <col min="15628" max="15872" width="9.140625" style="212"/>
    <col min="15873" max="15873" width="41.5703125" style="212" customWidth="1"/>
    <col min="15874" max="15878" width="0" style="212" hidden="1" customWidth="1"/>
    <col min="15879" max="15883" width="9.28515625" style="212" customWidth="1"/>
    <col min="15884" max="16128" width="9.140625" style="212"/>
    <col min="16129" max="16129" width="41.5703125" style="212" customWidth="1"/>
    <col min="16130" max="16134" width="0" style="212" hidden="1" customWidth="1"/>
    <col min="16135" max="16139" width="9.28515625" style="212" customWidth="1"/>
    <col min="16140" max="16384" width="9.140625" style="212"/>
  </cols>
  <sheetData>
    <row r="1" spans="1:13" s="6" customFormat="1" ht="12.95" customHeight="1" x14ac:dyDescent="0.2">
      <c r="A1" s="952" t="s">
        <v>1375</v>
      </c>
    </row>
    <row r="2" spans="1:13" s="279" customFormat="1" ht="18" customHeight="1" x14ac:dyDescent="0.2">
      <c r="A2" s="210" t="s">
        <v>350</v>
      </c>
      <c r="B2" s="287"/>
    </row>
    <row r="3" spans="1:13" s="279" customFormat="1" ht="18" customHeight="1" x14ac:dyDescent="0.2">
      <c r="A3" s="210" t="s">
        <v>351</v>
      </c>
      <c r="B3" s="287"/>
    </row>
    <row r="4" spans="1:13" s="269" customFormat="1" ht="18" customHeight="1" thickBot="1" x14ac:dyDescent="0.25">
      <c r="A4" s="268" t="s">
        <v>298</v>
      </c>
      <c r="B4" s="289"/>
      <c r="C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15940.9</v>
      </c>
      <c r="C7" s="271">
        <v>21543</v>
      </c>
      <c r="D7" s="271">
        <v>25122.400000000001</v>
      </c>
      <c r="E7" s="271">
        <v>28347.4</v>
      </c>
      <c r="F7" s="271">
        <v>28806.799999999999</v>
      </c>
      <c r="G7" s="271">
        <v>25464.400000000001</v>
      </c>
      <c r="H7" s="271">
        <v>26369.5</v>
      </c>
      <c r="I7" s="271">
        <v>26836.2</v>
      </c>
      <c r="J7" s="271">
        <v>32229.599999999999</v>
      </c>
      <c r="K7" s="271">
        <v>33819.9</v>
      </c>
      <c r="L7" s="271">
        <v>38597.1</v>
      </c>
      <c r="M7" s="271">
        <v>56048.9</v>
      </c>
    </row>
    <row r="8" spans="1:13" ht="12.95" customHeight="1" x14ac:dyDescent="0.2">
      <c r="A8" s="273" t="s">
        <v>236</v>
      </c>
      <c r="B8" s="274">
        <v>3714.6</v>
      </c>
      <c r="C8" s="274">
        <v>4408.6000000000004</v>
      </c>
      <c r="D8" s="274">
        <v>5524.2</v>
      </c>
      <c r="E8" s="274">
        <v>6139.2</v>
      </c>
      <c r="F8" s="274">
        <v>6271.9</v>
      </c>
      <c r="G8" s="274">
        <v>4585</v>
      </c>
      <c r="H8" s="274">
        <v>5688.2</v>
      </c>
      <c r="I8" s="274">
        <v>4962.3</v>
      </c>
      <c r="J8" s="274">
        <v>8142.8</v>
      </c>
      <c r="K8" s="274">
        <v>8776.7999999999993</v>
      </c>
      <c r="L8" s="223">
        <v>9486</v>
      </c>
      <c r="M8" s="223">
        <v>14152.4</v>
      </c>
    </row>
    <row r="9" spans="1:13" ht="12.95" customHeight="1" x14ac:dyDescent="0.2">
      <c r="A9" s="275" t="s">
        <v>301</v>
      </c>
      <c r="B9" s="274">
        <v>711.4</v>
      </c>
      <c r="C9" s="274">
        <v>1178.3</v>
      </c>
      <c r="D9" s="274">
        <v>1582.1</v>
      </c>
      <c r="E9" s="274">
        <v>1300</v>
      </c>
      <c r="F9" s="274">
        <v>1466.6</v>
      </c>
      <c r="G9" s="274">
        <v>1098</v>
      </c>
      <c r="H9" s="274">
        <v>1602.1</v>
      </c>
      <c r="I9" s="274">
        <v>1548.5</v>
      </c>
      <c r="J9" s="274">
        <v>1653.5</v>
      </c>
      <c r="K9" s="274">
        <v>1845.5</v>
      </c>
      <c r="L9" s="223">
        <v>2628.8</v>
      </c>
      <c r="M9" s="223">
        <v>3562.6</v>
      </c>
    </row>
    <row r="10" spans="1:13" ht="12.95" customHeight="1" x14ac:dyDescent="0.2">
      <c r="A10" s="275" t="s">
        <v>238</v>
      </c>
      <c r="B10" s="274">
        <v>256.10000000000002</v>
      </c>
      <c r="C10" s="274">
        <v>312.60000000000002</v>
      </c>
      <c r="D10" s="274">
        <v>231.7</v>
      </c>
      <c r="E10" s="274">
        <v>474.7</v>
      </c>
      <c r="F10" s="274">
        <v>308.2</v>
      </c>
      <c r="G10" s="274">
        <v>235.5</v>
      </c>
      <c r="H10" s="274">
        <v>331.5</v>
      </c>
      <c r="I10" s="274">
        <v>97.7</v>
      </c>
      <c r="J10" s="274">
        <v>369.4</v>
      </c>
      <c r="K10" s="274">
        <v>546.70000000000005</v>
      </c>
      <c r="L10" s="223">
        <v>869.7</v>
      </c>
      <c r="M10" s="223">
        <v>1992.6</v>
      </c>
    </row>
    <row r="11" spans="1:13" ht="12.95" customHeight="1" x14ac:dyDescent="0.2">
      <c r="A11" s="275" t="s">
        <v>239</v>
      </c>
      <c r="B11" s="274">
        <v>603.70000000000005</v>
      </c>
      <c r="C11" s="274">
        <v>622</v>
      </c>
      <c r="D11" s="274">
        <v>931.9</v>
      </c>
      <c r="E11" s="274">
        <v>689</v>
      </c>
      <c r="F11" s="274">
        <v>858.2</v>
      </c>
      <c r="G11" s="274">
        <v>955.4</v>
      </c>
      <c r="H11" s="274">
        <v>967.7</v>
      </c>
      <c r="I11" s="274">
        <v>862.6</v>
      </c>
      <c r="J11" s="274">
        <v>2452.6</v>
      </c>
      <c r="K11" s="274">
        <v>1772.8</v>
      </c>
      <c r="L11" s="223">
        <v>1817.9</v>
      </c>
      <c r="M11" s="223">
        <v>3672.2</v>
      </c>
    </row>
    <row r="12" spans="1:13" ht="12" x14ac:dyDescent="0.2">
      <c r="A12" s="275" t="s">
        <v>302</v>
      </c>
      <c r="B12" s="274">
        <v>663.2</v>
      </c>
      <c r="C12" s="274">
        <v>758.7</v>
      </c>
      <c r="D12" s="274">
        <v>751.3</v>
      </c>
      <c r="E12" s="274">
        <v>1248.2</v>
      </c>
      <c r="F12" s="274">
        <v>820.5</v>
      </c>
      <c r="G12" s="274">
        <v>515</v>
      </c>
      <c r="H12" s="274">
        <v>1202.9000000000001</v>
      </c>
      <c r="I12" s="274">
        <v>1096.5999999999999</v>
      </c>
      <c r="J12" s="274">
        <v>1680.7</v>
      </c>
      <c r="K12" s="274">
        <v>1318.2</v>
      </c>
      <c r="L12" s="223">
        <v>765.4</v>
      </c>
      <c r="M12" s="223">
        <v>884.2</v>
      </c>
    </row>
    <row r="13" spans="1:13" ht="24" x14ac:dyDescent="0.2">
      <c r="A13" s="275" t="s">
        <v>241</v>
      </c>
      <c r="B13" s="274">
        <v>3.7</v>
      </c>
      <c r="C13" s="274">
        <v>2.4</v>
      </c>
      <c r="D13" s="274">
        <v>2.1</v>
      </c>
      <c r="E13" s="274">
        <v>1.8</v>
      </c>
      <c r="F13" s="274">
        <v>1.2</v>
      </c>
      <c r="G13" s="274">
        <v>1.2</v>
      </c>
      <c r="H13" s="274">
        <v>1.2</v>
      </c>
      <c r="I13" s="274">
        <v>15.8</v>
      </c>
      <c r="J13" s="274">
        <v>17.7</v>
      </c>
      <c r="K13" s="274">
        <v>63.8</v>
      </c>
      <c r="L13" s="223">
        <v>63.4</v>
      </c>
      <c r="M13" s="223">
        <v>193.8</v>
      </c>
    </row>
    <row r="14" spans="1:13" ht="12.95" customHeight="1" x14ac:dyDescent="0.2">
      <c r="A14" s="275" t="s">
        <v>242</v>
      </c>
      <c r="B14" s="274">
        <v>1201.9000000000001</v>
      </c>
      <c r="C14" s="274">
        <v>1124</v>
      </c>
      <c r="D14" s="274">
        <v>1537.6</v>
      </c>
      <c r="E14" s="274">
        <v>1663.2</v>
      </c>
      <c r="F14" s="274">
        <v>1793.3</v>
      </c>
      <c r="G14" s="274">
        <v>1061.5</v>
      </c>
      <c r="H14" s="274">
        <v>1008.4</v>
      </c>
      <c r="I14" s="274">
        <v>664.1</v>
      </c>
      <c r="J14" s="274">
        <v>1171.0999999999999</v>
      </c>
      <c r="K14" s="274">
        <v>2267.6999999999998</v>
      </c>
      <c r="L14" s="223">
        <v>1485.9</v>
      </c>
      <c r="M14" s="223">
        <v>2049.4</v>
      </c>
    </row>
    <row r="15" spans="1:13" ht="12.95" customHeight="1" x14ac:dyDescent="0.2">
      <c r="A15" s="275" t="s">
        <v>243</v>
      </c>
      <c r="B15" s="223">
        <v>218.9</v>
      </c>
      <c r="C15" s="223">
        <v>369.2</v>
      </c>
      <c r="D15" s="223">
        <v>392.7</v>
      </c>
      <c r="E15" s="223">
        <v>601.9</v>
      </c>
      <c r="F15" s="223">
        <v>851.2</v>
      </c>
      <c r="G15" s="223">
        <v>670.1</v>
      </c>
      <c r="H15" s="223">
        <v>497.3</v>
      </c>
      <c r="I15" s="223">
        <v>614.70000000000005</v>
      </c>
      <c r="J15" s="223">
        <v>708.5</v>
      </c>
      <c r="K15" s="223">
        <v>884.9</v>
      </c>
      <c r="L15" s="223">
        <v>1572.1</v>
      </c>
      <c r="M15" s="223">
        <v>1479.7</v>
      </c>
    </row>
    <row r="16" spans="1:13" ht="12.95" customHeight="1" x14ac:dyDescent="0.2">
      <c r="A16" s="275" t="s">
        <v>244</v>
      </c>
      <c r="B16" s="223">
        <v>55.7</v>
      </c>
      <c r="C16" s="223">
        <v>41.4</v>
      </c>
      <c r="D16" s="223">
        <v>94.7</v>
      </c>
      <c r="E16" s="223">
        <v>160.4</v>
      </c>
      <c r="F16" s="223">
        <v>172.8</v>
      </c>
      <c r="G16" s="223">
        <v>48.5</v>
      </c>
      <c r="H16" s="223">
        <v>77.3</v>
      </c>
      <c r="I16" s="223">
        <v>62.4</v>
      </c>
      <c r="J16" s="223">
        <v>89.3</v>
      </c>
      <c r="K16" s="223">
        <v>77</v>
      </c>
      <c r="L16" s="223">
        <v>282.8</v>
      </c>
      <c r="M16" s="223">
        <v>317.89999999999998</v>
      </c>
    </row>
    <row r="17" spans="1:13" ht="12.95" customHeight="1" x14ac:dyDescent="0.2">
      <c r="A17" s="273" t="s">
        <v>245</v>
      </c>
      <c r="B17" s="223">
        <v>12226.3</v>
      </c>
      <c r="C17" s="223">
        <v>17134.5</v>
      </c>
      <c r="D17" s="223">
        <v>19598.099999999999</v>
      </c>
      <c r="E17" s="223">
        <v>22208.2</v>
      </c>
      <c r="F17" s="223">
        <v>22534.9</v>
      </c>
      <c r="G17" s="223">
        <v>20879.3</v>
      </c>
      <c r="H17" s="223">
        <v>20681.3</v>
      </c>
      <c r="I17" s="223">
        <v>21873.9</v>
      </c>
      <c r="J17" s="223">
        <v>24086.799999999999</v>
      </c>
      <c r="K17" s="223">
        <v>25043.200000000001</v>
      </c>
      <c r="L17" s="223">
        <v>29111.1</v>
      </c>
      <c r="M17" s="223">
        <v>41896.5</v>
      </c>
    </row>
    <row r="18" spans="1:13" ht="12.95" customHeight="1" x14ac:dyDescent="0.2">
      <c r="A18" s="275" t="s">
        <v>246</v>
      </c>
      <c r="B18" s="223">
        <v>9798.2999999999993</v>
      </c>
      <c r="C18" s="223">
        <v>9613.2000000000007</v>
      </c>
      <c r="D18" s="223">
        <v>11339.6</v>
      </c>
      <c r="E18" s="223">
        <v>14073.4</v>
      </c>
      <c r="F18" s="223">
        <v>14227.3</v>
      </c>
      <c r="G18" s="223">
        <v>17586.7</v>
      </c>
      <c r="H18" s="223">
        <v>17631.099999999999</v>
      </c>
      <c r="I18" s="223">
        <v>15747.1</v>
      </c>
      <c r="J18" s="223">
        <v>16762.900000000001</v>
      </c>
      <c r="K18" s="223">
        <v>17697.400000000001</v>
      </c>
      <c r="L18" s="223">
        <v>23540.400000000001</v>
      </c>
      <c r="M18" s="223">
        <v>35626.699999999997</v>
      </c>
    </row>
    <row r="19" spans="1:13" ht="12.95" customHeight="1" x14ac:dyDescent="0.2">
      <c r="A19" s="275" t="s">
        <v>247</v>
      </c>
      <c r="B19" s="223" t="s">
        <v>248</v>
      </c>
      <c r="C19" s="223" t="s">
        <v>248</v>
      </c>
      <c r="D19" s="223" t="s">
        <v>248</v>
      </c>
      <c r="E19" s="223" t="s">
        <v>248</v>
      </c>
      <c r="F19" s="223">
        <v>0.3</v>
      </c>
      <c r="G19" s="223">
        <v>1.8</v>
      </c>
      <c r="H19" s="223">
        <v>1.7</v>
      </c>
      <c r="I19" s="223">
        <v>1.7</v>
      </c>
      <c r="J19" s="223">
        <v>1.7</v>
      </c>
      <c r="K19" s="223">
        <v>1.8</v>
      </c>
      <c r="L19" s="223">
        <v>1.8</v>
      </c>
      <c r="M19" s="223">
        <v>1.7</v>
      </c>
    </row>
    <row r="20" spans="1:13" ht="12.95" customHeight="1" x14ac:dyDescent="0.2">
      <c r="A20" s="275" t="s">
        <v>249</v>
      </c>
      <c r="B20" s="223">
        <v>1147.7</v>
      </c>
      <c r="C20" s="223">
        <v>5343.3</v>
      </c>
      <c r="D20" s="223">
        <v>1725.3</v>
      </c>
      <c r="E20" s="223">
        <v>1616.4</v>
      </c>
      <c r="F20" s="223">
        <v>2102.5</v>
      </c>
      <c r="G20" s="223">
        <v>1024.0999999999999</v>
      </c>
      <c r="H20" s="223">
        <v>1300.2</v>
      </c>
      <c r="I20" s="223">
        <v>4354.3999999999996</v>
      </c>
      <c r="J20" s="223">
        <v>5856.4</v>
      </c>
      <c r="K20" s="223">
        <v>5731.8</v>
      </c>
      <c r="L20" s="223">
        <v>3386.6</v>
      </c>
      <c r="M20" s="223">
        <v>3890.6</v>
      </c>
    </row>
    <row r="21" spans="1:13" ht="12.95" customHeight="1" x14ac:dyDescent="0.2">
      <c r="A21" s="275" t="s">
        <v>250</v>
      </c>
      <c r="B21" s="223">
        <v>8.9</v>
      </c>
      <c r="C21" s="223">
        <v>8.1999999999999993</v>
      </c>
      <c r="D21" s="223">
        <v>11.6</v>
      </c>
      <c r="E21" s="223">
        <v>13.5</v>
      </c>
      <c r="F21" s="223">
        <v>14.6</v>
      </c>
      <c r="G21" s="223">
        <v>27.2</v>
      </c>
      <c r="H21" s="223">
        <v>21.5</v>
      </c>
      <c r="I21" s="223">
        <v>29</v>
      </c>
      <c r="J21" s="223">
        <v>28.9</v>
      </c>
      <c r="K21" s="223">
        <v>38</v>
      </c>
      <c r="L21" s="223">
        <v>21.4</v>
      </c>
      <c r="M21" s="223">
        <v>23.4</v>
      </c>
    </row>
    <row r="22" spans="1:13" ht="12.95" customHeight="1" x14ac:dyDescent="0.2">
      <c r="A22" s="275" t="s">
        <v>251</v>
      </c>
      <c r="B22" s="223">
        <v>4</v>
      </c>
      <c r="C22" s="223">
        <v>4.9000000000000004</v>
      </c>
      <c r="D22" s="223">
        <v>0.7</v>
      </c>
      <c r="E22" s="223">
        <v>0.7</v>
      </c>
      <c r="F22" s="223">
        <v>0.7</v>
      </c>
      <c r="G22" s="223">
        <v>0.8</v>
      </c>
      <c r="H22" s="223">
        <v>0.7</v>
      </c>
      <c r="I22" s="223">
        <v>0.6</v>
      </c>
      <c r="J22" s="223">
        <v>0.6</v>
      </c>
      <c r="K22" s="223">
        <v>0.6</v>
      </c>
      <c r="L22" s="223" t="s">
        <v>33</v>
      </c>
      <c r="M22" s="223" t="s">
        <v>33</v>
      </c>
    </row>
    <row r="23" spans="1:13" ht="12.95" customHeight="1" x14ac:dyDescent="0.2">
      <c r="A23" s="275" t="s">
        <v>252</v>
      </c>
      <c r="B23" s="223">
        <v>307.60000000000002</v>
      </c>
      <c r="C23" s="223">
        <v>313.3</v>
      </c>
      <c r="D23" s="223">
        <v>188.9</v>
      </c>
      <c r="E23" s="223">
        <v>212.8</v>
      </c>
      <c r="F23" s="223">
        <v>248.7</v>
      </c>
      <c r="G23" s="223">
        <v>234.1</v>
      </c>
      <c r="H23" s="223">
        <v>128.6</v>
      </c>
      <c r="I23" s="223">
        <v>105.8</v>
      </c>
      <c r="J23" s="223">
        <v>406.4</v>
      </c>
      <c r="K23" s="223">
        <v>440.6</v>
      </c>
      <c r="L23" s="223">
        <v>503.5</v>
      </c>
      <c r="M23" s="223">
        <v>672.4</v>
      </c>
    </row>
    <row r="24" spans="1:13" ht="12.95" customHeight="1" x14ac:dyDescent="0.2">
      <c r="A24" s="275" t="s">
        <v>253</v>
      </c>
      <c r="B24" s="223">
        <v>932.7</v>
      </c>
      <c r="C24" s="223">
        <v>1826.9</v>
      </c>
      <c r="D24" s="223">
        <v>6304.4</v>
      </c>
      <c r="E24" s="223">
        <v>6284.4</v>
      </c>
      <c r="F24" s="223">
        <v>5933.2</v>
      </c>
      <c r="G24" s="223">
        <v>1991.2</v>
      </c>
      <c r="H24" s="223">
        <v>1584.9</v>
      </c>
      <c r="I24" s="223">
        <v>1603.4</v>
      </c>
      <c r="J24" s="223">
        <v>807.8</v>
      </c>
      <c r="K24" s="223">
        <v>893.8</v>
      </c>
      <c r="L24" s="223">
        <v>1403.2</v>
      </c>
      <c r="M24" s="223">
        <v>1452.5</v>
      </c>
    </row>
    <row r="25" spans="1:13" ht="12" x14ac:dyDescent="0.2">
      <c r="A25" s="273" t="s">
        <v>317</v>
      </c>
      <c r="B25" s="223">
        <v>27.1</v>
      </c>
      <c r="C25" s="223">
        <v>24.7</v>
      </c>
      <c r="D25" s="223">
        <v>27.6</v>
      </c>
      <c r="E25" s="223">
        <v>7</v>
      </c>
      <c r="F25" s="223">
        <v>7.6</v>
      </c>
      <c r="G25" s="223">
        <v>13.5</v>
      </c>
      <c r="H25" s="223">
        <v>12.6</v>
      </c>
      <c r="I25" s="223">
        <v>31.8</v>
      </c>
      <c r="J25" s="223">
        <v>222</v>
      </c>
      <c r="K25" s="223">
        <v>239.2</v>
      </c>
      <c r="L25" s="223">
        <v>254.2</v>
      </c>
      <c r="M25" s="223">
        <v>229.3</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8459.6</v>
      </c>
      <c r="C27" s="271">
        <v>15780.1</v>
      </c>
      <c r="D27" s="271">
        <v>18654</v>
      </c>
      <c r="E27" s="271">
        <v>21029.8</v>
      </c>
      <c r="F27" s="271">
        <v>21625.599999999999</v>
      </c>
      <c r="G27" s="271">
        <v>16030.6</v>
      </c>
      <c r="H27" s="271">
        <v>17931.099999999999</v>
      </c>
      <c r="I27" s="271">
        <v>16494.099999999999</v>
      </c>
      <c r="J27" s="271">
        <v>15764.3</v>
      </c>
      <c r="K27" s="271">
        <v>16520.599999999999</v>
      </c>
      <c r="L27" s="271">
        <v>19282.099999999999</v>
      </c>
      <c r="M27" s="271">
        <v>23347.7</v>
      </c>
    </row>
    <row r="28" spans="1:13" ht="12.95" customHeight="1" x14ac:dyDescent="0.2">
      <c r="A28" s="273" t="s">
        <v>255</v>
      </c>
      <c r="B28" s="274">
        <v>3724.7</v>
      </c>
      <c r="C28" s="274">
        <v>7222.5</v>
      </c>
      <c r="D28" s="274">
        <v>9884.6</v>
      </c>
      <c r="E28" s="274">
        <v>10958.3</v>
      </c>
      <c r="F28" s="274">
        <v>7431.8</v>
      </c>
      <c r="G28" s="274">
        <v>7250.1</v>
      </c>
      <c r="H28" s="274">
        <v>8714.1</v>
      </c>
      <c r="I28" s="274">
        <v>8014.4</v>
      </c>
      <c r="J28" s="274">
        <v>8296.6</v>
      </c>
      <c r="K28" s="274">
        <v>9393.7999999999993</v>
      </c>
      <c r="L28" s="274">
        <v>11386.3</v>
      </c>
      <c r="M28" s="274">
        <v>14527.1</v>
      </c>
    </row>
    <row r="29" spans="1:13" ht="12.95" customHeight="1" x14ac:dyDescent="0.2">
      <c r="A29" s="275" t="s">
        <v>256</v>
      </c>
      <c r="B29" s="274">
        <v>477.5</v>
      </c>
      <c r="C29" s="274">
        <v>387</v>
      </c>
      <c r="D29" s="274">
        <v>729.7</v>
      </c>
      <c r="E29" s="274">
        <v>751.8</v>
      </c>
      <c r="F29" s="274">
        <v>728.1</v>
      </c>
      <c r="G29" s="274">
        <v>831.8</v>
      </c>
      <c r="H29" s="274">
        <v>952.8</v>
      </c>
      <c r="I29" s="274">
        <v>566.20000000000005</v>
      </c>
      <c r="J29" s="274">
        <v>718.1</v>
      </c>
      <c r="K29" s="274">
        <v>770.6</v>
      </c>
      <c r="L29" s="223">
        <v>1064.8</v>
      </c>
      <c r="M29" s="223">
        <v>3062.8</v>
      </c>
    </row>
    <row r="30" spans="1:13" ht="12.95" customHeight="1" x14ac:dyDescent="0.2">
      <c r="A30" s="275" t="s">
        <v>257</v>
      </c>
      <c r="B30" s="274">
        <v>668.2</v>
      </c>
      <c r="C30" s="274">
        <v>984.1</v>
      </c>
      <c r="D30" s="274">
        <v>1263.3</v>
      </c>
      <c r="E30" s="274">
        <v>1486</v>
      </c>
      <c r="F30" s="274">
        <v>1224.5</v>
      </c>
      <c r="G30" s="274">
        <v>826.8</v>
      </c>
      <c r="H30" s="274">
        <v>809.9</v>
      </c>
      <c r="I30" s="274">
        <v>459.3</v>
      </c>
      <c r="J30" s="274">
        <v>386.6</v>
      </c>
      <c r="K30" s="274">
        <v>422.4</v>
      </c>
      <c r="L30" s="223">
        <v>969.8</v>
      </c>
      <c r="M30" s="223">
        <v>996.6</v>
      </c>
    </row>
    <row r="31" spans="1:13" ht="12.95" customHeight="1" x14ac:dyDescent="0.2">
      <c r="A31" s="275" t="s">
        <v>258</v>
      </c>
      <c r="B31" s="274">
        <v>1830.9</v>
      </c>
      <c r="C31" s="274">
        <v>4972.2</v>
      </c>
      <c r="D31" s="274">
        <v>6743.6</v>
      </c>
      <c r="E31" s="274">
        <v>7021.1</v>
      </c>
      <c r="F31" s="274">
        <v>4148.5</v>
      </c>
      <c r="G31" s="274">
        <v>4147.8999999999996</v>
      </c>
      <c r="H31" s="274">
        <v>5375.8</v>
      </c>
      <c r="I31" s="274">
        <v>5726.1</v>
      </c>
      <c r="J31" s="274">
        <v>5835</v>
      </c>
      <c r="K31" s="274">
        <v>5852.4</v>
      </c>
      <c r="L31" s="223">
        <v>6484.9</v>
      </c>
      <c r="M31" s="223">
        <v>7145.2</v>
      </c>
    </row>
    <row r="32" spans="1:13" ht="12.95" customHeight="1" x14ac:dyDescent="0.2">
      <c r="A32" s="275" t="s">
        <v>259</v>
      </c>
      <c r="B32" s="274">
        <v>89.7</v>
      </c>
      <c r="C32" s="274">
        <v>99</v>
      </c>
      <c r="D32" s="274">
        <v>129.6</v>
      </c>
      <c r="E32" s="274">
        <v>80.099999999999994</v>
      </c>
      <c r="F32" s="274">
        <v>76.099999999999994</v>
      </c>
      <c r="G32" s="274">
        <v>65.7</v>
      </c>
      <c r="H32" s="274">
        <v>66</v>
      </c>
      <c r="I32" s="274">
        <v>125.6</v>
      </c>
      <c r="J32" s="274">
        <v>109.8</v>
      </c>
      <c r="K32" s="274">
        <v>247.1</v>
      </c>
      <c r="L32" s="223">
        <v>311.10000000000002</v>
      </c>
      <c r="M32" s="223">
        <v>445.1</v>
      </c>
    </row>
    <row r="33" spans="1:13" ht="12.95" customHeight="1" x14ac:dyDescent="0.2">
      <c r="A33" s="275" t="s">
        <v>260</v>
      </c>
      <c r="B33" s="274">
        <v>583.79999999999995</v>
      </c>
      <c r="C33" s="274">
        <v>689.7</v>
      </c>
      <c r="D33" s="274">
        <v>967.5</v>
      </c>
      <c r="E33" s="274">
        <v>1273.5</v>
      </c>
      <c r="F33" s="274">
        <v>1086.5999999999999</v>
      </c>
      <c r="G33" s="274">
        <v>1221</v>
      </c>
      <c r="H33" s="274">
        <v>1309.2</v>
      </c>
      <c r="I33" s="274">
        <v>964.9</v>
      </c>
      <c r="J33" s="274">
        <v>984.6</v>
      </c>
      <c r="K33" s="274">
        <v>860</v>
      </c>
      <c r="L33" s="223">
        <v>1527.1</v>
      </c>
      <c r="M33" s="223">
        <v>1656</v>
      </c>
    </row>
    <row r="34" spans="1:13" ht="12.95" customHeight="1" x14ac:dyDescent="0.2">
      <c r="A34" s="275" t="s">
        <v>261</v>
      </c>
      <c r="B34" s="274">
        <v>65.3</v>
      </c>
      <c r="C34" s="274">
        <v>79.900000000000006</v>
      </c>
      <c r="D34" s="274">
        <v>40.5</v>
      </c>
      <c r="E34" s="274">
        <v>335.5</v>
      </c>
      <c r="F34" s="274">
        <v>157.30000000000001</v>
      </c>
      <c r="G34" s="274">
        <v>143</v>
      </c>
      <c r="H34" s="274">
        <v>185.3</v>
      </c>
      <c r="I34" s="274">
        <v>152.30000000000001</v>
      </c>
      <c r="J34" s="274">
        <v>239.2</v>
      </c>
      <c r="K34" s="274">
        <v>1210.0999999999999</v>
      </c>
      <c r="L34" s="223">
        <v>775.8</v>
      </c>
      <c r="M34" s="223">
        <v>946.4</v>
      </c>
    </row>
    <row r="35" spans="1:13" ht="12.95" customHeight="1" x14ac:dyDescent="0.2">
      <c r="A35" s="275" t="s">
        <v>262</v>
      </c>
      <c r="B35" s="274">
        <v>9.1999999999999993</v>
      </c>
      <c r="C35" s="274">
        <v>10.7</v>
      </c>
      <c r="D35" s="274">
        <v>10.3</v>
      </c>
      <c r="E35" s="274">
        <v>10.199999999999999</v>
      </c>
      <c r="F35" s="274">
        <v>10.8</v>
      </c>
      <c r="G35" s="274">
        <v>13.8</v>
      </c>
      <c r="H35" s="274">
        <v>15.2</v>
      </c>
      <c r="I35" s="274">
        <v>20</v>
      </c>
      <c r="J35" s="274">
        <v>23.4</v>
      </c>
      <c r="K35" s="274">
        <v>31.1</v>
      </c>
      <c r="L35" s="223">
        <v>252.8</v>
      </c>
      <c r="M35" s="223">
        <v>275</v>
      </c>
    </row>
    <row r="36" spans="1:13" ht="12.95" customHeight="1" x14ac:dyDescent="0.2">
      <c r="A36" s="273" t="s">
        <v>263</v>
      </c>
      <c r="B36" s="274">
        <v>4734.8999999999996</v>
      </c>
      <c r="C36" s="274">
        <v>8557.6</v>
      </c>
      <c r="D36" s="274">
        <v>8769.4</v>
      </c>
      <c r="E36" s="274">
        <v>10071.5</v>
      </c>
      <c r="F36" s="274">
        <v>14193.8</v>
      </c>
      <c r="G36" s="274">
        <v>8780.5</v>
      </c>
      <c r="H36" s="274">
        <v>9217</v>
      </c>
      <c r="I36" s="274">
        <v>8479.7000000000007</v>
      </c>
      <c r="J36" s="274">
        <v>7467.7</v>
      </c>
      <c r="K36" s="274">
        <v>7126.8</v>
      </c>
      <c r="L36" s="223">
        <v>7895.8</v>
      </c>
      <c r="M36" s="223">
        <v>8820.6</v>
      </c>
    </row>
    <row r="37" spans="1:13" ht="12.95" customHeight="1" x14ac:dyDescent="0.2">
      <c r="A37" s="275" t="s">
        <v>264</v>
      </c>
      <c r="B37" s="274">
        <v>4445.7</v>
      </c>
      <c r="C37" s="274">
        <v>8340</v>
      </c>
      <c r="D37" s="274">
        <v>8588.1</v>
      </c>
      <c r="E37" s="274">
        <v>9864.2999999999993</v>
      </c>
      <c r="F37" s="274">
        <v>13911.6</v>
      </c>
      <c r="G37" s="274">
        <v>8482.2000000000007</v>
      </c>
      <c r="H37" s="274">
        <v>8984.2999999999993</v>
      </c>
      <c r="I37" s="274">
        <v>8146.1</v>
      </c>
      <c r="J37" s="274">
        <v>7038.5</v>
      </c>
      <c r="K37" s="274">
        <v>6733.5</v>
      </c>
      <c r="L37" s="223">
        <v>7471.6</v>
      </c>
      <c r="M37" s="223">
        <v>8428.2000000000007</v>
      </c>
    </row>
    <row r="38" spans="1:13" ht="12.95" customHeight="1" x14ac:dyDescent="0.2">
      <c r="A38" s="275" t="s">
        <v>265</v>
      </c>
      <c r="B38" s="274">
        <v>12.2</v>
      </c>
      <c r="C38" s="274">
        <v>9.6</v>
      </c>
      <c r="D38" s="274">
        <v>44</v>
      </c>
      <c r="E38" s="274">
        <v>9.6999999999999993</v>
      </c>
      <c r="F38" s="274">
        <v>81.7</v>
      </c>
      <c r="G38" s="274">
        <v>84.5</v>
      </c>
      <c r="H38" s="274">
        <v>11.4</v>
      </c>
      <c r="I38" s="274">
        <v>9.4</v>
      </c>
      <c r="J38" s="274">
        <v>74.400000000000006</v>
      </c>
      <c r="K38" s="274">
        <v>6</v>
      </c>
      <c r="L38" s="223">
        <v>48.9</v>
      </c>
      <c r="M38" s="223">
        <v>36.299999999999997</v>
      </c>
    </row>
    <row r="39" spans="1:13" ht="13.9" customHeight="1" x14ac:dyDescent="0.2">
      <c r="A39" s="275" t="s">
        <v>1386</v>
      </c>
      <c r="B39" s="274">
        <v>277</v>
      </c>
      <c r="C39" s="274">
        <v>208</v>
      </c>
      <c r="D39" s="274">
        <v>137.30000000000001</v>
      </c>
      <c r="E39" s="274">
        <v>197.5</v>
      </c>
      <c r="F39" s="274">
        <v>200.5</v>
      </c>
      <c r="G39" s="274">
        <v>213.8</v>
      </c>
      <c r="H39" s="274">
        <v>221.3</v>
      </c>
      <c r="I39" s="274">
        <v>324.2</v>
      </c>
      <c r="J39" s="274">
        <v>354.8</v>
      </c>
      <c r="K39" s="274">
        <v>387.3</v>
      </c>
      <c r="L39" s="223">
        <v>375.4</v>
      </c>
      <c r="M39" s="223">
        <v>356.1</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7481.4</v>
      </c>
      <c r="C41" s="271">
        <v>5762.9</v>
      </c>
      <c r="D41" s="271">
        <v>6468.4</v>
      </c>
      <c r="E41" s="271">
        <v>7317.6</v>
      </c>
      <c r="F41" s="271">
        <v>7181.2</v>
      </c>
      <c r="G41" s="271">
        <v>9433.7999999999993</v>
      </c>
      <c r="H41" s="271">
        <v>8438.4</v>
      </c>
      <c r="I41" s="271">
        <v>10342.200000000001</v>
      </c>
      <c r="J41" s="271">
        <v>16465.3</v>
      </c>
      <c r="K41" s="271">
        <v>17299.3</v>
      </c>
      <c r="L41" s="271">
        <v>19314.900000000001</v>
      </c>
      <c r="M41" s="271">
        <v>32701.200000000001</v>
      </c>
    </row>
    <row r="42" spans="1:13" ht="12.95" customHeight="1" x14ac:dyDescent="0.2">
      <c r="A42" s="273" t="s">
        <v>267</v>
      </c>
      <c r="B42" s="223">
        <v>1952.4</v>
      </c>
      <c r="C42" s="223">
        <v>1372.1</v>
      </c>
      <c r="D42" s="223">
        <v>3870.4</v>
      </c>
      <c r="E42" s="223">
        <v>3666.6</v>
      </c>
      <c r="F42" s="223">
        <v>3687.8</v>
      </c>
      <c r="G42" s="223">
        <v>3883.9</v>
      </c>
      <c r="H42" s="223">
        <v>3811</v>
      </c>
      <c r="I42" s="223">
        <v>3757.4</v>
      </c>
      <c r="J42" s="223">
        <v>3769</v>
      </c>
      <c r="K42" s="223">
        <v>3958.8</v>
      </c>
      <c r="L42" s="223">
        <v>2956.7</v>
      </c>
      <c r="M42" s="223">
        <v>10150.6</v>
      </c>
    </row>
    <row r="43" spans="1:13" ht="12.95" customHeight="1" x14ac:dyDescent="0.2">
      <c r="A43" s="273" t="s">
        <v>268</v>
      </c>
      <c r="B43" s="223">
        <v>3718.3</v>
      </c>
      <c r="C43" s="223">
        <v>3738.6</v>
      </c>
      <c r="D43" s="223">
        <v>2734.6</v>
      </c>
      <c r="E43" s="223">
        <v>3574.7</v>
      </c>
      <c r="F43" s="223">
        <v>3109.2</v>
      </c>
      <c r="G43" s="223">
        <v>4182.5</v>
      </c>
      <c r="H43" s="223">
        <v>4169.6000000000004</v>
      </c>
      <c r="I43" s="223">
        <v>4509.2</v>
      </c>
      <c r="J43" s="223">
        <v>6106.9</v>
      </c>
      <c r="K43" s="223">
        <v>5613.1</v>
      </c>
      <c r="L43" s="223">
        <v>7624.8</v>
      </c>
      <c r="M43" s="223">
        <v>9649.4</v>
      </c>
    </row>
    <row r="44" spans="1:13" ht="12.95" customHeight="1" x14ac:dyDescent="0.2">
      <c r="A44" s="275" t="s">
        <v>269</v>
      </c>
      <c r="B44" s="223">
        <v>916.8</v>
      </c>
      <c r="C44" s="223">
        <v>977.7</v>
      </c>
      <c r="D44" s="223">
        <v>951.3</v>
      </c>
      <c r="E44" s="223">
        <v>1127.9000000000001</v>
      </c>
      <c r="F44" s="223">
        <v>851.6</v>
      </c>
      <c r="G44" s="223">
        <v>1372.5</v>
      </c>
      <c r="H44" s="223">
        <v>1374.4</v>
      </c>
      <c r="I44" s="223">
        <v>1082.5999999999999</v>
      </c>
      <c r="J44" s="223">
        <v>668.4</v>
      </c>
      <c r="K44" s="223">
        <v>370.4</v>
      </c>
      <c r="L44" s="274">
        <v>417.1</v>
      </c>
      <c r="M44" s="274">
        <v>710.1</v>
      </c>
    </row>
    <row r="45" spans="1:13" ht="12.95" customHeight="1" x14ac:dyDescent="0.2">
      <c r="A45" s="275" t="s">
        <v>270</v>
      </c>
      <c r="B45" s="223">
        <v>625.1</v>
      </c>
      <c r="C45" s="223">
        <v>802.7</v>
      </c>
      <c r="D45" s="223">
        <v>817.8</v>
      </c>
      <c r="E45" s="223">
        <v>1192.9000000000001</v>
      </c>
      <c r="F45" s="223">
        <v>685.2</v>
      </c>
      <c r="G45" s="223">
        <v>1243.5</v>
      </c>
      <c r="H45" s="223">
        <v>1191.0999999999999</v>
      </c>
      <c r="I45" s="223">
        <v>1658.5</v>
      </c>
      <c r="J45" s="223">
        <v>2897.4</v>
      </c>
      <c r="K45" s="223">
        <v>2150.5</v>
      </c>
      <c r="L45" s="223">
        <v>2775.3</v>
      </c>
      <c r="M45" s="223">
        <v>3730.1</v>
      </c>
    </row>
    <row r="46" spans="1:13" ht="36" x14ac:dyDescent="0.2">
      <c r="A46" s="275" t="s">
        <v>272</v>
      </c>
      <c r="B46" s="223"/>
      <c r="C46" s="223"/>
      <c r="D46" s="223"/>
      <c r="E46" s="223"/>
      <c r="F46" s="223"/>
      <c r="G46" s="223"/>
      <c r="H46" s="223" t="s">
        <v>33</v>
      </c>
      <c r="I46" s="223" t="s">
        <v>33</v>
      </c>
      <c r="J46" s="223" t="s">
        <v>33</v>
      </c>
      <c r="K46" s="223" t="s">
        <v>33</v>
      </c>
      <c r="L46" s="223">
        <v>354.6</v>
      </c>
      <c r="M46" s="223">
        <v>354.6</v>
      </c>
    </row>
    <row r="47" spans="1:13" ht="15" customHeight="1" x14ac:dyDescent="0.2">
      <c r="A47" s="275" t="s">
        <v>271</v>
      </c>
      <c r="B47" s="223">
        <v>2176.3000000000002</v>
      </c>
      <c r="C47" s="223">
        <v>2059.6</v>
      </c>
      <c r="D47" s="223">
        <v>965.5</v>
      </c>
      <c r="E47" s="223">
        <v>1253.9000000000001</v>
      </c>
      <c r="F47" s="223">
        <v>1217.8</v>
      </c>
      <c r="G47" s="223">
        <v>1212</v>
      </c>
      <c r="H47" s="223">
        <v>1249.5999999999999</v>
      </c>
      <c r="I47" s="223">
        <v>1413.5</v>
      </c>
      <c r="J47" s="223">
        <v>2186.5</v>
      </c>
      <c r="K47" s="223">
        <v>2737.6</v>
      </c>
      <c r="L47" s="223">
        <v>4077.8</v>
      </c>
      <c r="M47" s="223">
        <v>4854.6000000000004</v>
      </c>
    </row>
    <row r="48" spans="1:13" ht="12.95" customHeight="1" x14ac:dyDescent="0.2">
      <c r="A48" s="276" t="s">
        <v>319</v>
      </c>
      <c r="B48" s="223">
        <v>1757.6</v>
      </c>
      <c r="C48" s="223">
        <v>527.9</v>
      </c>
      <c r="D48" s="223">
        <v>-218.1</v>
      </c>
      <c r="E48" s="223">
        <v>-192.5</v>
      </c>
      <c r="F48" s="223">
        <v>153.30000000000001</v>
      </c>
      <c r="G48" s="223">
        <v>1002</v>
      </c>
      <c r="H48" s="223">
        <v>83.4</v>
      </c>
      <c r="I48" s="223">
        <v>1805.3</v>
      </c>
      <c r="J48" s="223">
        <v>6279.5</v>
      </c>
      <c r="K48" s="223">
        <v>7404.8</v>
      </c>
      <c r="L48" s="223">
        <v>8406.7000000000007</v>
      </c>
      <c r="M48" s="223">
        <v>12608.8</v>
      </c>
    </row>
    <row r="49" spans="1:13" ht="12.95" customHeight="1" x14ac:dyDescent="0.2">
      <c r="A49" s="276" t="s">
        <v>320</v>
      </c>
      <c r="B49" s="223">
        <v>53</v>
      </c>
      <c r="C49" s="223">
        <v>124.4</v>
      </c>
      <c r="D49" s="223">
        <v>81.5</v>
      </c>
      <c r="E49" s="223">
        <v>268.8</v>
      </c>
      <c r="F49" s="223">
        <v>230.8</v>
      </c>
      <c r="G49" s="223">
        <v>365.4</v>
      </c>
      <c r="H49" s="223">
        <v>374.3</v>
      </c>
      <c r="I49" s="223">
        <v>270.2</v>
      </c>
      <c r="J49" s="223">
        <v>309.89999999999998</v>
      </c>
      <c r="K49" s="223">
        <v>322.60000000000002</v>
      </c>
      <c r="L49" s="223">
        <v>326.8</v>
      </c>
      <c r="M49" s="223">
        <v>292.5</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15940.9</v>
      </c>
      <c r="C51" s="271">
        <v>21543</v>
      </c>
      <c r="D51" s="271">
        <v>25122.400000000001</v>
      </c>
      <c r="E51" s="271">
        <v>28347.4</v>
      </c>
      <c r="F51" s="271">
        <v>28806.799999999999</v>
      </c>
      <c r="G51" s="271">
        <v>25464.400000000001</v>
      </c>
      <c r="H51" s="271">
        <v>26369.5</v>
      </c>
      <c r="I51" s="271">
        <v>26836.2</v>
      </c>
      <c r="J51" s="271">
        <v>32229.599999999999</v>
      </c>
      <c r="K51" s="271">
        <v>33819.9</v>
      </c>
      <c r="L51" s="271">
        <v>38597.1</v>
      </c>
      <c r="M51" s="271">
        <v>56048.9</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219</v>
      </c>
      <c r="C55" s="212">
        <v>218</v>
      </c>
      <c r="D55" s="212">
        <v>222</v>
      </c>
      <c r="E55" s="212">
        <v>225</v>
      </c>
      <c r="F55" s="212">
        <v>218</v>
      </c>
      <c r="G55" s="212">
        <v>206</v>
      </c>
      <c r="H55" s="212">
        <v>200</v>
      </c>
      <c r="I55" s="212">
        <v>195</v>
      </c>
      <c r="J55" s="212">
        <v>196</v>
      </c>
      <c r="K55" s="212">
        <v>204</v>
      </c>
      <c r="L55" s="212">
        <v>198</v>
      </c>
      <c r="M55" s="212">
        <v>189</v>
      </c>
    </row>
    <row r="56" spans="1:13" ht="12.95" customHeight="1" x14ac:dyDescent="0.2">
      <c r="G56" s="278"/>
      <c r="H56" s="278"/>
      <c r="I56" s="278"/>
      <c r="J56" s="278"/>
      <c r="K56" s="278"/>
      <c r="L56" s="278"/>
    </row>
  </sheetData>
  <hyperlinks>
    <hyperlink ref="A1" location="Мазмуну!A1" display="МАЗМУНУНА  кайтуу" xr:uid="{00000000-0004-0000-59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57"/>
  <sheetViews>
    <sheetView workbookViewId="0">
      <selection activeCell="M42" sqref="M42"/>
    </sheetView>
  </sheetViews>
  <sheetFormatPr defaultRowHeight="12.95" customHeight="1" x14ac:dyDescent="0.2"/>
  <cols>
    <col min="1" max="1" width="42.42578125" style="232" customWidth="1"/>
    <col min="2" max="2" width="8.7109375" style="289" hidden="1" customWidth="1"/>
    <col min="3" max="6" width="0" style="212" hidden="1" customWidth="1"/>
    <col min="7" max="8" width="9.5703125" style="212" hidden="1" customWidth="1"/>
    <col min="9" max="13" width="9.5703125" style="212" customWidth="1"/>
    <col min="14" max="256" width="9.140625" style="212"/>
    <col min="257" max="257" width="42.42578125" style="212" customWidth="1"/>
    <col min="258" max="262" width="0" style="212" hidden="1" customWidth="1"/>
    <col min="263" max="267" width="9.5703125" style="212" customWidth="1"/>
    <col min="268" max="512" width="9.140625" style="212"/>
    <col min="513" max="513" width="42.42578125" style="212" customWidth="1"/>
    <col min="514" max="518" width="0" style="212" hidden="1" customWidth="1"/>
    <col min="519" max="523" width="9.5703125" style="212" customWidth="1"/>
    <col min="524" max="768" width="9.140625" style="212"/>
    <col min="769" max="769" width="42.42578125" style="212" customWidth="1"/>
    <col min="770" max="774" width="0" style="212" hidden="1" customWidth="1"/>
    <col min="775" max="779" width="9.5703125" style="212" customWidth="1"/>
    <col min="780" max="1024" width="9.140625" style="212"/>
    <col min="1025" max="1025" width="42.42578125" style="212" customWidth="1"/>
    <col min="1026" max="1030" width="0" style="212" hidden="1" customWidth="1"/>
    <col min="1031" max="1035" width="9.5703125" style="212" customWidth="1"/>
    <col min="1036" max="1280" width="9.140625" style="212"/>
    <col min="1281" max="1281" width="42.42578125" style="212" customWidth="1"/>
    <col min="1282" max="1286" width="0" style="212" hidden="1" customWidth="1"/>
    <col min="1287" max="1291" width="9.5703125" style="212" customWidth="1"/>
    <col min="1292" max="1536" width="9.140625" style="212"/>
    <col min="1537" max="1537" width="42.42578125" style="212" customWidth="1"/>
    <col min="1538" max="1542" width="0" style="212" hidden="1" customWidth="1"/>
    <col min="1543" max="1547" width="9.5703125" style="212" customWidth="1"/>
    <col min="1548" max="1792" width="9.140625" style="212"/>
    <col min="1793" max="1793" width="42.42578125" style="212" customWidth="1"/>
    <col min="1794" max="1798" width="0" style="212" hidden="1" customWidth="1"/>
    <col min="1799" max="1803" width="9.5703125" style="212" customWidth="1"/>
    <col min="1804" max="2048" width="9.140625" style="212"/>
    <col min="2049" max="2049" width="42.42578125" style="212" customWidth="1"/>
    <col min="2050" max="2054" width="0" style="212" hidden="1" customWidth="1"/>
    <col min="2055" max="2059" width="9.5703125" style="212" customWidth="1"/>
    <col min="2060" max="2304" width="9.140625" style="212"/>
    <col min="2305" max="2305" width="42.42578125" style="212" customWidth="1"/>
    <col min="2306" max="2310" width="0" style="212" hidden="1" customWidth="1"/>
    <col min="2311" max="2315" width="9.5703125" style="212" customWidth="1"/>
    <col min="2316" max="2560" width="9.140625" style="212"/>
    <col min="2561" max="2561" width="42.42578125" style="212" customWidth="1"/>
    <col min="2562" max="2566" width="0" style="212" hidden="1" customWidth="1"/>
    <col min="2567" max="2571" width="9.5703125" style="212" customWidth="1"/>
    <col min="2572" max="2816" width="9.140625" style="212"/>
    <col min="2817" max="2817" width="42.42578125" style="212" customWidth="1"/>
    <col min="2818" max="2822" width="0" style="212" hidden="1" customWidth="1"/>
    <col min="2823" max="2827" width="9.5703125" style="212" customWidth="1"/>
    <col min="2828" max="3072" width="9.140625" style="212"/>
    <col min="3073" max="3073" width="42.42578125" style="212" customWidth="1"/>
    <col min="3074" max="3078" width="0" style="212" hidden="1" customWidth="1"/>
    <col min="3079" max="3083" width="9.5703125" style="212" customWidth="1"/>
    <col min="3084" max="3328" width="9.140625" style="212"/>
    <col min="3329" max="3329" width="42.42578125" style="212" customWidth="1"/>
    <col min="3330" max="3334" width="0" style="212" hidden="1" customWidth="1"/>
    <col min="3335" max="3339" width="9.5703125" style="212" customWidth="1"/>
    <col min="3340" max="3584" width="9.140625" style="212"/>
    <col min="3585" max="3585" width="42.42578125" style="212" customWidth="1"/>
    <col min="3586" max="3590" width="0" style="212" hidden="1" customWidth="1"/>
    <col min="3591" max="3595" width="9.5703125" style="212" customWidth="1"/>
    <col min="3596" max="3840" width="9.140625" style="212"/>
    <col min="3841" max="3841" width="42.42578125" style="212" customWidth="1"/>
    <col min="3842" max="3846" width="0" style="212" hidden="1" customWidth="1"/>
    <col min="3847" max="3851" width="9.5703125" style="212" customWidth="1"/>
    <col min="3852" max="4096" width="9.140625" style="212"/>
    <col min="4097" max="4097" width="42.42578125" style="212" customWidth="1"/>
    <col min="4098" max="4102" width="0" style="212" hidden="1" customWidth="1"/>
    <col min="4103" max="4107" width="9.5703125" style="212" customWidth="1"/>
    <col min="4108" max="4352" width="9.140625" style="212"/>
    <col min="4353" max="4353" width="42.42578125" style="212" customWidth="1"/>
    <col min="4354" max="4358" width="0" style="212" hidden="1" customWidth="1"/>
    <col min="4359" max="4363" width="9.5703125" style="212" customWidth="1"/>
    <col min="4364" max="4608" width="9.140625" style="212"/>
    <col min="4609" max="4609" width="42.42578125" style="212" customWidth="1"/>
    <col min="4610" max="4614" width="0" style="212" hidden="1" customWidth="1"/>
    <col min="4615" max="4619" width="9.5703125" style="212" customWidth="1"/>
    <col min="4620" max="4864" width="9.140625" style="212"/>
    <col min="4865" max="4865" width="42.42578125" style="212" customWidth="1"/>
    <col min="4866" max="4870" width="0" style="212" hidden="1" customWidth="1"/>
    <col min="4871" max="4875" width="9.5703125" style="212" customWidth="1"/>
    <col min="4876" max="5120" width="9.140625" style="212"/>
    <col min="5121" max="5121" width="42.42578125" style="212" customWidth="1"/>
    <col min="5122" max="5126" width="0" style="212" hidden="1" customWidth="1"/>
    <col min="5127" max="5131" width="9.5703125" style="212" customWidth="1"/>
    <col min="5132" max="5376" width="9.140625" style="212"/>
    <col min="5377" max="5377" width="42.42578125" style="212" customWidth="1"/>
    <col min="5378" max="5382" width="0" style="212" hidden="1" customWidth="1"/>
    <col min="5383" max="5387" width="9.5703125" style="212" customWidth="1"/>
    <col min="5388" max="5632" width="9.140625" style="212"/>
    <col min="5633" max="5633" width="42.42578125" style="212" customWidth="1"/>
    <col min="5634" max="5638" width="0" style="212" hidden="1" customWidth="1"/>
    <col min="5639" max="5643" width="9.5703125" style="212" customWidth="1"/>
    <col min="5644" max="5888" width="9.140625" style="212"/>
    <col min="5889" max="5889" width="42.42578125" style="212" customWidth="1"/>
    <col min="5890" max="5894" width="0" style="212" hidden="1" customWidth="1"/>
    <col min="5895" max="5899" width="9.5703125" style="212" customWidth="1"/>
    <col min="5900" max="6144" width="9.140625" style="212"/>
    <col min="6145" max="6145" width="42.42578125" style="212" customWidth="1"/>
    <col min="6146" max="6150" width="0" style="212" hidden="1" customWidth="1"/>
    <col min="6151" max="6155" width="9.5703125" style="212" customWidth="1"/>
    <col min="6156" max="6400" width="9.140625" style="212"/>
    <col min="6401" max="6401" width="42.42578125" style="212" customWidth="1"/>
    <col min="6402" max="6406" width="0" style="212" hidden="1" customWidth="1"/>
    <col min="6407" max="6411" width="9.5703125" style="212" customWidth="1"/>
    <col min="6412" max="6656" width="9.140625" style="212"/>
    <col min="6657" max="6657" width="42.42578125" style="212" customWidth="1"/>
    <col min="6658" max="6662" width="0" style="212" hidden="1" customWidth="1"/>
    <col min="6663" max="6667" width="9.5703125" style="212" customWidth="1"/>
    <col min="6668" max="6912" width="9.140625" style="212"/>
    <col min="6913" max="6913" width="42.42578125" style="212" customWidth="1"/>
    <col min="6914" max="6918" width="0" style="212" hidden="1" customWidth="1"/>
    <col min="6919" max="6923" width="9.5703125" style="212" customWidth="1"/>
    <col min="6924" max="7168" width="9.140625" style="212"/>
    <col min="7169" max="7169" width="42.42578125" style="212" customWidth="1"/>
    <col min="7170" max="7174" width="0" style="212" hidden="1" customWidth="1"/>
    <col min="7175" max="7179" width="9.5703125" style="212" customWidth="1"/>
    <col min="7180" max="7424" width="9.140625" style="212"/>
    <col min="7425" max="7425" width="42.42578125" style="212" customWidth="1"/>
    <col min="7426" max="7430" width="0" style="212" hidden="1" customWidth="1"/>
    <col min="7431" max="7435" width="9.5703125" style="212" customWidth="1"/>
    <col min="7436" max="7680" width="9.140625" style="212"/>
    <col min="7681" max="7681" width="42.42578125" style="212" customWidth="1"/>
    <col min="7682" max="7686" width="0" style="212" hidden="1" customWidth="1"/>
    <col min="7687" max="7691" width="9.5703125" style="212" customWidth="1"/>
    <col min="7692" max="7936" width="9.140625" style="212"/>
    <col min="7937" max="7937" width="42.42578125" style="212" customWidth="1"/>
    <col min="7938" max="7942" width="0" style="212" hidden="1" customWidth="1"/>
    <col min="7943" max="7947" width="9.5703125" style="212" customWidth="1"/>
    <col min="7948" max="8192" width="9.140625" style="212"/>
    <col min="8193" max="8193" width="42.42578125" style="212" customWidth="1"/>
    <col min="8194" max="8198" width="0" style="212" hidden="1" customWidth="1"/>
    <col min="8199" max="8203" width="9.5703125" style="212" customWidth="1"/>
    <col min="8204" max="8448" width="9.140625" style="212"/>
    <col min="8449" max="8449" width="42.42578125" style="212" customWidth="1"/>
    <col min="8450" max="8454" width="0" style="212" hidden="1" customWidth="1"/>
    <col min="8455" max="8459" width="9.5703125" style="212" customWidth="1"/>
    <col min="8460" max="8704" width="9.140625" style="212"/>
    <col min="8705" max="8705" width="42.42578125" style="212" customWidth="1"/>
    <col min="8706" max="8710" width="0" style="212" hidden="1" customWidth="1"/>
    <col min="8711" max="8715" width="9.5703125" style="212" customWidth="1"/>
    <col min="8716" max="8960" width="9.140625" style="212"/>
    <col min="8961" max="8961" width="42.42578125" style="212" customWidth="1"/>
    <col min="8962" max="8966" width="0" style="212" hidden="1" customWidth="1"/>
    <col min="8967" max="8971" width="9.5703125" style="212" customWidth="1"/>
    <col min="8972" max="9216" width="9.140625" style="212"/>
    <col min="9217" max="9217" width="42.42578125" style="212" customWidth="1"/>
    <col min="9218" max="9222" width="0" style="212" hidden="1" customWidth="1"/>
    <col min="9223" max="9227" width="9.5703125" style="212" customWidth="1"/>
    <col min="9228" max="9472" width="9.140625" style="212"/>
    <col min="9473" max="9473" width="42.42578125" style="212" customWidth="1"/>
    <col min="9474" max="9478" width="0" style="212" hidden="1" customWidth="1"/>
    <col min="9479" max="9483" width="9.5703125" style="212" customWidth="1"/>
    <col min="9484" max="9728" width="9.140625" style="212"/>
    <col min="9729" max="9729" width="42.42578125" style="212" customWidth="1"/>
    <col min="9730" max="9734" width="0" style="212" hidden="1" customWidth="1"/>
    <col min="9735" max="9739" width="9.5703125" style="212" customWidth="1"/>
    <col min="9740" max="9984" width="9.140625" style="212"/>
    <col min="9985" max="9985" width="42.42578125" style="212" customWidth="1"/>
    <col min="9986" max="9990" width="0" style="212" hidden="1" customWidth="1"/>
    <col min="9991" max="9995" width="9.5703125" style="212" customWidth="1"/>
    <col min="9996" max="10240" width="9.140625" style="212"/>
    <col min="10241" max="10241" width="42.42578125" style="212" customWidth="1"/>
    <col min="10242" max="10246" width="0" style="212" hidden="1" customWidth="1"/>
    <col min="10247" max="10251" width="9.5703125" style="212" customWidth="1"/>
    <col min="10252" max="10496" width="9.140625" style="212"/>
    <col min="10497" max="10497" width="42.42578125" style="212" customWidth="1"/>
    <col min="10498" max="10502" width="0" style="212" hidden="1" customWidth="1"/>
    <col min="10503" max="10507" width="9.5703125" style="212" customWidth="1"/>
    <col min="10508" max="10752" width="9.140625" style="212"/>
    <col min="10753" max="10753" width="42.42578125" style="212" customWidth="1"/>
    <col min="10754" max="10758" width="0" style="212" hidden="1" customWidth="1"/>
    <col min="10759" max="10763" width="9.5703125" style="212" customWidth="1"/>
    <col min="10764" max="11008" width="9.140625" style="212"/>
    <col min="11009" max="11009" width="42.42578125" style="212" customWidth="1"/>
    <col min="11010" max="11014" width="0" style="212" hidden="1" customWidth="1"/>
    <col min="11015" max="11019" width="9.5703125" style="212" customWidth="1"/>
    <col min="11020" max="11264" width="9.140625" style="212"/>
    <col min="11265" max="11265" width="42.42578125" style="212" customWidth="1"/>
    <col min="11266" max="11270" width="0" style="212" hidden="1" customWidth="1"/>
    <col min="11271" max="11275" width="9.5703125" style="212" customWidth="1"/>
    <col min="11276" max="11520" width="9.140625" style="212"/>
    <col min="11521" max="11521" width="42.42578125" style="212" customWidth="1"/>
    <col min="11522" max="11526" width="0" style="212" hidden="1" customWidth="1"/>
    <col min="11527" max="11531" width="9.5703125" style="212" customWidth="1"/>
    <col min="11532" max="11776" width="9.140625" style="212"/>
    <col min="11777" max="11777" width="42.42578125" style="212" customWidth="1"/>
    <col min="11778" max="11782" width="0" style="212" hidden="1" customWidth="1"/>
    <col min="11783" max="11787" width="9.5703125" style="212" customWidth="1"/>
    <col min="11788" max="12032" width="9.140625" style="212"/>
    <col min="12033" max="12033" width="42.42578125" style="212" customWidth="1"/>
    <col min="12034" max="12038" width="0" style="212" hidden="1" customWidth="1"/>
    <col min="12039" max="12043" width="9.5703125" style="212" customWidth="1"/>
    <col min="12044" max="12288" width="9.140625" style="212"/>
    <col min="12289" max="12289" width="42.42578125" style="212" customWidth="1"/>
    <col min="12290" max="12294" width="0" style="212" hidden="1" customWidth="1"/>
    <col min="12295" max="12299" width="9.5703125" style="212" customWidth="1"/>
    <col min="12300" max="12544" width="9.140625" style="212"/>
    <col min="12545" max="12545" width="42.42578125" style="212" customWidth="1"/>
    <col min="12546" max="12550" width="0" style="212" hidden="1" customWidth="1"/>
    <col min="12551" max="12555" width="9.5703125" style="212" customWidth="1"/>
    <col min="12556" max="12800" width="9.140625" style="212"/>
    <col min="12801" max="12801" width="42.42578125" style="212" customWidth="1"/>
    <col min="12802" max="12806" width="0" style="212" hidden="1" customWidth="1"/>
    <col min="12807" max="12811" width="9.5703125" style="212" customWidth="1"/>
    <col min="12812" max="13056" width="9.140625" style="212"/>
    <col min="13057" max="13057" width="42.42578125" style="212" customWidth="1"/>
    <col min="13058" max="13062" width="0" style="212" hidden="1" customWidth="1"/>
    <col min="13063" max="13067" width="9.5703125" style="212" customWidth="1"/>
    <col min="13068" max="13312" width="9.140625" style="212"/>
    <col min="13313" max="13313" width="42.42578125" style="212" customWidth="1"/>
    <col min="13314" max="13318" width="0" style="212" hidden="1" customWidth="1"/>
    <col min="13319" max="13323" width="9.5703125" style="212" customWidth="1"/>
    <col min="13324" max="13568" width="9.140625" style="212"/>
    <col min="13569" max="13569" width="42.42578125" style="212" customWidth="1"/>
    <col min="13570" max="13574" width="0" style="212" hidden="1" customWidth="1"/>
    <col min="13575" max="13579" width="9.5703125" style="212" customWidth="1"/>
    <col min="13580" max="13824" width="9.140625" style="212"/>
    <col min="13825" max="13825" width="42.42578125" style="212" customWidth="1"/>
    <col min="13826" max="13830" width="0" style="212" hidden="1" customWidth="1"/>
    <col min="13831" max="13835" width="9.5703125" style="212" customWidth="1"/>
    <col min="13836" max="14080" width="9.140625" style="212"/>
    <col min="14081" max="14081" width="42.42578125" style="212" customWidth="1"/>
    <col min="14082" max="14086" width="0" style="212" hidden="1" customWidth="1"/>
    <col min="14087" max="14091" width="9.5703125" style="212" customWidth="1"/>
    <col min="14092" max="14336" width="9.140625" style="212"/>
    <col min="14337" max="14337" width="42.42578125" style="212" customWidth="1"/>
    <col min="14338" max="14342" width="0" style="212" hidden="1" customWidth="1"/>
    <col min="14343" max="14347" width="9.5703125" style="212" customWidth="1"/>
    <col min="14348" max="14592" width="9.140625" style="212"/>
    <col min="14593" max="14593" width="42.42578125" style="212" customWidth="1"/>
    <col min="14594" max="14598" width="0" style="212" hidden="1" customWidth="1"/>
    <col min="14599" max="14603" width="9.5703125" style="212" customWidth="1"/>
    <col min="14604" max="14848" width="9.140625" style="212"/>
    <col min="14849" max="14849" width="42.42578125" style="212" customWidth="1"/>
    <col min="14850" max="14854" width="0" style="212" hidden="1" customWidth="1"/>
    <col min="14855" max="14859" width="9.5703125" style="212" customWidth="1"/>
    <col min="14860" max="15104" width="9.140625" style="212"/>
    <col min="15105" max="15105" width="42.42578125" style="212" customWidth="1"/>
    <col min="15106" max="15110" width="0" style="212" hidden="1" customWidth="1"/>
    <col min="15111" max="15115" width="9.5703125" style="212" customWidth="1"/>
    <col min="15116" max="15360" width="9.140625" style="212"/>
    <col min="15361" max="15361" width="42.42578125" style="212" customWidth="1"/>
    <col min="15362" max="15366" width="0" style="212" hidden="1" customWidth="1"/>
    <col min="15367" max="15371" width="9.5703125" style="212" customWidth="1"/>
    <col min="15372" max="15616" width="9.140625" style="212"/>
    <col min="15617" max="15617" width="42.42578125" style="212" customWidth="1"/>
    <col min="15618" max="15622" width="0" style="212" hidden="1" customWidth="1"/>
    <col min="15623" max="15627" width="9.5703125" style="212" customWidth="1"/>
    <col min="15628" max="15872" width="9.140625" style="212"/>
    <col min="15873" max="15873" width="42.42578125" style="212" customWidth="1"/>
    <col min="15874" max="15878" width="0" style="212" hidden="1" customWidth="1"/>
    <col min="15879" max="15883" width="9.5703125" style="212" customWidth="1"/>
    <col min="15884" max="16128" width="9.140625" style="212"/>
    <col min="16129" max="16129" width="42.42578125"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352</v>
      </c>
      <c r="B2" s="287"/>
    </row>
    <row r="3" spans="1:13" s="279" customFormat="1" ht="18" customHeight="1" x14ac:dyDescent="0.2">
      <c r="A3" s="210" t="s">
        <v>353</v>
      </c>
      <c r="B3" s="287"/>
    </row>
    <row r="4" spans="1:13" s="269" customFormat="1" ht="18" customHeight="1" thickBot="1" x14ac:dyDescent="0.25">
      <c r="A4" s="268" t="s">
        <v>298</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50528.5</v>
      </c>
      <c r="C7" s="271">
        <v>43240.3</v>
      </c>
      <c r="D7" s="271">
        <v>30568.9</v>
      </c>
      <c r="E7" s="271">
        <v>41523.1</v>
      </c>
      <c r="F7" s="271">
        <v>54222.9</v>
      </c>
      <c r="G7" s="271">
        <v>45179.6</v>
      </c>
      <c r="H7" s="271">
        <v>62269.5</v>
      </c>
      <c r="I7" s="271">
        <v>38248</v>
      </c>
      <c r="J7" s="271">
        <v>37718.9</v>
      </c>
      <c r="K7" s="271">
        <v>36822.6</v>
      </c>
      <c r="L7" s="271">
        <v>38589.699999999997</v>
      </c>
      <c r="M7" s="271">
        <v>41766.300000000003</v>
      </c>
    </row>
    <row r="8" spans="1:13" ht="12.95" customHeight="1" x14ac:dyDescent="0.2">
      <c r="A8" s="273" t="s">
        <v>236</v>
      </c>
      <c r="B8" s="274">
        <v>12262.3</v>
      </c>
      <c r="C8" s="274">
        <v>8946.7999999999993</v>
      </c>
      <c r="D8" s="274">
        <v>9781.5</v>
      </c>
      <c r="E8" s="274">
        <v>8144.1</v>
      </c>
      <c r="F8" s="274">
        <v>8201.6</v>
      </c>
      <c r="G8" s="274">
        <v>8317.1</v>
      </c>
      <c r="H8" s="274">
        <v>12427.5</v>
      </c>
      <c r="I8" s="274">
        <v>8980.2999999999993</v>
      </c>
      <c r="J8" s="274">
        <v>9112.7000000000007</v>
      </c>
      <c r="K8" s="274">
        <v>13801.4</v>
      </c>
      <c r="L8" s="223">
        <v>9683.5</v>
      </c>
      <c r="M8" s="223">
        <v>11288.9</v>
      </c>
    </row>
    <row r="9" spans="1:13" ht="12.95" customHeight="1" x14ac:dyDescent="0.2">
      <c r="A9" s="275" t="s">
        <v>301</v>
      </c>
      <c r="B9" s="274">
        <v>1998</v>
      </c>
      <c r="C9" s="274">
        <v>959</v>
      </c>
      <c r="D9" s="274">
        <v>1024.0999999999999</v>
      </c>
      <c r="E9" s="274">
        <v>1443.6</v>
      </c>
      <c r="F9" s="274">
        <v>2025.4</v>
      </c>
      <c r="G9" s="274">
        <v>1494.2</v>
      </c>
      <c r="H9" s="274">
        <v>3785.6</v>
      </c>
      <c r="I9" s="274">
        <v>1434.2</v>
      </c>
      <c r="J9" s="274">
        <v>1707.6</v>
      </c>
      <c r="K9" s="274">
        <v>2045.6</v>
      </c>
      <c r="L9" s="223">
        <v>2953.5</v>
      </c>
      <c r="M9" s="223">
        <v>4910.6000000000004</v>
      </c>
    </row>
    <row r="10" spans="1:13" ht="12.95" customHeight="1" x14ac:dyDescent="0.2">
      <c r="A10" s="275" t="s">
        <v>238</v>
      </c>
      <c r="B10" s="274">
        <v>524.4</v>
      </c>
      <c r="C10" s="274">
        <v>879.3</v>
      </c>
      <c r="D10" s="274">
        <v>407.8</v>
      </c>
      <c r="E10" s="274">
        <v>376.3</v>
      </c>
      <c r="F10" s="274">
        <v>285.3</v>
      </c>
      <c r="G10" s="274">
        <v>168.4</v>
      </c>
      <c r="H10" s="274">
        <v>458.2</v>
      </c>
      <c r="I10" s="274">
        <v>476.8</v>
      </c>
      <c r="J10" s="274">
        <v>578.29999999999995</v>
      </c>
      <c r="K10" s="274">
        <v>4507.8999999999996</v>
      </c>
      <c r="L10" s="223">
        <v>942.2</v>
      </c>
      <c r="M10" s="223">
        <v>547.79999999999995</v>
      </c>
    </row>
    <row r="11" spans="1:13" ht="12.95" customHeight="1" x14ac:dyDescent="0.2">
      <c r="A11" s="275" t="s">
        <v>239</v>
      </c>
      <c r="B11" s="274">
        <v>329.3</v>
      </c>
      <c r="C11" s="274">
        <v>321.5</v>
      </c>
      <c r="D11" s="274">
        <v>418.5</v>
      </c>
      <c r="E11" s="274">
        <v>439.9</v>
      </c>
      <c r="F11" s="274">
        <v>1131.7</v>
      </c>
      <c r="G11" s="274">
        <v>1367.5</v>
      </c>
      <c r="H11" s="274">
        <v>1653.8</v>
      </c>
      <c r="I11" s="274">
        <v>1476.7</v>
      </c>
      <c r="J11" s="274">
        <v>1892.5</v>
      </c>
      <c r="K11" s="274">
        <v>1798</v>
      </c>
      <c r="L11" s="223">
        <v>1572.4</v>
      </c>
      <c r="M11" s="223">
        <v>2039.6</v>
      </c>
    </row>
    <row r="12" spans="1:13" ht="12" x14ac:dyDescent="0.2">
      <c r="A12" s="275" t="s">
        <v>302</v>
      </c>
      <c r="B12" s="274">
        <v>2095.3000000000002</v>
      </c>
      <c r="C12" s="274">
        <v>1152.5</v>
      </c>
      <c r="D12" s="274">
        <v>1776.5</v>
      </c>
      <c r="E12" s="274">
        <v>3114.2</v>
      </c>
      <c r="F12" s="274">
        <v>2259.6999999999998</v>
      </c>
      <c r="G12" s="274">
        <v>2378</v>
      </c>
      <c r="H12" s="274">
        <v>3294.9</v>
      </c>
      <c r="I12" s="274">
        <v>2297.8000000000002</v>
      </c>
      <c r="J12" s="274">
        <v>2231.6</v>
      </c>
      <c r="K12" s="274">
        <v>2237.9</v>
      </c>
      <c r="L12" s="223">
        <v>1282.7</v>
      </c>
      <c r="M12" s="223">
        <v>634.1</v>
      </c>
    </row>
    <row r="13" spans="1:13" ht="24" x14ac:dyDescent="0.2">
      <c r="A13" s="275" t="s">
        <v>241</v>
      </c>
      <c r="B13" s="274">
        <v>6.6</v>
      </c>
      <c r="C13" s="274">
        <v>0.5</v>
      </c>
      <c r="D13" s="274">
        <v>0.6</v>
      </c>
      <c r="E13" s="274">
        <v>0.4</v>
      </c>
      <c r="F13" s="274">
        <v>1</v>
      </c>
      <c r="G13" s="274">
        <v>1</v>
      </c>
      <c r="H13" s="274">
        <v>0</v>
      </c>
      <c r="I13" s="274">
        <v>8.6</v>
      </c>
      <c r="J13" s="274" t="s">
        <v>33</v>
      </c>
      <c r="K13" s="274">
        <v>6.6</v>
      </c>
      <c r="L13" s="223">
        <v>0.4</v>
      </c>
      <c r="M13" s="223">
        <v>0</v>
      </c>
    </row>
    <row r="14" spans="1:13" ht="12.95" customHeight="1" x14ac:dyDescent="0.2">
      <c r="A14" s="275" t="s">
        <v>242</v>
      </c>
      <c r="B14" s="274">
        <v>3357</v>
      </c>
      <c r="C14" s="274">
        <v>1928.9</v>
      </c>
      <c r="D14" s="274">
        <v>1194.5999999999999</v>
      </c>
      <c r="E14" s="274">
        <v>904.5</v>
      </c>
      <c r="F14" s="274">
        <v>1206.4000000000001</v>
      </c>
      <c r="G14" s="274">
        <v>1226.3</v>
      </c>
      <c r="H14" s="274">
        <v>1509.7</v>
      </c>
      <c r="I14" s="274">
        <v>1357.3</v>
      </c>
      <c r="J14" s="274">
        <v>1584.5</v>
      </c>
      <c r="K14" s="274">
        <v>1650.8</v>
      </c>
      <c r="L14" s="223">
        <v>1383.1</v>
      </c>
      <c r="M14" s="223">
        <v>1485</v>
      </c>
    </row>
    <row r="15" spans="1:13" ht="12.95" customHeight="1" x14ac:dyDescent="0.2">
      <c r="A15" s="275" t="s">
        <v>243</v>
      </c>
      <c r="B15" s="223">
        <v>1699.1</v>
      </c>
      <c r="C15" s="223">
        <v>1418.3</v>
      </c>
      <c r="D15" s="223">
        <v>2714.6</v>
      </c>
      <c r="E15" s="223">
        <v>1420.8</v>
      </c>
      <c r="F15" s="223">
        <v>656.2</v>
      </c>
      <c r="G15" s="223">
        <v>1216.4000000000001</v>
      </c>
      <c r="H15" s="223">
        <v>1264.7</v>
      </c>
      <c r="I15" s="223">
        <v>1265.8</v>
      </c>
      <c r="J15" s="223">
        <v>513.9</v>
      </c>
      <c r="K15" s="223">
        <v>775.9</v>
      </c>
      <c r="L15" s="223">
        <v>808.1</v>
      </c>
      <c r="M15" s="223">
        <v>937.4</v>
      </c>
    </row>
    <row r="16" spans="1:13" ht="12.95" customHeight="1" x14ac:dyDescent="0.2">
      <c r="A16" s="275" t="s">
        <v>244</v>
      </c>
      <c r="B16" s="223">
        <v>2252.6999999999998</v>
      </c>
      <c r="C16" s="223">
        <v>2286.6999999999998</v>
      </c>
      <c r="D16" s="223">
        <v>2244.8000000000002</v>
      </c>
      <c r="E16" s="223">
        <v>444.5</v>
      </c>
      <c r="F16" s="223">
        <v>635.9</v>
      </c>
      <c r="G16" s="223">
        <v>465.4</v>
      </c>
      <c r="H16" s="223">
        <v>460.7</v>
      </c>
      <c r="I16" s="223">
        <v>663.3</v>
      </c>
      <c r="J16" s="223">
        <v>604.29999999999995</v>
      </c>
      <c r="K16" s="223">
        <v>778.7</v>
      </c>
      <c r="L16" s="223">
        <v>741.2</v>
      </c>
      <c r="M16" s="223">
        <v>734.4</v>
      </c>
    </row>
    <row r="17" spans="1:13" ht="12.95" customHeight="1" x14ac:dyDescent="0.2">
      <c r="A17" s="273" t="s">
        <v>245</v>
      </c>
      <c r="B17" s="223">
        <v>38266.199999999997</v>
      </c>
      <c r="C17" s="223">
        <v>34293.5</v>
      </c>
      <c r="D17" s="223">
        <v>20787.400000000001</v>
      </c>
      <c r="E17" s="223">
        <v>33378.9</v>
      </c>
      <c r="F17" s="223">
        <v>46021.3</v>
      </c>
      <c r="G17" s="223">
        <v>36862.400000000001</v>
      </c>
      <c r="H17" s="223">
        <v>49842</v>
      </c>
      <c r="I17" s="223">
        <v>29267.7</v>
      </c>
      <c r="J17" s="223">
        <v>28606.2</v>
      </c>
      <c r="K17" s="223">
        <v>23021.200000000001</v>
      </c>
      <c r="L17" s="223">
        <v>28906.2</v>
      </c>
      <c r="M17" s="223">
        <v>30477.5</v>
      </c>
    </row>
    <row r="18" spans="1:13" ht="12.95" customHeight="1" x14ac:dyDescent="0.2">
      <c r="A18" s="275" t="s">
        <v>246</v>
      </c>
      <c r="B18" s="223">
        <v>35052.5</v>
      </c>
      <c r="C18" s="223">
        <v>30977.200000000001</v>
      </c>
      <c r="D18" s="223">
        <v>17222.5</v>
      </c>
      <c r="E18" s="223">
        <v>19739.599999999999</v>
      </c>
      <c r="F18" s="223">
        <v>39170.9</v>
      </c>
      <c r="G18" s="223">
        <v>25243.8</v>
      </c>
      <c r="H18" s="223">
        <v>29835.599999999999</v>
      </c>
      <c r="I18" s="223">
        <v>19864.599999999999</v>
      </c>
      <c r="J18" s="223">
        <v>12484.2</v>
      </c>
      <c r="K18" s="223">
        <v>11746.3</v>
      </c>
      <c r="L18" s="223">
        <v>17687.900000000001</v>
      </c>
      <c r="M18" s="223">
        <v>18632.599999999999</v>
      </c>
    </row>
    <row r="19" spans="1:13" ht="12.95" customHeight="1" x14ac:dyDescent="0.2">
      <c r="A19" s="275" t="s">
        <v>247</v>
      </c>
      <c r="B19" s="223" t="s">
        <v>248</v>
      </c>
      <c r="C19" s="223" t="s">
        <v>248</v>
      </c>
      <c r="D19" s="223" t="s">
        <v>248</v>
      </c>
      <c r="E19" s="223" t="s">
        <v>248</v>
      </c>
      <c r="F19" s="223">
        <v>0.1</v>
      </c>
      <c r="G19" s="223">
        <v>0.1</v>
      </c>
      <c r="H19" s="223">
        <v>0</v>
      </c>
      <c r="I19" s="223">
        <v>1.5</v>
      </c>
      <c r="J19" s="223">
        <v>1.5</v>
      </c>
      <c r="K19" s="223">
        <v>0.7</v>
      </c>
      <c r="L19" s="223">
        <v>3.3</v>
      </c>
      <c r="M19" s="223">
        <v>2.4</v>
      </c>
    </row>
    <row r="20" spans="1:13" ht="12.95" customHeight="1" x14ac:dyDescent="0.2">
      <c r="A20" s="275" t="s">
        <v>249</v>
      </c>
      <c r="B20" s="223">
        <v>32.1</v>
      </c>
      <c r="C20" s="223">
        <v>90.1</v>
      </c>
      <c r="D20" s="223">
        <v>52.3</v>
      </c>
      <c r="E20" s="223">
        <v>8170.5</v>
      </c>
      <c r="F20" s="223" t="s">
        <v>33</v>
      </c>
      <c r="G20" s="223">
        <v>2116.6</v>
      </c>
      <c r="H20" s="223">
        <v>1824.4</v>
      </c>
      <c r="I20" s="223">
        <v>542.6</v>
      </c>
      <c r="J20" s="223">
        <v>665.3</v>
      </c>
      <c r="K20" s="223">
        <v>758.7</v>
      </c>
      <c r="L20" s="223">
        <v>177.3</v>
      </c>
      <c r="M20" s="223">
        <v>5.6</v>
      </c>
    </row>
    <row r="21" spans="1:13" ht="12.95" customHeight="1" x14ac:dyDescent="0.2">
      <c r="A21" s="275" t="s">
        <v>250</v>
      </c>
      <c r="B21" s="223">
        <v>8.1</v>
      </c>
      <c r="C21" s="223">
        <v>17.2</v>
      </c>
      <c r="D21" s="223">
        <v>14.5</v>
      </c>
      <c r="E21" s="223">
        <v>16.7</v>
      </c>
      <c r="F21" s="223">
        <v>20.3</v>
      </c>
      <c r="G21" s="223">
        <v>10.7</v>
      </c>
      <c r="H21" s="223">
        <v>13.5</v>
      </c>
      <c r="I21" s="223">
        <v>8.9</v>
      </c>
      <c r="J21" s="223">
        <v>12.3</v>
      </c>
      <c r="K21" s="223">
        <v>12.2</v>
      </c>
      <c r="L21" s="223">
        <v>150.5</v>
      </c>
      <c r="M21" s="223">
        <v>147.9</v>
      </c>
    </row>
    <row r="22" spans="1:13" ht="12.95" customHeight="1" x14ac:dyDescent="0.2">
      <c r="A22" s="275" t="s">
        <v>251</v>
      </c>
      <c r="B22" s="223">
        <v>0.8</v>
      </c>
      <c r="C22" s="223" t="s">
        <v>33</v>
      </c>
      <c r="D22" s="223">
        <v>0</v>
      </c>
      <c r="E22" s="223" t="s">
        <v>33</v>
      </c>
      <c r="F22" s="223">
        <v>0.9</v>
      </c>
      <c r="G22" s="223">
        <v>171.4</v>
      </c>
      <c r="H22" s="223">
        <v>2.5</v>
      </c>
      <c r="I22" s="223">
        <v>6.4</v>
      </c>
      <c r="J22" s="223">
        <v>10.4</v>
      </c>
      <c r="K22" s="223">
        <v>14.9</v>
      </c>
      <c r="L22" s="223">
        <v>24.5</v>
      </c>
      <c r="M22" s="223">
        <v>33.700000000000003</v>
      </c>
    </row>
    <row r="23" spans="1:13" ht="12.95" customHeight="1" x14ac:dyDescent="0.2">
      <c r="A23" s="275" t="s">
        <v>252</v>
      </c>
      <c r="B23" s="223">
        <v>760.3</v>
      </c>
      <c r="C23" s="223">
        <v>923.3</v>
      </c>
      <c r="D23" s="223">
        <v>466.9</v>
      </c>
      <c r="E23" s="223">
        <v>537.5</v>
      </c>
      <c r="F23" s="223">
        <v>747.2</v>
      </c>
      <c r="G23" s="223">
        <v>436.1</v>
      </c>
      <c r="H23" s="223">
        <v>485.9</v>
      </c>
      <c r="I23" s="223">
        <v>32.5</v>
      </c>
      <c r="J23" s="223">
        <v>33.4</v>
      </c>
      <c r="K23" s="223">
        <v>301.60000000000002</v>
      </c>
      <c r="L23" s="223">
        <v>177.5</v>
      </c>
      <c r="M23" s="223">
        <v>246.4</v>
      </c>
    </row>
    <row r="24" spans="1:13" ht="12.95" customHeight="1" x14ac:dyDescent="0.2">
      <c r="A24" s="275" t="s">
        <v>253</v>
      </c>
      <c r="B24" s="223">
        <v>248.8</v>
      </c>
      <c r="C24" s="223">
        <v>136.69999999999999</v>
      </c>
      <c r="D24" s="223">
        <v>1035</v>
      </c>
      <c r="E24" s="223">
        <v>258.89999999999998</v>
      </c>
      <c r="F24" s="223">
        <v>264.60000000000002</v>
      </c>
      <c r="G24" s="223">
        <v>438.5</v>
      </c>
      <c r="H24" s="223">
        <v>6785</v>
      </c>
      <c r="I24" s="223">
        <v>94.6</v>
      </c>
      <c r="J24" s="223">
        <v>6375.4</v>
      </c>
      <c r="K24" s="223">
        <v>153.9</v>
      </c>
      <c r="L24" s="223">
        <v>104.3</v>
      </c>
      <c r="M24" s="223">
        <v>172</v>
      </c>
    </row>
    <row r="25" spans="1:13" ht="12" x14ac:dyDescent="0.2">
      <c r="A25" s="273" t="s">
        <v>317</v>
      </c>
      <c r="B25" s="223">
        <v>2163.5</v>
      </c>
      <c r="C25" s="223">
        <v>2148.9</v>
      </c>
      <c r="D25" s="223">
        <v>1996.2</v>
      </c>
      <c r="E25" s="223">
        <v>4655.6000000000004</v>
      </c>
      <c r="F25" s="223">
        <v>5817.3</v>
      </c>
      <c r="G25" s="223">
        <v>8445.2999999999993</v>
      </c>
      <c r="H25" s="223">
        <v>10895.1</v>
      </c>
      <c r="I25" s="223">
        <v>8716.6</v>
      </c>
      <c r="J25" s="223">
        <v>9023.6</v>
      </c>
      <c r="K25" s="223">
        <v>10032.9</v>
      </c>
      <c r="L25" s="223">
        <v>10580.9</v>
      </c>
      <c r="M25" s="223">
        <v>11236.9</v>
      </c>
    </row>
    <row r="26" spans="1:13" ht="12.95" customHeight="1" x14ac:dyDescent="0.2">
      <c r="A26" s="273"/>
      <c r="B26" s="223"/>
      <c r="C26" s="223"/>
      <c r="D26" s="223"/>
      <c r="E26" s="223"/>
      <c r="F26" s="223"/>
      <c r="G26" s="238"/>
      <c r="H26" s="238"/>
      <c r="I26" s="238"/>
      <c r="J26" s="238"/>
      <c r="K26" s="238"/>
      <c r="L26" s="223"/>
      <c r="M26" s="223"/>
    </row>
    <row r="27" spans="1:13" ht="12.95" customHeight="1" x14ac:dyDescent="0.2">
      <c r="A27" s="232" t="s">
        <v>43</v>
      </c>
      <c r="B27" s="271">
        <v>63671</v>
      </c>
      <c r="C27" s="271">
        <v>54973.5</v>
      </c>
      <c r="D27" s="271">
        <v>33789.300000000003</v>
      </c>
      <c r="E27" s="271">
        <v>40490.6</v>
      </c>
      <c r="F27" s="271">
        <v>55078.7</v>
      </c>
      <c r="G27" s="271">
        <v>45361.8</v>
      </c>
      <c r="H27" s="271">
        <v>60402.2</v>
      </c>
      <c r="I27" s="271">
        <v>35349</v>
      </c>
      <c r="J27" s="271">
        <v>35821.199999999997</v>
      </c>
      <c r="K27" s="271">
        <v>41967</v>
      </c>
      <c r="L27" s="271">
        <v>41249.5</v>
      </c>
      <c r="M27" s="271">
        <v>45571.1</v>
      </c>
    </row>
    <row r="28" spans="1:13" ht="12.95" customHeight="1" x14ac:dyDescent="0.2">
      <c r="A28" s="273" t="s">
        <v>255</v>
      </c>
      <c r="B28" s="274">
        <v>8148.8</v>
      </c>
      <c r="C28" s="274">
        <v>5117.1000000000004</v>
      </c>
      <c r="D28" s="274">
        <v>4014.5</v>
      </c>
      <c r="E28" s="274">
        <v>6254.5</v>
      </c>
      <c r="F28" s="274">
        <v>10421.1</v>
      </c>
      <c r="G28" s="274">
        <v>6284.2</v>
      </c>
      <c r="H28" s="274">
        <v>6005.9</v>
      </c>
      <c r="I28" s="274">
        <v>6600</v>
      </c>
      <c r="J28" s="274">
        <v>7260.6</v>
      </c>
      <c r="K28" s="274">
        <v>10321.299999999999</v>
      </c>
      <c r="L28" s="274">
        <v>8574.2999999999993</v>
      </c>
      <c r="M28" s="274">
        <v>10157.9</v>
      </c>
    </row>
    <row r="29" spans="1:13" ht="12.95" customHeight="1" x14ac:dyDescent="0.2">
      <c r="A29" s="275" t="s">
        <v>256</v>
      </c>
      <c r="B29" s="274">
        <v>2001.3</v>
      </c>
      <c r="C29" s="274">
        <v>2033.4</v>
      </c>
      <c r="D29" s="274">
        <v>1337.4</v>
      </c>
      <c r="E29" s="274">
        <v>1744.5</v>
      </c>
      <c r="F29" s="274">
        <v>3295.8</v>
      </c>
      <c r="G29" s="274">
        <v>2449.6</v>
      </c>
      <c r="H29" s="274">
        <v>2532</v>
      </c>
      <c r="I29" s="274">
        <v>2661.4</v>
      </c>
      <c r="J29" s="274">
        <v>2699.2</v>
      </c>
      <c r="K29" s="274">
        <v>2882.6</v>
      </c>
      <c r="L29" s="223">
        <v>2236.1999999999998</v>
      </c>
      <c r="M29" s="223">
        <v>2193.6999999999998</v>
      </c>
    </row>
    <row r="30" spans="1:13" ht="12.95" customHeight="1" x14ac:dyDescent="0.2">
      <c r="A30" s="275" t="s">
        <v>257</v>
      </c>
      <c r="B30" s="274">
        <v>676.6</v>
      </c>
      <c r="C30" s="274">
        <v>348.4</v>
      </c>
      <c r="D30" s="274">
        <v>463.8</v>
      </c>
      <c r="E30" s="274">
        <v>519.1</v>
      </c>
      <c r="F30" s="274">
        <v>584.6</v>
      </c>
      <c r="G30" s="274">
        <v>401.8</v>
      </c>
      <c r="H30" s="274">
        <v>305.5</v>
      </c>
      <c r="I30" s="274">
        <v>940.9</v>
      </c>
      <c r="J30" s="274">
        <v>1004.9</v>
      </c>
      <c r="K30" s="274">
        <v>1475.3</v>
      </c>
      <c r="L30" s="223">
        <v>1671.2</v>
      </c>
      <c r="M30" s="223">
        <v>1654.4</v>
      </c>
    </row>
    <row r="31" spans="1:13" ht="12.95" customHeight="1" x14ac:dyDescent="0.2">
      <c r="A31" s="275" t="s">
        <v>258</v>
      </c>
      <c r="B31" s="274">
        <v>670</v>
      </c>
      <c r="C31" s="274">
        <v>729.1</v>
      </c>
      <c r="D31" s="274">
        <v>1501.9</v>
      </c>
      <c r="E31" s="274">
        <v>3096.7</v>
      </c>
      <c r="F31" s="274">
        <v>5364.1</v>
      </c>
      <c r="G31" s="274">
        <v>2569.5</v>
      </c>
      <c r="H31" s="274">
        <v>1603.4</v>
      </c>
      <c r="I31" s="274">
        <v>1573.6</v>
      </c>
      <c r="J31" s="274">
        <v>1975.7</v>
      </c>
      <c r="K31" s="274">
        <v>4269</v>
      </c>
      <c r="L31" s="223">
        <v>1200.5</v>
      </c>
      <c r="M31" s="223">
        <v>1632.4</v>
      </c>
    </row>
    <row r="32" spans="1:13" ht="12.95" customHeight="1" x14ac:dyDescent="0.2">
      <c r="A32" s="275" t="s">
        <v>259</v>
      </c>
      <c r="B32" s="274">
        <v>81.5</v>
      </c>
      <c r="C32" s="274">
        <v>149.19999999999999</v>
      </c>
      <c r="D32" s="274">
        <v>-44.7</v>
      </c>
      <c r="E32" s="274">
        <v>62.9</v>
      </c>
      <c r="F32" s="274">
        <v>78.3</v>
      </c>
      <c r="G32" s="274">
        <v>53.9</v>
      </c>
      <c r="H32" s="274">
        <v>89.1</v>
      </c>
      <c r="I32" s="274">
        <v>104.1</v>
      </c>
      <c r="J32" s="274">
        <v>122.4</v>
      </c>
      <c r="K32" s="274">
        <v>101.5</v>
      </c>
      <c r="L32" s="223">
        <v>167.2</v>
      </c>
      <c r="M32" s="223">
        <v>388.8</v>
      </c>
    </row>
    <row r="33" spans="1:13" ht="12.95" customHeight="1" x14ac:dyDescent="0.2">
      <c r="A33" s="275" t="s">
        <v>260</v>
      </c>
      <c r="B33" s="274">
        <v>3863.6</v>
      </c>
      <c r="C33" s="274">
        <v>325.3</v>
      </c>
      <c r="D33" s="274">
        <v>224.6</v>
      </c>
      <c r="E33" s="274">
        <v>-43.4</v>
      </c>
      <c r="F33" s="274">
        <v>696.1</v>
      </c>
      <c r="G33" s="274">
        <v>436</v>
      </c>
      <c r="H33" s="274">
        <v>675.3</v>
      </c>
      <c r="I33" s="274">
        <v>600.1</v>
      </c>
      <c r="J33" s="274">
        <v>677.4</v>
      </c>
      <c r="K33" s="274">
        <v>878.1</v>
      </c>
      <c r="L33" s="223">
        <v>2615.1999999999998</v>
      </c>
      <c r="M33" s="223">
        <v>3694.6</v>
      </c>
    </row>
    <row r="34" spans="1:13" ht="12.95" customHeight="1" x14ac:dyDescent="0.2">
      <c r="A34" s="275" t="s">
        <v>261</v>
      </c>
      <c r="B34" s="274">
        <v>521.1</v>
      </c>
      <c r="C34" s="274">
        <v>1483.7</v>
      </c>
      <c r="D34" s="274">
        <v>506</v>
      </c>
      <c r="E34" s="274">
        <v>831.1</v>
      </c>
      <c r="F34" s="274">
        <v>332.2</v>
      </c>
      <c r="G34" s="274">
        <v>289.5</v>
      </c>
      <c r="H34" s="274">
        <v>420.3</v>
      </c>
      <c r="I34" s="274">
        <v>475.9</v>
      </c>
      <c r="J34" s="274">
        <v>270.2</v>
      </c>
      <c r="K34" s="274">
        <v>249.9</v>
      </c>
      <c r="L34" s="223">
        <v>243.1</v>
      </c>
      <c r="M34" s="223">
        <v>251</v>
      </c>
    </row>
    <row r="35" spans="1:13" ht="12.95" customHeight="1" x14ac:dyDescent="0.2">
      <c r="A35" s="275" t="s">
        <v>262</v>
      </c>
      <c r="B35" s="274">
        <v>334.8</v>
      </c>
      <c r="C35" s="274">
        <v>48</v>
      </c>
      <c r="D35" s="274">
        <v>25.4</v>
      </c>
      <c r="E35" s="274">
        <v>43.6</v>
      </c>
      <c r="F35" s="274">
        <v>70</v>
      </c>
      <c r="G35" s="274">
        <v>83.9</v>
      </c>
      <c r="H35" s="274">
        <v>380.3</v>
      </c>
      <c r="I35" s="274">
        <v>244.1</v>
      </c>
      <c r="J35" s="274">
        <v>510.7</v>
      </c>
      <c r="K35" s="274">
        <v>465</v>
      </c>
      <c r="L35" s="223">
        <v>440.9</v>
      </c>
      <c r="M35" s="223">
        <v>342.9</v>
      </c>
    </row>
    <row r="36" spans="1:13" ht="12.95" customHeight="1" x14ac:dyDescent="0.2">
      <c r="A36" s="273" t="s">
        <v>263</v>
      </c>
      <c r="B36" s="274">
        <v>55522.1</v>
      </c>
      <c r="C36" s="274">
        <v>49856.4</v>
      </c>
      <c r="D36" s="274">
        <v>29774.9</v>
      </c>
      <c r="E36" s="274">
        <v>34236.199999999997</v>
      </c>
      <c r="F36" s="274">
        <v>44657.599999999999</v>
      </c>
      <c r="G36" s="274">
        <v>39077.599999999999</v>
      </c>
      <c r="H36" s="274">
        <v>54396.3</v>
      </c>
      <c r="I36" s="274">
        <v>28749</v>
      </c>
      <c r="J36" s="274">
        <v>28560.6</v>
      </c>
      <c r="K36" s="274">
        <v>31645.7</v>
      </c>
      <c r="L36" s="223">
        <v>32675.1</v>
      </c>
      <c r="M36" s="223">
        <v>35413.199999999997</v>
      </c>
    </row>
    <row r="37" spans="1:13" ht="12.95" customHeight="1" x14ac:dyDescent="0.2">
      <c r="A37" s="275" t="s">
        <v>264</v>
      </c>
      <c r="B37" s="274">
        <v>55370.6</v>
      </c>
      <c r="C37" s="274">
        <v>49695.5</v>
      </c>
      <c r="D37" s="274">
        <v>29603.5</v>
      </c>
      <c r="E37" s="274">
        <v>34057.9</v>
      </c>
      <c r="F37" s="274">
        <v>44438.6</v>
      </c>
      <c r="G37" s="274">
        <v>38911.699999999997</v>
      </c>
      <c r="H37" s="274">
        <v>53975.199999999997</v>
      </c>
      <c r="I37" s="274">
        <v>28313.3</v>
      </c>
      <c r="J37" s="274">
        <v>28168</v>
      </c>
      <c r="K37" s="274">
        <v>31400.7</v>
      </c>
      <c r="L37" s="223">
        <v>31676.799999999999</v>
      </c>
      <c r="M37" s="223">
        <v>34534</v>
      </c>
    </row>
    <row r="38" spans="1:13" ht="12.95" customHeight="1" x14ac:dyDescent="0.2">
      <c r="A38" s="275" t="s">
        <v>265</v>
      </c>
      <c r="B38" s="274">
        <v>66.7</v>
      </c>
      <c r="C38" s="274">
        <v>69.8</v>
      </c>
      <c r="D38" s="274">
        <v>68.400000000000006</v>
      </c>
      <c r="E38" s="274">
        <v>65.400000000000006</v>
      </c>
      <c r="F38" s="274">
        <v>86.2</v>
      </c>
      <c r="G38" s="274">
        <v>46.1</v>
      </c>
      <c r="H38" s="274">
        <v>288.3</v>
      </c>
      <c r="I38" s="274">
        <v>295.8</v>
      </c>
      <c r="J38" s="274">
        <v>242.6</v>
      </c>
      <c r="K38" s="274">
        <v>224.9</v>
      </c>
      <c r="L38" s="223">
        <v>968.6</v>
      </c>
      <c r="M38" s="223">
        <v>835.3</v>
      </c>
    </row>
    <row r="39" spans="1:13" ht="12.75" customHeight="1" x14ac:dyDescent="0.2">
      <c r="A39" s="275" t="s">
        <v>1386</v>
      </c>
      <c r="B39" s="274">
        <v>84.8</v>
      </c>
      <c r="C39" s="274">
        <v>91.1</v>
      </c>
      <c r="D39" s="274">
        <v>102.9</v>
      </c>
      <c r="E39" s="274">
        <v>112.9</v>
      </c>
      <c r="F39" s="274">
        <v>132.69999999999999</v>
      </c>
      <c r="G39" s="274">
        <v>119.8</v>
      </c>
      <c r="H39" s="274">
        <v>132.80000000000001</v>
      </c>
      <c r="I39" s="274">
        <v>139.80000000000001</v>
      </c>
      <c r="J39" s="274">
        <v>149.9</v>
      </c>
      <c r="K39" s="274">
        <v>20.100000000000001</v>
      </c>
      <c r="L39" s="223">
        <v>29.6</v>
      </c>
      <c r="M39" s="223">
        <v>43.9</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-13142.4</v>
      </c>
      <c r="C41" s="271">
        <v>-11733.2</v>
      </c>
      <c r="D41" s="271">
        <v>-3220.4</v>
      </c>
      <c r="E41" s="271">
        <v>1032.4000000000001</v>
      </c>
      <c r="F41" s="271">
        <v>-855.8</v>
      </c>
      <c r="G41" s="271">
        <v>-182.3</v>
      </c>
      <c r="H41" s="271">
        <v>1867.4</v>
      </c>
      <c r="I41" s="271">
        <v>2899</v>
      </c>
      <c r="J41" s="271">
        <v>1897.7</v>
      </c>
      <c r="K41" s="271">
        <v>-5144.3</v>
      </c>
      <c r="L41" s="271">
        <v>-2659.7</v>
      </c>
      <c r="M41" s="271">
        <v>-3804.8</v>
      </c>
    </row>
    <row r="42" spans="1:13" ht="12.95" customHeight="1" x14ac:dyDescent="0.2">
      <c r="A42" s="273" t="s">
        <v>267</v>
      </c>
      <c r="B42" s="223">
        <v>3618.9</v>
      </c>
      <c r="C42" s="223">
        <v>3248.6</v>
      </c>
      <c r="D42" s="223">
        <v>3245.5</v>
      </c>
      <c r="E42" s="223">
        <v>2683.8</v>
      </c>
      <c r="F42" s="223">
        <v>2992.1</v>
      </c>
      <c r="G42" s="223">
        <v>3590.9</v>
      </c>
      <c r="H42" s="223">
        <v>3958.1</v>
      </c>
      <c r="I42" s="223">
        <v>3903.3</v>
      </c>
      <c r="J42" s="223">
        <v>4465.7</v>
      </c>
      <c r="K42" s="223">
        <v>5159.8999999999996</v>
      </c>
      <c r="L42" s="223">
        <v>6488.1</v>
      </c>
      <c r="M42" s="223">
        <v>5592.4</v>
      </c>
    </row>
    <row r="43" spans="1:13" ht="12.95" customHeight="1" x14ac:dyDescent="0.2">
      <c r="A43" s="273" t="s">
        <v>268</v>
      </c>
      <c r="B43" s="223">
        <v>1488</v>
      </c>
      <c r="C43" s="223">
        <v>2303.5</v>
      </c>
      <c r="D43" s="223">
        <v>9960.6</v>
      </c>
      <c r="E43" s="223">
        <v>13781.3</v>
      </c>
      <c r="F43" s="223">
        <v>14185.2</v>
      </c>
      <c r="G43" s="223">
        <v>13153.3</v>
      </c>
      <c r="H43" s="223">
        <v>19525.8</v>
      </c>
      <c r="I43" s="223">
        <v>13246.9</v>
      </c>
      <c r="J43" s="223">
        <v>12564.9</v>
      </c>
      <c r="K43" s="223">
        <v>6783.2</v>
      </c>
      <c r="L43" s="223">
        <v>4772</v>
      </c>
      <c r="M43" s="223">
        <v>8903.2999999999993</v>
      </c>
    </row>
    <row r="44" spans="1:13" ht="12.95" customHeight="1" x14ac:dyDescent="0.2">
      <c r="A44" s="275" t="s">
        <v>269</v>
      </c>
      <c r="B44" s="223">
        <v>470.6</v>
      </c>
      <c r="C44" s="223">
        <v>1249.4000000000001</v>
      </c>
      <c r="D44" s="223">
        <v>1645.5</v>
      </c>
      <c r="E44" s="223">
        <v>2612</v>
      </c>
      <c r="F44" s="223">
        <v>2666.6</v>
      </c>
      <c r="G44" s="223">
        <v>2617.1999999999998</v>
      </c>
      <c r="H44" s="223">
        <v>8860.2999999999993</v>
      </c>
      <c r="I44" s="223">
        <v>2715.2</v>
      </c>
      <c r="J44" s="223">
        <v>7539.8</v>
      </c>
      <c r="K44" s="223">
        <v>1233.5999999999999</v>
      </c>
      <c r="L44" s="274">
        <v>1396.1</v>
      </c>
      <c r="M44" s="274">
        <v>1441.2</v>
      </c>
    </row>
    <row r="45" spans="1:13" ht="12.95" customHeight="1" x14ac:dyDescent="0.2">
      <c r="A45" s="275" t="s">
        <v>270</v>
      </c>
      <c r="B45" s="223">
        <v>814.6</v>
      </c>
      <c r="C45" s="223">
        <v>1024.5</v>
      </c>
      <c r="D45" s="223">
        <v>8289.2999999999993</v>
      </c>
      <c r="E45" s="223">
        <v>10815.7</v>
      </c>
      <c r="F45" s="223">
        <v>11191.6</v>
      </c>
      <c r="G45" s="223">
        <v>10069</v>
      </c>
      <c r="H45" s="223">
        <v>10542.7</v>
      </c>
      <c r="I45" s="223">
        <v>10351.5</v>
      </c>
      <c r="J45" s="223">
        <v>3149.3</v>
      </c>
      <c r="K45" s="223">
        <v>3146.5</v>
      </c>
      <c r="L45" s="223">
        <v>735.8</v>
      </c>
      <c r="M45" s="223">
        <v>3028.8</v>
      </c>
    </row>
    <row r="46" spans="1:13" ht="36" x14ac:dyDescent="0.2">
      <c r="A46" s="275" t="s">
        <v>272</v>
      </c>
      <c r="B46" s="223"/>
      <c r="C46" s="223"/>
      <c r="D46" s="223"/>
      <c r="E46" s="223"/>
      <c r="F46" s="223"/>
      <c r="G46" s="223"/>
      <c r="H46" s="223" t="s">
        <v>33</v>
      </c>
      <c r="I46" s="223" t="s">
        <v>33</v>
      </c>
      <c r="J46" s="223" t="s">
        <v>33</v>
      </c>
      <c r="K46" s="223" t="s">
        <v>33</v>
      </c>
      <c r="L46" s="223">
        <v>1532.8</v>
      </c>
      <c r="M46" s="223">
        <v>1532.8</v>
      </c>
    </row>
    <row r="47" spans="1:13" ht="15" customHeight="1" x14ac:dyDescent="0.2">
      <c r="A47" s="275" t="s">
        <v>271</v>
      </c>
      <c r="B47" s="223">
        <v>202.8</v>
      </c>
      <c r="C47" s="223">
        <v>29.6</v>
      </c>
      <c r="D47" s="223">
        <v>25.8</v>
      </c>
      <c r="E47" s="223">
        <v>26.6</v>
      </c>
      <c r="F47" s="223">
        <v>49.4</v>
      </c>
      <c r="G47" s="223">
        <v>467.2</v>
      </c>
      <c r="H47" s="223">
        <v>122.9</v>
      </c>
      <c r="I47" s="223">
        <v>180.3</v>
      </c>
      <c r="J47" s="223">
        <v>343.1</v>
      </c>
      <c r="K47" s="223">
        <v>869.6</v>
      </c>
      <c r="L47" s="223">
        <v>1107.4000000000001</v>
      </c>
      <c r="M47" s="223">
        <v>2900.6</v>
      </c>
    </row>
    <row r="48" spans="1:13" ht="12.95" customHeight="1" x14ac:dyDescent="0.2">
      <c r="A48" s="276" t="s">
        <v>319</v>
      </c>
      <c r="B48" s="223">
        <v>-18590.900000000001</v>
      </c>
      <c r="C48" s="223">
        <v>-17634.5</v>
      </c>
      <c r="D48" s="223">
        <v>-16733.599999999999</v>
      </c>
      <c r="E48" s="223">
        <v>-15775.2</v>
      </c>
      <c r="F48" s="223">
        <v>-18389.5</v>
      </c>
      <c r="G48" s="223">
        <v>-17269.7</v>
      </c>
      <c r="H48" s="223">
        <v>-21962.6</v>
      </c>
      <c r="I48" s="223">
        <v>-14690.1</v>
      </c>
      <c r="J48" s="223">
        <v>-15595.4</v>
      </c>
      <c r="K48" s="223">
        <v>-17690.7</v>
      </c>
      <c r="L48" s="223">
        <v>-14747.9</v>
      </c>
      <c r="M48" s="223">
        <v>-19174.8</v>
      </c>
    </row>
    <row r="49" spans="1:13" ht="12.95" customHeight="1" x14ac:dyDescent="0.2">
      <c r="A49" s="276" t="s">
        <v>320</v>
      </c>
      <c r="B49" s="223">
        <v>341.5</v>
      </c>
      <c r="C49" s="223">
        <v>349.2</v>
      </c>
      <c r="D49" s="223">
        <v>307.10000000000002</v>
      </c>
      <c r="E49" s="223">
        <v>342.5</v>
      </c>
      <c r="F49" s="223">
        <v>356.4</v>
      </c>
      <c r="G49" s="223">
        <v>343.3</v>
      </c>
      <c r="H49" s="223">
        <v>346</v>
      </c>
      <c r="I49" s="223">
        <v>438.9</v>
      </c>
      <c r="J49" s="223">
        <v>462.5</v>
      </c>
      <c r="K49" s="223">
        <v>603.29999999999995</v>
      </c>
      <c r="L49" s="223">
        <v>828.1</v>
      </c>
      <c r="M49" s="223">
        <v>874.4</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50528.5</v>
      </c>
      <c r="C51" s="271">
        <v>43240.3</v>
      </c>
      <c r="D51" s="271">
        <v>30568.9</v>
      </c>
      <c r="E51" s="271">
        <v>41523.1</v>
      </c>
      <c r="F51" s="271">
        <v>54222.9</v>
      </c>
      <c r="G51" s="271">
        <v>45179.6</v>
      </c>
      <c r="H51" s="271">
        <v>62269.5</v>
      </c>
      <c r="I51" s="271">
        <v>38248</v>
      </c>
      <c r="J51" s="271">
        <v>37718.9</v>
      </c>
      <c r="K51" s="271">
        <v>36822.6</v>
      </c>
      <c r="L51" s="271">
        <v>38589.699999999997</v>
      </c>
      <c r="M51" s="271">
        <v>41766.300000000003</v>
      </c>
    </row>
    <row r="52" spans="1:13" s="302" customFormat="1" ht="6.95" customHeight="1" thickBot="1" x14ac:dyDescent="0.25">
      <c r="A52" s="230"/>
      <c r="B52" s="231"/>
      <c r="C52" s="231"/>
      <c r="D52" s="231"/>
      <c r="E52" s="231"/>
      <c r="F52" s="231"/>
      <c r="G52" s="277"/>
      <c r="H52" s="231"/>
      <c r="I52" s="231"/>
      <c r="J52" s="231"/>
      <c r="K52" s="231"/>
      <c r="L52" s="231"/>
      <c r="M52" s="231"/>
    </row>
    <row r="53" spans="1:13" s="302" customFormat="1" ht="6.95" customHeight="1" x14ac:dyDescent="0.2">
      <c r="A53" s="232"/>
      <c r="B53" s="212"/>
      <c r="C53" s="212"/>
      <c r="D53" s="212"/>
      <c r="E53" s="212"/>
      <c r="F53" s="212"/>
      <c r="G53" s="274"/>
      <c r="H53" s="212"/>
      <c r="I53" s="212"/>
      <c r="J53" s="212"/>
      <c r="K53" s="212"/>
      <c r="L53" s="212"/>
      <c r="M53" s="212"/>
    </row>
    <row r="54" spans="1:13" ht="12.95" customHeight="1" x14ac:dyDescent="0.2">
      <c r="A54" s="232" t="s">
        <v>14</v>
      </c>
      <c r="B54" s="212"/>
      <c r="G54" s="274"/>
    </row>
    <row r="55" spans="1:13" ht="12.95" customHeight="1" x14ac:dyDescent="0.2">
      <c r="A55" s="273" t="s">
        <v>47</v>
      </c>
      <c r="B55" s="212">
        <v>279</v>
      </c>
      <c r="C55" s="212">
        <v>265</v>
      </c>
      <c r="D55" s="212">
        <v>253</v>
      </c>
      <c r="E55" s="212">
        <v>251</v>
      </c>
      <c r="F55" s="212">
        <v>250</v>
      </c>
      <c r="G55" s="278">
        <v>253</v>
      </c>
      <c r="H55" s="212">
        <v>242</v>
      </c>
      <c r="I55" s="212">
        <v>240</v>
      </c>
      <c r="J55" s="212">
        <v>245</v>
      </c>
      <c r="K55" s="212">
        <v>247</v>
      </c>
      <c r="L55" s="212">
        <v>236</v>
      </c>
      <c r="M55" s="212">
        <v>238</v>
      </c>
    </row>
    <row r="56" spans="1:13" ht="12.95" customHeight="1" x14ac:dyDescent="0.2">
      <c r="B56" s="212"/>
    </row>
    <row r="57" spans="1:13" ht="12.95" customHeight="1" x14ac:dyDescent="0.2">
      <c r="B57" s="212"/>
    </row>
  </sheetData>
  <hyperlinks>
    <hyperlink ref="A1" location="Мазмуну!A1" display="МАЗМУНУНА  кайтуу" xr:uid="{00000000-0004-0000-5A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57"/>
  <sheetViews>
    <sheetView workbookViewId="0">
      <selection activeCell="M42" sqref="M42"/>
    </sheetView>
  </sheetViews>
  <sheetFormatPr defaultRowHeight="12.95" customHeight="1" x14ac:dyDescent="0.2"/>
  <cols>
    <col min="1" max="1" width="39.7109375" style="232" customWidth="1"/>
    <col min="2" max="2" width="8.7109375" style="289" hidden="1" customWidth="1"/>
    <col min="3" max="6" width="9.140625" style="212" hidden="1" customWidth="1"/>
    <col min="7" max="8" width="10.140625" style="212" hidden="1" customWidth="1"/>
    <col min="9" max="13" width="9.7109375" style="212" customWidth="1"/>
    <col min="14" max="256" width="9.140625" style="212"/>
    <col min="257" max="257" width="42.5703125" style="212" customWidth="1"/>
    <col min="258" max="262" width="0" style="212" hidden="1" customWidth="1"/>
    <col min="263" max="267" width="10.140625" style="212" customWidth="1"/>
    <col min="268" max="512" width="9.140625" style="212"/>
    <col min="513" max="513" width="42.5703125" style="212" customWidth="1"/>
    <col min="514" max="518" width="0" style="212" hidden="1" customWidth="1"/>
    <col min="519" max="523" width="10.140625" style="212" customWidth="1"/>
    <col min="524" max="768" width="9.140625" style="212"/>
    <col min="769" max="769" width="42.5703125" style="212" customWidth="1"/>
    <col min="770" max="774" width="0" style="212" hidden="1" customWidth="1"/>
    <col min="775" max="779" width="10.140625" style="212" customWidth="1"/>
    <col min="780" max="1024" width="9.140625" style="212"/>
    <col min="1025" max="1025" width="42.5703125" style="212" customWidth="1"/>
    <col min="1026" max="1030" width="0" style="212" hidden="1" customWidth="1"/>
    <col min="1031" max="1035" width="10.140625" style="212" customWidth="1"/>
    <col min="1036" max="1280" width="9.140625" style="212"/>
    <col min="1281" max="1281" width="42.5703125" style="212" customWidth="1"/>
    <col min="1282" max="1286" width="0" style="212" hidden="1" customWidth="1"/>
    <col min="1287" max="1291" width="10.140625" style="212" customWidth="1"/>
    <col min="1292" max="1536" width="9.140625" style="212"/>
    <col min="1537" max="1537" width="42.5703125" style="212" customWidth="1"/>
    <col min="1538" max="1542" width="0" style="212" hidden="1" customWidth="1"/>
    <col min="1543" max="1547" width="10.140625" style="212" customWidth="1"/>
    <col min="1548" max="1792" width="9.140625" style="212"/>
    <col min="1793" max="1793" width="42.5703125" style="212" customWidth="1"/>
    <col min="1794" max="1798" width="0" style="212" hidden="1" customWidth="1"/>
    <col min="1799" max="1803" width="10.140625" style="212" customWidth="1"/>
    <col min="1804" max="2048" width="9.140625" style="212"/>
    <col min="2049" max="2049" width="42.5703125" style="212" customWidth="1"/>
    <col min="2050" max="2054" width="0" style="212" hidden="1" customWidth="1"/>
    <col min="2055" max="2059" width="10.140625" style="212" customWidth="1"/>
    <col min="2060" max="2304" width="9.140625" style="212"/>
    <col min="2305" max="2305" width="42.5703125" style="212" customWidth="1"/>
    <col min="2306" max="2310" width="0" style="212" hidden="1" customWidth="1"/>
    <col min="2311" max="2315" width="10.140625" style="212" customWidth="1"/>
    <col min="2316" max="2560" width="9.140625" style="212"/>
    <col min="2561" max="2561" width="42.5703125" style="212" customWidth="1"/>
    <col min="2562" max="2566" width="0" style="212" hidden="1" customWidth="1"/>
    <col min="2567" max="2571" width="10.140625" style="212" customWidth="1"/>
    <col min="2572" max="2816" width="9.140625" style="212"/>
    <col min="2817" max="2817" width="42.5703125" style="212" customWidth="1"/>
    <col min="2818" max="2822" width="0" style="212" hidden="1" customWidth="1"/>
    <col min="2823" max="2827" width="10.140625" style="212" customWidth="1"/>
    <col min="2828" max="3072" width="9.140625" style="212"/>
    <col min="3073" max="3073" width="42.5703125" style="212" customWidth="1"/>
    <col min="3074" max="3078" width="0" style="212" hidden="1" customWidth="1"/>
    <col min="3079" max="3083" width="10.140625" style="212" customWidth="1"/>
    <col min="3084" max="3328" width="9.140625" style="212"/>
    <col min="3329" max="3329" width="42.5703125" style="212" customWidth="1"/>
    <col min="3330" max="3334" width="0" style="212" hidden="1" customWidth="1"/>
    <col min="3335" max="3339" width="10.140625" style="212" customWidth="1"/>
    <col min="3340" max="3584" width="9.140625" style="212"/>
    <col min="3585" max="3585" width="42.5703125" style="212" customWidth="1"/>
    <col min="3586" max="3590" width="0" style="212" hidden="1" customWidth="1"/>
    <col min="3591" max="3595" width="10.140625" style="212" customWidth="1"/>
    <col min="3596" max="3840" width="9.140625" style="212"/>
    <col min="3841" max="3841" width="42.5703125" style="212" customWidth="1"/>
    <col min="3842" max="3846" width="0" style="212" hidden="1" customWidth="1"/>
    <col min="3847" max="3851" width="10.140625" style="212" customWidth="1"/>
    <col min="3852" max="4096" width="9.140625" style="212"/>
    <col min="4097" max="4097" width="42.5703125" style="212" customWidth="1"/>
    <col min="4098" max="4102" width="0" style="212" hidden="1" customWidth="1"/>
    <col min="4103" max="4107" width="10.140625" style="212" customWidth="1"/>
    <col min="4108" max="4352" width="9.140625" style="212"/>
    <col min="4353" max="4353" width="42.5703125" style="212" customWidth="1"/>
    <col min="4354" max="4358" width="0" style="212" hidden="1" customWidth="1"/>
    <col min="4359" max="4363" width="10.140625" style="212" customWidth="1"/>
    <col min="4364" max="4608" width="9.140625" style="212"/>
    <col min="4609" max="4609" width="42.5703125" style="212" customWidth="1"/>
    <col min="4610" max="4614" width="0" style="212" hidden="1" customWidth="1"/>
    <col min="4615" max="4619" width="10.140625" style="212" customWidth="1"/>
    <col min="4620" max="4864" width="9.140625" style="212"/>
    <col min="4865" max="4865" width="42.5703125" style="212" customWidth="1"/>
    <col min="4866" max="4870" width="0" style="212" hidden="1" customWidth="1"/>
    <col min="4871" max="4875" width="10.140625" style="212" customWidth="1"/>
    <col min="4876" max="5120" width="9.140625" style="212"/>
    <col min="5121" max="5121" width="42.5703125" style="212" customWidth="1"/>
    <col min="5122" max="5126" width="0" style="212" hidden="1" customWidth="1"/>
    <col min="5127" max="5131" width="10.140625" style="212" customWidth="1"/>
    <col min="5132" max="5376" width="9.140625" style="212"/>
    <col min="5377" max="5377" width="42.5703125" style="212" customWidth="1"/>
    <col min="5378" max="5382" width="0" style="212" hidden="1" customWidth="1"/>
    <col min="5383" max="5387" width="10.140625" style="212" customWidth="1"/>
    <col min="5388" max="5632" width="9.140625" style="212"/>
    <col min="5633" max="5633" width="42.5703125" style="212" customWidth="1"/>
    <col min="5634" max="5638" width="0" style="212" hidden="1" customWidth="1"/>
    <col min="5639" max="5643" width="10.140625" style="212" customWidth="1"/>
    <col min="5644" max="5888" width="9.140625" style="212"/>
    <col min="5889" max="5889" width="42.5703125" style="212" customWidth="1"/>
    <col min="5890" max="5894" width="0" style="212" hidden="1" customWidth="1"/>
    <col min="5895" max="5899" width="10.140625" style="212" customWidth="1"/>
    <col min="5900" max="6144" width="9.140625" style="212"/>
    <col min="6145" max="6145" width="42.5703125" style="212" customWidth="1"/>
    <col min="6146" max="6150" width="0" style="212" hidden="1" customWidth="1"/>
    <col min="6151" max="6155" width="10.140625" style="212" customWidth="1"/>
    <col min="6156" max="6400" width="9.140625" style="212"/>
    <col min="6401" max="6401" width="42.5703125" style="212" customWidth="1"/>
    <col min="6402" max="6406" width="0" style="212" hidden="1" customWidth="1"/>
    <col min="6407" max="6411" width="10.140625" style="212" customWidth="1"/>
    <col min="6412" max="6656" width="9.140625" style="212"/>
    <col min="6657" max="6657" width="42.5703125" style="212" customWidth="1"/>
    <col min="6658" max="6662" width="0" style="212" hidden="1" customWidth="1"/>
    <col min="6663" max="6667" width="10.140625" style="212" customWidth="1"/>
    <col min="6668" max="6912" width="9.140625" style="212"/>
    <col min="6913" max="6913" width="42.5703125" style="212" customWidth="1"/>
    <col min="6914" max="6918" width="0" style="212" hidden="1" customWidth="1"/>
    <col min="6919" max="6923" width="10.140625" style="212" customWidth="1"/>
    <col min="6924" max="7168" width="9.140625" style="212"/>
    <col min="7169" max="7169" width="42.5703125" style="212" customWidth="1"/>
    <col min="7170" max="7174" width="0" style="212" hidden="1" customWidth="1"/>
    <col min="7175" max="7179" width="10.140625" style="212" customWidth="1"/>
    <col min="7180" max="7424" width="9.140625" style="212"/>
    <col min="7425" max="7425" width="42.5703125" style="212" customWidth="1"/>
    <col min="7426" max="7430" width="0" style="212" hidden="1" customWidth="1"/>
    <col min="7431" max="7435" width="10.140625" style="212" customWidth="1"/>
    <col min="7436" max="7680" width="9.140625" style="212"/>
    <col min="7681" max="7681" width="42.5703125" style="212" customWidth="1"/>
    <col min="7682" max="7686" width="0" style="212" hidden="1" customWidth="1"/>
    <col min="7687" max="7691" width="10.140625" style="212" customWidth="1"/>
    <col min="7692" max="7936" width="9.140625" style="212"/>
    <col min="7937" max="7937" width="42.5703125" style="212" customWidth="1"/>
    <col min="7938" max="7942" width="0" style="212" hidden="1" customWidth="1"/>
    <col min="7943" max="7947" width="10.140625" style="212" customWidth="1"/>
    <col min="7948" max="8192" width="9.140625" style="212"/>
    <col min="8193" max="8193" width="42.5703125" style="212" customWidth="1"/>
    <col min="8194" max="8198" width="0" style="212" hidden="1" customWidth="1"/>
    <col min="8199" max="8203" width="10.140625" style="212" customWidth="1"/>
    <col min="8204" max="8448" width="9.140625" style="212"/>
    <col min="8449" max="8449" width="42.5703125" style="212" customWidth="1"/>
    <col min="8450" max="8454" width="0" style="212" hidden="1" customWidth="1"/>
    <col min="8455" max="8459" width="10.140625" style="212" customWidth="1"/>
    <col min="8460" max="8704" width="9.140625" style="212"/>
    <col min="8705" max="8705" width="42.5703125" style="212" customWidth="1"/>
    <col min="8706" max="8710" width="0" style="212" hidden="1" customWidth="1"/>
    <col min="8711" max="8715" width="10.140625" style="212" customWidth="1"/>
    <col min="8716" max="8960" width="9.140625" style="212"/>
    <col min="8961" max="8961" width="42.5703125" style="212" customWidth="1"/>
    <col min="8962" max="8966" width="0" style="212" hidden="1" customWidth="1"/>
    <col min="8967" max="8971" width="10.140625" style="212" customWidth="1"/>
    <col min="8972" max="9216" width="9.140625" style="212"/>
    <col min="9217" max="9217" width="42.5703125" style="212" customWidth="1"/>
    <col min="9218" max="9222" width="0" style="212" hidden="1" customWidth="1"/>
    <col min="9223" max="9227" width="10.140625" style="212" customWidth="1"/>
    <col min="9228" max="9472" width="9.140625" style="212"/>
    <col min="9473" max="9473" width="42.5703125" style="212" customWidth="1"/>
    <col min="9474" max="9478" width="0" style="212" hidden="1" customWidth="1"/>
    <col min="9479" max="9483" width="10.140625" style="212" customWidth="1"/>
    <col min="9484" max="9728" width="9.140625" style="212"/>
    <col min="9729" max="9729" width="42.5703125" style="212" customWidth="1"/>
    <col min="9730" max="9734" width="0" style="212" hidden="1" customWidth="1"/>
    <col min="9735" max="9739" width="10.140625" style="212" customWidth="1"/>
    <col min="9740" max="9984" width="9.140625" style="212"/>
    <col min="9985" max="9985" width="42.5703125" style="212" customWidth="1"/>
    <col min="9986" max="9990" width="0" style="212" hidden="1" customWidth="1"/>
    <col min="9991" max="9995" width="10.140625" style="212" customWidth="1"/>
    <col min="9996" max="10240" width="9.140625" style="212"/>
    <col min="10241" max="10241" width="42.5703125" style="212" customWidth="1"/>
    <col min="10242" max="10246" width="0" style="212" hidden="1" customWidth="1"/>
    <col min="10247" max="10251" width="10.140625" style="212" customWidth="1"/>
    <col min="10252" max="10496" width="9.140625" style="212"/>
    <col min="10497" max="10497" width="42.5703125" style="212" customWidth="1"/>
    <col min="10498" max="10502" width="0" style="212" hidden="1" customWidth="1"/>
    <col min="10503" max="10507" width="10.140625" style="212" customWidth="1"/>
    <col min="10508" max="10752" width="9.140625" style="212"/>
    <col min="10753" max="10753" width="42.5703125" style="212" customWidth="1"/>
    <col min="10754" max="10758" width="0" style="212" hidden="1" customWidth="1"/>
    <col min="10759" max="10763" width="10.140625" style="212" customWidth="1"/>
    <col min="10764" max="11008" width="9.140625" style="212"/>
    <col min="11009" max="11009" width="42.5703125" style="212" customWidth="1"/>
    <col min="11010" max="11014" width="0" style="212" hidden="1" customWidth="1"/>
    <col min="11015" max="11019" width="10.140625" style="212" customWidth="1"/>
    <col min="11020" max="11264" width="9.140625" style="212"/>
    <col min="11265" max="11265" width="42.5703125" style="212" customWidth="1"/>
    <col min="11266" max="11270" width="0" style="212" hidden="1" customWidth="1"/>
    <col min="11271" max="11275" width="10.140625" style="212" customWidth="1"/>
    <col min="11276" max="11520" width="9.140625" style="212"/>
    <col min="11521" max="11521" width="42.5703125" style="212" customWidth="1"/>
    <col min="11522" max="11526" width="0" style="212" hidden="1" customWidth="1"/>
    <col min="11527" max="11531" width="10.140625" style="212" customWidth="1"/>
    <col min="11532" max="11776" width="9.140625" style="212"/>
    <col min="11777" max="11777" width="42.5703125" style="212" customWidth="1"/>
    <col min="11778" max="11782" width="0" style="212" hidden="1" customWidth="1"/>
    <col min="11783" max="11787" width="10.140625" style="212" customWidth="1"/>
    <col min="11788" max="12032" width="9.140625" style="212"/>
    <col min="12033" max="12033" width="42.5703125" style="212" customWidth="1"/>
    <col min="12034" max="12038" width="0" style="212" hidden="1" customWidth="1"/>
    <col min="12039" max="12043" width="10.140625" style="212" customWidth="1"/>
    <col min="12044" max="12288" width="9.140625" style="212"/>
    <col min="12289" max="12289" width="42.5703125" style="212" customWidth="1"/>
    <col min="12290" max="12294" width="0" style="212" hidden="1" customWidth="1"/>
    <col min="12295" max="12299" width="10.140625" style="212" customWidth="1"/>
    <col min="12300" max="12544" width="9.140625" style="212"/>
    <col min="12545" max="12545" width="42.5703125" style="212" customWidth="1"/>
    <col min="12546" max="12550" width="0" style="212" hidden="1" customWidth="1"/>
    <col min="12551" max="12555" width="10.140625" style="212" customWidth="1"/>
    <col min="12556" max="12800" width="9.140625" style="212"/>
    <col min="12801" max="12801" width="42.5703125" style="212" customWidth="1"/>
    <col min="12802" max="12806" width="0" style="212" hidden="1" customWidth="1"/>
    <col min="12807" max="12811" width="10.140625" style="212" customWidth="1"/>
    <col min="12812" max="13056" width="9.140625" style="212"/>
    <col min="13057" max="13057" width="42.5703125" style="212" customWidth="1"/>
    <col min="13058" max="13062" width="0" style="212" hidden="1" customWidth="1"/>
    <col min="13063" max="13067" width="10.140625" style="212" customWidth="1"/>
    <col min="13068" max="13312" width="9.140625" style="212"/>
    <col min="13313" max="13313" width="42.5703125" style="212" customWidth="1"/>
    <col min="13314" max="13318" width="0" style="212" hidden="1" customWidth="1"/>
    <col min="13319" max="13323" width="10.140625" style="212" customWidth="1"/>
    <col min="13324" max="13568" width="9.140625" style="212"/>
    <col min="13569" max="13569" width="42.5703125" style="212" customWidth="1"/>
    <col min="13570" max="13574" width="0" style="212" hidden="1" customWidth="1"/>
    <col min="13575" max="13579" width="10.140625" style="212" customWidth="1"/>
    <col min="13580" max="13824" width="9.140625" style="212"/>
    <col min="13825" max="13825" width="42.5703125" style="212" customWidth="1"/>
    <col min="13826" max="13830" width="0" style="212" hidden="1" customWidth="1"/>
    <col min="13831" max="13835" width="10.140625" style="212" customWidth="1"/>
    <col min="13836" max="14080" width="9.140625" style="212"/>
    <col min="14081" max="14081" width="42.5703125" style="212" customWidth="1"/>
    <col min="14082" max="14086" width="0" style="212" hidden="1" customWidth="1"/>
    <col min="14087" max="14091" width="10.140625" style="212" customWidth="1"/>
    <col min="14092" max="14336" width="9.140625" style="212"/>
    <col min="14337" max="14337" width="42.5703125" style="212" customWidth="1"/>
    <col min="14338" max="14342" width="0" style="212" hidden="1" customWidth="1"/>
    <col min="14343" max="14347" width="10.140625" style="212" customWidth="1"/>
    <col min="14348" max="14592" width="9.140625" style="212"/>
    <col min="14593" max="14593" width="42.5703125" style="212" customWidth="1"/>
    <col min="14594" max="14598" width="0" style="212" hidden="1" customWidth="1"/>
    <col min="14599" max="14603" width="10.140625" style="212" customWidth="1"/>
    <col min="14604" max="14848" width="9.140625" style="212"/>
    <col min="14849" max="14849" width="42.5703125" style="212" customWidth="1"/>
    <col min="14850" max="14854" width="0" style="212" hidden="1" customWidth="1"/>
    <col min="14855" max="14859" width="10.140625" style="212" customWidth="1"/>
    <col min="14860" max="15104" width="9.140625" style="212"/>
    <col min="15105" max="15105" width="42.5703125" style="212" customWidth="1"/>
    <col min="15106" max="15110" width="0" style="212" hidden="1" customWidth="1"/>
    <col min="15111" max="15115" width="10.140625" style="212" customWidth="1"/>
    <col min="15116" max="15360" width="9.140625" style="212"/>
    <col min="15361" max="15361" width="42.5703125" style="212" customWidth="1"/>
    <col min="15362" max="15366" width="0" style="212" hidden="1" customWidth="1"/>
    <col min="15367" max="15371" width="10.140625" style="212" customWidth="1"/>
    <col min="15372" max="15616" width="9.140625" style="212"/>
    <col min="15617" max="15617" width="42.5703125" style="212" customWidth="1"/>
    <col min="15618" max="15622" width="0" style="212" hidden="1" customWidth="1"/>
    <col min="15623" max="15627" width="10.140625" style="212" customWidth="1"/>
    <col min="15628" max="15872" width="9.140625" style="212"/>
    <col min="15873" max="15873" width="42.5703125" style="212" customWidth="1"/>
    <col min="15874" max="15878" width="0" style="212" hidden="1" customWidth="1"/>
    <col min="15879" max="15883" width="10.140625" style="212" customWidth="1"/>
    <col min="15884" max="16128" width="9.140625" style="212"/>
    <col min="16129" max="16129" width="42.5703125" style="212" customWidth="1"/>
    <col min="16130" max="16134" width="0" style="212" hidden="1" customWidth="1"/>
    <col min="16135" max="16139" width="10.140625" style="212" customWidth="1"/>
    <col min="16140" max="16384" width="9.140625" style="212"/>
  </cols>
  <sheetData>
    <row r="1" spans="1:13" s="6" customFormat="1" ht="12.95" customHeight="1" x14ac:dyDescent="0.2">
      <c r="A1" s="952" t="s">
        <v>1375</v>
      </c>
    </row>
    <row r="2" spans="1:13" s="279" customFormat="1" ht="18" customHeight="1" x14ac:dyDescent="0.2">
      <c r="A2" s="210" t="s">
        <v>354</v>
      </c>
      <c r="B2" s="287"/>
    </row>
    <row r="3" spans="1:13" s="279" customFormat="1" ht="18" customHeight="1" x14ac:dyDescent="0.2">
      <c r="A3" s="210" t="s">
        <v>355</v>
      </c>
      <c r="B3" s="287"/>
    </row>
    <row r="4" spans="1:13" s="269" customFormat="1" ht="18" customHeight="1" thickBot="1" x14ac:dyDescent="0.25">
      <c r="A4" s="268" t="s">
        <v>150</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1635.3</v>
      </c>
      <c r="C7" s="271">
        <v>1478</v>
      </c>
      <c r="D7" s="271">
        <v>1630.6</v>
      </c>
      <c r="E7" s="271">
        <v>1827.5</v>
      </c>
      <c r="F7" s="271">
        <v>2026.2</v>
      </c>
      <c r="G7" s="271">
        <v>1946.1</v>
      </c>
      <c r="H7" s="271">
        <v>1789.5</v>
      </c>
      <c r="I7" s="271">
        <v>2520.9</v>
      </c>
      <c r="J7" s="271">
        <v>5272.9</v>
      </c>
      <c r="K7" s="271">
        <v>5360.5</v>
      </c>
      <c r="L7" s="271">
        <v>11212.3</v>
      </c>
      <c r="M7" s="271">
        <v>23538.3</v>
      </c>
    </row>
    <row r="8" spans="1:13" ht="12.95" customHeight="1" x14ac:dyDescent="0.2">
      <c r="A8" s="273" t="s">
        <v>236</v>
      </c>
      <c r="B8" s="274">
        <v>815.7</v>
      </c>
      <c r="C8" s="274">
        <v>801.6</v>
      </c>
      <c r="D8" s="274">
        <v>908.3</v>
      </c>
      <c r="E8" s="274">
        <v>1037.8</v>
      </c>
      <c r="F8" s="274">
        <v>1153.3</v>
      </c>
      <c r="G8" s="274">
        <v>1057.0999999999999</v>
      </c>
      <c r="H8" s="274">
        <v>1082.7</v>
      </c>
      <c r="I8" s="274">
        <v>1296.0999999999999</v>
      </c>
      <c r="J8" s="274">
        <v>3317.3</v>
      </c>
      <c r="K8" s="274">
        <v>3058.4</v>
      </c>
      <c r="L8" s="223">
        <v>6691.2</v>
      </c>
      <c r="M8" s="223">
        <v>7202</v>
      </c>
    </row>
    <row r="9" spans="1:13" ht="12.95" customHeight="1" x14ac:dyDescent="0.2">
      <c r="A9" s="275" t="s">
        <v>301</v>
      </c>
      <c r="B9" s="274">
        <v>176.9</v>
      </c>
      <c r="C9" s="274">
        <v>238.9</v>
      </c>
      <c r="D9" s="274">
        <v>204.5</v>
      </c>
      <c r="E9" s="274">
        <v>170.2</v>
      </c>
      <c r="F9" s="274">
        <v>274.89999999999998</v>
      </c>
      <c r="G9" s="274">
        <v>242</v>
      </c>
      <c r="H9" s="274">
        <v>270.39999999999998</v>
      </c>
      <c r="I9" s="274">
        <v>289.5</v>
      </c>
      <c r="J9" s="274">
        <v>1368.6</v>
      </c>
      <c r="K9" s="274">
        <v>895.8</v>
      </c>
      <c r="L9" s="223">
        <v>2249.5</v>
      </c>
      <c r="M9" s="223">
        <v>2288.1</v>
      </c>
    </row>
    <row r="10" spans="1:13" ht="12.95" customHeight="1" x14ac:dyDescent="0.2">
      <c r="A10" s="275" t="s">
        <v>238</v>
      </c>
      <c r="B10" s="274">
        <v>57.6</v>
      </c>
      <c r="C10" s="274">
        <v>56.1</v>
      </c>
      <c r="D10" s="274">
        <v>170.2</v>
      </c>
      <c r="E10" s="274">
        <v>283.10000000000002</v>
      </c>
      <c r="F10" s="274">
        <v>294.8</v>
      </c>
      <c r="G10" s="274">
        <v>287.39999999999998</v>
      </c>
      <c r="H10" s="274">
        <v>182.3</v>
      </c>
      <c r="I10" s="274">
        <v>316.10000000000002</v>
      </c>
      <c r="J10" s="274">
        <v>613.9</v>
      </c>
      <c r="K10" s="274">
        <v>208.5</v>
      </c>
      <c r="L10" s="223">
        <v>711.7</v>
      </c>
      <c r="M10" s="223">
        <v>535.20000000000005</v>
      </c>
    </row>
    <row r="11" spans="1:13" ht="12.95" customHeight="1" x14ac:dyDescent="0.2">
      <c r="A11" s="275" t="s">
        <v>239</v>
      </c>
      <c r="B11" s="274">
        <v>78.400000000000006</v>
      </c>
      <c r="C11" s="274">
        <v>101.4</v>
      </c>
      <c r="D11" s="274">
        <v>85.5</v>
      </c>
      <c r="E11" s="274">
        <v>162.19999999999999</v>
      </c>
      <c r="F11" s="274">
        <v>155.69999999999999</v>
      </c>
      <c r="G11" s="274">
        <v>122.9</v>
      </c>
      <c r="H11" s="274">
        <v>135</v>
      </c>
      <c r="I11" s="274">
        <v>188.4</v>
      </c>
      <c r="J11" s="274">
        <v>479.7</v>
      </c>
      <c r="K11" s="274">
        <v>585.5</v>
      </c>
      <c r="L11" s="223">
        <v>913.4</v>
      </c>
      <c r="M11" s="223">
        <v>779.7</v>
      </c>
    </row>
    <row r="12" spans="1:13" ht="12" x14ac:dyDescent="0.2">
      <c r="A12" s="275" t="s">
        <v>302</v>
      </c>
      <c r="B12" s="274">
        <v>163.6</v>
      </c>
      <c r="C12" s="274">
        <v>76.900000000000006</v>
      </c>
      <c r="D12" s="274">
        <v>111.6</v>
      </c>
      <c r="E12" s="274">
        <v>129.5</v>
      </c>
      <c r="F12" s="274">
        <v>148.19999999999999</v>
      </c>
      <c r="G12" s="274">
        <v>118.7</v>
      </c>
      <c r="H12" s="274">
        <v>106.3</v>
      </c>
      <c r="I12" s="274">
        <v>108.4</v>
      </c>
      <c r="J12" s="274">
        <v>177.2</v>
      </c>
      <c r="K12" s="274">
        <v>221</v>
      </c>
      <c r="L12" s="223">
        <v>813.4</v>
      </c>
      <c r="M12" s="223">
        <v>541.79999999999995</v>
      </c>
    </row>
    <row r="13" spans="1:13" ht="24" x14ac:dyDescent="0.2">
      <c r="A13" s="275" t="s">
        <v>241</v>
      </c>
      <c r="B13" s="274">
        <v>13.4</v>
      </c>
      <c r="C13" s="274">
        <v>13.4</v>
      </c>
      <c r="D13" s="274">
        <v>13.2</v>
      </c>
      <c r="E13" s="274">
        <v>11.9</v>
      </c>
      <c r="F13" s="274">
        <v>11.9</v>
      </c>
      <c r="G13" s="274">
        <v>11.9</v>
      </c>
      <c r="H13" s="274">
        <v>13.1</v>
      </c>
      <c r="I13" s="274">
        <v>0.9</v>
      </c>
      <c r="J13" s="274">
        <v>1.2</v>
      </c>
      <c r="K13" s="274">
        <v>4.5999999999999996</v>
      </c>
      <c r="L13" s="223">
        <v>11.4</v>
      </c>
      <c r="M13" s="223">
        <v>3.8</v>
      </c>
    </row>
    <row r="14" spans="1:13" ht="12.95" customHeight="1" x14ac:dyDescent="0.2">
      <c r="A14" s="275" t="s">
        <v>242</v>
      </c>
      <c r="B14" s="274">
        <v>252.9</v>
      </c>
      <c r="C14" s="274">
        <v>248.2</v>
      </c>
      <c r="D14" s="274">
        <v>259.89999999999998</v>
      </c>
      <c r="E14" s="274">
        <v>205.1</v>
      </c>
      <c r="F14" s="274">
        <v>193.9</v>
      </c>
      <c r="G14" s="274">
        <v>185.3</v>
      </c>
      <c r="H14" s="274">
        <v>223.1</v>
      </c>
      <c r="I14" s="274">
        <v>205.6</v>
      </c>
      <c r="J14" s="274">
        <v>223.1</v>
      </c>
      <c r="K14" s="274">
        <v>644.20000000000005</v>
      </c>
      <c r="L14" s="223">
        <v>874.8</v>
      </c>
      <c r="M14" s="223">
        <v>1807.9</v>
      </c>
    </row>
    <row r="15" spans="1:13" ht="12.95" customHeight="1" x14ac:dyDescent="0.2">
      <c r="A15" s="275" t="s">
        <v>243</v>
      </c>
      <c r="B15" s="223">
        <v>58.1</v>
      </c>
      <c r="C15" s="223">
        <v>54.8</v>
      </c>
      <c r="D15" s="223">
        <v>37.299999999999997</v>
      </c>
      <c r="E15" s="223">
        <v>38.799999999999997</v>
      </c>
      <c r="F15" s="223">
        <v>40.4</v>
      </c>
      <c r="G15" s="223">
        <v>44.9</v>
      </c>
      <c r="H15" s="223">
        <v>125.1</v>
      </c>
      <c r="I15" s="223">
        <v>183.8</v>
      </c>
      <c r="J15" s="223">
        <v>431.7</v>
      </c>
      <c r="K15" s="223">
        <v>490</v>
      </c>
      <c r="L15" s="223">
        <v>983.1</v>
      </c>
      <c r="M15" s="223">
        <v>1234.8</v>
      </c>
    </row>
    <row r="16" spans="1:13" ht="12.95" customHeight="1" x14ac:dyDescent="0.2">
      <c r="A16" s="275" t="s">
        <v>244</v>
      </c>
      <c r="B16" s="223">
        <v>14.8</v>
      </c>
      <c r="C16" s="223">
        <v>11.9</v>
      </c>
      <c r="D16" s="223">
        <v>26.1</v>
      </c>
      <c r="E16" s="223">
        <v>37</v>
      </c>
      <c r="F16" s="223">
        <v>33.299999999999997</v>
      </c>
      <c r="G16" s="223">
        <v>44</v>
      </c>
      <c r="H16" s="223">
        <v>27.5</v>
      </c>
      <c r="I16" s="223">
        <v>3.4</v>
      </c>
      <c r="J16" s="223">
        <v>22</v>
      </c>
      <c r="K16" s="223">
        <v>8.8000000000000007</v>
      </c>
      <c r="L16" s="223">
        <v>134</v>
      </c>
      <c r="M16" s="223">
        <v>10.6</v>
      </c>
    </row>
    <row r="17" spans="1:13" ht="12.95" customHeight="1" x14ac:dyDescent="0.2">
      <c r="A17" s="273" t="s">
        <v>245</v>
      </c>
      <c r="B17" s="223">
        <v>819.6</v>
      </c>
      <c r="C17" s="223">
        <v>676.3</v>
      </c>
      <c r="D17" s="223">
        <v>722.2</v>
      </c>
      <c r="E17" s="223">
        <v>789.8</v>
      </c>
      <c r="F17" s="223">
        <v>872.9</v>
      </c>
      <c r="G17" s="223">
        <v>889.1</v>
      </c>
      <c r="H17" s="223">
        <v>706.8</v>
      </c>
      <c r="I17" s="223">
        <v>1224.9000000000001</v>
      </c>
      <c r="J17" s="223">
        <v>1955.6</v>
      </c>
      <c r="K17" s="223">
        <v>2302.1</v>
      </c>
      <c r="L17" s="223">
        <v>4521.2</v>
      </c>
      <c r="M17" s="223">
        <v>16336.3</v>
      </c>
    </row>
    <row r="18" spans="1:13" ht="12.95" customHeight="1" x14ac:dyDescent="0.2">
      <c r="A18" s="275" t="s">
        <v>246</v>
      </c>
      <c r="B18" s="223">
        <v>802.7</v>
      </c>
      <c r="C18" s="223">
        <v>658.8</v>
      </c>
      <c r="D18" s="223">
        <v>707.6</v>
      </c>
      <c r="E18" s="223">
        <v>773.3</v>
      </c>
      <c r="F18" s="223">
        <v>856.2</v>
      </c>
      <c r="G18" s="223">
        <v>866.8</v>
      </c>
      <c r="H18" s="223">
        <v>636.6</v>
      </c>
      <c r="I18" s="223">
        <v>770.8</v>
      </c>
      <c r="J18" s="223">
        <v>1364.3</v>
      </c>
      <c r="K18" s="223">
        <v>1579.5</v>
      </c>
      <c r="L18" s="223">
        <v>4255.3999999999996</v>
      </c>
      <c r="M18" s="223">
        <v>15661.4</v>
      </c>
    </row>
    <row r="19" spans="1:13" ht="12.95" customHeight="1" x14ac:dyDescent="0.2">
      <c r="A19" s="275" t="s">
        <v>247</v>
      </c>
      <c r="B19" s="223" t="s">
        <v>248</v>
      </c>
      <c r="C19" s="223" t="s">
        <v>248</v>
      </c>
      <c r="D19" s="223" t="s">
        <v>248</v>
      </c>
      <c r="E19" s="223" t="s">
        <v>248</v>
      </c>
      <c r="F19" s="223">
        <v>0.4</v>
      </c>
      <c r="G19" s="223">
        <v>0.9</v>
      </c>
      <c r="H19" s="223">
        <v>0.8</v>
      </c>
      <c r="I19" s="223">
        <v>0.4</v>
      </c>
      <c r="J19" s="223" t="s">
        <v>33</v>
      </c>
      <c r="K19" s="223" t="s">
        <v>33</v>
      </c>
      <c r="L19" s="223">
        <v>0.7</v>
      </c>
      <c r="M19" s="223">
        <v>0.7</v>
      </c>
    </row>
    <row r="20" spans="1:13" ht="12.95" customHeight="1" x14ac:dyDescent="0.2">
      <c r="A20" s="275" t="s">
        <v>249</v>
      </c>
      <c r="B20" s="223" t="s">
        <v>33</v>
      </c>
      <c r="C20" s="223" t="s">
        <v>33</v>
      </c>
      <c r="D20" s="223" t="s">
        <v>33</v>
      </c>
      <c r="E20" s="223" t="s">
        <v>33</v>
      </c>
      <c r="F20" s="223" t="s">
        <v>33</v>
      </c>
      <c r="G20" s="223" t="s">
        <v>33</v>
      </c>
      <c r="H20" s="223" t="s">
        <v>33</v>
      </c>
      <c r="I20" s="223" t="s">
        <v>33</v>
      </c>
      <c r="J20" s="223" t="s">
        <v>33</v>
      </c>
      <c r="K20" s="223" t="s">
        <v>33</v>
      </c>
      <c r="L20" s="223" t="s">
        <v>33</v>
      </c>
      <c r="M20" s="223" t="s">
        <v>33</v>
      </c>
    </row>
    <row r="21" spans="1:13" ht="12.95" customHeight="1" x14ac:dyDescent="0.2">
      <c r="A21" s="275" t="s">
        <v>250</v>
      </c>
      <c r="B21" s="223">
        <v>0.5</v>
      </c>
      <c r="C21" s="223">
        <v>1.3</v>
      </c>
      <c r="D21" s="223">
        <v>1.2</v>
      </c>
      <c r="E21" s="223">
        <v>1.2</v>
      </c>
      <c r="F21" s="223">
        <v>1.4</v>
      </c>
      <c r="G21" s="223">
        <v>1.6</v>
      </c>
      <c r="H21" s="223">
        <v>2.2999999999999998</v>
      </c>
      <c r="I21" s="223">
        <v>3.5</v>
      </c>
      <c r="J21" s="223">
        <v>4.4000000000000004</v>
      </c>
      <c r="K21" s="223">
        <v>8.1</v>
      </c>
      <c r="L21" s="223">
        <v>5.9</v>
      </c>
      <c r="M21" s="223">
        <v>6.5</v>
      </c>
    </row>
    <row r="22" spans="1:13" ht="12.95" customHeight="1" x14ac:dyDescent="0.2">
      <c r="A22" s="275" t="s">
        <v>251</v>
      </c>
      <c r="B22" s="223">
        <v>0</v>
      </c>
      <c r="C22" s="223">
        <v>4.5999999999999996</v>
      </c>
      <c r="D22" s="223">
        <v>0.6</v>
      </c>
      <c r="E22" s="223">
        <v>0.6</v>
      </c>
      <c r="F22" s="223">
        <v>0.6</v>
      </c>
      <c r="G22" s="223">
        <v>0.6</v>
      </c>
      <c r="H22" s="223">
        <v>0.6</v>
      </c>
      <c r="I22" s="223">
        <v>0.6</v>
      </c>
      <c r="J22" s="223">
        <v>0.7</v>
      </c>
      <c r="K22" s="223">
        <v>7.4</v>
      </c>
      <c r="L22" s="223">
        <v>7.5</v>
      </c>
      <c r="M22" s="223">
        <v>0.2</v>
      </c>
    </row>
    <row r="23" spans="1:13" ht="12.95" customHeight="1" x14ac:dyDescent="0.2">
      <c r="A23" s="275" t="s">
        <v>252</v>
      </c>
      <c r="B23" s="223">
        <v>3.3</v>
      </c>
      <c r="C23" s="223">
        <v>2.6</v>
      </c>
      <c r="D23" s="223">
        <v>7.3</v>
      </c>
      <c r="E23" s="223">
        <v>12.2</v>
      </c>
      <c r="F23" s="223">
        <v>13</v>
      </c>
      <c r="G23" s="223">
        <v>14.4</v>
      </c>
      <c r="H23" s="223">
        <v>27.2</v>
      </c>
      <c r="I23" s="223">
        <v>49.3</v>
      </c>
      <c r="J23" s="223">
        <v>36.6</v>
      </c>
      <c r="K23" s="223">
        <v>29.7</v>
      </c>
      <c r="L23" s="223">
        <v>38.700000000000003</v>
      </c>
      <c r="M23" s="223">
        <v>44.5</v>
      </c>
    </row>
    <row r="24" spans="1:13" ht="12.95" customHeight="1" x14ac:dyDescent="0.2">
      <c r="A24" s="275" t="s">
        <v>253</v>
      </c>
      <c r="B24" s="223">
        <v>12.2</v>
      </c>
      <c r="C24" s="223">
        <v>8.1</v>
      </c>
      <c r="D24" s="223">
        <v>4.5</v>
      </c>
      <c r="E24" s="223">
        <v>0.6</v>
      </c>
      <c r="F24" s="223">
        <v>0.1</v>
      </c>
      <c r="G24" s="223">
        <v>3.4</v>
      </c>
      <c r="H24" s="223">
        <v>38.1</v>
      </c>
      <c r="I24" s="223">
        <v>398.7</v>
      </c>
      <c r="J24" s="223">
        <v>483.1</v>
      </c>
      <c r="K24" s="223">
        <v>671.2</v>
      </c>
      <c r="L24" s="223">
        <v>203.2</v>
      </c>
      <c r="M24" s="223">
        <v>618.5</v>
      </c>
    </row>
    <row r="25" spans="1:13" ht="24" x14ac:dyDescent="0.2">
      <c r="A25" s="273" t="s">
        <v>317</v>
      </c>
      <c r="B25" s="223">
        <v>0.7</v>
      </c>
      <c r="C25" s="223">
        <v>0.9</v>
      </c>
      <c r="D25" s="223">
        <v>1.1000000000000001</v>
      </c>
      <c r="E25" s="223">
        <v>1.9</v>
      </c>
      <c r="F25" s="223">
        <v>1.3</v>
      </c>
      <c r="G25" s="223">
        <v>1.2</v>
      </c>
      <c r="H25" s="223">
        <v>1.2</v>
      </c>
      <c r="I25" s="223">
        <v>1.6</v>
      </c>
      <c r="J25" s="223">
        <v>66.7</v>
      </c>
      <c r="K25" s="223">
        <v>6.3</v>
      </c>
      <c r="L25" s="223">
        <v>9.8000000000000007</v>
      </c>
      <c r="M25" s="223">
        <v>4.5</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1160.0999999999999</v>
      </c>
      <c r="C27" s="271">
        <v>1171.5</v>
      </c>
      <c r="D27" s="271">
        <v>1274.9000000000001</v>
      </c>
      <c r="E27" s="271">
        <v>1255.9000000000001</v>
      </c>
      <c r="F27" s="271">
        <v>1291</v>
      </c>
      <c r="G27" s="271">
        <v>1270.9000000000001</v>
      </c>
      <c r="H27" s="271">
        <v>1191.5</v>
      </c>
      <c r="I27" s="271">
        <v>1336.1</v>
      </c>
      <c r="J27" s="271">
        <v>2217.6</v>
      </c>
      <c r="K27" s="271">
        <v>2353.6999999999998</v>
      </c>
      <c r="L27" s="271">
        <v>7282.8</v>
      </c>
      <c r="M27" s="271">
        <v>5116.1000000000004</v>
      </c>
    </row>
    <row r="28" spans="1:13" ht="12.95" customHeight="1" x14ac:dyDescent="0.2">
      <c r="A28" s="273" t="s">
        <v>255</v>
      </c>
      <c r="B28" s="274">
        <v>741.6</v>
      </c>
      <c r="C28" s="274">
        <v>750.9</v>
      </c>
      <c r="D28" s="274">
        <v>699.4</v>
      </c>
      <c r="E28" s="274">
        <v>714.2</v>
      </c>
      <c r="F28" s="274">
        <v>885.9</v>
      </c>
      <c r="G28" s="274">
        <v>893</v>
      </c>
      <c r="H28" s="274">
        <v>1060.0999999999999</v>
      </c>
      <c r="I28" s="274">
        <v>1051.5</v>
      </c>
      <c r="J28" s="274">
        <v>1638.7</v>
      </c>
      <c r="K28" s="274">
        <v>1777</v>
      </c>
      <c r="L28" s="274">
        <v>3895.8</v>
      </c>
      <c r="M28" s="274">
        <v>4432.5</v>
      </c>
    </row>
    <row r="29" spans="1:13" ht="12.95" customHeight="1" x14ac:dyDescent="0.2">
      <c r="A29" s="275" t="s">
        <v>256</v>
      </c>
      <c r="B29" s="274">
        <v>57.8</v>
      </c>
      <c r="C29" s="274">
        <v>65.099999999999994</v>
      </c>
      <c r="D29" s="274">
        <v>80</v>
      </c>
      <c r="E29" s="274">
        <v>121.9</v>
      </c>
      <c r="F29" s="274">
        <v>117</v>
      </c>
      <c r="G29" s="274">
        <v>113.6</v>
      </c>
      <c r="H29" s="274">
        <v>106.9</v>
      </c>
      <c r="I29" s="274">
        <v>200.5</v>
      </c>
      <c r="J29" s="274">
        <v>238.6</v>
      </c>
      <c r="K29" s="274">
        <v>580.79999999999995</v>
      </c>
      <c r="L29" s="223">
        <v>1434.5</v>
      </c>
      <c r="M29" s="223">
        <v>1112.9000000000001</v>
      </c>
    </row>
    <row r="30" spans="1:13" ht="12.95" customHeight="1" x14ac:dyDescent="0.2">
      <c r="A30" s="275" t="s">
        <v>257</v>
      </c>
      <c r="B30" s="274">
        <v>215.5</v>
      </c>
      <c r="C30" s="274">
        <v>68</v>
      </c>
      <c r="D30" s="274">
        <v>69.900000000000006</v>
      </c>
      <c r="E30" s="274">
        <v>51.4</v>
      </c>
      <c r="F30" s="274">
        <v>125</v>
      </c>
      <c r="G30" s="274">
        <v>84.9</v>
      </c>
      <c r="H30" s="274">
        <v>166.9</v>
      </c>
      <c r="I30" s="274">
        <v>127.3</v>
      </c>
      <c r="J30" s="274">
        <v>224.7</v>
      </c>
      <c r="K30" s="274">
        <v>82.4</v>
      </c>
      <c r="L30" s="223">
        <v>300.10000000000002</v>
      </c>
      <c r="M30" s="223">
        <v>823.2</v>
      </c>
    </row>
    <row r="31" spans="1:13" ht="12.95" customHeight="1" x14ac:dyDescent="0.2">
      <c r="A31" s="275" t="s">
        <v>258</v>
      </c>
      <c r="B31" s="274">
        <v>245.8</v>
      </c>
      <c r="C31" s="274">
        <v>269.39999999999998</v>
      </c>
      <c r="D31" s="274">
        <v>279.8</v>
      </c>
      <c r="E31" s="274">
        <v>414.9</v>
      </c>
      <c r="F31" s="274">
        <v>490.8</v>
      </c>
      <c r="G31" s="274">
        <v>513.70000000000005</v>
      </c>
      <c r="H31" s="274">
        <v>581.4</v>
      </c>
      <c r="I31" s="274">
        <v>458.6</v>
      </c>
      <c r="J31" s="274">
        <v>588</v>
      </c>
      <c r="K31" s="274">
        <v>530.20000000000005</v>
      </c>
      <c r="L31" s="223">
        <v>473.3</v>
      </c>
      <c r="M31" s="223">
        <v>538.5</v>
      </c>
    </row>
    <row r="32" spans="1:13" ht="12.95" customHeight="1" x14ac:dyDescent="0.2">
      <c r="A32" s="275" t="s">
        <v>259</v>
      </c>
      <c r="B32" s="274">
        <v>22.8</v>
      </c>
      <c r="C32" s="274">
        <v>23</v>
      </c>
      <c r="D32" s="274">
        <v>17.100000000000001</v>
      </c>
      <c r="E32" s="274">
        <v>23.3</v>
      </c>
      <c r="F32" s="274">
        <v>31.3</v>
      </c>
      <c r="G32" s="274">
        <v>33.1</v>
      </c>
      <c r="H32" s="274">
        <v>39.700000000000003</v>
      </c>
      <c r="I32" s="274">
        <v>58</v>
      </c>
      <c r="J32" s="274">
        <v>110.4</v>
      </c>
      <c r="K32" s="274">
        <v>101.9</v>
      </c>
      <c r="L32" s="223">
        <v>150.30000000000001</v>
      </c>
      <c r="M32" s="223">
        <v>187.9</v>
      </c>
    </row>
    <row r="33" spans="1:13" ht="12.95" customHeight="1" x14ac:dyDescent="0.2">
      <c r="A33" s="275" t="s">
        <v>260</v>
      </c>
      <c r="B33" s="274">
        <v>179.8</v>
      </c>
      <c r="C33" s="274">
        <v>243.1</v>
      </c>
      <c r="D33" s="274">
        <v>219.5</v>
      </c>
      <c r="E33" s="274">
        <v>71.599999999999994</v>
      </c>
      <c r="F33" s="274">
        <v>75.900000000000006</v>
      </c>
      <c r="G33" s="274">
        <v>80.3</v>
      </c>
      <c r="H33" s="274">
        <v>87.6</v>
      </c>
      <c r="I33" s="274">
        <v>123.1</v>
      </c>
      <c r="J33" s="274">
        <v>360</v>
      </c>
      <c r="K33" s="274">
        <v>255.1</v>
      </c>
      <c r="L33" s="223">
        <v>1063.8</v>
      </c>
      <c r="M33" s="223">
        <v>420.3</v>
      </c>
    </row>
    <row r="34" spans="1:13" ht="12.95" customHeight="1" x14ac:dyDescent="0.2">
      <c r="A34" s="275" t="s">
        <v>261</v>
      </c>
      <c r="B34" s="274">
        <v>18.3</v>
      </c>
      <c r="C34" s="274">
        <v>81.2</v>
      </c>
      <c r="D34" s="274">
        <v>32.6</v>
      </c>
      <c r="E34" s="274">
        <v>26.9</v>
      </c>
      <c r="F34" s="274">
        <v>34.1</v>
      </c>
      <c r="G34" s="274">
        <v>58.2</v>
      </c>
      <c r="H34" s="274">
        <v>59.2</v>
      </c>
      <c r="I34" s="274">
        <v>64.2</v>
      </c>
      <c r="J34" s="274">
        <v>96</v>
      </c>
      <c r="K34" s="274">
        <v>198.6</v>
      </c>
      <c r="L34" s="223">
        <v>448</v>
      </c>
      <c r="M34" s="223">
        <v>1317.2</v>
      </c>
    </row>
    <row r="35" spans="1:13" ht="12.95" customHeight="1" x14ac:dyDescent="0.2">
      <c r="A35" s="275" t="s">
        <v>262</v>
      </c>
      <c r="B35" s="274">
        <v>1.6</v>
      </c>
      <c r="C35" s="274">
        <v>1.1000000000000001</v>
      </c>
      <c r="D35" s="274">
        <v>0.5</v>
      </c>
      <c r="E35" s="274">
        <v>4.2</v>
      </c>
      <c r="F35" s="274">
        <v>11.8</v>
      </c>
      <c r="G35" s="274">
        <v>9.1999999999999993</v>
      </c>
      <c r="H35" s="274">
        <v>18.600000000000001</v>
      </c>
      <c r="I35" s="274">
        <v>19.7</v>
      </c>
      <c r="J35" s="274">
        <v>21.1</v>
      </c>
      <c r="K35" s="274">
        <v>28</v>
      </c>
      <c r="L35" s="223">
        <v>25.9</v>
      </c>
      <c r="M35" s="223">
        <v>32.6</v>
      </c>
    </row>
    <row r="36" spans="1:13" ht="12.95" customHeight="1" x14ac:dyDescent="0.2">
      <c r="A36" s="273" t="s">
        <v>263</v>
      </c>
      <c r="B36" s="274">
        <v>418.5</v>
      </c>
      <c r="C36" s="274">
        <v>420.6</v>
      </c>
      <c r="D36" s="274">
        <v>575.5</v>
      </c>
      <c r="E36" s="274">
        <v>541.79999999999995</v>
      </c>
      <c r="F36" s="274">
        <v>405.1</v>
      </c>
      <c r="G36" s="274">
        <v>378</v>
      </c>
      <c r="H36" s="274">
        <v>131.4</v>
      </c>
      <c r="I36" s="274">
        <v>284.7</v>
      </c>
      <c r="J36" s="274">
        <v>578.79999999999995</v>
      </c>
      <c r="K36" s="274">
        <v>576.70000000000005</v>
      </c>
      <c r="L36" s="223">
        <v>3387</v>
      </c>
      <c r="M36" s="223">
        <v>683.5</v>
      </c>
    </row>
    <row r="37" spans="1:13" ht="12.95" customHeight="1" x14ac:dyDescent="0.2">
      <c r="A37" s="275" t="s">
        <v>264</v>
      </c>
      <c r="B37" s="274">
        <v>415.6</v>
      </c>
      <c r="C37" s="274">
        <v>419.4</v>
      </c>
      <c r="D37" s="274">
        <v>573.4</v>
      </c>
      <c r="E37" s="274">
        <v>539.4</v>
      </c>
      <c r="F37" s="274">
        <v>403.7</v>
      </c>
      <c r="G37" s="274">
        <v>375.6</v>
      </c>
      <c r="H37" s="274">
        <v>130.80000000000001</v>
      </c>
      <c r="I37" s="274">
        <v>284.39999999999998</v>
      </c>
      <c r="J37" s="274">
        <v>529.4</v>
      </c>
      <c r="K37" s="274">
        <v>529.1</v>
      </c>
      <c r="L37" s="223">
        <v>3354.4</v>
      </c>
      <c r="M37" s="223">
        <v>648.6</v>
      </c>
    </row>
    <row r="38" spans="1:13" ht="12.95" customHeight="1" x14ac:dyDescent="0.2">
      <c r="A38" s="275" t="s">
        <v>265</v>
      </c>
      <c r="B38" s="274">
        <v>0.9</v>
      </c>
      <c r="C38" s="274" t="s">
        <v>33</v>
      </c>
      <c r="D38" s="274">
        <v>0.3</v>
      </c>
      <c r="E38" s="274" t="s">
        <v>33</v>
      </c>
      <c r="F38" s="274" t="s">
        <v>33</v>
      </c>
      <c r="G38" s="274" t="s">
        <v>33</v>
      </c>
      <c r="H38" s="274" t="s">
        <v>33</v>
      </c>
      <c r="I38" s="274">
        <v>0</v>
      </c>
      <c r="J38" s="274">
        <v>1.4</v>
      </c>
      <c r="K38" s="274">
        <v>1</v>
      </c>
      <c r="L38" s="223">
        <v>0.6</v>
      </c>
      <c r="M38" s="223">
        <v>0.7</v>
      </c>
    </row>
    <row r="39" spans="1:13" ht="13.15" customHeight="1" x14ac:dyDescent="0.2">
      <c r="A39" s="275" t="s">
        <v>303</v>
      </c>
      <c r="B39" s="274">
        <v>1.9</v>
      </c>
      <c r="C39" s="274">
        <v>1.2</v>
      </c>
      <c r="D39" s="274">
        <v>1.8</v>
      </c>
      <c r="E39" s="274">
        <v>2.4</v>
      </c>
      <c r="F39" s="274">
        <v>1.3</v>
      </c>
      <c r="G39" s="274">
        <v>2.4</v>
      </c>
      <c r="H39" s="274">
        <v>0.6</v>
      </c>
      <c r="I39" s="274">
        <v>0.2</v>
      </c>
      <c r="J39" s="274">
        <v>48.1</v>
      </c>
      <c r="K39" s="274">
        <v>46.6</v>
      </c>
      <c r="L39" s="223">
        <v>31.9</v>
      </c>
      <c r="M39" s="223">
        <v>34.200000000000003</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475.2</v>
      </c>
      <c r="C41" s="271">
        <v>306.5</v>
      </c>
      <c r="D41" s="271">
        <v>355.6</v>
      </c>
      <c r="E41" s="271">
        <v>571.6</v>
      </c>
      <c r="F41" s="271">
        <v>735.2</v>
      </c>
      <c r="G41" s="271">
        <v>675.2</v>
      </c>
      <c r="H41" s="271">
        <v>598</v>
      </c>
      <c r="I41" s="271">
        <v>1184.8</v>
      </c>
      <c r="J41" s="271">
        <v>3055.4</v>
      </c>
      <c r="K41" s="271">
        <v>3006.8</v>
      </c>
      <c r="L41" s="271">
        <v>3929.5</v>
      </c>
      <c r="M41" s="271">
        <v>18422.2</v>
      </c>
    </row>
    <row r="42" spans="1:13" ht="12.95" customHeight="1" x14ac:dyDescent="0.2">
      <c r="A42" s="273" t="s">
        <v>267</v>
      </c>
      <c r="B42" s="223">
        <v>202.7</v>
      </c>
      <c r="C42" s="223">
        <v>216.8</v>
      </c>
      <c r="D42" s="223">
        <v>227.6</v>
      </c>
      <c r="E42" s="223">
        <v>234.9</v>
      </c>
      <c r="F42" s="223">
        <v>246.3</v>
      </c>
      <c r="G42" s="223">
        <v>252.2</v>
      </c>
      <c r="H42" s="223">
        <v>397.1</v>
      </c>
      <c r="I42" s="223">
        <v>899</v>
      </c>
      <c r="J42" s="223">
        <v>1900.3</v>
      </c>
      <c r="K42" s="223">
        <v>1973.7</v>
      </c>
      <c r="L42" s="223">
        <v>1983.5</v>
      </c>
      <c r="M42" s="223">
        <v>2121.8000000000002</v>
      </c>
    </row>
    <row r="43" spans="1:13" ht="12.95" customHeight="1" x14ac:dyDescent="0.2">
      <c r="A43" s="273" t="s">
        <v>268</v>
      </c>
      <c r="B43" s="223">
        <v>80</v>
      </c>
      <c r="C43" s="223">
        <v>87</v>
      </c>
      <c r="D43" s="223">
        <v>81.400000000000006</v>
      </c>
      <c r="E43" s="223">
        <v>59.9</v>
      </c>
      <c r="F43" s="223">
        <v>67.5</v>
      </c>
      <c r="G43" s="223">
        <v>87.5</v>
      </c>
      <c r="H43" s="223">
        <v>64.2</v>
      </c>
      <c r="I43" s="223">
        <v>69.7</v>
      </c>
      <c r="J43" s="223">
        <v>203.9</v>
      </c>
      <c r="K43" s="223">
        <v>219.8</v>
      </c>
      <c r="L43" s="223">
        <v>255.9</v>
      </c>
      <c r="M43" s="223">
        <v>14025.9</v>
      </c>
    </row>
    <row r="44" spans="1:13" ht="12.95" customHeight="1" x14ac:dyDescent="0.2">
      <c r="A44" s="275" t="s">
        <v>269</v>
      </c>
      <c r="B44" s="223">
        <v>52.7</v>
      </c>
      <c r="C44" s="223">
        <v>56.9</v>
      </c>
      <c r="D44" s="223">
        <v>55.5</v>
      </c>
      <c r="E44" s="223">
        <v>43.4</v>
      </c>
      <c r="F44" s="223">
        <v>19.5</v>
      </c>
      <c r="G44" s="223">
        <v>34.200000000000003</v>
      </c>
      <c r="H44" s="223">
        <v>11.9</v>
      </c>
      <c r="I44" s="223">
        <v>11.9</v>
      </c>
      <c r="J44" s="223">
        <v>29.7</v>
      </c>
      <c r="K44" s="223">
        <v>33.4</v>
      </c>
      <c r="L44" s="274">
        <v>162.6</v>
      </c>
      <c r="M44" s="274">
        <v>168.1</v>
      </c>
    </row>
    <row r="45" spans="1:13" ht="12.95" customHeight="1" x14ac:dyDescent="0.2">
      <c r="A45" s="275" t="s">
        <v>270</v>
      </c>
      <c r="B45" s="223">
        <v>10.6</v>
      </c>
      <c r="C45" s="223">
        <v>10</v>
      </c>
      <c r="D45" s="223">
        <v>10</v>
      </c>
      <c r="E45" s="223">
        <v>1.7</v>
      </c>
      <c r="F45" s="223">
        <v>1.7</v>
      </c>
      <c r="G45" s="223">
        <v>1.7</v>
      </c>
      <c r="H45" s="223">
        <v>1.9</v>
      </c>
      <c r="I45" s="223">
        <v>2.1</v>
      </c>
      <c r="J45" s="223">
        <v>69</v>
      </c>
      <c r="K45" s="223">
        <v>70</v>
      </c>
      <c r="L45" s="223">
        <v>69</v>
      </c>
      <c r="M45" s="223">
        <v>79.2</v>
      </c>
    </row>
    <row r="46" spans="1:13" ht="36" x14ac:dyDescent="0.2">
      <c r="A46" s="275" t="s">
        <v>272</v>
      </c>
      <c r="B46" s="223"/>
      <c r="C46" s="223"/>
      <c r="D46" s="223"/>
      <c r="E46" s="223"/>
      <c r="F46" s="223"/>
      <c r="G46" s="223"/>
      <c r="H46" s="223" t="s">
        <v>33</v>
      </c>
      <c r="I46" s="223" t="s">
        <v>33</v>
      </c>
      <c r="J46" s="223" t="s">
        <v>33</v>
      </c>
      <c r="K46" s="223" t="s">
        <v>33</v>
      </c>
      <c r="L46" s="223" t="s">
        <v>33</v>
      </c>
      <c r="M46" s="223" t="s">
        <v>33</v>
      </c>
    </row>
    <row r="47" spans="1:13" ht="15" customHeight="1" x14ac:dyDescent="0.2">
      <c r="A47" s="275" t="s">
        <v>271</v>
      </c>
      <c r="B47" s="223">
        <v>16.3</v>
      </c>
      <c r="C47" s="223">
        <v>19.7</v>
      </c>
      <c r="D47" s="223">
        <v>15.5</v>
      </c>
      <c r="E47" s="223">
        <v>14.6</v>
      </c>
      <c r="F47" s="223">
        <v>46.3</v>
      </c>
      <c r="G47" s="223">
        <v>51.5</v>
      </c>
      <c r="H47" s="223">
        <v>50.4</v>
      </c>
      <c r="I47" s="223">
        <v>55.8</v>
      </c>
      <c r="J47" s="223">
        <v>105.3</v>
      </c>
      <c r="K47" s="223">
        <v>116.4</v>
      </c>
      <c r="L47" s="223">
        <v>24.3</v>
      </c>
      <c r="M47" s="223">
        <v>13778.6</v>
      </c>
    </row>
    <row r="48" spans="1:13" ht="12.95" customHeight="1" x14ac:dyDescent="0.2">
      <c r="A48" s="276" t="s">
        <v>319</v>
      </c>
      <c r="B48" s="223">
        <v>63.7</v>
      </c>
      <c r="C48" s="223">
        <v>-119.6</v>
      </c>
      <c r="D48" s="223">
        <v>-147.80000000000001</v>
      </c>
      <c r="E48" s="223">
        <v>60.8</v>
      </c>
      <c r="F48" s="223">
        <v>205.5</v>
      </c>
      <c r="G48" s="223">
        <v>120.9</v>
      </c>
      <c r="H48" s="223">
        <v>33.700000000000003</v>
      </c>
      <c r="I48" s="223">
        <v>162.80000000000001</v>
      </c>
      <c r="J48" s="223">
        <v>869.7</v>
      </c>
      <c r="K48" s="223">
        <v>731</v>
      </c>
      <c r="L48" s="223">
        <v>1512.7</v>
      </c>
      <c r="M48" s="223">
        <v>2223.9</v>
      </c>
    </row>
    <row r="49" spans="1:13" ht="12.95" customHeight="1" x14ac:dyDescent="0.2">
      <c r="A49" s="276" t="s">
        <v>320</v>
      </c>
      <c r="B49" s="223">
        <v>128.80000000000001</v>
      </c>
      <c r="C49" s="223">
        <v>122.3</v>
      </c>
      <c r="D49" s="223">
        <v>194.4</v>
      </c>
      <c r="E49" s="223">
        <v>216</v>
      </c>
      <c r="F49" s="223">
        <v>215.9</v>
      </c>
      <c r="G49" s="223">
        <v>214.6</v>
      </c>
      <c r="H49" s="223">
        <v>102.9</v>
      </c>
      <c r="I49" s="223">
        <v>53.3</v>
      </c>
      <c r="J49" s="223">
        <v>81.400000000000006</v>
      </c>
      <c r="K49" s="223">
        <v>82.3</v>
      </c>
      <c r="L49" s="223">
        <v>177.4</v>
      </c>
      <c r="M49" s="223">
        <v>50.6</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1635.3</v>
      </c>
      <c r="C51" s="271">
        <v>1478</v>
      </c>
      <c r="D51" s="271">
        <v>1630.6</v>
      </c>
      <c r="E51" s="271">
        <v>1827.5</v>
      </c>
      <c r="F51" s="271">
        <v>2026.2</v>
      </c>
      <c r="G51" s="271">
        <v>1946.1</v>
      </c>
      <c r="H51" s="271">
        <v>1789.5</v>
      </c>
      <c r="I51" s="271">
        <v>2520.9</v>
      </c>
      <c r="J51" s="271">
        <v>5272.9</v>
      </c>
      <c r="K51" s="271">
        <v>5360.5</v>
      </c>
      <c r="L51" s="271">
        <v>11212.3</v>
      </c>
      <c r="M51" s="271">
        <v>23538.3</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135</v>
      </c>
      <c r="C55" s="212">
        <v>121</v>
      </c>
      <c r="D55" s="212">
        <v>118</v>
      </c>
      <c r="E55" s="212">
        <v>116</v>
      </c>
      <c r="F55" s="212">
        <v>112</v>
      </c>
      <c r="G55" s="212">
        <v>117</v>
      </c>
      <c r="H55" s="212">
        <v>109</v>
      </c>
      <c r="I55" s="212">
        <v>107</v>
      </c>
      <c r="J55" s="212">
        <v>119</v>
      </c>
      <c r="K55" s="212">
        <v>135</v>
      </c>
      <c r="L55" s="212">
        <v>143</v>
      </c>
      <c r="M55" s="212">
        <v>141</v>
      </c>
    </row>
    <row r="56" spans="1:13" ht="12.95" customHeight="1" x14ac:dyDescent="0.2">
      <c r="B56" s="212"/>
      <c r="G56" s="278"/>
      <c r="H56" s="278"/>
      <c r="I56" s="278"/>
      <c r="J56" s="278"/>
    </row>
    <row r="57" spans="1:13" ht="12.95" customHeight="1" x14ac:dyDescent="0.2">
      <c r="B57" s="212"/>
    </row>
  </sheetData>
  <hyperlinks>
    <hyperlink ref="A1" location="Мазмуну!A1" display="МАЗМУНУНА  кайтуу" xr:uid="{00000000-0004-0000-5B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56"/>
  <sheetViews>
    <sheetView workbookViewId="0">
      <selection activeCell="M42" sqref="M42"/>
    </sheetView>
  </sheetViews>
  <sheetFormatPr defaultRowHeight="12.95" customHeight="1" x14ac:dyDescent="0.2"/>
  <cols>
    <col min="1" max="1" width="41" style="232" customWidth="1"/>
    <col min="2" max="2" width="8.7109375" style="289" hidden="1" customWidth="1"/>
    <col min="3" max="6" width="0" style="212" hidden="1" customWidth="1"/>
    <col min="7" max="8" width="9.5703125" style="212" hidden="1" customWidth="1"/>
    <col min="9" max="13" width="9.5703125" style="212" customWidth="1"/>
    <col min="14" max="256" width="9.140625" style="212"/>
    <col min="257" max="257" width="41" style="212" customWidth="1"/>
    <col min="258" max="262" width="0" style="212" hidden="1" customWidth="1"/>
    <col min="263" max="267" width="9.5703125" style="212" customWidth="1"/>
    <col min="268" max="512" width="9.140625" style="212"/>
    <col min="513" max="513" width="41" style="212" customWidth="1"/>
    <col min="514" max="518" width="0" style="212" hidden="1" customWidth="1"/>
    <col min="519" max="523" width="9.5703125" style="212" customWidth="1"/>
    <col min="524" max="768" width="9.140625" style="212"/>
    <col min="769" max="769" width="41" style="212" customWidth="1"/>
    <col min="770" max="774" width="0" style="212" hidden="1" customWidth="1"/>
    <col min="775" max="779" width="9.5703125" style="212" customWidth="1"/>
    <col min="780" max="1024" width="9.140625" style="212"/>
    <col min="1025" max="1025" width="41" style="212" customWidth="1"/>
    <col min="1026" max="1030" width="0" style="212" hidden="1" customWidth="1"/>
    <col min="1031" max="1035" width="9.5703125" style="212" customWidth="1"/>
    <col min="1036" max="1280" width="9.140625" style="212"/>
    <col min="1281" max="1281" width="41" style="212" customWidth="1"/>
    <col min="1282" max="1286" width="0" style="212" hidden="1" customWidth="1"/>
    <col min="1287" max="1291" width="9.5703125" style="212" customWidth="1"/>
    <col min="1292" max="1536" width="9.140625" style="212"/>
    <col min="1537" max="1537" width="41" style="212" customWidth="1"/>
    <col min="1538" max="1542" width="0" style="212" hidden="1" customWidth="1"/>
    <col min="1543" max="1547" width="9.5703125" style="212" customWidth="1"/>
    <col min="1548" max="1792" width="9.140625" style="212"/>
    <col min="1793" max="1793" width="41" style="212" customWidth="1"/>
    <col min="1794" max="1798" width="0" style="212" hidden="1" customWidth="1"/>
    <col min="1799" max="1803" width="9.5703125" style="212" customWidth="1"/>
    <col min="1804" max="2048" width="9.140625" style="212"/>
    <col min="2049" max="2049" width="41" style="212" customWidth="1"/>
    <col min="2050" max="2054" width="0" style="212" hidden="1" customWidth="1"/>
    <col min="2055" max="2059" width="9.5703125" style="212" customWidth="1"/>
    <col min="2060" max="2304" width="9.140625" style="212"/>
    <col min="2305" max="2305" width="41" style="212" customWidth="1"/>
    <col min="2306" max="2310" width="0" style="212" hidden="1" customWidth="1"/>
    <col min="2311" max="2315" width="9.5703125" style="212" customWidth="1"/>
    <col min="2316" max="2560" width="9.140625" style="212"/>
    <col min="2561" max="2561" width="41" style="212" customWidth="1"/>
    <col min="2562" max="2566" width="0" style="212" hidden="1" customWidth="1"/>
    <col min="2567" max="2571" width="9.5703125" style="212" customWidth="1"/>
    <col min="2572" max="2816" width="9.140625" style="212"/>
    <col min="2817" max="2817" width="41" style="212" customWidth="1"/>
    <col min="2818" max="2822" width="0" style="212" hidden="1" customWidth="1"/>
    <col min="2823" max="2827" width="9.5703125" style="212" customWidth="1"/>
    <col min="2828" max="3072" width="9.140625" style="212"/>
    <col min="3073" max="3073" width="41" style="212" customWidth="1"/>
    <col min="3074" max="3078" width="0" style="212" hidden="1" customWidth="1"/>
    <col min="3079" max="3083" width="9.5703125" style="212" customWidth="1"/>
    <col min="3084" max="3328" width="9.140625" style="212"/>
    <col min="3329" max="3329" width="41" style="212" customWidth="1"/>
    <col min="3330" max="3334" width="0" style="212" hidden="1" customWidth="1"/>
    <col min="3335" max="3339" width="9.5703125" style="212" customWidth="1"/>
    <col min="3340" max="3584" width="9.140625" style="212"/>
    <col min="3585" max="3585" width="41" style="212" customWidth="1"/>
    <col min="3586" max="3590" width="0" style="212" hidden="1" customWidth="1"/>
    <col min="3591" max="3595" width="9.5703125" style="212" customWidth="1"/>
    <col min="3596" max="3840" width="9.140625" style="212"/>
    <col min="3841" max="3841" width="41" style="212" customWidth="1"/>
    <col min="3842" max="3846" width="0" style="212" hidden="1" customWidth="1"/>
    <col min="3847" max="3851" width="9.5703125" style="212" customWidth="1"/>
    <col min="3852" max="4096" width="9.140625" style="212"/>
    <col min="4097" max="4097" width="41" style="212" customWidth="1"/>
    <col min="4098" max="4102" width="0" style="212" hidden="1" customWidth="1"/>
    <col min="4103" max="4107" width="9.5703125" style="212" customWidth="1"/>
    <col min="4108" max="4352" width="9.140625" style="212"/>
    <col min="4353" max="4353" width="41" style="212" customWidth="1"/>
    <col min="4354" max="4358" width="0" style="212" hidden="1" customWidth="1"/>
    <col min="4359" max="4363" width="9.5703125" style="212" customWidth="1"/>
    <col min="4364" max="4608" width="9.140625" style="212"/>
    <col min="4609" max="4609" width="41" style="212" customWidth="1"/>
    <col min="4610" max="4614" width="0" style="212" hidden="1" customWidth="1"/>
    <col min="4615" max="4619" width="9.5703125" style="212" customWidth="1"/>
    <col min="4620" max="4864" width="9.140625" style="212"/>
    <col min="4865" max="4865" width="41" style="212" customWidth="1"/>
    <col min="4866" max="4870" width="0" style="212" hidden="1" customWidth="1"/>
    <col min="4871" max="4875" width="9.5703125" style="212" customWidth="1"/>
    <col min="4876" max="5120" width="9.140625" style="212"/>
    <col min="5121" max="5121" width="41" style="212" customWidth="1"/>
    <col min="5122" max="5126" width="0" style="212" hidden="1" customWidth="1"/>
    <col min="5127" max="5131" width="9.5703125" style="212" customWidth="1"/>
    <col min="5132" max="5376" width="9.140625" style="212"/>
    <col min="5377" max="5377" width="41" style="212" customWidth="1"/>
    <col min="5378" max="5382" width="0" style="212" hidden="1" customWidth="1"/>
    <col min="5383" max="5387" width="9.5703125" style="212" customWidth="1"/>
    <col min="5388" max="5632" width="9.140625" style="212"/>
    <col min="5633" max="5633" width="41" style="212" customWidth="1"/>
    <col min="5634" max="5638" width="0" style="212" hidden="1" customWidth="1"/>
    <col min="5639" max="5643" width="9.5703125" style="212" customWidth="1"/>
    <col min="5644" max="5888" width="9.140625" style="212"/>
    <col min="5889" max="5889" width="41" style="212" customWidth="1"/>
    <col min="5890" max="5894" width="0" style="212" hidden="1" customWidth="1"/>
    <col min="5895" max="5899" width="9.5703125" style="212" customWidth="1"/>
    <col min="5900" max="6144" width="9.140625" style="212"/>
    <col min="6145" max="6145" width="41" style="212" customWidth="1"/>
    <col min="6146" max="6150" width="0" style="212" hidden="1" customWidth="1"/>
    <col min="6151" max="6155" width="9.5703125" style="212" customWidth="1"/>
    <col min="6156" max="6400" width="9.140625" style="212"/>
    <col min="6401" max="6401" width="41" style="212" customWidth="1"/>
    <col min="6402" max="6406" width="0" style="212" hidden="1" customWidth="1"/>
    <col min="6407" max="6411" width="9.5703125" style="212" customWidth="1"/>
    <col min="6412" max="6656" width="9.140625" style="212"/>
    <col min="6657" max="6657" width="41" style="212" customWidth="1"/>
    <col min="6658" max="6662" width="0" style="212" hidden="1" customWidth="1"/>
    <col min="6663" max="6667" width="9.5703125" style="212" customWidth="1"/>
    <col min="6668" max="6912" width="9.140625" style="212"/>
    <col min="6913" max="6913" width="41" style="212" customWidth="1"/>
    <col min="6914" max="6918" width="0" style="212" hidden="1" customWidth="1"/>
    <col min="6919" max="6923" width="9.5703125" style="212" customWidth="1"/>
    <col min="6924" max="7168" width="9.140625" style="212"/>
    <col min="7169" max="7169" width="41" style="212" customWidth="1"/>
    <col min="7170" max="7174" width="0" style="212" hidden="1" customWidth="1"/>
    <col min="7175" max="7179" width="9.5703125" style="212" customWidth="1"/>
    <col min="7180" max="7424" width="9.140625" style="212"/>
    <col min="7425" max="7425" width="41" style="212" customWidth="1"/>
    <col min="7426" max="7430" width="0" style="212" hidden="1" customWidth="1"/>
    <col min="7431" max="7435" width="9.5703125" style="212" customWidth="1"/>
    <col min="7436" max="7680" width="9.140625" style="212"/>
    <col min="7681" max="7681" width="41" style="212" customWidth="1"/>
    <col min="7682" max="7686" width="0" style="212" hidden="1" customWidth="1"/>
    <col min="7687" max="7691" width="9.5703125" style="212" customWidth="1"/>
    <col min="7692" max="7936" width="9.140625" style="212"/>
    <col min="7937" max="7937" width="41" style="212" customWidth="1"/>
    <col min="7938" max="7942" width="0" style="212" hidden="1" customWidth="1"/>
    <col min="7943" max="7947" width="9.5703125" style="212" customWidth="1"/>
    <col min="7948" max="8192" width="9.140625" style="212"/>
    <col min="8193" max="8193" width="41" style="212" customWidth="1"/>
    <col min="8194" max="8198" width="0" style="212" hidden="1" customWidth="1"/>
    <col min="8199" max="8203" width="9.5703125" style="212" customWidth="1"/>
    <col min="8204" max="8448" width="9.140625" style="212"/>
    <col min="8449" max="8449" width="41" style="212" customWidth="1"/>
    <col min="8450" max="8454" width="0" style="212" hidden="1" customWidth="1"/>
    <col min="8455" max="8459" width="9.5703125" style="212" customWidth="1"/>
    <col min="8460" max="8704" width="9.140625" style="212"/>
    <col min="8705" max="8705" width="41" style="212" customWidth="1"/>
    <col min="8706" max="8710" width="0" style="212" hidden="1" customWidth="1"/>
    <col min="8711" max="8715" width="9.5703125" style="212" customWidth="1"/>
    <col min="8716" max="8960" width="9.140625" style="212"/>
    <col min="8961" max="8961" width="41" style="212" customWidth="1"/>
    <col min="8962" max="8966" width="0" style="212" hidden="1" customWidth="1"/>
    <col min="8967" max="8971" width="9.5703125" style="212" customWidth="1"/>
    <col min="8972" max="9216" width="9.140625" style="212"/>
    <col min="9217" max="9217" width="41" style="212" customWidth="1"/>
    <col min="9218" max="9222" width="0" style="212" hidden="1" customWidth="1"/>
    <col min="9223" max="9227" width="9.5703125" style="212" customWidth="1"/>
    <col min="9228" max="9472" width="9.140625" style="212"/>
    <col min="9473" max="9473" width="41" style="212" customWidth="1"/>
    <col min="9474" max="9478" width="0" style="212" hidden="1" customWidth="1"/>
    <col min="9479" max="9483" width="9.5703125" style="212" customWidth="1"/>
    <col min="9484" max="9728" width="9.140625" style="212"/>
    <col min="9729" max="9729" width="41" style="212" customWidth="1"/>
    <col min="9730" max="9734" width="0" style="212" hidden="1" customWidth="1"/>
    <col min="9735" max="9739" width="9.5703125" style="212" customWidth="1"/>
    <col min="9740" max="9984" width="9.140625" style="212"/>
    <col min="9985" max="9985" width="41" style="212" customWidth="1"/>
    <col min="9986" max="9990" width="0" style="212" hidden="1" customWidth="1"/>
    <col min="9991" max="9995" width="9.5703125" style="212" customWidth="1"/>
    <col min="9996" max="10240" width="9.140625" style="212"/>
    <col min="10241" max="10241" width="41" style="212" customWidth="1"/>
    <col min="10242" max="10246" width="0" style="212" hidden="1" customWidth="1"/>
    <col min="10247" max="10251" width="9.5703125" style="212" customWidth="1"/>
    <col min="10252" max="10496" width="9.140625" style="212"/>
    <col min="10497" max="10497" width="41" style="212" customWidth="1"/>
    <col min="10498" max="10502" width="0" style="212" hidden="1" customWidth="1"/>
    <col min="10503" max="10507" width="9.5703125" style="212" customWidth="1"/>
    <col min="10508" max="10752" width="9.140625" style="212"/>
    <col min="10753" max="10753" width="41" style="212" customWidth="1"/>
    <col min="10754" max="10758" width="0" style="212" hidden="1" customWidth="1"/>
    <col min="10759" max="10763" width="9.5703125" style="212" customWidth="1"/>
    <col min="10764" max="11008" width="9.140625" style="212"/>
    <col min="11009" max="11009" width="41" style="212" customWidth="1"/>
    <col min="11010" max="11014" width="0" style="212" hidden="1" customWidth="1"/>
    <col min="11015" max="11019" width="9.5703125" style="212" customWidth="1"/>
    <col min="11020" max="11264" width="9.140625" style="212"/>
    <col min="11265" max="11265" width="41" style="212" customWidth="1"/>
    <col min="11266" max="11270" width="0" style="212" hidden="1" customWidth="1"/>
    <col min="11271" max="11275" width="9.5703125" style="212" customWidth="1"/>
    <col min="11276" max="11520" width="9.140625" style="212"/>
    <col min="11521" max="11521" width="41" style="212" customWidth="1"/>
    <col min="11522" max="11526" width="0" style="212" hidden="1" customWidth="1"/>
    <col min="11527" max="11531" width="9.5703125" style="212" customWidth="1"/>
    <col min="11532" max="11776" width="9.140625" style="212"/>
    <col min="11777" max="11777" width="41" style="212" customWidth="1"/>
    <col min="11778" max="11782" width="0" style="212" hidden="1" customWidth="1"/>
    <col min="11783" max="11787" width="9.5703125" style="212" customWidth="1"/>
    <col min="11788" max="12032" width="9.140625" style="212"/>
    <col min="12033" max="12033" width="41" style="212" customWidth="1"/>
    <col min="12034" max="12038" width="0" style="212" hidden="1" customWidth="1"/>
    <col min="12039" max="12043" width="9.5703125" style="212" customWidth="1"/>
    <col min="12044" max="12288" width="9.140625" style="212"/>
    <col min="12289" max="12289" width="41" style="212" customWidth="1"/>
    <col min="12290" max="12294" width="0" style="212" hidden="1" customWidth="1"/>
    <col min="12295" max="12299" width="9.5703125" style="212" customWidth="1"/>
    <col min="12300" max="12544" width="9.140625" style="212"/>
    <col min="12545" max="12545" width="41" style="212" customWidth="1"/>
    <col min="12546" max="12550" width="0" style="212" hidden="1" customWidth="1"/>
    <col min="12551" max="12555" width="9.5703125" style="212" customWidth="1"/>
    <col min="12556" max="12800" width="9.140625" style="212"/>
    <col min="12801" max="12801" width="41" style="212" customWidth="1"/>
    <col min="12802" max="12806" width="0" style="212" hidden="1" customWidth="1"/>
    <col min="12807" max="12811" width="9.5703125" style="212" customWidth="1"/>
    <col min="12812" max="13056" width="9.140625" style="212"/>
    <col min="13057" max="13057" width="41" style="212" customWidth="1"/>
    <col min="13058" max="13062" width="0" style="212" hidden="1" customWidth="1"/>
    <col min="13063" max="13067" width="9.5703125" style="212" customWidth="1"/>
    <col min="13068" max="13312" width="9.140625" style="212"/>
    <col min="13313" max="13313" width="41" style="212" customWidth="1"/>
    <col min="13314" max="13318" width="0" style="212" hidden="1" customWidth="1"/>
    <col min="13319" max="13323" width="9.5703125" style="212" customWidth="1"/>
    <col min="13324" max="13568" width="9.140625" style="212"/>
    <col min="13569" max="13569" width="41" style="212" customWidth="1"/>
    <col min="13570" max="13574" width="0" style="212" hidden="1" customWidth="1"/>
    <col min="13575" max="13579" width="9.5703125" style="212" customWidth="1"/>
    <col min="13580" max="13824" width="9.140625" style="212"/>
    <col min="13825" max="13825" width="41" style="212" customWidth="1"/>
    <col min="13826" max="13830" width="0" style="212" hidden="1" customWidth="1"/>
    <col min="13831" max="13835" width="9.5703125" style="212" customWidth="1"/>
    <col min="13836" max="14080" width="9.140625" style="212"/>
    <col min="14081" max="14081" width="41" style="212" customWidth="1"/>
    <col min="14082" max="14086" width="0" style="212" hidden="1" customWidth="1"/>
    <col min="14087" max="14091" width="9.5703125" style="212" customWidth="1"/>
    <col min="14092" max="14336" width="9.140625" style="212"/>
    <col min="14337" max="14337" width="41" style="212" customWidth="1"/>
    <col min="14338" max="14342" width="0" style="212" hidden="1" customWidth="1"/>
    <col min="14343" max="14347" width="9.5703125" style="212" customWidth="1"/>
    <col min="14348" max="14592" width="9.140625" style="212"/>
    <col min="14593" max="14593" width="41" style="212" customWidth="1"/>
    <col min="14594" max="14598" width="0" style="212" hidden="1" customWidth="1"/>
    <col min="14599" max="14603" width="9.5703125" style="212" customWidth="1"/>
    <col min="14604" max="14848" width="9.140625" style="212"/>
    <col min="14849" max="14849" width="41" style="212" customWidth="1"/>
    <col min="14850" max="14854" width="0" style="212" hidden="1" customWidth="1"/>
    <col min="14855" max="14859" width="9.5703125" style="212" customWidth="1"/>
    <col min="14860" max="15104" width="9.140625" style="212"/>
    <col min="15105" max="15105" width="41" style="212" customWidth="1"/>
    <col min="15106" max="15110" width="0" style="212" hidden="1" customWidth="1"/>
    <col min="15111" max="15115" width="9.5703125" style="212" customWidth="1"/>
    <col min="15116" max="15360" width="9.140625" style="212"/>
    <col min="15361" max="15361" width="41" style="212" customWidth="1"/>
    <col min="15362" max="15366" width="0" style="212" hidden="1" customWidth="1"/>
    <col min="15367" max="15371" width="9.5703125" style="212" customWidth="1"/>
    <col min="15372" max="15616" width="9.140625" style="212"/>
    <col min="15617" max="15617" width="41" style="212" customWidth="1"/>
    <col min="15618" max="15622" width="0" style="212" hidden="1" customWidth="1"/>
    <col min="15623" max="15627" width="9.5703125" style="212" customWidth="1"/>
    <col min="15628" max="15872" width="9.140625" style="212"/>
    <col min="15873" max="15873" width="41" style="212" customWidth="1"/>
    <col min="15874" max="15878" width="0" style="212" hidden="1" customWidth="1"/>
    <col min="15879" max="15883" width="9.5703125" style="212" customWidth="1"/>
    <col min="15884" max="16128" width="9.140625" style="212"/>
    <col min="16129" max="16129" width="41" style="212" customWidth="1"/>
    <col min="16130" max="16134" width="0" style="212" hidden="1" customWidth="1"/>
    <col min="16135" max="16139" width="9.5703125" style="212" customWidth="1"/>
    <col min="16140" max="16384" width="9.140625" style="212"/>
  </cols>
  <sheetData>
    <row r="1" spans="1:13" s="6" customFormat="1" ht="12.95" customHeight="1" x14ac:dyDescent="0.2">
      <c r="A1" s="952" t="s">
        <v>1375</v>
      </c>
    </row>
    <row r="2" spans="1:13" s="279" customFormat="1" ht="18" customHeight="1" x14ac:dyDescent="0.2">
      <c r="A2" s="210" t="s">
        <v>356</v>
      </c>
      <c r="B2" s="287"/>
    </row>
    <row r="3" spans="1:13" s="279" customFormat="1" ht="18" customHeight="1" x14ac:dyDescent="0.2">
      <c r="A3" s="210" t="s">
        <v>235</v>
      </c>
      <c r="B3" s="287"/>
    </row>
    <row r="4" spans="1:13" s="269" customFormat="1" ht="18" customHeight="1" thickBot="1" x14ac:dyDescent="0.25">
      <c r="A4" s="268" t="s">
        <v>150</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91">
        <v>173.7</v>
      </c>
      <c r="C7" s="291">
        <v>204.2</v>
      </c>
      <c r="D7" s="291">
        <v>215.7</v>
      </c>
      <c r="E7" s="291">
        <v>184.8</v>
      </c>
      <c r="F7" s="291">
        <v>229.8</v>
      </c>
      <c r="G7" s="271">
        <v>238.7</v>
      </c>
      <c r="H7" s="271">
        <v>228.4</v>
      </c>
      <c r="I7" s="271">
        <v>617.29999999999995</v>
      </c>
      <c r="J7" s="271">
        <v>1158.5</v>
      </c>
      <c r="K7" s="271">
        <v>1763.8</v>
      </c>
      <c r="L7" s="271">
        <v>2512.6999999999998</v>
      </c>
      <c r="M7" s="271">
        <v>2832.4</v>
      </c>
    </row>
    <row r="8" spans="1:13" ht="12.95" customHeight="1" x14ac:dyDescent="0.2">
      <c r="A8" s="273" t="s">
        <v>236</v>
      </c>
      <c r="B8" s="292">
        <v>40.200000000000003</v>
      </c>
      <c r="C8" s="292">
        <v>40.6</v>
      </c>
      <c r="D8" s="292">
        <v>43.4</v>
      </c>
      <c r="E8" s="292">
        <v>31</v>
      </c>
      <c r="F8" s="292">
        <v>35</v>
      </c>
      <c r="G8" s="274">
        <v>47</v>
      </c>
      <c r="H8" s="274">
        <v>51.6</v>
      </c>
      <c r="I8" s="274">
        <v>239.5</v>
      </c>
      <c r="J8" s="274">
        <v>475.1</v>
      </c>
      <c r="K8" s="274">
        <v>655.29999999999995</v>
      </c>
      <c r="L8" s="223">
        <v>1081.7</v>
      </c>
      <c r="M8" s="223">
        <v>1361.2</v>
      </c>
    </row>
    <row r="9" spans="1:13" ht="12.95" customHeight="1" x14ac:dyDescent="0.2">
      <c r="A9" s="275" t="s">
        <v>301</v>
      </c>
      <c r="B9" s="292">
        <v>11.2</v>
      </c>
      <c r="C9" s="292">
        <v>12.6</v>
      </c>
      <c r="D9" s="292">
        <v>13.3</v>
      </c>
      <c r="E9" s="292">
        <v>9.6</v>
      </c>
      <c r="F9" s="292">
        <v>13</v>
      </c>
      <c r="G9" s="274">
        <v>19.8</v>
      </c>
      <c r="H9" s="274">
        <v>23.7</v>
      </c>
      <c r="I9" s="274">
        <v>55.4</v>
      </c>
      <c r="J9" s="274">
        <v>91.6</v>
      </c>
      <c r="K9" s="274">
        <v>135.6</v>
      </c>
      <c r="L9" s="223">
        <v>257.2</v>
      </c>
      <c r="M9" s="223">
        <v>472.6</v>
      </c>
    </row>
    <row r="10" spans="1:13" ht="12.95" customHeight="1" x14ac:dyDescent="0.2">
      <c r="A10" s="275" t="s">
        <v>238</v>
      </c>
      <c r="B10" s="292" t="s">
        <v>33</v>
      </c>
      <c r="C10" s="292" t="s">
        <v>33</v>
      </c>
      <c r="D10" s="292" t="s">
        <v>33</v>
      </c>
      <c r="E10" s="292" t="s">
        <v>33</v>
      </c>
      <c r="F10" s="292" t="s">
        <v>33</v>
      </c>
      <c r="G10" s="274">
        <v>0.1</v>
      </c>
      <c r="H10" s="274">
        <v>0.9</v>
      </c>
      <c r="I10" s="274">
        <v>10.4</v>
      </c>
      <c r="J10" s="274">
        <v>10.8</v>
      </c>
      <c r="K10" s="274">
        <v>10.8</v>
      </c>
      <c r="L10" s="223">
        <v>268.10000000000002</v>
      </c>
      <c r="M10" s="223">
        <v>7.2</v>
      </c>
    </row>
    <row r="11" spans="1:13" ht="12.95" customHeight="1" x14ac:dyDescent="0.2">
      <c r="A11" s="275" t="s">
        <v>239</v>
      </c>
      <c r="B11" s="292">
        <v>0.5</v>
      </c>
      <c r="C11" s="292">
        <v>1.2</v>
      </c>
      <c r="D11" s="292">
        <v>3.1</v>
      </c>
      <c r="E11" s="292">
        <v>1.9</v>
      </c>
      <c r="F11" s="292">
        <v>2.2999999999999998</v>
      </c>
      <c r="G11" s="274">
        <v>4.0999999999999996</v>
      </c>
      <c r="H11" s="274">
        <v>8</v>
      </c>
      <c r="I11" s="274">
        <v>29.7</v>
      </c>
      <c r="J11" s="274">
        <v>60.4</v>
      </c>
      <c r="K11" s="274">
        <v>59.4</v>
      </c>
      <c r="L11" s="223">
        <v>220.1</v>
      </c>
      <c r="M11" s="223">
        <v>153.9</v>
      </c>
    </row>
    <row r="12" spans="1:13" ht="12" x14ac:dyDescent="0.2">
      <c r="A12" s="275" t="s">
        <v>302</v>
      </c>
      <c r="B12" s="292">
        <v>8.4</v>
      </c>
      <c r="C12" s="292">
        <v>8.1</v>
      </c>
      <c r="D12" s="292">
        <v>15.4</v>
      </c>
      <c r="E12" s="292">
        <v>5.6</v>
      </c>
      <c r="F12" s="292">
        <v>3.7</v>
      </c>
      <c r="G12" s="274">
        <v>5.6</v>
      </c>
      <c r="H12" s="274">
        <v>2.6</v>
      </c>
      <c r="I12" s="274">
        <v>84.9</v>
      </c>
      <c r="J12" s="274">
        <v>146.30000000000001</v>
      </c>
      <c r="K12" s="274">
        <v>272.10000000000002</v>
      </c>
      <c r="L12" s="223">
        <v>83.4</v>
      </c>
      <c r="M12" s="223">
        <v>356.1</v>
      </c>
    </row>
    <row r="13" spans="1:13" ht="24" x14ac:dyDescent="0.2">
      <c r="A13" s="275" t="s">
        <v>241</v>
      </c>
      <c r="B13" s="292" t="s">
        <v>33</v>
      </c>
      <c r="C13" s="292">
        <v>0.1</v>
      </c>
      <c r="D13" s="292">
        <v>0.2</v>
      </c>
      <c r="E13" s="292">
        <v>0.2</v>
      </c>
      <c r="F13" s="292">
        <v>0.2</v>
      </c>
      <c r="G13" s="274">
        <v>0.2</v>
      </c>
      <c r="H13" s="274">
        <v>0</v>
      </c>
      <c r="I13" s="274" t="s">
        <v>33</v>
      </c>
      <c r="J13" s="274" t="s">
        <v>33</v>
      </c>
      <c r="K13" s="274" t="s">
        <v>33</v>
      </c>
      <c r="L13" s="223" t="s">
        <v>33</v>
      </c>
      <c r="M13" s="223">
        <v>0</v>
      </c>
    </row>
    <row r="14" spans="1:13" ht="12.95" customHeight="1" x14ac:dyDescent="0.2">
      <c r="A14" s="275" t="s">
        <v>242</v>
      </c>
      <c r="B14" s="292">
        <v>16.7</v>
      </c>
      <c r="C14" s="292">
        <v>11.8</v>
      </c>
      <c r="D14" s="292">
        <v>6.4</v>
      </c>
      <c r="E14" s="292">
        <v>9.5</v>
      </c>
      <c r="F14" s="292">
        <v>11.2</v>
      </c>
      <c r="G14" s="274">
        <v>10.9</v>
      </c>
      <c r="H14" s="274">
        <v>9.8000000000000007</v>
      </c>
      <c r="I14" s="274">
        <v>23.2</v>
      </c>
      <c r="J14" s="274">
        <v>95.1</v>
      </c>
      <c r="K14" s="274">
        <v>60.9</v>
      </c>
      <c r="L14" s="223">
        <v>72.400000000000006</v>
      </c>
      <c r="M14" s="223">
        <v>158.1</v>
      </c>
    </row>
    <row r="15" spans="1:13" ht="12.95" customHeight="1" x14ac:dyDescent="0.2">
      <c r="A15" s="275" t="s">
        <v>243</v>
      </c>
      <c r="B15" s="292">
        <v>2.2000000000000002</v>
      </c>
      <c r="C15" s="292">
        <v>5.0999999999999996</v>
      </c>
      <c r="D15" s="292">
        <v>3.1</v>
      </c>
      <c r="E15" s="292">
        <v>2.4</v>
      </c>
      <c r="F15" s="292">
        <v>2.1</v>
      </c>
      <c r="G15" s="223">
        <v>2.7</v>
      </c>
      <c r="H15" s="223">
        <v>1.7</v>
      </c>
      <c r="I15" s="223">
        <v>30.4</v>
      </c>
      <c r="J15" s="223">
        <v>57.1</v>
      </c>
      <c r="K15" s="223">
        <v>93.9</v>
      </c>
      <c r="L15" s="223">
        <v>170.2</v>
      </c>
      <c r="M15" s="223">
        <v>182.1</v>
      </c>
    </row>
    <row r="16" spans="1:13" ht="12.95" customHeight="1" x14ac:dyDescent="0.2">
      <c r="A16" s="275" t="s">
        <v>244</v>
      </c>
      <c r="B16" s="292">
        <v>1.3</v>
      </c>
      <c r="C16" s="292">
        <v>1.7</v>
      </c>
      <c r="D16" s="292">
        <v>1.9</v>
      </c>
      <c r="E16" s="292">
        <v>1.8</v>
      </c>
      <c r="F16" s="292">
        <v>2.5</v>
      </c>
      <c r="G16" s="223">
        <v>3.6</v>
      </c>
      <c r="H16" s="223">
        <v>5.0999999999999996</v>
      </c>
      <c r="I16" s="223">
        <v>5.5</v>
      </c>
      <c r="J16" s="223">
        <v>13.9</v>
      </c>
      <c r="K16" s="223">
        <v>22.7</v>
      </c>
      <c r="L16" s="223">
        <v>10.199999999999999</v>
      </c>
      <c r="M16" s="223">
        <v>31.1</v>
      </c>
    </row>
    <row r="17" spans="1:13" ht="12.95" customHeight="1" x14ac:dyDescent="0.2">
      <c r="A17" s="273" t="s">
        <v>245</v>
      </c>
      <c r="B17" s="292">
        <v>133.5</v>
      </c>
      <c r="C17" s="292">
        <v>163.6</v>
      </c>
      <c r="D17" s="292">
        <v>172.2</v>
      </c>
      <c r="E17" s="292">
        <v>153.80000000000001</v>
      </c>
      <c r="F17" s="292">
        <v>194.7</v>
      </c>
      <c r="G17" s="223">
        <v>191.7</v>
      </c>
      <c r="H17" s="223">
        <v>176.8</v>
      </c>
      <c r="I17" s="223">
        <v>377.8</v>
      </c>
      <c r="J17" s="223">
        <v>683.3</v>
      </c>
      <c r="K17" s="223">
        <v>1108.5</v>
      </c>
      <c r="L17" s="223">
        <v>1431</v>
      </c>
      <c r="M17" s="223">
        <v>1471.2</v>
      </c>
    </row>
    <row r="18" spans="1:13" ht="12.95" customHeight="1" x14ac:dyDescent="0.2">
      <c r="A18" s="275" t="s">
        <v>246</v>
      </c>
      <c r="B18" s="292">
        <v>133.30000000000001</v>
      </c>
      <c r="C18" s="292">
        <v>163.19999999999999</v>
      </c>
      <c r="D18" s="292">
        <v>171.7</v>
      </c>
      <c r="E18" s="292">
        <v>153.30000000000001</v>
      </c>
      <c r="F18" s="292">
        <v>194.4</v>
      </c>
      <c r="G18" s="223">
        <v>190.8</v>
      </c>
      <c r="H18" s="223">
        <v>145.80000000000001</v>
      </c>
      <c r="I18" s="223">
        <v>282.89999999999998</v>
      </c>
      <c r="J18" s="223">
        <v>582.1</v>
      </c>
      <c r="K18" s="223">
        <v>700.1</v>
      </c>
      <c r="L18" s="223">
        <v>970.7</v>
      </c>
      <c r="M18" s="223">
        <v>1058.0999999999999</v>
      </c>
    </row>
    <row r="19" spans="1:13" ht="12.95" customHeight="1" x14ac:dyDescent="0.2">
      <c r="A19" s="275" t="s">
        <v>247</v>
      </c>
      <c r="B19" s="292" t="s">
        <v>248</v>
      </c>
      <c r="C19" s="292" t="s">
        <v>248</v>
      </c>
      <c r="D19" s="292" t="s">
        <v>248</v>
      </c>
      <c r="E19" s="292" t="s">
        <v>248</v>
      </c>
      <c r="F19" s="292">
        <v>0.3</v>
      </c>
      <c r="G19" s="223">
        <v>0.3</v>
      </c>
      <c r="H19" s="223">
        <v>0.3</v>
      </c>
      <c r="I19" s="223">
        <v>0.3</v>
      </c>
      <c r="J19" s="223">
        <v>0.3</v>
      </c>
      <c r="K19" s="223" t="s">
        <v>33</v>
      </c>
      <c r="L19" s="223" t="s">
        <v>33</v>
      </c>
      <c r="M19" s="223" t="s">
        <v>33</v>
      </c>
    </row>
    <row r="20" spans="1:13" ht="12.95" customHeight="1" x14ac:dyDescent="0.2">
      <c r="A20" s="275" t="s">
        <v>249</v>
      </c>
      <c r="B20" s="292" t="s">
        <v>33</v>
      </c>
      <c r="C20" s="292" t="s">
        <v>33</v>
      </c>
      <c r="D20" s="292" t="s">
        <v>33</v>
      </c>
      <c r="E20" s="292" t="s">
        <v>33</v>
      </c>
      <c r="F20" s="292" t="s">
        <v>33</v>
      </c>
      <c r="G20" s="223" t="s">
        <v>33</v>
      </c>
      <c r="H20" s="223">
        <v>29.7</v>
      </c>
      <c r="I20" s="223">
        <v>91.8</v>
      </c>
      <c r="J20" s="223">
        <v>91.8</v>
      </c>
      <c r="K20" s="223">
        <v>400.8</v>
      </c>
      <c r="L20" s="223">
        <v>400.8</v>
      </c>
      <c r="M20" s="223">
        <v>400.8</v>
      </c>
    </row>
    <row r="21" spans="1:13" ht="12.95" customHeight="1" x14ac:dyDescent="0.2">
      <c r="A21" s="275" t="s">
        <v>250</v>
      </c>
      <c r="B21" s="292" t="s">
        <v>33</v>
      </c>
      <c r="C21" s="292" t="s">
        <v>33</v>
      </c>
      <c r="D21" s="292">
        <v>0</v>
      </c>
      <c r="E21" s="292">
        <v>0</v>
      </c>
      <c r="F21" s="292" t="s">
        <v>33</v>
      </c>
      <c r="G21" s="223">
        <v>0.1</v>
      </c>
      <c r="H21" s="223">
        <v>0.1</v>
      </c>
      <c r="I21" s="223">
        <v>0.1</v>
      </c>
      <c r="J21" s="223">
        <v>0</v>
      </c>
      <c r="K21" s="223" t="s">
        <v>33</v>
      </c>
      <c r="L21" s="223">
        <v>0.2</v>
      </c>
      <c r="M21" s="223">
        <v>0</v>
      </c>
    </row>
    <row r="22" spans="1:13" ht="12.95" customHeight="1" x14ac:dyDescent="0.2">
      <c r="A22" s="275" t="s">
        <v>251</v>
      </c>
      <c r="B22" s="292" t="s">
        <v>33</v>
      </c>
      <c r="C22" s="292" t="s">
        <v>33</v>
      </c>
      <c r="D22" s="292" t="s">
        <v>33</v>
      </c>
      <c r="E22" s="292" t="s">
        <v>33</v>
      </c>
      <c r="F22" s="292" t="s">
        <v>33</v>
      </c>
      <c r="G22" s="223" t="s">
        <v>33</v>
      </c>
      <c r="H22" s="223" t="s">
        <v>33</v>
      </c>
      <c r="I22" s="223" t="s">
        <v>33</v>
      </c>
      <c r="J22" s="223">
        <v>8.3000000000000007</v>
      </c>
      <c r="K22" s="223">
        <v>7</v>
      </c>
      <c r="L22" s="223" t="s">
        <v>33</v>
      </c>
      <c r="M22" s="223" t="s">
        <v>33</v>
      </c>
    </row>
    <row r="23" spans="1:13" ht="12.95" customHeight="1" x14ac:dyDescent="0.2">
      <c r="A23" s="275" t="s">
        <v>252</v>
      </c>
      <c r="B23" s="292">
        <v>0.1</v>
      </c>
      <c r="C23" s="292">
        <v>0.4</v>
      </c>
      <c r="D23" s="292">
        <v>0.5</v>
      </c>
      <c r="E23" s="292">
        <v>0.5</v>
      </c>
      <c r="F23" s="292">
        <v>0.1</v>
      </c>
      <c r="G23" s="223" t="s">
        <v>33</v>
      </c>
      <c r="H23" s="223">
        <v>0.4</v>
      </c>
      <c r="I23" s="223">
        <v>2</v>
      </c>
      <c r="J23" s="223" t="s">
        <v>33</v>
      </c>
      <c r="K23" s="223" t="s">
        <v>33</v>
      </c>
      <c r="L23" s="223" t="s">
        <v>33</v>
      </c>
      <c r="M23" s="223" t="s">
        <v>33</v>
      </c>
    </row>
    <row r="24" spans="1:13" ht="12.95" customHeight="1" x14ac:dyDescent="0.2">
      <c r="A24" s="275" t="s">
        <v>253</v>
      </c>
      <c r="B24" s="292" t="s">
        <v>33</v>
      </c>
      <c r="C24" s="292" t="s">
        <v>33</v>
      </c>
      <c r="D24" s="292" t="s">
        <v>33</v>
      </c>
      <c r="E24" s="292" t="s">
        <v>33</v>
      </c>
      <c r="F24" s="292" t="s">
        <v>33</v>
      </c>
      <c r="G24" s="223" t="s">
        <v>33</v>
      </c>
      <c r="H24" s="223" t="s">
        <v>33</v>
      </c>
      <c r="I24" s="223" t="s">
        <v>33</v>
      </c>
      <c r="J24" s="223" t="s">
        <v>33</v>
      </c>
      <c r="K24" s="223">
        <v>0</v>
      </c>
      <c r="L24" s="223">
        <v>58.8</v>
      </c>
      <c r="M24" s="223">
        <v>9.6999999999999993</v>
      </c>
    </row>
    <row r="25" spans="1:13" ht="12" x14ac:dyDescent="0.2">
      <c r="A25" s="273" t="s">
        <v>317</v>
      </c>
      <c r="B25" s="292">
        <v>0</v>
      </c>
      <c r="C25" s="292">
        <v>0</v>
      </c>
      <c r="D25" s="292">
        <v>0.1</v>
      </c>
      <c r="E25" s="292">
        <v>0</v>
      </c>
      <c r="F25" s="292">
        <v>0</v>
      </c>
      <c r="G25" s="223">
        <v>0.5</v>
      </c>
      <c r="H25" s="223">
        <v>0.5</v>
      </c>
      <c r="I25" s="223">
        <v>0.8</v>
      </c>
      <c r="J25" s="223">
        <v>0.8</v>
      </c>
      <c r="K25" s="223">
        <v>0.6</v>
      </c>
      <c r="L25" s="223">
        <v>0.5</v>
      </c>
      <c r="M25" s="223">
        <v>2.5</v>
      </c>
    </row>
    <row r="26" spans="1:13" ht="12.95" customHeight="1" x14ac:dyDescent="0.2">
      <c r="A26" s="273"/>
      <c r="B26" s="292"/>
      <c r="C26" s="292"/>
      <c r="D26" s="292"/>
      <c r="E26" s="292"/>
      <c r="F26" s="291"/>
      <c r="G26" s="238"/>
      <c r="H26" s="238"/>
      <c r="I26" s="238"/>
      <c r="J26" s="238"/>
      <c r="K26" s="238"/>
      <c r="L26" s="223"/>
      <c r="M26" s="223"/>
    </row>
    <row r="27" spans="1:13" ht="12.95" customHeight="1" x14ac:dyDescent="0.2">
      <c r="A27" s="232" t="s">
        <v>43</v>
      </c>
      <c r="B27" s="291">
        <v>210.5</v>
      </c>
      <c r="C27" s="291">
        <v>148.6</v>
      </c>
      <c r="D27" s="291">
        <v>159.19999999999999</v>
      </c>
      <c r="E27" s="291">
        <v>137.1</v>
      </c>
      <c r="F27" s="291">
        <v>122.6</v>
      </c>
      <c r="G27" s="271">
        <v>123.5</v>
      </c>
      <c r="H27" s="271">
        <v>146.9</v>
      </c>
      <c r="I27" s="271">
        <v>754.9</v>
      </c>
      <c r="J27" s="271">
        <v>1019.5</v>
      </c>
      <c r="K27" s="271">
        <v>1209.9000000000001</v>
      </c>
      <c r="L27" s="271">
        <v>1627.8</v>
      </c>
      <c r="M27" s="271">
        <v>1536.8</v>
      </c>
    </row>
    <row r="28" spans="1:13" ht="12.95" customHeight="1" x14ac:dyDescent="0.2">
      <c r="A28" s="273" t="s">
        <v>255</v>
      </c>
      <c r="B28" s="292">
        <v>96.2</v>
      </c>
      <c r="C28" s="292">
        <v>106</v>
      </c>
      <c r="D28" s="292">
        <v>133.80000000000001</v>
      </c>
      <c r="E28" s="292">
        <v>107.9</v>
      </c>
      <c r="F28" s="292">
        <v>97.6</v>
      </c>
      <c r="G28" s="274">
        <v>89.8</v>
      </c>
      <c r="H28" s="274">
        <v>115</v>
      </c>
      <c r="I28" s="274">
        <v>195.3</v>
      </c>
      <c r="J28" s="274">
        <v>145.4</v>
      </c>
      <c r="K28" s="274">
        <v>311.60000000000002</v>
      </c>
      <c r="L28" s="274">
        <v>899.7</v>
      </c>
      <c r="M28" s="274">
        <v>1006.4</v>
      </c>
    </row>
    <row r="29" spans="1:13" ht="12.95" customHeight="1" x14ac:dyDescent="0.2">
      <c r="A29" s="275" t="s">
        <v>256</v>
      </c>
      <c r="B29" s="292">
        <v>6.4</v>
      </c>
      <c r="C29" s="292">
        <v>9.3000000000000007</v>
      </c>
      <c r="D29" s="292">
        <v>10</v>
      </c>
      <c r="E29" s="292">
        <v>6.3</v>
      </c>
      <c r="F29" s="292">
        <v>4.8</v>
      </c>
      <c r="G29" s="274">
        <v>6.3</v>
      </c>
      <c r="H29" s="274">
        <v>4.5999999999999996</v>
      </c>
      <c r="I29" s="274">
        <v>22.8</v>
      </c>
      <c r="J29" s="274">
        <v>-87.5</v>
      </c>
      <c r="K29" s="274">
        <v>49.2</v>
      </c>
      <c r="L29" s="223">
        <v>80.599999999999994</v>
      </c>
      <c r="M29" s="223">
        <v>216</v>
      </c>
    </row>
    <row r="30" spans="1:13" ht="12.95" customHeight="1" x14ac:dyDescent="0.2">
      <c r="A30" s="275" t="s">
        <v>257</v>
      </c>
      <c r="B30" s="292">
        <v>69.099999999999994</v>
      </c>
      <c r="C30" s="292">
        <v>56.7</v>
      </c>
      <c r="D30" s="292">
        <v>84.2</v>
      </c>
      <c r="E30" s="292">
        <v>74.2</v>
      </c>
      <c r="F30" s="292">
        <v>67.599999999999994</v>
      </c>
      <c r="G30" s="274">
        <v>54.6</v>
      </c>
      <c r="H30" s="274">
        <v>54.2</v>
      </c>
      <c r="I30" s="274">
        <v>79.8</v>
      </c>
      <c r="J30" s="274">
        <v>76.2</v>
      </c>
      <c r="K30" s="274">
        <v>105.6</v>
      </c>
      <c r="L30" s="223">
        <v>311</v>
      </c>
      <c r="M30" s="223">
        <v>200.9</v>
      </c>
    </row>
    <row r="31" spans="1:13" ht="12.95" customHeight="1" x14ac:dyDescent="0.2">
      <c r="A31" s="275" t="s">
        <v>258</v>
      </c>
      <c r="B31" s="292">
        <v>15.9</v>
      </c>
      <c r="C31" s="292">
        <v>32.200000000000003</v>
      </c>
      <c r="D31" s="292">
        <v>32.700000000000003</v>
      </c>
      <c r="E31" s="292">
        <v>18.399999999999999</v>
      </c>
      <c r="F31" s="292">
        <v>11.1</v>
      </c>
      <c r="G31" s="274">
        <v>15.6</v>
      </c>
      <c r="H31" s="274">
        <v>43.2</v>
      </c>
      <c r="I31" s="274">
        <v>56.9</v>
      </c>
      <c r="J31" s="274">
        <v>90.5</v>
      </c>
      <c r="K31" s="274">
        <v>83.8</v>
      </c>
      <c r="L31" s="223">
        <v>432.6</v>
      </c>
      <c r="M31" s="223">
        <v>362.9</v>
      </c>
    </row>
    <row r="32" spans="1:13" ht="12.95" customHeight="1" x14ac:dyDescent="0.2">
      <c r="A32" s="275" t="s">
        <v>259</v>
      </c>
      <c r="B32" s="292">
        <v>0.8</v>
      </c>
      <c r="C32" s="292">
        <v>0.8</v>
      </c>
      <c r="D32" s="292">
        <v>0.8</v>
      </c>
      <c r="E32" s="292">
        <v>0.7</v>
      </c>
      <c r="F32" s="292">
        <v>0.6</v>
      </c>
      <c r="G32" s="274">
        <v>2.1</v>
      </c>
      <c r="H32" s="274">
        <v>3.3</v>
      </c>
      <c r="I32" s="274">
        <v>17.899999999999999</v>
      </c>
      <c r="J32" s="274">
        <v>20.399999999999999</v>
      </c>
      <c r="K32" s="274">
        <v>15</v>
      </c>
      <c r="L32" s="223">
        <v>15.7</v>
      </c>
      <c r="M32" s="223">
        <v>35.299999999999997</v>
      </c>
    </row>
    <row r="33" spans="1:13" ht="12.95" customHeight="1" x14ac:dyDescent="0.2">
      <c r="A33" s="275" t="s">
        <v>260</v>
      </c>
      <c r="B33" s="292">
        <v>3.6</v>
      </c>
      <c r="C33" s="292">
        <v>4.9000000000000004</v>
      </c>
      <c r="D33" s="292">
        <v>4.3</v>
      </c>
      <c r="E33" s="292">
        <v>4.5999999999999996</v>
      </c>
      <c r="F33" s="292">
        <v>4.2</v>
      </c>
      <c r="G33" s="274">
        <v>4.5999999999999996</v>
      </c>
      <c r="H33" s="274">
        <v>2.8</v>
      </c>
      <c r="I33" s="274">
        <v>4.5</v>
      </c>
      <c r="J33" s="274">
        <v>29.2</v>
      </c>
      <c r="K33" s="274">
        <v>33</v>
      </c>
      <c r="L33" s="223">
        <v>9.6</v>
      </c>
      <c r="M33" s="223">
        <v>154.9</v>
      </c>
    </row>
    <row r="34" spans="1:13" ht="12.95" customHeight="1" x14ac:dyDescent="0.2">
      <c r="A34" s="275" t="s">
        <v>261</v>
      </c>
      <c r="B34" s="292">
        <v>0.3</v>
      </c>
      <c r="C34" s="292">
        <v>1.8</v>
      </c>
      <c r="D34" s="292">
        <v>1.9</v>
      </c>
      <c r="E34" s="292">
        <v>3.7</v>
      </c>
      <c r="F34" s="292">
        <v>7.4</v>
      </c>
      <c r="G34" s="274">
        <v>4.7</v>
      </c>
      <c r="H34" s="274">
        <v>3.5</v>
      </c>
      <c r="I34" s="274">
        <v>9.9</v>
      </c>
      <c r="J34" s="274">
        <v>8.8000000000000007</v>
      </c>
      <c r="K34" s="274">
        <v>12.8</v>
      </c>
      <c r="L34" s="223">
        <v>47</v>
      </c>
      <c r="M34" s="223">
        <v>34.9</v>
      </c>
    </row>
    <row r="35" spans="1:13" ht="12.95" customHeight="1" x14ac:dyDescent="0.2">
      <c r="A35" s="275" t="s">
        <v>262</v>
      </c>
      <c r="B35" s="292">
        <v>0.1</v>
      </c>
      <c r="C35" s="292">
        <v>0.2</v>
      </c>
      <c r="D35" s="292" t="s">
        <v>33</v>
      </c>
      <c r="E35" s="292" t="s">
        <v>33</v>
      </c>
      <c r="F35" s="292">
        <v>1.8</v>
      </c>
      <c r="G35" s="274">
        <v>1.8</v>
      </c>
      <c r="H35" s="274">
        <v>3.4</v>
      </c>
      <c r="I35" s="274">
        <v>3.5</v>
      </c>
      <c r="J35" s="274">
        <v>7.7</v>
      </c>
      <c r="K35" s="274">
        <v>12.2</v>
      </c>
      <c r="L35" s="223">
        <v>3.2</v>
      </c>
      <c r="M35" s="223">
        <v>1.5</v>
      </c>
    </row>
    <row r="36" spans="1:13" ht="12.95" customHeight="1" x14ac:dyDescent="0.2">
      <c r="A36" s="273" t="s">
        <v>263</v>
      </c>
      <c r="B36" s="292">
        <v>114.3</v>
      </c>
      <c r="C36" s="292">
        <v>42.7</v>
      </c>
      <c r="D36" s="292">
        <v>25.4</v>
      </c>
      <c r="E36" s="292">
        <v>29.2</v>
      </c>
      <c r="F36" s="292">
        <v>25.1</v>
      </c>
      <c r="G36" s="274">
        <v>33.700000000000003</v>
      </c>
      <c r="H36" s="274">
        <v>31.9</v>
      </c>
      <c r="I36" s="274">
        <v>559.5</v>
      </c>
      <c r="J36" s="274">
        <v>874.1</v>
      </c>
      <c r="K36" s="274">
        <v>898.3</v>
      </c>
      <c r="L36" s="223">
        <v>728.1</v>
      </c>
      <c r="M36" s="223">
        <v>530.4</v>
      </c>
    </row>
    <row r="37" spans="1:13" ht="12.95" customHeight="1" x14ac:dyDescent="0.2">
      <c r="A37" s="275" t="s">
        <v>264</v>
      </c>
      <c r="B37" s="292">
        <v>114.1</v>
      </c>
      <c r="C37" s="292">
        <v>42.3</v>
      </c>
      <c r="D37" s="292">
        <v>25.1</v>
      </c>
      <c r="E37" s="292">
        <v>28.9</v>
      </c>
      <c r="F37" s="292">
        <v>24</v>
      </c>
      <c r="G37" s="274">
        <v>33.299999999999997</v>
      </c>
      <c r="H37" s="274">
        <v>30.8</v>
      </c>
      <c r="I37" s="274">
        <v>555.29999999999995</v>
      </c>
      <c r="J37" s="274">
        <v>873.5</v>
      </c>
      <c r="K37" s="274">
        <v>898.8</v>
      </c>
      <c r="L37" s="223">
        <v>728.8</v>
      </c>
      <c r="M37" s="223">
        <v>529.1</v>
      </c>
    </row>
    <row r="38" spans="1:13" ht="12.95" customHeight="1" x14ac:dyDescent="0.2">
      <c r="A38" s="275" t="s">
        <v>265</v>
      </c>
      <c r="B38" s="292" t="s">
        <v>33</v>
      </c>
      <c r="C38" s="292" t="s">
        <v>33</v>
      </c>
      <c r="D38" s="292" t="s">
        <v>33</v>
      </c>
      <c r="E38" s="292">
        <v>0.1</v>
      </c>
      <c r="F38" s="292">
        <v>0.7</v>
      </c>
      <c r="G38" s="274">
        <v>0.1</v>
      </c>
      <c r="H38" s="274">
        <v>0.8</v>
      </c>
      <c r="I38" s="274">
        <v>3.8</v>
      </c>
      <c r="J38" s="274">
        <v>0</v>
      </c>
      <c r="K38" s="274">
        <v>-0.9</v>
      </c>
      <c r="L38" s="223">
        <v>-0.7</v>
      </c>
      <c r="M38" s="223">
        <v>1.3</v>
      </c>
    </row>
    <row r="39" spans="1:13" ht="13.9" customHeight="1" x14ac:dyDescent="0.2">
      <c r="A39" s="275" t="s">
        <v>1386</v>
      </c>
      <c r="B39" s="292">
        <v>0.2</v>
      </c>
      <c r="C39" s="292">
        <v>0.4</v>
      </c>
      <c r="D39" s="292">
        <v>0.4</v>
      </c>
      <c r="E39" s="292">
        <v>0.2</v>
      </c>
      <c r="F39" s="292">
        <v>0.4</v>
      </c>
      <c r="G39" s="274">
        <v>0.4</v>
      </c>
      <c r="H39" s="274">
        <v>0.3</v>
      </c>
      <c r="I39" s="274">
        <v>0.4</v>
      </c>
      <c r="J39" s="274">
        <v>0.6</v>
      </c>
      <c r="K39" s="274">
        <v>0.4</v>
      </c>
      <c r="L39" s="223">
        <v>0</v>
      </c>
      <c r="M39" s="223">
        <v>0</v>
      </c>
    </row>
    <row r="40" spans="1:13" ht="12.95" customHeight="1" x14ac:dyDescent="0.2">
      <c r="A40" s="273"/>
      <c r="B40" s="292"/>
      <c r="C40" s="292"/>
      <c r="D40" s="292"/>
      <c r="E40" s="292"/>
      <c r="F40" s="291"/>
      <c r="G40" s="223"/>
      <c r="H40" s="223"/>
      <c r="I40" s="223"/>
      <c r="J40" s="223"/>
      <c r="K40" s="223"/>
      <c r="L40" s="223"/>
      <c r="M40" s="223"/>
    </row>
    <row r="41" spans="1:13" ht="12.95" customHeight="1" x14ac:dyDescent="0.2">
      <c r="A41" s="232" t="s">
        <v>44</v>
      </c>
      <c r="B41" s="291">
        <v>-36.700000000000003</v>
      </c>
      <c r="C41" s="291">
        <v>55.6</v>
      </c>
      <c r="D41" s="291">
        <v>56.5</v>
      </c>
      <c r="E41" s="291">
        <v>47.7</v>
      </c>
      <c r="F41" s="291">
        <v>107.1</v>
      </c>
      <c r="G41" s="271">
        <v>115.1</v>
      </c>
      <c r="H41" s="271">
        <v>81.599999999999994</v>
      </c>
      <c r="I41" s="271">
        <v>-137.5</v>
      </c>
      <c r="J41" s="271">
        <v>139</v>
      </c>
      <c r="K41" s="271">
        <v>553.9</v>
      </c>
      <c r="L41" s="271">
        <v>884.9</v>
      </c>
      <c r="M41" s="271">
        <v>1295.5999999999999</v>
      </c>
    </row>
    <row r="42" spans="1:13" ht="12.95" customHeight="1" x14ac:dyDescent="0.2">
      <c r="A42" s="273" t="s">
        <v>267</v>
      </c>
      <c r="B42" s="292">
        <v>39.200000000000003</v>
      </c>
      <c r="C42" s="292">
        <v>40.6</v>
      </c>
      <c r="D42" s="292">
        <v>41.8</v>
      </c>
      <c r="E42" s="292">
        <v>41</v>
      </c>
      <c r="F42" s="292">
        <v>100.2</v>
      </c>
      <c r="G42" s="223">
        <v>100.9</v>
      </c>
      <c r="H42" s="223">
        <v>49.7</v>
      </c>
      <c r="I42" s="223">
        <v>50.1</v>
      </c>
      <c r="J42" s="223">
        <v>103.7</v>
      </c>
      <c r="K42" s="223">
        <v>105.9</v>
      </c>
      <c r="L42" s="223">
        <v>168.6</v>
      </c>
      <c r="M42" s="223">
        <v>183.7</v>
      </c>
    </row>
    <row r="43" spans="1:13" ht="12.95" customHeight="1" x14ac:dyDescent="0.2">
      <c r="A43" s="273" t="s">
        <v>268</v>
      </c>
      <c r="B43" s="292">
        <v>18.8</v>
      </c>
      <c r="C43" s="292">
        <v>12.2</v>
      </c>
      <c r="D43" s="292">
        <v>13</v>
      </c>
      <c r="E43" s="292">
        <v>13.4</v>
      </c>
      <c r="F43" s="292">
        <v>10.1</v>
      </c>
      <c r="G43" s="223">
        <v>8.6</v>
      </c>
      <c r="H43" s="223">
        <v>8</v>
      </c>
      <c r="I43" s="223">
        <v>15.6</v>
      </c>
      <c r="J43" s="223">
        <v>125.1</v>
      </c>
      <c r="K43" s="223">
        <v>186</v>
      </c>
      <c r="L43" s="223">
        <v>236.4</v>
      </c>
      <c r="M43" s="223">
        <v>293.39999999999998</v>
      </c>
    </row>
    <row r="44" spans="1:13" ht="12.95" customHeight="1" x14ac:dyDescent="0.2">
      <c r="A44" s="275" t="s">
        <v>269</v>
      </c>
      <c r="B44" s="292">
        <v>0.6</v>
      </c>
      <c r="C44" s="292">
        <v>0.4</v>
      </c>
      <c r="D44" s="292">
        <v>0.1</v>
      </c>
      <c r="E44" s="292">
        <v>0</v>
      </c>
      <c r="F44" s="292">
        <v>0</v>
      </c>
      <c r="G44" s="223">
        <v>0</v>
      </c>
      <c r="H44" s="223">
        <v>0.1</v>
      </c>
      <c r="I44" s="223">
        <v>0</v>
      </c>
      <c r="J44" s="223">
        <v>0</v>
      </c>
      <c r="K44" s="223">
        <v>2</v>
      </c>
      <c r="L44" s="274">
        <v>2</v>
      </c>
      <c r="M44" s="274">
        <v>23.3</v>
      </c>
    </row>
    <row r="45" spans="1:13" ht="12.95" customHeight="1" x14ac:dyDescent="0.2">
      <c r="A45" s="275" t="s">
        <v>270</v>
      </c>
      <c r="B45" s="292">
        <v>7.7</v>
      </c>
      <c r="C45" s="292">
        <v>7.7</v>
      </c>
      <c r="D45" s="292">
        <v>7.7</v>
      </c>
      <c r="E45" s="292">
        <v>7.7</v>
      </c>
      <c r="F45" s="292">
        <v>7.7</v>
      </c>
      <c r="G45" s="223">
        <v>7.8</v>
      </c>
      <c r="H45" s="223">
        <v>7.8</v>
      </c>
      <c r="I45" s="223">
        <v>7.8</v>
      </c>
      <c r="J45" s="223">
        <v>7.8</v>
      </c>
      <c r="K45" s="223">
        <v>7.7</v>
      </c>
      <c r="L45" s="223">
        <v>7.7</v>
      </c>
      <c r="M45" s="223">
        <v>5.7</v>
      </c>
    </row>
    <row r="46" spans="1:13" ht="36" x14ac:dyDescent="0.2">
      <c r="A46" s="275" t="s">
        <v>272</v>
      </c>
      <c r="B46" s="292"/>
      <c r="C46" s="292"/>
      <c r="D46" s="292"/>
      <c r="E46" s="292"/>
      <c r="F46" s="292"/>
      <c r="G46" s="223"/>
      <c r="H46" s="223" t="s">
        <v>33</v>
      </c>
      <c r="I46" s="223" t="s">
        <v>33</v>
      </c>
      <c r="J46" s="223" t="s">
        <v>33</v>
      </c>
      <c r="K46" s="223" t="s">
        <v>33</v>
      </c>
      <c r="L46" s="223" t="s">
        <v>33</v>
      </c>
      <c r="M46" s="223" t="s">
        <v>33</v>
      </c>
    </row>
    <row r="47" spans="1:13" ht="15" customHeight="1" x14ac:dyDescent="0.2">
      <c r="A47" s="275" t="s">
        <v>271</v>
      </c>
      <c r="B47" s="292">
        <v>10.5</v>
      </c>
      <c r="C47" s="292">
        <v>4.0999999999999996</v>
      </c>
      <c r="D47" s="292">
        <v>5.2</v>
      </c>
      <c r="E47" s="292">
        <v>5.7</v>
      </c>
      <c r="F47" s="292">
        <v>2.4</v>
      </c>
      <c r="G47" s="223">
        <v>0.8</v>
      </c>
      <c r="H47" s="223">
        <v>0.1</v>
      </c>
      <c r="I47" s="223">
        <v>7.8</v>
      </c>
      <c r="J47" s="223">
        <v>117.2</v>
      </c>
      <c r="K47" s="223">
        <v>176.2</v>
      </c>
      <c r="L47" s="223">
        <v>226.7</v>
      </c>
      <c r="M47" s="223">
        <v>264.39999999999998</v>
      </c>
    </row>
    <row r="48" spans="1:13" ht="12.95" customHeight="1" x14ac:dyDescent="0.2">
      <c r="A48" s="276" t="s">
        <v>319</v>
      </c>
      <c r="B48" s="292">
        <v>-97.3</v>
      </c>
      <c r="C48" s="292">
        <v>0.1</v>
      </c>
      <c r="D48" s="292">
        <v>-0.7</v>
      </c>
      <c r="E48" s="292">
        <v>-9.8000000000000007</v>
      </c>
      <c r="F48" s="292">
        <v>-6.1</v>
      </c>
      <c r="G48" s="223">
        <v>0.6</v>
      </c>
      <c r="H48" s="223">
        <v>18.399999999999999</v>
      </c>
      <c r="I48" s="223">
        <v>-209.3</v>
      </c>
      <c r="J48" s="223">
        <v>-101.7</v>
      </c>
      <c r="K48" s="223">
        <v>242.2</v>
      </c>
      <c r="L48" s="223">
        <v>457.2</v>
      </c>
      <c r="M48" s="223">
        <v>784.9</v>
      </c>
    </row>
    <row r="49" spans="1:13" ht="12.95" customHeight="1" x14ac:dyDescent="0.2">
      <c r="A49" s="276" t="s">
        <v>320</v>
      </c>
      <c r="B49" s="292">
        <v>2.5</v>
      </c>
      <c r="C49" s="292">
        <v>2.6</v>
      </c>
      <c r="D49" s="292">
        <v>2.5</v>
      </c>
      <c r="E49" s="292">
        <v>3</v>
      </c>
      <c r="F49" s="292">
        <v>2.9</v>
      </c>
      <c r="G49" s="223">
        <v>5.0999999999999996</v>
      </c>
      <c r="H49" s="223">
        <v>5.5</v>
      </c>
      <c r="I49" s="223">
        <v>6.1</v>
      </c>
      <c r="J49" s="223">
        <v>11.9</v>
      </c>
      <c r="K49" s="223">
        <v>19.899999999999999</v>
      </c>
      <c r="L49" s="223">
        <v>22.7</v>
      </c>
      <c r="M49" s="223">
        <v>33.6</v>
      </c>
    </row>
    <row r="50" spans="1:13" ht="6.95" customHeight="1" x14ac:dyDescent="0.2">
      <c r="A50" s="276"/>
      <c r="B50" s="292"/>
      <c r="C50" s="292"/>
      <c r="D50" s="292"/>
      <c r="E50" s="292"/>
      <c r="F50" s="291"/>
      <c r="G50" s="223"/>
      <c r="H50" s="223"/>
      <c r="I50" s="223"/>
      <c r="J50" s="223"/>
      <c r="K50" s="223"/>
      <c r="L50" s="223"/>
      <c r="M50" s="223"/>
    </row>
    <row r="51" spans="1:13" s="302" customFormat="1" ht="24" customHeight="1" x14ac:dyDescent="0.2">
      <c r="A51" s="232" t="s">
        <v>275</v>
      </c>
      <c r="B51" s="291">
        <v>173.7</v>
      </c>
      <c r="C51" s="291">
        <v>204.2</v>
      </c>
      <c r="D51" s="291">
        <v>215.7</v>
      </c>
      <c r="E51" s="291">
        <v>184.8</v>
      </c>
      <c r="F51" s="301">
        <v>229.8</v>
      </c>
      <c r="G51" s="271">
        <v>238.7</v>
      </c>
      <c r="H51" s="271">
        <v>228.4</v>
      </c>
      <c r="I51" s="271">
        <v>617.29999999999995</v>
      </c>
      <c r="J51" s="271">
        <v>1158.5</v>
      </c>
      <c r="K51" s="271">
        <v>1763.8</v>
      </c>
      <c r="L51" s="271">
        <v>2512.6999999999998</v>
      </c>
      <c r="M51" s="271">
        <v>2832.4</v>
      </c>
    </row>
    <row r="52" spans="1:13" s="302" customFormat="1" ht="6.95" customHeight="1" thickBot="1" x14ac:dyDescent="0.25">
      <c r="A52" s="230"/>
      <c r="B52" s="303"/>
      <c r="C52" s="303"/>
      <c r="D52" s="303"/>
      <c r="E52" s="303"/>
      <c r="F52" s="303"/>
      <c r="G52" s="277"/>
      <c r="H52" s="231"/>
      <c r="I52" s="231"/>
      <c r="J52" s="231"/>
      <c r="K52" s="231"/>
      <c r="L52" s="231"/>
      <c r="M52" s="231"/>
    </row>
    <row r="53" spans="1:13" s="302" customFormat="1" ht="6.95" customHeight="1" x14ac:dyDescent="0.2">
      <c r="A53" s="232"/>
      <c r="B53" s="301"/>
      <c r="C53" s="301"/>
      <c r="D53" s="301"/>
      <c r="E53" s="301"/>
      <c r="F53" s="289"/>
      <c r="G53" s="274"/>
      <c r="H53" s="212"/>
      <c r="I53" s="212"/>
      <c r="J53" s="212"/>
      <c r="K53" s="212"/>
      <c r="L53" s="212"/>
      <c r="M53" s="212"/>
    </row>
    <row r="54" spans="1:13" ht="12.95" customHeight="1" x14ac:dyDescent="0.2">
      <c r="A54" s="232" t="s">
        <v>14</v>
      </c>
      <c r="C54" s="289"/>
      <c r="D54" s="289"/>
      <c r="E54" s="289"/>
      <c r="F54" s="289"/>
      <c r="G54" s="274"/>
    </row>
    <row r="55" spans="1:13" ht="12.95" customHeight="1" x14ac:dyDescent="0.2">
      <c r="A55" s="273" t="s">
        <v>47</v>
      </c>
      <c r="B55" s="289">
        <v>36</v>
      </c>
      <c r="C55" s="289">
        <v>35</v>
      </c>
      <c r="D55" s="289">
        <v>39</v>
      </c>
      <c r="E55" s="289">
        <v>41</v>
      </c>
      <c r="F55" s="212">
        <v>40</v>
      </c>
      <c r="G55" s="278">
        <v>37</v>
      </c>
      <c r="H55" s="212">
        <v>37</v>
      </c>
      <c r="I55" s="212">
        <v>40</v>
      </c>
      <c r="J55" s="212">
        <v>47</v>
      </c>
      <c r="K55" s="212">
        <v>57</v>
      </c>
      <c r="L55" s="212">
        <v>75</v>
      </c>
      <c r="M55" s="212">
        <v>107</v>
      </c>
    </row>
    <row r="56" spans="1:13" ht="12.95" customHeight="1" x14ac:dyDescent="0.2">
      <c r="F56" s="292"/>
    </row>
  </sheetData>
  <hyperlinks>
    <hyperlink ref="A1" location="Мазмуну!A1" display="МАЗМУНУНА  кайтуу" xr:uid="{00000000-0004-0000-5C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M56"/>
  <sheetViews>
    <sheetView workbookViewId="0">
      <selection activeCell="M42" sqref="M42"/>
    </sheetView>
  </sheetViews>
  <sheetFormatPr defaultRowHeight="12.95" customHeight="1" x14ac:dyDescent="0.2"/>
  <cols>
    <col min="1" max="1" width="42.28515625" style="232" customWidth="1"/>
    <col min="2" max="2" width="8.7109375" style="289" hidden="1" customWidth="1"/>
    <col min="3" max="6" width="9.140625" style="212" hidden="1" customWidth="1"/>
    <col min="7" max="8" width="10.140625" style="212" hidden="1" customWidth="1"/>
    <col min="9" max="13" width="10.140625" style="212" customWidth="1"/>
    <col min="14" max="256" width="9.140625" style="212"/>
    <col min="257" max="257" width="42.28515625" style="212" customWidth="1"/>
    <col min="258" max="262" width="0" style="212" hidden="1" customWidth="1"/>
    <col min="263" max="267" width="10.140625" style="212" customWidth="1"/>
    <col min="268" max="512" width="9.140625" style="212"/>
    <col min="513" max="513" width="42.28515625" style="212" customWidth="1"/>
    <col min="514" max="518" width="0" style="212" hidden="1" customWidth="1"/>
    <col min="519" max="523" width="10.140625" style="212" customWidth="1"/>
    <col min="524" max="768" width="9.140625" style="212"/>
    <col min="769" max="769" width="42.28515625" style="212" customWidth="1"/>
    <col min="770" max="774" width="0" style="212" hidden="1" customWidth="1"/>
    <col min="775" max="779" width="10.140625" style="212" customWidth="1"/>
    <col min="780" max="1024" width="9.140625" style="212"/>
    <col min="1025" max="1025" width="42.28515625" style="212" customWidth="1"/>
    <col min="1026" max="1030" width="0" style="212" hidden="1" customWidth="1"/>
    <col min="1031" max="1035" width="10.140625" style="212" customWidth="1"/>
    <col min="1036" max="1280" width="9.140625" style="212"/>
    <col min="1281" max="1281" width="42.28515625" style="212" customWidth="1"/>
    <col min="1282" max="1286" width="0" style="212" hidden="1" customWidth="1"/>
    <col min="1287" max="1291" width="10.140625" style="212" customWidth="1"/>
    <col min="1292" max="1536" width="9.140625" style="212"/>
    <col min="1537" max="1537" width="42.28515625" style="212" customWidth="1"/>
    <col min="1538" max="1542" width="0" style="212" hidden="1" customWidth="1"/>
    <col min="1543" max="1547" width="10.140625" style="212" customWidth="1"/>
    <col min="1548" max="1792" width="9.140625" style="212"/>
    <col min="1793" max="1793" width="42.28515625" style="212" customWidth="1"/>
    <col min="1794" max="1798" width="0" style="212" hidden="1" customWidth="1"/>
    <col min="1799" max="1803" width="10.140625" style="212" customWidth="1"/>
    <col min="1804" max="2048" width="9.140625" style="212"/>
    <col min="2049" max="2049" width="42.28515625" style="212" customWidth="1"/>
    <col min="2050" max="2054" width="0" style="212" hidden="1" customWidth="1"/>
    <col min="2055" max="2059" width="10.140625" style="212" customWidth="1"/>
    <col min="2060" max="2304" width="9.140625" style="212"/>
    <col min="2305" max="2305" width="42.28515625" style="212" customWidth="1"/>
    <col min="2306" max="2310" width="0" style="212" hidden="1" customWidth="1"/>
    <col min="2311" max="2315" width="10.140625" style="212" customWidth="1"/>
    <col min="2316" max="2560" width="9.140625" style="212"/>
    <col min="2561" max="2561" width="42.28515625" style="212" customWidth="1"/>
    <col min="2562" max="2566" width="0" style="212" hidden="1" customWidth="1"/>
    <col min="2567" max="2571" width="10.140625" style="212" customWidth="1"/>
    <col min="2572" max="2816" width="9.140625" style="212"/>
    <col min="2817" max="2817" width="42.28515625" style="212" customWidth="1"/>
    <col min="2818" max="2822" width="0" style="212" hidden="1" customWidth="1"/>
    <col min="2823" max="2827" width="10.140625" style="212" customWidth="1"/>
    <col min="2828" max="3072" width="9.140625" style="212"/>
    <col min="3073" max="3073" width="42.28515625" style="212" customWidth="1"/>
    <col min="3074" max="3078" width="0" style="212" hidden="1" customWidth="1"/>
    <col min="3079" max="3083" width="10.140625" style="212" customWidth="1"/>
    <col min="3084" max="3328" width="9.140625" style="212"/>
    <col min="3329" max="3329" width="42.28515625" style="212" customWidth="1"/>
    <col min="3330" max="3334" width="0" style="212" hidden="1" customWidth="1"/>
    <col min="3335" max="3339" width="10.140625" style="212" customWidth="1"/>
    <col min="3340" max="3584" width="9.140625" style="212"/>
    <col min="3585" max="3585" width="42.28515625" style="212" customWidth="1"/>
    <col min="3586" max="3590" width="0" style="212" hidden="1" customWidth="1"/>
    <col min="3591" max="3595" width="10.140625" style="212" customWidth="1"/>
    <col min="3596" max="3840" width="9.140625" style="212"/>
    <col min="3841" max="3841" width="42.28515625" style="212" customWidth="1"/>
    <col min="3842" max="3846" width="0" style="212" hidden="1" customWidth="1"/>
    <col min="3847" max="3851" width="10.140625" style="212" customWidth="1"/>
    <col min="3852" max="4096" width="9.140625" style="212"/>
    <col min="4097" max="4097" width="42.28515625" style="212" customWidth="1"/>
    <col min="4098" max="4102" width="0" style="212" hidden="1" customWidth="1"/>
    <col min="4103" max="4107" width="10.140625" style="212" customWidth="1"/>
    <col min="4108" max="4352" width="9.140625" style="212"/>
    <col min="4353" max="4353" width="42.28515625" style="212" customWidth="1"/>
    <col min="4354" max="4358" width="0" style="212" hidden="1" customWidth="1"/>
    <col min="4359" max="4363" width="10.140625" style="212" customWidth="1"/>
    <col min="4364" max="4608" width="9.140625" style="212"/>
    <col min="4609" max="4609" width="42.28515625" style="212" customWidth="1"/>
    <col min="4610" max="4614" width="0" style="212" hidden="1" customWidth="1"/>
    <col min="4615" max="4619" width="10.140625" style="212" customWidth="1"/>
    <col min="4620" max="4864" width="9.140625" style="212"/>
    <col min="4865" max="4865" width="42.28515625" style="212" customWidth="1"/>
    <col min="4866" max="4870" width="0" style="212" hidden="1" customWidth="1"/>
    <col min="4871" max="4875" width="10.140625" style="212" customWidth="1"/>
    <col min="4876" max="5120" width="9.140625" style="212"/>
    <col min="5121" max="5121" width="42.28515625" style="212" customWidth="1"/>
    <col min="5122" max="5126" width="0" style="212" hidden="1" customWidth="1"/>
    <col min="5127" max="5131" width="10.140625" style="212" customWidth="1"/>
    <col min="5132" max="5376" width="9.140625" style="212"/>
    <col min="5377" max="5377" width="42.28515625" style="212" customWidth="1"/>
    <col min="5378" max="5382" width="0" style="212" hidden="1" customWidth="1"/>
    <col min="5383" max="5387" width="10.140625" style="212" customWidth="1"/>
    <col min="5388" max="5632" width="9.140625" style="212"/>
    <col min="5633" max="5633" width="42.28515625" style="212" customWidth="1"/>
    <col min="5634" max="5638" width="0" style="212" hidden="1" customWidth="1"/>
    <col min="5639" max="5643" width="10.140625" style="212" customWidth="1"/>
    <col min="5644" max="5888" width="9.140625" style="212"/>
    <col min="5889" max="5889" width="42.28515625" style="212" customWidth="1"/>
    <col min="5890" max="5894" width="0" style="212" hidden="1" customWidth="1"/>
    <col min="5895" max="5899" width="10.140625" style="212" customWidth="1"/>
    <col min="5900" max="6144" width="9.140625" style="212"/>
    <col min="6145" max="6145" width="42.28515625" style="212" customWidth="1"/>
    <col min="6146" max="6150" width="0" style="212" hidden="1" customWidth="1"/>
    <col min="6151" max="6155" width="10.140625" style="212" customWidth="1"/>
    <col min="6156" max="6400" width="9.140625" style="212"/>
    <col min="6401" max="6401" width="42.28515625" style="212" customWidth="1"/>
    <col min="6402" max="6406" width="0" style="212" hidden="1" customWidth="1"/>
    <col min="6407" max="6411" width="10.140625" style="212" customWidth="1"/>
    <col min="6412" max="6656" width="9.140625" style="212"/>
    <col min="6657" max="6657" width="42.28515625" style="212" customWidth="1"/>
    <col min="6658" max="6662" width="0" style="212" hidden="1" customWidth="1"/>
    <col min="6663" max="6667" width="10.140625" style="212" customWidth="1"/>
    <col min="6668" max="6912" width="9.140625" style="212"/>
    <col min="6913" max="6913" width="42.28515625" style="212" customWidth="1"/>
    <col min="6914" max="6918" width="0" style="212" hidden="1" customWidth="1"/>
    <col min="6919" max="6923" width="10.140625" style="212" customWidth="1"/>
    <col min="6924" max="7168" width="9.140625" style="212"/>
    <col min="7169" max="7169" width="42.28515625" style="212" customWidth="1"/>
    <col min="7170" max="7174" width="0" style="212" hidden="1" customWidth="1"/>
    <col min="7175" max="7179" width="10.140625" style="212" customWidth="1"/>
    <col min="7180" max="7424" width="9.140625" style="212"/>
    <col min="7425" max="7425" width="42.28515625" style="212" customWidth="1"/>
    <col min="7426" max="7430" width="0" style="212" hidden="1" customWidth="1"/>
    <col min="7431" max="7435" width="10.140625" style="212" customWidth="1"/>
    <col min="7436" max="7680" width="9.140625" style="212"/>
    <col min="7681" max="7681" width="42.28515625" style="212" customWidth="1"/>
    <col min="7682" max="7686" width="0" style="212" hidden="1" customWidth="1"/>
    <col min="7687" max="7691" width="10.140625" style="212" customWidth="1"/>
    <col min="7692" max="7936" width="9.140625" style="212"/>
    <col min="7937" max="7937" width="42.28515625" style="212" customWidth="1"/>
    <col min="7938" max="7942" width="0" style="212" hidden="1" customWidth="1"/>
    <col min="7943" max="7947" width="10.140625" style="212" customWidth="1"/>
    <col min="7948" max="8192" width="9.140625" style="212"/>
    <col min="8193" max="8193" width="42.28515625" style="212" customWidth="1"/>
    <col min="8194" max="8198" width="0" style="212" hidden="1" customWidth="1"/>
    <col min="8199" max="8203" width="10.140625" style="212" customWidth="1"/>
    <col min="8204" max="8448" width="9.140625" style="212"/>
    <col min="8449" max="8449" width="42.28515625" style="212" customWidth="1"/>
    <col min="8450" max="8454" width="0" style="212" hidden="1" customWidth="1"/>
    <col min="8455" max="8459" width="10.140625" style="212" customWidth="1"/>
    <col min="8460" max="8704" width="9.140625" style="212"/>
    <col min="8705" max="8705" width="42.28515625" style="212" customWidth="1"/>
    <col min="8706" max="8710" width="0" style="212" hidden="1" customWidth="1"/>
    <col min="8711" max="8715" width="10.140625" style="212" customWidth="1"/>
    <col min="8716" max="8960" width="9.140625" style="212"/>
    <col min="8961" max="8961" width="42.28515625" style="212" customWidth="1"/>
    <col min="8962" max="8966" width="0" style="212" hidden="1" customWidth="1"/>
    <col min="8967" max="8971" width="10.140625" style="212" customWidth="1"/>
    <col min="8972" max="9216" width="9.140625" style="212"/>
    <col min="9217" max="9217" width="42.28515625" style="212" customWidth="1"/>
    <col min="9218" max="9222" width="0" style="212" hidden="1" customWidth="1"/>
    <col min="9223" max="9227" width="10.140625" style="212" customWidth="1"/>
    <col min="9228" max="9472" width="9.140625" style="212"/>
    <col min="9473" max="9473" width="42.28515625" style="212" customWidth="1"/>
    <col min="9474" max="9478" width="0" style="212" hidden="1" customWidth="1"/>
    <col min="9479" max="9483" width="10.140625" style="212" customWidth="1"/>
    <col min="9484" max="9728" width="9.140625" style="212"/>
    <col min="9729" max="9729" width="42.28515625" style="212" customWidth="1"/>
    <col min="9730" max="9734" width="0" style="212" hidden="1" customWidth="1"/>
    <col min="9735" max="9739" width="10.140625" style="212" customWidth="1"/>
    <col min="9740" max="9984" width="9.140625" style="212"/>
    <col min="9985" max="9985" width="42.28515625" style="212" customWidth="1"/>
    <col min="9986" max="9990" width="0" style="212" hidden="1" customWidth="1"/>
    <col min="9991" max="9995" width="10.140625" style="212" customWidth="1"/>
    <col min="9996" max="10240" width="9.140625" style="212"/>
    <col min="10241" max="10241" width="42.28515625" style="212" customWidth="1"/>
    <col min="10242" max="10246" width="0" style="212" hidden="1" customWidth="1"/>
    <col min="10247" max="10251" width="10.140625" style="212" customWidth="1"/>
    <col min="10252" max="10496" width="9.140625" style="212"/>
    <col min="10497" max="10497" width="42.28515625" style="212" customWidth="1"/>
    <col min="10498" max="10502" width="0" style="212" hidden="1" customWidth="1"/>
    <col min="10503" max="10507" width="10.140625" style="212" customWidth="1"/>
    <col min="10508" max="10752" width="9.140625" style="212"/>
    <col min="10753" max="10753" width="42.28515625" style="212" customWidth="1"/>
    <col min="10754" max="10758" width="0" style="212" hidden="1" customWidth="1"/>
    <col min="10759" max="10763" width="10.140625" style="212" customWidth="1"/>
    <col min="10764" max="11008" width="9.140625" style="212"/>
    <col min="11009" max="11009" width="42.28515625" style="212" customWidth="1"/>
    <col min="11010" max="11014" width="0" style="212" hidden="1" customWidth="1"/>
    <col min="11015" max="11019" width="10.140625" style="212" customWidth="1"/>
    <col min="11020" max="11264" width="9.140625" style="212"/>
    <col min="11265" max="11265" width="42.28515625" style="212" customWidth="1"/>
    <col min="11266" max="11270" width="0" style="212" hidden="1" customWidth="1"/>
    <col min="11271" max="11275" width="10.140625" style="212" customWidth="1"/>
    <col min="11276" max="11520" width="9.140625" style="212"/>
    <col min="11521" max="11521" width="42.28515625" style="212" customWidth="1"/>
    <col min="11522" max="11526" width="0" style="212" hidden="1" customWidth="1"/>
    <col min="11527" max="11531" width="10.140625" style="212" customWidth="1"/>
    <col min="11532" max="11776" width="9.140625" style="212"/>
    <col min="11777" max="11777" width="42.28515625" style="212" customWidth="1"/>
    <col min="11778" max="11782" width="0" style="212" hidden="1" customWidth="1"/>
    <col min="11783" max="11787" width="10.140625" style="212" customWidth="1"/>
    <col min="11788" max="12032" width="9.140625" style="212"/>
    <col min="12033" max="12033" width="42.28515625" style="212" customWidth="1"/>
    <col min="12034" max="12038" width="0" style="212" hidden="1" customWidth="1"/>
    <col min="12039" max="12043" width="10.140625" style="212" customWidth="1"/>
    <col min="12044" max="12288" width="9.140625" style="212"/>
    <col min="12289" max="12289" width="42.28515625" style="212" customWidth="1"/>
    <col min="12290" max="12294" width="0" style="212" hidden="1" customWidth="1"/>
    <col min="12295" max="12299" width="10.140625" style="212" customWidth="1"/>
    <col min="12300" max="12544" width="9.140625" style="212"/>
    <col min="12545" max="12545" width="42.28515625" style="212" customWidth="1"/>
    <col min="12546" max="12550" width="0" style="212" hidden="1" customWidth="1"/>
    <col min="12551" max="12555" width="10.140625" style="212" customWidth="1"/>
    <col min="12556" max="12800" width="9.140625" style="212"/>
    <col min="12801" max="12801" width="42.28515625" style="212" customWidth="1"/>
    <col min="12802" max="12806" width="0" style="212" hidden="1" customWidth="1"/>
    <col min="12807" max="12811" width="10.140625" style="212" customWidth="1"/>
    <col min="12812" max="13056" width="9.140625" style="212"/>
    <col min="13057" max="13057" width="42.28515625" style="212" customWidth="1"/>
    <col min="13058" max="13062" width="0" style="212" hidden="1" customWidth="1"/>
    <col min="13063" max="13067" width="10.140625" style="212" customWidth="1"/>
    <col min="13068" max="13312" width="9.140625" style="212"/>
    <col min="13313" max="13313" width="42.28515625" style="212" customWidth="1"/>
    <col min="13314" max="13318" width="0" style="212" hidden="1" customWidth="1"/>
    <col min="13319" max="13323" width="10.140625" style="212" customWidth="1"/>
    <col min="13324" max="13568" width="9.140625" style="212"/>
    <col min="13569" max="13569" width="42.28515625" style="212" customWidth="1"/>
    <col min="13570" max="13574" width="0" style="212" hidden="1" customWidth="1"/>
    <col min="13575" max="13579" width="10.140625" style="212" customWidth="1"/>
    <col min="13580" max="13824" width="9.140625" style="212"/>
    <col min="13825" max="13825" width="42.28515625" style="212" customWidth="1"/>
    <col min="13826" max="13830" width="0" style="212" hidden="1" customWidth="1"/>
    <col min="13831" max="13835" width="10.140625" style="212" customWidth="1"/>
    <col min="13836" max="14080" width="9.140625" style="212"/>
    <col min="14081" max="14081" width="42.28515625" style="212" customWidth="1"/>
    <col min="14082" max="14086" width="0" style="212" hidden="1" customWidth="1"/>
    <col min="14087" max="14091" width="10.140625" style="212" customWidth="1"/>
    <col min="14092" max="14336" width="9.140625" style="212"/>
    <col min="14337" max="14337" width="42.28515625" style="212" customWidth="1"/>
    <col min="14338" max="14342" width="0" style="212" hidden="1" customWidth="1"/>
    <col min="14343" max="14347" width="10.140625" style="212" customWidth="1"/>
    <col min="14348" max="14592" width="9.140625" style="212"/>
    <col min="14593" max="14593" width="42.28515625" style="212" customWidth="1"/>
    <col min="14594" max="14598" width="0" style="212" hidden="1" customWidth="1"/>
    <col min="14599" max="14603" width="10.140625" style="212" customWidth="1"/>
    <col min="14604" max="14848" width="9.140625" style="212"/>
    <col min="14849" max="14849" width="42.28515625" style="212" customWidth="1"/>
    <col min="14850" max="14854" width="0" style="212" hidden="1" customWidth="1"/>
    <col min="14855" max="14859" width="10.140625" style="212" customWidth="1"/>
    <col min="14860" max="15104" width="9.140625" style="212"/>
    <col min="15105" max="15105" width="42.28515625" style="212" customWidth="1"/>
    <col min="15106" max="15110" width="0" style="212" hidden="1" customWidth="1"/>
    <col min="15111" max="15115" width="10.140625" style="212" customWidth="1"/>
    <col min="15116" max="15360" width="9.140625" style="212"/>
    <col min="15361" max="15361" width="42.28515625" style="212" customWidth="1"/>
    <col min="15362" max="15366" width="0" style="212" hidden="1" customWidth="1"/>
    <col min="15367" max="15371" width="10.140625" style="212" customWidth="1"/>
    <col min="15372" max="15616" width="9.140625" style="212"/>
    <col min="15617" max="15617" width="42.28515625" style="212" customWidth="1"/>
    <col min="15618" max="15622" width="0" style="212" hidden="1" customWidth="1"/>
    <col min="15623" max="15627" width="10.140625" style="212" customWidth="1"/>
    <col min="15628" max="15872" width="9.140625" style="212"/>
    <col min="15873" max="15873" width="42.28515625" style="212" customWidth="1"/>
    <col min="15874" max="15878" width="0" style="212" hidden="1" customWidth="1"/>
    <col min="15879" max="15883" width="10.140625" style="212" customWidth="1"/>
    <col min="15884" max="16128" width="9.140625" style="212"/>
    <col min="16129" max="16129" width="42.28515625" style="212" customWidth="1"/>
    <col min="16130" max="16134" width="0" style="212" hidden="1" customWidth="1"/>
    <col min="16135" max="16139" width="10.140625" style="212" customWidth="1"/>
    <col min="16140" max="16384" width="9.140625" style="212"/>
  </cols>
  <sheetData>
    <row r="1" spans="1:13" s="6" customFormat="1" ht="12.95" customHeight="1" x14ac:dyDescent="0.2">
      <c r="A1" s="952" t="s">
        <v>1375</v>
      </c>
    </row>
    <row r="2" spans="1:13" s="279" customFormat="1" ht="18" customHeight="1" x14ac:dyDescent="0.2">
      <c r="A2" s="210" t="s">
        <v>357</v>
      </c>
      <c r="B2" s="287"/>
    </row>
    <row r="3" spans="1:13" s="279" customFormat="1" ht="18" customHeight="1" x14ac:dyDescent="0.2">
      <c r="A3" s="210" t="s">
        <v>358</v>
      </c>
      <c r="B3" s="287"/>
    </row>
    <row r="4" spans="1:13" s="269" customFormat="1" ht="18" customHeight="1" thickBot="1" x14ac:dyDescent="0.25">
      <c r="A4" s="268" t="s">
        <v>150</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1106.5</v>
      </c>
      <c r="C7" s="271">
        <v>1364</v>
      </c>
      <c r="D7" s="271">
        <v>1680.6</v>
      </c>
      <c r="E7" s="271">
        <v>1929.2</v>
      </c>
      <c r="F7" s="271">
        <v>2475</v>
      </c>
      <c r="G7" s="271">
        <v>3307.1</v>
      </c>
      <c r="H7" s="271">
        <v>3924</v>
      </c>
      <c r="I7" s="271">
        <v>6464.8</v>
      </c>
      <c r="J7" s="271">
        <v>6398.2</v>
      </c>
      <c r="K7" s="271">
        <v>8694.5</v>
      </c>
      <c r="L7" s="271">
        <v>9876.7999999999993</v>
      </c>
      <c r="M7" s="271">
        <v>12538.8</v>
      </c>
    </row>
    <row r="8" spans="1:13" ht="12.95" customHeight="1" x14ac:dyDescent="0.2">
      <c r="A8" s="273" t="s">
        <v>236</v>
      </c>
      <c r="B8" s="274">
        <v>228.6</v>
      </c>
      <c r="C8" s="274">
        <v>256.39999999999998</v>
      </c>
      <c r="D8" s="274">
        <v>400.2</v>
      </c>
      <c r="E8" s="274">
        <v>430.9</v>
      </c>
      <c r="F8" s="274">
        <v>654.29999999999995</v>
      </c>
      <c r="G8" s="274">
        <v>1161.7</v>
      </c>
      <c r="H8" s="274">
        <v>1318.7</v>
      </c>
      <c r="I8" s="274">
        <v>1783.9</v>
      </c>
      <c r="J8" s="274">
        <v>1805.5</v>
      </c>
      <c r="K8" s="274">
        <v>2621</v>
      </c>
      <c r="L8" s="223">
        <v>3534.7</v>
      </c>
      <c r="M8" s="223">
        <v>4098.3</v>
      </c>
    </row>
    <row r="9" spans="1:13" ht="12.95" customHeight="1" x14ac:dyDescent="0.2">
      <c r="A9" s="275" t="s">
        <v>301</v>
      </c>
      <c r="B9" s="274">
        <v>27.8</v>
      </c>
      <c r="C9" s="274">
        <v>45.4</v>
      </c>
      <c r="D9" s="274">
        <v>85.6</v>
      </c>
      <c r="E9" s="274">
        <v>105</v>
      </c>
      <c r="F9" s="274">
        <v>208.2</v>
      </c>
      <c r="G9" s="274">
        <v>278.2</v>
      </c>
      <c r="H9" s="274">
        <v>296.89999999999998</v>
      </c>
      <c r="I9" s="274">
        <v>483.1</v>
      </c>
      <c r="J9" s="274">
        <v>432.7</v>
      </c>
      <c r="K9" s="274">
        <v>700.1</v>
      </c>
      <c r="L9" s="223">
        <v>990</v>
      </c>
      <c r="M9" s="223">
        <v>1200.5999999999999</v>
      </c>
    </row>
    <row r="10" spans="1:13" ht="12.95" customHeight="1" x14ac:dyDescent="0.2">
      <c r="A10" s="275" t="s">
        <v>238</v>
      </c>
      <c r="B10" s="274">
        <v>0</v>
      </c>
      <c r="C10" s="274">
        <v>0.1</v>
      </c>
      <c r="D10" s="274">
        <v>0</v>
      </c>
      <c r="E10" s="274">
        <v>1.2</v>
      </c>
      <c r="F10" s="274">
        <v>0.4</v>
      </c>
      <c r="G10" s="274">
        <v>10</v>
      </c>
      <c r="H10" s="274">
        <v>29.3</v>
      </c>
      <c r="I10" s="274">
        <v>7.1</v>
      </c>
      <c r="J10" s="274">
        <v>5.8</v>
      </c>
      <c r="K10" s="274">
        <v>5.8</v>
      </c>
      <c r="L10" s="223">
        <v>6</v>
      </c>
      <c r="M10" s="223">
        <v>11.8</v>
      </c>
    </row>
    <row r="11" spans="1:13" ht="12.95" customHeight="1" x14ac:dyDescent="0.2">
      <c r="A11" s="275" t="s">
        <v>239</v>
      </c>
      <c r="B11" s="274">
        <v>14.2</v>
      </c>
      <c r="C11" s="274">
        <v>16.399999999999999</v>
      </c>
      <c r="D11" s="274">
        <v>26</v>
      </c>
      <c r="E11" s="274">
        <v>36.6</v>
      </c>
      <c r="F11" s="274">
        <v>25.3</v>
      </c>
      <c r="G11" s="274">
        <v>36.799999999999997</v>
      </c>
      <c r="H11" s="274">
        <v>35</v>
      </c>
      <c r="I11" s="274">
        <v>127.5</v>
      </c>
      <c r="J11" s="274">
        <v>148.9</v>
      </c>
      <c r="K11" s="274">
        <v>152.6</v>
      </c>
      <c r="L11" s="223">
        <v>441.3</v>
      </c>
      <c r="M11" s="223">
        <v>305.89999999999998</v>
      </c>
    </row>
    <row r="12" spans="1:13" ht="12" x14ac:dyDescent="0.2">
      <c r="A12" s="275" t="s">
        <v>302</v>
      </c>
      <c r="B12" s="274">
        <v>27.6</v>
      </c>
      <c r="C12" s="274">
        <v>19.3</v>
      </c>
      <c r="D12" s="274">
        <v>49</v>
      </c>
      <c r="E12" s="274">
        <v>31.1</v>
      </c>
      <c r="F12" s="274">
        <v>24.4</v>
      </c>
      <c r="G12" s="274">
        <v>54.2</v>
      </c>
      <c r="H12" s="274">
        <v>116.7</v>
      </c>
      <c r="I12" s="274">
        <v>191</v>
      </c>
      <c r="J12" s="274">
        <v>206.4</v>
      </c>
      <c r="K12" s="274">
        <v>147.30000000000001</v>
      </c>
      <c r="L12" s="223">
        <v>298.39999999999998</v>
      </c>
      <c r="M12" s="223">
        <v>482.1</v>
      </c>
    </row>
    <row r="13" spans="1:13" ht="24" x14ac:dyDescent="0.2">
      <c r="A13" s="275" t="s">
        <v>241</v>
      </c>
      <c r="B13" s="274" t="s">
        <v>33</v>
      </c>
      <c r="C13" s="274">
        <v>0</v>
      </c>
      <c r="D13" s="274">
        <v>0.3</v>
      </c>
      <c r="E13" s="274">
        <v>0.3</v>
      </c>
      <c r="F13" s="274">
        <v>55.3</v>
      </c>
      <c r="G13" s="274">
        <v>66.099999999999994</v>
      </c>
      <c r="H13" s="274">
        <v>62.2</v>
      </c>
      <c r="I13" s="274">
        <v>53.3</v>
      </c>
      <c r="J13" s="274">
        <v>53.3</v>
      </c>
      <c r="K13" s="274">
        <v>65</v>
      </c>
      <c r="L13" s="223">
        <v>67.5</v>
      </c>
      <c r="M13" s="223">
        <v>63.6</v>
      </c>
    </row>
    <row r="14" spans="1:13" ht="12.95" customHeight="1" x14ac:dyDescent="0.2">
      <c r="A14" s="275" t="s">
        <v>242</v>
      </c>
      <c r="B14" s="274">
        <v>124.2</v>
      </c>
      <c r="C14" s="274">
        <v>147.30000000000001</v>
      </c>
      <c r="D14" s="274">
        <v>186.3</v>
      </c>
      <c r="E14" s="274">
        <v>206.3</v>
      </c>
      <c r="F14" s="274">
        <v>244.3</v>
      </c>
      <c r="G14" s="274">
        <v>474.4</v>
      </c>
      <c r="H14" s="274">
        <v>424.3</v>
      </c>
      <c r="I14" s="274">
        <v>731</v>
      </c>
      <c r="J14" s="274">
        <v>693.8</v>
      </c>
      <c r="K14" s="274">
        <v>925.8</v>
      </c>
      <c r="L14" s="223">
        <v>1261.5999999999999</v>
      </c>
      <c r="M14" s="223">
        <v>1172.3</v>
      </c>
    </row>
    <row r="15" spans="1:13" ht="12.95" customHeight="1" x14ac:dyDescent="0.2">
      <c r="A15" s="275" t="s">
        <v>243</v>
      </c>
      <c r="B15" s="223">
        <v>28.5</v>
      </c>
      <c r="C15" s="223">
        <v>25.6</v>
      </c>
      <c r="D15" s="223">
        <v>23.5</v>
      </c>
      <c r="E15" s="223">
        <v>15.5</v>
      </c>
      <c r="F15" s="223">
        <v>62.4</v>
      </c>
      <c r="G15" s="223">
        <v>231.2</v>
      </c>
      <c r="H15" s="223">
        <v>329.7</v>
      </c>
      <c r="I15" s="223">
        <v>159.5</v>
      </c>
      <c r="J15" s="223">
        <v>247.3</v>
      </c>
      <c r="K15" s="223">
        <v>497.1</v>
      </c>
      <c r="L15" s="223">
        <v>410.3</v>
      </c>
      <c r="M15" s="223">
        <v>826.9</v>
      </c>
    </row>
    <row r="16" spans="1:13" ht="12.95" customHeight="1" x14ac:dyDescent="0.2">
      <c r="A16" s="275" t="s">
        <v>244</v>
      </c>
      <c r="B16" s="223">
        <v>6.3</v>
      </c>
      <c r="C16" s="223">
        <v>2.2999999999999998</v>
      </c>
      <c r="D16" s="223">
        <v>29.4</v>
      </c>
      <c r="E16" s="223">
        <v>34.799999999999997</v>
      </c>
      <c r="F16" s="223">
        <v>34</v>
      </c>
      <c r="G16" s="223">
        <v>10.8</v>
      </c>
      <c r="H16" s="223">
        <v>24.6</v>
      </c>
      <c r="I16" s="223">
        <v>31.5</v>
      </c>
      <c r="J16" s="223">
        <v>17.3</v>
      </c>
      <c r="K16" s="223">
        <v>127.2</v>
      </c>
      <c r="L16" s="223">
        <v>59.5</v>
      </c>
      <c r="M16" s="223">
        <v>35.1</v>
      </c>
    </row>
    <row r="17" spans="1:13" ht="12.95" customHeight="1" x14ac:dyDescent="0.2">
      <c r="A17" s="273" t="s">
        <v>245</v>
      </c>
      <c r="B17" s="223">
        <v>877.9</v>
      </c>
      <c r="C17" s="223">
        <v>1107.5999999999999</v>
      </c>
      <c r="D17" s="223">
        <v>1280.4000000000001</v>
      </c>
      <c r="E17" s="223">
        <v>1498.3</v>
      </c>
      <c r="F17" s="223">
        <v>1820.7</v>
      </c>
      <c r="G17" s="223">
        <v>2145.4</v>
      </c>
      <c r="H17" s="223">
        <v>2605.4</v>
      </c>
      <c r="I17" s="223">
        <v>4680.8999999999996</v>
      </c>
      <c r="J17" s="223">
        <v>4592.7</v>
      </c>
      <c r="K17" s="223">
        <v>6073.5</v>
      </c>
      <c r="L17" s="223">
        <v>6342.1</v>
      </c>
      <c r="M17" s="223">
        <v>8440.5</v>
      </c>
    </row>
    <row r="18" spans="1:13" ht="12.95" customHeight="1" x14ac:dyDescent="0.2">
      <c r="A18" s="275" t="s">
        <v>246</v>
      </c>
      <c r="B18" s="223">
        <v>866.1</v>
      </c>
      <c r="C18" s="223">
        <v>1097.0999999999999</v>
      </c>
      <c r="D18" s="223">
        <v>1269.5999999999999</v>
      </c>
      <c r="E18" s="223">
        <v>1485.6</v>
      </c>
      <c r="F18" s="223">
        <v>1801.8</v>
      </c>
      <c r="G18" s="223">
        <v>2114.4</v>
      </c>
      <c r="H18" s="223">
        <v>2580.4</v>
      </c>
      <c r="I18" s="223">
        <v>4598.8999999999996</v>
      </c>
      <c r="J18" s="223">
        <v>4517.6000000000004</v>
      </c>
      <c r="K18" s="223">
        <v>5800.7</v>
      </c>
      <c r="L18" s="223">
        <v>6069.7</v>
      </c>
      <c r="M18" s="223">
        <v>8203.5</v>
      </c>
    </row>
    <row r="19" spans="1:13" ht="12.95" customHeight="1" x14ac:dyDescent="0.2">
      <c r="A19" s="275" t="s">
        <v>247</v>
      </c>
      <c r="B19" s="223" t="s">
        <v>248</v>
      </c>
      <c r="C19" s="223" t="s">
        <v>248</v>
      </c>
      <c r="D19" s="223" t="s">
        <v>248</v>
      </c>
      <c r="E19" s="223" t="s">
        <v>248</v>
      </c>
      <c r="F19" s="223" t="s">
        <v>33</v>
      </c>
      <c r="G19" s="223" t="s">
        <v>33</v>
      </c>
      <c r="H19" s="223" t="s">
        <v>33</v>
      </c>
      <c r="I19" s="223">
        <v>0.1</v>
      </c>
      <c r="J19" s="223">
        <v>0.1</v>
      </c>
      <c r="K19" s="223">
        <v>1.7</v>
      </c>
      <c r="L19" s="223">
        <v>1.9</v>
      </c>
      <c r="M19" s="223">
        <v>2.7</v>
      </c>
    </row>
    <row r="20" spans="1:13" ht="12.95" customHeight="1" x14ac:dyDescent="0.2">
      <c r="A20" s="275" t="s">
        <v>249</v>
      </c>
      <c r="B20" s="223">
        <v>0.8</v>
      </c>
      <c r="C20" s="223">
        <v>0.8</v>
      </c>
      <c r="D20" s="223">
        <v>0.8</v>
      </c>
      <c r="E20" s="223">
        <v>0.1</v>
      </c>
      <c r="F20" s="223">
        <v>0.1</v>
      </c>
      <c r="G20" s="223">
        <v>0.1</v>
      </c>
      <c r="H20" s="223">
        <v>0.1</v>
      </c>
      <c r="I20" s="223">
        <v>38.4</v>
      </c>
      <c r="J20" s="223">
        <v>38.299999999999997</v>
      </c>
      <c r="K20" s="223">
        <v>209.1</v>
      </c>
      <c r="L20" s="223">
        <v>215.1</v>
      </c>
      <c r="M20" s="223">
        <v>189.6</v>
      </c>
    </row>
    <row r="21" spans="1:13" ht="12.95" customHeight="1" x14ac:dyDescent="0.2">
      <c r="A21" s="275" t="s">
        <v>250</v>
      </c>
      <c r="B21" s="223">
        <v>0.8</v>
      </c>
      <c r="C21" s="223">
        <v>1</v>
      </c>
      <c r="D21" s="223">
        <v>1.1000000000000001</v>
      </c>
      <c r="E21" s="223">
        <v>1</v>
      </c>
      <c r="F21" s="223">
        <v>1.2</v>
      </c>
      <c r="G21" s="223">
        <v>1.4</v>
      </c>
      <c r="H21" s="223">
        <v>1.5</v>
      </c>
      <c r="I21" s="223">
        <v>1.4</v>
      </c>
      <c r="J21" s="223">
        <v>6.4</v>
      </c>
      <c r="K21" s="223">
        <v>22.3</v>
      </c>
      <c r="L21" s="223">
        <v>18.7</v>
      </c>
      <c r="M21" s="223">
        <v>12.5</v>
      </c>
    </row>
    <row r="22" spans="1:13" ht="12.95" customHeight="1" x14ac:dyDescent="0.2">
      <c r="A22" s="275" t="s">
        <v>251</v>
      </c>
      <c r="B22" s="223" t="s">
        <v>33</v>
      </c>
      <c r="C22" s="223" t="s">
        <v>33</v>
      </c>
      <c r="D22" s="223" t="s">
        <v>33</v>
      </c>
      <c r="E22" s="223" t="s">
        <v>33</v>
      </c>
      <c r="F22" s="223" t="s">
        <v>33</v>
      </c>
      <c r="G22" s="223" t="s">
        <v>33</v>
      </c>
      <c r="H22" s="223" t="s">
        <v>33</v>
      </c>
      <c r="I22" s="223" t="s">
        <v>33</v>
      </c>
      <c r="J22" s="223">
        <v>0</v>
      </c>
      <c r="K22" s="223">
        <v>0</v>
      </c>
      <c r="L22" s="223">
        <v>0</v>
      </c>
      <c r="M22" s="223">
        <v>0</v>
      </c>
    </row>
    <row r="23" spans="1:13" ht="12.95" customHeight="1" x14ac:dyDescent="0.2">
      <c r="A23" s="275" t="s">
        <v>252</v>
      </c>
      <c r="B23" s="223" t="s">
        <v>33</v>
      </c>
      <c r="C23" s="223" t="s">
        <v>33</v>
      </c>
      <c r="D23" s="223" t="s">
        <v>33</v>
      </c>
      <c r="E23" s="223">
        <v>3.2</v>
      </c>
      <c r="F23" s="223">
        <v>2.7</v>
      </c>
      <c r="G23" s="223">
        <v>4.8</v>
      </c>
      <c r="H23" s="223">
        <v>2.6</v>
      </c>
      <c r="I23" s="223">
        <v>9.5</v>
      </c>
      <c r="J23" s="223">
        <v>3</v>
      </c>
      <c r="K23" s="223">
        <v>3</v>
      </c>
      <c r="L23" s="223">
        <v>2.2000000000000002</v>
      </c>
      <c r="M23" s="223">
        <v>2.2000000000000002</v>
      </c>
    </row>
    <row r="24" spans="1:13" ht="12.95" customHeight="1" x14ac:dyDescent="0.2">
      <c r="A24" s="275" t="s">
        <v>253</v>
      </c>
      <c r="B24" s="223">
        <v>6.9</v>
      </c>
      <c r="C24" s="223">
        <v>5.9</v>
      </c>
      <c r="D24" s="223">
        <v>6.9</v>
      </c>
      <c r="E24" s="223">
        <v>6.9</v>
      </c>
      <c r="F24" s="223">
        <v>11.9</v>
      </c>
      <c r="G24" s="223">
        <v>10.1</v>
      </c>
      <c r="H24" s="223">
        <v>5.0999999999999996</v>
      </c>
      <c r="I24" s="223">
        <v>12.4</v>
      </c>
      <c r="J24" s="223">
        <v>9.3000000000000007</v>
      </c>
      <c r="K24" s="223">
        <v>9.8000000000000007</v>
      </c>
      <c r="L24" s="223">
        <v>9.8000000000000007</v>
      </c>
      <c r="M24" s="223">
        <v>4.4000000000000004</v>
      </c>
    </row>
    <row r="25" spans="1:13" ht="12" x14ac:dyDescent="0.2">
      <c r="A25" s="273" t="s">
        <v>317</v>
      </c>
      <c r="B25" s="223">
        <v>3.3</v>
      </c>
      <c r="C25" s="223">
        <v>2.8</v>
      </c>
      <c r="D25" s="223">
        <v>2</v>
      </c>
      <c r="E25" s="223">
        <v>1.4</v>
      </c>
      <c r="F25" s="223">
        <v>3.1</v>
      </c>
      <c r="G25" s="223">
        <v>14.6</v>
      </c>
      <c r="H25" s="223">
        <v>15.7</v>
      </c>
      <c r="I25" s="223">
        <v>20.100000000000001</v>
      </c>
      <c r="J25" s="223">
        <v>17.899999999999999</v>
      </c>
      <c r="K25" s="223">
        <v>26.8</v>
      </c>
      <c r="L25" s="223">
        <v>24.7</v>
      </c>
      <c r="M25" s="223">
        <v>25.6</v>
      </c>
    </row>
    <row r="26" spans="1:13" ht="12.95" customHeight="1" x14ac:dyDescent="0.2">
      <c r="A26" s="273"/>
      <c r="B26" s="223"/>
      <c r="C26" s="223"/>
      <c r="D26" s="223"/>
      <c r="E26" s="223"/>
      <c r="F26" s="223"/>
      <c r="G26" s="223"/>
      <c r="H26" s="223"/>
      <c r="I26" s="223"/>
      <c r="J26" s="223"/>
      <c r="K26" s="223"/>
      <c r="L26" s="223"/>
      <c r="M26" s="223"/>
    </row>
    <row r="27" spans="1:13" ht="12.95" customHeight="1" x14ac:dyDescent="0.2">
      <c r="A27" s="232" t="s">
        <v>43</v>
      </c>
      <c r="B27" s="271">
        <v>630.5</v>
      </c>
      <c r="C27" s="271">
        <v>720.3</v>
      </c>
      <c r="D27" s="271">
        <v>957.4</v>
      </c>
      <c r="E27" s="271">
        <v>1032.0999999999999</v>
      </c>
      <c r="F27" s="271">
        <v>1371.7</v>
      </c>
      <c r="G27" s="271">
        <v>1682</v>
      </c>
      <c r="H27" s="271">
        <v>2496</v>
      </c>
      <c r="I27" s="271">
        <v>3538.3</v>
      </c>
      <c r="J27" s="271">
        <v>3715.8</v>
      </c>
      <c r="K27" s="271">
        <v>3740.5</v>
      </c>
      <c r="L27" s="271">
        <v>4412.8999999999996</v>
      </c>
      <c r="M27" s="271">
        <v>5987.8</v>
      </c>
    </row>
    <row r="28" spans="1:13" ht="12.95" customHeight="1" x14ac:dyDescent="0.2">
      <c r="A28" s="273" t="s">
        <v>255</v>
      </c>
      <c r="B28" s="274">
        <v>294</v>
      </c>
      <c r="C28" s="274">
        <v>286.7</v>
      </c>
      <c r="D28" s="274">
        <v>487</v>
      </c>
      <c r="E28" s="274">
        <v>519.6</v>
      </c>
      <c r="F28" s="274">
        <v>661.1</v>
      </c>
      <c r="G28" s="274">
        <v>963.1</v>
      </c>
      <c r="H28" s="274">
        <v>1319.9</v>
      </c>
      <c r="I28" s="274">
        <v>1794</v>
      </c>
      <c r="J28" s="274">
        <v>1988.6</v>
      </c>
      <c r="K28" s="274">
        <v>2435.1</v>
      </c>
      <c r="L28" s="274">
        <v>3080.5</v>
      </c>
      <c r="M28" s="274">
        <v>2497.1999999999998</v>
      </c>
    </row>
    <row r="29" spans="1:13" ht="12.95" customHeight="1" x14ac:dyDescent="0.2">
      <c r="A29" s="275" t="s">
        <v>256</v>
      </c>
      <c r="B29" s="274">
        <v>58.1</v>
      </c>
      <c r="C29" s="274">
        <v>75.3</v>
      </c>
      <c r="D29" s="274">
        <v>135.69999999999999</v>
      </c>
      <c r="E29" s="274">
        <v>179.5</v>
      </c>
      <c r="F29" s="274">
        <v>366.1</v>
      </c>
      <c r="G29" s="274">
        <v>573.4</v>
      </c>
      <c r="H29" s="274">
        <v>562.1</v>
      </c>
      <c r="I29" s="274">
        <v>591.4</v>
      </c>
      <c r="J29" s="274">
        <v>773.6</v>
      </c>
      <c r="K29" s="274">
        <v>952</v>
      </c>
      <c r="L29" s="223">
        <v>1268.2</v>
      </c>
      <c r="M29" s="223">
        <v>1030.5999999999999</v>
      </c>
    </row>
    <row r="30" spans="1:13" ht="12.95" customHeight="1" x14ac:dyDescent="0.2">
      <c r="A30" s="275" t="s">
        <v>257</v>
      </c>
      <c r="B30" s="274">
        <v>17.100000000000001</v>
      </c>
      <c r="C30" s="274">
        <v>18.899999999999999</v>
      </c>
      <c r="D30" s="274">
        <v>20.5</v>
      </c>
      <c r="E30" s="274">
        <v>17</v>
      </c>
      <c r="F30" s="274">
        <v>15.6</v>
      </c>
      <c r="G30" s="274">
        <v>12.7</v>
      </c>
      <c r="H30" s="274">
        <v>29.2</v>
      </c>
      <c r="I30" s="274">
        <v>138.4</v>
      </c>
      <c r="J30" s="274">
        <v>54.9</v>
      </c>
      <c r="K30" s="274">
        <v>67.8</v>
      </c>
      <c r="L30" s="223">
        <v>302.89999999999998</v>
      </c>
      <c r="M30" s="223">
        <v>202.2</v>
      </c>
    </row>
    <row r="31" spans="1:13" ht="12.95" customHeight="1" x14ac:dyDescent="0.2">
      <c r="A31" s="275" t="s">
        <v>258</v>
      </c>
      <c r="B31" s="274">
        <v>96.8</v>
      </c>
      <c r="C31" s="274">
        <v>70.3</v>
      </c>
      <c r="D31" s="274">
        <v>127.2</v>
      </c>
      <c r="E31" s="274">
        <v>154.4</v>
      </c>
      <c r="F31" s="274">
        <v>213</v>
      </c>
      <c r="G31" s="274">
        <v>262.89999999999998</v>
      </c>
      <c r="H31" s="274">
        <v>557.1</v>
      </c>
      <c r="I31" s="274">
        <v>862.9</v>
      </c>
      <c r="J31" s="274">
        <v>959.3</v>
      </c>
      <c r="K31" s="274">
        <v>1076.9000000000001</v>
      </c>
      <c r="L31" s="223">
        <v>1171.5999999999999</v>
      </c>
      <c r="M31" s="223">
        <v>865.6</v>
      </c>
    </row>
    <row r="32" spans="1:13" ht="12.95" customHeight="1" x14ac:dyDescent="0.2">
      <c r="A32" s="275" t="s">
        <v>259</v>
      </c>
      <c r="B32" s="274">
        <v>8.1999999999999993</v>
      </c>
      <c r="C32" s="274">
        <v>12.1</v>
      </c>
      <c r="D32" s="274">
        <v>14.9</v>
      </c>
      <c r="E32" s="274">
        <v>15</v>
      </c>
      <c r="F32" s="274">
        <v>22</v>
      </c>
      <c r="G32" s="274">
        <v>24.8</v>
      </c>
      <c r="H32" s="274">
        <v>40.4</v>
      </c>
      <c r="I32" s="274">
        <v>54.8</v>
      </c>
      <c r="J32" s="274">
        <v>49.4</v>
      </c>
      <c r="K32" s="274">
        <v>79.8</v>
      </c>
      <c r="L32" s="223">
        <v>91.7</v>
      </c>
      <c r="M32" s="223">
        <v>88.8</v>
      </c>
    </row>
    <row r="33" spans="1:13" ht="12.95" customHeight="1" x14ac:dyDescent="0.2">
      <c r="A33" s="275" t="s">
        <v>260</v>
      </c>
      <c r="B33" s="274">
        <v>27.7</v>
      </c>
      <c r="C33" s="274">
        <v>28.5</v>
      </c>
      <c r="D33" s="274">
        <v>36.200000000000003</v>
      </c>
      <c r="E33" s="274">
        <v>43.6</v>
      </c>
      <c r="F33" s="274">
        <v>32.799999999999997</v>
      </c>
      <c r="G33" s="274">
        <v>37.9</v>
      </c>
      <c r="H33" s="274">
        <v>60.5</v>
      </c>
      <c r="I33" s="274">
        <v>75.3</v>
      </c>
      <c r="J33" s="274">
        <v>92.6</v>
      </c>
      <c r="K33" s="274">
        <v>99.3</v>
      </c>
      <c r="L33" s="223">
        <v>99.1</v>
      </c>
      <c r="M33" s="223">
        <v>128.1</v>
      </c>
    </row>
    <row r="34" spans="1:13" ht="12.95" customHeight="1" x14ac:dyDescent="0.2">
      <c r="A34" s="275" t="s">
        <v>261</v>
      </c>
      <c r="B34" s="274">
        <v>80.400000000000006</v>
      </c>
      <c r="C34" s="274">
        <v>78.7</v>
      </c>
      <c r="D34" s="274">
        <v>150.80000000000001</v>
      </c>
      <c r="E34" s="274">
        <v>108.4</v>
      </c>
      <c r="F34" s="274">
        <v>10.8</v>
      </c>
      <c r="G34" s="274">
        <v>18.5</v>
      </c>
      <c r="H34" s="274">
        <v>54.8</v>
      </c>
      <c r="I34" s="274">
        <v>30.3</v>
      </c>
      <c r="J34" s="274">
        <v>38.299999999999997</v>
      </c>
      <c r="K34" s="274">
        <v>139.30000000000001</v>
      </c>
      <c r="L34" s="223">
        <v>96</v>
      </c>
      <c r="M34" s="223">
        <v>129.9</v>
      </c>
    </row>
    <row r="35" spans="1:13" ht="12.95" customHeight="1" x14ac:dyDescent="0.2">
      <c r="A35" s="275" t="s">
        <v>262</v>
      </c>
      <c r="B35" s="274">
        <v>5.8</v>
      </c>
      <c r="C35" s="274">
        <v>2.9</v>
      </c>
      <c r="D35" s="274">
        <v>1.6</v>
      </c>
      <c r="E35" s="274">
        <v>1.7</v>
      </c>
      <c r="F35" s="274">
        <v>0.8</v>
      </c>
      <c r="G35" s="274">
        <v>32.9</v>
      </c>
      <c r="H35" s="274">
        <v>15.8</v>
      </c>
      <c r="I35" s="274">
        <v>40.799999999999997</v>
      </c>
      <c r="J35" s="274">
        <v>20.5</v>
      </c>
      <c r="K35" s="274">
        <v>20</v>
      </c>
      <c r="L35" s="223">
        <v>51</v>
      </c>
      <c r="M35" s="223">
        <v>51.9</v>
      </c>
    </row>
    <row r="36" spans="1:13" ht="12.95" customHeight="1" x14ac:dyDescent="0.2">
      <c r="A36" s="273" t="s">
        <v>263</v>
      </c>
      <c r="B36" s="274">
        <v>336.5</v>
      </c>
      <c r="C36" s="274">
        <v>433.6</v>
      </c>
      <c r="D36" s="274">
        <v>470.4</v>
      </c>
      <c r="E36" s="274">
        <v>512.5</v>
      </c>
      <c r="F36" s="274">
        <v>710.6</v>
      </c>
      <c r="G36" s="274">
        <v>718.9</v>
      </c>
      <c r="H36" s="274">
        <v>1176.0999999999999</v>
      </c>
      <c r="I36" s="274">
        <v>1744.3</v>
      </c>
      <c r="J36" s="274">
        <v>1727.2</v>
      </c>
      <c r="K36" s="274">
        <v>1305.4000000000001</v>
      </c>
      <c r="L36" s="223">
        <v>1332.4</v>
      </c>
      <c r="M36" s="223">
        <v>3490.6</v>
      </c>
    </row>
    <row r="37" spans="1:13" ht="12.95" customHeight="1" x14ac:dyDescent="0.2">
      <c r="A37" s="275" t="s">
        <v>264</v>
      </c>
      <c r="B37" s="274">
        <v>333.5</v>
      </c>
      <c r="C37" s="274">
        <v>418.7</v>
      </c>
      <c r="D37" s="274">
        <v>455.4</v>
      </c>
      <c r="E37" s="274">
        <v>494.7</v>
      </c>
      <c r="F37" s="274">
        <v>692.5</v>
      </c>
      <c r="G37" s="274">
        <v>693.4</v>
      </c>
      <c r="H37" s="274">
        <v>1152.2</v>
      </c>
      <c r="I37" s="274">
        <v>1722.5</v>
      </c>
      <c r="J37" s="274">
        <v>1712.4</v>
      </c>
      <c r="K37" s="274">
        <v>1282.3</v>
      </c>
      <c r="L37" s="223">
        <v>1307.7</v>
      </c>
      <c r="M37" s="223">
        <v>3448.7</v>
      </c>
    </row>
    <row r="38" spans="1:13" ht="12.95" customHeight="1" x14ac:dyDescent="0.2">
      <c r="A38" s="275" t="s">
        <v>265</v>
      </c>
      <c r="B38" s="274">
        <v>2.7</v>
      </c>
      <c r="C38" s="274">
        <v>14.6</v>
      </c>
      <c r="D38" s="274">
        <v>14.7</v>
      </c>
      <c r="E38" s="274">
        <v>17.100000000000001</v>
      </c>
      <c r="F38" s="274">
        <v>16.899999999999999</v>
      </c>
      <c r="G38" s="274">
        <v>21.2</v>
      </c>
      <c r="H38" s="274">
        <v>19</v>
      </c>
      <c r="I38" s="274">
        <v>17.600000000000001</v>
      </c>
      <c r="J38" s="274">
        <v>12.7</v>
      </c>
      <c r="K38" s="274">
        <v>21</v>
      </c>
      <c r="L38" s="223">
        <v>16.600000000000001</v>
      </c>
      <c r="M38" s="223">
        <v>30</v>
      </c>
    </row>
    <row r="39" spans="1:13" ht="15" customHeight="1" x14ac:dyDescent="0.2">
      <c r="A39" s="275" t="s">
        <v>1386</v>
      </c>
      <c r="B39" s="274">
        <v>0.2</v>
      </c>
      <c r="C39" s="274">
        <v>0.3</v>
      </c>
      <c r="D39" s="274">
        <v>0.3</v>
      </c>
      <c r="E39" s="274">
        <v>0.7</v>
      </c>
      <c r="F39" s="274">
        <v>1.2</v>
      </c>
      <c r="G39" s="274">
        <v>4.3</v>
      </c>
      <c r="H39" s="274">
        <v>4.8</v>
      </c>
      <c r="I39" s="274">
        <v>4.2</v>
      </c>
      <c r="J39" s="274">
        <v>2.1</v>
      </c>
      <c r="K39" s="274">
        <v>2.2000000000000002</v>
      </c>
      <c r="L39" s="223">
        <v>8.1</v>
      </c>
      <c r="M39" s="223">
        <v>11.9</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476</v>
      </c>
      <c r="C41" s="271">
        <v>643.70000000000005</v>
      </c>
      <c r="D41" s="271">
        <v>723.2</v>
      </c>
      <c r="E41" s="271">
        <v>897.1</v>
      </c>
      <c r="F41" s="271">
        <v>1103.2</v>
      </c>
      <c r="G41" s="271">
        <v>1625.1</v>
      </c>
      <c r="H41" s="271">
        <v>1428</v>
      </c>
      <c r="I41" s="271">
        <v>2926.5</v>
      </c>
      <c r="J41" s="271">
        <v>2682.4</v>
      </c>
      <c r="K41" s="271">
        <v>4954</v>
      </c>
      <c r="L41" s="271">
        <v>5463.9</v>
      </c>
      <c r="M41" s="271">
        <v>6551</v>
      </c>
    </row>
    <row r="42" spans="1:13" ht="12.95" customHeight="1" x14ac:dyDescent="0.2">
      <c r="A42" s="273" t="s">
        <v>267</v>
      </c>
      <c r="B42" s="223">
        <v>431.4</v>
      </c>
      <c r="C42" s="223">
        <v>465.9</v>
      </c>
      <c r="D42" s="223">
        <v>500.8</v>
      </c>
      <c r="E42" s="223">
        <v>506</v>
      </c>
      <c r="F42" s="223">
        <v>740.6</v>
      </c>
      <c r="G42" s="223">
        <v>804.6</v>
      </c>
      <c r="H42" s="223">
        <v>770</v>
      </c>
      <c r="I42" s="223">
        <v>1127.9000000000001</v>
      </c>
      <c r="J42" s="223">
        <v>1221.4000000000001</v>
      </c>
      <c r="K42" s="223">
        <v>1256.5999999999999</v>
      </c>
      <c r="L42" s="223">
        <v>1312.5</v>
      </c>
      <c r="M42" s="223">
        <v>1314.5</v>
      </c>
    </row>
    <row r="43" spans="1:13" ht="12.95" customHeight="1" x14ac:dyDescent="0.2">
      <c r="A43" s="273" t="s">
        <v>268</v>
      </c>
      <c r="B43" s="223">
        <v>26.3</v>
      </c>
      <c r="C43" s="223">
        <v>196.1</v>
      </c>
      <c r="D43" s="223">
        <v>212.2</v>
      </c>
      <c r="E43" s="223">
        <v>377.5</v>
      </c>
      <c r="F43" s="223">
        <v>383.2</v>
      </c>
      <c r="G43" s="223">
        <v>774.2</v>
      </c>
      <c r="H43" s="223">
        <v>759</v>
      </c>
      <c r="I43" s="223">
        <v>879.8</v>
      </c>
      <c r="J43" s="223">
        <v>989.6</v>
      </c>
      <c r="K43" s="223">
        <v>2315.1</v>
      </c>
      <c r="L43" s="223">
        <v>2362.1</v>
      </c>
      <c r="M43" s="223">
        <v>2693.1</v>
      </c>
    </row>
    <row r="44" spans="1:13" ht="12.95" customHeight="1" x14ac:dyDescent="0.2">
      <c r="A44" s="275" t="s">
        <v>269</v>
      </c>
      <c r="B44" s="223">
        <v>5.3</v>
      </c>
      <c r="C44" s="223">
        <v>3.3</v>
      </c>
      <c r="D44" s="223">
        <v>15.9</v>
      </c>
      <c r="E44" s="223">
        <v>143.4</v>
      </c>
      <c r="F44" s="223">
        <v>143.4</v>
      </c>
      <c r="G44" s="223">
        <v>177</v>
      </c>
      <c r="H44" s="223">
        <v>178.4</v>
      </c>
      <c r="I44" s="223">
        <v>194.8</v>
      </c>
      <c r="J44" s="223">
        <v>320.8</v>
      </c>
      <c r="K44" s="223">
        <v>450.6</v>
      </c>
      <c r="L44" s="274">
        <v>439.1</v>
      </c>
      <c r="M44" s="274">
        <v>485.8</v>
      </c>
    </row>
    <row r="45" spans="1:13" ht="12.95" customHeight="1" x14ac:dyDescent="0.2">
      <c r="A45" s="275" t="s">
        <v>270</v>
      </c>
      <c r="B45" s="223">
        <v>2.4</v>
      </c>
      <c r="C45" s="223">
        <v>8</v>
      </c>
      <c r="D45" s="223">
        <v>2.4</v>
      </c>
      <c r="E45" s="223">
        <v>2.4</v>
      </c>
      <c r="F45" s="223">
        <v>5</v>
      </c>
      <c r="G45" s="223">
        <v>2.4</v>
      </c>
      <c r="H45" s="223">
        <v>2.4</v>
      </c>
      <c r="I45" s="223">
        <v>151.5</v>
      </c>
      <c r="J45" s="223">
        <v>104.1</v>
      </c>
      <c r="K45" s="223">
        <v>1376.9</v>
      </c>
      <c r="L45" s="223">
        <v>2.4</v>
      </c>
      <c r="M45" s="223">
        <v>2.4</v>
      </c>
    </row>
    <row r="46" spans="1:13" ht="36" x14ac:dyDescent="0.2">
      <c r="A46" s="275" t="s">
        <v>272</v>
      </c>
      <c r="B46" s="223"/>
      <c r="C46" s="223"/>
      <c r="D46" s="223"/>
      <c r="E46" s="223"/>
      <c r="F46" s="223"/>
      <c r="G46" s="223"/>
      <c r="H46" s="223" t="s">
        <v>33</v>
      </c>
      <c r="I46" s="223" t="s">
        <v>33</v>
      </c>
      <c r="J46" s="223" t="s">
        <v>33</v>
      </c>
      <c r="K46" s="223" t="s">
        <v>33</v>
      </c>
      <c r="L46" s="223">
        <v>0</v>
      </c>
      <c r="M46" s="223" t="s">
        <v>33</v>
      </c>
    </row>
    <row r="47" spans="1:13" ht="12.95" customHeight="1" x14ac:dyDescent="0.2">
      <c r="A47" s="275" t="s">
        <v>271</v>
      </c>
      <c r="B47" s="223">
        <v>18.600000000000001</v>
      </c>
      <c r="C47" s="223">
        <v>184.9</v>
      </c>
      <c r="D47" s="223">
        <v>194</v>
      </c>
      <c r="E47" s="223">
        <v>231.7</v>
      </c>
      <c r="F47" s="223">
        <v>234.8</v>
      </c>
      <c r="G47" s="223">
        <v>594.70000000000005</v>
      </c>
      <c r="H47" s="223">
        <v>578.20000000000005</v>
      </c>
      <c r="I47" s="223">
        <v>533.5</v>
      </c>
      <c r="J47" s="223">
        <v>564.6</v>
      </c>
      <c r="K47" s="223">
        <v>487.6</v>
      </c>
      <c r="L47" s="223">
        <v>1920.6</v>
      </c>
      <c r="M47" s="223">
        <v>2204.9</v>
      </c>
    </row>
    <row r="48" spans="1:13" ht="15" customHeight="1" x14ac:dyDescent="0.2">
      <c r="A48" s="276" t="s">
        <v>319</v>
      </c>
      <c r="B48" s="223">
        <v>17.399999999999999</v>
      </c>
      <c r="C48" s="223">
        <v>-18.2</v>
      </c>
      <c r="D48" s="223">
        <v>13.6</v>
      </c>
      <c r="E48" s="223">
        <v>15.5</v>
      </c>
      <c r="F48" s="223">
        <v>-17.7</v>
      </c>
      <c r="G48" s="223">
        <v>37.5</v>
      </c>
      <c r="H48" s="223">
        <v>-118.5</v>
      </c>
      <c r="I48" s="223">
        <v>785.5</v>
      </c>
      <c r="J48" s="223">
        <v>350.9</v>
      </c>
      <c r="K48" s="223">
        <v>1138.5</v>
      </c>
      <c r="L48" s="223">
        <v>1582.8</v>
      </c>
      <c r="M48" s="223">
        <v>2326.5</v>
      </c>
    </row>
    <row r="49" spans="1:13" ht="12.95" customHeight="1" x14ac:dyDescent="0.2">
      <c r="A49" s="276" t="s">
        <v>320</v>
      </c>
      <c r="B49" s="223">
        <v>0.9</v>
      </c>
      <c r="C49" s="223">
        <v>-0.1</v>
      </c>
      <c r="D49" s="223">
        <v>-3.5</v>
      </c>
      <c r="E49" s="223">
        <v>-1.9</v>
      </c>
      <c r="F49" s="223">
        <v>-2.8</v>
      </c>
      <c r="G49" s="223">
        <v>8.9</v>
      </c>
      <c r="H49" s="223">
        <v>17.5</v>
      </c>
      <c r="I49" s="223">
        <v>133.30000000000001</v>
      </c>
      <c r="J49" s="223">
        <v>120.6</v>
      </c>
      <c r="K49" s="223">
        <v>243.9</v>
      </c>
      <c r="L49" s="223">
        <v>206.5</v>
      </c>
      <c r="M49" s="223">
        <v>216.9</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1106.5</v>
      </c>
      <c r="C51" s="271">
        <v>1364</v>
      </c>
      <c r="D51" s="271">
        <v>1680.6</v>
      </c>
      <c r="E51" s="271">
        <v>1929.2</v>
      </c>
      <c r="F51" s="271">
        <v>2475</v>
      </c>
      <c r="G51" s="271">
        <v>3307.1</v>
      </c>
      <c r="H51" s="271">
        <v>3924</v>
      </c>
      <c r="I51" s="271">
        <v>6464.8</v>
      </c>
      <c r="J51" s="271">
        <v>6398.2</v>
      </c>
      <c r="K51" s="271">
        <v>8694.5</v>
      </c>
      <c r="L51" s="271">
        <v>9876.7999999999993</v>
      </c>
      <c r="M51" s="271">
        <v>12538.8</v>
      </c>
    </row>
    <row r="52" spans="1:13" s="302" customFormat="1" ht="6.95" customHeight="1" thickBot="1" x14ac:dyDescent="0.25">
      <c r="A52" s="230"/>
      <c r="B52" s="231"/>
      <c r="C52" s="231"/>
      <c r="D52" s="231"/>
      <c r="E52" s="231"/>
      <c r="F52" s="231"/>
      <c r="G52" s="231"/>
      <c r="H52" s="231"/>
      <c r="I52" s="231"/>
      <c r="J52" s="231"/>
      <c r="K52" s="231"/>
      <c r="L52" s="231"/>
      <c r="M52" s="231"/>
    </row>
    <row r="53" spans="1:13" s="302" customFormat="1" ht="6.95" customHeight="1" x14ac:dyDescent="0.2">
      <c r="A53" s="232"/>
      <c r="B53" s="212"/>
      <c r="C53" s="212"/>
      <c r="D53" s="212"/>
      <c r="E53" s="212"/>
      <c r="F53" s="212"/>
      <c r="G53" s="212"/>
      <c r="H53" s="212"/>
      <c r="I53" s="212"/>
      <c r="J53" s="212"/>
      <c r="K53" s="212"/>
      <c r="L53" s="212"/>
      <c r="M53" s="212"/>
    </row>
    <row r="54" spans="1:13" ht="12.95" customHeight="1" x14ac:dyDescent="0.2">
      <c r="A54" s="232" t="s">
        <v>14</v>
      </c>
      <c r="B54" s="212"/>
    </row>
    <row r="55" spans="1:13" ht="12.95" customHeight="1" x14ac:dyDescent="0.2">
      <c r="A55" s="273" t="s">
        <v>47</v>
      </c>
      <c r="B55" s="212">
        <v>51</v>
      </c>
      <c r="C55" s="212">
        <v>55</v>
      </c>
      <c r="D55" s="212">
        <v>63</v>
      </c>
      <c r="E55" s="212">
        <v>71</v>
      </c>
      <c r="F55" s="212">
        <v>78</v>
      </c>
      <c r="G55" s="212">
        <v>85</v>
      </c>
      <c r="H55" s="212">
        <v>87</v>
      </c>
      <c r="I55" s="212">
        <v>95</v>
      </c>
      <c r="J55" s="212">
        <v>95</v>
      </c>
      <c r="K55" s="212">
        <v>116</v>
      </c>
      <c r="L55" s="212">
        <v>134</v>
      </c>
      <c r="M55" s="212">
        <v>157</v>
      </c>
    </row>
    <row r="56" spans="1:13" ht="12.95" customHeight="1" x14ac:dyDescent="0.2">
      <c r="G56" s="278"/>
      <c r="H56" s="278"/>
      <c r="I56" s="278"/>
      <c r="J56" s="278"/>
      <c r="K56" s="278"/>
      <c r="L56" s="278"/>
      <c r="M56" s="278"/>
    </row>
  </sheetData>
  <hyperlinks>
    <hyperlink ref="A1" location="Мазмуну!A1" display="МАЗМУНУНА  кайтуу" xr:uid="{00000000-0004-0000-5D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M55"/>
  <sheetViews>
    <sheetView workbookViewId="0">
      <selection activeCell="M42" sqref="M42"/>
    </sheetView>
  </sheetViews>
  <sheetFormatPr defaultRowHeight="12.95" customHeight="1" x14ac:dyDescent="0.2"/>
  <cols>
    <col min="1" max="1" width="41.140625" style="232" customWidth="1"/>
    <col min="2" max="2" width="8.7109375" style="289" hidden="1" customWidth="1"/>
    <col min="3" max="6" width="0" style="212" hidden="1" customWidth="1"/>
    <col min="7" max="8" width="9.42578125" style="212" hidden="1" customWidth="1"/>
    <col min="9" max="13" width="9.42578125" style="212" customWidth="1"/>
    <col min="14" max="256" width="9.140625" style="212"/>
    <col min="257" max="257" width="41.140625" style="212" customWidth="1"/>
    <col min="258" max="262" width="0" style="212" hidden="1" customWidth="1"/>
    <col min="263" max="267" width="9.42578125" style="212" customWidth="1"/>
    <col min="268" max="512" width="9.140625" style="212"/>
    <col min="513" max="513" width="41.140625" style="212" customWidth="1"/>
    <col min="514" max="518" width="0" style="212" hidden="1" customWidth="1"/>
    <col min="519" max="523" width="9.42578125" style="212" customWidth="1"/>
    <col min="524" max="768" width="9.140625" style="212"/>
    <col min="769" max="769" width="41.140625" style="212" customWidth="1"/>
    <col min="770" max="774" width="0" style="212" hidden="1" customWidth="1"/>
    <col min="775" max="779" width="9.42578125" style="212" customWidth="1"/>
    <col min="780" max="1024" width="9.140625" style="212"/>
    <col min="1025" max="1025" width="41.140625" style="212" customWidth="1"/>
    <col min="1026" max="1030" width="0" style="212" hidden="1" customWidth="1"/>
    <col min="1031" max="1035" width="9.42578125" style="212" customWidth="1"/>
    <col min="1036" max="1280" width="9.140625" style="212"/>
    <col min="1281" max="1281" width="41.140625" style="212" customWidth="1"/>
    <col min="1282" max="1286" width="0" style="212" hidden="1" customWidth="1"/>
    <col min="1287" max="1291" width="9.42578125" style="212" customWidth="1"/>
    <col min="1292" max="1536" width="9.140625" style="212"/>
    <col min="1537" max="1537" width="41.140625" style="212" customWidth="1"/>
    <col min="1538" max="1542" width="0" style="212" hidden="1" customWidth="1"/>
    <col min="1543" max="1547" width="9.42578125" style="212" customWidth="1"/>
    <col min="1548" max="1792" width="9.140625" style="212"/>
    <col min="1793" max="1793" width="41.140625" style="212" customWidth="1"/>
    <col min="1794" max="1798" width="0" style="212" hidden="1" customWidth="1"/>
    <col min="1799" max="1803" width="9.42578125" style="212" customWidth="1"/>
    <col min="1804" max="2048" width="9.140625" style="212"/>
    <col min="2049" max="2049" width="41.140625" style="212" customWidth="1"/>
    <col min="2050" max="2054" width="0" style="212" hidden="1" customWidth="1"/>
    <col min="2055" max="2059" width="9.42578125" style="212" customWidth="1"/>
    <col min="2060" max="2304" width="9.140625" style="212"/>
    <col min="2305" max="2305" width="41.140625" style="212" customWidth="1"/>
    <col min="2306" max="2310" width="0" style="212" hidden="1" customWidth="1"/>
    <col min="2311" max="2315" width="9.42578125" style="212" customWidth="1"/>
    <col min="2316" max="2560" width="9.140625" style="212"/>
    <col min="2561" max="2561" width="41.140625" style="212" customWidth="1"/>
    <col min="2562" max="2566" width="0" style="212" hidden="1" customWidth="1"/>
    <col min="2567" max="2571" width="9.42578125" style="212" customWidth="1"/>
    <col min="2572" max="2816" width="9.140625" style="212"/>
    <col min="2817" max="2817" width="41.140625" style="212" customWidth="1"/>
    <col min="2818" max="2822" width="0" style="212" hidden="1" customWidth="1"/>
    <col min="2823" max="2827" width="9.42578125" style="212" customWidth="1"/>
    <col min="2828" max="3072" width="9.140625" style="212"/>
    <col min="3073" max="3073" width="41.140625" style="212" customWidth="1"/>
    <col min="3074" max="3078" width="0" style="212" hidden="1" customWidth="1"/>
    <col min="3079" max="3083" width="9.42578125" style="212" customWidth="1"/>
    <col min="3084" max="3328" width="9.140625" style="212"/>
    <col min="3329" max="3329" width="41.140625" style="212" customWidth="1"/>
    <col min="3330" max="3334" width="0" style="212" hidden="1" customWidth="1"/>
    <col min="3335" max="3339" width="9.42578125" style="212" customWidth="1"/>
    <col min="3340" max="3584" width="9.140625" style="212"/>
    <col min="3585" max="3585" width="41.140625" style="212" customWidth="1"/>
    <col min="3586" max="3590" width="0" style="212" hidden="1" customWidth="1"/>
    <col min="3591" max="3595" width="9.42578125" style="212" customWidth="1"/>
    <col min="3596" max="3840" width="9.140625" style="212"/>
    <col min="3841" max="3841" width="41.140625" style="212" customWidth="1"/>
    <col min="3842" max="3846" width="0" style="212" hidden="1" customWidth="1"/>
    <col min="3847" max="3851" width="9.42578125" style="212" customWidth="1"/>
    <col min="3852" max="4096" width="9.140625" style="212"/>
    <col min="4097" max="4097" width="41.140625" style="212" customWidth="1"/>
    <col min="4098" max="4102" width="0" style="212" hidden="1" customWidth="1"/>
    <col min="4103" max="4107" width="9.42578125" style="212" customWidth="1"/>
    <col min="4108" max="4352" width="9.140625" style="212"/>
    <col min="4353" max="4353" width="41.140625" style="212" customWidth="1"/>
    <col min="4354" max="4358" width="0" style="212" hidden="1" customWidth="1"/>
    <col min="4359" max="4363" width="9.42578125" style="212" customWidth="1"/>
    <col min="4364" max="4608" width="9.140625" style="212"/>
    <col min="4609" max="4609" width="41.140625" style="212" customWidth="1"/>
    <col min="4610" max="4614" width="0" style="212" hidden="1" customWidth="1"/>
    <col min="4615" max="4619" width="9.42578125" style="212" customWidth="1"/>
    <col min="4620" max="4864" width="9.140625" style="212"/>
    <col min="4865" max="4865" width="41.140625" style="212" customWidth="1"/>
    <col min="4866" max="4870" width="0" style="212" hidden="1" customWidth="1"/>
    <col min="4871" max="4875" width="9.42578125" style="212" customWidth="1"/>
    <col min="4876" max="5120" width="9.140625" style="212"/>
    <col min="5121" max="5121" width="41.140625" style="212" customWidth="1"/>
    <col min="5122" max="5126" width="0" style="212" hidden="1" customWidth="1"/>
    <col min="5127" max="5131" width="9.42578125" style="212" customWidth="1"/>
    <col min="5132" max="5376" width="9.140625" style="212"/>
    <col min="5377" max="5377" width="41.140625" style="212" customWidth="1"/>
    <col min="5378" max="5382" width="0" style="212" hidden="1" customWidth="1"/>
    <col min="5383" max="5387" width="9.42578125" style="212" customWidth="1"/>
    <col min="5388" max="5632" width="9.140625" style="212"/>
    <col min="5633" max="5633" width="41.140625" style="212" customWidth="1"/>
    <col min="5634" max="5638" width="0" style="212" hidden="1" customWidth="1"/>
    <col min="5639" max="5643" width="9.42578125" style="212" customWidth="1"/>
    <col min="5644" max="5888" width="9.140625" style="212"/>
    <col min="5889" max="5889" width="41.140625" style="212" customWidth="1"/>
    <col min="5890" max="5894" width="0" style="212" hidden="1" customWidth="1"/>
    <col min="5895" max="5899" width="9.42578125" style="212" customWidth="1"/>
    <col min="5900" max="6144" width="9.140625" style="212"/>
    <col min="6145" max="6145" width="41.140625" style="212" customWidth="1"/>
    <col min="6146" max="6150" width="0" style="212" hidden="1" customWidth="1"/>
    <col min="6151" max="6155" width="9.42578125" style="212" customWidth="1"/>
    <col min="6156" max="6400" width="9.140625" style="212"/>
    <col min="6401" max="6401" width="41.140625" style="212" customWidth="1"/>
    <col min="6402" max="6406" width="0" style="212" hidden="1" customWidth="1"/>
    <col min="6407" max="6411" width="9.42578125" style="212" customWidth="1"/>
    <col min="6412" max="6656" width="9.140625" style="212"/>
    <col min="6657" max="6657" width="41.140625" style="212" customWidth="1"/>
    <col min="6658" max="6662" width="0" style="212" hidden="1" customWidth="1"/>
    <col min="6663" max="6667" width="9.42578125" style="212" customWidth="1"/>
    <col min="6668" max="6912" width="9.140625" style="212"/>
    <col min="6913" max="6913" width="41.140625" style="212" customWidth="1"/>
    <col min="6914" max="6918" width="0" style="212" hidden="1" customWidth="1"/>
    <col min="6919" max="6923" width="9.42578125" style="212" customWidth="1"/>
    <col min="6924" max="7168" width="9.140625" style="212"/>
    <col min="7169" max="7169" width="41.140625" style="212" customWidth="1"/>
    <col min="7170" max="7174" width="0" style="212" hidden="1" customWidth="1"/>
    <col min="7175" max="7179" width="9.42578125" style="212" customWidth="1"/>
    <col min="7180" max="7424" width="9.140625" style="212"/>
    <col min="7425" max="7425" width="41.140625" style="212" customWidth="1"/>
    <col min="7426" max="7430" width="0" style="212" hidden="1" customWidth="1"/>
    <col min="7431" max="7435" width="9.42578125" style="212" customWidth="1"/>
    <col min="7436" max="7680" width="9.140625" style="212"/>
    <col min="7681" max="7681" width="41.140625" style="212" customWidth="1"/>
    <col min="7682" max="7686" width="0" style="212" hidden="1" customWidth="1"/>
    <col min="7687" max="7691" width="9.42578125" style="212" customWidth="1"/>
    <col min="7692" max="7936" width="9.140625" style="212"/>
    <col min="7937" max="7937" width="41.140625" style="212" customWidth="1"/>
    <col min="7938" max="7942" width="0" style="212" hidden="1" customWidth="1"/>
    <col min="7943" max="7947" width="9.42578125" style="212" customWidth="1"/>
    <col min="7948" max="8192" width="9.140625" style="212"/>
    <col min="8193" max="8193" width="41.140625" style="212" customWidth="1"/>
    <col min="8194" max="8198" width="0" style="212" hidden="1" customWidth="1"/>
    <col min="8199" max="8203" width="9.42578125" style="212" customWidth="1"/>
    <col min="8204" max="8448" width="9.140625" style="212"/>
    <col min="8449" max="8449" width="41.140625" style="212" customWidth="1"/>
    <col min="8450" max="8454" width="0" style="212" hidden="1" customWidth="1"/>
    <col min="8455" max="8459" width="9.42578125" style="212" customWidth="1"/>
    <col min="8460" max="8704" width="9.140625" style="212"/>
    <col min="8705" max="8705" width="41.140625" style="212" customWidth="1"/>
    <col min="8706" max="8710" width="0" style="212" hidden="1" customWidth="1"/>
    <col min="8711" max="8715" width="9.42578125" style="212" customWidth="1"/>
    <col min="8716" max="8960" width="9.140625" style="212"/>
    <col min="8961" max="8961" width="41.140625" style="212" customWidth="1"/>
    <col min="8962" max="8966" width="0" style="212" hidden="1" customWidth="1"/>
    <col min="8967" max="8971" width="9.42578125" style="212" customWidth="1"/>
    <col min="8972" max="9216" width="9.140625" style="212"/>
    <col min="9217" max="9217" width="41.140625" style="212" customWidth="1"/>
    <col min="9218" max="9222" width="0" style="212" hidden="1" customWidth="1"/>
    <col min="9223" max="9227" width="9.42578125" style="212" customWidth="1"/>
    <col min="9228" max="9472" width="9.140625" style="212"/>
    <col min="9473" max="9473" width="41.140625" style="212" customWidth="1"/>
    <col min="9474" max="9478" width="0" style="212" hidden="1" customWidth="1"/>
    <col min="9479" max="9483" width="9.42578125" style="212" customWidth="1"/>
    <col min="9484" max="9728" width="9.140625" style="212"/>
    <col min="9729" max="9729" width="41.140625" style="212" customWidth="1"/>
    <col min="9730" max="9734" width="0" style="212" hidden="1" customWidth="1"/>
    <col min="9735" max="9739" width="9.42578125" style="212" customWidth="1"/>
    <col min="9740" max="9984" width="9.140625" style="212"/>
    <col min="9985" max="9985" width="41.140625" style="212" customWidth="1"/>
    <col min="9986" max="9990" width="0" style="212" hidden="1" customWidth="1"/>
    <col min="9991" max="9995" width="9.42578125" style="212" customWidth="1"/>
    <col min="9996" max="10240" width="9.140625" style="212"/>
    <col min="10241" max="10241" width="41.140625" style="212" customWidth="1"/>
    <col min="10242" max="10246" width="0" style="212" hidden="1" customWidth="1"/>
    <col min="10247" max="10251" width="9.42578125" style="212" customWidth="1"/>
    <col min="10252" max="10496" width="9.140625" style="212"/>
    <col min="10497" max="10497" width="41.140625" style="212" customWidth="1"/>
    <col min="10498" max="10502" width="0" style="212" hidden="1" customWidth="1"/>
    <col min="10503" max="10507" width="9.42578125" style="212" customWidth="1"/>
    <col min="10508" max="10752" width="9.140625" style="212"/>
    <col min="10753" max="10753" width="41.140625" style="212" customWidth="1"/>
    <col min="10754" max="10758" width="0" style="212" hidden="1" customWidth="1"/>
    <col min="10759" max="10763" width="9.42578125" style="212" customWidth="1"/>
    <col min="10764" max="11008" width="9.140625" style="212"/>
    <col min="11009" max="11009" width="41.140625" style="212" customWidth="1"/>
    <col min="11010" max="11014" width="0" style="212" hidden="1" customWidth="1"/>
    <col min="11015" max="11019" width="9.42578125" style="212" customWidth="1"/>
    <col min="11020" max="11264" width="9.140625" style="212"/>
    <col min="11265" max="11265" width="41.140625" style="212" customWidth="1"/>
    <col min="11266" max="11270" width="0" style="212" hidden="1" customWidth="1"/>
    <col min="11271" max="11275" width="9.42578125" style="212" customWidth="1"/>
    <col min="11276" max="11520" width="9.140625" style="212"/>
    <col min="11521" max="11521" width="41.140625" style="212" customWidth="1"/>
    <col min="11522" max="11526" width="0" style="212" hidden="1" customWidth="1"/>
    <col min="11527" max="11531" width="9.42578125" style="212" customWidth="1"/>
    <col min="11532" max="11776" width="9.140625" style="212"/>
    <col min="11777" max="11777" width="41.140625" style="212" customWidth="1"/>
    <col min="11778" max="11782" width="0" style="212" hidden="1" customWidth="1"/>
    <col min="11783" max="11787" width="9.42578125" style="212" customWidth="1"/>
    <col min="11788" max="12032" width="9.140625" style="212"/>
    <col min="12033" max="12033" width="41.140625" style="212" customWidth="1"/>
    <col min="12034" max="12038" width="0" style="212" hidden="1" customWidth="1"/>
    <col min="12039" max="12043" width="9.42578125" style="212" customWidth="1"/>
    <col min="12044" max="12288" width="9.140625" style="212"/>
    <col min="12289" max="12289" width="41.140625" style="212" customWidth="1"/>
    <col min="12290" max="12294" width="0" style="212" hidden="1" customWidth="1"/>
    <col min="12295" max="12299" width="9.42578125" style="212" customWidth="1"/>
    <col min="12300" max="12544" width="9.140625" style="212"/>
    <col min="12545" max="12545" width="41.140625" style="212" customWidth="1"/>
    <col min="12546" max="12550" width="0" style="212" hidden="1" customWidth="1"/>
    <col min="12551" max="12555" width="9.42578125" style="212" customWidth="1"/>
    <col min="12556" max="12800" width="9.140625" style="212"/>
    <col min="12801" max="12801" width="41.140625" style="212" customWidth="1"/>
    <col min="12802" max="12806" width="0" style="212" hidden="1" customWidth="1"/>
    <col min="12807" max="12811" width="9.42578125" style="212" customWidth="1"/>
    <col min="12812" max="13056" width="9.140625" style="212"/>
    <col min="13057" max="13057" width="41.140625" style="212" customWidth="1"/>
    <col min="13058" max="13062" width="0" style="212" hidden="1" customWidth="1"/>
    <col min="13063" max="13067" width="9.42578125" style="212" customWidth="1"/>
    <col min="13068" max="13312" width="9.140625" style="212"/>
    <col min="13313" max="13313" width="41.140625" style="212" customWidth="1"/>
    <col min="13314" max="13318" width="0" style="212" hidden="1" customWidth="1"/>
    <col min="13319" max="13323" width="9.42578125" style="212" customWidth="1"/>
    <col min="13324" max="13568" width="9.140625" style="212"/>
    <col min="13569" max="13569" width="41.140625" style="212" customWidth="1"/>
    <col min="13570" max="13574" width="0" style="212" hidden="1" customWidth="1"/>
    <col min="13575" max="13579" width="9.42578125" style="212" customWidth="1"/>
    <col min="13580" max="13824" width="9.140625" style="212"/>
    <col min="13825" max="13825" width="41.140625" style="212" customWidth="1"/>
    <col min="13826" max="13830" width="0" style="212" hidden="1" customWidth="1"/>
    <col min="13831" max="13835" width="9.42578125" style="212" customWidth="1"/>
    <col min="13836" max="14080" width="9.140625" style="212"/>
    <col min="14081" max="14081" width="41.140625" style="212" customWidth="1"/>
    <col min="14082" max="14086" width="0" style="212" hidden="1" customWidth="1"/>
    <col min="14087" max="14091" width="9.42578125" style="212" customWidth="1"/>
    <col min="14092" max="14336" width="9.140625" style="212"/>
    <col min="14337" max="14337" width="41.140625" style="212" customWidth="1"/>
    <col min="14338" max="14342" width="0" style="212" hidden="1" customWidth="1"/>
    <col min="14343" max="14347" width="9.42578125" style="212" customWidth="1"/>
    <col min="14348" max="14592" width="9.140625" style="212"/>
    <col min="14593" max="14593" width="41.140625" style="212" customWidth="1"/>
    <col min="14594" max="14598" width="0" style="212" hidden="1" customWidth="1"/>
    <col min="14599" max="14603" width="9.42578125" style="212" customWidth="1"/>
    <col min="14604" max="14848" width="9.140625" style="212"/>
    <col min="14849" max="14849" width="41.140625" style="212" customWidth="1"/>
    <col min="14850" max="14854" width="0" style="212" hidden="1" customWidth="1"/>
    <col min="14855" max="14859" width="9.42578125" style="212" customWidth="1"/>
    <col min="14860" max="15104" width="9.140625" style="212"/>
    <col min="15105" max="15105" width="41.140625" style="212" customWidth="1"/>
    <col min="15106" max="15110" width="0" style="212" hidden="1" customWidth="1"/>
    <col min="15111" max="15115" width="9.42578125" style="212" customWidth="1"/>
    <col min="15116" max="15360" width="9.140625" style="212"/>
    <col min="15361" max="15361" width="41.140625" style="212" customWidth="1"/>
    <col min="15362" max="15366" width="0" style="212" hidden="1" customWidth="1"/>
    <col min="15367" max="15371" width="9.42578125" style="212" customWidth="1"/>
    <col min="15372" max="15616" width="9.140625" style="212"/>
    <col min="15617" max="15617" width="41.140625" style="212" customWidth="1"/>
    <col min="15618" max="15622" width="0" style="212" hidden="1" customWidth="1"/>
    <col min="15623" max="15627" width="9.42578125" style="212" customWidth="1"/>
    <col min="15628" max="15872" width="9.140625" style="212"/>
    <col min="15873" max="15873" width="41.140625" style="212" customWidth="1"/>
    <col min="15874" max="15878" width="0" style="212" hidden="1" customWidth="1"/>
    <col min="15879" max="15883" width="9.42578125" style="212" customWidth="1"/>
    <col min="15884" max="16128" width="9.140625" style="212"/>
    <col min="16129" max="16129" width="41.140625"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359</v>
      </c>
      <c r="B2" s="287"/>
    </row>
    <row r="3" spans="1:13" s="279" customFormat="1" ht="18" customHeight="1" x14ac:dyDescent="0.2">
      <c r="A3" s="210" t="s">
        <v>300</v>
      </c>
      <c r="B3" s="287"/>
    </row>
    <row r="4" spans="1:13" s="269" customFormat="1" ht="18" customHeight="1" thickBot="1" x14ac:dyDescent="0.25">
      <c r="A4" s="268" t="s">
        <v>298</v>
      </c>
      <c r="B4" s="289"/>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2">
        <v>2023</v>
      </c>
      <c r="L5" s="282">
        <v>2024</v>
      </c>
      <c r="M5" s="282">
        <v>2025</v>
      </c>
    </row>
    <row r="6" spans="1:13" s="221" customFormat="1" ht="12.95" customHeight="1" x14ac:dyDescent="0.2">
      <c r="A6" s="270"/>
      <c r="B6" s="233"/>
    </row>
    <row r="7" spans="1:13" s="299" customFormat="1" ht="12.95" customHeight="1" x14ac:dyDescent="0.2">
      <c r="A7" s="232" t="s">
        <v>42</v>
      </c>
      <c r="B7" s="271">
        <v>1367.1</v>
      </c>
      <c r="C7" s="271">
        <v>985.2</v>
      </c>
      <c r="D7" s="271">
        <v>1060.0999999999999</v>
      </c>
      <c r="E7" s="271">
        <v>1208.7</v>
      </c>
      <c r="F7" s="271">
        <v>1139.8</v>
      </c>
      <c r="G7" s="271">
        <v>1430.4</v>
      </c>
      <c r="H7" s="271">
        <v>1723.5</v>
      </c>
      <c r="I7" s="271">
        <v>1787.1</v>
      </c>
      <c r="J7" s="271">
        <v>1671.6</v>
      </c>
      <c r="K7" s="271">
        <v>2252</v>
      </c>
      <c r="L7" s="271">
        <v>3146.7</v>
      </c>
      <c r="M7" s="271">
        <v>6517.2</v>
      </c>
    </row>
    <row r="8" spans="1:13" ht="12.95" customHeight="1" x14ac:dyDescent="0.2">
      <c r="A8" s="273" t="s">
        <v>236</v>
      </c>
      <c r="B8" s="274">
        <v>570.70000000000005</v>
      </c>
      <c r="C8" s="274">
        <v>228.4</v>
      </c>
      <c r="D8" s="274">
        <v>182.1</v>
      </c>
      <c r="E8" s="274">
        <v>195.7</v>
      </c>
      <c r="F8" s="274">
        <v>166.3</v>
      </c>
      <c r="G8" s="274">
        <v>258.60000000000002</v>
      </c>
      <c r="H8" s="274">
        <v>368</v>
      </c>
      <c r="I8" s="274">
        <v>378.8</v>
      </c>
      <c r="J8" s="274">
        <v>355.1</v>
      </c>
      <c r="K8" s="274">
        <v>644</v>
      </c>
      <c r="L8" s="223">
        <v>1236.5999999999999</v>
      </c>
      <c r="M8" s="223">
        <v>3142.7</v>
      </c>
    </row>
    <row r="9" spans="1:13" ht="12.95" customHeight="1" x14ac:dyDescent="0.2">
      <c r="A9" s="275" t="s">
        <v>301</v>
      </c>
      <c r="B9" s="274">
        <v>241.5</v>
      </c>
      <c r="C9" s="274">
        <v>76.5</v>
      </c>
      <c r="D9" s="274">
        <v>59.3</v>
      </c>
      <c r="E9" s="274">
        <v>81.400000000000006</v>
      </c>
      <c r="F9" s="274">
        <v>84.4</v>
      </c>
      <c r="G9" s="274">
        <v>103.3</v>
      </c>
      <c r="H9" s="274">
        <v>94</v>
      </c>
      <c r="I9" s="274">
        <v>132.5</v>
      </c>
      <c r="J9" s="274">
        <v>197.1</v>
      </c>
      <c r="K9" s="274">
        <v>364.2</v>
      </c>
      <c r="L9" s="223">
        <v>472.8</v>
      </c>
      <c r="M9" s="223">
        <v>912.8</v>
      </c>
    </row>
    <row r="10" spans="1:13" ht="12.95" customHeight="1" x14ac:dyDescent="0.2">
      <c r="A10" s="275" t="s">
        <v>238</v>
      </c>
      <c r="B10" s="274">
        <v>0.8</v>
      </c>
      <c r="C10" s="274" t="s">
        <v>33</v>
      </c>
      <c r="D10" s="274">
        <v>0.6</v>
      </c>
      <c r="E10" s="274">
        <v>0.6</v>
      </c>
      <c r="F10" s="274">
        <v>0.7</v>
      </c>
      <c r="G10" s="274">
        <v>0.4</v>
      </c>
      <c r="H10" s="274">
        <v>0.3</v>
      </c>
      <c r="I10" s="274">
        <v>0.1</v>
      </c>
      <c r="J10" s="274">
        <v>4.3</v>
      </c>
      <c r="K10" s="274">
        <v>0.1</v>
      </c>
      <c r="L10" s="223">
        <v>17.600000000000001</v>
      </c>
      <c r="M10" s="223">
        <v>53</v>
      </c>
    </row>
    <row r="11" spans="1:13" ht="12.95" customHeight="1" x14ac:dyDescent="0.2">
      <c r="A11" s="275" t="s">
        <v>239</v>
      </c>
      <c r="B11" s="274">
        <v>118.2</v>
      </c>
      <c r="C11" s="274">
        <v>24.6</v>
      </c>
      <c r="D11" s="274">
        <v>20.8</v>
      </c>
      <c r="E11" s="274">
        <v>19.399999999999999</v>
      </c>
      <c r="F11" s="274">
        <v>16.100000000000001</v>
      </c>
      <c r="G11" s="274">
        <v>12.7</v>
      </c>
      <c r="H11" s="274">
        <v>22.4</v>
      </c>
      <c r="I11" s="274">
        <v>15.3</v>
      </c>
      <c r="J11" s="274">
        <v>6</v>
      </c>
      <c r="K11" s="274">
        <v>43</v>
      </c>
      <c r="L11" s="223">
        <v>69.099999999999994</v>
      </c>
      <c r="M11" s="223">
        <v>246.2</v>
      </c>
    </row>
    <row r="12" spans="1:13" ht="12" x14ac:dyDescent="0.2">
      <c r="A12" s="275" t="s">
        <v>302</v>
      </c>
      <c r="B12" s="274">
        <v>111.9</v>
      </c>
      <c r="C12" s="274">
        <v>47.8</v>
      </c>
      <c r="D12" s="274">
        <v>25.5</v>
      </c>
      <c r="E12" s="274">
        <v>31.7</v>
      </c>
      <c r="F12" s="274">
        <v>15.7</v>
      </c>
      <c r="G12" s="274">
        <v>24.1</v>
      </c>
      <c r="H12" s="274">
        <v>16.399999999999999</v>
      </c>
      <c r="I12" s="274">
        <v>55.1</v>
      </c>
      <c r="J12" s="274">
        <v>10.3</v>
      </c>
      <c r="K12" s="274">
        <v>17.2</v>
      </c>
      <c r="L12" s="223">
        <v>92.8</v>
      </c>
      <c r="M12" s="223">
        <v>170.6</v>
      </c>
    </row>
    <row r="13" spans="1:13" ht="24" x14ac:dyDescent="0.2">
      <c r="A13" s="275" t="s">
        <v>241</v>
      </c>
      <c r="B13" s="274" t="s">
        <v>33</v>
      </c>
      <c r="C13" s="274" t="s">
        <v>33</v>
      </c>
      <c r="D13" s="274" t="s">
        <v>33</v>
      </c>
      <c r="E13" s="274" t="s">
        <v>33</v>
      </c>
      <c r="F13" s="274" t="s">
        <v>33</v>
      </c>
      <c r="G13" s="274" t="s">
        <v>33</v>
      </c>
      <c r="H13" s="274" t="s">
        <v>33</v>
      </c>
      <c r="I13" s="274" t="s">
        <v>33</v>
      </c>
      <c r="J13" s="274" t="s">
        <v>33</v>
      </c>
      <c r="K13" s="274">
        <v>68</v>
      </c>
      <c r="L13" s="223">
        <v>131</v>
      </c>
      <c r="M13" s="223">
        <v>301.89999999999998</v>
      </c>
    </row>
    <row r="14" spans="1:13" ht="12.95" customHeight="1" x14ac:dyDescent="0.2">
      <c r="A14" s="275" t="s">
        <v>242</v>
      </c>
      <c r="B14" s="274">
        <v>34</v>
      </c>
      <c r="C14" s="274">
        <v>49.8</v>
      </c>
      <c r="D14" s="274">
        <v>64</v>
      </c>
      <c r="E14" s="274">
        <v>40.6</v>
      </c>
      <c r="F14" s="274">
        <v>41.8</v>
      </c>
      <c r="G14" s="274">
        <v>109.5</v>
      </c>
      <c r="H14" s="274">
        <v>216.4</v>
      </c>
      <c r="I14" s="274">
        <v>109.3</v>
      </c>
      <c r="J14" s="274">
        <v>80.7</v>
      </c>
      <c r="K14" s="274">
        <v>88.1</v>
      </c>
      <c r="L14" s="223">
        <v>204.3</v>
      </c>
      <c r="M14" s="223">
        <v>588</v>
      </c>
    </row>
    <row r="15" spans="1:13" ht="12.95" customHeight="1" x14ac:dyDescent="0.2">
      <c r="A15" s="275" t="s">
        <v>243</v>
      </c>
      <c r="B15" s="223">
        <v>28</v>
      </c>
      <c r="C15" s="223">
        <v>28.9</v>
      </c>
      <c r="D15" s="223">
        <v>11.1</v>
      </c>
      <c r="E15" s="223">
        <v>20.7</v>
      </c>
      <c r="F15" s="223">
        <v>6.5</v>
      </c>
      <c r="G15" s="223">
        <v>7.6</v>
      </c>
      <c r="H15" s="223">
        <v>12.2</v>
      </c>
      <c r="I15" s="223">
        <v>49.3</v>
      </c>
      <c r="J15" s="223">
        <v>43.5</v>
      </c>
      <c r="K15" s="223">
        <v>61.8</v>
      </c>
      <c r="L15" s="223">
        <v>234.2</v>
      </c>
      <c r="M15" s="223">
        <v>858.4</v>
      </c>
    </row>
    <row r="16" spans="1:13" ht="12.95" customHeight="1" x14ac:dyDescent="0.2">
      <c r="A16" s="275" t="s">
        <v>244</v>
      </c>
      <c r="B16" s="223">
        <v>36.1</v>
      </c>
      <c r="C16" s="223">
        <v>0.7</v>
      </c>
      <c r="D16" s="223">
        <v>0.8</v>
      </c>
      <c r="E16" s="223">
        <v>1.4</v>
      </c>
      <c r="F16" s="223">
        <v>1.1000000000000001</v>
      </c>
      <c r="G16" s="223">
        <v>0.9</v>
      </c>
      <c r="H16" s="223">
        <v>6.3</v>
      </c>
      <c r="I16" s="223">
        <v>17.3</v>
      </c>
      <c r="J16" s="223">
        <v>13.3</v>
      </c>
      <c r="K16" s="223">
        <v>1.6</v>
      </c>
      <c r="L16" s="223">
        <v>14.8</v>
      </c>
      <c r="M16" s="223">
        <v>11.8</v>
      </c>
    </row>
    <row r="17" spans="1:13" ht="12.95" customHeight="1" x14ac:dyDescent="0.2">
      <c r="A17" s="273" t="s">
        <v>245</v>
      </c>
      <c r="B17" s="223">
        <v>796.5</v>
      </c>
      <c r="C17" s="223">
        <v>756.9</v>
      </c>
      <c r="D17" s="223">
        <v>878</v>
      </c>
      <c r="E17" s="223">
        <v>1013</v>
      </c>
      <c r="F17" s="223">
        <v>973.5</v>
      </c>
      <c r="G17" s="223">
        <v>1171.8</v>
      </c>
      <c r="H17" s="223">
        <v>1355.5</v>
      </c>
      <c r="I17" s="223">
        <v>1408.2</v>
      </c>
      <c r="J17" s="223">
        <v>1316.5</v>
      </c>
      <c r="K17" s="223">
        <v>1608.1</v>
      </c>
      <c r="L17" s="223">
        <v>1910.1</v>
      </c>
      <c r="M17" s="223">
        <v>3374.5</v>
      </c>
    </row>
    <row r="18" spans="1:13" ht="12.95" customHeight="1" x14ac:dyDescent="0.2">
      <c r="A18" s="275" t="s">
        <v>246</v>
      </c>
      <c r="B18" s="223">
        <v>794.1</v>
      </c>
      <c r="C18" s="223">
        <v>742</v>
      </c>
      <c r="D18" s="223">
        <v>875.8</v>
      </c>
      <c r="E18" s="223">
        <v>1009.2</v>
      </c>
      <c r="F18" s="223">
        <v>960.7</v>
      </c>
      <c r="G18" s="223">
        <v>1163.5999999999999</v>
      </c>
      <c r="H18" s="223">
        <v>1351.8</v>
      </c>
      <c r="I18" s="223">
        <v>1406.2</v>
      </c>
      <c r="J18" s="223">
        <v>1301.5</v>
      </c>
      <c r="K18" s="223">
        <v>1438.1</v>
      </c>
      <c r="L18" s="223">
        <v>1672.5</v>
      </c>
      <c r="M18" s="223">
        <v>2996</v>
      </c>
    </row>
    <row r="19" spans="1:13" ht="12.95" customHeight="1" x14ac:dyDescent="0.2">
      <c r="A19" s="275" t="s">
        <v>247</v>
      </c>
      <c r="B19" s="223" t="s">
        <v>248</v>
      </c>
      <c r="C19" s="223" t="s">
        <v>248</v>
      </c>
      <c r="D19" s="223" t="s">
        <v>248</v>
      </c>
      <c r="E19" s="223" t="s">
        <v>248</v>
      </c>
      <c r="F19" s="223">
        <v>0.9</v>
      </c>
      <c r="G19" s="223">
        <v>0.9</v>
      </c>
      <c r="H19" s="223">
        <v>0.9</v>
      </c>
      <c r="I19" s="223">
        <v>0.9</v>
      </c>
      <c r="J19" s="223">
        <v>0.9</v>
      </c>
      <c r="K19" s="223" t="s">
        <v>33</v>
      </c>
      <c r="L19" s="223" t="s">
        <v>33</v>
      </c>
      <c r="M19" s="223">
        <v>0.8</v>
      </c>
    </row>
    <row r="20" spans="1:13" ht="12.95" customHeight="1" x14ac:dyDescent="0.2">
      <c r="A20" s="275" t="s">
        <v>249</v>
      </c>
      <c r="B20" s="223" t="s">
        <v>33</v>
      </c>
      <c r="C20" s="223" t="s">
        <v>33</v>
      </c>
      <c r="D20" s="223" t="s">
        <v>33</v>
      </c>
      <c r="E20" s="223" t="s">
        <v>33</v>
      </c>
      <c r="F20" s="223" t="s">
        <v>33</v>
      </c>
      <c r="G20" s="223" t="s">
        <v>33</v>
      </c>
      <c r="H20" s="223" t="s">
        <v>33</v>
      </c>
      <c r="I20" s="223" t="s">
        <v>33</v>
      </c>
      <c r="J20" s="223" t="s">
        <v>33</v>
      </c>
      <c r="K20" s="223" t="s">
        <v>33</v>
      </c>
      <c r="L20" s="223" t="s">
        <v>33</v>
      </c>
      <c r="M20" s="223" t="s">
        <v>33</v>
      </c>
    </row>
    <row r="21" spans="1:13" ht="12.95" customHeight="1" x14ac:dyDescent="0.2">
      <c r="A21" s="275" t="s">
        <v>250</v>
      </c>
      <c r="B21" s="223">
        <v>0.2</v>
      </c>
      <c r="C21" s="223">
        <v>0.1</v>
      </c>
      <c r="D21" s="223">
        <v>0.3</v>
      </c>
      <c r="E21" s="223">
        <v>0.5</v>
      </c>
      <c r="F21" s="223">
        <v>0.7</v>
      </c>
      <c r="G21" s="223">
        <v>0.5</v>
      </c>
      <c r="H21" s="223">
        <v>0.1</v>
      </c>
      <c r="I21" s="223">
        <v>0.6</v>
      </c>
      <c r="J21" s="223">
        <v>0.6</v>
      </c>
      <c r="K21" s="223">
        <v>0.6</v>
      </c>
      <c r="L21" s="223">
        <v>0.7</v>
      </c>
      <c r="M21" s="223">
        <v>1.1000000000000001</v>
      </c>
    </row>
    <row r="22" spans="1:13" ht="12.95" customHeight="1" x14ac:dyDescent="0.2">
      <c r="A22" s="275" t="s">
        <v>251</v>
      </c>
      <c r="B22" s="223">
        <v>0.4</v>
      </c>
      <c r="C22" s="223">
        <v>0.4</v>
      </c>
      <c r="D22" s="223">
        <v>0.4</v>
      </c>
      <c r="E22" s="223" t="s">
        <v>33</v>
      </c>
      <c r="F22" s="223" t="s">
        <v>33</v>
      </c>
      <c r="G22" s="223" t="s">
        <v>33</v>
      </c>
      <c r="H22" s="223" t="s">
        <v>33</v>
      </c>
      <c r="I22" s="223" t="s">
        <v>33</v>
      </c>
      <c r="J22" s="223" t="s">
        <v>33</v>
      </c>
      <c r="K22" s="223" t="s">
        <v>33</v>
      </c>
      <c r="L22" s="223" t="s">
        <v>33</v>
      </c>
      <c r="M22" s="223">
        <v>31.5</v>
      </c>
    </row>
    <row r="23" spans="1:13" ht="12.95" customHeight="1" x14ac:dyDescent="0.2">
      <c r="A23" s="275" t="s">
        <v>252</v>
      </c>
      <c r="B23" s="223" t="s">
        <v>33</v>
      </c>
      <c r="C23" s="223" t="s">
        <v>33</v>
      </c>
      <c r="D23" s="223" t="s">
        <v>33</v>
      </c>
      <c r="E23" s="223" t="s">
        <v>33</v>
      </c>
      <c r="F23" s="223">
        <v>0</v>
      </c>
      <c r="G23" s="223" t="s">
        <v>33</v>
      </c>
      <c r="H23" s="223" t="s">
        <v>33</v>
      </c>
      <c r="I23" s="223" t="s">
        <v>33</v>
      </c>
      <c r="J23" s="223" t="s">
        <v>33</v>
      </c>
      <c r="K23" s="223" t="s">
        <v>33</v>
      </c>
      <c r="L23" s="223" t="s">
        <v>33</v>
      </c>
      <c r="M23" s="223">
        <v>0</v>
      </c>
    </row>
    <row r="24" spans="1:13" ht="12.95" customHeight="1" x14ac:dyDescent="0.2">
      <c r="A24" s="275" t="s">
        <v>253</v>
      </c>
      <c r="B24" s="223" t="s">
        <v>33</v>
      </c>
      <c r="C24" s="223">
        <v>12.4</v>
      </c>
      <c r="D24" s="223" t="s">
        <v>33</v>
      </c>
      <c r="E24" s="223" t="s">
        <v>33</v>
      </c>
      <c r="F24" s="223" t="s">
        <v>33</v>
      </c>
      <c r="G24" s="223" t="s">
        <v>33</v>
      </c>
      <c r="H24" s="223" t="s">
        <v>33</v>
      </c>
      <c r="I24" s="223" t="s">
        <v>33</v>
      </c>
      <c r="J24" s="223" t="s">
        <v>33</v>
      </c>
      <c r="K24" s="223" t="s">
        <v>33</v>
      </c>
      <c r="L24" s="223">
        <v>2.9</v>
      </c>
      <c r="M24" s="223">
        <v>50.1</v>
      </c>
    </row>
    <row r="25" spans="1:13" ht="12" x14ac:dyDescent="0.2">
      <c r="A25" s="273" t="s">
        <v>317</v>
      </c>
      <c r="B25" s="223">
        <v>1.8</v>
      </c>
      <c r="C25" s="223">
        <v>2.1</v>
      </c>
      <c r="D25" s="223">
        <v>1.5</v>
      </c>
      <c r="E25" s="223">
        <v>3.3</v>
      </c>
      <c r="F25" s="223">
        <v>11.2</v>
      </c>
      <c r="G25" s="223">
        <v>6.9</v>
      </c>
      <c r="H25" s="223">
        <v>2.6</v>
      </c>
      <c r="I25" s="223">
        <v>0.6</v>
      </c>
      <c r="J25" s="223">
        <v>13.5</v>
      </c>
      <c r="K25" s="223">
        <v>169.4</v>
      </c>
      <c r="L25" s="223">
        <v>234</v>
      </c>
      <c r="M25" s="223">
        <v>294.89999999999998</v>
      </c>
    </row>
    <row r="26" spans="1:13" ht="12.95" customHeight="1" x14ac:dyDescent="0.2">
      <c r="A26" s="273"/>
      <c r="B26" s="223"/>
      <c r="C26" s="223"/>
      <c r="D26" s="223"/>
      <c r="E26" s="223"/>
      <c r="F26" s="223"/>
      <c r="G26" s="238"/>
      <c r="H26" s="238"/>
      <c r="I26" s="238"/>
      <c r="J26" s="238"/>
      <c r="K26" s="238"/>
      <c r="L26" s="223"/>
      <c r="M26" s="223"/>
    </row>
    <row r="27" spans="1:13" ht="12.95" customHeight="1" x14ac:dyDescent="0.2">
      <c r="A27" s="232" t="s">
        <v>43</v>
      </c>
      <c r="B27" s="271">
        <v>931.5</v>
      </c>
      <c r="C27" s="271">
        <v>719.1</v>
      </c>
      <c r="D27" s="271">
        <v>769.9</v>
      </c>
      <c r="E27" s="271">
        <v>715.6</v>
      </c>
      <c r="F27" s="271">
        <v>566.4</v>
      </c>
      <c r="G27" s="271">
        <v>566.6</v>
      </c>
      <c r="H27" s="271">
        <v>904.1</v>
      </c>
      <c r="I27" s="271">
        <v>996.1</v>
      </c>
      <c r="J27" s="271">
        <v>859.7</v>
      </c>
      <c r="K27" s="271">
        <v>763.1</v>
      </c>
      <c r="L27" s="271">
        <v>836.8</v>
      </c>
      <c r="M27" s="271">
        <v>2169.8000000000002</v>
      </c>
    </row>
    <row r="28" spans="1:13" ht="12.95" customHeight="1" x14ac:dyDescent="0.2">
      <c r="A28" s="273" t="s">
        <v>255</v>
      </c>
      <c r="B28" s="274">
        <v>589.1</v>
      </c>
      <c r="C28" s="274">
        <v>383.8</v>
      </c>
      <c r="D28" s="274">
        <v>489.1</v>
      </c>
      <c r="E28" s="274">
        <v>319.2</v>
      </c>
      <c r="F28" s="274">
        <v>273.10000000000002</v>
      </c>
      <c r="G28" s="274">
        <v>229.5</v>
      </c>
      <c r="H28" s="274">
        <v>284.39999999999998</v>
      </c>
      <c r="I28" s="274">
        <v>283.2</v>
      </c>
      <c r="J28" s="274">
        <v>166</v>
      </c>
      <c r="K28" s="274">
        <v>153.1</v>
      </c>
      <c r="L28" s="274">
        <v>312.3</v>
      </c>
      <c r="M28" s="274">
        <v>1174</v>
      </c>
    </row>
    <row r="29" spans="1:13" ht="12.95" customHeight="1" x14ac:dyDescent="0.2">
      <c r="A29" s="275" t="s">
        <v>256</v>
      </c>
      <c r="B29" s="274">
        <v>199.1</v>
      </c>
      <c r="C29" s="274">
        <v>236</v>
      </c>
      <c r="D29" s="274">
        <v>376.3</v>
      </c>
      <c r="E29" s="274">
        <v>200.5</v>
      </c>
      <c r="F29" s="274">
        <v>179</v>
      </c>
      <c r="G29" s="274">
        <v>162.1</v>
      </c>
      <c r="H29" s="274">
        <v>152.19999999999999</v>
      </c>
      <c r="I29" s="274">
        <v>142.5</v>
      </c>
      <c r="J29" s="274">
        <v>57.3</v>
      </c>
      <c r="K29" s="274">
        <v>53.8</v>
      </c>
      <c r="L29" s="223">
        <v>116.1</v>
      </c>
      <c r="M29" s="223">
        <v>347.2</v>
      </c>
    </row>
    <row r="30" spans="1:13" ht="12.95" customHeight="1" x14ac:dyDescent="0.2">
      <c r="A30" s="275" t="s">
        <v>257</v>
      </c>
      <c r="B30" s="274">
        <v>27.2</v>
      </c>
      <c r="C30" s="274">
        <v>23</v>
      </c>
      <c r="D30" s="274">
        <v>4</v>
      </c>
      <c r="E30" s="274">
        <v>40.299999999999997</v>
      </c>
      <c r="F30" s="274">
        <v>45.7</v>
      </c>
      <c r="G30" s="274">
        <v>28</v>
      </c>
      <c r="H30" s="274">
        <v>37.700000000000003</v>
      </c>
      <c r="I30" s="274">
        <v>59.5</v>
      </c>
      <c r="J30" s="274">
        <v>39.200000000000003</v>
      </c>
      <c r="K30" s="274">
        <v>10.9</v>
      </c>
      <c r="L30" s="223">
        <v>80.8</v>
      </c>
      <c r="M30" s="223">
        <v>287.89999999999998</v>
      </c>
    </row>
    <row r="31" spans="1:13" ht="12.95" customHeight="1" x14ac:dyDescent="0.2">
      <c r="A31" s="275" t="s">
        <v>258</v>
      </c>
      <c r="B31" s="274">
        <v>34.700000000000003</v>
      </c>
      <c r="C31" s="274">
        <v>24</v>
      </c>
      <c r="D31" s="274">
        <v>17.399999999999999</v>
      </c>
      <c r="E31" s="274">
        <v>15.6</v>
      </c>
      <c r="F31" s="274">
        <v>9.3000000000000007</v>
      </c>
      <c r="G31" s="274">
        <v>9.6</v>
      </c>
      <c r="H31" s="274">
        <v>38.700000000000003</v>
      </c>
      <c r="I31" s="274">
        <v>34.4</v>
      </c>
      <c r="J31" s="274">
        <v>29.7</v>
      </c>
      <c r="K31" s="274">
        <v>42.1</v>
      </c>
      <c r="L31" s="223">
        <v>44.5</v>
      </c>
      <c r="M31" s="223">
        <v>330.4</v>
      </c>
    </row>
    <row r="32" spans="1:13" ht="12.95" customHeight="1" x14ac:dyDescent="0.2">
      <c r="A32" s="275" t="s">
        <v>259</v>
      </c>
      <c r="B32" s="274">
        <v>8.8000000000000007</v>
      </c>
      <c r="C32" s="274">
        <v>5.7</v>
      </c>
      <c r="D32" s="274">
        <v>5.2</v>
      </c>
      <c r="E32" s="274">
        <v>2.6</v>
      </c>
      <c r="F32" s="274">
        <v>6.5</v>
      </c>
      <c r="G32" s="274">
        <v>5.4</v>
      </c>
      <c r="H32" s="274">
        <v>8.3000000000000007</v>
      </c>
      <c r="I32" s="274">
        <v>12.2</v>
      </c>
      <c r="J32" s="274">
        <v>11.8</v>
      </c>
      <c r="K32" s="274">
        <v>13</v>
      </c>
      <c r="L32" s="223">
        <v>1.9</v>
      </c>
      <c r="M32" s="223">
        <v>69.2</v>
      </c>
    </row>
    <row r="33" spans="1:13" ht="12.95" customHeight="1" x14ac:dyDescent="0.2">
      <c r="A33" s="275" t="s">
        <v>260</v>
      </c>
      <c r="B33" s="274">
        <v>119</v>
      </c>
      <c r="C33" s="274">
        <v>11.9</v>
      </c>
      <c r="D33" s="274">
        <v>5.5</v>
      </c>
      <c r="E33" s="274">
        <v>5.6</v>
      </c>
      <c r="F33" s="274">
        <v>6.4</v>
      </c>
      <c r="G33" s="274">
        <v>9.6999999999999993</v>
      </c>
      <c r="H33" s="274">
        <v>6.8</v>
      </c>
      <c r="I33" s="274">
        <v>11.1</v>
      </c>
      <c r="J33" s="274">
        <v>13</v>
      </c>
      <c r="K33" s="274">
        <v>25.2</v>
      </c>
      <c r="L33" s="223">
        <v>60.7</v>
      </c>
      <c r="M33" s="223">
        <v>93.4</v>
      </c>
    </row>
    <row r="34" spans="1:13" ht="12.95" customHeight="1" x14ac:dyDescent="0.2">
      <c r="A34" s="275" t="s">
        <v>261</v>
      </c>
      <c r="B34" s="274">
        <v>199.7</v>
      </c>
      <c r="C34" s="274">
        <v>83.2</v>
      </c>
      <c r="D34" s="274">
        <v>80.599999999999994</v>
      </c>
      <c r="E34" s="274">
        <v>54</v>
      </c>
      <c r="F34" s="274">
        <v>25.7</v>
      </c>
      <c r="G34" s="274">
        <v>14.3</v>
      </c>
      <c r="H34" s="274">
        <v>40.299999999999997</v>
      </c>
      <c r="I34" s="274">
        <v>22.9</v>
      </c>
      <c r="J34" s="274">
        <v>14.5</v>
      </c>
      <c r="K34" s="274">
        <v>7.6</v>
      </c>
      <c r="L34" s="223">
        <v>5.0999999999999996</v>
      </c>
      <c r="M34" s="223">
        <v>38.200000000000003</v>
      </c>
    </row>
    <row r="35" spans="1:13" ht="12.95" customHeight="1" x14ac:dyDescent="0.2">
      <c r="A35" s="275" t="s">
        <v>262</v>
      </c>
      <c r="B35" s="274">
        <v>0.5</v>
      </c>
      <c r="C35" s="274">
        <v>0.1</v>
      </c>
      <c r="D35" s="274">
        <v>0.1</v>
      </c>
      <c r="E35" s="274">
        <v>0.7</v>
      </c>
      <c r="F35" s="274">
        <v>0.6</v>
      </c>
      <c r="G35" s="274">
        <v>0.5</v>
      </c>
      <c r="H35" s="274">
        <v>0.5</v>
      </c>
      <c r="I35" s="274">
        <v>0.5</v>
      </c>
      <c r="J35" s="274">
        <v>0.5</v>
      </c>
      <c r="K35" s="274">
        <v>0.5</v>
      </c>
      <c r="L35" s="223">
        <v>3.3</v>
      </c>
      <c r="M35" s="223">
        <v>7.6</v>
      </c>
    </row>
    <row r="36" spans="1:13" ht="12.95" customHeight="1" x14ac:dyDescent="0.2">
      <c r="A36" s="273" t="s">
        <v>263</v>
      </c>
      <c r="B36" s="274">
        <v>342.4</v>
      </c>
      <c r="C36" s="274">
        <v>335.3</v>
      </c>
      <c r="D36" s="274">
        <v>280.89999999999998</v>
      </c>
      <c r="E36" s="274">
        <v>396.4</v>
      </c>
      <c r="F36" s="274">
        <v>293.3</v>
      </c>
      <c r="G36" s="274">
        <v>337.1</v>
      </c>
      <c r="H36" s="274">
        <v>619.70000000000005</v>
      </c>
      <c r="I36" s="274">
        <v>712.9</v>
      </c>
      <c r="J36" s="274">
        <v>693.7</v>
      </c>
      <c r="K36" s="274">
        <v>610</v>
      </c>
      <c r="L36" s="223">
        <v>524.5</v>
      </c>
      <c r="M36" s="223">
        <v>995.8</v>
      </c>
    </row>
    <row r="37" spans="1:13" ht="12.95" customHeight="1" x14ac:dyDescent="0.2">
      <c r="A37" s="275" t="s">
        <v>264</v>
      </c>
      <c r="B37" s="274">
        <v>289.3</v>
      </c>
      <c r="C37" s="274">
        <v>331.2</v>
      </c>
      <c r="D37" s="274">
        <v>276.8</v>
      </c>
      <c r="E37" s="274">
        <v>392.6</v>
      </c>
      <c r="F37" s="274">
        <v>289.39999999999998</v>
      </c>
      <c r="G37" s="274">
        <v>333.1</v>
      </c>
      <c r="H37" s="274">
        <v>616.20000000000005</v>
      </c>
      <c r="I37" s="274">
        <v>708.8</v>
      </c>
      <c r="J37" s="274">
        <v>686.5</v>
      </c>
      <c r="K37" s="274">
        <v>595.20000000000005</v>
      </c>
      <c r="L37" s="223">
        <v>508.9</v>
      </c>
      <c r="M37" s="223">
        <v>855.8</v>
      </c>
    </row>
    <row r="38" spans="1:13" ht="12.95" customHeight="1" x14ac:dyDescent="0.2">
      <c r="A38" s="275" t="s">
        <v>265</v>
      </c>
      <c r="B38" s="274">
        <v>53.2</v>
      </c>
      <c r="C38" s="274">
        <v>4.0999999999999996</v>
      </c>
      <c r="D38" s="274">
        <v>4.0999999999999996</v>
      </c>
      <c r="E38" s="274">
        <v>3.8</v>
      </c>
      <c r="F38" s="274">
        <v>3.9</v>
      </c>
      <c r="G38" s="274">
        <v>3.5</v>
      </c>
      <c r="H38" s="274">
        <v>3.4</v>
      </c>
      <c r="I38" s="274">
        <v>3.8</v>
      </c>
      <c r="J38" s="274">
        <v>5.6</v>
      </c>
      <c r="K38" s="274">
        <v>11.9</v>
      </c>
      <c r="L38" s="223">
        <v>14.8</v>
      </c>
      <c r="M38" s="223">
        <v>138.69999999999999</v>
      </c>
    </row>
    <row r="39" spans="1:13" ht="15.6" customHeight="1" x14ac:dyDescent="0.2">
      <c r="A39" s="275" t="s">
        <v>1386</v>
      </c>
      <c r="B39" s="274">
        <v>0</v>
      </c>
      <c r="C39" s="274">
        <v>0</v>
      </c>
      <c r="D39" s="274">
        <v>0</v>
      </c>
      <c r="E39" s="274" t="s">
        <v>33</v>
      </c>
      <c r="F39" s="274">
        <v>0</v>
      </c>
      <c r="G39" s="274">
        <v>0.5</v>
      </c>
      <c r="H39" s="274">
        <v>0</v>
      </c>
      <c r="I39" s="274">
        <v>0.3</v>
      </c>
      <c r="J39" s="274">
        <v>1.6</v>
      </c>
      <c r="K39" s="274">
        <v>2.9</v>
      </c>
      <c r="L39" s="223">
        <v>0.8</v>
      </c>
      <c r="M39" s="223">
        <v>1.3</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435.6</v>
      </c>
      <c r="C41" s="271">
        <v>266.2</v>
      </c>
      <c r="D41" s="271">
        <v>290.2</v>
      </c>
      <c r="E41" s="271">
        <v>493.1</v>
      </c>
      <c r="F41" s="271">
        <v>573.29999999999995</v>
      </c>
      <c r="G41" s="271">
        <v>863.7</v>
      </c>
      <c r="H41" s="271">
        <v>819.4</v>
      </c>
      <c r="I41" s="271">
        <v>791</v>
      </c>
      <c r="J41" s="271">
        <v>811.9</v>
      </c>
      <c r="K41" s="271">
        <v>1488.9</v>
      </c>
      <c r="L41" s="271">
        <v>2309.8000000000002</v>
      </c>
      <c r="M41" s="271">
        <v>4347.5</v>
      </c>
    </row>
    <row r="42" spans="1:13" ht="12.95" customHeight="1" x14ac:dyDescent="0.2">
      <c r="A42" s="273" t="s">
        <v>267</v>
      </c>
      <c r="B42" s="223">
        <v>430.3</v>
      </c>
      <c r="C42" s="223">
        <v>391.2</v>
      </c>
      <c r="D42" s="223">
        <v>409.2</v>
      </c>
      <c r="E42" s="223">
        <v>438.5</v>
      </c>
      <c r="F42" s="223">
        <v>432.5</v>
      </c>
      <c r="G42" s="223">
        <v>495.2</v>
      </c>
      <c r="H42" s="223">
        <v>501.4</v>
      </c>
      <c r="I42" s="223">
        <v>527.5</v>
      </c>
      <c r="J42" s="223">
        <v>518.4</v>
      </c>
      <c r="K42" s="223">
        <v>434.9</v>
      </c>
      <c r="L42" s="223">
        <v>1163.8</v>
      </c>
      <c r="M42" s="223">
        <v>2337.3000000000002</v>
      </c>
    </row>
    <row r="43" spans="1:13" ht="12.95" customHeight="1" x14ac:dyDescent="0.2">
      <c r="A43" s="273" t="s">
        <v>268</v>
      </c>
      <c r="B43" s="223">
        <v>119.7</v>
      </c>
      <c r="C43" s="223">
        <v>59.8</v>
      </c>
      <c r="D43" s="223">
        <v>95.8</v>
      </c>
      <c r="E43" s="223">
        <v>99.4</v>
      </c>
      <c r="F43" s="223">
        <v>106</v>
      </c>
      <c r="G43" s="223">
        <v>333.6</v>
      </c>
      <c r="H43" s="223">
        <v>377</v>
      </c>
      <c r="I43" s="223">
        <v>382.6</v>
      </c>
      <c r="J43" s="223">
        <v>445.2</v>
      </c>
      <c r="K43" s="223">
        <v>411.1</v>
      </c>
      <c r="L43" s="223">
        <v>317</v>
      </c>
      <c r="M43" s="223">
        <v>873.5</v>
      </c>
    </row>
    <row r="44" spans="1:13" ht="12.95" customHeight="1" x14ac:dyDescent="0.2">
      <c r="A44" s="275" t="s">
        <v>269</v>
      </c>
      <c r="B44" s="223">
        <v>41.3</v>
      </c>
      <c r="C44" s="223">
        <v>41.2</v>
      </c>
      <c r="D44" s="223">
        <v>41.2</v>
      </c>
      <c r="E44" s="223">
        <v>41.8</v>
      </c>
      <c r="F44" s="223">
        <v>44.6</v>
      </c>
      <c r="G44" s="223">
        <v>249.6</v>
      </c>
      <c r="H44" s="223">
        <v>211.5</v>
      </c>
      <c r="I44" s="223">
        <v>211.5</v>
      </c>
      <c r="J44" s="223">
        <v>219.9</v>
      </c>
      <c r="K44" s="223">
        <v>276</v>
      </c>
      <c r="L44" s="274">
        <v>114.3</v>
      </c>
      <c r="M44" s="274">
        <v>198.5</v>
      </c>
    </row>
    <row r="45" spans="1:13" ht="12.95" customHeight="1" x14ac:dyDescent="0.2">
      <c r="A45" s="275" t="s">
        <v>270</v>
      </c>
      <c r="B45" s="223">
        <v>63.1</v>
      </c>
      <c r="C45" s="223">
        <v>19.100000000000001</v>
      </c>
      <c r="D45" s="223">
        <v>19.100000000000001</v>
      </c>
      <c r="E45" s="223">
        <v>21.3</v>
      </c>
      <c r="F45" s="223">
        <v>19.2</v>
      </c>
      <c r="G45" s="223">
        <v>20.8</v>
      </c>
      <c r="H45" s="223">
        <v>2.1</v>
      </c>
      <c r="I45" s="223">
        <v>2</v>
      </c>
      <c r="J45" s="223">
        <v>53.9</v>
      </c>
      <c r="K45" s="223" t="s">
        <v>33</v>
      </c>
      <c r="L45" s="223" t="s">
        <v>33</v>
      </c>
      <c r="M45" s="223">
        <v>0</v>
      </c>
    </row>
    <row r="46" spans="1:13" ht="36" x14ac:dyDescent="0.2">
      <c r="A46" s="275" t="s">
        <v>272</v>
      </c>
      <c r="B46" s="223"/>
      <c r="C46" s="223"/>
      <c r="D46" s="223"/>
      <c r="E46" s="223"/>
      <c r="F46" s="223"/>
      <c r="G46" s="223"/>
      <c r="H46" s="223" t="s">
        <v>33</v>
      </c>
      <c r="I46" s="223" t="s">
        <v>33</v>
      </c>
      <c r="J46" s="223" t="s">
        <v>33</v>
      </c>
      <c r="K46" s="223" t="s">
        <v>33</v>
      </c>
      <c r="L46" s="223">
        <v>0.1</v>
      </c>
      <c r="M46" s="223" t="s">
        <v>33</v>
      </c>
    </row>
    <row r="47" spans="1:13" ht="15" customHeight="1" x14ac:dyDescent="0.2">
      <c r="A47" s="275" t="s">
        <v>271</v>
      </c>
      <c r="B47" s="223">
        <v>15.3</v>
      </c>
      <c r="C47" s="223">
        <v>-0.5</v>
      </c>
      <c r="D47" s="223">
        <v>35.5</v>
      </c>
      <c r="E47" s="223">
        <v>36.299999999999997</v>
      </c>
      <c r="F47" s="223">
        <v>42.2</v>
      </c>
      <c r="G47" s="223">
        <v>63.2</v>
      </c>
      <c r="H47" s="223">
        <v>163.4</v>
      </c>
      <c r="I47" s="223">
        <v>169.1</v>
      </c>
      <c r="J47" s="223">
        <v>171.3</v>
      </c>
      <c r="K47" s="223">
        <v>135</v>
      </c>
      <c r="L47" s="223">
        <v>202.6</v>
      </c>
      <c r="M47" s="223">
        <v>675</v>
      </c>
    </row>
    <row r="48" spans="1:13" ht="12.95" customHeight="1" x14ac:dyDescent="0.2">
      <c r="A48" s="276" t="s">
        <v>319</v>
      </c>
      <c r="B48" s="223">
        <v>-120.7</v>
      </c>
      <c r="C48" s="223">
        <v>-191.9</v>
      </c>
      <c r="D48" s="223">
        <v>-223.9</v>
      </c>
      <c r="E48" s="223">
        <v>-57.1</v>
      </c>
      <c r="F48" s="223">
        <v>33.799999999999997</v>
      </c>
      <c r="G48" s="223">
        <v>33.9</v>
      </c>
      <c r="H48" s="223">
        <v>-60.1</v>
      </c>
      <c r="I48" s="223">
        <v>-120.1</v>
      </c>
      <c r="J48" s="223">
        <v>-152.80000000000001</v>
      </c>
      <c r="K48" s="223">
        <v>614.29999999999995</v>
      </c>
      <c r="L48" s="223">
        <v>782</v>
      </c>
      <c r="M48" s="223">
        <v>1058.7</v>
      </c>
    </row>
    <row r="49" spans="1:13" ht="12.95" customHeight="1" x14ac:dyDescent="0.2">
      <c r="A49" s="276" t="s">
        <v>320</v>
      </c>
      <c r="B49" s="223">
        <v>6.3</v>
      </c>
      <c r="C49" s="223">
        <v>7.1</v>
      </c>
      <c r="D49" s="223">
        <v>9.1</v>
      </c>
      <c r="E49" s="223">
        <v>12.3</v>
      </c>
      <c r="F49" s="223">
        <v>1.1000000000000001</v>
      </c>
      <c r="G49" s="223">
        <v>1.1000000000000001</v>
      </c>
      <c r="H49" s="223">
        <v>1.1000000000000001</v>
      </c>
      <c r="I49" s="223">
        <v>1.1000000000000001</v>
      </c>
      <c r="J49" s="223">
        <v>1.1000000000000001</v>
      </c>
      <c r="K49" s="223">
        <v>28.7</v>
      </c>
      <c r="L49" s="223">
        <v>47</v>
      </c>
      <c r="M49" s="223">
        <v>78</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1367.1</v>
      </c>
      <c r="C51" s="271">
        <v>985.2</v>
      </c>
      <c r="D51" s="271">
        <v>1060.0999999999999</v>
      </c>
      <c r="E51" s="271">
        <v>1208.7</v>
      </c>
      <c r="F51" s="271">
        <v>1139.8</v>
      </c>
      <c r="G51" s="271">
        <v>1430.4</v>
      </c>
      <c r="H51" s="271">
        <v>1723.5</v>
      </c>
      <c r="I51" s="271">
        <v>1787.1</v>
      </c>
      <c r="J51" s="271">
        <v>1671.6</v>
      </c>
      <c r="K51" s="271">
        <v>2252</v>
      </c>
      <c r="L51" s="271">
        <v>3146.7</v>
      </c>
      <c r="M51" s="271">
        <v>6517.2</v>
      </c>
    </row>
    <row r="52" spans="1:13" s="302" customFormat="1" ht="6.95" customHeight="1" thickBot="1" x14ac:dyDescent="0.25">
      <c r="A52" s="230"/>
      <c r="B52" s="286"/>
      <c r="C52" s="286"/>
      <c r="D52" s="286"/>
      <c r="E52" s="286"/>
      <c r="F52" s="286"/>
      <c r="G52" s="277"/>
      <c r="H52" s="231"/>
      <c r="I52" s="231"/>
      <c r="J52" s="231"/>
      <c r="K52" s="231"/>
      <c r="L52" s="286"/>
      <c r="M52" s="286"/>
    </row>
    <row r="53" spans="1:13" s="302" customFormat="1" ht="6.95" customHeight="1" x14ac:dyDescent="0.2">
      <c r="A53" s="232"/>
      <c r="B53" s="212"/>
      <c r="C53" s="212"/>
      <c r="D53" s="212"/>
      <c r="E53" s="212"/>
      <c r="F53" s="212"/>
      <c r="G53" s="274"/>
      <c r="H53" s="212"/>
      <c r="I53" s="212"/>
      <c r="J53" s="212"/>
      <c r="K53" s="212"/>
      <c r="L53" s="212"/>
      <c r="M53" s="212"/>
    </row>
    <row r="54" spans="1:13" ht="12.95" customHeight="1" x14ac:dyDescent="0.2">
      <c r="A54" s="232" t="s">
        <v>14</v>
      </c>
      <c r="B54" s="212"/>
      <c r="G54" s="274"/>
    </row>
    <row r="55" spans="1:13" ht="12.95" customHeight="1" x14ac:dyDescent="0.2">
      <c r="A55" s="273" t="s">
        <v>47</v>
      </c>
      <c r="B55" s="212">
        <v>27</v>
      </c>
      <c r="C55" s="212">
        <v>25</v>
      </c>
      <c r="D55" s="212">
        <v>24</v>
      </c>
      <c r="E55" s="212">
        <v>25</v>
      </c>
      <c r="F55" s="212">
        <v>19</v>
      </c>
      <c r="G55" s="278">
        <v>20</v>
      </c>
      <c r="H55" s="212">
        <v>21</v>
      </c>
      <c r="I55" s="212">
        <v>21</v>
      </c>
      <c r="J55" s="212">
        <v>22</v>
      </c>
      <c r="K55" s="212">
        <v>27</v>
      </c>
      <c r="L55" s="212">
        <v>29</v>
      </c>
      <c r="M55" s="212">
        <v>36</v>
      </c>
    </row>
  </sheetData>
  <hyperlinks>
    <hyperlink ref="A1" location="Мазмуну!A1" display="МАЗМУНУНА  кайтуу" xr:uid="{00000000-0004-0000-5E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M57"/>
  <sheetViews>
    <sheetView workbookViewId="0">
      <selection activeCell="M42" sqref="M42"/>
    </sheetView>
  </sheetViews>
  <sheetFormatPr defaultRowHeight="12.95" customHeight="1" x14ac:dyDescent="0.2"/>
  <cols>
    <col min="1" max="1" width="41.5703125" style="232" customWidth="1"/>
    <col min="2" max="2" width="8.7109375" style="289" hidden="1" customWidth="1"/>
    <col min="3" max="5" width="9.140625" style="212" hidden="1" customWidth="1"/>
    <col min="6" max="6" width="8.28515625" style="212" hidden="1" customWidth="1"/>
    <col min="7" max="8" width="9.42578125" style="212" hidden="1" customWidth="1"/>
    <col min="9" max="13" width="9.42578125" style="212" customWidth="1"/>
    <col min="14" max="256" width="9.140625" style="212"/>
    <col min="257" max="257" width="39.85546875" style="212" customWidth="1"/>
    <col min="258" max="262" width="0" style="212" hidden="1" customWidth="1"/>
    <col min="263" max="267" width="9.42578125" style="212" customWidth="1"/>
    <col min="268" max="512" width="9.140625" style="212"/>
    <col min="513" max="513" width="39.85546875" style="212" customWidth="1"/>
    <col min="514" max="518" width="0" style="212" hidden="1" customWidth="1"/>
    <col min="519" max="523" width="9.42578125" style="212" customWidth="1"/>
    <col min="524" max="768" width="9.140625" style="212"/>
    <col min="769" max="769" width="39.85546875" style="212" customWidth="1"/>
    <col min="770" max="774" width="0" style="212" hidden="1" customWidth="1"/>
    <col min="775" max="779" width="9.42578125" style="212" customWidth="1"/>
    <col min="780" max="1024" width="9.140625" style="212"/>
    <col min="1025" max="1025" width="39.85546875" style="212" customWidth="1"/>
    <col min="1026" max="1030" width="0" style="212" hidden="1" customWidth="1"/>
    <col min="1031" max="1035" width="9.42578125" style="212" customWidth="1"/>
    <col min="1036" max="1280" width="9.140625" style="212"/>
    <col min="1281" max="1281" width="39.85546875" style="212" customWidth="1"/>
    <col min="1282" max="1286" width="0" style="212" hidden="1" customWidth="1"/>
    <col min="1287" max="1291" width="9.42578125" style="212" customWidth="1"/>
    <col min="1292" max="1536" width="9.140625" style="212"/>
    <col min="1537" max="1537" width="39.85546875" style="212" customWidth="1"/>
    <col min="1538" max="1542" width="0" style="212" hidden="1" customWidth="1"/>
    <col min="1543" max="1547" width="9.42578125" style="212" customWidth="1"/>
    <col min="1548" max="1792" width="9.140625" style="212"/>
    <col min="1793" max="1793" width="39.85546875" style="212" customWidth="1"/>
    <col min="1794" max="1798" width="0" style="212" hidden="1" customWidth="1"/>
    <col min="1799" max="1803" width="9.42578125" style="212" customWidth="1"/>
    <col min="1804" max="2048" width="9.140625" style="212"/>
    <col min="2049" max="2049" width="39.85546875" style="212" customWidth="1"/>
    <col min="2050" max="2054" width="0" style="212" hidden="1" customWidth="1"/>
    <col min="2055" max="2059" width="9.42578125" style="212" customWidth="1"/>
    <col min="2060" max="2304" width="9.140625" style="212"/>
    <col min="2305" max="2305" width="39.85546875" style="212" customWidth="1"/>
    <col min="2306" max="2310" width="0" style="212" hidden="1" customWidth="1"/>
    <col min="2311" max="2315" width="9.42578125" style="212" customWidth="1"/>
    <col min="2316" max="2560" width="9.140625" style="212"/>
    <col min="2561" max="2561" width="39.85546875" style="212" customWidth="1"/>
    <col min="2562" max="2566" width="0" style="212" hidden="1" customWidth="1"/>
    <col min="2567" max="2571" width="9.42578125" style="212" customWidth="1"/>
    <col min="2572" max="2816" width="9.140625" style="212"/>
    <col min="2817" max="2817" width="39.85546875" style="212" customWidth="1"/>
    <col min="2818" max="2822" width="0" style="212" hidden="1" customWidth="1"/>
    <col min="2823" max="2827" width="9.42578125" style="212" customWidth="1"/>
    <col min="2828" max="3072" width="9.140625" style="212"/>
    <col min="3073" max="3073" width="39.85546875" style="212" customWidth="1"/>
    <col min="3074" max="3078" width="0" style="212" hidden="1" customWidth="1"/>
    <col min="3079" max="3083" width="9.42578125" style="212" customWidth="1"/>
    <col min="3084" max="3328" width="9.140625" style="212"/>
    <col min="3329" max="3329" width="39.85546875" style="212" customWidth="1"/>
    <col min="3330" max="3334" width="0" style="212" hidden="1" customWidth="1"/>
    <col min="3335" max="3339" width="9.42578125" style="212" customWidth="1"/>
    <col min="3340" max="3584" width="9.140625" style="212"/>
    <col min="3585" max="3585" width="39.85546875" style="212" customWidth="1"/>
    <col min="3586" max="3590" width="0" style="212" hidden="1" customWidth="1"/>
    <col min="3591" max="3595" width="9.42578125" style="212" customWidth="1"/>
    <col min="3596" max="3840" width="9.140625" style="212"/>
    <col min="3841" max="3841" width="39.85546875" style="212" customWidth="1"/>
    <col min="3842" max="3846" width="0" style="212" hidden="1" customWidth="1"/>
    <col min="3847" max="3851" width="9.42578125" style="212" customWidth="1"/>
    <col min="3852" max="4096" width="9.140625" style="212"/>
    <col min="4097" max="4097" width="39.85546875" style="212" customWidth="1"/>
    <col min="4098" max="4102" width="0" style="212" hidden="1" customWidth="1"/>
    <col min="4103" max="4107" width="9.42578125" style="212" customWidth="1"/>
    <col min="4108" max="4352" width="9.140625" style="212"/>
    <col min="4353" max="4353" width="39.85546875" style="212" customWidth="1"/>
    <col min="4354" max="4358" width="0" style="212" hidden="1" customWidth="1"/>
    <col min="4359" max="4363" width="9.42578125" style="212" customWidth="1"/>
    <col min="4364" max="4608" width="9.140625" style="212"/>
    <col min="4609" max="4609" width="39.85546875" style="212" customWidth="1"/>
    <col min="4610" max="4614" width="0" style="212" hidden="1" customWidth="1"/>
    <col min="4615" max="4619" width="9.42578125" style="212" customWidth="1"/>
    <col min="4620" max="4864" width="9.140625" style="212"/>
    <col min="4865" max="4865" width="39.85546875" style="212" customWidth="1"/>
    <col min="4866" max="4870" width="0" style="212" hidden="1" customWidth="1"/>
    <col min="4871" max="4875" width="9.42578125" style="212" customWidth="1"/>
    <col min="4876" max="5120" width="9.140625" style="212"/>
    <col min="5121" max="5121" width="39.85546875" style="212" customWidth="1"/>
    <col min="5122" max="5126" width="0" style="212" hidden="1" customWidth="1"/>
    <col min="5127" max="5131" width="9.42578125" style="212" customWidth="1"/>
    <col min="5132" max="5376" width="9.140625" style="212"/>
    <col min="5377" max="5377" width="39.85546875" style="212" customWidth="1"/>
    <col min="5378" max="5382" width="0" style="212" hidden="1" customWidth="1"/>
    <col min="5383" max="5387" width="9.42578125" style="212" customWidth="1"/>
    <col min="5388" max="5632" width="9.140625" style="212"/>
    <col min="5633" max="5633" width="39.85546875" style="212" customWidth="1"/>
    <col min="5634" max="5638" width="0" style="212" hidden="1" customWidth="1"/>
    <col min="5639" max="5643" width="9.42578125" style="212" customWidth="1"/>
    <col min="5644" max="5888" width="9.140625" style="212"/>
    <col min="5889" max="5889" width="39.85546875" style="212" customWidth="1"/>
    <col min="5890" max="5894" width="0" style="212" hidden="1" customWidth="1"/>
    <col min="5895" max="5899" width="9.42578125" style="212" customWidth="1"/>
    <col min="5900" max="6144" width="9.140625" style="212"/>
    <col min="6145" max="6145" width="39.85546875" style="212" customWidth="1"/>
    <col min="6146" max="6150" width="0" style="212" hidden="1" customWidth="1"/>
    <col min="6151" max="6155" width="9.42578125" style="212" customWidth="1"/>
    <col min="6156" max="6400" width="9.140625" style="212"/>
    <col min="6401" max="6401" width="39.85546875" style="212" customWidth="1"/>
    <col min="6402" max="6406" width="0" style="212" hidden="1" customWidth="1"/>
    <col min="6407" max="6411" width="9.42578125" style="212" customWidth="1"/>
    <col min="6412" max="6656" width="9.140625" style="212"/>
    <col min="6657" max="6657" width="39.85546875" style="212" customWidth="1"/>
    <col min="6658" max="6662" width="0" style="212" hidden="1" customWidth="1"/>
    <col min="6663" max="6667" width="9.42578125" style="212" customWidth="1"/>
    <col min="6668" max="6912" width="9.140625" style="212"/>
    <col min="6913" max="6913" width="39.85546875" style="212" customWidth="1"/>
    <col min="6914" max="6918" width="0" style="212" hidden="1" customWidth="1"/>
    <col min="6919" max="6923" width="9.42578125" style="212" customWidth="1"/>
    <col min="6924" max="7168" width="9.140625" style="212"/>
    <col min="7169" max="7169" width="39.85546875" style="212" customWidth="1"/>
    <col min="7170" max="7174" width="0" style="212" hidden="1" customWidth="1"/>
    <col min="7175" max="7179" width="9.42578125" style="212" customWidth="1"/>
    <col min="7180" max="7424" width="9.140625" style="212"/>
    <col min="7425" max="7425" width="39.85546875" style="212" customWidth="1"/>
    <col min="7426" max="7430" width="0" style="212" hidden="1" customWidth="1"/>
    <col min="7431" max="7435" width="9.42578125" style="212" customWidth="1"/>
    <col min="7436" max="7680" width="9.140625" style="212"/>
    <col min="7681" max="7681" width="39.85546875" style="212" customWidth="1"/>
    <col min="7682" max="7686" width="0" style="212" hidden="1" customWidth="1"/>
    <col min="7687" max="7691" width="9.42578125" style="212" customWidth="1"/>
    <col min="7692" max="7936" width="9.140625" style="212"/>
    <col min="7937" max="7937" width="39.85546875" style="212" customWidth="1"/>
    <col min="7938" max="7942" width="0" style="212" hidden="1" customWidth="1"/>
    <col min="7943" max="7947" width="9.42578125" style="212" customWidth="1"/>
    <col min="7948" max="8192" width="9.140625" style="212"/>
    <col min="8193" max="8193" width="39.85546875" style="212" customWidth="1"/>
    <col min="8194" max="8198" width="0" style="212" hidden="1" customWidth="1"/>
    <col min="8199" max="8203" width="9.42578125" style="212" customWidth="1"/>
    <col min="8204" max="8448" width="9.140625" style="212"/>
    <col min="8449" max="8449" width="39.85546875" style="212" customWidth="1"/>
    <col min="8450" max="8454" width="0" style="212" hidden="1" customWidth="1"/>
    <col min="8455" max="8459" width="9.42578125" style="212" customWidth="1"/>
    <col min="8460" max="8704" width="9.140625" style="212"/>
    <col min="8705" max="8705" width="39.85546875" style="212" customWidth="1"/>
    <col min="8706" max="8710" width="0" style="212" hidden="1" customWidth="1"/>
    <col min="8711" max="8715" width="9.42578125" style="212" customWidth="1"/>
    <col min="8716" max="8960" width="9.140625" style="212"/>
    <col min="8961" max="8961" width="39.85546875" style="212" customWidth="1"/>
    <col min="8962" max="8966" width="0" style="212" hidden="1" customWidth="1"/>
    <col min="8967" max="8971" width="9.42578125" style="212" customWidth="1"/>
    <col min="8972" max="9216" width="9.140625" style="212"/>
    <col min="9217" max="9217" width="39.85546875" style="212" customWidth="1"/>
    <col min="9218" max="9222" width="0" style="212" hidden="1" customWidth="1"/>
    <col min="9223" max="9227" width="9.42578125" style="212" customWidth="1"/>
    <col min="9228" max="9472" width="9.140625" style="212"/>
    <col min="9473" max="9473" width="39.85546875" style="212" customWidth="1"/>
    <col min="9474" max="9478" width="0" style="212" hidden="1" customWidth="1"/>
    <col min="9479" max="9483" width="9.42578125" style="212" customWidth="1"/>
    <col min="9484" max="9728" width="9.140625" style="212"/>
    <col min="9729" max="9729" width="39.85546875" style="212" customWidth="1"/>
    <col min="9730" max="9734" width="0" style="212" hidden="1" customWidth="1"/>
    <col min="9735" max="9739" width="9.42578125" style="212" customWidth="1"/>
    <col min="9740" max="9984" width="9.140625" style="212"/>
    <col min="9985" max="9985" width="39.85546875" style="212" customWidth="1"/>
    <col min="9986" max="9990" width="0" style="212" hidden="1" customWidth="1"/>
    <col min="9991" max="9995" width="9.42578125" style="212" customWidth="1"/>
    <col min="9996" max="10240" width="9.140625" style="212"/>
    <col min="10241" max="10241" width="39.85546875" style="212" customWidth="1"/>
    <col min="10242" max="10246" width="0" style="212" hidden="1" customWidth="1"/>
    <col min="10247" max="10251" width="9.42578125" style="212" customWidth="1"/>
    <col min="10252" max="10496" width="9.140625" style="212"/>
    <col min="10497" max="10497" width="39.85546875" style="212" customWidth="1"/>
    <col min="10498" max="10502" width="0" style="212" hidden="1" customWidth="1"/>
    <col min="10503" max="10507" width="9.42578125" style="212" customWidth="1"/>
    <col min="10508" max="10752" width="9.140625" style="212"/>
    <col min="10753" max="10753" width="39.85546875" style="212" customWidth="1"/>
    <col min="10754" max="10758" width="0" style="212" hidden="1" customWidth="1"/>
    <col min="10759" max="10763" width="9.42578125" style="212" customWidth="1"/>
    <col min="10764" max="11008" width="9.140625" style="212"/>
    <col min="11009" max="11009" width="39.85546875" style="212" customWidth="1"/>
    <col min="11010" max="11014" width="0" style="212" hidden="1" customWidth="1"/>
    <col min="11015" max="11019" width="9.42578125" style="212" customWidth="1"/>
    <col min="11020" max="11264" width="9.140625" style="212"/>
    <col min="11265" max="11265" width="39.85546875" style="212" customWidth="1"/>
    <col min="11266" max="11270" width="0" style="212" hidden="1" customWidth="1"/>
    <col min="11271" max="11275" width="9.42578125" style="212" customWidth="1"/>
    <col min="11276" max="11520" width="9.140625" style="212"/>
    <col min="11521" max="11521" width="39.85546875" style="212" customWidth="1"/>
    <col min="11522" max="11526" width="0" style="212" hidden="1" customWidth="1"/>
    <col min="11527" max="11531" width="9.42578125" style="212" customWidth="1"/>
    <col min="11532" max="11776" width="9.140625" style="212"/>
    <col min="11777" max="11777" width="39.85546875" style="212" customWidth="1"/>
    <col min="11778" max="11782" width="0" style="212" hidden="1" customWidth="1"/>
    <col min="11783" max="11787" width="9.42578125" style="212" customWidth="1"/>
    <col min="11788" max="12032" width="9.140625" style="212"/>
    <col min="12033" max="12033" width="39.85546875" style="212" customWidth="1"/>
    <col min="12034" max="12038" width="0" style="212" hidden="1" customWidth="1"/>
    <col min="12039" max="12043" width="9.42578125" style="212" customWidth="1"/>
    <col min="12044" max="12288" width="9.140625" style="212"/>
    <col min="12289" max="12289" width="39.85546875" style="212" customWidth="1"/>
    <col min="12290" max="12294" width="0" style="212" hidden="1" customWidth="1"/>
    <col min="12295" max="12299" width="9.42578125" style="212" customWidth="1"/>
    <col min="12300" max="12544" width="9.140625" style="212"/>
    <col min="12545" max="12545" width="39.85546875" style="212" customWidth="1"/>
    <col min="12546" max="12550" width="0" style="212" hidden="1" customWidth="1"/>
    <col min="12551" max="12555" width="9.42578125" style="212" customWidth="1"/>
    <col min="12556" max="12800" width="9.140625" style="212"/>
    <col min="12801" max="12801" width="39.85546875" style="212" customWidth="1"/>
    <col min="12802" max="12806" width="0" style="212" hidden="1" customWidth="1"/>
    <col min="12807" max="12811" width="9.42578125" style="212" customWidth="1"/>
    <col min="12812" max="13056" width="9.140625" style="212"/>
    <col min="13057" max="13057" width="39.85546875" style="212" customWidth="1"/>
    <col min="13058" max="13062" width="0" style="212" hidden="1" customWidth="1"/>
    <col min="13063" max="13067" width="9.42578125" style="212" customWidth="1"/>
    <col min="13068" max="13312" width="9.140625" style="212"/>
    <col min="13313" max="13313" width="39.85546875" style="212" customWidth="1"/>
    <col min="13314" max="13318" width="0" style="212" hidden="1" customWidth="1"/>
    <col min="13319" max="13323" width="9.42578125" style="212" customWidth="1"/>
    <col min="13324" max="13568" width="9.140625" style="212"/>
    <col min="13569" max="13569" width="39.85546875" style="212" customWidth="1"/>
    <col min="13570" max="13574" width="0" style="212" hidden="1" customWidth="1"/>
    <col min="13575" max="13579" width="9.42578125" style="212" customWidth="1"/>
    <col min="13580" max="13824" width="9.140625" style="212"/>
    <col min="13825" max="13825" width="39.85546875" style="212" customWidth="1"/>
    <col min="13826" max="13830" width="0" style="212" hidden="1" customWidth="1"/>
    <col min="13831" max="13835" width="9.42578125" style="212" customWidth="1"/>
    <col min="13836" max="14080" width="9.140625" style="212"/>
    <col min="14081" max="14081" width="39.85546875" style="212" customWidth="1"/>
    <col min="14082" max="14086" width="0" style="212" hidden="1" customWidth="1"/>
    <col min="14087" max="14091" width="9.42578125" style="212" customWidth="1"/>
    <col min="14092" max="14336" width="9.140625" style="212"/>
    <col min="14337" max="14337" width="39.85546875" style="212" customWidth="1"/>
    <col min="14338" max="14342" width="0" style="212" hidden="1" customWidth="1"/>
    <col min="14343" max="14347" width="9.42578125" style="212" customWidth="1"/>
    <col min="14348" max="14592" width="9.140625" style="212"/>
    <col min="14593" max="14593" width="39.85546875" style="212" customWidth="1"/>
    <col min="14594" max="14598" width="0" style="212" hidden="1" customWidth="1"/>
    <col min="14599" max="14603" width="9.42578125" style="212" customWidth="1"/>
    <col min="14604" max="14848" width="9.140625" style="212"/>
    <col min="14849" max="14849" width="39.85546875" style="212" customWidth="1"/>
    <col min="14850" max="14854" width="0" style="212" hidden="1" customWidth="1"/>
    <col min="14855" max="14859" width="9.42578125" style="212" customWidth="1"/>
    <col min="14860" max="15104" width="9.140625" style="212"/>
    <col min="15105" max="15105" width="39.85546875" style="212" customWidth="1"/>
    <col min="15106" max="15110" width="0" style="212" hidden="1" customWidth="1"/>
    <col min="15111" max="15115" width="9.42578125" style="212" customWidth="1"/>
    <col min="15116" max="15360" width="9.140625" style="212"/>
    <col min="15361" max="15361" width="39.85546875" style="212" customWidth="1"/>
    <col min="15362" max="15366" width="0" style="212" hidden="1" customWidth="1"/>
    <col min="15367" max="15371" width="9.42578125" style="212" customWidth="1"/>
    <col min="15372" max="15616" width="9.140625" style="212"/>
    <col min="15617" max="15617" width="39.85546875" style="212" customWidth="1"/>
    <col min="15618" max="15622" width="0" style="212" hidden="1" customWidth="1"/>
    <col min="15623" max="15627" width="9.42578125" style="212" customWidth="1"/>
    <col min="15628" max="15872" width="9.140625" style="212"/>
    <col min="15873" max="15873" width="39.85546875" style="212" customWidth="1"/>
    <col min="15874" max="15878" width="0" style="212" hidden="1" customWidth="1"/>
    <col min="15879" max="15883" width="9.42578125" style="212" customWidth="1"/>
    <col min="15884" max="16128" width="9.140625" style="212"/>
    <col min="16129" max="16129" width="39.85546875" style="212" customWidth="1"/>
    <col min="16130" max="16134" width="0" style="212" hidden="1" customWidth="1"/>
    <col min="16135" max="16139" width="9.42578125" style="212" customWidth="1"/>
    <col min="16140" max="16384" width="9.140625" style="212"/>
  </cols>
  <sheetData>
    <row r="1" spans="1:13" s="6" customFormat="1" ht="12.95" customHeight="1" x14ac:dyDescent="0.2">
      <c r="A1" s="952" t="s">
        <v>1375</v>
      </c>
    </row>
    <row r="2" spans="1:13" s="279" customFormat="1" ht="18" customHeight="1" x14ac:dyDescent="0.2">
      <c r="A2" s="210" t="s">
        <v>360</v>
      </c>
      <c r="B2" s="287"/>
      <c r="K2" s="212"/>
      <c r="L2" s="212"/>
      <c r="M2" s="212"/>
    </row>
    <row r="3" spans="1:13" s="279" customFormat="1" ht="18" customHeight="1" x14ac:dyDescent="0.2">
      <c r="A3" s="210" t="s">
        <v>300</v>
      </c>
      <c r="B3" s="287"/>
      <c r="K3" s="212"/>
      <c r="L3" s="212"/>
      <c r="M3" s="212"/>
    </row>
    <row r="4" spans="1:13" s="269" customFormat="1" ht="18" customHeight="1" thickBot="1" x14ac:dyDescent="0.25">
      <c r="A4" s="268" t="s">
        <v>298</v>
      </c>
      <c r="B4" s="289"/>
      <c r="K4" s="212"/>
      <c r="L4" s="212"/>
      <c r="M4" s="212"/>
    </row>
    <row r="5" spans="1:13" s="272" customFormat="1" ht="18" customHeight="1" thickBot="1" x14ac:dyDescent="0.25">
      <c r="A5" s="280"/>
      <c r="B5" s="282">
        <v>2014</v>
      </c>
      <c r="C5" s="282">
        <v>2015</v>
      </c>
      <c r="D5" s="282">
        <v>2016</v>
      </c>
      <c r="E5" s="282">
        <v>2017</v>
      </c>
      <c r="F5" s="282">
        <v>2018</v>
      </c>
      <c r="G5" s="282">
        <v>2019</v>
      </c>
      <c r="H5" s="282">
        <v>2020</v>
      </c>
      <c r="I5" s="282">
        <v>2021</v>
      </c>
      <c r="J5" s="282">
        <v>2022</v>
      </c>
      <c r="K5" s="281">
        <v>2023</v>
      </c>
      <c r="L5" s="282">
        <v>2024</v>
      </c>
      <c r="M5" s="281">
        <v>2025</v>
      </c>
    </row>
    <row r="6" spans="1:13" s="221" customFormat="1" ht="12.95" customHeight="1" x14ac:dyDescent="0.2">
      <c r="A6" s="270"/>
      <c r="B6" s="233"/>
    </row>
    <row r="7" spans="1:13" s="299" customFormat="1" ht="12.95" customHeight="1" x14ac:dyDescent="0.2">
      <c r="A7" s="232" t="s">
        <v>42</v>
      </c>
      <c r="B7" s="271">
        <v>316.8</v>
      </c>
      <c r="C7" s="271">
        <v>276.60000000000002</v>
      </c>
      <c r="D7" s="271">
        <v>315.3</v>
      </c>
      <c r="E7" s="271">
        <v>351.8</v>
      </c>
      <c r="F7" s="271">
        <v>387.3</v>
      </c>
      <c r="G7" s="271">
        <v>349.5</v>
      </c>
      <c r="H7" s="271">
        <v>337.7</v>
      </c>
      <c r="I7" s="271">
        <v>343</v>
      </c>
      <c r="J7" s="271">
        <v>413</v>
      </c>
      <c r="K7" s="271">
        <v>393.6</v>
      </c>
      <c r="L7" s="271">
        <v>682.4</v>
      </c>
      <c r="M7" s="271">
        <v>1146.7</v>
      </c>
    </row>
    <row r="8" spans="1:13" ht="12.95" customHeight="1" x14ac:dyDescent="0.2">
      <c r="A8" s="273" t="s">
        <v>236</v>
      </c>
      <c r="B8" s="274">
        <v>142.9</v>
      </c>
      <c r="C8" s="274">
        <v>88.6</v>
      </c>
      <c r="D8" s="274">
        <v>99.7</v>
      </c>
      <c r="E8" s="274">
        <v>114.7</v>
      </c>
      <c r="F8" s="274">
        <v>96</v>
      </c>
      <c r="G8" s="274">
        <v>55.7</v>
      </c>
      <c r="H8" s="274">
        <v>64.599999999999994</v>
      </c>
      <c r="I8" s="274">
        <v>72.3</v>
      </c>
      <c r="J8" s="274">
        <v>133.30000000000001</v>
      </c>
      <c r="K8" s="274">
        <v>165.1</v>
      </c>
      <c r="L8" s="223">
        <v>359.2</v>
      </c>
      <c r="M8" s="223">
        <v>721.5</v>
      </c>
    </row>
    <row r="9" spans="1:13" ht="12.95" customHeight="1" x14ac:dyDescent="0.2">
      <c r="A9" s="275" t="s">
        <v>301</v>
      </c>
      <c r="B9" s="274">
        <v>14</v>
      </c>
      <c r="C9" s="274">
        <v>18.8</v>
      </c>
      <c r="D9" s="274">
        <v>20.9</v>
      </c>
      <c r="E9" s="274">
        <v>28.9</v>
      </c>
      <c r="F9" s="274">
        <v>21</v>
      </c>
      <c r="G9" s="274">
        <v>9.9</v>
      </c>
      <c r="H9" s="274">
        <v>16.7</v>
      </c>
      <c r="I9" s="274">
        <v>15.2</v>
      </c>
      <c r="J9" s="274">
        <v>30.9</v>
      </c>
      <c r="K9" s="274">
        <v>52</v>
      </c>
      <c r="L9" s="223">
        <v>184.5</v>
      </c>
      <c r="M9" s="223">
        <v>398.1</v>
      </c>
    </row>
    <row r="10" spans="1:13" ht="12.95" customHeight="1" x14ac:dyDescent="0.2">
      <c r="A10" s="275" t="s">
        <v>238</v>
      </c>
      <c r="B10" s="274" t="s">
        <v>33</v>
      </c>
      <c r="C10" s="274">
        <v>4.5999999999999996</v>
      </c>
      <c r="D10" s="274">
        <v>4.2</v>
      </c>
      <c r="E10" s="274" t="s">
        <v>33</v>
      </c>
      <c r="F10" s="274" t="s">
        <v>33</v>
      </c>
      <c r="G10" s="274" t="s">
        <v>33</v>
      </c>
      <c r="H10" s="274" t="s">
        <v>33</v>
      </c>
      <c r="I10" s="274" t="s">
        <v>33</v>
      </c>
      <c r="J10" s="274" t="s">
        <v>33</v>
      </c>
      <c r="K10" s="274" t="s">
        <v>33</v>
      </c>
      <c r="L10" s="223" t="s">
        <v>33</v>
      </c>
      <c r="M10" s="223">
        <v>6.8</v>
      </c>
    </row>
    <row r="11" spans="1:13" ht="12.95" customHeight="1" x14ac:dyDescent="0.2">
      <c r="A11" s="275" t="s">
        <v>239</v>
      </c>
      <c r="B11" s="274">
        <v>57.1</v>
      </c>
      <c r="C11" s="274">
        <v>3.4</v>
      </c>
      <c r="D11" s="274">
        <v>6.7</v>
      </c>
      <c r="E11" s="274">
        <v>2.2000000000000002</v>
      </c>
      <c r="F11" s="274">
        <v>4.2</v>
      </c>
      <c r="G11" s="274">
        <v>0</v>
      </c>
      <c r="H11" s="274">
        <v>0.2</v>
      </c>
      <c r="I11" s="274">
        <v>3.3</v>
      </c>
      <c r="J11" s="274">
        <v>2.8</v>
      </c>
      <c r="K11" s="274">
        <v>2.9</v>
      </c>
      <c r="L11" s="223">
        <v>17.2</v>
      </c>
      <c r="M11" s="223">
        <v>42.4</v>
      </c>
    </row>
    <row r="12" spans="1:13" ht="12" x14ac:dyDescent="0.2">
      <c r="A12" s="275" t="s">
        <v>302</v>
      </c>
      <c r="B12" s="274">
        <v>5.0999999999999996</v>
      </c>
      <c r="C12" s="274">
        <v>5</v>
      </c>
      <c r="D12" s="274">
        <v>4.7</v>
      </c>
      <c r="E12" s="274">
        <v>3.4</v>
      </c>
      <c r="F12" s="274">
        <v>0.9</v>
      </c>
      <c r="G12" s="274">
        <v>5.5</v>
      </c>
      <c r="H12" s="274">
        <v>1.7</v>
      </c>
      <c r="I12" s="274">
        <v>2.2000000000000002</v>
      </c>
      <c r="J12" s="274">
        <v>37.700000000000003</v>
      </c>
      <c r="K12" s="274">
        <v>32</v>
      </c>
      <c r="L12" s="223">
        <v>33.4</v>
      </c>
      <c r="M12" s="223">
        <v>68</v>
      </c>
    </row>
    <row r="13" spans="1:13" ht="24" x14ac:dyDescent="0.2">
      <c r="A13" s="275" t="s">
        <v>241</v>
      </c>
      <c r="B13" s="274">
        <v>0.3</v>
      </c>
      <c r="C13" s="274">
        <v>0.3</v>
      </c>
      <c r="D13" s="274">
        <v>0.3</v>
      </c>
      <c r="E13" s="274">
        <v>0.3</v>
      </c>
      <c r="F13" s="274">
        <v>0.3</v>
      </c>
      <c r="G13" s="274">
        <v>0.3</v>
      </c>
      <c r="H13" s="274">
        <v>0.3</v>
      </c>
      <c r="I13" s="274">
        <v>0.3</v>
      </c>
      <c r="J13" s="274" t="s">
        <v>33</v>
      </c>
      <c r="K13" s="274" t="s">
        <v>33</v>
      </c>
      <c r="L13" s="223" t="s">
        <v>33</v>
      </c>
      <c r="M13" s="223" t="s">
        <v>33</v>
      </c>
    </row>
    <row r="14" spans="1:13" ht="12.95" customHeight="1" x14ac:dyDescent="0.2">
      <c r="A14" s="275" t="s">
        <v>242</v>
      </c>
      <c r="B14" s="274">
        <v>39.700000000000003</v>
      </c>
      <c r="C14" s="274">
        <v>20.9</v>
      </c>
      <c r="D14" s="274">
        <v>30.9</v>
      </c>
      <c r="E14" s="274">
        <v>49</v>
      </c>
      <c r="F14" s="274">
        <v>40.4</v>
      </c>
      <c r="G14" s="274">
        <v>36.299999999999997</v>
      </c>
      <c r="H14" s="274">
        <v>33.299999999999997</v>
      </c>
      <c r="I14" s="274">
        <v>39.700000000000003</v>
      </c>
      <c r="J14" s="274">
        <v>43.8</v>
      </c>
      <c r="K14" s="274">
        <v>52.1</v>
      </c>
      <c r="L14" s="223">
        <v>93</v>
      </c>
      <c r="M14" s="223">
        <v>65.2</v>
      </c>
    </row>
    <row r="15" spans="1:13" ht="12.95" customHeight="1" x14ac:dyDescent="0.2">
      <c r="A15" s="275" t="s">
        <v>243</v>
      </c>
      <c r="B15" s="223">
        <v>25.5</v>
      </c>
      <c r="C15" s="223">
        <v>34</v>
      </c>
      <c r="D15" s="223">
        <v>30.2</v>
      </c>
      <c r="E15" s="223">
        <v>29</v>
      </c>
      <c r="F15" s="223">
        <v>28.4</v>
      </c>
      <c r="G15" s="223">
        <v>3.4</v>
      </c>
      <c r="H15" s="223">
        <v>11.8</v>
      </c>
      <c r="I15" s="223">
        <v>11.1</v>
      </c>
      <c r="J15" s="223">
        <v>17.600000000000001</v>
      </c>
      <c r="K15" s="223">
        <v>26.1</v>
      </c>
      <c r="L15" s="223">
        <v>31.1</v>
      </c>
      <c r="M15" s="223">
        <v>140.9</v>
      </c>
    </row>
    <row r="16" spans="1:13" ht="12.95" customHeight="1" x14ac:dyDescent="0.2">
      <c r="A16" s="275" t="s">
        <v>244</v>
      </c>
      <c r="B16" s="223">
        <v>1.2</v>
      </c>
      <c r="C16" s="223">
        <v>1.6</v>
      </c>
      <c r="D16" s="223">
        <v>1.9</v>
      </c>
      <c r="E16" s="223">
        <v>1.9</v>
      </c>
      <c r="F16" s="223">
        <v>0.7</v>
      </c>
      <c r="G16" s="223">
        <v>0.4</v>
      </c>
      <c r="H16" s="223">
        <v>0.7</v>
      </c>
      <c r="I16" s="223">
        <v>0.6</v>
      </c>
      <c r="J16" s="223">
        <v>0.6</v>
      </c>
      <c r="K16" s="223">
        <v>0</v>
      </c>
      <c r="L16" s="223">
        <v>0</v>
      </c>
      <c r="M16" s="223">
        <v>0</v>
      </c>
    </row>
    <row r="17" spans="1:13" ht="12.95" customHeight="1" x14ac:dyDescent="0.2">
      <c r="A17" s="273" t="s">
        <v>245</v>
      </c>
      <c r="B17" s="223">
        <v>173.9</v>
      </c>
      <c r="C17" s="223">
        <v>188</v>
      </c>
      <c r="D17" s="223">
        <v>215.6</v>
      </c>
      <c r="E17" s="223">
        <v>237.1</v>
      </c>
      <c r="F17" s="223">
        <v>291.39999999999998</v>
      </c>
      <c r="G17" s="223">
        <v>293.8</v>
      </c>
      <c r="H17" s="223">
        <v>273</v>
      </c>
      <c r="I17" s="223">
        <v>270.8</v>
      </c>
      <c r="J17" s="223">
        <v>279.7</v>
      </c>
      <c r="K17" s="223">
        <v>228.5</v>
      </c>
      <c r="L17" s="223">
        <v>323.2</v>
      </c>
      <c r="M17" s="223">
        <v>425.2</v>
      </c>
    </row>
    <row r="18" spans="1:13" ht="12.95" customHeight="1" x14ac:dyDescent="0.2">
      <c r="A18" s="275" t="s">
        <v>246</v>
      </c>
      <c r="B18" s="223">
        <v>173.8</v>
      </c>
      <c r="C18" s="223">
        <v>187.9</v>
      </c>
      <c r="D18" s="223">
        <v>215.5</v>
      </c>
      <c r="E18" s="223">
        <v>237</v>
      </c>
      <c r="F18" s="223">
        <v>291</v>
      </c>
      <c r="G18" s="223">
        <v>293.39999999999998</v>
      </c>
      <c r="H18" s="223">
        <v>273</v>
      </c>
      <c r="I18" s="223">
        <v>270.7</v>
      </c>
      <c r="J18" s="223">
        <v>279</v>
      </c>
      <c r="K18" s="223">
        <v>228.4</v>
      </c>
      <c r="L18" s="223">
        <v>323.10000000000002</v>
      </c>
      <c r="M18" s="223">
        <v>424.3</v>
      </c>
    </row>
    <row r="19" spans="1:13" ht="12.95" customHeight="1" x14ac:dyDescent="0.2">
      <c r="A19" s="275" t="s">
        <v>247</v>
      </c>
      <c r="B19" s="223" t="s">
        <v>248</v>
      </c>
      <c r="C19" s="223" t="s">
        <v>248</v>
      </c>
      <c r="D19" s="223" t="s">
        <v>248</v>
      </c>
      <c r="E19" s="223" t="s">
        <v>248</v>
      </c>
      <c r="F19" s="223">
        <v>0.4</v>
      </c>
      <c r="G19" s="223">
        <v>0.4</v>
      </c>
      <c r="H19" s="223" t="s">
        <v>33</v>
      </c>
      <c r="I19" s="223" t="s">
        <v>33</v>
      </c>
      <c r="J19" s="223" t="s">
        <v>33</v>
      </c>
      <c r="K19" s="223" t="s">
        <v>33</v>
      </c>
      <c r="L19" s="223" t="s">
        <v>33</v>
      </c>
      <c r="M19" s="223" t="s">
        <v>33</v>
      </c>
    </row>
    <row r="20" spans="1:13" ht="12.95" customHeight="1" x14ac:dyDescent="0.2">
      <c r="A20" s="275" t="s">
        <v>249</v>
      </c>
      <c r="B20" s="223" t="s">
        <v>33</v>
      </c>
      <c r="C20" s="223" t="s">
        <v>33</v>
      </c>
      <c r="D20" s="223" t="s">
        <v>33</v>
      </c>
      <c r="E20" s="223" t="s">
        <v>33</v>
      </c>
      <c r="F20" s="223" t="s">
        <v>33</v>
      </c>
      <c r="G20" s="223" t="s">
        <v>33</v>
      </c>
      <c r="H20" s="223" t="s">
        <v>33</v>
      </c>
      <c r="I20" s="223" t="s">
        <v>33</v>
      </c>
      <c r="J20" s="223" t="s">
        <v>33</v>
      </c>
      <c r="K20" s="223" t="s">
        <v>33</v>
      </c>
      <c r="L20" s="223" t="s">
        <v>33</v>
      </c>
      <c r="M20" s="223" t="s">
        <v>33</v>
      </c>
    </row>
    <row r="21" spans="1:13" ht="12.95" customHeight="1" x14ac:dyDescent="0.2">
      <c r="A21" s="275" t="s">
        <v>250</v>
      </c>
      <c r="B21" s="223">
        <v>0</v>
      </c>
      <c r="C21" s="223">
        <v>0</v>
      </c>
      <c r="D21" s="223">
        <v>0</v>
      </c>
      <c r="E21" s="223">
        <v>0</v>
      </c>
      <c r="F21" s="223">
        <v>0</v>
      </c>
      <c r="G21" s="223">
        <v>0</v>
      </c>
      <c r="H21" s="223" t="s">
        <v>33</v>
      </c>
      <c r="I21" s="223" t="s">
        <v>33</v>
      </c>
      <c r="J21" s="223">
        <v>0.7</v>
      </c>
      <c r="K21" s="223" t="s">
        <v>33</v>
      </c>
      <c r="L21" s="223" t="s">
        <v>33</v>
      </c>
      <c r="M21" s="223">
        <v>0.8</v>
      </c>
    </row>
    <row r="22" spans="1:13" ht="12.95" customHeight="1" x14ac:dyDescent="0.2">
      <c r="A22" s="275" t="s">
        <v>251</v>
      </c>
      <c r="B22" s="223" t="s">
        <v>33</v>
      </c>
      <c r="C22" s="223" t="s">
        <v>33</v>
      </c>
      <c r="D22" s="223" t="s">
        <v>33</v>
      </c>
      <c r="E22" s="223" t="s">
        <v>33</v>
      </c>
      <c r="F22" s="223" t="s">
        <v>33</v>
      </c>
      <c r="G22" s="223" t="s">
        <v>33</v>
      </c>
      <c r="H22" s="223" t="s">
        <v>33</v>
      </c>
      <c r="I22" s="223" t="s">
        <v>33</v>
      </c>
      <c r="J22" s="223" t="s">
        <v>33</v>
      </c>
      <c r="K22" s="223" t="s">
        <v>33</v>
      </c>
      <c r="L22" s="223" t="s">
        <v>33</v>
      </c>
      <c r="M22" s="223" t="s">
        <v>33</v>
      </c>
    </row>
    <row r="23" spans="1:13" ht="12.95" customHeight="1" x14ac:dyDescent="0.2">
      <c r="A23" s="275" t="s">
        <v>252</v>
      </c>
      <c r="B23" s="223" t="s">
        <v>33</v>
      </c>
      <c r="C23" s="223" t="s">
        <v>33</v>
      </c>
      <c r="D23" s="223" t="s">
        <v>33</v>
      </c>
      <c r="E23" s="223" t="s">
        <v>33</v>
      </c>
      <c r="F23" s="223" t="s">
        <v>33</v>
      </c>
      <c r="G23" s="223" t="s">
        <v>33</v>
      </c>
      <c r="H23" s="223" t="s">
        <v>33</v>
      </c>
      <c r="I23" s="223" t="s">
        <v>33</v>
      </c>
      <c r="J23" s="223" t="s">
        <v>33</v>
      </c>
      <c r="K23" s="223" t="s">
        <v>33</v>
      </c>
      <c r="L23" s="223" t="s">
        <v>33</v>
      </c>
      <c r="M23" s="223" t="s">
        <v>33</v>
      </c>
    </row>
    <row r="24" spans="1:13" ht="12.95" customHeight="1" x14ac:dyDescent="0.2">
      <c r="A24" s="275" t="s">
        <v>253</v>
      </c>
      <c r="B24" s="223" t="s">
        <v>33</v>
      </c>
      <c r="C24" s="223" t="s">
        <v>33</v>
      </c>
      <c r="D24" s="223" t="s">
        <v>33</v>
      </c>
      <c r="E24" s="223" t="s">
        <v>33</v>
      </c>
      <c r="F24" s="223" t="s">
        <v>33</v>
      </c>
      <c r="G24" s="223" t="s">
        <v>33</v>
      </c>
      <c r="H24" s="223" t="s">
        <v>33</v>
      </c>
      <c r="I24" s="223" t="s">
        <v>33</v>
      </c>
      <c r="J24" s="223" t="s">
        <v>33</v>
      </c>
      <c r="K24" s="223" t="s">
        <v>33</v>
      </c>
      <c r="L24" s="223" t="s">
        <v>33</v>
      </c>
      <c r="M24" s="223" t="s">
        <v>33</v>
      </c>
    </row>
    <row r="25" spans="1:13" ht="12" x14ac:dyDescent="0.2">
      <c r="A25" s="273" t="s">
        <v>317</v>
      </c>
      <c r="B25" s="223">
        <v>0</v>
      </c>
      <c r="C25" s="223">
        <v>0.1</v>
      </c>
      <c r="D25" s="223">
        <v>0.1</v>
      </c>
      <c r="E25" s="223">
        <v>0.1</v>
      </c>
      <c r="F25" s="223">
        <v>0</v>
      </c>
      <c r="G25" s="223">
        <v>0</v>
      </c>
      <c r="H25" s="223">
        <v>0</v>
      </c>
      <c r="I25" s="223">
        <v>0</v>
      </c>
      <c r="J25" s="223">
        <v>0</v>
      </c>
      <c r="K25" s="223">
        <v>0.1</v>
      </c>
      <c r="L25" s="223">
        <v>0.1</v>
      </c>
      <c r="M25" s="223">
        <v>0</v>
      </c>
    </row>
    <row r="26" spans="1:13" ht="12.95" customHeight="1" x14ac:dyDescent="0.2">
      <c r="A26" s="273"/>
      <c r="B26" s="223"/>
      <c r="C26" s="223"/>
      <c r="D26" s="223"/>
      <c r="E26" s="223"/>
      <c r="F26" s="223"/>
      <c r="G26" s="238"/>
      <c r="H26" s="238"/>
      <c r="I26" s="238"/>
      <c r="J26" s="238"/>
      <c r="K26" s="238"/>
      <c r="L26" s="223"/>
      <c r="M26" s="223"/>
    </row>
    <row r="27" spans="1:13" ht="12.95" customHeight="1" x14ac:dyDescent="0.2">
      <c r="A27" s="232" t="s">
        <v>43</v>
      </c>
      <c r="B27" s="271">
        <v>231.8</v>
      </c>
      <c r="C27" s="271">
        <v>217.8</v>
      </c>
      <c r="D27" s="271">
        <v>221.9</v>
      </c>
      <c r="E27" s="271">
        <v>214.6</v>
      </c>
      <c r="F27" s="271">
        <v>186.7</v>
      </c>
      <c r="G27" s="271">
        <v>145.69999999999999</v>
      </c>
      <c r="H27" s="271">
        <v>173.6</v>
      </c>
      <c r="I27" s="271">
        <v>149.1</v>
      </c>
      <c r="J27" s="271">
        <v>130.69999999999999</v>
      </c>
      <c r="K27" s="271">
        <v>136.19999999999999</v>
      </c>
      <c r="L27" s="271">
        <v>261.60000000000002</v>
      </c>
      <c r="M27" s="271">
        <v>449.5</v>
      </c>
    </row>
    <row r="28" spans="1:13" ht="12.95" customHeight="1" x14ac:dyDescent="0.2">
      <c r="A28" s="273" t="s">
        <v>255</v>
      </c>
      <c r="B28" s="274">
        <v>143.69999999999999</v>
      </c>
      <c r="C28" s="274">
        <v>90.9</v>
      </c>
      <c r="D28" s="274">
        <v>107.1</v>
      </c>
      <c r="E28" s="274">
        <v>83.6</v>
      </c>
      <c r="F28" s="274">
        <v>57</v>
      </c>
      <c r="G28" s="274">
        <v>34.299999999999997</v>
      </c>
      <c r="H28" s="274">
        <v>18.100000000000001</v>
      </c>
      <c r="I28" s="274">
        <v>13.9</v>
      </c>
      <c r="J28" s="274">
        <v>15.7</v>
      </c>
      <c r="K28" s="274">
        <v>38.799999999999997</v>
      </c>
      <c r="L28" s="274">
        <v>138</v>
      </c>
      <c r="M28" s="274">
        <v>271</v>
      </c>
    </row>
    <row r="29" spans="1:13" ht="12.95" customHeight="1" x14ac:dyDescent="0.2">
      <c r="A29" s="275" t="s">
        <v>256</v>
      </c>
      <c r="B29" s="274">
        <v>68</v>
      </c>
      <c r="C29" s="274">
        <v>14.3</v>
      </c>
      <c r="D29" s="274">
        <v>12.3</v>
      </c>
      <c r="E29" s="274">
        <v>10.7</v>
      </c>
      <c r="F29" s="274">
        <v>1.5</v>
      </c>
      <c r="G29" s="274">
        <v>2.2000000000000002</v>
      </c>
      <c r="H29" s="274">
        <v>4.2</v>
      </c>
      <c r="I29" s="274">
        <v>-2.1</v>
      </c>
      <c r="J29" s="274">
        <v>3</v>
      </c>
      <c r="K29" s="274">
        <v>4.5</v>
      </c>
      <c r="L29" s="223">
        <v>22.3</v>
      </c>
      <c r="M29" s="223">
        <v>39.200000000000003</v>
      </c>
    </row>
    <row r="30" spans="1:13" ht="12.95" customHeight="1" x14ac:dyDescent="0.2">
      <c r="A30" s="275" t="s">
        <v>257</v>
      </c>
      <c r="B30" s="274">
        <v>13.9</v>
      </c>
      <c r="C30" s="274">
        <v>3.6</v>
      </c>
      <c r="D30" s="274">
        <v>13.8</v>
      </c>
      <c r="E30" s="274">
        <v>18.3</v>
      </c>
      <c r="F30" s="274">
        <v>0.3</v>
      </c>
      <c r="G30" s="274">
        <v>3.1</v>
      </c>
      <c r="H30" s="274">
        <v>0.2</v>
      </c>
      <c r="I30" s="274">
        <v>0.6</v>
      </c>
      <c r="J30" s="274">
        <v>1.4</v>
      </c>
      <c r="K30" s="274">
        <v>16.899999999999999</v>
      </c>
      <c r="L30" s="223">
        <v>41.2</v>
      </c>
      <c r="M30" s="223">
        <v>17.3</v>
      </c>
    </row>
    <row r="31" spans="1:13" ht="12.95" customHeight="1" x14ac:dyDescent="0.2">
      <c r="A31" s="275" t="s">
        <v>258</v>
      </c>
      <c r="B31" s="274">
        <v>43.1</v>
      </c>
      <c r="C31" s="274">
        <v>62.3</v>
      </c>
      <c r="D31" s="274">
        <v>63.2</v>
      </c>
      <c r="E31" s="274">
        <v>44.6</v>
      </c>
      <c r="F31" s="274">
        <v>43.1</v>
      </c>
      <c r="G31" s="274">
        <v>19.2</v>
      </c>
      <c r="H31" s="274">
        <v>9.5</v>
      </c>
      <c r="I31" s="274">
        <v>9.5</v>
      </c>
      <c r="J31" s="274">
        <v>2</v>
      </c>
      <c r="K31" s="274">
        <v>5</v>
      </c>
      <c r="L31" s="223">
        <v>26.8</v>
      </c>
      <c r="M31" s="223">
        <v>123.6</v>
      </c>
    </row>
    <row r="32" spans="1:13" ht="12.95" customHeight="1" x14ac:dyDescent="0.2">
      <c r="A32" s="275" t="s">
        <v>259</v>
      </c>
      <c r="B32" s="274">
        <v>0.7</v>
      </c>
      <c r="C32" s="274">
        <v>1.4</v>
      </c>
      <c r="D32" s="274">
        <v>3.1</v>
      </c>
      <c r="E32" s="274">
        <v>1.8</v>
      </c>
      <c r="F32" s="274">
        <v>1.2</v>
      </c>
      <c r="G32" s="274">
        <v>1.3</v>
      </c>
      <c r="H32" s="274">
        <v>1.3</v>
      </c>
      <c r="I32" s="274">
        <v>1.5</v>
      </c>
      <c r="J32" s="274">
        <v>4.3</v>
      </c>
      <c r="K32" s="274">
        <v>2.2999999999999998</v>
      </c>
      <c r="L32" s="223">
        <v>4</v>
      </c>
      <c r="M32" s="223">
        <v>29</v>
      </c>
    </row>
    <row r="33" spans="1:13" ht="12.95" customHeight="1" x14ac:dyDescent="0.2">
      <c r="A33" s="275" t="s">
        <v>260</v>
      </c>
      <c r="B33" s="274">
        <v>17.5</v>
      </c>
      <c r="C33" s="274">
        <v>6.4</v>
      </c>
      <c r="D33" s="274">
        <v>12.6</v>
      </c>
      <c r="E33" s="274">
        <v>7.5</v>
      </c>
      <c r="F33" s="274">
        <v>10.6</v>
      </c>
      <c r="G33" s="274">
        <v>8.1</v>
      </c>
      <c r="H33" s="274">
        <v>1.6</v>
      </c>
      <c r="I33" s="274">
        <v>1.2</v>
      </c>
      <c r="J33" s="274">
        <v>3.3</v>
      </c>
      <c r="K33" s="274">
        <v>8.6999999999999993</v>
      </c>
      <c r="L33" s="223">
        <v>37.9</v>
      </c>
      <c r="M33" s="223">
        <v>39.5</v>
      </c>
    </row>
    <row r="34" spans="1:13" ht="12.95" customHeight="1" x14ac:dyDescent="0.2">
      <c r="A34" s="275" t="s">
        <v>261</v>
      </c>
      <c r="B34" s="274">
        <v>0.4</v>
      </c>
      <c r="C34" s="274">
        <v>2.9</v>
      </c>
      <c r="D34" s="274">
        <v>1.9</v>
      </c>
      <c r="E34" s="274">
        <v>0.6</v>
      </c>
      <c r="F34" s="274">
        <v>0.2</v>
      </c>
      <c r="G34" s="274">
        <v>0.2</v>
      </c>
      <c r="H34" s="274">
        <v>1.1000000000000001</v>
      </c>
      <c r="I34" s="274">
        <v>3</v>
      </c>
      <c r="J34" s="274">
        <v>1.7</v>
      </c>
      <c r="K34" s="274">
        <v>1.5</v>
      </c>
      <c r="L34" s="223">
        <v>5.8</v>
      </c>
      <c r="M34" s="223">
        <v>21.9</v>
      </c>
    </row>
    <row r="35" spans="1:13" ht="12.95" customHeight="1" x14ac:dyDescent="0.2">
      <c r="A35" s="275" t="s">
        <v>262</v>
      </c>
      <c r="B35" s="274">
        <v>0.2</v>
      </c>
      <c r="C35" s="274">
        <v>0.1</v>
      </c>
      <c r="D35" s="274">
        <v>0.2</v>
      </c>
      <c r="E35" s="274">
        <v>0.1</v>
      </c>
      <c r="F35" s="274">
        <v>0.2</v>
      </c>
      <c r="G35" s="274">
        <v>0.2</v>
      </c>
      <c r="H35" s="274">
        <v>0.1</v>
      </c>
      <c r="I35" s="274">
        <v>0.1</v>
      </c>
      <c r="J35" s="274">
        <v>0</v>
      </c>
      <c r="K35" s="274" t="s">
        <v>33</v>
      </c>
      <c r="L35" s="223" t="s">
        <v>33</v>
      </c>
      <c r="M35" s="223">
        <v>0.3</v>
      </c>
    </row>
    <row r="36" spans="1:13" ht="12.95" customHeight="1" x14ac:dyDescent="0.2">
      <c r="A36" s="273" t="s">
        <v>263</v>
      </c>
      <c r="B36" s="274">
        <v>88</v>
      </c>
      <c r="C36" s="274">
        <v>126.9</v>
      </c>
      <c r="D36" s="274">
        <v>114.9</v>
      </c>
      <c r="E36" s="274">
        <v>131</v>
      </c>
      <c r="F36" s="274">
        <v>129.69999999999999</v>
      </c>
      <c r="G36" s="274">
        <v>111.4</v>
      </c>
      <c r="H36" s="274">
        <v>155.5</v>
      </c>
      <c r="I36" s="274">
        <v>135.19999999999999</v>
      </c>
      <c r="J36" s="274">
        <v>114.9</v>
      </c>
      <c r="K36" s="274">
        <v>97.4</v>
      </c>
      <c r="L36" s="223">
        <v>123.6</v>
      </c>
      <c r="M36" s="223">
        <v>178.5</v>
      </c>
    </row>
    <row r="37" spans="1:13" ht="12.95" customHeight="1" x14ac:dyDescent="0.2">
      <c r="A37" s="275" t="s">
        <v>264</v>
      </c>
      <c r="B37" s="274">
        <v>88</v>
      </c>
      <c r="C37" s="274">
        <v>126.7</v>
      </c>
      <c r="D37" s="274">
        <v>114.8</v>
      </c>
      <c r="E37" s="274">
        <v>131</v>
      </c>
      <c r="F37" s="274">
        <v>129.69999999999999</v>
      </c>
      <c r="G37" s="274">
        <v>111.3</v>
      </c>
      <c r="H37" s="274">
        <v>155.5</v>
      </c>
      <c r="I37" s="274">
        <v>129.4</v>
      </c>
      <c r="J37" s="274">
        <v>110.2</v>
      </c>
      <c r="K37" s="274">
        <v>97.3</v>
      </c>
      <c r="L37" s="223">
        <v>123.6</v>
      </c>
      <c r="M37" s="223">
        <v>178.5</v>
      </c>
    </row>
    <row r="38" spans="1:13" ht="12.95" customHeight="1" x14ac:dyDescent="0.2">
      <c r="A38" s="275" t="s">
        <v>265</v>
      </c>
      <c r="B38" s="274" t="s">
        <v>33</v>
      </c>
      <c r="C38" s="274">
        <v>0.1</v>
      </c>
      <c r="D38" s="274" t="s">
        <v>33</v>
      </c>
      <c r="E38" s="274" t="s">
        <v>33</v>
      </c>
      <c r="F38" s="274" t="s">
        <v>33</v>
      </c>
      <c r="G38" s="274" t="s">
        <v>33</v>
      </c>
      <c r="H38" s="274" t="s">
        <v>33</v>
      </c>
      <c r="I38" s="274" t="s">
        <v>33</v>
      </c>
      <c r="J38" s="274" t="s">
        <v>33</v>
      </c>
      <c r="K38" s="274" t="s">
        <v>33</v>
      </c>
      <c r="L38" s="223" t="s">
        <v>33</v>
      </c>
      <c r="M38" s="223" t="s">
        <v>33</v>
      </c>
    </row>
    <row r="39" spans="1:13" ht="15" customHeight="1" x14ac:dyDescent="0.2">
      <c r="A39" s="275" t="s">
        <v>1386</v>
      </c>
      <c r="B39" s="274">
        <v>0</v>
      </c>
      <c r="C39" s="274">
        <v>0</v>
      </c>
      <c r="D39" s="274">
        <v>0</v>
      </c>
      <c r="E39" s="274">
        <v>0</v>
      </c>
      <c r="F39" s="274">
        <v>0</v>
      </c>
      <c r="G39" s="274">
        <v>0</v>
      </c>
      <c r="H39" s="274">
        <v>0</v>
      </c>
      <c r="I39" s="274">
        <v>5.9</v>
      </c>
      <c r="J39" s="274">
        <v>4.8</v>
      </c>
      <c r="K39" s="274">
        <v>0.1</v>
      </c>
      <c r="L39" s="223">
        <v>0</v>
      </c>
      <c r="M39" s="223" t="s">
        <v>33</v>
      </c>
    </row>
    <row r="40" spans="1:13" ht="12.95" customHeight="1" x14ac:dyDescent="0.2">
      <c r="A40" s="273"/>
      <c r="B40" s="223"/>
      <c r="C40" s="223"/>
      <c r="D40" s="223"/>
      <c r="E40" s="223"/>
      <c r="F40" s="223"/>
      <c r="G40" s="223"/>
      <c r="H40" s="223"/>
      <c r="I40" s="223"/>
      <c r="J40" s="223"/>
      <c r="K40" s="223"/>
      <c r="L40" s="223"/>
      <c r="M40" s="223"/>
    </row>
    <row r="41" spans="1:13" ht="12.95" customHeight="1" x14ac:dyDescent="0.2">
      <c r="A41" s="232" t="s">
        <v>44</v>
      </c>
      <c r="B41" s="271">
        <v>85</v>
      </c>
      <c r="C41" s="271">
        <v>58.8</v>
      </c>
      <c r="D41" s="271">
        <v>93.3</v>
      </c>
      <c r="E41" s="271">
        <v>137.30000000000001</v>
      </c>
      <c r="F41" s="271">
        <v>200.7</v>
      </c>
      <c r="G41" s="271">
        <v>203.9</v>
      </c>
      <c r="H41" s="271">
        <v>164.1</v>
      </c>
      <c r="I41" s="271">
        <v>194</v>
      </c>
      <c r="J41" s="271">
        <v>282.3</v>
      </c>
      <c r="K41" s="271">
        <v>257.39999999999998</v>
      </c>
      <c r="L41" s="271">
        <v>420.8</v>
      </c>
      <c r="M41" s="271">
        <v>697.2</v>
      </c>
    </row>
    <row r="42" spans="1:13" ht="12.95" customHeight="1" x14ac:dyDescent="0.2">
      <c r="A42" s="273" t="s">
        <v>267</v>
      </c>
      <c r="B42" s="223">
        <v>37.4</v>
      </c>
      <c r="C42" s="223">
        <v>36.9</v>
      </c>
      <c r="D42" s="223">
        <v>36.4</v>
      </c>
      <c r="E42" s="223">
        <v>36.5</v>
      </c>
      <c r="F42" s="223">
        <v>74.099999999999994</v>
      </c>
      <c r="G42" s="223">
        <v>74.900000000000006</v>
      </c>
      <c r="H42" s="223">
        <v>61.5</v>
      </c>
      <c r="I42" s="223">
        <v>61.6</v>
      </c>
      <c r="J42" s="223">
        <v>64.900000000000006</v>
      </c>
      <c r="K42" s="223">
        <v>16.3</v>
      </c>
      <c r="L42" s="223">
        <v>19.399999999999999</v>
      </c>
      <c r="M42" s="223">
        <v>17.7</v>
      </c>
    </row>
    <row r="43" spans="1:13" ht="12.95" customHeight="1" x14ac:dyDescent="0.2">
      <c r="A43" s="273" t="s">
        <v>268</v>
      </c>
      <c r="B43" s="223">
        <v>13.4</v>
      </c>
      <c r="C43" s="223">
        <v>14.1</v>
      </c>
      <c r="D43" s="223">
        <v>14.1</v>
      </c>
      <c r="E43" s="223">
        <v>13.4</v>
      </c>
      <c r="F43" s="223">
        <v>13.2</v>
      </c>
      <c r="G43" s="223">
        <v>13.3</v>
      </c>
      <c r="H43" s="223">
        <v>13.3</v>
      </c>
      <c r="I43" s="223">
        <v>13.3</v>
      </c>
      <c r="J43" s="223">
        <v>16.8</v>
      </c>
      <c r="K43" s="223">
        <v>15.3</v>
      </c>
      <c r="L43" s="223">
        <v>15.3</v>
      </c>
      <c r="M43" s="223">
        <v>2</v>
      </c>
    </row>
    <row r="44" spans="1:13" ht="12.95" customHeight="1" x14ac:dyDescent="0.2">
      <c r="A44" s="275" t="s">
        <v>269</v>
      </c>
      <c r="B44" s="223">
        <v>0.9</v>
      </c>
      <c r="C44" s="223">
        <v>1.1000000000000001</v>
      </c>
      <c r="D44" s="223">
        <v>1.1000000000000001</v>
      </c>
      <c r="E44" s="223">
        <v>1.1000000000000001</v>
      </c>
      <c r="F44" s="223">
        <v>0.9</v>
      </c>
      <c r="G44" s="223">
        <v>1.1000000000000001</v>
      </c>
      <c r="H44" s="223">
        <v>1.1000000000000001</v>
      </c>
      <c r="I44" s="223">
        <v>1.1000000000000001</v>
      </c>
      <c r="J44" s="223">
        <v>1</v>
      </c>
      <c r="K44" s="223">
        <v>1</v>
      </c>
      <c r="L44" s="274">
        <v>1</v>
      </c>
      <c r="M44" s="274" t="s">
        <v>33</v>
      </c>
    </row>
    <row r="45" spans="1:13" ht="12.95" customHeight="1" x14ac:dyDescent="0.2">
      <c r="A45" s="275" t="s">
        <v>270</v>
      </c>
      <c r="B45" s="223">
        <v>12.5</v>
      </c>
      <c r="C45" s="223">
        <v>12.5</v>
      </c>
      <c r="D45" s="223">
        <v>12.5</v>
      </c>
      <c r="E45" s="223">
        <v>12.3</v>
      </c>
      <c r="F45" s="223">
        <v>12.3</v>
      </c>
      <c r="G45" s="223">
        <v>12.3</v>
      </c>
      <c r="H45" s="223">
        <v>12.3</v>
      </c>
      <c r="I45" s="223">
        <v>12.3</v>
      </c>
      <c r="J45" s="223">
        <v>14.3</v>
      </c>
      <c r="K45" s="223">
        <v>14.3</v>
      </c>
      <c r="L45" s="223">
        <v>14.3</v>
      </c>
      <c r="M45" s="223">
        <v>2</v>
      </c>
    </row>
    <row r="46" spans="1:13" ht="36" x14ac:dyDescent="0.2">
      <c r="A46" s="275" t="s">
        <v>272</v>
      </c>
      <c r="B46" s="223"/>
      <c r="C46" s="223"/>
      <c r="D46" s="223"/>
      <c r="E46" s="223"/>
      <c r="F46" s="223"/>
      <c r="G46" s="223"/>
      <c r="H46" s="223" t="s">
        <v>33</v>
      </c>
      <c r="I46" s="223" t="s">
        <v>33</v>
      </c>
      <c r="J46" s="223" t="s">
        <v>33</v>
      </c>
      <c r="K46" s="223" t="s">
        <v>33</v>
      </c>
      <c r="L46" s="223" t="s">
        <v>33</v>
      </c>
      <c r="M46" s="223" t="s">
        <v>33</v>
      </c>
    </row>
    <row r="47" spans="1:13" ht="15" customHeight="1" x14ac:dyDescent="0.2">
      <c r="A47" s="275" t="s">
        <v>271</v>
      </c>
      <c r="B47" s="223" t="s">
        <v>33</v>
      </c>
      <c r="C47" s="223">
        <v>0.5</v>
      </c>
      <c r="D47" s="223">
        <v>0.5</v>
      </c>
      <c r="E47" s="223">
        <v>0.1</v>
      </c>
      <c r="F47" s="223" t="s">
        <v>33</v>
      </c>
      <c r="G47" s="223" t="s">
        <v>33</v>
      </c>
      <c r="H47" s="223" t="s">
        <v>33</v>
      </c>
      <c r="I47" s="223" t="s">
        <v>33</v>
      </c>
      <c r="J47" s="223">
        <v>1.5</v>
      </c>
      <c r="K47" s="223" t="s">
        <v>33</v>
      </c>
      <c r="L47" s="223" t="s">
        <v>33</v>
      </c>
      <c r="M47" s="223" t="s">
        <v>33</v>
      </c>
    </row>
    <row r="48" spans="1:13" ht="12.95" customHeight="1" x14ac:dyDescent="0.2">
      <c r="A48" s="276" t="s">
        <v>319</v>
      </c>
      <c r="B48" s="223">
        <v>32.299999999999997</v>
      </c>
      <c r="C48" s="223">
        <v>7</v>
      </c>
      <c r="D48" s="223">
        <v>41.1</v>
      </c>
      <c r="E48" s="223">
        <v>85.6</v>
      </c>
      <c r="F48" s="223">
        <v>110.4</v>
      </c>
      <c r="G48" s="223">
        <v>112.2</v>
      </c>
      <c r="H48" s="223">
        <v>85.7</v>
      </c>
      <c r="I48" s="223">
        <v>118.9</v>
      </c>
      <c r="J48" s="223">
        <v>198.8</v>
      </c>
      <c r="K48" s="223">
        <v>223.7</v>
      </c>
      <c r="L48" s="223">
        <v>385.9</v>
      </c>
      <c r="M48" s="223">
        <v>677.5</v>
      </c>
    </row>
    <row r="49" spans="1:13" ht="12.95" customHeight="1" x14ac:dyDescent="0.2">
      <c r="A49" s="276" t="s">
        <v>320</v>
      </c>
      <c r="B49" s="223">
        <v>1.9</v>
      </c>
      <c r="C49" s="223">
        <v>0.8</v>
      </c>
      <c r="D49" s="223">
        <v>1.8</v>
      </c>
      <c r="E49" s="223">
        <v>1.7</v>
      </c>
      <c r="F49" s="223">
        <v>2.9</v>
      </c>
      <c r="G49" s="223">
        <v>3.4</v>
      </c>
      <c r="H49" s="223">
        <v>3.6</v>
      </c>
      <c r="I49" s="223">
        <v>0.2</v>
      </c>
      <c r="J49" s="223">
        <v>1.8</v>
      </c>
      <c r="K49" s="223">
        <v>2.1</v>
      </c>
      <c r="L49" s="223">
        <v>0.2</v>
      </c>
      <c r="M49" s="223" t="s">
        <v>33</v>
      </c>
    </row>
    <row r="50" spans="1:13" ht="6.95" customHeight="1" x14ac:dyDescent="0.2">
      <c r="A50" s="276"/>
      <c r="B50" s="223"/>
      <c r="C50" s="223"/>
      <c r="D50" s="223"/>
      <c r="E50" s="223"/>
      <c r="F50" s="223"/>
      <c r="G50" s="223"/>
      <c r="H50" s="223"/>
      <c r="I50" s="223"/>
      <c r="J50" s="223"/>
      <c r="K50" s="223"/>
      <c r="L50" s="223"/>
      <c r="M50" s="223"/>
    </row>
    <row r="51" spans="1:13" s="302" customFormat="1" ht="24" customHeight="1" x14ac:dyDescent="0.2">
      <c r="A51" s="232" t="s">
        <v>275</v>
      </c>
      <c r="B51" s="271">
        <v>316.8</v>
      </c>
      <c r="C51" s="271">
        <v>276.60000000000002</v>
      </c>
      <c r="D51" s="271">
        <v>315.3</v>
      </c>
      <c r="E51" s="271">
        <v>351.8</v>
      </c>
      <c r="F51" s="271">
        <v>387.3</v>
      </c>
      <c r="G51" s="271">
        <v>349.5</v>
      </c>
      <c r="H51" s="271">
        <v>337.7</v>
      </c>
      <c r="I51" s="271">
        <v>343</v>
      </c>
      <c r="J51" s="271">
        <v>413</v>
      </c>
      <c r="K51" s="271">
        <v>393.6</v>
      </c>
      <c r="L51" s="271">
        <v>682.4</v>
      </c>
      <c r="M51" s="271">
        <v>1146.7</v>
      </c>
    </row>
    <row r="52" spans="1:13" s="302" customFormat="1" ht="6.95" customHeight="1" thickBot="1" x14ac:dyDescent="0.25">
      <c r="A52" s="230"/>
      <c r="B52" s="231"/>
      <c r="C52" s="231"/>
      <c r="D52" s="231"/>
      <c r="E52" s="231"/>
      <c r="F52" s="231"/>
      <c r="G52" s="277"/>
      <c r="H52" s="231"/>
      <c r="I52" s="231"/>
      <c r="J52" s="231"/>
      <c r="K52" s="231"/>
      <c r="L52" s="231"/>
      <c r="M52" s="231"/>
    </row>
    <row r="53" spans="1:13" s="302" customFormat="1" ht="6.95" customHeight="1" x14ac:dyDescent="0.2">
      <c r="A53" s="232"/>
      <c r="B53" s="212"/>
      <c r="C53" s="212"/>
      <c r="D53" s="212"/>
      <c r="E53" s="212"/>
      <c r="F53" s="212"/>
      <c r="G53" s="274"/>
      <c r="H53" s="212"/>
      <c r="I53" s="212"/>
      <c r="J53" s="212"/>
      <c r="K53" s="212"/>
      <c r="L53" s="212"/>
      <c r="M53" s="212"/>
    </row>
    <row r="54" spans="1:13" ht="12.95" customHeight="1" x14ac:dyDescent="0.2">
      <c r="A54" s="232" t="s">
        <v>14</v>
      </c>
      <c r="B54" s="212"/>
      <c r="G54" s="274"/>
    </row>
    <row r="55" spans="1:13" ht="12.95" customHeight="1" x14ac:dyDescent="0.2">
      <c r="A55" s="273" t="s">
        <v>47</v>
      </c>
      <c r="B55" s="212">
        <v>20</v>
      </c>
      <c r="C55" s="212">
        <v>19</v>
      </c>
      <c r="D55" s="212">
        <v>19</v>
      </c>
      <c r="E55" s="212">
        <v>17</v>
      </c>
      <c r="F55" s="212">
        <v>16</v>
      </c>
      <c r="G55" s="278">
        <v>14</v>
      </c>
      <c r="H55" s="212">
        <v>14</v>
      </c>
      <c r="I55" s="212">
        <v>13</v>
      </c>
      <c r="J55" s="212">
        <v>12</v>
      </c>
      <c r="K55" s="212">
        <v>11</v>
      </c>
      <c r="L55" s="212">
        <v>13</v>
      </c>
      <c r="M55" s="212">
        <v>11</v>
      </c>
    </row>
    <row r="56" spans="1:13" ht="12.95" customHeight="1" x14ac:dyDescent="0.2">
      <c r="B56" s="212"/>
    </row>
    <row r="57" spans="1:13" ht="12.95" customHeight="1" x14ac:dyDescent="0.2">
      <c r="B57" s="212"/>
    </row>
  </sheetData>
  <hyperlinks>
    <hyperlink ref="A1" location="Мазмуну!A1" display="МАЗМУНУНА  кайтуу" xr:uid="{00000000-0004-0000-5F00-000000000000}"/>
  </hyperlinks>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M46"/>
  <sheetViews>
    <sheetView workbookViewId="0">
      <selection activeCell="M42" sqref="M42"/>
    </sheetView>
  </sheetViews>
  <sheetFormatPr defaultColWidth="9.140625" defaultRowHeight="12.95" customHeight="1" x14ac:dyDescent="0.2"/>
  <cols>
    <col min="1" max="1" width="43.85546875" style="152" customWidth="1"/>
    <col min="2" max="2" width="8.85546875" style="305" hidden="1" customWidth="1"/>
    <col min="3" max="3" width="9" style="305" hidden="1" customWidth="1"/>
    <col min="4" max="5" width="8.7109375" style="305" hidden="1" customWidth="1"/>
    <col min="6" max="8" width="9.42578125" style="305" hidden="1" customWidth="1"/>
    <col min="9" max="9" width="9.42578125" style="305" customWidth="1"/>
    <col min="10" max="10" width="9.42578125" style="24" customWidth="1"/>
    <col min="11" max="13" width="10" style="24" customWidth="1"/>
    <col min="14" max="16384" width="9.140625" style="305"/>
  </cols>
  <sheetData>
    <row r="1" spans="1:13" s="6" customFormat="1" ht="12.95" customHeight="1" x14ac:dyDescent="0.2">
      <c r="A1" s="952" t="s">
        <v>1375</v>
      </c>
    </row>
    <row r="2" spans="1:13" ht="18" customHeight="1" x14ac:dyDescent="0.2">
      <c r="A2" s="154" t="s">
        <v>361</v>
      </c>
    </row>
    <row r="3" spans="1:13" ht="18" customHeight="1" x14ac:dyDescent="0.2">
      <c r="A3" s="154" t="s">
        <v>362</v>
      </c>
    </row>
    <row r="4" spans="1:13" ht="18" customHeight="1" thickBot="1" x14ac:dyDescent="0.25">
      <c r="A4" s="139" t="s">
        <v>171</v>
      </c>
      <c r="B4" s="306"/>
      <c r="C4" s="306"/>
      <c r="D4" s="306"/>
      <c r="E4" s="306"/>
      <c r="F4" s="306"/>
      <c r="G4" s="306"/>
      <c r="H4" s="306"/>
      <c r="I4" s="306"/>
      <c r="J4" s="26"/>
      <c r="K4" s="26"/>
      <c r="L4" s="26"/>
      <c r="M4" s="26"/>
    </row>
    <row r="5" spans="1:13" s="309" customFormat="1" ht="18" customHeight="1" thickBot="1" x14ac:dyDescent="0.25">
      <c r="A5" s="307"/>
      <c r="B5" s="308">
        <v>2014</v>
      </c>
      <c r="C5" s="308">
        <v>2015</v>
      </c>
      <c r="D5" s="308">
        <v>2016</v>
      </c>
      <c r="E5" s="308">
        <v>2017</v>
      </c>
      <c r="F5" s="308">
        <v>2018</v>
      </c>
      <c r="G5" s="308">
        <v>2019</v>
      </c>
      <c r="H5" s="308">
        <v>2020</v>
      </c>
      <c r="I5" s="308">
        <v>2021</v>
      </c>
      <c r="J5" s="28">
        <v>2022</v>
      </c>
      <c r="K5" s="308">
        <v>2023</v>
      </c>
      <c r="L5" s="28">
        <v>2024</v>
      </c>
      <c r="M5" s="308">
        <v>2025</v>
      </c>
    </row>
    <row r="6" spans="1:13" s="310" customFormat="1" ht="13.15" customHeight="1" x14ac:dyDescent="0.2">
      <c r="A6" s="141"/>
      <c r="J6" s="27"/>
      <c r="K6" s="27"/>
      <c r="L6" s="27"/>
      <c r="M6" s="27"/>
    </row>
    <row r="7" spans="1:13" s="312" customFormat="1" ht="13.15" customHeight="1" x14ac:dyDescent="0.2">
      <c r="A7" s="155" t="s">
        <v>19</v>
      </c>
      <c r="B7" s="311">
        <v>5380</v>
      </c>
      <c r="C7" s="311">
        <v>-26142.7</v>
      </c>
      <c r="D7" s="311">
        <v>46913.1</v>
      </c>
      <c r="E7" s="311">
        <v>27241.4</v>
      </c>
      <c r="F7" s="311">
        <v>27026.5</v>
      </c>
      <c r="G7" s="311">
        <v>47720.3</v>
      </c>
      <c r="H7" s="106">
        <v>10618.7</v>
      </c>
      <c r="I7" s="106">
        <v>94003.4</v>
      </c>
      <c r="J7" s="106">
        <v>154343.70000000001</v>
      </c>
      <c r="K7" s="106">
        <v>138977.9</v>
      </c>
      <c r="L7" s="106">
        <v>216086.6</v>
      </c>
      <c r="M7" s="106">
        <v>325376.3</v>
      </c>
    </row>
    <row r="8" spans="1:13" s="314" customFormat="1" ht="13.15" customHeight="1" x14ac:dyDescent="0.2">
      <c r="A8" s="156" t="s">
        <v>20</v>
      </c>
      <c r="B8" s="313"/>
      <c r="C8" s="313"/>
      <c r="D8" s="313"/>
      <c r="E8" s="313"/>
      <c r="F8" s="313"/>
      <c r="G8" s="313"/>
      <c r="H8" s="107"/>
      <c r="I8" s="107"/>
      <c r="J8" s="107"/>
      <c r="K8" s="107"/>
      <c r="L8" s="107">
        <v>216086.5</v>
      </c>
      <c r="M8" s="107">
        <v>325376.3</v>
      </c>
    </row>
    <row r="9" spans="1:13" s="316" customFormat="1" ht="13.15" customHeight="1" x14ac:dyDescent="0.2">
      <c r="A9" s="143" t="s">
        <v>21</v>
      </c>
      <c r="B9" s="315">
        <v>191.7</v>
      </c>
      <c r="C9" s="315">
        <v>-195.2</v>
      </c>
      <c r="D9" s="315">
        <v>359.3</v>
      </c>
      <c r="E9" s="315">
        <v>526.79999999999995</v>
      </c>
      <c r="F9" s="315">
        <v>211.6</v>
      </c>
      <c r="G9" s="315">
        <v>253.5</v>
      </c>
      <c r="H9" s="110">
        <v>408.9</v>
      </c>
      <c r="I9" s="110">
        <v>806.8</v>
      </c>
      <c r="J9" s="110">
        <v>1017.2</v>
      </c>
      <c r="K9" s="110">
        <v>1300.5</v>
      </c>
      <c r="L9" s="110">
        <v>650.6</v>
      </c>
      <c r="M9" s="110">
        <v>714</v>
      </c>
    </row>
    <row r="10" spans="1:13" ht="12" x14ac:dyDescent="0.2">
      <c r="A10" s="144" t="s">
        <v>101</v>
      </c>
      <c r="B10" s="315">
        <v>-1864.1</v>
      </c>
      <c r="C10" s="315">
        <v>-8200.2999999999993</v>
      </c>
      <c r="D10" s="315">
        <v>2462.9</v>
      </c>
      <c r="E10" s="315">
        <v>2728.4</v>
      </c>
      <c r="F10" s="315">
        <v>3027.1</v>
      </c>
      <c r="G10" s="315">
        <v>3902.1</v>
      </c>
      <c r="H10" s="110">
        <v>-5815.8</v>
      </c>
      <c r="I10" s="110">
        <v>5958.2</v>
      </c>
      <c r="J10" s="110">
        <v>2975.6</v>
      </c>
      <c r="K10" s="110">
        <v>3789.4</v>
      </c>
      <c r="L10" s="110">
        <v>8432.5</v>
      </c>
      <c r="M10" s="110">
        <v>21843</v>
      </c>
    </row>
    <row r="11" spans="1:13" ht="12" x14ac:dyDescent="0.2">
      <c r="A11" s="144" t="s">
        <v>64</v>
      </c>
      <c r="B11" s="315">
        <v>6905.1</v>
      </c>
      <c r="C11" s="315">
        <v>572.9</v>
      </c>
      <c r="D11" s="315">
        <v>19660.099999999999</v>
      </c>
      <c r="E11" s="315">
        <v>17694.900000000001</v>
      </c>
      <c r="F11" s="315">
        <v>14983.8</v>
      </c>
      <c r="G11" s="315">
        <v>20607.099999999999</v>
      </c>
      <c r="H11" s="110">
        <v>28456.3</v>
      </c>
      <c r="I11" s="110">
        <v>46125.2</v>
      </c>
      <c r="J11" s="110">
        <v>104117</v>
      </c>
      <c r="K11" s="110">
        <v>68271.899999999994</v>
      </c>
      <c r="L11" s="110">
        <v>95369.8</v>
      </c>
      <c r="M11" s="110">
        <v>147935.9</v>
      </c>
    </row>
    <row r="12" spans="1:13" ht="23.45" customHeight="1" x14ac:dyDescent="0.2">
      <c r="A12" s="145" t="s">
        <v>90</v>
      </c>
      <c r="B12" s="315">
        <v>1327.7</v>
      </c>
      <c r="C12" s="315">
        <v>-330.3</v>
      </c>
      <c r="D12" s="315">
        <v>1612.5</v>
      </c>
      <c r="E12" s="315">
        <v>1635.9</v>
      </c>
      <c r="F12" s="315">
        <v>2477.5</v>
      </c>
      <c r="G12" s="315">
        <v>1962.7</v>
      </c>
      <c r="H12" s="110">
        <v>2159.1</v>
      </c>
      <c r="I12" s="110">
        <v>5475.7</v>
      </c>
      <c r="J12" s="110">
        <v>6857.9</v>
      </c>
      <c r="K12" s="110">
        <v>10160.299999999999</v>
      </c>
      <c r="L12" s="110">
        <v>12111.8</v>
      </c>
      <c r="M12" s="110">
        <v>11571.5</v>
      </c>
    </row>
    <row r="13" spans="1:13" ht="12.75" customHeight="1" x14ac:dyDescent="0.2">
      <c r="A13" s="146" t="s">
        <v>66</v>
      </c>
      <c r="B13" s="315">
        <v>-100.3</v>
      </c>
      <c r="C13" s="315">
        <v>260.2</v>
      </c>
      <c r="D13" s="315">
        <v>-126.8</v>
      </c>
      <c r="E13" s="315">
        <v>-47.5</v>
      </c>
      <c r="F13" s="315">
        <v>-18.100000000000001</v>
      </c>
      <c r="G13" s="315">
        <v>-29.7</v>
      </c>
      <c r="H13" s="110">
        <v>132.1</v>
      </c>
      <c r="I13" s="110">
        <v>-9.4</v>
      </c>
      <c r="J13" s="110">
        <v>105.6</v>
      </c>
      <c r="K13" s="110">
        <v>29.2</v>
      </c>
      <c r="L13" s="110">
        <v>-27.5</v>
      </c>
      <c r="M13" s="110">
        <v>0.7</v>
      </c>
    </row>
    <row r="14" spans="1:13" ht="36" x14ac:dyDescent="0.2">
      <c r="A14" s="145" t="s">
        <v>91</v>
      </c>
      <c r="B14" s="315">
        <v>-64.400000000000006</v>
      </c>
      <c r="C14" s="315">
        <v>-110.6</v>
      </c>
      <c r="D14" s="315">
        <v>117.7</v>
      </c>
      <c r="E14" s="315">
        <v>215.6</v>
      </c>
      <c r="F14" s="315">
        <v>68.900000000000006</v>
      </c>
      <c r="G14" s="315">
        <v>109.3</v>
      </c>
      <c r="H14" s="110">
        <v>-84.4</v>
      </c>
      <c r="I14" s="110">
        <v>-66.8</v>
      </c>
      <c r="J14" s="110">
        <v>237.4</v>
      </c>
      <c r="K14" s="110">
        <v>848.3</v>
      </c>
      <c r="L14" s="110">
        <v>562.79999999999995</v>
      </c>
      <c r="M14" s="110">
        <v>1846.8</v>
      </c>
    </row>
    <row r="15" spans="1:13" ht="24" x14ac:dyDescent="0.2">
      <c r="A15" s="145" t="s">
        <v>68</v>
      </c>
      <c r="B15" s="315">
        <v>102.7</v>
      </c>
      <c r="C15" s="315">
        <v>-26.8</v>
      </c>
      <c r="D15" s="315">
        <v>27.5</v>
      </c>
      <c r="E15" s="315">
        <v>-50.7</v>
      </c>
      <c r="F15" s="315">
        <v>-13</v>
      </c>
      <c r="G15" s="315">
        <v>60.2</v>
      </c>
      <c r="H15" s="110">
        <v>12.2</v>
      </c>
      <c r="I15" s="110">
        <v>165.8</v>
      </c>
      <c r="J15" s="110">
        <v>333.5</v>
      </c>
      <c r="K15" s="110">
        <v>564.9</v>
      </c>
      <c r="L15" s="110">
        <v>1435.6</v>
      </c>
      <c r="M15" s="110">
        <v>1248.9000000000001</v>
      </c>
    </row>
    <row r="16" spans="1:13" ht="23.85" customHeight="1" x14ac:dyDescent="0.2">
      <c r="A16" s="145" t="s">
        <v>95</v>
      </c>
      <c r="B16" s="315">
        <v>-4149.2</v>
      </c>
      <c r="C16" s="315">
        <v>-7322</v>
      </c>
      <c r="D16" s="315">
        <v>934.8</v>
      </c>
      <c r="E16" s="315">
        <v>-2031.9</v>
      </c>
      <c r="F16" s="315">
        <v>-3300.1</v>
      </c>
      <c r="G16" s="315">
        <v>-5007.1000000000004</v>
      </c>
      <c r="H16" s="110">
        <v>-11920.6</v>
      </c>
      <c r="I16" s="110">
        <v>-4754</v>
      </c>
      <c r="J16" s="110">
        <v>-3886.3</v>
      </c>
      <c r="K16" s="110">
        <v>-5372.8</v>
      </c>
      <c r="L16" s="110">
        <v>-1014.9</v>
      </c>
      <c r="M16" s="110">
        <v>-2512.9</v>
      </c>
    </row>
    <row r="17" spans="1:13" ht="12.95" customHeight="1" x14ac:dyDescent="0.2">
      <c r="A17" s="146" t="s">
        <v>70</v>
      </c>
      <c r="B17" s="315">
        <v>75.400000000000006</v>
      </c>
      <c r="C17" s="315">
        <v>-324.5</v>
      </c>
      <c r="D17" s="315">
        <v>-146</v>
      </c>
      <c r="E17" s="315">
        <v>174.6</v>
      </c>
      <c r="F17" s="315">
        <v>-144.30000000000001</v>
      </c>
      <c r="G17" s="315">
        <v>-230.2</v>
      </c>
      <c r="H17" s="110">
        <v>-257.10000000000002</v>
      </c>
      <c r="I17" s="110">
        <v>-236</v>
      </c>
      <c r="J17" s="110">
        <v>-104.8</v>
      </c>
      <c r="K17" s="110">
        <v>143.30000000000001</v>
      </c>
      <c r="L17" s="110">
        <v>274.39999999999998</v>
      </c>
      <c r="M17" s="110">
        <v>365.5</v>
      </c>
    </row>
    <row r="18" spans="1:13" ht="12" x14ac:dyDescent="0.2">
      <c r="A18" s="146" t="s">
        <v>71</v>
      </c>
      <c r="B18" s="315">
        <v>1.4</v>
      </c>
      <c r="C18" s="315">
        <v>17</v>
      </c>
      <c r="D18" s="315">
        <v>17.3</v>
      </c>
      <c r="E18" s="315">
        <v>20.7</v>
      </c>
      <c r="F18" s="315">
        <v>20</v>
      </c>
      <c r="G18" s="315">
        <v>11.7</v>
      </c>
      <c r="H18" s="110">
        <v>191.4</v>
      </c>
      <c r="I18" s="110">
        <v>110.7</v>
      </c>
      <c r="J18" s="110">
        <v>135</v>
      </c>
      <c r="K18" s="110">
        <v>92.8</v>
      </c>
      <c r="L18" s="110">
        <v>183.7</v>
      </c>
      <c r="M18" s="110">
        <v>149</v>
      </c>
    </row>
    <row r="19" spans="1:13" ht="12.95" customHeight="1" x14ac:dyDescent="0.2">
      <c r="A19" s="146" t="s">
        <v>72</v>
      </c>
      <c r="B19" s="39">
        <v>262.2</v>
      </c>
      <c r="C19" s="39">
        <v>78.900000000000006</v>
      </c>
      <c r="D19" s="39">
        <v>200.8</v>
      </c>
      <c r="E19" s="39">
        <v>445.9</v>
      </c>
      <c r="F19" s="39">
        <v>339.9</v>
      </c>
      <c r="G19" s="39">
        <v>140</v>
      </c>
      <c r="H19" s="110">
        <v>190.8</v>
      </c>
      <c r="I19" s="110">
        <v>418.8</v>
      </c>
      <c r="J19" s="110">
        <v>455.1</v>
      </c>
      <c r="K19" s="110">
        <v>619.9</v>
      </c>
      <c r="L19" s="110">
        <v>604.70000000000005</v>
      </c>
      <c r="M19" s="110">
        <v>1452.8</v>
      </c>
    </row>
    <row r="20" spans="1:13" ht="12.95" customHeight="1" x14ac:dyDescent="0.2">
      <c r="A20" s="317" t="s">
        <v>363</v>
      </c>
      <c r="B20" s="39">
        <v>1475</v>
      </c>
      <c r="C20" s="39">
        <v>440.4</v>
      </c>
      <c r="D20" s="39">
        <v>752.3</v>
      </c>
      <c r="E20" s="39">
        <v>1274.8</v>
      </c>
      <c r="F20" s="39">
        <v>2190.6</v>
      </c>
      <c r="G20" s="39">
        <v>1957.9</v>
      </c>
      <c r="H20" s="108">
        <v>1209.4000000000001</v>
      </c>
      <c r="I20" s="108">
        <v>6296.7</v>
      </c>
      <c r="J20" s="108">
        <v>7160.1</v>
      </c>
      <c r="K20" s="108">
        <v>7483</v>
      </c>
      <c r="L20" s="108">
        <v>9758.6</v>
      </c>
      <c r="M20" s="108">
        <v>12755.7</v>
      </c>
    </row>
    <row r="21" spans="1:13" ht="36" x14ac:dyDescent="0.2">
      <c r="A21" s="145" t="s">
        <v>96</v>
      </c>
      <c r="B21" s="39">
        <v>7572.9</v>
      </c>
      <c r="C21" s="39">
        <v>7732.9</v>
      </c>
      <c r="D21" s="39">
        <v>15957.6</v>
      </c>
      <c r="E21" s="39">
        <v>15550.9</v>
      </c>
      <c r="F21" s="39">
        <v>13191.2</v>
      </c>
      <c r="G21" s="39">
        <v>21302.6</v>
      </c>
      <c r="H21" s="108">
        <v>36511.199999999997</v>
      </c>
      <c r="I21" s="108">
        <v>38044.400000000001</v>
      </c>
      <c r="J21" s="108">
        <v>91829.6</v>
      </c>
      <c r="K21" s="108">
        <v>52580.4</v>
      </c>
      <c r="L21" s="108">
        <v>69780.800000000003</v>
      </c>
      <c r="M21" s="108">
        <v>119079.3</v>
      </c>
    </row>
    <row r="22" spans="1:13" ht="24" x14ac:dyDescent="0.2">
      <c r="A22" s="145" t="s">
        <v>75</v>
      </c>
      <c r="B22" s="39">
        <v>26.8</v>
      </c>
      <c r="C22" s="39">
        <v>20.3</v>
      </c>
      <c r="D22" s="39">
        <v>12.9</v>
      </c>
      <c r="E22" s="39">
        <v>18</v>
      </c>
      <c r="F22" s="39">
        <v>-11.6</v>
      </c>
      <c r="G22" s="39">
        <v>6.1</v>
      </c>
      <c r="H22" s="108">
        <v>24.3</v>
      </c>
      <c r="I22" s="108">
        <v>13</v>
      </c>
      <c r="J22" s="108">
        <v>-278.89999999999998</v>
      </c>
      <c r="K22" s="108">
        <v>66</v>
      </c>
      <c r="L22" s="108">
        <v>35.5</v>
      </c>
      <c r="M22" s="108">
        <v>23.7</v>
      </c>
    </row>
    <row r="23" spans="1:13" ht="12.95" customHeight="1" x14ac:dyDescent="0.2">
      <c r="A23" s="146" t="s">
        <v>76</v>
      </c>
      <c r="B23" s="39">
        <v>211.4</v>
      </c>
      <c r="C23" s="39">
        <v>179.1</v>
      </c>
      <c r="D23" s="39">
        <v>139.5</v>
      </c>
      <c r="E23" s="39">
        <v>66.8</v>
      </c>
      <c r="F23" s="39">
        <v>42.2</v>
      </c>
      <c r="G23" s="39">
        <v>88</v>
      </c>
      <c r="H23" s="108">
        <v>228.2</v>
      </c>
      <c r="I23" s="108">
        <v>99.5</v>
      </c>
      <c r="J23" s="108">
        <v>288.60000000000002</v>
      </c>
      <c r="K23" s="108">
        <v>408.9</v>
      </c>
      <c r="L23" s="108">
        <v>630.29999999999995</v>
      </c>
      <c r="M23" s="108">
        <v>373.6</v>
      </c>
    </row>
    <row r="24" spans="1:13" ht="12" x14ac:dyDescent="0.2">
      <c r="A24" s="145" t="s">
        <v>77</v>
      </c>
      <c r="B24" s="39">
        <v>7</v>
      </c>
      <c r="C24" s="39">
        <v>-18.2</v>
      </c>
      <c r="D24" s="39">
        <v>27.7</v>
      </c>
      <c r="E24" s="39">
        <v>30.4</v>
      </c>
      <c r="F24" s="39">
        <v>-65.400000000000006</v>
      </c>
      <c r="G24" s="39">
        <v>-13.4</v>
      </c>
      <c r="H24" s="108">
        <v>17.899999999999999</v>
      </c>
      <c r="I24" s="108">
        <v>58.7</v>
      </c>
      <c r="J24" s="108">
        <v>64.099999999999994</v>
      </c>
      <c r="K24" s="108">
        <v>77.8</v>
      </c>
      <c r="L24" s="108">
        <v>124.8</v>
      </c>
      <c r="M24" s="108">
        <v>103.4</v>
      </c>
    </row>
    <row r="25" spans="1:13" ht="12.95" customHeight="1" x14ac:dyDescent="0.2">
      <c r="A25" s="145" t="s">
        <v>78</v>
      </c>
      <c r="B25" s="39">
        <v>134.9</v>
      </c>
      <c r="C25" s="39">
        <v>21.9</v>
      </c>
      <c r="D25" s="39">
        <v>44.9</v>
      </c>
      <c r="E25" s="39">
        <v>199.8</v>
      </c>
      <c r="F25" s="39">
        <v>85.6</v>
      </c>
      <c r="G25" s="39">
        <v>199.2</v>
      </c>
      <c r="H25" s="108">
        <v>-47</v>
      </c>
      <c r="I25" s="108">
        <v>350.6</v>
      </c>
      <c r="J25" s="108">
        <v>666.1</v>
      </c>
      <c r="K25" s="108">
        <v>339.7</v>
      </c>
      <c r="L25" s="108">
        <v>377.4</v>
      </c>
      <c r="M25" s="108">
        <v>1178.0999999999999</v>
      </c>
    </row>
    <row r="26" spans="1:13" ht="24" x14ac:dyDescent="0.2">
      <c r="A26" s="145" t="s">
        <v>104</v>
      </c>
      <c r="B26" s="39">
        <v>21.6</v>
      </c>
      <c r="C26" s="39">
        <v>-45.3</v>
      </c>
      <c r="D26" s="39">
        <v>87.4</v>
      </c>
      <c r="E26" s="39">
        <v>191.6</v>
      </c>
      <c r="F26" s="39">
        <v>120.4</v>
      </c>
      <c r="G26" s="39">
        <v>49.7</v>
      </c>
      <c r="H26" s="108">
        <v>88.8</v>
      </c>
      <c r="I26" s="108">
        <v>157.4</v>
      </c>
      <c r="J26" s="108">
        <v>254.1</v>
      </c>
      <c r="K26" s="108">
        <v>230.2</v>
      </c>
      <c r="L26" s="108">
        <v>531.79999999999995</v>
      </c>
      <c r="M26" s="108">
        <v>300</v>
      </c>
    </row>
    <row r="27" spans="1:13" ht="24" x14ac:dyDescent="0.2">
      <c r="A27" s="147" t="s">
        <v>22</v>
      </c>
      <c r="B27" s="39">
        <v>-5869.6</v>
      </c>
      <c r="C27" s="39">
        <v>-14680</v>
      </c>
      <c r="D27" s="39">
        <v>3278.4</v>
      </c>
      <c r="E27" s="39">
        <v>-9119.6</v>
      </c>
      <c r="F27" s="39">
        <v>-4314.3</v>
      </c>
      <c r="G27" s="39">
        <v>-2214.1999999999998</v>
      </c>
      <c r="H27" s="108">
        <v>-15260.2</v>
      </c>
      <c r="I27" s="108">
        <v>-7585.3</v>
      </c>
      <c r="J27" s="108">
        <v>-10943.3</v>
      </c>
      <c r="K27" s="108">
        <v>-17641.8</v>
      </c>
      <c r="L27" s="108">
        <v>-20542</v>
      </c>
      <c r="M27" s="108">
        <v>-26443.8</v>
      </c>
    </row>
    <row r="28" spans="1:13" ht="24" x14ac:dyDescent="0.2">
      <c r="A28" s="145" t="s">
        <v>79</v>
      </c>
      <c r="B28" s="39">
        <v>-3241.6</v>
      </c>
      <c r="C28" s="39">
        <v>-11283.8</v>
      </c>
      <c r="D28" s="39">
        <v>4247.6000000000004</v>
      </c>
      <c r="E28" s="39">
        <v>-8601.4</v>
      </c>
      <c r="F28" s="39">
        <v>-2853.3</v>
      </c>
      <c r="G28" s="39">
        <v>-1777.3</v>
      </c>
      <c r="H28" s="108">
        <v>-14774</v>
      </c>
      <c r="I28" s="108">
        <v>-7809.7</v>
      </c>
      <c r="J28" s="108">
        <v>-10930.9</v>
      </c>
      <c r="K28" s="108">
        <v>-17964.3</v>
      </c>
      <c r="L28" s="108">
        <v>-20671.7</v>
      </c>
      <c r="M28" s="108">
        <v>-26058.1</v>
      </c>
    </row>
    <row r="29" spans="1:13" ht="24" x14ac:dyDescent="0.2">
      <c r="A29" s="145" t="s">
        <v>80</v>
      </c>
      <c r="B29" s="39">
        <v>-2627.8</v>
      </c>
      <c r="C29" s="39">
        <v>-3282.8</v>
      </c>
      <c r="D29" s="39">
        <v>-808.4</v>
      </c>
      <c r="E29" s="39">
        <v>-624.9</v>
      </c>
      <c r="F29" s="39">
        <v>-1403.9</v>
      </c>
      <c r="G29" s="39">
        <v>-386.9</v>
      </c>
      <c r="H29" s="108">
        <v>-258.3</v>
      </c>
      <c r="I29" s="108">
        <v>311.2</v>
      </c>
      <c r="J29" s="108">
        <v>130</v>
      </c>
      <c r="K29" s="108">
        <v>233.2</v>
      </c>
      <c r="L29" s="108">
        <v>1137.4000000000001</v>
      </c>
      <c r="M29" s="108">
        <v>494.5</v>
      </c>
    </row>
    <row r="30" spans="1:13" ht="13.15" customHeight="1" x14ac:dyDescent="0.2">
      <c r="A30" s="145" t="s">
        <v>49</v>
      </c>
      <c r="B30" s="39">
        <v>-0.2</v>
      </c>
      <c r="C30" s="39">
        <v>-113.4</v>
      </c>
      <c r="D30" s="39">
        <v>-160.80000000000001</v>
      </c>
      <c r="E30" s="39">
        <v>106.7</v>
      </c>
      <c r="F30" s="39">
        <v>-57.1</v>
      </c>
      <c r="G30" s="39">
        <v>-49.9</v>
      </c>
      <c r="H30" s="108">
        <v>-227.9</v>
      </c>
      <c r="I30" s="108">
        <v>-86.7</v>
      </c>
      <c r="J30" s="108">
        <v>-142.4</v>
      </c>
      <c r="K30" s="108">
        <v>89.4</v>
      </c>
      <c r="L30" s="108">
        <v>-1007.7</v>
      </c>
      <c r="M30" s="108">
        <v>-880.3</v>
      </c>
    </row>
    <row r="31" spans="1:13" ht="24" x14ac:dyDescent="0.2">
      <c r="A31" s="147" t="s">
        <v>81</v>
      </c>
      <c r="B31" s="39">
        <v>-99.1</v>
      </c>
      <c r="C31" s="39">
        <v>-213.2</v>
      </c>
      <c r="D31" s="39">
        <v>23.5</v>
      </c>
      <c r="E31" s="39">
        <v>-166.5</v>
      </c>
      <c r="F31" s="39">
        <v>-68.599999999999994</v>
      </c>
      <c r="G31" s="39">
        <v>31.4</v>
      </c>
      <c r="H31" s="108">
        <v>-183.7</v>
      </c>
      <c r="I31" s="108">
        <v>4.9000000000000004</v>
      </c>
      <c r="J31" s="108">
        <v>-71.8</v>
      </c>
      <c r="K31" s="108">
        <v>-20.6</v>
      </c>
      <c r="L31" s="108">
        <v>666.2</v>
      </c>
      <c r="M31" s="108">
        <v>785.4</v>
      </c>
    </row>
    <row r="32" spans="1:13" ht="12.95" customHeight="1" x14ac:dyDescent="0.2">
      <c r="A32" s="144" t="s">
        <v>24</v>
      </c>
      <c r="B32" s="39">
        <v>-268.7</v>
      </c>
      <c r="C32" s="39">
        <v>-1619.1</v>
      </c>
      <c r="D32" s="39">
        <v>3898.8</v>
      </c>
      <c r="E32" s="39">
        <v>1873.7</v>
      </c>
      <c r="F32" s="39">
        <v>1295.5</v>
      </c>
      <c r="G32" s="39">
        <v>1073</v>
      </c>
      <c r="H32" s="108">
        <v>546</v>
      </c>
      <c r="I32" s="108">
        <v>2636.7</v>
      </c>
      <c r="J32" s="108">
        <v>61.2</v>
      </c>
      <c r="K32" s="108">
        <v>1599.7</v>
      </c>
      <c r="L32" s="108">
        <v>3155.5</v>
      </c>
      <c r="M32" s="108">
        <v>11206.9</v>
      </c>
    </row>
    <row r="33" spans="1:13" ht="24" x14ac:dyDescent="0.2">
      <c r="A33" s="147" t="s">
        <v>102</v>
      </c>
      <c r="B33" s="39">
        <v>3806.3</v>
      </c>
      <c r="C33" s="39">
        <v>115.2</v>
      </c>
      <c r="D33" s="39">
        <v>5393.1</v>
      </c>
      <c r="E33" s="39">
        <v>6958.9</v>
      </c>
      <c r="F33" s="39">
        <v>7140.6</v>
      </c>
      <c r="G33" s="39">
        <v>10456.4</v>
      </c>
      <c r="H33" s="108">
        <v>6851.3</v>
      </c>
      <c r="I33" s="108">
        <v>23036.799999999999</v>
      </c>
      <c r="J33" s="108">
        <v>30201.200000000001</v>
      </c>
      <c r="K33" s="108">
        <v>41233.199999999997</v>
      </c>
      <c r="L33" s="108">
        <v>72586</v>
      </c>
      <c r="M33" s="108">
        <v>100561.60000000001</v>
      </c>
    </row>
    <row r="34" spans="1:13" ht="12.95" customHeight="1" x14ac:dyDescent="0.2">
      <c r="A34" s="144" t="s">
        <v>82</v>
      </c>
      <c r="B34" s="39">
        <v>1359.4</v>
      </c>
      <c r="C34" s="39">
        <v>977.4</v>
      </c>
      <c r="D34" s="39">
        <v>3036.6</v>
      </c>
      <c r="E34" s="39">
        <v>3987.8</v>
      </c>
      <c r="F34" s="39">
        <v>2960.5</v>
      </c>
      <c r="G34" s="39">
        <v>6050.8</v>
      </c>
      <c r="H34" s="108">
        <v>1936.7</v>
      </c>
      <c r="I34" s="108">
        <v>7105.8</v>
      </c>
      <c r="J34" s="108">
        <v>8836.4</v>
      </c>
      <c r="K34" s="108">
        <v>10487.7</v>
      </c>
      <c r="L34" s="108">
        <v>8650.7999999999993</v>
      </c>
      <c r="M34" s="108">
        <v>13601.9</v>
      </c>
    </row>
    <row r="35" spans="1:13" ht="12.95" customHeight="1" x14ac:dyDescent="0.2">
      <c r="A35" s="144" t="s">
        <v>25</v>
      </c>
      <c r="B35" s="39">
        <v>-442.7</v>
      </c>
      <c r="C35" s="39">
        <v>-573.79999999999995</v>
      </c>
      <c r="D35" s="39">
        <v>-0.3</v>
      </c>
      <c r="E35" s="39">
        <v>-182.1</v>
      </c>
      <c r="F35" s="39">
        <v>-66.3</v>
      </c>
      <c r="G35" s="39">
        <v>-204.4</v>
      </c>
      <c r="H35" s="108">
        <v>-1022.7</v>
      </c>
      <c r="I35" s="108">
        <v>-427</v>
      </c>
      <c r="J35" s="108">
        <v>-1215.7</v>
      </c>
      <c r="K35" s="108">
        <v>1783.6</v>
      </c>
      <c r="L35" s="108">
        <v>3623.4</v>
      </c>
      <c r="M35" s="108">
        <v>4902.3999999999996</v>
      </c>
    </row>
    <row r="36" spans="1:13" ht="12.95" customHeight="1" x14ac:dyDescent="0.2">
      <c r="A36" s="148" t="s">
        <v>26</v>
      </c>
      <c r="B36" s="39">
        <v>255.9</v>
      </c>
      <c r="C36" s="39">
        <v>345.6</v>
      </c>
      <c r="D36" s="39">
        <v>337.6</v>
      </c>
      <c r="E36" s="39">
        <v>509.1</v>
      </c>
      <c r="F36" s="39">
        <v>435.2</v>
      </c>
      <c r="G36" s="39">
        <v>582</v>
      </c>
      <c r="H36" s="108">
        <v>534.70000000000005</v>
      </c>
      <c r="I36" s="108">
        <v>1322.7</v>
      </c>
      <c r="J36" s="108">
        <v>1528.7</v>
      </c>
      <c r="K36" s="108">
        <v>3394.3</v>
      </c>
      <c r="L36" s="108">
        <v>3957.3</v>
      </c>
      <c r="M36" s="108">
        <v>5501.1</v>
      </c>
    </row>
    <row r="37" spans="1:13" ht="12.95" customHeight="1" x14ac:dyDescent="0.2">
      <c r="A37" s="144" t="s">
        <v>27</v>
      </c>
      <c r="B37" s="39">
        <v>7401.1</v>
      </c>
      <c r="C37" s="39">
        <v>7560</v>
      </c>
      <c r="D37" s="39">
        <v>5188.7</v>
      </c>
      <c r="E37" s="39">
        <v>4966</v>
      </c>
      <c r="F37" s="39">
        <v>4183.1000000000004</v>
      </c>
      <c r="G37" s="39">
        <v>4072.6</v>
      </c>
      <c r="H37" s="108">
        <v>2222.4</v>
      </c>
      <c r="I37" s="108">
        <v>6558.4</v>
      </c>
      <c r="J37" s="108">
        <v>7752</v>
      </c>
      <c r="K37" s="108">
        <v>10036.799999999999</v>
      </c>
      <c r="L37" s="108">
        <v>10963.3</v>
      </c>
      <c r="M37" s="108">
        <v>11597</v>
      </c>
    </row>
    <row r="38" spans="1:13" ht="12.95" customHeight="1" x14ac:dyDescent="0.2">
      <c r="A38" s="144" t="s">
        <v>28</v>
      </c>
      <c r="B38" s="39">
        <v>-31.1</v>
      </c>
      <c r="C38" s="39">
        <v>1.9</v>
      </c>
      <c r="D38" s="39">
        <v>63.5</v>
      </c>
      <c r="E38" s="39">
        <v>104.7</v>
      </c>
      <c r="F38" s="39">
        <v>198.3</v>
      </c>
      <c r="G38" s="39">
        <v>147.6</v>
      </c>
      <c r="H38" s="108">
        <v>264.8</v>
      </c>
      <c r="I38" s="108">
        <v>618.29999999999995</v>
      </c>
      <c r="J38" s="108">
        <v>1282.9000000000001</v>
      </c>
      <c r="K38" s="108">
        <v>2212.5</v>
      </c>
      <c r="L38" s="108">
        <v>5031.1000000000004</v>
      </c>
      <c r="M38" s="108">
        <v>5894.7</v>
      </c>
    </row>
    <row r="39" spans="1:13" ht="12.95" customHeight="1" x14ac:dyDescent="0.2">
      <c r="A39" s="144" t="s">
        <v>84</v>
      </c>
      <c r="B39" s="39">
        <v>839</v>
      </c>
      <c r="C39" s="39">
        <v>-725.4</v>
      </c>
      <c r="D39" s="39">
        <v>1342.6</v>
      </c>
      <c r="E39" s="39">
        <v>1658.7</v>
      </c>
      <c r="F39" s="39">
        <v>1410.2</v>
      </c>
      <c r="G39" s="39">
        <v>2335.3000000000002</v>
      </c>
      <c r="H39" s="108">
        <v>-793.9</v>
      </c>
      <c r="I39" s="108">
        <v>2869.3</v>
      </c>
      <c r="J39" s="108">
        <v>3619.4</v>
      </c>
      <c r="K39" s="108">
        <v>6173.7</v>
      </c>
      <c r="L39" s="108">
        <v>6472.6</v>
      </c>
      <c r="M39" s="108">
        <v>9273</v>
      </c>
    </row>
    <row r="40" spans="1:13" ht="12.95" customHeight="1" x14ac:dyDescent="0.2">
      <c r="A40" s="144" t="s">
        <v>32</v>
      </c>
      <c r="B40" s="39">
        <v>-7207.1</v>
      </c>
      <c r="C40" s="39">
        <v>-9656.9</v>
      </c>
      <c r="D40" s="39">
        <v>1230.2</v>
      </c>
      <c r="E40" s="39">
        <v>-4990.8</v>
      </c>
      <c r="F40" s="39">
        <v>-5185.2</v>
      </c>
      <c r="G40" s="39">
        <v>-331.2</v>
      </c>
      <c r="H40" s="108">
        <v>-7547.6</v>
      </c>
      <c r="I40" s="108">
        <v>2905.5</v>
      </c>
      <c r="J40" s="108">
        <v>2545.5</v>
      </c>
      <c r="K40" s="108">
        <v>1899</v>
      </c>
      <c r="L40" s="108">
        <v>9553.5</v>
      </c>
      <c r="M40" s="108">
        <v>7444.1</v>
      </c>
    </row>
    <row r="41" spans="1:13" ht="12.95" customHeight="1" x14ac:dyDescent="0.2">
      <c r="A41" s="144" t="s">
        <v>85</v>
      </c>
      <c r="B41" s="39">
        <v>247.1</v>
      </c>
      <c r="C41" s="39">
        <v>152.69999999999999</v>
      </c>
      <c r="D41" s="39">
        <v>412.3</v>
      </c>
      <c r="E41" s="39">
        <v>530.5</v>
      </c>
      <c r="F41" s="39">
        <v>539.20000000000005</v>
      </c>
      <c r="G41" s="39">
        <v>655.29999999999995</v>
      </c>
      <c r="H41" s="108">
        <v>215.6</v>
      </c>
      <c r="I41" s="108">
        <v>1014.1</v>
      </c>
      <c r="J41" s="108">
        <v>1568.7</v>
      </c>
      <c r="K41" s="108">
        <v>1839.5</v>
      </c>
      <c r="L41" s="108">
        <v>3004.7</v>
      </c>
      <c r="M41" s="108">
        <v>3012.6</v>
      </c>
    </row>
    <row r="42" spans="1:13" ht="12.95" customHeight="1" x14ac:dyDescent="0.2">
      <c r="A42" s="144" t="s">
        <v>86</v>
      </c>
      <c r="B42" s="39">
        <v>0.2</v>
      </c>
      <c r="C42" s="39">
        <v>18.899999999999999</v>
      </c>
      <c r="D42" s="318">
        <v>22.4</v>
      </c>
      <c r="E42" s="318">
        <v>17.3</v>
      </c>
      <c r="F42" s="318">
        <v>23.6</v>
      </c>
      <c r="G42" s="318">
        <v>41.8</v>
      </c>
      <c r="H42" s="102">
        <v>29.8</v>
      </c>
      <c r="I42" s="102">
        <v>180.3</v>
      </c>
      <c r="J42" s="102">
        <v>294</v>
      </c>
      <c r="K42" s="102">
        <v>285.7</v>
      </c>
      <c r="L42" s="108">
        <v>864.4</v>
      </c>
      <c r="M42" s="108">
        <v>1633.6</v>
      </c>
    </row>
    <row r="43" spans="1:13" ht="24" x14ac:dyDescent="0.2">
      <c r="A43" s="147" t="s">
        <v>55</v>
      </c>
      <c r="B43" s="39">
        <v>17.5</v>
      </c>
      <c r="C43" s="39">
        <v>-14</v>
      </c>
      <c r="D43" s="39">
        <v>96.8</v>
      </c>
      <c r="E43" s="39">
        <v>74.8</v>
      </c>
      <c r="F43" s="39">
        <v>143.19999999999999</v>
      </c>
      <c r="G43" s="39">
        <v>252.2</v>
      </c>
      <c r="H43" s="108">
        <v>-26.6</v>
      </c>
      <c r="I43" s="108">
        <v>815.9</v>
      </c>
      <c r="J43" s="108">
        <v>626.5</v>
      </c>
      <c r="K43" s="108">
        <v>1444</v>
      </c>
      <c r="L43" s="108">
        <v>2495.6</v>
      </c>
      <c r="M43" s="108">
        <v>3658</v>
      </c>
    </row>
    <row r="44" spans="1:13" ht="12.95" customHeight="1" x14ac:dyDescent="0.2">
      <c r="A44" s="144" t="s">
        <v>103</v>
      </c>
      <c r="B44" s="39">
        <v>102.6</v>
      </c>
      <c r="C44" s="39">
        <v>-25.5</v>
      </c>
      <c r="D44" s="39">
        <v>44.8</v>
      </c>
      <c r="E44" s="39">
        <v>-23.3</v>
      </c>
      <c r="F44" s="39">
        <v>32.9</v>
      </c>
      <c r="G44" s="39">
        <v>-29.7</v>
      </c>
      <c r="H44" s="108">
        <v>-219.6</v>
      </c>
      <c r="I44" s="108">
        <v>-23.2</v>
      </c>
      <c r="J44" s="108">
        <v>38.5</v>
      </c>
      <c r="K44" s="108">
        <v>585.6</v>
      </c>
      <c r="L44" s="319">
        <v>493</v>
      </c>
      <c r="M44" s="319">
        <v>917.5</v>
      </c>
    </row>
    <row r="45" spans="1:13" ht="12.95" customHeight="1" x14ac:dyDescent="0.2">
      <c r="A45" s="144" t="s">
        <v>56</v>
      </c>
      <c r="B45" s="39">
        <v>36.5</v>
      </c>
      <c r="C45" s="39">
        <v>16.2</v>
      </c>
      <c r="D45" s="39">
        <v>61.9</v>
      </c>
      <c r="E45" s="39">
        <v>92.1</v>
      </c>
      <c r="F45" s="39">
        <v>76.099999999999994</v>
      </c>
      <c r="G45" s="39">
        <v>38.700000000000003</v>
      </c>
      <c r="H45" s="24">
        <v>22.3</v>
      </c>
      <c r="I45" s="319">
        <v>80</v>
      </c>
      <c r="J45" s="319">
        <v>109.6</v>
      </c>
      <c r="K45" s="319">
        <v>303.2</v>
      </c>
      <c r="L45" s="319">
        <v>658.2</v>
      </c>
      <c r="M45" s="319">
        <v>1337.4</v>
      </c>
    </row>
    <row r="46" spans="1:13" ht="6.75" customHeight="1" thickBot="1" x14ac:dyDescent="0.25">
      <c r="A46" s="151"/>
      <c r="B46" s="306"/>
      <c r="C46" s="306"/>
      <c r="D46" s="306"/>
      <c r="E46" s="306"/>
      <c r="F46" s="306"/>
      <c r="G46" s="306"/>
      <c r="H46" s="306"/>
      <c r="I46" s="306"/>
      <c r="J46" s="26"/>
      <c r="K46" s="26"/>
      <c r="L46" s="26"/>
      <c r="M46" s="26"/>
    </row>
  </sheetData>
  <hyperlinks>
    <hyperlink ref="A1" location="Мазмуну!A1" display="МАЗМУНУНА  кайтуу" xr:uid="{00000000-0004-0000-6000-000000000000}"/>
  </hyperlinks>
  <pageMargins left="0.78740157480314965" right="0.59055118110236227" top="0.78740157480314965" bottom="0.78740157480314965" header="0.51181102362204722" footer="0.51181102362204722"/>
  <pageSetup paperSize="9" orientation="portrait" horizontalDpi="120" verticalDpi="144"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M46"/>
  <sheetViews>
    <sheetView workbookViewId="0">
      <selection activeCell="M42" sqref="M42"/>
    </sheetView>
  </sheetViews>
  <sheetFormatPr defaultColWidth="9.140625" defaultRowHeight="12.95" customHeight="1" x14ac:dyDescent="0.2"/>
  <cols>
    <col min="1" max="1" width="44.28515625" style="152" customWidth="1"/>
    <col min="2" max="2" width="8.7109375" style="305" hidden="1" customWidth="1"/>
    <col min="3" max="3" width="9" style="305" hidden="1" customWidth="1"/>
    <col min="4" max="6" width="8.7109375" style="305" hidden="1" customWidth="1"/>
    <col min="7" max="8" width="9.42578125" style="305" hidden="1" customWidth="1"/>
    <col min="9" max="9" width="9.42578125" style="305" customWidth="1"/>
    <col min="10" max="13" width="9.42578125" style="24" customWidth="1"/>
    <col min="14" max="16384" width="9.140625" style="305"/>
  </cols>
  <sheetData>
    <row r="1" spans="1:13" s="6" customFormat="1" ht="12.95" customHeight="1" x14ac:dyDescent="0.2">
      <c r="A1" s="952" t="s">
        <v>1375</v>
      </c>
    </row>
    <row r="2" spans="1:13" ht="18" customHeight="1" x14ac:dyDescent="0.2">
      <c r="A2" s="154" t="s">
        <v>364</v>
      </c>
    </row>
    <row r="3" spans="1:13" ht="18" customHeight="1" x14ac:dyDescent="0.2">
      <c r="A3" s="154" t="s">
        <v>365</v>
      </c>
    </row>
    <row r="4" spans="1:13" ht="18" customHeight="1" thickBot="1" x14ac:dyDescent="0.25">
      <c r="A4" s="139" t="s">
        <v>161</v>
      </c>
      <c r="B4" s="320"/>
      <c r="C4" s="306"/>
      <c r="D4" s="306"/>
      <c r="E4" s="306"/>
      <c r="F4" s="306"/>
      <c r="G4" s="306"/>
      <c r="H4" s="306"/>
      <c r="I4" s="306"/>
      <c r="J4" s="26"/>
      <c r="K4" s="26"/>
      <c r="L4" s="26"/>
      <c r="M4" s="26"/>
    </row>
    <row r="5" spans="1:13" s="309" customFormat="1" ht="18" customHeight="1" thickBot="1" x14ac:dyDescent="0.25">
      <c r="A5" s="307"/>
      <c r="B5" s="308">
        <v>2014</v>
      </c>
      <c r="C5" s="308">
        <v>2015</v>
      </c>
      <c r="D5" s="308">
        <v>2016</v>
      </c>
      <c r="E5" s="308">
        <v>2017</v>
      </c>
      <c r="F5" s="308">
        <v>2018</v>
      </c>
      <c r="G5" s="308">
        <v>2019</v>
      </c>
      <c r="H5" s="308">
        <v>2020</v>
      </c>
      <c r="I5" s="308">
        <v>2021</v>
      </c>
      <c r="J5" s="28">
        <v>2022</v>
      </c>
      <c r="K5" s="308">
        <v>2023</v>
      </c>
      <c r="L5" s="28">
        <v>2024</v>
      </c>
      <c r="M5" s="308">
        <v>2025</v>
      </c>
    </row>
    <row r="6" spans="1:13" s="310" customFormat="1" ht="6.75" customHeight="1" x14ac:dyDescent="0.2">
      <c r="A6" s="141"/>
      <c r="J6" s="27"/>
      <c r="K6" s="27"/>
      <c r="L6" s="27"/>
      <c r="M6" s="27"/>
    </row>
    <row r="7" spans="1:13" s="312" customFormat="1" ht="12.95" customHeight="1" x14ac:dyDescent="0.2">
      <c r="A7" s="155" t="s">
        <v>19</v>
      </c>
      <c r="B7" s="311">
        <v>40382.699999999997</v>
      </c>
      <c r="C7" s="311">
        <v>40973.699999999997</v>
      </c>
      <c r="D7" s="311">
        <v>60207</v>
      </c>
      <c r="E7" s="311">
        <v>58773.3</v>
      </c>
      <c r="F7" s="311">
        <v>53285.7</v>
      </c>
      <c r="G7" s="311">
        <v>68187.899999999994</v>
      </c>
      <c r="H7" s="106">
        <v>81434.3</v>
      </c>
      <c r="I7" s="106">
        <v>125239.4</v>
      </c>
      <c r="J7" s="106">
        <v>195288.8</v>
      </c>
      <c r="K7" s="106">
        <v>211873.9</v>
      </c>
      <c r="L7" s="106">
        <v>276935.2</v>
      </c>
      <c r="M7" s="106">
        <v>412956.6</v>
      </c>
    </row>
    <row r="8" spans="1:13" s="316" customFormat="1" ht="12.95" customHeight="1" x14ac:dyDescent="0.2">
      <c r="A8" s="156" t="s">
        <v>20</v>
      </c>
      <c r="B8" s="321"/>
      <c r="C8" s="321"/>
      <c r="D8" s="322"/>
      <c r="E8" s="322"/>
      <c r="F8" s="322"/>
      <c r="G8" s="322"/>
      <c r="H8" s="107"/>
      <c r="I8" s="107"/>
      <c r="J8" s="107"/>
      <c r="K8" s="107"/>
      <c r="L8" s="107">
        <v>276935.3</v>
      </c>
      <c r="M8" s="107">
        <v>412956.5</v>
      </c>
    </row>
    <row r="9" spans="1:13" ht="12.95" customHeight="1" x14ac:dyDescent="0.2">
      <c r="A9" s="143" t="s">
        <v>50</v>
      </c>
      <c r="B9" s="315">
        <v>430.9</v>
      </c>
      <c r="C9" s="315">
        <v>290.60000000000002</v>
      </c>
      <c r="D9" s="315">
        <v>502</v>
      </c>
      <c r="E9" s="315">
        <v>708.8</v>
      </c>
      <c r="F9" s="315">
        <v>422.3</v>
      </c>
      <c r="G9" s="315">
        <v>406.2</v>
      </c>
      <c r="H9" s="110">
        <v>599.4</v>
      </c>
      <c r="I9" s="110">
        <v>1021.3</v>
      </c>
      <c r="J9" s="110">
        <v>1184.8</v>
      </c>
      <c r="K9" s="110">
        <v>1634.6</v>
      </c>
      <c r="L9" s="110">
        <v>1394</v>
      </c>
      <c r="M9" s="110">
        <v>1476.6</v>
      </c>
    </row>
    <row r="10" spans="1:13" ht="12.95" customHeight="1" x14ac:dyDescent="0.2">
      <c r="A10" s="144" t="s">
        <v>101</v>
      </c>
      <c r="B10" s="315">
        <v>860.3</v>
      </c>
      <c r="C10" s="315">
        <v>750.2</v>
      </c>
      <c r="D10" s="315">
        <v>4358</v>
      </c>
      <c r="E10" s="315">
        <v>4319.1000000000004</v>
      </c>
      <c r="F10" s="315">
        <v>4551.5</v>
      </c>
      <c r="G10" s="315">
        <v>5162.8</v>
      </c>
      <c r="H10" s="110">
        <v>5232.8</v>
      </c>
      <c r="I10" s="110">
        <v>10328</v>
      </c>
      <c r="J10" s="110">
        <v>7226.3</v>
      </c>
      <c r="K10" s="110">
        <v>10369.700000000001</v>
      </c>
      <c r="L10" s="110">
        <v>11598.4</v>
      </c>
      <c r="M10" s="110">
        <v>26021</v>
      </c>
    </row>
    <row r="11" spans="1:13" ht="12.95" customHeight="1" x14ac:dyDescent="0.2">
      <c r="A11" s="144" t="s">
        <v>64</v>
      </c>
      <c r="B11" s="315">
        <v>13601.9</v>
      </c>
      <c r="C11" s="315">
        <v>14339.8</v>
      </c>
      <c r="D11" s="315">
        <v>21545.4</v>
      </c>
      <c r="E11" s="315">
        <v>21476.9</v>
      </c>
      <c r="F11" s="315">
        <v>20228.900000000001</v>
      </c>
      <c r="G11" s="315">
        <v>27794.1</v>
      </c>
      <c r="H11" s="110">
        <v>44360.7</v>
      </c>
      <c r="I11" s="110">
        <v>53371</v>
      </c>
      <c r="J11" s="110">
        <v>110082.4</v>
      </c>
      <c r="K11" s="110">
        <v>76021.899999999994</v>
      </c>
      <c r="L11" s="110">
        <v>99985.600000000006</v>
      </c>
      <c r="M11" s="110">
        <v>158132.1</v>
      </c>
    </row>
    <row r="12" spans="1:13" ht="23.45" customHeight="1" x14ac:dyDescent="0.2">
      <c r="A12" s="145" t="s">
        <v>90</v>
      </c>
      <c r="B12" s="315">
        <v>2115.5</v>
      </c>
      <c r="C12" s="315">
        <v>1469.2</v>
      </c>
      <c r="D12" s="315">
        <v>1991</v>
      </c>
      <c r="E12" s="315">
        <v>2165.8000000000002</v>
      </c>
      <c r="F12" s="315">
        <v>3087.8</v>
      </c>
      <c r="G12" s="315">
        <v>2646.4</v>
      </c>
      <c r="H12" s="110">
        <v>3160.7</v>
      </c>
      <c r="I12" s="110">
        <v>5960.4</v>
      </c>
      <c r="J12" s="110">
        <v>7271</v>
      </c>
      <c r="K12" s="110">
        <v>10572.6</v>
      </c>
      <c r="L12" s="110">
        <v>13124.2</v>
      </c>
      <c r="M12" s="110">
        <v>14818.4</v>
      </c>
    </row>
    <row r="13" spans="1:13" ht="12.95" customHeight="1" x14ac:dyDescent="0.2">
      <c r="A13" s="146" t="s">
        <v>66</v>
      </c>
      <c r="B13" s="315">
        <v>22.4</v>
      </c>
      <c r="C13" s="315">
        <v>260.2</v>
      </c>
      <c r="D13" s="315">
        <v>0.1</v>
      </c>
      <c r="E13" s="315">
        <v>1.6</v>
      </c>
      <c r="F13" s="315">
        <v>0.3</v>
      </c>
      <c r="G13" s="315">
        <v>1.8</v>
      </c>
      <c r="H13" s="110">
        <v>133.4</v>
      </c>
      <c r="I13" s="110">
        <v>1.8</v>
      </c>
      <c r="J13" s="110">
        <v>110.2</v>
      </c>
      <c r="K13" s="110">
        <v>31.7</v>
      </c>
      <c r="L13" s="110">
        <v>0.1</v>
      </c>
      <c r="M13" s="110">
        <v>2.7</v>
      </c>
    </row>
    <row r="14" spans="1:13" ht="36" x14ac:dyDescent="0.2">
      <c r="A14" s="145" t="s">
        <v>91</v>
      </c>
      <c r="B14" s="315">
        <v>180.7</v>
      </c>
      <c r="C14" s="315">
        <v>100.1</v>
      </c>
      <c r="D14" s="315">
        <v>228.3</v>
      </c>
      <c r="E14" s="315">
        <v>248.8</v>
      </c>
      <c r="F14" s="315">
        <v>110.7</v>
      </c>
      <c r="G14" s="315">
        <v>213.6</v>
      </c>
      <c r="H14" s="110">
        <v>176.8</v>
      </c>
      <c r="I14" s="110">
        <v>309.39999999999998</v>
      </c>
      <c r="J14" s="110">
        <v>452.1</v>
      </c>
      <c r="K14" s="110">
        <v>1060.5</v>
      </c>
      <c r="L14" s="110">
        <v>1053.7</v>
      </c>
      <c r="M14" s="110">
        <v>2244.3000000000002</v>
      </c>
    </row>
    <row r="15" spans="1:13" ht="24" x14ac:dyDescent="0.2">
      <c r="A15" s="145" t="s">
        <v>68</v>
      </c>
      <c r="B15" s="315">
        <v>161.6</v>
      </c>
      <c r="C15" s="315">
        <v>104.5</v>
      </c>
      <c r="D15" s="315">
        <v>127.6</v>
      </c>
      <c r="E15" s="315">
        <v>101.8</v>
      </c>
      <c r="F15" s="315">
        <v>106.1</v>
      </c>
      <c r="G15" s="315">
        <v>157.30000000000001</v>
      </c>
      <c r="H15" s="110">
        <v>192.9</v>
      </c>
      <c r="I15" s="110">
        <v>291.89999999999998</v>
      </c>
      <c r="J15" s="110">
        <v>385.8</v>
      </c>
      <c r="K15" s="110">
        <v>634.6</v>
      </c>
      <c r="L15" s="110">
        <v>1513.9</v>
      </c>
      <c r="M15" s="110">
        <v>1574.6</v>
      </c>
    </row>
    <row r="16" spans="1:13" ht="23.85" customHeight="1" x14ac:dyDescent="0.2">
      <c r="A16" s="145" t="s">
        <v>95</v>
      </c>
      <c r="B16" s="315">
        <v>156</v>
      </c>
      <c r="C16" s="315">
        <v>96.1</v>
      </c>
      <c r="D16" s="315">
        <v>990.1</v>
      </c>
      <c r="E16" s="39" t="s">
        <v>33</v>
      </c>
      <c r="F16" s="39">
        <v>55.7</v>
      </c>
      <c r="G16" s="39">
        <v>42.4</v>
      </c>
      <c r="H16" s="110">
        <v>0.1</v>
      </c>
      <c r="I16" s="110">
        <v>207.4</v>
      </c>
      <c r="J16" s="110">
        <v>376.2</v>
      </c>
      <c r="K16" s="110">
        <v>715.8</v>
      </c>
      <c r="L16" s="110">
        <v>838.6</v>
      </c>
      <c r="M16" s="110">
        <v>1361.2</v>
      </c>
    </row>
    <row r="17" spans="1:13" ht="12.95" customHeight="1" x14ac:dyDescent="0.2">
      <c r="A17" s="146" t="s">
        <v>70</v>
      </c>
      <c r="B17" s="315">
        <v>198.7</v>
      </c>
      <c r="C17" s="315">
        <v>132.19999999999999</v>
      </c>
      <c r="D17" s="315">
        <v>93.5</v>
      </c>
      <c r="E17" s="315">
        <v>267.8</v>
      </c>
      <c r="F17" s="315">
        <v>42.1</v>
      </c>
      <c r="G17" s="315">
        <v>28.6</v>
      </c>
      <c r="H17" s="110">
        <v>76.5</v>
      </c>
      <c r="I17" s="110">
        <v>65.400000000000006</v>
      </c>
      <c r="J17" s="110">
        <v>73.8</v>
      </c>
      <c r="K17" s="110">
        <v>261.7</v>
      </c>
      <c r="L17" s="110">
        <v>313.7</v>
      </c>
      <c r="M17" s="110">
        <v>562.70000000000005</v>
      </c>
    </row>
    <row r="18" spans="1:13" ht="12.95" customHeight="1" x14ac:dyDescent="0.2">
      <c r="A18" s="146" t="s">
        <v>71</v>
      </c>
      <c r="B18" s="315">
        <v>24.8</v>
      </c>
      <c r="C18" s="315">
        <v>31.7</v>
      </c>
      <c r="D18" s="315">
        <v>27</v>
      </c>
      <c r="E18" s="315">
        <v>33.6</v>
      </c>
      <c r="F18" s="315">
        <v>31.6</v>
      </c>
      <c r="G18" s="315">
        <v>72.900000000000006</v>
      </c>
      <c r="H18" s="110">
        <v>230.1</v>
      </c>
      <c r="I18" s="110">
        <v>116.6</v>
      </c>
      <c r="J18" s="110">
        <v>153.19999999999999</v>
      </c>
      <c r="K18" s="110">
        <v>131.9</v>
      </c>
      <c r="L18" s="110">
        <v>220.1</v>
      </c>
      <c r="M18" s="110">
        <v>163.80000000000001</v>
      </c>
    </row>
    <row r="19" spans="1:13" ht="12.95" customHeight="1" x14ac:dyDescent="0.2">
      <c r="A19" s="146" t="s">
        <v>72</v>
      </c>
      <c r="B19" s="39">
        <v>321.10000000000002</v>
      </c>
      <c r="C19" s="39">
        <v>300.5</v>
      </c>
      <c r="D19" s="39">
        <v>270.3</v>
      </c>
      <c r="E19" s="39">
        <v>558.5</v>
      </c>
      <c r="F19" s="39">
        <v>382.7</v>
      </c>
      <c r="G19" s="39">
        <v>193.9</v>
      </c>
      <c r="H19" s="110">
        <v>265</v>
      </c>
      <c r="I19" s="110">
        <v>491.4</v>
      </c>
      <c r="J19" s="110">
        <v>505.6</v>
      </c>
      <c r="K19" s="110">
        <v>663.8</v>
      </c>
      <c r="L19" s="110">
        <v>708.1</v>
      </c>
      <c r="M19" s="110">
        <v>1546.8</v>
      </c>
    </row>
    <row r="20" spans="1:13" ht="12.95" customHeight="1" x14ac:dyDescent="0.2">
      <c r="A20" s="317" t="s">
        <v>363</v>
      </c>
      <c r="B20" s="39">
        <v>2119.6999999999998</v>
      </c>
      <c r="C20" s="39">
        <v>1729.6</v>
      </c>
      <c r="D20" s="39">
        <v>1244.5</v>
      </c>
      <c r="E20" s="39">
        <v>1500.8</v>
      </c>
      <c r="F20" s="39">
        <v>2588.9</v>
      </c>
      <c r="G20" s="39">
        <v>2322.8000000000002</v>
      </c>
      <c r="H20" s="108">
        <v>2539.1999999999998</v>
      </c>
      <c r="I20" s="108">
        <v>6770.9</v>
      </c>
      <c r="J20" s="108">
        <v>7241.5</v>
      </c>
      <c r="K20" s="108">
        <v>7736.5</v>
      </c>
      <c r="L20" s="108">
        <v>10110.1</v>
      </c>
      <c r="M20" s="108">
        <v>13552</v>
      </c>
    </row>
    <row r="21" spans="1:13" ht="36" x14ac:dyDescent="0.2">
      <c r="A21" s="145" t="s">
        <v>96</v>
      </c>
      <c r="B21" s="39">
        <v>7770.5</v>
      </c>
      <c r="C21" s="39">
        <v>9753.9</v>
      </c>
      <c r="D21" s="39">
        <v>16187.1</v>
      </c>
      <c r="E21" s="39">
        <v>15913.2</v>
      </c>
      <c r="F21" s="39">
        <v>13371</v>
      </c>
      <c r="G21" s="39">
        <v>21620.5</v>
      </c>
      <c r="H21" s="108">
        <v>37006.400000000001</v>
      </c>
      <c r="I21" s="108">
        <v>38286.199999999997</v>
      </c>
      <c r="J21" s="108">
        <v>92096.6</v>
      </c>
      <c r="K21" s="108">
        <v>52739</v>
      </c>
      <c r="L21" s="108">
        <v>69991.600000000006</v>
      </c>
      <c r="M21" s="108">
        <v>119632.9</v>
      </c>
    </row>
    <row r="22" spans="1:13" ht="24" x14ac:dyDescent="0.2">
      <c r="A22" s="145" t="s">
        <v>75</v>
      </c>
      <c r="B22" s="39">
        <v>31.1</v>
      </c>
      <c r="C22" s="39">
        <v>20.399999999999999</v>
      </c>
      <c r="D22" s="39">
        <v>18.100000000000001</v>
      </c>
      <c r="E22" s="39">
        <v>19.7</v>
      </c>
      <c r="F22" s="39">
        <v>2</v>
      </c>
      <c r="G22" s="39">
        <v>7.1</v>
      </c>
      <c r="H22" s="108">
        <v>25.2</v>
      </c>
      <c r="I22" s="108">
        <v>13.9</v>
      </c>
      <c r="J22" s="108">
        <v>31.6</v>
      </c>
      <c r="K22" s="108">
        <v>74.7</v>
      </c>
      <c r="L22" s="108">
        <v>67.8</v>
      </c>
      <c r="M22" s="108">
        <v>42.1</v>
      </c>
    </row>
    <row r="23" spans="1:13" ht="12.95" customHeight="1" x14ac:dyDescent="0.2">
      <c r="A23" s="146" t="s">
        <v>76</v>
      </c>
      <c r="B23" s="39">
        <v>231.9</v>
      </c>
      <c r="C23" s="39">
        <v>200.7</v>
      </c>
      <c r="D23" s="39">
        <v>149</v>
      </c>
      <c r="E23" s="39">
        <v>150.1</v>
      </c>
      <c r="F23" s="39">
        <v>141.4</v>
      </c>
      <c r="G23" s="39">
        <v>105.4</v>
      </c>
      <c r="H23" s="108">
        <v>252.4</v>
      </c>
      <c r="I23" s="108">
        <v>164.4</v>
      </c>
      <c r="J23" s="108">
        <v>346.3</v>
      </c>
      <c r="K23" s="108">
        <v>490.3</v>
      </c>
      <c r="L23" s="108">
        <v>723</v>
      </c>
      <c r="M23" s="108">
        <v>616.79999999999995</v>
      </c>
    </row>
    <row r="24" spans="1:13" ht="12" x14ac:dyDescent="0.2">
      <c r="A24" s="145" t="s">
        <v>77</v>
      </c>
      <c r="B24" s="39">
        <v>34.4</v>
      </c>
      <c r="C24" s="39">
        <v>40.1</v>
      </c>
      <c r="D24" s="39">
        <v>46.3</v>
      </c>
      <c r="E24" s="39">
        <v>63</v>
      </c>
      <c r="F24" s="39">
        <v>31.1</v>
      </c>
      <c r="G24" s="39">
        <v>19.2</v>
      </c>
      <c r="H24" s="108">
        <v>34.5</v>
      </c>
      <c r="I24" s="108">
        <v>69.5</v>
      </c>
      <c r="J24" s="108">
        <v>80.7</v>
      </c>
      <c r="K24" s="108">
        <v>96.7</v>
      </c>
      <c r="L24" s="108">
        <v>131.69999999999999</v>
      </c>
      <c r="M24" s="108">
        <v>133.30000000000001</v>
      </c>
    </row>
    <row r="25" spans="1:13" ht="12.95" customHeight="1" x14ac:dyDescent="0.2">
      <c r="A25" s="145" t="s">
        <v>78</v>
      </c>
      <c r="B25" s="39">
        <v>135.1</v>
      </c>
      <c r="C25" s="39">
        <v>22.2</v>
      </c>
      <c r="D25" s="39">
        <v>48.4</v>
      </c>
      <c r="E25" s="39">
        <v>201.7</v>
      </c>
      <c r="F25" s="39">
        <v>85.9</v>
      </c>
      <c r="G25" s="39">
        <v>204.2</v>
      </c>
      <c r="H25" s="108">
        <v>31.5</v>
      </c>
      <c r="I25" s="108">
        <v>350.9</v>
      </c>
      <c r="J25" s="108">
        <v>676.9</v>
      </c>
      <c r="K25" s="108">
        <v>412.6</v>
      </c>
      <c r="L25" s="108">
        <v>562.29999999999995</v>
      </c>
      <c r="M25" s="108">
        <v>1253.3</v>
      </c>
    </row>
    <row r="26" spans="1:13" ht="24" x14ac:dyDescent="0.2">
      <c r="A26" s="145" t="s">
        <v>104</v>
      </c>
      <c r="B26" s="39">
        <v>98.4</v>
      </c>
      <c r="C26" s="39">
        <v>78.400000000000006</v>
      </c>
      <c r="D26" s="39">
        <v>124.2</v>
      </c>
      <c r="E26" s="39">
        <v>250.5</v>
      </c>
      <c r="F26" s="39">
        <v>191.6</v>
      </c>
      <c r="G26" s="39">
        <v>157.9</v>
      </c>
      <c r="H26" s="108">
        <v>235.9</v>
      </c>
      <c r="I26" s="108">
        <v>270.89999999999998</v>
      </c>
      <c r="J26" s="108">
        <v>281.10000000000002</v>
      </c>
      <c r="K26" s="108">
        <v>399.6</v>
      </c>
      <c r="L26" s="108">
        <v>626.79999999999995</v>
      </c>
      <c r="M26" s="108">
        <v>627.20000000000005</v>
      </c>
    </row>
    <row r="27" spans="1:13" ht="24" x14ac:dyDescent="0.2">
      <c r="A27" s="147" t="s">
        <v>22</v>
      </c>
      <c r="B27" s="39">
        <v>358.9</v>
      </c>
      <c r="C27" s="39">
        <v>86.9</v>
      </c>
      <c r="D27" s="39">
        <v>4898.8999999999996</v>
      </c>
      <c r="E27" s="39">
        <v>4683.8999999999996</v>
      </c>
      <c r="F27" s="39">
        <v>374.7</v>
      </c>
      <c r="G27" s="39">
        <v>286.89999999999998</v>
      </c>
      <c r="H27" s="108">
        <v>193.4</v>
      </c>
      <c r="I27" s="108">
        <v>726.8</v>
      </c>
      <c r="J27" s="108">
        <v>1976.4</v>
      </c>
      <c r="K27" s="108">
        <v>892.9</v>
      </c>
      <c r="L27" s="108">
        <v>4696.7</v>
      </c>
      <c r="M27" s="108">
        <v>1927.5</v>
      </c>
    </row>
    <row r="28" spans="1:13" ht="24" x14ac:dyDescent="0.2">
      <c r="A28" s="145" t="s">
        <v>79</v>
      </c>
      <c r="B28" s="39">
        <v>216.8</v>
      </c>
      <c r="C28" s="39">
        <v>20.3</v>
      </c>
      <c r="D28" s="39">
        <v>4756.5</v>
      </c>
      <c r="E28" s="39">
        <v>4434.7</v>
      </c>
      <c r="F28" s="39">
        <v>316.10000000000002</v>
      </c>
      <c r="G28" s="39">
        <v>217.6</v>
      </c>
      <c r="H28" s="108">
        <v>144.9</v>
      </c>
      <c r="I28" s="108">
        <v>393.2</v>
      </c>
      <c r="J28" s="108">
        <v>1733.5</v>
      </c>
      <c r="K28" s="108">
        <v>396.3</v>
      </c>
      <c r="L28" s="108">
        <v>3448.6</v>
      </c>
      <c r="M28" s="108">
        <v>1187.7</v>
      </c>
    </row>
    <row r="29" spans="1:13" ht="24" x14ac:dyDescent="0.2">
      <c r="A29" s="145" t="s">
        <v>80</v>
      </c>
      <c r="B29" s="39" t="s">
        <v>33</v>
      </c>
      <c r="C29" s="39" t="s">
        <v>33</v>
      </c>
      <c r="D29" s="39" t="s">
        <v>33</v>
      </c>
      <c r="E29" s="39" t="s">
        <v>33</v>
      </c>
      <c r="F29" s="39" t="s">
        <v>33</v>
      </c>
      <c r="G29" s="39" t="s">
        <v>33</v>
      </c>
      <c r="H29" s="108" t="s">
        <v>33</v>
      </c>
      <c r="I29" s="108">
        <v>311.2</v>
      </c>
      <c r="J29" s="108">
        <v>130</v>
      </c>
      <c r="K29" s="108">
        <v>233.2</v>
      </c>
      <c r="L29" s="108">
        <v>1137.4000000000001</v>
      </c>
      <c r="M29" s="108">
        <v>494.5</v>
      </c>
    </row>
    <row r="30" spans="1:13" ht="13.35" customHeight="1" x14ac:dyDescent="0.2">
      <c r="A30" s="145" t="s">
        <v>49</v>
      </c>
      <c r="B30" s="39">
        <v>142.1</v>
      </c>
      <c r="C30" s="39">
        <v>66.599999999999994</v>
      </c>
      <c r="D30" s="39">
        <v>142.5</v>
      </c>
      <c r="E30" s="39">
        <v>249.2</v>
      </c>
      <c r="F30" s="39">
        <v>58.6</v>
      </c>
      <c r="G30" s="39">
        <v>69.3</v>
      </c>
      <c r="H30" s="108">
        <v>48.6</v>
      </c>
      <c r="I30" s="108">
        <v>22.4</v>
      </c>
      <c r="J30" s="108">
        <v>112.8</v>
      </c>
      <c r="K30" s="108">
        <v>263.39999999999998</v>
      </c>
      <c r="L30" s="108">
        <v>110.7</v>
      </c>
      <c r="M30" s="108">
        <v>245.3</v>
      </c>
    </row>
    <row r="31" spans="1:13" ht="24" x14ac:dyDescent="0.2">
      <c r="A31" s="147" t="s">
        <v>81</v>
      </c>
      <c r="B31" s="39">
        <v>39.799999999999997</v>
      </c>
      <c r="C31" s="39">
        <v>13.4</v>
      </c>
      <c r="D31" s="39">
        <v>120.6</v>
      </c>
      <c r="E31" s="39">
        <v>23.8</v>
      </c>
      <c r="F31" s="39">
        <v>45.7</v>
      </c>
      <c r="G31" s="39">
        <v>139.5</v>
      </c>
      <c r="H31" s="108">
        <v>38.4</v>
      </c>
      <c r="I31" s="108">
        <v>214.5</v>
      </c>
      <c r="J31" s="108">
        <v>133.30000000000001</v>
      </c>
      <c r="K31" s="108">
        <v>200.3</v>
      </c>
      <c r="L31" s="108">
        <v>871.7</v>
      </c>
      <c r="M31" s="108">
        <v>1202.0999999999999</v>
      </c>
    </row>
    <row r="32" spans="1:13" ht="12.95" customHeight="1" x14ac:dyDescent="0.2">
      <c r="A32" s="144" t="s">
        <v>24</v>
      </c>
      <c r="B32" s="39">
        <v>1899.4</v>
      </c>
      <c r="C32" s="39">
        <v>2033.6</v>
      </c>
      <c r="D32" s="39">
        <v>4943.8999999999996</v>
      </c>
      <c r="E32" s="39">
        <v>3207.4</v>
      </c>
      <c r="F32" s="39">
        <v>3400.1</v>
      </c>
      <c r="G32" s="39">
        <v>3182</v>
      </c>
      <c r="H32" s="108">
        <v>3343.7</v>
      </c>
      <c r="I32" s="108">
        <v>5353.8</v>
      </c>
      <c r="J32" s="108">
        <v>4845.2</v>
      </c>
      <c r="K32" s="108">
        <v>8527.7999999999993</v>
      </c>
      <c r="L32" s="108">
        <v>12364.8</v>
      </c>
      <c r="M32" s="108">
        <v>23040.799999999999</v>
      </c>
    </row>
    <row r="33" spans="1:13" ht="24" x14ac:dyDescent="0.2">
      <c r="A33" s="147" t="s">
        <v>102</v>
      </c>
      <c r="B33" s="39">
        <v>5879.4</v>
      </c>
      <c r="C33" s="39">
        <v>5707.5</v>
      </c>
      <c r="D33" s="39">
        <v>7376.6</v>
      </c>
      <c r="E33" s="39">
        <v>8810.1</v>
      </c>
      <c r="F33" s="39">
        <v>9398.2000000000007</v>
      </c>
      <c r="G33" s="39">
        <v>12297.6</v>
      </c>
      <c r="H33" s="108">
        <v>12763.9</v>
      </c>
      <c r="I33" s="108">
        <v>25017.3</v>
      </c>
      <c r="J33" s="108">
        <v>34473.5</v>
      </c>
      <c r="K33" s="108">
        <v>62775.6</v>
      </c>
      <c r="L33" s="108">
        <v>80307.7</v>
      </c>
      <c r="M33" s="108">
        <v>111924.9</v>
      </c>
    </row>
    <row r="34" spans="1:13" ht="12.95" customHeight="1" x14ac:dyDescent="0.2">
      <c r="A34" s="144" t="s">
        <v>82</v>
      </c>
      <c r="B34" s="39">
        <v>2831.7</v>
      </c>
      <c r="C34" s="39">
        <v>2992</v>
      </c>
      <c r="D34" s="39">
        <v>3787.8</v>
      </c>
      <c r="E34" s="39">
        <v>4418</v>
      </c>
      <c r="F34" s="39">
        <v>3740.1</v>
      </c>
      <c r="G34" s="39">
        <v>6496.1</v>
      </c>
      <c r="H34" s="108">
        <v>2945</v>
      </c>
      <c r="I34" s="108">
        <v>8170.1</v>
      </c>
      <c r="J34" s="108">
        <v>10251.200000000001</v>
      </c>
      <c r="K34" s="108">
        <v>12528.8</v>
      </c>
      <c r="L34" s="108">
        <v>10710.7</v>
      </c>
      <c r="M34" s="108">
        <v>16563</v>
      </c>
    </row>
    <row r="35" spans="1:13" ht="12.95" customHeight="1" x14ac:dyDescent="0.2">
      <c r="A35" s="144" t="s">
        <v>25</v>
      </c>
      <c r="B35" s="39">
        <v>180.2</v>
      </c>
      <c r="C35" s="39">
        <v>239.9</v>
      </c>
      <c r="D35" s="39">
        <v>229.4</v>
      </c>
      <c r="E35" s="39">
        <v>264.8</v>
      </c>
      <c r="F35" s="39">
        <v>238.7</v>
      </c>
      <c r="G35" s="39">
        <v>179.6</v>
      </c>
      <c r="H35" s="108">
        <v>67.7</v>
      </c>
      <c r="I35" s="108">
        <v>406.9</v>
      </c>
      <c r="J35" s="108">
        <v>913.1</v>
      </c>
      <c r="K35" s="108">
        <v>2415.5</v>
      </c>
      <c r="L35" s="108">
        <v>4074.7</v>
      </c>
      <c r="M35" s="108">
        <v>5670.4</v>
      </c>
    </row>
    <row r="36" spans="1:13" ht="12.95" customHeight="1" x14ac:dyDescent="0.2">
      <c r="A36" s="148" t="s">
        <v>26</v>
      </c>
      <c r="B36" s="39">
        <v>352</v>
      </c>
      <c r="C36" s="39">
        <v>414.6</v>
      </c>
      <c r="D36" s="39">
        <v>473.7</v>
      </c>
      <c r="E36" s="39">
        <v>605.79999999999995</v>
      </c>
      <c r="F36" s="39">
        <v>696.2</v>
      </c>
      <c r="G36" s="39">
        <v>852</v>
      </c>
      <c r="H36" s="108">
        <v>868.7</v>
      </c>
      <c r="I36" s="108">
        <v>1688.3</v>
      </c>
      <c r="J36" s="108">
        <v>2077.6</v>
      </c>
      <c r="K36" s="108">
        <v>4159.1000000000004</v>
      </c>
      <c r="L36" s="108">
        <v>5717</v>
      </c>
      <c r="M36" s="108">
        <v>8299.6</v>
      </c>
    </row>
    <row r="37" spans="1:13" ht="12.95" customHeight="1" x14ac:dyDescent="0.2">
      <c r="A37" s="144" t="s">
        <v>27</v>
      </c>
      <c r="B37" s="39">
        <v>8609.6</v>
      </c>
      <c r="C37" s="39">
        <v>10113.799999999999</v>
      </c>
      <c r="D37" s="39">
        <v>5472.8</v>
      </c>
      <c r="E37" s="39">
        <v>5403.9</v>
      </c>
      <c r="F37" s="39">
        <v>4821.3</v>
      </c>
      <c r="G37" s="39">
        <v>4868.7</v>
      </c>
      <c r="H37" s="108">
        <v>5042.7</v>
      </c>
      <c r="I37" s="108">
        <v>7122.9</v>
      </c>
      <c r="J37" s="108">
        <v>8203.6</v>
      </c>
      <c r="K37" s="108">
        <v>10632</v>
      </c>
      <c r="L37" s="108">
        <v>11136.7</v>
      </c>
      <c r="M37" s="108">
        <v>12045.8</v>
      </c>
    </row>
    <row r="38" spans="1:13" ht="12.95" customHeight="1" x14ac:dyDescent="0.2">
      <c r="A38" s="144" t="s">
        <v>28</v>
      </c>
      <c r="B38" s="39">
        <v>39</v>
      </c>
      <c r="C38" s="39">
        <v>94.7</v>
      </c>
      <c r="D38" s="39">
        <v>132.4</v>
      </c>
      <c r="E38" s="39">
        <v>166.9</v>
      </c>
      <c r="F38" s="39">
        <v>254</v>
      </c>
      <c r="G38" s="39">
        <v>284.7</v>
      </c>
      <c r="H38" s="108">
        <v>384</v>
      </c>
      <c r="I38" s="108">
        <v>710.6</v>
      </c>
      <c r="J38" s="108">
        <v>1526.7</v>
      </c>
      <c r="K38" s="108">
        <v>2701.9</v>
      </c>
      <c r="L38" s="108">
        <v>5870.3</v>
      </c>
      <c r="M38" s="108">
        <v>8853.4</v>
      </c>
    </row>
    <row r="39" spans="1:13" ht="12.95" customHeight="1" x14ac:dyDescent="0.2">
      <c r="A39" s="144" t="s">
        <v>84</v>
      </c>
      <c r="B39" s="39">
        <v>1806.8</v>
      </c>
      <c r="C39" s="39">
        <v>2038.9</v>
      </c>
      <c r="D39" s="39">
        <v>2669.2</v>
      </c>
      <c r="E39" s="39">
        <v>2358.5</v>
      </c>
      <c r="F39" s="39">
        <v>2548.3000000000002</v>
      </c>
      <c r="G39" s="39">
        <v>2807.9</v>
      </c>
      <c r="H39" s="108">
        <v>2429.1</v>
      </c>
      <c r="I39" s="108">
        <v>3856.9</v>
      </c>
      <c r="J39" s="108">
        <v>4666.3999999999996</v>
      </c>
      <c r="K39" s="108">
        <v>7358.7</v>
      </c>
      <c r="L39" s="108">
        <v>8507.2999999999993</v>
      </c>
      <c r="M39" s="108">
        <v>11094.4</v>
      </c>
    </row>
    <row r="40" spans="1:13" ht="12.95" customHeight="1" x14ac:dyDescent="0.2">
      <c r="A40" s="144" t="s">
        <v>32</v>
      </c>
      <c r="B40" s="39">
        <v>2655.5</v>
      </c>
      <c r="C40" s="39">
        <v>1097.5</v>
      </c>
      <c r="D40" s="39">
        <v>2836.2</v>
      </c>
      <c r="E40" s="39">
        <v>1351.8</v>
      </c>
      <c r="F40" s="39">
        <v>1392.1</v>
      </c>
      <c r="G40" s="39">
        <v>2090.1</v>
      </c>
      <c r="H40" s="108">
        <v>2229</v>
      </c>
      <c r="I40" s="108">
        <v>4593</v>
      </c>
      <c r="J40" s="108">
        <v>4301.3999999999996</v>
      </c>
      <c r="K40" s="108">
        <v>5882.8</v>
      </c>
      <c r="L40" s="108">
        <v>10724.3</v>
      </c>
      <c r="M40" s="108">
        <v>13350.1</v>
      </c>
    </row>
    <row r="41" spans="1:13" ht="12.95" customHeight="1" x14ac:dyDescent="0.2">
      <c r="A41" s="144" t="s">
        <v>85</v>
      </c>
      <c r="B41" s="39">
        <v>457.3</v>
      </c>
      <c r="C41" s="39">
        <v>463.4</v>
      </c>
      <c r="D41" s="39">
        <v>485.4</v>
      </c>
      <c r="E41" s="39">
        <v>616.9</v>
      </c>
      <c r="F41" s="39">
        <v>644.4</v>
      </c>
      <c r="G41" s="39">
        <v>748.4</v>
      </c>
      <c r="H41" s="108">
        <v>467.8</v>
      </c>
      <c r="I41" s="108">
        <v>1137.5999999999999</v>
      </c>
      <c r="J41" s="108">
        <v>1782.7</v>
      </c>
      <c r="K41" s="108">
        <v>2381.9</v>
      </c>
      <c r="L41" s="108">
        <v>3715</v>
      </c>
      <c r="M41" s="108">
        <v>4502.3</v>
      </c>
    </row>
    <row r="42" spans="1:13" ht="12.95" customHeight="1" x14ac:dyDescent="0.2">
      <c r="A42" s="144" t="s">
        <v>86</v>
      </c>
      <c r="B42" s="39">
        <v>33.6</v>
      </c>
      <c r="C42" s="39">
        <v>38.5</v>
      </c>
      <c r="D42" s="39">
        <v>39</v>
      </c>
      <c r="E42" s="318">
        <v>39.4</v>
      </c>
      <c r="F42" s="318">
        <v>48.7</v>
      </c>
      <c r="G42" s="318">
        <v>70.2</v>
      </c>
      <c r="H42" s="102">
        <v>51.7</v>
      </c>
      <c r="I42" s="102">
        <v>207.8</v>
      </c>
      <c r="J42" s="102">
        <v>338</v>
      </c>
      <c r="K42" s="102">
        <v>500.2</v>
      </c>
      <c r="L42" s="102">
        <v>960.9</v>
      </c>
      <c r="M42" s="102">
        <v>1757.7</v>
      </c>
    </row>
    <row r="43" spans="1:13" ht="24" x14ac:dyDescent="0.2">
      <c r="A43" s="147" t="s">
        <v>55</v>
      </c>
      <c r="B43" s="39">
        <v>92.8</v>
      </c>
      <c r="C43" s="39">
        <v>92.9</v>
      </c>
      <c r="D43" s="39">
        <v>161.9</v>
      </c>
      <c r="E43" s="39">
        <v>166.3</v>
      </c>
      <c r="F43" s="39">
        <v>280.5</v>
      </c>
      <c r="G43" s="39">
        <v>385.2</v>
      </c>
      <c r="H43" s="39">
        <v>334.7</v>
      </c>
      <c r="I43" s="39">
        <v>1121.5</v>
      </c>
      <c r="J43" s="102">
        <v>1027.5</v>
      </c>
      <c r="K43" s="102">
        <v>1787</v>
      </c>
      <c r="L43" s="102">
        <v>2738.1</v>
      </c>
      <c r="M43" s="102">
        <v>4190.2</v>
      </c>
    </row>
    <row r="44" spans="1:13" ht="12.95" customHeight="1" x14ac:dyDescent="0.2">
      <c r="A44" s="144" t="s">
        <v>103</v>
      </c>
      <c r="B44" s="39">
        <v>211.8</v>
      </c>
      <c r="C44" s="39">
        <v>116.6</v>
      </c>
      <c r="D44" s="39">
        <v>102.6</v>
      </c>
      <c r="E44" s="39">
        <v>51.5</v>
      </c>
      <c r="F44" s="39">
        <v>113.5</v>
      </c>
      <c r="G44" s="39">
        <v>77.5</v>
      </c>
      <c r="H44" s="108">
        <v>31.8</v>
      </c>
      <c r="I44" s="108">
        <v>97.8</v>
      </c>
      <c r="J44" s="108">
        <v>138.4</v>
      </c>
      <c r="K44" s="108">
        <v>781.9</v>
      </c>
      <c r="L44" s="108">
        <v>864.2</v>
      </c>
      <c r="M44" s="108">
        <v>1512.6</v>
      </c>
    </row>
    <row r="45" spans="1:13" ht="12.95" customHeight="1" x14ac:dyDescent="0.2">
      <c r="A45" s="144" t="s">
        <v>56</v>
      </c>
      <c r="B45" s="39">
        <v>41.8</v>
      </c>
      <c r="C45" s="39">
        <v>48.9</v>
      </c>
      <c r="D45" s="39">
        <v>71.2</v>
      </c>
      <c r="E45" s="39">
        <v>99.5</v>
      </c>
      <c r="F45" s="39">
        <v>86.5</v>
      </c>
      <c r="G45" s="39">
        <v>58.4</v>
      </c>
      <c r="H45" s="108">
        <v>49.8</v>
      </c>
      <c r="I45" s="108">
        <v>93.3</v>
      </c>
      <c r="J45" s="108">
        <v>140.19999999999999</v>
      </c>
      <c r="K45" s="108">
        <v>321.2</v>
      </c>
      <c r="L45" s="108">
        <v>697.2</v>
      </c>
      <c r="M45" s="108">
        <v>1392</v>
      </c>
    </row>
    <row r="46" spans="1:13" ht="4.9000000000000004" customHeight="1" thickBot="1" x14ac:dyDescent="0.25">
      <c r="A46" s="151"/>
      <c r="B46" s="306"/>
      <c r="C46" s="306"/>
      <c r="D46" s="306"/>
      <c r="E46" s="306"/>
      <c r="F46" s="306"/>
      <c r="G46" s="306"/>
      <c r="H46" s="306"/>
      <c r="I46" s="306"/>
      <c r="J46" s="26"/>
      <c r="K46" s="26"/>
      <c r="L46" s="26"/>
      <c r="M46" s="26"/>
    </row>
  </sheetData>
  <hyperlinks>
    <hyperlink ref="A1" location="Мазмуну!A1" display="МАЗМУНУНА  кайтуу" xr:uid="{00000000-0004-0000-6100-000000000000}"/>
  </hyperlinks>
  <pageMargins left="0.78740157480314965" right="0.78740157480314965" top="0.78740157480314965" bottom="0.78740157480314965" header="0.51181102362204722" footer="0.51181102362204722"/>
  <pageSetup paperSize="9" orientation="portrait" horizontalDpi="120" verticalDpi="144"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M46"/>
  <sheetViews>
    <sheetView workbookViewId="0">
      <selection activeCell="M42" sqref="M42"/>
    </sheetView>
  </sheetViews>
  <sheetFormatPr defaultColWidth="9.140625" defaultRowHeight="12.95" customHeight="1" x14ac:dyDescent="0.2"/>
  <cols>
    <col min="1" max="1" width="44" style="152" customWidth="1"/>
    <col min="2" max="2" width="8.85546875" style="305" hidden="1" customWidth="1"/>
    <col min="3" max="6" width="8.28515625" style="305" hidden="1" customWidth="1"/>
    <col min="7" max="8" width="9.28515625" style="305" hidden="1" customWidth="1"/>
    <col min="9" max="9" width="9.28515625" style="305" customWidth="1"/>
    <col min="10" max="12" width="9.28515625" style="24" customWidth="1"/>
    <col min="13" max="13" width="11" style="24" customWidth="1"/>
    <col min="14" max="16384" width="9.140625" style="305"/>
  </cols>
  <sheetData>
    <row r="1" spans="1:13" s="6" customFormat="1" ht="12.95" customHeight="1" x14ac:dyDescent="0.2">
      <c r="A1" s="952" t="s">
        <v>1375</v>
      </c>
      <c r="M1" s="24"/>
    </row>
    <row r="2" spans="1:13" ht="18" customHeight="1" x14ac:dyDescent="0.2">
      <c r="A2" s="154" t="s">
        <v>366</v>
      </c>
    </row>
    <row r="3" spans="1:13" ht="18" customHeight="1" x14ac:dyDescent="0.2">
      <c r="A3" s="154" t="s">
        <v>367</v>
      </c>
    </row>
    <row r="4" spans="1:13" ht="18" customHeight="1" thickBot="1" x14ac:dyDescent="0.25">
      <c r="A4" s="181" t="s">
        <v>152</v>
      </c>
      <c r="B4" s="320"/>
      <c r="C4" s="306"/>
      <c r="D4" s="306"/>
      <c r="E4" s="306"/>
      <c r="F4" s="306"/>
      <c r="G4" s="306"/>
      <c r="H4" s="306"/>
      <c r="I4" s="306"/>
      <c r="J4" s="26"/>
      <c r="K4" s="26"/>
      <c r="L4" s="26"/>
      <c r="M4" s="26"/>
    </row>
    <row r="5" spans="1:13" s="310" customFormat="1" ht="18" customHeight="1" thickBot="1" x14ac:dyDescent="0.25">
      <c r="A5" s="140"/>
      <c r="B5" s="308">
        <v>2014</v>
      </c>
      <c r="C5" s="308">
        <v>2015</v>
      </c>
      <c r="D5" s="308">
        <v>2016</v>
      </c>
      <c r="E5" s="308">
        <v>2017</v>
      </c>
      <c r="F5" s="308">
        <v>2018</v>
      </c>
      <c r="G5" s="308">
        <v>2019</v>
      </c>
      <c r="H5" s="308">
        <v>2020</v>
      </c>
      <c r="I5" s="308">
        <v>2021</v>
      </c>
      <c r="J5" s="28">
        <v>2022</v>
      </c>
      <c r="K5" s="308">
        <v>2023</v>
      </c>
      <c r="L5" s="28">
        <v>2024</v>
      </c>
      <c r="M5" s="28">
        <v>2025</v>
      </c>
    </row>
    <row r="6" spans="1:13" s="310" customFormat="1" ht="7.5" customHeight="1" x14ac:dyDescent="0.2">
      <c r="A6" s="141"/>
      <c r="J6" s="27"/>
      <c r="K6" s="27"/>
      <c r="L6" s="27"/>
      <c r="M6" s="27"/>
    </row>
    <row r="7" spans="1:13" s="312" customFormat="1" ht="12.95" customHeight="1" x14ac:dyDescent="0.2">
      <c r="A7" s="155" t="s">
        <v>19</v>
      </c>
      <c r="B7" s="311">
        <v>35002.699999999997</v>
      </c>
      <c r="C7" s="311">
        <v>67116.399999999994</v>
      </c>
      <c r="D7" s="311">
        <v>13293.9</v>
      </c>
      <c r="E7" s="311">
        <v>31531.9</v>
      </c>
      <c r="F7" s="311">
        <v>26259.200000000001</v>
      </c>
      <c r="G7" s="311">
        <v>20467.599999999999</v>
      </c>
      <c r="H7" s="106">
        <v>70815.600000000006</v>
      </c>
      <c r="I7" s="106">
        <v>31236</v>
      </c>
      <c r="J7" s="106">
        <v>40945.1</v>
      </c>
      <c r="K7" s="106">
        <v>72895.899999999994</v>
      </c>
      <c r="L7" s="105">
        <v>60848.6</v>
      </c>
      <c r="M7" s="105">
        <v>87580.4</v>
      </c>
    </row>
    <row r="8" spans="1:13" s="316" customFormat="1" ht="12.95" customHeight="1" x14ac:dyDescent="0.2">
      <c r="A8" s="156" t="s">
        <v>20</v>
      </c>
      <c r="B8" s="321"/>
      <c r="C8" s="321"/>
      <c r="D8" s="322"/>
      <c r="E8" s="322"/>
      <c r="F8" s="322"/>
      <c r="G8" s="322"/>
      <c r="H8" s="107"/>
      <c r="I8" s="107"/>
      <c r="J8" s="107"/>
      <c r="K8" s="107"/>
      <c r="L8" s="322">
        <v>60848.6</v>
      </c>
      <c r="M8" s="322"/>
    </row>
    <row r="9" spans="1:13" ht="12.95" customHeight="1" x14ac:dyDescent="0.2">
      <c r="A9" s="143" t="s">
        <v>50</v>
      </c>
      <c r="B9" s="315">
        <v>239.2</v>
      </c>
      <c r="C9" s="315">
        <v>485.8</v>
      </c>
      <c r="D9" s="315">
        <v>142.6</v>
      </c>
      <c r="E9" s="315">
        <v>182</v>
      </c>
      <c r="F9" s="315">
        <v>210.7</v>
      </c>
      <c r="G9" s="315">
        <v>152.69999999999999</v>
      </c>
      <c r="H9" s="110">
        <v>190.5</v>
      </c>
      <c r="I9" s="110">
        <v>214.5</v>
      </c>
      <c r="J9" s="110">
        <v>167.6</v>
      </c>
      <c r="K9" s="110">
        <v>334</v>
      </c>
      <c r="L9" s="108">
        <v>743.4</v>
      </c>
      <c r="M9" s="108">
        <v>762.6</v>
      </c>
    </row>
    <row r="10" spans="1:13" ht="12.95" customHeight="1" x14ac:dyDescent="0.2">
      <c r="A10" s="144" t="s">
        <v>101</v>
      </c>
      <c r="B10" s="315">
        <v>2724.4</v>
      </c>
      <c r="C10" s="315">
        <v>8950.5</v>
      </c>
      <c r="D10" s="315">
        <v>1895.1</v>
      </c>
      <c r="E10" s="315">
        <v>1590.7</v>
      </c>
      <c r="F10" s="315">
        <v>1524.4</v>
      </c>
      <c r="G10" s="315">
        <v>1260.5999999999999</v>
      </c>
      <c r="H10" s="110">
        <v>11048.5</v>
      </c>
      <c r="I10" s="110">
        <v>4369.7</v>
      </c>
      <c r="J10" s="110">
        <v>4250.7</v>
      </c>
      <c r="K10" s="110">
        <v>6580.3</v>
      </c>
      <c r="L10" s="108">
        <v>3165.9</v>
      </c>
      <c r="M10" s="108">
        <v>4178.1000000000004</v>
      </c>
    </row>
    <row r="11" spans="1:13" ht="12.95" customHeight="1" x14ac:dyDescent="0.2">
      <c r="A11" s="144" t="s">
        <v>64</v>
      </c>
      <c r="B11" s="315">
        <v>6696.8</v>
      </c>
      <c r="C11" s="315">
        <v>13766.9</v>
      </c>
      <c r="D11" s="315">
        <v>1885.3</v>
      </c>
      <c r="E11" s="315">
        <v>3782</v>
      </c>
      <c r="F11" s="315">
        <v>5245.1</v>
      </c>
      <c r="G11" s="315">
        <v>7187</v>
      </c>
      <c r="H11" s="110">
        <v>15904.4</v>
      </c>
      <c r="I11" s="110">
        <v>7245.8</v>
      </c>
      <c r="J11" s="110">
        <v>5965.5</v>
      </c>
      <c r="K11" s="110">
        <v>7750</v>
      </c>
      <c r="L11" s="108">
        <v>4615.8</v>
      </c>
      <c r="M11" s="108">
        <v>10196.200000000001</v>
      </c>
    </row>
    <row r="12" spans="1:13" ht="23.45" customHeight="1" x14ac:dyDescent="0.2">
      <c r="A12" s="145" t="s">
        <v>90</v>
      </c>
      <c r="B12" s="315">
        <v>787.7</v>
      </c>
      <c r="C12" s="315">
        <v>1799.5</v>
      </c>
      <c r="D12" s="315">
        <v>378.4</v>
      </c>
      <c r="E12" s="315">
        <v>529.9</v>
      </c>
      <c r="F12" s="315">
        <v>610.29999999999995</v>
      </c>
      <c r="G12" s="315">
        <v>683.7</v>
      </c>
      <c r="H12" s="110">
        <v>1001.7</v>
      </c>
      <c r="I12" s="110">
        <v>484.7</v>
      </c>
      <c r="J12" s="110">
        <v>413.1</v>
      </c>
      <c r="K12" s="110">
        <v>412.4</v>
      </c>
      <c r="L12" s="108">
        <v>1012.4</v>
      </c>
      <c r="M12" s="108">
        <v>3246.9</v>
      </c>
    </row>
    <row r="13" spans="1:13" ht="12.95" customHeight="1" x14ac:dyDescent="0.2">
      <c r="A13" s="146" t="s">
        <v>66</v>
      </c>
      <c r="B13" s="315">
        <v>122.7</v>
      </c>
      <c r="C13" s="39" t="s">
        <v>33</v>
      </c>
      <c r="D13" s="315">
        <v>126.9</v>
      </c>
      <c r="E13" s="315">
        <v>49.1</v>
      </c>
      <c r="F13" s="315">
        <v>18.399999999999999</v>
      </c>
      <c r="G13" s="315">
        <v>31.43</v>
      </c>
      <c r="H13" s="110">
        <v>1.4</v>
      </c>
      <c r="I13" s="110">
        <v>11.2</v>
      </c>
      <c r="J13" s="110">
        <v>4.5999999999999996</v>
      </c>
      <c r="K13" s="110">
        <v>2.4</v>
      </c>
      <c r="L13" s="108">
        <v>27.6</v>
      </c>
      <c r="M13" s="108">
        <v>2</v>
      </c>
    </row>
    <row r="14" spans="1:13" ht="36" x14ac:dyDescent="0.2">
      <c r="A14" s="145" t="s">
        <v>91</v>
      </c>
      <c r="B14" s="315">
        <v>245.2</v>
      </c>
      <c r="C14" s="315">
        <v>210.7</v>
      </c>
      <c r="D14" s="315">
        <v>110.6</v>
      </c>
      <c r="E14" s="315">
        <v>33.200000000000003</v>
      </c>
      <c r="F14" s="315">
        <v>41.8</v>
      </c>
      <c r="G14" s="315">
        <v>104.2</v>
      </c>
      <c r="H14" s="110">
        <v>261.10000000000002</v>
      </c>
      <c r="I14" s="110">
        <v>376.1</v>
      </c>
      <c r="J14" s="110">
        <v>214.6</v>
      </c>
      <c r="K14" s="110">
        <v>212.2</v>
      </c>
      <c r="L14" s="108">
        <v>490.9</v>
      </c>
      <c r="M14" s="108">
        <v>397.5</v>
      </c>
    </row>
    <row r="15" spans="1:13" ht="24" x14ac:dyDescent="0.2">
      <c r="A15" s="145" t="s">
        <v>68</v>
      </c>
      <c r="B15" s="315">
        <v>58.9</v>
      </c>
      <c r="C15" s="315">
        <v>131.30000000000001</v>
      </c>
      <c r="D15" s="315">
        <v>100.1</v>
      </c>
      <c r="E15" s="315">
        <v>152.5</v>
      </c>
      <c r="F15" s="315">
        <v>119.1</v>
      </c>
      <c r="G15" s="315">
        <v>97.1</v>
      </c>
      <c r="H15" s="110">
        <v>180.8</v>
      </c>
      <c r="I15" s="110">
        <v>126.1</v>
      </c>
      <c r="J15" s="110">
        <v>52.3</v>
      </c>
      <c r="K15" s="110">
        <v>69.7</v>
      </c>
      <c r="L15" s="108">
        <v>78.3</v>
      </c>
      <c r="M15" s="108">
        <v>325.7</v>
      </c>
    </row>
    <row r="16" spans="1:13" ht="23.85" customHeight="1" x14ac:dyDescent="0.2">
      <c r="A16" s="145" t="s">
        <v>95</v>
      </c>
      <c r="B16" s="315">
        <v>4305.2</v>
      </c>
      <c r="C16" s="315">
        <v>7418.2</v>
      </c>
      <c r="D16" s="315">
        <v>55.3</v>
      </c>
      <c r="E16" s="315">
        <v>2031.9</v>
      </c>
      <c r="F16" s="315">
        <v>3355.8</v>
      </c>
      <c r="G16" s="315">
        <v>5049.5</v>
      </c>
      <c r="H16" s="110">
        <v>11920.7</v>
      </c>
      <c r="I16" s="110">
        <v>4961.3999999999996</v>
      </c>
      <c r="J16" s="110">
        <v>4262.5</v>
      </c>
      <c r="K16" s="110">
        <v>6088.6</v>
      </c>
      <c r="L16" s="108">
        <v>1853.5</v>
      </c>
      <c r="M16" s="108">
        <v>3874.1</v>
      </c>
    </row>
    <row r="17" spans="1:13" ht="12.95" customHeight="1" x14ac:dyDescent="0.2">
      <c r="A17" s="146" t="s">
        <v>70</v>
      </c>
      <c r="B17" s="315">
        <v>123.3</v>
      </c>
      <c r="C17" s="315">
        <v>456.7</v>
      </c>
      <c r="D17" s="315">
        <v>239.5</v>
      </c>
      <c r="E17" s="315">
        <v>93.2</v>
      </c>
      <c r="F17" s="315">
        <v>186.5</v>
      </c>
      <c r="G17" s="315">
        <v>258.8</v>
      </c>
      <c r="H17" s="110">
        <v>333.6</v>
      </c>
      <c r="I17" s="110">
        <v>301.5</v>
      </c>
      <c r="J17" s="110">
        <v>178.6</v>
      </c>
      <c r="K17" s="110">
        <v>118.4</v>
      </c>
      <c r="L17" s="108">
        <v>39.299999999999997</v>
      </c>
      <c r="M17" s="108">
        <v>197.2</v>
      </c>
    </row>
    <row r="18" spans="1:13" ht="12.2" customHeight="1" x14ac:dyDescent="0.2">
      <c r="A18" s="146" t="s">
        <v>71</v>
      </c>
      <c r="B18" s="315">
        <v>23.5</v>
      </c>
      <c r="C18" s="315">
        <v>14.7</v>
      </c>
      <c r="D18" s="315">
        <v>9.6999999999999993</v>
      </c>
      <c r="E18" s="315">
        <v>12.9</v>
      </c>
      <c r="F18" s="315">
        <v>11.7</v>
      </c>
      <c r="G18" s="315">
        <v>61.1</v>
      </c>
      <c r="H18" s="110">
        <v>38.700000000000003</v>
      </c>
      <c r="I18" s="110">
        <v>5.9</v>
      </c>
      <c r="J18" s="110">
        <v>18.2</v>
      </c>
      <c r="K18" s="110">
        <v>39</v>
      </c>
      <c r="L18" s="108">
        <v>36.4</v>
      </c>
      <c r="M18" s="108">
        <v>14.8</v>
      </c>
    </row>
    <row r="19" spans="1:13" ht="12.95" customHeight="1" x14ac:dyDescent="0.2">
      <c r="A19" s="146" t="s">
        <v>72</v>
      </c>
      <c r="B19" s="39">
        <v>58.9</v>
      </c>
      <c r="C19" s="39">
        <v>221.6</v>
      </c>
      <c r="D19" s="39">
        <v>69.5</v>
      </c>
      <c r="E19" s="39">
        <v>112.6</v>
      </c>
      <c r="F19" s="39">
        <v>42.7</v>
      </c>
      <c r="G19" s="315">
        <v>53.9</v>
      </c>
      <c r="H19" s="110">
        <v>74.2</v>
      </c>
      <c r="I19" s="110">
        <v>72.599999999999994</v>
      </c>
      <c r="J19" s="110">
        <v>50.5</v>
      </c>
      <c r="K19" s="110">
        <v>43.9</v>
      </c>
      <c r="L19" s="108">
        <v>103.5</v>
      </c>
      <c r="M19" s="108">
        <v>94</v>
      </c>
    </row>
    <row r="20" spans="1:13" ht="12.95" customHeight="1" x14ac:dyDescent="0.2">
      <c r="A20" s="317" t="s">
        <v>363</v>
      </c>
      <c r="B20" s="39">
        <v>644.70000000000005</v>
      </c>
      <c r="C20" s="39">
        <v>1289.2</v>
      </c>
      <c r="D20" s="39">
        <v>492.2</v>
      </c>
      <c r="E20" s="39">
        <v>226</v>
      </c>
      <c r="F20" s="39">
        <v>398.3</v>
      </c>
      <c r="G20" s="39">
        <v>365</v>
      </c>
      <c r="H20" s="108">
        <v>1329.8</v>
      </c>
      <c r="I20" s="108">
        <v>474.2</v>
      </c>
      <c r="J20" s="108">
        <v>81.400000000000006</v>
      </c>
      <c r="K20" s="108">
        <v>253.5</v>
      </c>
      <c r="L20" s="108">
        <v>351.4</v>
      </c>
      <c r="M20" s="108">
        <v>796.3</v>
      </c>
    </row>
    <row r="21" spans="1:13" ht="36" x14ac:dyDescent="0.2">
      <c r="A21" s="145" t="s">
        <v>96</v>
      </c>
      <c r="B21" s="39">
        <v>197.6</v>
      </c>
      <c r="C21" s="39">
        <v>2021</v>
      </c>
      <c r="D21" s="39">
        <v>229.6</v>
      </c>
      <c r="E21" s="39">
        <v>362.3</v>
      </c>
      <c r="F21" s="39">
        <v>179.8</v>
      </c>
      <c r="G21" s="39">
        <v>317.89999999999998</v>
      </c>
      <c r="H21" s="108">
        <v>495.2</v>
      </c>
      <c r="I21" s="108">
        <v>241.8</v>
      </c>
      <c r="J21" s="108">
        <v>267</v>
      </c>
      <c r="K21" s="108">
        <v>158.6</v>
      </c>
      <c r="L21" s="108">
        <v>210.8</v>
      </c>
      <c r="M21" s="108">
        <v>553.70000000000005</v>
      </c>
    </row>
    <row r="22" spans="1:13" ht="24" x14ac:dyDescent="0.2">
      <c r="A22" s="145" t="s">
        <v>75</v>
      </c>
      <c r="B22" s="39">
        <v>4.2</v>
      </c>
      <c r="C22" s="39">
        <v>0.1</v>
      </c>
      <c r="D22" s="39">
        <v>5.2</v>
      </c>
      <c r="E22" s="39">
        <v>1.7</v>
      </c>
      <c r="F22" s="39">
        <v>13.6</v>
      </c>
      <c r="G22" s="39">
        <v>1.1000000000000001</v>
      </c>
      <c r="H22" s="108">
        <v>0.89249999999999996</v>
      </c>
      <c r="I22" s="108">
        <v>0.9</v>
      </c>
      <c r="J22" s="108">
        <v>310.60000000000002</v>
      </c>
      <c r="K22" s="108">
        <v>8.6999999999999993</v>
      </c>
      <c r="L22" s="108">
        <v>32.299999999999997</v>
      </c>
      <c r="M22" s="108">
        <v>18.399999999999999</v>
      </c>
    </row>
    <row r="23" spans="1:13" ht="12.95" customHeight="1" x14ac:dyDescent="0.2">
      <c r="A23" s="146" t="s">
        <v>76</v>
      </c>
      <c r="B23" s="39">
        <v>20.6</v>
      </c>
      <c r="C23" s="39">
        <v>21.6</v>
      </c>
      <c r="D23" s="39">
        <v>9.5</v>
      </c>
      <c r="E23" s="39">
        <v>83.3</v>
      </c>
      <c r="F23" s="39">
        <v>99.1</v>
      </c>
      <c r="G23" s="39">
        <v>17.399999999999999</v>
      </c>
      <c r="H23" s="108">
        <v>24.2</v>
      </c>
      <c r="I23" s="108">
        <v>64.900000000000006</v>
      </c>
      <c r="J23" s="108">
        <v>57.6</v>
      </c>
      <c r="K23" s="108">
        <v>81.400000000000006</v>
      </c>
      <c r="L23" s="108">
        <v>92.7</v>
      </c>
      <c r="M23" s="108">
        <v>243.3</v>
      </c>
    </row>
    <row r="24" spans="1:13" ht="12" x14ac:dyDescent="0.2">
      <c r="A24" s="145" t="s">
        <v>77</v>
      </c>
      <c r="B24" s="39">
        <v>27.4</v>
      </c>
      <c r="C24" s="39">
        <v>58.3</v>
      </c>
      <c r="D24" s="39">
        <v>18.600000000000001</v>
      </c>
      <c r="E24" s="39">
        <v>32.6</v>
      </c>
      <c r="F24" s="39">
        <v>96.5</v>
      </c>
      <c r="G24" s="39">
        <v>32.700000000000003</v>
      </c>
      <c r="H24" s="108">
        <v>16.600000000000001</v>
      </c>
      <c r="I24" s="108">
        <v>10.8</v>
      </c>
      <c r="J24" s="108">
        <v>16.600000000000001</v>
      </c>
      <c r="K24" s="108">
        <v>18.899999999999999</v>
      </c>
      <c r="L24" s="108">
        <v>6.9</v>
      </c>
      <c r="M24" s="108">
        <v>29.9</v>
      </c>
    </row>
    <row r="25" spans="1:13" ht="12.95" customHeight="1" x14ac:dyDescent="0.2">
      <c r="A25" s="145" t="s">
        <v>78</v>
      </c>
      <c r="B25" s="39">
        <v>0.2</v>
      </c>
      <c r="C25" s="39">
        <v>0.2</v>
      </c>
      <c r="D25" s="39">
        <v>3.5</v>
      </c>
      <c r="E25" s="39">
        <v>1.9</v>
      </c>
      <c r="F25" s="39">
        <v>0.3</v>
      </c>
      <c r="G25" s="39">
        <v>5</v>
      </c>
      <c r="H25" s="108">
        <v>78.5</v>
      </c>
      <c r="I25" s="108">
        <v>0.22</v>
      </c>
      <c r="J25" s="108">
        <v>10.7</v>
      </c>
      <c r="K25" s="108">
        <v>72.900000000000006</v>
      </c>
      <c r="L25" s="108">
        <v>184.9</v>
      </c>
      <c r="M25" s="108">
        <v>75.2</v>
      </c>
    </row>
    <row r="26" spans="1:13" ht="24" x14ac:dyDescent="0.2">
      <c r="A26" s="145" t="s">
        <v>104</v>
      </c>
      <c r="B26" s="39">
        <v>76.7</v>
      </c>
      <c r="C26" s="39">
        <v>123.7</v>
      </c>
      <c r="D26" s="39">
        <v>36.700000000000003</v>
      </c>
      <c r="E26" s="39">
        <v>58.9</v>
      </c>
      <c r="F26" s="39">
        <v>71.2</v>
      </c>
      <c r="G26" s="39">
        <v>108.2</v>
      </c>
      <c r="H26" s="108">
        <v>147.1</v>
      </c>
      <c r="I26" s="108">
        <v>113.5</v>
      </c>
      <c r="J26" s="108">
        <v>27</v>
      </c>
      <c r="K26" s="108">
        <v>169.4</v>
      </c>
      <c r="L26" s="108">
        <v>95</v>
      </c>
      <c r="M26" s="108">
        <v>327.3</v>
      </c>
    </row>
    <row r="27" spans="1:13" ht="24" x14ac:dyDescent="0.2">
      <c r="A27" s="147" t="s">
        <v>22</v>
      </c>
      <c r="B27" s="39">
        <v>6228.5</v>
      </c>
      <c r="C27" s="39">
        <v>14766.9</v>
      </c>
      <c r="D27" s="39">
        <v>1620.6</v>
      </c>
      <c r="E27" s="39">
        <v>13803.5</v>
      </c>
      <c r="F27" s="39">
        <v>4689</v>
      </c>
      <c r="G27" s="39">
        <v>2501.1</v>
      </c>
      <c r="H27" s="108">
        <v>15453.6</v>
      </c>
      <c r="I27" s="108">
        <v>8312.1</v>
      </c>
      <c r="J27" s="108">
        <v>12919.7</v>
      </c>
      <c r="K27" s="108">
        <v>18534.7</v>
      </c>
      <c r="L27" s="108">
        <v>25238.7</v>
      </c>
      <c r="M27" s="108">
        <v>28371.4</v>
      </c>
    </row>
    <row r="28" spans="1:13" ht="24" x14ac:dyDescent="0.2">
      <c r="A28" s="145" t="s">
        <v>79</v>
      </c>
      <c r="B28" s="39">
        <v>3458.4</v>
      </c>
      <c r="C28" s="39">
        <v>11304.1</v>
      </c>
      <c r="D28" s="39">
        <v>508.9</v>
      </c>
      <c r="E28" s="39">
        <v>13036.1</v>
      </c>
      <c r="F28" s="39">
        <v>3169.4</v>
      </c>
      <c r="G28" s="39">
        <v>1994.9</v>
      </c>
      <c r="H28" s="108">
        <v>14918.9</v>
      </c>
      <c r="I28" s="108">
        <v>8202.9</v>
      </c>
      <c r="J28" s="108">
        <v>12664.5</v>
      </c>
      <c r="K28" s="108">
        <v>18360.599999999999</v>
      </c>
      <c r="L28" s="108">
        <v>24120.3</v>
      </c>
      <c r="M28" s="108">
        <v>27245.8</v>
      </c>
    </row>
    <row r="29" spans="1:13" ht="24" x14ac:dyDescent="0.2">
      <c r="A29" s="145" t="s">
        <v>80</v>
      </c>
      <c r="B29" s="39">
        <v>2627.8</v>
      </c>
      <c r="C29" s="39">
        <v>3282.8</v>
      </c>
      <c r="D29" s="39">
        <v>808.4</v>
      </c>
      <c r="E29" s="39">
        <v>624.9</v>
      </c>
      <c r="F29" s="39">
        <v>1403.9</v>
      </c>
      <c r="G29" s="39">
        <v>386.9</v>
      </c>
      <c r="H29" s="108">
        <v>258.3</v>
      </c>
      <c r="I29" s="108" t="s">
        <v>33</v>
      </c>
      <c r="J29" s="108" t="s">
        <v>33</v>
      </c>
      <c r="K29" s="108" t="s">
        <v>33</v>
      </c>
      <c r="L29" s="108" t="s">
        <v>33</v>
      </c>
      <c r="M29" s="108" t="s">
        <v>33</v>
      </c>
    </row>
    <row r="30" spans="1:13" ht="13.35" customHeight="1" x14ac:dyDescent="0.2">
      <c r="A30" s="145" t="s">
        <v>49</v>
      </c>
      <c r="B30" s="39">
        <v>142.30000000000001</v>
      </c>
      <c r="C30" s="39">
        <v>180</v>
      </c>
      <c r="D30" s="39">
        <v>303.2</v>
      </c>
      <c r="E30" s="39">
        <v>142.5</v>
      </c>
      <c r="F30" s="39">
        <v>115.7</v>
      </c>
      <c r="G30" s="39">
        <v>119.3</v>
      </c>
      <c r="H30" s="108">
        <v>276.5</v>
      </c>
      <c r="I30" s="108">
        <v>109.2</v>
      </c>
      <c r="J30" s="108">
        <v>255.2</v>
      </c>
      <c r="K30" s="108">
        <v>174.1</v>
      </c>
      <c r="L30" s="108">
        <v>1118.4000000000001</v>
      </c>
      <c r="M30" s="108">
        <v>1125.5</v>
      </c>
    </row>
    <row r="31" spans="1:13" ht="24" x14ac:dyDescent="0.2">
      <c r="A31" s="147" t="s">
        <v>81</v>
      </c>
      <c r="B31" s="39">
        <v>138.9</v>
      </c>
      <c r="C31" s="39">
        <v>226.6</v>
      </c>
      <c r="D31" s="39">
        <v>97.1</v>
      </c>
      <c r="E31" s="39">
        <v>190.3</v>
      </c>
      <c r="F31" s="39">
        <v>114.3</v>
      </c>
      <c r="G31" s="39">
        <v>108.2</v>
      </c>
      <c r="H31" s="108">
        <v>222.1</v>
      </c>
      <c r="I31" s="108">
        <v>209.5</v>
      </c>
      <c r="J31" s="108">
        <v>205.2</v>
      </c>
      <c r="K31" s="108">
        <v>220.9</v>
      </c>
      <c r="L31" s="108">
        <v>205.5</v>
      </c>
      <c r="M31" s="108">
        <v>416.8</v>
      </c>
    </row>
    <row r="32" spans="1:13" ht="12.95" customHeight="1" x14ac:dyDescent="0.2">
      <c r="A32" s="144" t="s">
        <v>24</v>
      </c>
      <c r="B32" s="39">
        <v>2168.1999999999998</v>
      </c>
      <c r="C32" s="39">
        <v>3652.7</v>
      </c>
      <c r="D32" s="39">
        <v>1045.0999999999999</v>
      </c>
      <c r="E32" s="39">
        <v>1333.7</v>
      </c>
      <c r="F32" s="39">
        <v>2104.6</v>
      </c>
      <c r="G32" s="39">
        <v>2109</v>
      </c>
      <c r="H32" s="108">
        <v>2797.8</v>
      </c>
      <c r="I32" s="108">
        <v>2717.1</v>
      </c>
      <c r="J32" s="108">
        <v>4784</v>
      </c>
      <c r="K32" s="108">
        <v>6928.1</v>
      </c>
      <c r="L32" s="108">
        <v>9209.2999999999993</v>
      </c>
      <c r="M32" s="108">
        <v>11833.9</v>
      </c>
    </row>
    <row r="33" spans="1:13" ht="24" x14ac:dyDescent="0.2">
      <c r="A33" s="147" t="s">
        <v>102</v>
      </c>
      <c r="B33" s="39">
        <v>2073.1</v>
      </c>
      <c r="C33" s="39">
        <v>5592.2</v>
      </c>
      <c r="D33" s="39">
        <v>1983.6</v>
      </c>
      <c r="E33" s="39">
        <v>1851.1</v>
      </c>
      <c r="F33" s="39">
        <v>2257.6</v>
      </c>
      <c r="G33" s="39">
        <v>1841.2</v>
      </c>
      <c r="H33" s="108">
        <v>5912.6</v>
      </c>
      <c r="I33" s="108">
        <v>1980.5</v>
      </c>
      <c r="J33" s="108">
        <v>4272.2</v>
      </c>
      <c r="K33" s="108">
        <v>21542.400000000001</v>
      </c>
      <c r="L33" s="108">
        <v>7721.6</v>
      </c>
      <c r="M33" s="108">
        <v>11363.3</v>
      </c>
    </row>
    <row r="34" spans="1:13" ht="12.95" customHeight="1" x14ac:dyDescent="0.2">
      <c r="A34" s="144" t="s">
        <v>82</v>
      </c>
      <c r="B34" s="39">
        <v>1472.3</v>
      </c>
      <c r="C34" s="39">
        <v>2014.6</v>
      </c>
      <c r="D34" s="39">
        <v>751.2</v>
      </c>
      <c r="E34" s="39">
        <v>430.2</v>
      </c>
      <c r="F34" s="39">
        <v>779.6</v>
      </c>
      <c r="G34" s="39">
        <v>445.3</v>
      </c>
      <c r="H34" s="108">
        <v>1008.3</v>
      </c>
      <c r="I34" s="108">
        <v>1064.3</v>
      </c>
      <c r="J34" s="108">
        <v>1414.7</v>
      </c>
      <c r="K34" s="108">
        <v>2041.1</v>
      </c>
      <c r="L34" s="108">
        <v>2059.9</v>
      </c>
      <c r="M34" s="108">
        <v>2961.1</v>
      </c>
    </row>
    <row r="35" spans="1:13" ht="12.95" customHeight="1" x14ac:dyDescent="0.2">
      <c r="A35" s="144" t="s">
        <v>25</v>
      </c>
      <c r="B35" s="39">
        <v>622.9</v>
      </c>
      <c r="C35" s="39">
        <v>813.7</v>
      </c>
      <c r="D35" s="39">
        <v>229.7</v>
      </c>
      <c r="E35" s="39">
        <v>446.9</v>
      </c>
      <c r="F35" s="39">
        <v>305</v>
      </c>
      <c r="G35" s="39">
        <v>384</v>
      </c>
      <c r="H35" s="108">
        <v>1090.4000000000001</v>
      </c>
      <c r="I35" s="108">
        <v>833.9</v>
      </c>
      <c r="J35" s="108">
        <v>2128.8000000000002</v>
      </c>
      <c r="K35" s="108">
        <v>631.9</v>
      </c>
      <c r="L35" s="108">
        <v>451.3</v>
      </c>
      <c r="M35" s="108">
        <v>768.1</v>
      </c>
    </row>
    <row r="36" spans="1:13" ht="12.95" customHeight="1" x14ac:dyDescent="0.2">
      <c r="A36" s="148" t="s">
        <v>26</v>
      </c>
      <c r="B36" s="39">
        <v>96.1</v>
      </c>
      <c r="C36" s="39">
        <v>69</v>
      </c>
      <c r="D36" s="39">
        <v>136.1</v>
      </c>
      <c r="E36" s="39">
        <v>96.8</v>
      </c>
      <c r="F36" s="39">
        <v>261</v>
      </c>
      <c r="G36" s="39">
        <v>270</v>
      </c>
      <c r="H36" s="108">
        <v>334</v>
      </c>
      <c r="I36" s="108">
        <v>365.6</v>
      </c>
      <c r="J36" s="108">
        <v>548.9</v>
      </c>
      <c r="K36" s="108">
        <v>764.8</v>
      </c>
      <c r="L36" s="108">
        <v>1759.5</v>
      </c>
      <c r="M36" s="108">
        <v>2798.4</v>
      </c>
    </row>
    <row r="37" spans="1:13" ht="12.95" customHeight="1" x14ac:dyDescent="0.2">
      <c r="A37" s="144" t="s">
        <v>27</v>
      </c>
      <c r="B37" s="39">
        <v>1208.5</v>
      </c>
      <c r="C37" s="39">
        <v>2553.8000000000002</v>
      </c>
      <c r="D37" s="39">
        <v>284</v>
      </c>
      <c r="E37" s="39">
        <v>437.9</v>
      </c>
      <c r="F37" s="39">
        <v>638.20000000000005</v>
      </c>
      <c r="G37" s="39">
        <v>796</v>
      </c>
      <c r="H37" s="108">
        <v>2820.3</v>
      </c>
      <c r="I37" s="108">
        <v>564.5</v>
      </c>
      <c r="J37" s="108">
        <v>451.6</v>
      </c>
      <c r="K37" s="108">
        <v>595.20000000000005</v>
      </c>
      <c r="L37" s="108">
        <v>173.5</v>
      </c>
      <c r="M37" s="108">
        <v>448.8</v>
      </c>
    </row>
    <row r="38" spans="1:13" ht="12.95" customHeight="1" x14ac:dyDescent="0.2">
      <c r="A38" s="144" t="s">
        <v>28</v>
      </c>
      <c r="B38" s="39">
        <v>70.099999999999994</v>
      </c>
      <c r="C38" s="39">
        <v>92.8</v>
      </c>
      <c r="D38" s="39">
        <v>68.900000000000006</v>
      </c>
      <c r="E38" s="39">
        <v>62.2</v>
      </c>
      <c r="F38" s="39">
        <v>55.6</v>
      </c>
      <c r="G38" s="39">
        <v>137.1</v>
      </c>
      <c r="H38" s="108">
        <v>119.1</v>
      </c>
      <c r="I38" s="108">
        <v>92.3</v>
      </c>
      <c r="J38" s="108">
        <v>243.7</v>
      </c>
      <c r="K38" s="108">
        <v>489.4</v>
      </c>
      <c r="L38" s="108">
        <v>839.2</v>
      </c>
      <c r="M38" s="108">
        <v>2958.7</v>
      </c>
    </row>
    <row r="39" spans="1:13" ht="12.95" customHeight="1" x14ac:dyDescent="0.2">
      <c r="A39" s="144" t="s">
        <v>84</v>
      </c>
      <c r="B39" s="39">
        <v>967.8</v>
      </c>
      <c r="C39" s="39">
        <v>2764.3</v>
      </c>
      <c r="D39" s="39">
        <v>1326.6</v>
      </c>
      <c r="E39" s="39">
        <v>699.7</v>
      </c>
      <c r="F39" s="39">
        <v>1138</v>
      </c>
      <c r="G39" s="39">
        <v>472.6</v>
      </c>
      <c r="H39" s="108">
        <v>3223</v>
      </c>
      <c r="I39" s="108">
        <v>987.6</v>
      </c>
      <c r="J39" s="108">
        <v>1047</v>
      </c>
      <c r="K39" s="108">
        <v>1185.0999999999999</v>
      </c>
      <c r="L39" s="108">
        <v>2034.7</v>
      </c>
      <c r="M39" s="108">
        <v>1821.4</v>
      </c>
    </row>
    <row r="40" spans="1:13" ht="12.95" customHeight="1" x14ac:dyDescent="0.2">
      <c r="A40" s="144" t="s">
        <v>32</v>
      </c>
      <c r="B40" s="39">
        <v>9862.6</v>
      </c>
      <c r="C40" s="39">
        <v>10754.4</v>
      </c>
      <c r="D40" s="39">
        <v>1606.1</v>
      </c>
      <c r="E40" s="39">
        <v>6342.7</v>
      </c>
      <c r="F40" s="39">
        <v>6577.3</v>
      </c>
      <c r="G40" s="39">
        <v>2421.3000000000002</v>
      </c>
      <c r="H40" s="108">
        <v>9776.6</v>
      </c>
      <c r="I40" s="108">
        <v>1687.5</v>
      </c>
      <c r="J40" s="108">
        <v>1755.9</v>
      </c>
      <c r="K40" s="108">
        <v>3983.8</v>
      </c>
      <c r="L40" s="108">
        <v>1170.8</v>
      </c>
      <c r="M40" s="108">
        <v>5906.1</v>
      </c>
    </row>
    <row r="41" spans="1:13" ht="12.95" customHeight="1" x14ac:dyDescent="0.2">
      <c r="A41" s="144" t="s">
        <v>85</v>
      </c>
      <c r="B41" s="39">
        <v>210.1</v>
      </c>
      <c r="C41" s="39">
        <v>310.7</v>
      </c>
      <c r="D41" s="39">
        <v>73.099999999999994</v>
      </c>
      <c r="E41" s="39">
        <v>86.4</v>
      </c>
      <c r="F41" s="39">
        <v>105.2</v>
      </c>
      <c r="G41" s="39">
        <v>93.1</v>
      </c>
      <c r="H41" s="108">
        <v>252.2</v>
      </c>
      <c r="I41" s="108">
        <v>123.4</v>
      </c>
      <c r="J41" s="108">
        <v>214</v>
      </c>
      <c r="K41" s="108">
        <v>542.4</v>
      </c>
      <c r="L41" s="108">
        <v>710.3</v>
      </c>
      <c r="M41" s="108">
        <v>1489.7</v>
      </c>
    </row>
    <row r="42" spans="1:13" ht="12.95" customHeight="1" x14ac:dyDescent="0.2">
      <c r="A42" s="144" t="s">
        <v>86</v>
      </c>
      <c r="B42" s="39">
        <v>33.4</v>
      </c>
      <c r="C42" s="39">
        <v>19.600000000000001</v>
      </c>
      <c r="D42" s="305">
        <v>16.7</v>
      </c>
      <c r="E42" s="305">
        <v>22.1</v>
      </c>
      <c r="F42" s="305">
        <v>25.1</v>
      </c>
      <c r="G42" s="318">
        <v>28.4</v>
      </c>
      <c r="H42" s="102">
        <v>21.9925</v>
      </c>
      <c r="I42" s="102">
        <v>27.6</v>
      </c>
      <c r="J42" s="102">
        <v>44.1</v>
      </c>
      <c r="K42" s="102">
        <v>214.5</v>
      </c>
      <c r="L42" s="108">
        <v>96.5</v>
      </c>
      <c r="M42" s="108">
        <v>124.1</v>
      </c>
    </row>
    <row r="43" spans="1:13" ht="24" x14ac:dyDescent="0.2">
      <c r="A43" s="147" t="s">
        <v>55</v>
      </c>
      <c r="B43" s="39">
        <v>75.3</v>
      </c>
      <c r="C43" s="39">
        <v>107</v>
      </c>
      <c r="D43" s="39">
        <v>65.099999999999994</v>
      </c>
      <c r="E43" s="39">
        <v>91.5</v>
      </c>
      <c r="F43" s="39">
        <v>137.4</v>
      </c>
      <c r="G43" s="39">
        <v>133.1</v>
      </c>
      <c r="H43" s="39">
        <v>361.3</v>
      </c>
      <c r="I43" s="39">
        <v>305.7</v>
      </c>
      <c r="J43" s="39">
        <v>401</v>
      </c>
      <c r="K43" s="39">
        <v>343</v>
      </c>
      <c r="L43" s="108">
        <v>242.5</v>
      </c>
      <c r="M43" s="108">
        <v>532.1</v>
      </c>
    </row>
    <row r="44" spans="1:13" ht="12.95" customHeight="1" x14ac:dyDescent="0.2">
      <c r="A44" s="144" t="s">
        <v>103</v>
      </c>
      <c r="B44" s="39">
        <v>109.2</v>
      </c>
      <c r="C44" s="39">
        <v>142.1</v>
      </c>
      <c r="D44" s="39">
        <v>57.7</v>
      </c>
      <c r="E44" s="39">
        <v>74.8</v>
      </c>
      <c r="F44" s="39">
        <v>80.599999999999994</v>
      </c>
      <c r="G44" s="39">
        <v>107.2</v>
      </c>
      <c r="H44" s="108">
        <v>251.4</v>
      </c>
      <c r="I44" s="108">
        <v>121</v>
      </c>
      <c r="J44" s="108">
        <v>100</v>
      </c>
      <c r="K44" s="108">
        <v>196.3</v>
      </c>
      <c r="L44" s="108">
        <v>371.2</v>
      </c>
      <c r="M44" s="108">
        <v>595.1</v>
      </c>
    </row>
    <row r="45" spans="1:13" ht="12.95" customHeight="1" x14ac:dyDescent="0.2">
      <c r="A45" s="144" t="s">
        <v>56</v>
      </c>
      <c r="B45" s="39">
        <v>5.3</v>
      </c>
      <c r="C45" s="39">
        <v>32.700000000000003</v>
      </c>
      <c r="D45" s="39">
        <v>9.1999999999999993</v>
      </c>
      <c r="E45" s="39">
        <v>7.4</v>
      </c>
      <c r="F45" s="39">
        <v>10.4</v>
      </c>
      <c r="G45" s="39">
        <v>19.6875</v>
      </c>
      <c r="H45" s="108">
        <v>27.5</v>
      </c>
      <c r="I45" s="108">
        <v>13.4</v>
      </c>
      <c r="J45" s="108">
        <v>30.6</v>
      </c>
      <c r="K45" s="108">
        <v>18</v>
      </c>
      <c r="L45" s="108">
        <v>39</v>
      </c>
      <c r="M45" s="108">
        <v>54.6</v>
      </c>
    </row>
    <row r="46" spans="1:13" ht="6.75" customHeight="1" thickBot="1" x14ac:dyDescent="0.25">
      <c r="A46" s="151"/>
      <c r="B46" s="306"/>
      <c r="C46" s="306"/>
      <c r="D46" s="306"/>
      <c r="E46" s="306"/>
      <c r="F46" s="306"/>
      <c r="G46" s="306"/>
      <c r="H46" s="306"/>
      <c r="I46" s="306"/>
      <c r="J46" s="26"/>
      <c r="K46" s="26"/>
      <c r="L46" s="26"/>
      <c r="M46" s="26"/>
    </row>
  </sheetData>
  <hyperlinks>
    <hyperlink ref="A1" location="Мазмуну!A1" display="МАЗМУНУНА  кайтуу" xr:uid="{00000000-0004-0000-6200-000000000000}"/>
  </hyperlinks>
  <pageMargins left="0.78740157480314965" right="0.59055118110236227" top="0.78740157480314965" bottom="0.78740157480314965" header="0.51181102362204722" footer="0.51181102362204722"/>
  <pageSetup paperSize="9" orientation="portrait" horizontalDpi="120" verticalDpi="144"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M46"/>
  <sheetViews>
    <sheetView workbookViewId="0">
      <selection activeCell="M42" sqref="M42"/>
    </sheetView>
  </sheetViews>
  <sheetFormatPr defaultColWidth="9.28515625" defaultRowHeight="12.95" customHeight="1" x14ac:dyDescent="0.2"/>
  <cols>
    <col min="1" max="1" width="44.5703125" style="152" customWidth="1"/>
    <col min="2" max="2" width="8.7109375" style="305" hidden="1" customWidth="1"/>
    <col min="3" max="6" width="8.85546875" style="305" hidden="1" customWidth="1"/>
    <col min="7" max="8" width="9" style="305" hidden="1" customWidth="1"/>
    <col min="9" max="9" width="9" style="305" customWidth="1"/>
    <col min="10" max="12" width="9" style="24" customWidth="1"/>
    <col min="13" max="13" width="9.85546875" style="24" customWidth="1"/>
    <col min="14" max="16384" width="9.28515625" style="305"/>
  </cols>
  <sheetData>
    <row r="1" spans="1:13" s="6" customFormat="1" ht="12.95" customHeight="1" x14ac:dyDescent="0.2">
      <c r="A1" s="952" t="s">
        <v>1375</v>
      </c>
      <c r="M1" s="24"/>
    </row>
    <row r="2" spans="1:13" ht="18" customHeight="1" x14ac:dyDescent="0.2">
      <c r="A2" s="154" t="s">
        <v>368</v>
      </c>
    </row>
    <row r="3" spans="1:13" ht="18" customHeight="1" x14ac:dyDescent="0.2">
      <c r="A3" s="154" t="s">
        <v>369</v>
      </c>
    </row>
    <row r="4" spans="1:13" ht="18.75" customHeight="1" thickBot="1" x14ac:dyDescent="0.25">
      <c r="A4" s="139" t="s">
        <v>171</v>
      </c>
      <c r="B4" s="320"/>
      <c r="C4" s="320"/>
      <c r="D4" s="320"/>
      <c r="E4" s="320"/>
      <c r="F4" s="320"/>
      <c r="G4" s="320"/>
      <c r="H4" s="320"/>
      <c r="I4" s="320"/>
      <c r="J4" s="25"/>
      <c r="K4" s="25"/>
      <c r="L4" s="25"/>
      <c r="M4" s="25"/>
    </row>
    <row r="5" spans="1:13" s="310" customFormat="1" ht="18" customHeight="1" thickBot="1" x14ac:dyDescent="0.25">
      <c r="A5" s="140"/>
      <c r="B5" s="308">
        <v>2014</v>
      </c>
      <c r="C5" s="308">
        <v>2015</v>
      </c>
      <c r="D5" s="308">
        <v>2016</v>
      </c>
      <c r="E5" s="308">
        <v>2017</v>
      </c>
      <c r="F5" s="308">
        <v>2018</v>
      </c>
      <c r="G5" s="308">
        <v>2019</v>
      </c>
      <c r="H5" s="308">
        <v>2020</v>
      </c>
      <c r="I5" s="308">
        <v>2021</v>
      </c>
      <c r="J5" s="28">
        <v>2022</v>
      </c>
      <c r="K5" s="28">
        <v>2023</v>
      </c>
      <c r="L5" s="28">
        <v>2024</v>
      </c>
      <c r="M5" s="28">
        <v>2025</v>
      </c>
    </row>
    <row r="6" spans="1:13" s="310" customFormat="1" ht="5.45" customHeight="1" x14ac:dyDescent="0.2">
      <c r="A6" s="141"/>
      <c r="J6" s="27"/>
      <c r="K6" s="27"/>
      <c r="L6" s="27"/>
      <c r="M6" s="27"/>
    </row>
    <row r="7" spans="1:13" s="312" customFormat="1" ht="12.95" customHeight="1" x14ac:dyDescent="0.2">
      <c r="A7" s="155" t="s">
        <v>19</v>
      </c>
      <c r="B7" s="323">
        <v>-25295.7</v>
      </c>
      <c r="C7" s="323">
        <v>-55250.7</v>
      </c>
      <c r="D7" s="323">
        <v>10509</v>
      </c>
      <c r="E7" s="323">
        <v>-23921.5</v>
      </c>
      <c r="F7" s="323">
        <v>-15287.5</v>
      </c>
      <c r="G7" s="323">
        <v>-8743.7000000000007</v>
      </c>
      <c r="H7" s="105">
        <v>-60494.7</v>
      </c>
      <c r="I7" s="105">
        <v>-18461.599999999999</v>
      </c>
      <c r="J7" s="105">
        <v>8609.1</v>
      </c>
      <c r="K7" s="105">
        <v>-38794.9</v>
      </c>
      <c r="L7" s="105">
        <v>-5956.7</v>
      </c>
      <c r="M7" s="105">
        <v>-32471.200000000001</v>
      </c>
    </row>
    <row r="8" spans="1:13" s="316" customFormat="1" ht="12.95" customHeight="1" x14ac:dyDescent="0.2">
      <c r="A8" s="156" t="s">
        <v>20</v>
      </c>
      <c r="B8" s="322"/>
      <c r="C8" s="322"/>
      <c r="D8" s="322"/>
      <c r="E8" s="322"/>
      <c r="F8" s="322"/>
      <c r="G8" s="322"/>
      <c r="H8" s="322"/>
      <c r="I8" s="322"/>
      <c r="J8" s="322"/>
      <c r="K8" s="322"/>
      <c r="L8" s="322"/>
      <c r="M8" s="322"/>
    </row>
    <row r="9" spans="1:13" ht="12.95" customHeight="1" x14ac:dyDescent="0.2">
      <c r="A9" s="324" t="s">
        <v>21</v>
      </c>
      <c r="B9" s="39">
        <v>-145.69999999999999</v>
      </c>
      <c r="C9" s="39">
        <v>-502.6</v>
      </c>
      <c r="D9" s="39">
        <v>-19.5</v>
      </c>
      <c r="E9" s="39">
        <v>-83.6</v>
      </c>
      <c r="F9" s="39">
        <v>-53.4</v>
      </c>
      <c r="G9" s="39">
        <v>-24.6</v>
      </c>
      <c r="H9" s="108">
        <v>-140.30000000000001</v>
      </c>
      <c r="I9" s="108">
        <v>26.9</v>
      </c>
      <c r="J9" s="108">
        <v>53.7</v>
      </c>
      <c r="K9" s="108">
        <v>-24.2</v>
      </c>
      <c r="L9" s="108">
        <v>-362.5</v>
      </c>
      <c r="M9" s="108">
        <v>-262.5</v>
      </c>
    </row>
    <row r="10" spans="1:13" ht="12.95" customHeight="1" x14ac:dyDescent="0.2">
      <c r="A10" s="144" t="s">
        <v>101</v>
      </c>
      <c r="B10" s="39">
        <v>-1649.3</v>
      </c>
      <c r="C10" s="39">
        <v>-7844</v>
      </c>
      <c r="D10" s="39">
        <v>1606.5</v>
      </c>
      <c r="E10" s="39">
        <v>-1753.3</v>
      </c>
      <c r="F10" s="39">
        <v>-2426.8000000000002</v>
      </c>
      <c r="G10" s="39">
        <v>-942.6</v>
      </c>
      <c r="H10" s="108">
        <v>-9915</v>
      </c>
      <c r="I10" s="108">
        <v>-2927.1</v>
      </c>
      <c r="J10" s="108">
        <v>-1300.7</v>
      </c>
      <c r="K10" s="108">
        <v>-4509.3999999999996</v>
      </c>
      <c r="L10" s="108">
        <v>-1544.1</v>
      </c>
      <c r="M10" s="108">
        <v>-2725.4</v>
      </c>
    </row>
    <row r="11" spans="1:13" ht="12.95" customHeight="1" x14ac:dyDescent="0.2">
      <c r="A11" s="144" t="s">
        <v>64</v>
      </c>
      <c r="B11" s="39">
        <v>-5586.3</v>
      </c>
      <c r="C11" s="39">
        <v>-13059.5</v>
      </c>
      <c r="D11" s="39">
        <v>3131.7</v>
      </c>
      <c r="E11" s="39">
        <v>-6648.4</v>
      </c>
      <c r="F11" s="39">
        <v>-4468.5</v>
      </c>
      <c r="G11" s="39">
        <v>-6241.4</v>
      </c>
      <c r="H11" s="108">
        <v>-16807.5</v>
      </c>
      <c r="I11" s="108">
        <v>-8874.5</v>
      </c>
      <c r="J11" s="108">
        <v>27070.799999999999</v>
      </c>
      <c r="K11" s="108">
        <v>89.3</v>
      </c>
      <c r="L11" s="108">
        <v>14807.1</v>
      </c>
      <c r="M11" s="108">
        <v>13560.9</v>
      </c>
    </row>
    <row r="12" spans="1:13" ht="23.45" customHeight="1" x14ac:dyDescent="0.2">
      <c r="A12" s="145" t="s">
        <v>90</v>
      </c>
      <c r="B12" s="39">
        <v>-5598.2</v>
      </c>
      <c r="C12" s="39">
        <v>-2099.3000000000002</v>
      </c>
      <c r="D12" s="39">
        <v>-67.7</v>
      </c>
      <c r="E12" s="39">
        <v>-470.6</v>
      </c>
      <c r="F12" s="39">
        <v>-509.7</v>
      </c>
      <c r="G12" s="39">
        <v>-785.8</v>
      </c>
      <c r="H12" s="108">
        <v>-1234</v>
      </c>
      <c r="I12" s="108">
        <v>-469.9</v>
      </c>
      <c r="J12" s="108">
        <v>-631.79999999999995</v>
      </c>
      <c r="K12" s="108">
        <v>-399.3</v>
      </c>
      <c r="L12" s="108">
        <v>-888.5</v>
      </c>
      <c r="M12" s="108">
        <v>-1355.4</v>
      </c>
    </row>
    <row r="13" spans="1:13" ht="12.95" customHeight="1" x14ac:dyDescent="0.2">
      <c r="A13" s="146" t="s">
        <v>66</v>
      </c>
      <c r="B13" s="39">
        <v>11.9</v>
      </c>
      <c r="C13" s="39">
        <v>315.60000000000002</v>
      </c>
      <c r="D13" s="39">
        <v>-94.4</v>
      </c>
      <c r="E13" s="39">
        <v>-9.5</v>
      </c>
      <c r="F13" s="39">
        <v>-5.3</v>
      </c>
      <c r="G13" s="39">
        <v>-1.7</v>
      </c>
      <c r="H13" s="108">
        <v>241.5</v>
      </c>
      <c r="I13" s="108">
        <v>33</v>
      </c>
      <c r="J13" s="108">
        <v>120.5</v>
      </c>
      <c r="K13" s="108">
        <v>37.1</v>
      </c>
      <c r="L13" s="108">
        <v>-21.2</v>
      </c>
      <c r="M13" s="108">
        <v>4.0999999999999996</v>
      </c>
    </row>
    <row r="14" spans="1:13" ht="36" x14ac:dyDescent="0.2">
      <c r="A14" s="145" t="s">
        <v>91</v>
      </c>
      <c r="B14" s="39">
        <v>-140.6</v>
      </c>
      <c r="C14" s="39">
        <v>-235.8</v>
      </c>
      <c r="D14" s="39">
        <v>-69.2</v>
      </c>
      <c r="E14" s="39">
        <v>32.799999999999997</v>
      </c>
      <c r="F14" s="39">
        <v>-53.2</v>
      </c>
      <c r="G14" s="39">
        <v>-31.5</v>
      </c>
      <c r="H14" s="108">
        <v>-179.6</v>
      </c>
      <c r="I14" s="108">
        <v>31.2</v>
      </c>
      <c r="J14" s="108">
        <v>13.1</v>
      </c>
      <c r="K14" s="108">
        <v>-172.9</v>
      </c>
      <c r="L14" s="108">
        <v>-240</v>
      </c>
      <c r="M14" s="108">
        <v>34</v>
      </c>
    </row>
    <row r="15" spans="1:13" ht="24" x14ac:dyDescent="0.2">
      <c r="A15" s="145" t="s">
        <v>68</v>
      </c>
      <c r="B15" s="39">
        <v>-67.2</v>
      </c>
      <c r="C15" s="39">
        <v>-191.2</v>
      </c>
      <c r="D15" s="39">
        <v>-87.8</v>
      </c>
      <c r="E15" s="39">
        <v>-148.69999999999999</v>
      </c>
      <c r="F15" s="39">
        <v>-74.599999999999994</v>
      </c>
      <c r="G15" s="39">
        <v>-110.9</v>
      </c>
      <c r="H15" s="108">
        <v>-118.7</v>
      </c>
      <c r="I15" s="108">
        <v>-88.4</v>
      </c>
      <c r="J15" s="108">
        <v>-60.1</v>
      </c>
      <c r="K15" s="108">
        <v>-145.1</v>
      </c>
      <c r="L15" s="108">
        <v>501.1</v>
      </c>
      <c r="M15" s="108">
        <v>142.30000000000001</v>
      </c>
    </row>
    <row r="16" spans="1:13" ht="23.85" customHeight="1" x14ac:dyDescent="0.2">
      <c r="A16" s="145" t="s">
        <v>95</v>
      </c>
      <c r="B16" s="39">
        <v>-4013.4</v>
      </c>
      <c r="C16" s="39">
        <v>-6393.3</v>
      </c>
      <c r="D16" s="39">
        <v>1603.4</v>
      </c>
      <c r="E16" s="39">
        <v>-1459.6</v>
      </c>
      <c r="F16" s="39">
        <v>-1942.8</v>
      </c>
      <c r="G16" s="39">
        <v>-1794.3</v>
      </c>
      <c r="H16" s="108">
        <v>-10123</v>
      </c>
      <c r="I16" s="108">
        <v>-2695.7</v>
      </c>
      <c r="J16" s="108">
        <v>-3217.1</v>
      </c>
      <c r="K16" s="108">
        <v>-4815.8</v>
      </c>
      <c r="L16" s="108">
        <v>-1104.7</v>
      </c>
      <c r="M16" s="108">
        <v>-2635.6</v>
      </c>
    </row>
    <row r="17" spans="1:13" ht="12.95" customHeight="1" x14ac:dyDescent="0.2">
      <c r="A17" s="146" t="s">
        <v>70</v>
      </c>
      <c r="B17" s="39">
        <v>-67.900000000000006</v>
      </c>
      <c r="C17" s="39">
        <v>-201.9</v>
      </c>
      <c r="D17" s="39">
        <v>-143.30000000000001</v>
      </c>
      <c r="E17" s="39">
        <v>194.2</v>
      </c>
      <c r="F17" s="39">
        <v>-53.7</v>
      </c>
      <c r="G17" s="39">
        <v>-100.6</v>
      </c>
      <c r="H17" s="108">
        <v>-219.8</v>
      </c>
      <c r="I17" s="108">
        <v>-153.1</v>
      </c>
      <c r="J17" s="108">
        <v>-95.1</v>
      </c>
      <c r="K17" s="108">
        <v>-102.8</v>
      </c>
      <c r="L17" s="108">
        <v>-48</v>
      </c>
      <c r="M17" s="108">
        <v>-36</v>
      </c>
    </row>
    <row r="18" spans="1:13" ht="12.95" customHeight="1" x14ac:dyDescent="0.2">
      <c r="A18" s="146" t="s">
        <v>71</v>
      </c>
      <c r="B18" s="39">
        <v>-3.4</v>
      </c>
      <c r="C18" s="39">
        <v>-6.1</v>
      </c>
      <c r="D18" s="39">
        <v>-3.1</v>
      </c>
      <c r="E18" s="39">
        <v>-6</v>
      </c>
      <c r="F18" s="39">
        <v>-7.1</v>
      </c>
      <c r="G18" s="39">
        <v>-5.5</v>
      </c>
      <c r="H18" s="108">
        <v>-73.5</v>
      </c>
      <c r="I18" s="108">
        <v>-39.5</v>
      </c>
      <c r="J18" s="108">
        <v>-3.4</v>
      </c>
      <c r="K18" s="108">
        <v>-26.4</v>
      </c>
      <c r="L18" s="108">
        <v>-77.8</v>
      </c>
      <c r="M18" s="108">
        <v>-47.2</v>
      </c>
    </row>
    <row r="19" spans="1:13" ht="12.95" customHeight="1" x14ac:dyDescent="0.2">
      <c r="A19" s="146" t="s">
        <v>72</v>
      </c>
      <c r="B19" s="39">
        <v>-120.9</v>
      </c>
      <c r="C19" s="39">
        <v>-339.1</v>
      </c>
      <c r="D19" s="39">
        <v>-141.4</v>
      </c>
      <c r="E19" s="39">
        <v>303.60000000000002</v>
      </c>
      <c r="F19" s="39">
        <v>-113.8</v>
      </c>
      <c r="G19" s="39">
        <v>-71.8</v>
      </c>
      <c r="H19" s="108">
        <v>-138.19999999999999</v>
      </c>
      <c r="I19" s="108">
        <v>-88.6</v>
      </c>
      <c r="J19" s="108">
        <v>-75.599999999999994</v>
      </c>
      <c r="K19" s="108">
        <v>-172.3</v>
      </c>
      <c r="L19" s="108">
        <v>-203.8</v>
      </c>
      <c r="M19" s="108">
        <v>-238</v>
      </c>
    </row>
    <row r="20" spans="1:13" ht="12.95" customHeight="1" x14ac:dyDescent="0.2">
      <c r="A20" s="317" t="s">
        <v>363</v>
      </c>
      <c r="B20" s="39">
        <v>-902.5</v>
      </c>
      <c r="C20" s="39">
        <v>-846.5</v>
      </c>
      <c r="D20" s="39">
        <v>25.2</v>
      </c>
      <c r="E20" s="39">
        <v>-727.9</v>
      </c>
      <c r="F20" s="39">
        <v>-573.29999999999995</v>
      </c>
      <c r="G20" s="39">
        <v>-498.7</v>
      </c>
      <c r="H20" s="108">
        <v>-1687.3</v>
      </c>
      <c r="I20" s="108">
        <v>-571.1</v>
      </c>
      <c r="J20" s="108">
        <v>-321.8</v>
      </c>
      <c r="K20" s="108">
        <v>16.399999999999999</v>
      </c>
      <c r="L20" s="108">
        <v>1642.9</v>
      </c>
      <c r="M20" s="108">
        <v>-680.9</v>
      </c>
    </row>
    <row r="21" spans="1:13" ht="36" x14ac:dyDescent="0.2">
      <c r="A21" s="145" t="s">
        <v>96</v>
      </c>
      <c r="B21" s="39">
        <v>-15.3</v>
      </c>
      <c r="C21" s="39">
        <v>-2908.5</v>
      </c>
      <c r="D21" s="39">
        <v>2106.1</v>
      </c>
      <c r="E21" s="39">
        <v>-4384.3999999999996</v>
      </c>
      <c r="F21" s="39">
        <v>-1037.5</v>
      </c>
      <c r="G21" s="39">
        <v>-2867.2</v>
      </c>
      <c r="H21" s="108">
        <v>-3242</v>
      </c>
      <c r="I21" s="108">
        <v>-4834.5</v>
      </c>
      <c r="J21" s="108">
        <v>31727.5</v>
      </c>
      <c r="K21" s="108">
        <v>5945.1</v>
      </c>
      <c r="L21" s="108">
        <v>15136</v>
      </c>
      <c r="M21" s="108">
        <v>18410.7</v>
      </c>
    </row>
    <row r="22" spans="1:13" ht="24" x14ac:dyDescent="0.2">
      <c r="A22" s="145" t="s">
        <v>75</v>
      </c>
      <c r="B22" s="39">
        <v>-1.6</v>
      </c>
      <c r="C22" s="39">
        <v>4.5999999999999996</v>
      </c>
      <c r="D22" s="39">
        <v>-3.1</v>
      </c>
      <c r="E22" s="39">
        <v>-0.3</v>
      </c>
      <c r="F22" s="39">
        <v>0.1</v>
      </c>
      <c r="G22" s="39">
        <v>-0.3</v>
      </c>
      <c r="H22" s="108">
        <v>0</v>
      </c>
      <c r="I22" s="108">
        <v>-0.3</v>
      </c>
      <c r="J22" s="108">
        <v>-306.7</v>
      </c>
      <c r="K22" s="108">
        <v>5.5</v>
      </c>
      <c r="L22" s="108">
        <v>-1.2</v>
      </c>
      <c r="M22" s="108">
        <v>-2.2000000000000002</v>
      </c>
    </row>
    <row r="23" spans="1:13" ht="12.95" customHeight="1" x14ac:dyDescent="0.2">
      <c r="A23" s="146" t="s">
        <v>76</v>
      </c>
      <c r="B23" s="39">
        <v>2.5</v>
      </c>
      <c r="C23" s="39">
        <v>30.7</v>
      </c>
      <c r="D23" s="39">
        <v>21.4</v>
      </c>
      <c r="E23" s="39">
        <v>36.700000000000003</v>
      </c>
      <c r="F23" s="39">
        <v>67</v>
      </c>
      <c r="G23" s="39">
        <v>33.4</v>
      </c>
      <c r="H23" s="108">
        <v>85.3</v>
      </c>
      <c r="I23" s="108">
        <v>15.4</v>
      </c>
      <c r="J23" s="108">
        <v>6.1</v>
      </c>
      <c r="K23" s="108">
        <v>3</v>
      </c>
      <c r="L23" s="108">
        <v>-49.5</v>
      </c>
      <c r="M23" s="108">
        <v>-22.8</v>
      </c>
    </row>
    <row r="24" spans="1:13" ht="12" x14ac:dyDescent="0.2">
      <c r="A24" s="145" t="s">
        <v>77</v>
      </c>
      <c r="B24" s="39">
        <v>-8</v>
      </c>
      <c r="C24" s="39">
        <v>-36.5</v>
      </c>
      <c r="D24" s="39">
        <v>15.2</v>
      </c>
      <c r="E24" s="39">
        <v>49.2</v>
      </c>
      <c r="F24" s="39">
        <v>-68</v>
      </c>
      <c r="G24" s="39">
        <v>-5.2</v>
      </c>
      <c r="H24" s="108">
        <v>7.5</v>
      </c>
      <c r="I24" s="108">
        <v>8.6999999999999993</v>
      </c>
      <c r="J24" s="108">
        <v>-3.3</v>
      </c>
      <c r="K24" s="108">
        <v>6</v>
      </c>
      <c r="L24" s="108">
        <v>-1.3</v>
      </c>
      <c r="M24" s="108">
        <v>1</v>
      </c>
    </row>
    <row r="25" spans="1:13" ht="12.95" customHeight="1" x14ac:dyDescent="0.2">
      <c r="A25" s="145" t="s">
        <v>78</v>
      </c>
      <c r="B25" s="39">
        <v>15.7</v>
      </c>
      <c r="C25" s="39">
        <v>-69.3</v>
      </c>
      <c r="D25" s="39">
        <v>-24.8</v>
      </c>
      <c r="E25" s="39">
        <v>-43.1</v>
      </c>
      <c r="F25" s="39">
        <v>-64.099999999999994</v>
      </c>
      <c r="G25" s="39">
        <v>-23.4</v>
      </c>
      <c r="H25" s="108">
        <v>-136.19999999999999</v>
      </c>
      <c r="I25" s="108">
        <v>2.5</v>
      </c>
      <c r="J25" s="108">
        <v>-60.4</v>
      </c>
      <c r="K25" s="108">
        <v>-22.2</v>
      </c>
      <c r="L25" s="108">
        <v>135.80000000000001</v>
      </c>
      <c r="M25" s="108">
        <v>41.4</v>
      </c>
    </row>
    <row r="26" spans="1:13" ht="24" x14ac:dyDescent="0.2">
      <c r="A26" s="145" t="s">
        <v>104</v>
      </c>
      <c r="B26" s="39">
        <v>-57.3</v>
      </c>
      <c r="C26" s="39">
        <v>-82.8</v>
      </c>
      <c r="D26" s="39">
        <v>-4.7</v>
      </c>
      <c r="E26" s="39">
        <v>-14.8</v>
      </c>
      <c r="F26" s="39">
        <v>-32.5</v>
      </c>
      <c r="G26" s="39">
        <v>22.1</v>
      </c>
      <c r="H26" s="108">
        <v>10.6</v>
      </c>
      <c r="I26" s="108">
        <v>-24.1</v>
      </c>
      <c r="J26" s="108">
        <v>-21</v>
      </c>
      <c r="K26" s="108">
        <v>-67</v>
      </c>
      <c r="L26" s="108">
        <v>27.2</v>
      </c>
      <c r="M26" s="108">
        <v>-54.5</v>
      </c>
    </row>
    <row r="27" spans="1:13" ht="24" x14ac:dyDescent="0.2">
      <c r="A27" s="147" t="s">
        <v>22</v>
      </c>
      <c r="B27" s="39">
        <v>-5355.4</v>
      </c>
      <c r="C27" s="39">
        <v>-10226.200000000001</v>
      </c>
      <c r="D27" s="39">
        <v>5299.1</v>
      </c>
      <c r="E27" s="39">
        <v>-12439.1</v>
      </c>
      <c r="F27" s="39">
        <v>-3694.1</v>
      </c>
      <c r="G27" s="39">
        <v>-1621.3</v>
      </c>
      <c r="H27" s="108">
        <v>-14273</v>
      </c>
      <c r="I27" s="108">
        <v>-6745.4</v>
      </c>
      <c r="J27" s="108">
        <v>-7119.7</v>
      </c>
      <c r="K27" s="108">
        <v>-10969.5</v>
      </c>
      <c r="L27" s="108">
        <v>-15661.6</v>
      </c>
      <c r="M27" s="108">
        <v>-28349.599999999999</v>
      </c>
    </row>
    <row r="28" spans="1:13" ht="24" x14ac:dyDescent="0.2">
      <c r="A28" s="145" t="s">
        <v>79</v>
      </c>
      <c r="B28" s="39">
        <v>-2852.2</v>
      </c>
      <c r="C28" s="39">
        <v>-9100.7000000000007</v>
      </c>
      <c r="D28" s="39">
        <v>4836</v>
      </c>
      <c r="E28" s="39">
        <v>-12784.1</v>
      </c>
      <c r="F28" s="39">
        <v>-3759.8</v>
      </c>
      <c r="G28" s="39">
        <v>-1843.4</v>
      </c>
      <c r="H28" s="108">
        <v>-14304.5</v>
      </c>
      <c r="I28" s="108">
        <v>-6874.6</v>
      </c>
      <c r="J28" s="108">
        <v>-7239.5</v>
      </c>
      <c r="K28" s="108">
        <v>-11575.2</v>
      </c>
      <c r="L28" s="108">
        <v>-16088</v>
      </c>
      <c r="M28" s="108">
        <v>-28702.3</v>
      </c>
    </row>
    <row r="29" spans="1:13" ht="24" x14ac:dyDescent="0.2">
      <c r="A29" s="145" t="s">
        <v>80</v>
      </c>
      <c r="B29" s="39">
        <v>-2535</v>
      </c>
      <c r="C29" s="39">
        <v>-1280.4000000000001</v>
      </c>
      <c r="D29" s="39">
        <v>175.9</v>
      </c>
      <c r="E29" s="39">
        <v>124.5</v>
      </c>
      <c r="F29" s="39">
        <v>-18.3</v>
      </c>
      <c r="G29" s="39">
        <v>104.7</v>
      </c>
      <c r="H29" s="108">
        <v>70.3</v>
      </c>
      <c r="I29" s="108">
        <v>71.400000000000006</v>
      </c>
      <c r="J29" s="108">
        <v>75.400000000000006</v>
      </c>
      <c r="K29" s="108">
        <v>2.5</v>
      </c>
      <c r="L29" s="108">
        <v>-35.200000000000003</v>
      </c>
      <c r="M29" s="108">
        <v>-323.89999999999998</v>
      </c>
    </row>
    <row r="30" spans="1:13" ht="13.35" customHeight="1" x14ac:dyDescent="0.2">
      <c r="A30" s="145" t="s">
        <v>49</v>
      </c>
      <c r="B30" s="39">
        <v>31.8</v>
      </c>
      <c r="C30" s="39">
        <v>154.9</v>
      </c>
      <c r="D30" s="39">
        <v>287.2</v>
      </c>
      <c r="E30" s="39">
        <v>220.5</v>
      </c>
      <c r="F30" s="39">
        <v>84.1</v>
      </c>
      <c r="G30" s="39">
        <v>117.4</v>
      </c>
      <c r="H30" s="108">
        <v>-38.799999999999997</v>
      </c>
      <c r="I30" s="108">
        <v>57.8</v>
      </c>
      <c r="J30" s="108">
        <v>44.5</v>
      </c>
      <c r="K30" s="108">
        <v>603.20000000000005</v>
      </c>
      <c r="L30" s="108">
        <v>461.6</v>
      </c>
      <c r="M30" s="108">
        <v>676.7</v>
      </c>
    </row>
    <row r="31" spans="1:13" ht="24" x14ac:dyDescent="0.2">
      <c r="A31" s="147" t="s">
        <v>81</v>
      </c>
      <c r="B31" s="39">
        <v>-1.1000000000000001</v>
      </c>
      <c r="C31" s="39">
        <v>-67.400000000000006</v>
      </c>
      <c r="D31" s="39">
        <v>154.1</v>
      </c>
      <c r="E31" s="39">
        <v>-70.3</v>
      </c>
      <c r="F31" s="39">
        <v>-8.3000000000000007</v>
      </c>
      <c r="G31" s="39">
        <v>72.900000000000006</v>
      </c>
      <c r="H31" s="108">
        <v>-110.9</v>
      </c>
      <c r="I31" s="108">
        <v>54.8</v>
      </c>
      <c r="J31" s="108">
        <v>-37.9</v>
      </c>
      <c r="K31" s="108">
        <v>-143.4</v>
      </c>
      <c r="L31" s="108">
        <v>-123.5</v>
      </c>
      <c r="M31" s="108">
        <v>-189.2</v>
      </c>
    </row>
    <row r="32" spans="1:13" ht="12.95" customHeight="1" x14ac:dyDescent="0.2">
      <c r="A32" s="144" t="s">
        <v>24</v>
      </c>
      <c r="B32" s="39">
        <v>-1242.3</v>
      </c>
      <c r="C32" s="39">
        <v>-3227.6</v>
      </c>
      <c r="D32" s="39">
        <v>445</v>
      </c>
      <c r="E32" s="39">
        <v>-585</v>
      </c>
      <c r="F32" s="39">
        <v>-289.5</v>
      </c>
      <c r="G32" s="39">
        <v>-110.7</v>
      </c>
      <c r="H32" s="108">
        <v>-1390</v>
      </c>
      <c r="I32" s="108">
        <v>-433.3</v>
      </c>
      <c r="J32" s="108">
        <v>-666</v>
      </c>
      <c r="K32" s="108">
        <v>-1113.3</v>
      </c>
      <c r="L32" s="108">
        <v>18.5</v>
      </c>
      <c r="M32" s="108">
        <v>592.70000000000005</v>
      </c>
    </row>
    <row r="33" spans="1:13" ht="24" x14ac:dyDescent="0.2">
      <c r="A33" s="147" t="s">
        <v>102</v>
      </c>
      <c r="B33" s="39">
        <v>-2686.3</v>
      </c>
      <c r="C33" s="39">
        <v>-5752.5</v>
      </c>
      <c r="D33" s="39">
        <v>-355</v>
      </c>
      <c r="E33" s="39">
        <v>-1011.5</v>
      </c>
      <c r="F33" s="39">
        <v>-1292.8</v>
      </c>
      <c r="G33" s="39">
        <v>-1104.8</v>
      </c>
      <c r="H33" s="108">
        <v>-6702</v>
      </c>
      <c r="I33" s="108">
        <v>-655.6</v>
      </c>
      <c r="J33" s="108">
        <v>-10623.7</v>
      </c>
      <c r="K33" s="108">
        <v>-20777.599999999999</v>
      </c>
      <c r="L33" s="108">
        <v>-7303.7</v>
      </c>
      <c r="M33" s="108">
        <v>-3702.9</v>
      </c>
    </row>
    <row r="34" spans="1:13" ht="12.95" customHeight="1" x14ac:dyDescent="0.2">
      <c r="A34" s="144" t="s">
        <v>82</v>
      </c>
      <c r="B34" s="39">
        <v>-267</v>
      </c>
      <c r="C34" s="39">
        <v>-1056</v>
      </c>
      <c r="D34" s="39">
        <v>-94.5</v>
      </c>
      <c r="E34" s="39">
        <v>134.30000000000001</v>
      </c>
      <c r="F34" s="39">
        <v>-187.5</v>
      </c>
      <c r="G34" s="39">
        <v>2778.4</v>
      </c>
      <c r="H34" s="108">
        <v>263</v>
      </c>
      <c r="I34" s="108">
        <v>90.4</v>
      </c>
      <c r="J34" s="108">
        <v>463.6</v>
      </c>
      <c r="K34" s="108">
        <v>-279.89999999999998</v>
      </c>
      <c r="L34" s="108">
        <v>-885.8</v>
      </c>
      <c r="M34" s="108">
        <v>402.1</v>
      </c>
    </row>
    <row r="35" spans="1:13" ht="12.95" customHeight="1" x14ac:dyDescent="0.2">
      <c r="A35" s="144" t="s">
        <v>25</v>
      </c>
      <c r="B35" s="39">
        <v>-530.20000000000005</v>
      </c>
      <c r="C35" s="39">
        <v>-819.9</v>
      </c>
      <c r="D35" s="39">
        <v>-104</v>
      </c>
      <c r="E35" s="39">
        <v>-247.8</v>
      </c>
      <c r="F35" s="39">
        <v>-96.2</v>
      </c>
      <c r="G35" s="39">
        <v>-160.4</v>
      </c>
      <c r="H35" s="108">
        <v>-406.3</v>
      </c>
      <c r="I35" s="108">
        <v>-76.599999999999994</v>
      </c>
      <c r="J35" s="108">
        <v>-135</v>
      </c>
      <c r="K35" s="108">
        <v>-515.29999999999995</v>
      </c>
      <c r="L35" s="108">
        <v>94.1</v>
      </c>
      <c r="M35" s="108">
        <v>-518</v>
      </c>
    </row>
    <row r="36" spans="1:13" ht="12.95" customHeight="1" x14ac:dyDescent="0.2">
      <c r="A36" s="148" t="s">
        <v>26</v>
      </c>
      <c r="B36" s="39">
        <v>-25.5</v>
      </c>
      <c r="C36" s="39">
        <v>29.2</v>
      </c>
      <c r="D36" s="39">
        <v>-28.2</v>
      </c>
      <c r="E36" s="39">
        <v>114.2</v>
      </c>
      <c r="F36" s="39">
        <v>27.1</v>
      </c>
      <c r="G36" s="39">
        <v>24.5</v>
      </c>
      <c r="H36" s="108">
        <v>-45.3</v>
      </c>
      <c r="I36" s="108">
        <v>68</v>
      </c>
      <c r="J36" s="108">
        <v>135.30000000000001</v>
      </c>
      <c r="K36" s="108">
        <v>110</v>
      </c>
      <c r="L36" s="108">
        <v>409.4</v>
      </c>
      <c r="M36" s="108">
        <v>-1300.3</v>
      </c>
    </row>
    <row r="37" spans="1:13" ht="12.95" customHeight="1" x14ac:dyDescent="0.2">
      <c r="A37" s="144" t="s">
        <v>27</v>
      </c>
      <c r="B37" s="39">
        <v>-1077</v>
      </c>
      <c r="C37" s="39">
        <v>-1568.8</v>
      </c>
      <c r="D37" s="39">
        <v>219.7</v>
      </c>
      <c r="E37" s="39">
        <v>96.2</v>
      </c>
      <c r="F37" s="39">
        <v>-187.9</v>
      </c>
      <c r="G37" s="39">
        <v>-44</v>
      </c>
      <c r="H37" s="108">
        <v>-575.79999999999995</v>
      </c>
      <c r="I37" s="108">
        <v>-131.80000000000001</v>
      </c>
      <c r="J37" s="108">
        <v>69.2</v>
      </c>
      <c r="K37" s="108">
        <v>-27.4</v>
      </c>
      <c r="L37" s="108">
        <v>78.5</v>
      </c>
      <c r="M37" s="108">
        <v>745.4</v>
      </c>
    </row>
    <row r="38" spans="1:13" ht="12.95" customHeight="1" x14ac:dyDescent="0.2">
      <c r="A38" s="144" t="s">
        <v>28</v>
      </c>
      <c r="B38" s="39">
        <v>-55.4</v>
      </c>
      <c r="C38" s="39">
        <v>6.9</v>
      </c>
      <c r="D38" s="39">
        <v>40.799999999999997</v>
      </c>
      <c r="E38" s="39">
        <v>-14.7</v>
      </c>
      <c r="F38" s="39">
        <v>-28.7</v>
      </c>
      <c r="G38" s="39">
        <v>-51.8</v>
      </c>
      <c r="H38" s="108">
        <v>-123.7</v>
      </c>
      <c r="I38" s="108">
        <v>54.7</v>
      </c>
      <c r="J38" s="108">
        <v>26.6</v>
      </c>
      <c r="K38" s="108">
        <v>816.4</v>
      </c>
      <c r="L38" s="108">
        <v>2137.5</v>
      </c>
      <c r="M38" s="108">
        <v>-8536.6</v>
      </c>
    </row>
    <row r="39" spans="1:13" ht="12.95" customHeight="1" x14ac:dyDescent="0.2">
      <c r="A39" s="144" t="s">
        <v>84</v>
      </c>
      <c r="B39" s="39">
        <v>-753.2</v>
      </c>
      <c r="C39" s="39">
        <v>-2487.4</v>
      </c>
      <c r="D39" s="39">
        <v>-635.5</v>
      </c>
      <c r="E39" s="39">
        <v>-466.8</v>
      </c>
      <c r="F39" s="39">
        <v>-1151.2</v>
      </c>
      <c r="G39" s="39">
        <v>-559.1</v>
      </c>
      <c r="H39" s="108">
        <v>-2271.6</v>
      </c>
      <c r="I39" s="108">
        <v>-907.5</v>
      </c>
      <c r="J39" s="108">
        <v>-607.79999999999995</v>
      </c>
      <c r="K39" s="108">
        <v>541.79999999999995</v>
      </c>
      <c r="L39" s="108">
        <v>-917.4</v>
      </c>
      <c r="M39" s="108">
        <v>170.4</v>
      </c>
    </row>
    <row r="40" spans="1:13" ht="12.75" customHeight="1" x14ac:dyDescent="0.2">
      <c r="A40" s="144" t="s">
        <v>32</v>
      </c>
      <c r="B40" s="39">
        <v>-5644.9</v>
      </c>
      <c r="C40" s="39">
        <v>-8323.9</v>
      </c>
      <c r="D40" s="39">
        <v>811.7</v>
      </c>
      <c r="E40" s="39">
        <v>-855</v>
      </c>
      <c r="F40" s="39">
        <v>-1349.9</v>
      </c>
      <c r="G40" s="39">
        <v>-686.4</v>
      </c>
      <c r="H40" s="108">
        <v>-7566.6</v>
      </c>
      <c r="I40" s="108">
        <v>2162.6999999999998</v>
      </c>
      <c r="J40" s="108">
        <v>1382.8</v>
      </c>
      <c r="K40" s="108">
        <v>-1950.4</v>
      </c>
      <c r="L40" s="108">
        <v>3095.9</v>
      </c>
      <c r="M40" s="108">
        <v>-1878.4</v>
      </c>
    </row>
    <row r="41" spans="1:13" ht="12.95" customHeight="1" x14ac:dyDescent="0.2">
      <c r="A41" s="144" t="s">
        <v>85</v>
      </c>
      <c r="B41" s="39">
        <v>-184.5</v>
      </c>
      <c r="C41" s="39">
        <v>-185.3</v>
      </c>
      <c r="D41" s="39">
        <v>47.2</v>
      </c>
      <c r="E41" s="39">
        <v>-46.1</v>
      </c>
      <c r="F41" s="39">
        <v>-25.3</v>
      </c>
      <c r="G41" s="39">
        <v>-27.4</v>
      </c>
      <c r="H41" s="108">
        <v>-65.7</v>
      </c>
      <c r="I41" s="108">
        <v>-20.2</v>
      </c>
      <c r="J41" s="108">
        <v>118.4</v>
      </c>
      <c r="K41" s="108">
        <v>30.5</v>
      </c>
      <c r="L41" s="108">
        <v>212.7</v>
      </c>
      <c r="M41" s="108">
        <v>-164.6</v>
      </c>
    </row>
    <row r="42" spans="1:13" ht="12.95" customHeight="1" x14ac:dyDescent="0.2">
      <c r="A42" s="144" t="s">
        <v>86</v>
      </c>
      <c r="B42" s="39">
        <v>-3.2</v>
      </c>
      <c r="C42" s="39">
        <v>-0.1</v>
      </c>
      <c r="D42" s="39">
        <v>-2</v>
      </c>
      <c r="E42" s="39">
        <v>-3.3</v>
      </c>
      <c r="F42" s="39">
        <v>-1.9</v>
      </c>
      <c r="G42" s="39">
        <v>-5.4</v>
      </c>
      <c r="H42" s="108">
        <v>-1.3</v>
      </c>
      <c r="I42" s="108">
        <v>-6.1</v>
      </c>
      <c r="J42" s="108">
        <v>-62.4</v>
      </c>
      <c r="K42" s="108">
        <v>-27</v>
      </c>
      <c r="L42" s="108">
        <v>3</v>
      </c>
      <c r="M42" s="108">
        <v>-37.200000000000003</v>
      </c>
    </row>
    <row r="43" spans="1:13" ht="24" x14ac:dyDescent="0.2">
      <c r="A43" s="147" t="s">
        <v>55</v>
      </c>
      <c r="B43" s="39">
        <v>-30.5</v>
      </c>
      <c r="C43" s="39">
        <v>-44.4</v>
      </c>
      <c r="D43" s="39">
        <v>5.6</v>
      </c>
      <c r="E43" s="39">
        <v>-2</v>
      </c>
      <c r="F43" s="39">
        <v>-9.6999999999999993</v>
      </c>
      <c r="G43" s="39">
        <v>-25</v>
      </c>
      <c r="H43" s="108">
        <v>-187</v>
      </c>
      <c r="I43" s="108">
        <v>-118.3</v>
      </c>
      <c r="J43" s="108">
        <v>-132.5</v>
      </c>
      <c r="K43" s="108">
        <v>-19.600000000000001</v>
      </c>
      <c r="L43" s="108">
        <v>10.8</v>
      </c>
      <c r="M43" s="108">
        <v>-260.3</v>
      </c>
    </row>
    <row r="44" spans="1:13" ht="12.95" customHeight="1" x14ac:dyDescent="0.2">
      <c r="A44" s="144" t="s">
        <v>103</v>
      </c>
      <c r="B44" s="39">
        <v>-50.1</v>
      </c>
      <c r="C44" s="39">
        <v>-90.3</v>
      </c>
      <c r="D44" s="39">
        <v>-14</v>
      </c>
      <c r="E44" s="39">
        <v>-35</v>
      </c>
      <c r="F44" s="39">
        <v>-40.9</v>
      </c>
      <c r="G44" s="39">
        <v>-16.399999999999999</v>
      </c>
      <c r="H44" s="108">
        <v>-156.4</v>
      </c>
      <c r="I44" s="108">
        <v>-14.5</v>
      </c>
      <c r="J44" s="108">
        <v>-22.9</v>
      </c>
      <c r="K44" s="108">
        <v>17.600000000000001</v>
      </c>
      <c r="L44" s="108">
        <v>-23</v>
      </c>
      <c r="M44" s="108">
        <v>-54.6</v>
      </c>
    </row>
    <row r="45" spans="1:13" ht="12.95" customHeight="1" x14ac:dyDescent="0.2">
      <c r="A45" s="144" t="s">
        <v>56</v>
      </c>
      <c r="B45" s="39">
        <v>-7.8</v>
      </c>
      <c r="C45" s="39">
        <v>-30.8</v>
      </c>
      <c r="D45" s="39">
        <v>0.3</v>
      </c>
      <c r="E45" s="39">
        <v>-4.3</v>
      </c>
      <c r="F45" s="39">
        <v>-2</v>
      </c>
      <c r="G45" s="39">
        <v>1.8</v>
      </c>
      <c r="H45" s="108">
        <v>-19.3</v>
      </c>
      <c r="I45" s="108">
        <v>-8.1999999999999993</v>
      </c>
      <c r="J45" s="108">
        <v>-2.7</v>
      </c>
      <c r="K45" s="108">
        <v>-43.4</v>
      </c>
      <c r="L45" s="108">
        <v>-2.6</v>
      </c>
      <c r="M45" s="108">
        <v>36.799999999999997</v>
      </c>
    </row>
    <row r="46" spans="1:13" ht="5.45" customHeight="1" thickBot="1" x14ac:dyDescent="0.25">
      <c r="A46" s="151"/>
      <c r="B46" s="306"/>
      <c r="C46" s="306"/>
      <c r="D46" s="306"/>
      <c r="E46" s="306"/>
      <c r="F46" s="306"/>
      <c r="G46" s="306"/>
      <c r="H46" s="306"/>
      <c r="I46" s="306"/>
      <c r="J46" s="26"/>
      <c r="K46" s="26"/>
      <c r="L46" s="26"/>
      <c r="M46" s="26"/>
    </row>
  </sheetData>
  <hyperlinks>
    <hyperlink ref="A1" location="Мазмуну!A1" display="МАЗМУНУНА  кайтуу" xr:uid="{00000000-0004-0000-6300-000000000000}"/>
  </hyperlinks>
  <pageMargins left="0.78740157480314965" right="0.59055118110236227" top="0.78740157480314965" bottom="0.78740157480314965" header="0.51181102362204722" footer="0.51181102362204722"/>
  <pageSetup paperSize="9" orientation="portrait" horizontalDpi="120" verticalDpi="144"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O48"/>
  <sheetViews>
    <sheetView workbookViewId="0">
      <selection activeCell="M42" sqref="M42"/>
    </sheetView>
  </sheetViews>
  <sheetFormatPr defaultColWidth="9.28515625" defaultRowHeight="12.95" customHeight="1" x14ac:dyDescent="0.2"/>
  <cols>
    <col min="1" max="1" width="43.140625" style="152" customWidth="1"/>
    <col min="2" max="2" width="1.85546875" style="325" hidden="1" customWidth="1"/>
    <col min="3" max="6" width="8.28515625" style="325" hidden="1" customWidth="1"/>
    <col min="7" max="8" width="9.28515625" style="325" hidden="1" customWidth="1"/>
    <col min="9" max="9" width="9.28515625" style="325" customWidth="1"/>
    <col min="10" max="11" width="9.28515625" style="24" customWidth="1"/>
    <col min="12" max="12" width="9.28515625" style="24"/>
    <col min="13" max="13" width="9.7109375" style="24" customWidth="1"/>
    <col min="14" max="16384" width="9.28515625" style="305"/>
  </cols>
  <sheetData>
    <row r="1" spans="1:13" s="6" customFormat="1" ht="12.95" customHeight="1" x14ac:dyDescent="0.2">
      <c r="A1" s="952" t="s">
        <v>1375</v>
      </c>
      <c r="M1" s="24"/>
    </row>
    <row r="2" spans="1:13" ht="18" customHeight="1" x14ac:dyDescent="0.2">
      <c r="A2" s="154" t="s">
        <v>370</v>
      </c>
    </row>
    <row r="3" spans="1:13" ht="18" customHeight="1" x14ac:dyDescent="0.2">
      <c r="A3" s="154" t="s">
        <v>371</v>
      </c>
    </row>
    <row r="4" spans="1:13" ht="18.75" customHeight="1" thickBot="1" x14ac:dyDescent="0.25">
      <c r="A4" s="326" t="s">
        <v>372</v>
      </c>
      <c r="B4" s="320"/>
      <c r="C4" s="320"/>
      <c r="D4" s="320"/>
      <c r="E4" s="320"/>
      <c r="F4" s="320"/>
      <c r="G4" s="320"/>
      <c r="H4" s="320"/>
      <c r="I4" s="320"/>
      <c r="J4" s="26"/>
      <c r="K4" s="26"/>
      <c r="L4" s="26"/>
      <c r="M4" s="26"/>
    </row>
    <row r="5" spans="1:13" s="310" customFormat="1" ht="18" customHeight="1" thickBot="1" x14ac:dyDescent="0.25">
      <c r="A5" s="140"/>
      <c r="B5" s="308">
        <v>2014</v>
      </c>
      <c r="C5" s="308">
        <v>2015</v>
      </c>
      <c r="D5" s="308">
        <v>2016</v>
      </c>
      <c r="E5" s="308">
        <v>2017</v>
      </c>
      <c r="F5" s="308">
        <v>2018</v>
      </c>
      <c r="G5" s="308">
        <v>2019</v>
      </c>
      <c r="H5" s="308">
        <v>2020</v>
      </c>
      <c r="I5" s="308">
        <v>2021</v>
      </c>
      <c r="J5" s="28">
        <v>2022</v>
      </c>
      <c r="K5" s="28">
        <v>2023</v>
      </c>
      <c r="L5" s="28">
        <v>2024</v>
      </c>
      <c r="M5" s="28">
        <v>2025</v>
      </c>
    </row>
    <row r="6" spans="1:13" s="310" customFormat="1" ht="6.75" customHeight="1" x14ac:dyDescent="0.2">
      <c r="A6" s="141"/>
      <c r="B6" s="327"/>
      <c r="C6" s="327"/>
      <c r="D6" s="327"/>
      <c r="E6" s="327"/>
      <c r="F6" s="327"/>
      <c r="G6" s="327"/>
      <c r="H6" s="327"/>
      <c r="I6" s="327"/>
      <c r="J6" s="27"/>
      <c r="K6" s="27"/>
      <c r="L6" s="27"/>
      <c r="M6" s="27"/>
    </row>
    <row r="7" spans="1:13" s="312" customFormat="1" ht="12.95" customHeight="1" x14ac:dyDescent="0.2">
      <c r="A7" s="155" t="s">
        <v>19</v>
      </c>
      <c r="B7" s="323">
        <v>11.8</v>
      </c>
      <c r="C7" s="323">
        <v>10.5</v>
      </c>
      <c r="D7" s="323">
        <v>11.6</v>
      </c>
      <c r="E7" s="323">
        <v>14.4</v>
      </c>
      <c r="F7" s="323">
        <v>11.1</v>
      </c>
      <c r="G7" s="311">
        <v>13.9</v>
      </c>
      <c r="H7" s="105">
        <v>16.899999999999999</v>
      </c>
      <c r="I7" s="105">
        <v>21.6</v>
      </c>
      <c r="J7" s="105">
        <v>23.1</v>
      </c>
      <c r="K7" s="105">
        <v>23.2</v>
      </c>
      <c r="L7" s="105">
        <v>22.4</v>
      </c>
      <c r="M7" s="105">
        <v>21.4</v>
      </c>
    </row>
    <row r="8" spans="1:13" s="316" customFormat="1" ht="12.95" customHeight="1" x14ac:dyDescent="0.2">
      <c r="A8" s="156" t="s">
        <v>20</v>
      </c>
      <c r="B8" s="39"/>
      <c r="C8" s="39"/>
      <c r="D8" s="39"/>
      <c r="E8" s="39"/>
      <c r="F8" s="39"/>
      <c r="G8" s="322"/>
      <c r="H8" s="108"/>
      <c r="I8" s="108"/>
      <c r="J8" s="108"/>
      <c r="K8" s="108"/>
      <c r="L8" s="108"/>
      <c r="M8" s="108"/>
    </row>
    <row r="9" spans="1:13" s="316" customFormat="1" ht="12.95" customHeight="1" x14ac:dyDescent="0.2">
      <c r="A9" s="143" t="s">
        <v>21</v>
      </c>
      <c r="B9" s="39">
        <v>10.4</v>
      </c>
      <c r="C9" s="39">
        <v>10.1</v>
      </c>
      <c r="D9" s="39">
        <v>14.7</v>
      </c>
      <c r="E9" s="39">
        <v>22.1</v>
      </c>
      <c r="F9" s="39">
        <v>8.1999999999999993</v>
      </c>
      <c r="G9" s="315">
        <v>9.1999999999999993</v>
      </c>
      <c r="H9" s="108">
        <v>17</v>
      </c>
      <c r="I9" s="108">
        <v>15.7</v>
      </c>
      <c r="J9" s="108">
        <v>13.4</v>
      </c>
      <c r="K9" s="108">
        <v>15.3</v>
      </c>
      <c r="L9" s="108">
        <v>9.1</v>
      </c>
      <c r="M9" s="108">
        <v>5.9</v>
      </c>
    </row>
    <row r="10" spans="1:13" s="316" customFormat="1" ht="12.95" customHeight="1" x14ac:dyDescent="0.2">
      <c r="A10" s="144" t="s">
        <v>101</v>
      </c>
      <c r="B10" s="39">
        <v>-3.5</v>
      </c>
      <c r="C10" s="39">
        <v>-4.2</v>
      </c>
      <c r="D10" s="39">
        <v>5.8</v>
      </c>
      <c r="E10" s="39">
        <v>24.5</v>
      </c>
      <c r="F10" s="39">
        <v>22.9</v>
      </c>
      <c r="G10" s="315">
        <v>22.9</v>
      </c>
      <c r="H10" s="108">
        <v>22.5</v>
      </c>
      <c r="I10" s="108">
        <v>35.1</v>
      </c>
      <c r="J10" s="108">
        <v>12</v>
      </c>
      <c r="K10" s="108">
        <v>16.899999999999999</v>
      </c>
      <c r="L10" s="108">
        <v>17.5</v>
      </c>
      <c r="M10" s="108">
        <v>35.1</v>
      </c>
    </row>
    <row r="11" spans="1:13" s="316" customFormat="1" ht="12.95" customHeight="1" x14ac:dyDescent="0.2">
      <c r="A11" s="144" t="s">
        <v>64</v>
      </c>
      <c r="B11" s="39">
        <v>9.9</v>
      </c>
      <c r="C11" s="39">
        <v>11</v>
      </c>
      <c r="D11" s="39">
        <v>11.7</v>
      </c>
      <c r="E11" s="39">
        <v>16.100000000000001</v>
      </c>
      <c r="F11" s="39">
        <v>11.8</v>
      </c>
      <c r="G11" s="315">
        <v>13.9</v>
      </c>
      <c r="H11" s="108">
        <v>20.6</v>
      </c>
      <c r="I11" s="108">
        <v>21.5</v>
      </c>
      <c r="J11" s="108">
        <v>26</v>
      </c>
      <c r="K11" s="108">
        <v>20.399999999999999</v>
      </c>
      <c r="L11" s="108">
        <v>19.399999999999999</v>
      </c>
      <c r="M11" s="108">
        <v>24.3</v>
      </c>
    </row>
    <row r="12" spans="1:13" s="316" customFormat="1" ht="23.45" customHeight="1" x14ac:dyDescent="0.2">
      <c r="A12" s="145" t="s">
        <v>90</v>
      </c>
      <c r="B12" s="39">
        <v>10.1</v>
      </c>
      <c r="C12" s="39">
        <v>10</v>
      </c>
      <c r="D12" s="39">
        <v>7.9</v>
      </c>
      <c r="E12" s="39">
        <v>8.5</v>
      </c>
      <c r="F12" s="39">
        <v>11.5</v>
      </c>
      <c r="G12" s="315">
        <v>9.9</v>
      </c>
      <c r="H12" s="108">
        <v>11.5</v>
      </c>
      <c r="I12" s="108">
        <v>14.7</v>
      </c>
      <c r="J12" s="108">
        <v>13.4</v>
      </c>
      <c r="K12" s="108">
        <v>16.5</v>
      </c>
      <c r="L12" s="108">
        <v>16.5</v>
      </c>
      <c r="M12" s="108">
        <v>12.3</v>
      </c>
    </row>
    <row r="13" spans="1:13" s="316" customFormat="1" ht="12.95" customHeight="1" x14ac:dyDescent="0.2">
      <c r="A13" s="146" t="s">
        <v>66</v>
      </c>
      <c r="B13" s="39">
        <v>-14.7</v>
      </c>
      <c r="C13" s="39">
        <v>-48.6</v>
      </c>
      <c r="D13" s="39">
        <v>-62.8</v>
      </c>
      <c r="E13" s="39">
        <v>-89.1</v>
      </c>
      <c r="F13" s="39">
        <v>-25.8</v>
      </c>
      <c r="G13" s="315">
        <v>-37.200000000000003</v>
      </c>
      <c r="H13" s="108">
        <v>-63.7</v>
      </c>
      <c r="I13" s="108">
        <v>-59.5</v>
      </c>
      <c r="J13" s="108">
        <v>-24.8</v>
      </c>
      <c r="K13" s="319">
        <v>-26</v>
      </c>
      <c r="L13" s="319">
        <v>-19.600000000000001</v>
      </c>
      <c r="M13" s="319">
        <v>-6.3</v>
      </c>
    </row>
    <row r="14" spans="1:13" s="316" customFormat="1" ht="36" x14ac:dyDescent="0.2">
      <c r="A14" s="145" t="s">
        <v>91</v>
      </c>
      <c r="B14" s="39">
        <v>2</v>
      </c>
      <c r="C14" s="39">
        <v>4.9000000000000004</v>
      </c>
      <c r="D14" s="39">
        <v>8.1</v>
      </c>
      <c r="E14" s="39">
        <v>9</v>
      </c>
      <c r="F14" s="39">
        <v>5.4</v>
      </c>
      <c r="G14" s="315">
        <v>4.2</v>
      </c>
      <c r="H14" s="108">
        <v>2.4</v>
      </c>
      <c r="I14" s="108">
        <v>-1.7</v>
      </c>
      <c r="J14" s="108">
        <v>3.5</v>
      </c>
      <c r="K14" s="108">
        <v>13.4</v>
      </c>
      <c r="L14" s="108">
        <v>10</v>
      </c>
      <c r="M14" s="108">
        <v>14.8</v>
      </c>
    </row>
    <row r="15" spans="1:13" s="316" customFormat="1" ht="24" x14ac:dyDescent="0.2">
      <c r="A15" s="145" t="s">
        <v>68</v>
      </c>
      <c r="B15" s="39">
        <v>10.7</v>
      </c>
      <c r="C15" s="39">
        <v>9.1999999999999993</v>
      </c>
      <c r="D15" s="39">
        <v>7.4</v>
      </c>
      <c r="E15" s="39">
        <v>5.9</v>
      </c>
      <c r="F15" s="39">
        <v>3.1</v>
      </c>
      <c r="G15" s="315">
        <v>9.3000000000000007</v>
      </c>
      <c r="H15" s="108">
        <v>7</v>
      </c>
      <c r="I15" s="108">
        <v>10.6</v>
      </c>
      <c r="J15" s="108">
        <v>12.5</v>
      </c>
      <c r="K15" s="108">
        <v>17.3</v>
      </c>
      <c r="L15" s="108">
        <v>17.399999999999999</v>
      </c>
      <c r="M15" s="108">
        <v>14.4</v>
      </c>
    </row>
    <row r="16" spans="1:13" s="316" customFormat="1" ht="23.85" customHeight="1" x14ac:dyDescent="0.2">
      <c r="A16" s="145" t="s">
        <v>95</v>
      </c>
      <c r="B16" s="39">
        <v>-3.6</v>
      </c>
      <c r="C16" s="39">
        <v>-15</v>
      </c>
      <c r="D16" s="39">
        <v>-7.6</v>
      </c>
      <c r="E16" s="39">
        <v>-4.3</v>
      </c>
      <c r="F16" s="39">
        <v>-9</v>
      </c>
      <c r="G16" s="315">
        <v>-34.200000000000003</v>
      </c>
      <c r="H16" s="108">
        <v>-58</v>
      </c>
      <c r="I16" s="108">
        <v>-35.799999999999997</v>
      </c>
      <c r="J16" s="108">
        <v>-8.1</v>
      </c>
      <c r="K16" s="108">
        <v>-7.2</v>
      </c>
      <c r="L16" s="108">
        <v>0.6</v>
      </c>
      <c r="M16" s="108">
        <v>0.6</v>
      </c>
    </row>
    <row r="17" spans="1:13" s="316" customFormat="1" ht="12.95" customHeight="1" x14ac:dyDescent="0.2">
      <c r="A17" s="146" t="s">
        <v>70</v>
      </c>
      <c r="B17" s="39">
        <v>14.8</v>
      </c>
      <c r="C17" s="39">
        <v>-12.3</v>
      </c>
      <c r="D17" s="39">
        <v>-0.4</v>
      </c>
      <c r="E17" s="39">
        <v>-2.2000000000000002</v>
      </c>
      <c r="F17" s="39">
        <v>-8.9</v>
      </c>
      <c r="G17" s="315">
        <v>-14.2</v>
      </c>
      <c r="H17" s="108">
        <v>-4.3</v>
      </c>
      <c r="I17" s="108">
        <v>-8.3000000000000007</v>
      </c>
      <c r="J17" s="108">
        <v>-0.7</v>
      </c>
      <c r="K17" s="108">
        <v>12.5</v>
      </c>
      <c r="L17" s="108">
        <v>13.5</v>
      </c>
      <c r="M17" s="108">
        <v>11.2</v>
      </c>
    </row>
    <row r="18" spans="1:13" s="316" customFormat="1" ht="12.95" customHeight="1" x14ac:dyDescent="0.2">
      <c r="A18" s="146" t="s">
        <v>71</v>
      </c>
      <c r="B18" s="39">
        <v>1.8</v>
      </c>
      <c r="C18" s="39">
        <v>7.6</v>
      </c>
      <c r="D18" s="39">
        <v>7.5</v>
      </c>
      <c r="E18" s="39">
        <v>5.8</v>
      </c>
      <c r="F18" s="39">
        <v>8.4</v>
      </c>
      <c r="G18" s="315">
        <v>4.3</v>
      </c>
      <c r="H18" s="108">
        <v>44.1</v>
      </c>
      <c r="I18" s="108">
        <v>20.7</v>
      </c>
      <c r="J18" s="108">
        <v>20.3</v>
      </c>
      <c r="K18" s="108">
        <v>19.899999999999999</v>
      </c>
      <c r="L18" s="108">
        <v>29.2</v>
      </c>
      <c r="M18" s="108">
        <v>19.7</v>
      </c>
    </row>
    <row r="19" spans="1:13" s="316" customFormat="1" ht="12.95" customHeight="1" x14ac:dyDescent="0.2">
      <c r="A19" s="146" t="s">
        <v>72</v>
      </c>
      <c r="B19" s="39">
        <v>17.399999999999999</v>
      </c>
      <c r="C19" s="39">
        <v>18.7</v>
      </c>
      <c r="D19" s="39">
        <v>15</v>
      </c>
      <c r="E19" s="39">
        <v>5.2</v>
      </c>
      <c r="F19" s="39">
        <v>13.5</v>
      </c>
      <c r="G19" s="315">
        <v>6.3</v>
      </c>
      <c r="H19" s="108">
        <v>10.7</v>
      </c>
      <c r="I19" s="108">
        <v>11.9</v>
      </c>
      <c r="J19" s="108">
        <v>9.6</v>
      </c>
      <c r="K19" s="108">
        <v>11.1</v>
      </c>
      <c r="L19" s="108">
        <v>10.4</v>
      </c>
      <c r="M19" s="108">
        <v>14.8</v>
      </c>
    </row>
    <row r="20" spans="1:13" s="316" customFormat="1" ht="12.95" customHeight="1" x14ac:dyDescent="0.2">
      <c r="A20" s="317" t="s">
        <v>363</v>
      </c>
      <c r="B20" s="39">
        <v>15.6</v>
      </c>
      <c r="C20" s="39">
        <v>9.4</v>
      </c>
      <c r="D20" s="39">
        <v>6</v>
      </c>
      <c r="E20" s="39">
        <v>15.3</v>
      </c>
      <c r="F20" s="39">
        <v>18.100000000000001</v>
      </c>
      <c r="G20" s="39">
        <v>15.4</v>
      </c>
      <c r="H20" s="108">
        <v>21.1</v>
      </c>
      <c r="I20" s="108">
        <v>35.700000000000003</v>
      </c>
      <c r="J20" s="108">
        <v>31.7</v>
      </c>
      <c r="K20" s="108">
        <v>25.9</v>
      </c>
      <c r="L20" s="108">
        <v>22.1</v>
      </c>
      <c r="M20" s="108">
        <v>24.9</v>
      </c>
    </row>
    <row r="21" spans="1:13" s="316" customFormat="1" ht="25.5" customHeight="1" x14ac:dyDescent="0.2">
      <c r="A21" s="145" t="s">
        <v>373</v>
      </c>
      <c r="B21" s="39">
        <v>10.3</v>
      </c>
      <c r="C21" s="39">
        <v>14.5</v>
      </c>
      <c r="D21" s="39">
        <v>15.8</v>
      </c>
      <c r="E21" s="39">
        <v>23</v>
      </c>
      <c r="F21" s="39">
        <v>15.1</v>
      </c>
      <c r="G21" s="39">
        <v>19.5</v>
      </c>
      <c r="H21" s="108">
        <v>25.2</v>
      </c>
      <c r="I21" s="108">
        <v>25.4</v>
      </c>
      <c r="J21" s="108">
        <v>32.9</v>
      </c>
      <c r="K21" s="108">
        <v>23.1</v>
      </c>
      <c r="L21" s="108">
        <v>22</v>
      </c>
      <c r="M21" s="108">
        <v>31.3</v>
      </c>
    </row>
    <row r="22" spans="1:13" s="316" customFormat="1" ht="24" x14ac:dyDescent="0.2">
      <c r="A22" s="145" t="s">
        <v>75</v>
      </c>
      <c r="B22" s="39">
        <v>-6.6</v>
      </c>
      <c r="C22" s="39">
        <v>20.8</v>
      </c>
      <c r="D22" s="39">
        <v>16.8</v>
      </c>
      <c r="E22" s="39">
        <v>30</v>
      </c>
      <c r="F22" s="39">
        <v>-21.4</v>
      </c>
      <c r="G22" s="39">
        <v>11.2</v>
      </c>
      <c r="H22" s="108">
        <v>31.9</v>
      </c>
      <c r="I22" s="108">
        <v>14.8</v>
      </c>
      <c r="J22" s="108">
        <v>19</v>
      </c>
      <c r="K22" s="108">
        <v>37.6</v>
      </c>
      <c r="L22" s="108">
        <v>9</v>
      </c>
      <c r="M22" s="108">
        <v>13.2</v>
      </c>
    </row>
    <row r="23" spans="1:13" s="316" customFormat="1" ht="12.95" customHeight="1" x14ac:dyDescent="0.2">
      <c r="A23" s="146" t="s">
        <v>76</v>
      </c>
      <c r="B23" s="39">
        <v>13.1</v>
      </c>
      <c r="C23" s="39">
        <v>8.6</v>
      </c>
      <c r="D23" s="39">
        <v>7.7</v>
      </c>
      <c r="E23" s="39">
        <v>2.2000000000000002</v>
      </c>
      <c r="F23" s="39">
        <v>-1.5</v>
      </c>
      <c r="G23" s="39">
        <v>4</v>
      </c>
      <c r="H23" s="108">
        <v>12.6</v>
      </c>
      <c r="I23" s="108">
        <v>6.1</v>
      </c>
      <c r="J23" s="108">
        <v>15.1</v>
      </c>
      <c r="K23" s="108">
        <v>21.9</v>
      </c>
      <c r="L23" s="108">
        <v>37.4</v>
      </c>
      <c r="M23" s="108">
        <v>16.899999999999999</v>
      </c>
    </row>
    <row r="24" spans="1:13" s="316" customFormat="1" ht="12.95" customHeight="1" x14ac:dyDescent="0.2">
      <c r="A24" s="145" t="s">
        <v>77</v>
      </c>
      <c r="B24" s="39">
        <v>7.3</v>
      </c>
      <c r="C24" s="39">
        <v>5.8</v>
      </c>
      <c r="D24" s="39">
        <v>4.5999999999999996</v>
      </c>
      <c r="E24" s="39">
        <v>-4.0999999999999996</v>
      </c>
      <c r="F24" s="39">
        <v>0.5</v>
      </c>
      <c r="G24" s="39">
        <v>-2.5</v>
      </c>
      <c r="H24" s="108">
        <v>5.2</v>
      </c>
      <c r="I24" s="108">
        <v>15.1</v>
      </c>
      <c r="J24" s="108">
        <v>15.8</v>
      </c>
      <c r="K24" s="108">
        <v>14.9</v>
      </c>
      <c r="L24" s="108">
        <v>23.7</v>
      </c>
      <c r="M24" s="108">
        <v>13.9</v>
      </c>
    </row>
    <row r="25" spans="1:13" s="316" customFormat="1" ht="12.95" customHeight="1" x14ac:dyDescent="0.2">
      <c r="A25" s="145" t="s">
        <v>78</v>
      </c>
      <c r="B25" s="39">
        <v>8.3000000000000007</v>
      </c>
      <c r="C25" s="39">
        <v>7.2</v>
      </c>
      <c r="D25" s="39">
        <v>4.8</v>
      </c>
      <c r="E25" s="39">
        <v>11.7</v>
      </c>
      <c r="F25" s="39">
        <v>6.6</v>
      </c>
      <c r="G25" s="39">
        <v>8.4</v>
      </c>
      <c r="H25" s="108">
        <v>3.5</v>
      </c>
      <c r="I25" s="108">
        <v>10.9</v>
      </c>
      <c r="J25" s="108">
        <v>21.5</v>
      </c>
      <c r="K25" s="108">
        <v>8.5</v>
      </c>
      <c r="L25" s="108">
        <v>4.3</v>
      </c>
      <c r="M25" s="108">
        <v>13.5</v>
      </c>
    </row>
    <row r="26" spans="1:13" s="316" customFormat="1" ht="24" x14ac:dyDescent="0.2">
      <c r="A26" s="145" t="s">
        <v>104</v>
      </c>
      <c r="B26" s="39">
        <v>7.8</v>
      </c>
      <c r="C26" s="39">
        <v>2.9</v>
      </c>
      <c r="D26" s="39">
        <v>7.5</v>
      </c>
      <c r="E26" s="39">
        <v>16.899999999999999</v>
      </c>
      <c r="F26" s="39">
        <v>10.3</v>
      </c>
      <c r="G26" s="39">
        <v>2.9</v>
      </c>
      <c r="H26" s="108">
        <v>5.2</v>
      </c>
      <c r="I26" s="108">
        <v>8.1999999999999993</v>
      </c>
      <c r="J26" s="108">
        <v>10.1</v>
      </c>
      <c r="K26" s="108">
        <v>9.3000000000000007</v>
      </c>
      <c r="L26" s="108">
        <v>13.2</v>
      </c>
      <c r="M26" s="108">
        <v>8.6999999999999993</v>
      </c>
    </row>
    <row r="27" spans="1:13" s="316" customFormat="1" ht="24" x14ac:dyDescent="0.2">
      <c r="A27" s="147" t="s">
        <v>22</v>
      </c>
      <c r="B27" s="39">
        <v>-2</v>
      </c>
      <c r="C27" s="39">
        <v>-11.6</v>
      </c>
      <c r="D27" s="39">
        <v>-5.6</v>
      </c>
      <c r="E27" s="39">
        <v>9</v>
      </c>
      <c r="F27" s="39">
        <v>-1.6</v>
      </c>
      <c r="G27" s="39">
        <v>-1.5</v>
      </c>
      <c r="H27" s="108">
        <v>-2.4</v>
      </c>
      <c r="I27" s="108">
        <v>-1.8</v>
      </c>
      <c r="J27" s="108">
        <v>-6.2</v>
      </c>
      <c r="K27" s="108">
        <v>-10.8</v>
      </c>
      <c r="L27" s="108">
        <v>-6.1</v>
      </c>
      <c r="M27" s="108">
        <v>2.1</v>
      </c>
    </row>
    <row r="28" spans="1:13" s="316" customFormat="1" ht="24" x14ac:dyDescent="0.2">
      <c r="A28" s="145" t="s">
        <v>79</v>
      </c>
      <c r="B28" s="39">
        <v>-1.9</v>
      </c>
      <c r="C28" s="39">
        <v>-7.7</v>
      </c>
      <c r="D28" s="39">
        <v>-2.2000000000000002</v>
      </c>
      <c r="E28" s="39">
        <v>15.4</v>
      </c>
      <c r="F28" s="39">
        <v>3.1</v>
      </c>
      <c r="G28" s="39">
        <v>0.2</v>
      </c>
      <c r="H28" s="108">
        <v>-1.6</v>
      </c>
      <c r="I28" s="108">
        <v>-2.7</v>
      </c>
      <c r="J28" s="108">
        <v>-7.4</v>
      </c>
      <c r="K28" s="108">
        <v>-13</v>
      </c>
      <c r="L28" s="108">
        <v>-7.6</v>
      </c>
      <c r="M28" s="108">
        <v>4.2</v>
      </c>
    </row>
    <row r="29" spans="1:13" s="316" customFormat="1" ht="24" x14ac:dyDescent="0.2">
      <c r="A29" s="145" t="s">
        <v>80</v>
      </c>
      <c r="B29" s="39">
        <v>-4.2</v>
      </c>
      <c r="C29" s="39">
        <v>-35.5</v>
      </c>
      <c r="D29" s="39">
        <v>-18.5</v>
      </c>
      <c r="E29" s="39">
        <v>-14.8</v>
      </c>
      <c r="F29" s="39">
        <v>-23.4</v>
      </c>
      <c r="G29" s="39">
        <v>-9.3000000000000007</v>
      </c>
      <c r="H29" s="108">
        <v>-5.8</v>
      </c>
      <c r="I29" s="108">
        <v>3.6</v>
      </c>
      <c r="J29" s="108">
        <v>0.7</v>
      </c>
      <c r="K29" s="108">
        <v>2.7</v>
      </c>
      <c r="L29" s="108">
        <v>11.2</v>
      </c>
      <c r="M29" s="108">
        <v>6.9</v>
      </c>
    </row>
    <row r="30" spans="1:13" s="316" customFormat="1" ht="13.35" customHeight="1" x14ac:dyDescent="0.2">
      <c r="A30" s="145" t="s">
        <v>23</v>
      </c>
      <c r="B30" s="39">
        <v>-0.9</v>
      </c>
      <c r="C30" s="39">
        <v>-6</v>
      </c>
      <c r="D30" s="39">
        <v>-9.6999999999999993</v>
      </c>
      <c r="E30" s="39">
        <v>-2.4</v>
      </c>
      <c r="F30" s="39">
        <v>-3.2</v>
      </c>
      <c r="G30" s="39">
        <v>-4</v>
      </c>
      <c r="H30" s="108">
        <v>-4.0999999999999996</v>
      </c>
      <c r="I30" s="108">
        <v>-3</v>
      </c>
      <c r="J30" s="108">
        <v>-4.5</v>
      </c>
      <c r="K30" s="108">
        <v>-13.3</v>
      </c>
      <c r="L30" s="108">
        <v>-15.1</v>
      </c>
      <c r="M30" s="108">
        <v>-10.4</v>
      </c>
    </row>
    <row r="31" spans="1:13" s="316" customFormat="1" ht="24" x14ac:dyDescent="0.2">
      <c r="A31" s="147" t="s">
        <v>81</v>
      </c>
      <c r="B31" s="39">
        <v>-4.5999999999999996</v>
      </c>
      <c r="C31" s="39">
        <v>-6.2</v>
      </c>
      <c r="D31" s="39">
        <v>-5</v>
      </c>
      <c r="E31" s="39">
        <v>-3.4</v>
      </c>
      <c r="F31" s="39">
        <v>-1.6</v>
      </c>
      <c r="G31" s="39">
        <v>-1</v>
      </c>
      <c r="H31" s="108">
        <v>-1.7</v>
      </c>
      <c r="I31" s="108">
        <v>-0.9</v>
      </c>
      <c r="J31" s="108">
        <v>-0.6</v>
      </c>
      <c r="K31" s="108">
        <v>2</v>
      </c>
      <c r="L31" s="108">
        <v>10.4</v>
      </c>
      <c r="M31" s="108">
        <v>10.1</v>
      </c>
    </row>
    <row r="32" spans="1:13" s="316" customFormat="1" ht="12.95" customHeight="1" x14ac:dyDescent="0.2">
      <c r="A32" s="144" t="s">
        <v>24</v>
      </c>
      <c r="B32" s="39">
        <v>4.5999999999999996</v>
      </c>
      <c r="C32" s="39">
        <v>6.6</v>
      </c>
      <c r="D32" s="39">
        <v>10.4</v>
      </c>
      <c r="E32" s="39">
        <v>5</v>
      </c>
      <c r="F32" s="39">
        <v>3.9</v>
      </c>
      <c r="G32" s="39">
        <v>3</v>
      </c>
      <c r="H32" s="108">
        <v>5.4</v>
      </c>
      <c r="I32" s="108">
        <v>5.9</v>
      </c>
      <c r="J32" s="108">
        <v>1.3</v>
      </c>
      <c r="K32" s="108">
        <v>3.5</v>
      </c>
      <c r="L32" s="108">
        <v>3</v>
      </c>
      <c r="M32" s="108">
        <v>5.3</v>
      </c>
    </row>
    <row r="33" spans="1:15" s="316" customFormat="1" ht="24" x14ac:dyDescent="0.2">
      <c r="A33" s="147" t="s">
        <v>102</v>
      </c>
      <c r="B33" s="39">
        <v>38.4</v>
      </c>
      <c r="C33" s="39">
        <v>30.2</v>
      </c>
      <c r="D33" s="39">
        <v>26.2</v>
      </c>
      <c r="E33" s="39">
        <v>35.200000000000003</v>
      </c>
      <c r="F33" s="39">
        <v>31.6</v>
      </c>
      <c r="G33" s="39">
        <v>34.299999999999997</v>
      </c>
      <c r="H33" s="108">
        <v>41.3</v>
      </c>
      <c r="I33" s="108">
        <v>57.2</v>
      </c>
      <c r="J33" s="108">
        <v>77.8</v>
      </c>
      <c r="K33" s="108">
        <v>85.1</v>
      </c>
      <c r="L33" s="108">
        <v>91.9</v>
      </c>
      <c r="M33" s="108">
        <v>80.900000000000006</v>
      </c>
    </row>
    <row r="34" spans="1:15" s="316" customFormat="1" ht="12.95" customHeight="1" x14ac:dyDescent="0.2">
      <c r="A34" s="144" t="s">
        <v>82</v>
      </c>
      <c r="B34" s="39">
        <v>8.5</v>
      </c>
      <c r="C34" s="39">
        <v>11.2</v>
      </c>
      <c r="D34" s="39">
        <v>18.100000000000001</v>
      </c>
      <c r="E34" s="39">
        <v>17.399999999999999</v>
      </c>
      <c r="F34" s="39">
        <v>12.6</v>
      </c>
      <c r="G34" s="39">
        <v>14.2</v>
      </c>
      <c r="H34" s="108">
        <v>9.9</v>
      </c>
      <c r="I34" s="108">
        <v>26.3</v>
      </c>
      <c r="J34" s="108">
        <v>22.5</v>
      </c>
      <c r="K34" s="108">
        <v>21.1</v>
      </c>
      <c r="L34" s="108">
        <v>15.1</v>
      </c>
      <c r="M34" s="108">
        <v>18.7</v>
      </c>
    </row>
    <row r="35" spans="1:15" s="316" customFormat="1" ht="12.95" customHeight="1" x14ac:dyDescent="0.2">
      <c r="A35" s="144" t="s">
        <v>25</v>
      </c>
      <c r="B35" s="39">
        <v>4.4000000000000004</v>
      </c>
      <c r="C35" s="39">
        <v>11.7</v>
      </c>
      <c r="D35" s="39">
        <v>5.0999999999999996</v>
      </c>
      <c r="E35" s="39">
        <v>2.8</v>
      </c>
      <c r="F35" s="39">
        <v>1.2</v>
      </c>
      <c r="G35" s="39">
        <v>-1.3</v>
      </c>
      <c r="H35" s="108">
        <v>-34.9</v>
      </c>
      <c r="I35" s="108">
        <v>-7.6</v>
      </c>
      <c r="J35" s="108">
        <v>-11.9</v>
      </c>
      <c r="K35" s="108">
        <v>22.8</v>
      </c>
      <c r="L35" s="108">
        <v>24.7</v>
      </c>
      <c r="M35" s="108">
        <v>26.7</v>
      </c>
    </row>
    <row r="36" spans="1:15" s="316" customFormat="1" ht="12.95" customHeight="1" x14ac:dyDescent="0.2">
      <c r="A36" s="148" t="s">
        <v>26</v>
      </c>
      <c r="B36" s="39">
        <v>15.4</v>
      </c>
      <c r="C36" s="39">
        <v>16.399999999999999</v>
      </c>
      <c r="D36" s="39">
        <v>16.600000000000001</v>
      </c>
      <c r="E36" s="39">
        <v>15.7</v>
      </c>
      <c r="F36" s="39">
        <v>12.7</v>
      </c>
      <c r="G36" s="39">
        <v>16.2</v>
      </c>
      <c r="H36" s="108">
        <v>15.7</v>
      </c>
      <c r="I36" s="108">
        <v>27.9</v>
      </c>
      <c r="J36" s="108">
        <v>20.399999999999999</v>
      </c>
      <c r="K36" s="108">
        <v>24.8</v>
      </c>
      <c r="L36" s="108">
        <v>17</v>
      </c>
      <c r="M36" s="108">
        <v>22</v>
      </c>
    </row>
    <row r="37" spans="1:15" s="316" customFormat="1" ht="12.95" customHeight="1" x14ac:dyDescent="0.2">
      <c r="A37" s="144" t="s">
        <v>27</v>
      </c>
      <c r="B37" s="39">
        <v>45.5</v>
      </c>
      <c r="C37" s="39">
        <v>46.7</v>
      </c>
      <c r="D37" s="39">
        <v>22.9</v>
      </c>
      <c r="E37" s="39">
        <v>24.8</v>
      </c>
      <c r="F37" s="39">
        <v>23.1</v>
      </c>
      <c r="G37" s="39">
        <v>22.1</v>
      </c>
      <c r="H37" s="108">
        <v>14.2</v>
      </c>
      <c r="I37" s="108">
        <v>35.1</v>
      </c>
      <c r="J37" s="108">
        <v>35.5</v>
      </c>
      <c r="K37" s="108">
        <v>39.799999999999997</v>
      </c>
      <c r="L37" s="108">
        <v>39.1</v>
      </c>
      <c r="M37" s="108">
        <v>34.299999999999997</v>
      </c>
    </row>
    <row r="38" spans="1:15" s="316" customFormat="1" ht="12.95" customHeight="1" x14ac:dyDescent="0.2">
      <c r="A38" s="144" t="s">
        <v>28</v>
      </c>
      <c r="B38" s="39">
        <v>7.3</v>
      </c>
      <c r="C38" s="39">
        <v>-0.8</v>
      </c>
      <c r="D38" s="39">
        <v>9.9</v>
      </c>
      <c r="E38" s="39">
        <v>30.7</v>
      </c>
      <c r="F38" s="39">
        <v>54.9</v>
      </c>
      <c r="G38" s="39">
        <v>26.5</v>
      </c>
      <c r="H38" s="108">
        <v>44.6</v>
      </c>
      <c r="I38" s="108">
        <v>53.5</v>
      </c>
      <c r="J38" s="108">
        <v>74.5</v>
      </c>
      <c r="K38" s="108">
        <v>32</v>
      </c>
      <c r="L38" s="108">
        <v>6.9</v>
      </c>
      <c r="M38" s="108">
        <v>3.9</v>
      </c>
    </row>
    <row r="39" spans="1:15" s="316" customFormat="1" ht="12.95" customHeight="1" x14ac:dyDescent="0.2">
      <c r="A39" s="144" t="s">
        <v>84</v>
      </c>
      <c r="B39" s="39">
        <v>38</v>
      </c>
      <c r="C39" s="39">
        <v>36.200000000000003</v>
      </c>
      <c r="D39" s="39">
        <v>42.3</v>
      </c>
      <c r="E39" s="39">
        <v>38.6</v>
      </c>
      <c r="F39" s="39">
        <v>44.6</v>
      </c>
      <c r="G39" s="39">
        <v>42.5</v>
      </c>
      <c r="H39" s="108">
        <v>21.2</v>
      </c>
      <c r="I39" s="108">
        <v>39.9</v>
      </c>
      <c r="J39" s="108">
        <v>42.8</v>
      </c>
      <c r="K39" s="108">
        <v>45</v>
      </c>
      <c r="L39" s="108">
        <v>52.9</v>
      </c>
      <c r="M39" s="108">
        <v>47.2</v>
      </c>
    </row>
    <row r="40" spans="1:15" s="316" customFormat="1" ht="12.95" customHeight="1" x14ac:dyDescent="0.2">
      <c r="A40" s="144" t="s">
        <v>32</v>
      </c>
      <c r="B40" s="39">
        <v>-19.600000000000001</v>
      </c>
      <c r="C40" s="39">
        <v>-16.3</v>
      </c>
      <c r="D40" s="39">
        <v>5.7</v>
      </c>
      <c r="E40" s="39">
        <v>-33.4</v>
      </c>
      <c r="F40" s="39">
        <v>-26.9</v>
      </c>
      <c r="G40" s="39">
        <v>3.3</v>
      </c>
      <c r="H40" s="108">
        <v>1.2</v>
      </c>
      <c r="I40" s="108">
        <v>5.9</v>
      </c>
      <c r="J40" s="108">
        <v>8.8000000000000007</v>
      </c>
      <c r="K40" s="108">
        <v>21.9</v>
      </c>
      <c r="L40" s="108">
        <v>37</v>
      </c>
      <c r="M40" s="108">
        <v>37.200000000000003</v>
      </c>
    </row>
    <row r="41" spans="1:15" s="316" customFormat="1" ht="12.95" customHeight="1" x14ac:dyDescent="0.2">
      <c r="A41" s="144" t="s">
        <v>85</v>
      </c>
      <c r="B41" s="39">
        <v>19</v>
      </c>
      <c r="C41" s="39">
        <v>15.9</v>
      </c>
      <c r="D41" s="39">
        <v>14.7</v>
      </c>
      <c r="E41" s="39">
        <v>21.1</v>
      </c>
      <c r="F41" s="39">
        <v>17.3</v>
      </c>
      <c r="G41" s="39">
        <v>19.7</v>
      </c>
      <c r="H41" s="108">
        <v>11</v>
      </c>
      <c r="I41" s="108">
        <v>22.3</v>
      </c>
      <c r="J41" s="108">
        <v>22.4</v>
      </c>
      <c r="K41" s="108">
        <v>18</v>
      </c>
      <c r="L41" s="108">
        <v>24</v>
      </c>
      <c r="M41" s="108">
        <v>19.399999999999999</v>
      </c>
    </row>
    <row r="42" spans="1:15" s="316" customFormat="1" ht="12.95" customHeight="1" x14ac:dyDescent="0.2">
      <c r="A42" s="144" t="s">
        <v>86</v>
      </c>
      <c r="B42" s="39">
        <v>1.1000000000000001</v>
      </c>
      <c r="C42" s="39">
        <v>5.8</v>
      </c>
      <c r="D42" s="39">
        <v>5.7</v>
      </c>
      <c r="E42" s="39">
        <v>3.9</v>
      </c>
      <c r="F42" s="39">
        <v>4.0999999999999996</v>
      </c>
      <c r="G42" s="318">
        <v>61</v>
      </c>
      <c r="H42" s="319">
        <v>5.4</v>
      </c>
      <c r="I42" s="319">
        <v>16.8</v>
      </c>
      <c r="J42" s="319">
        <v>25.2</v>
      </c>
      <c r="K42" s="319">
        <v>15.6</v>
      </c>
      <c r="L42" s="319">
        <v>29.1</v>
      </c>
      <c r="M42" s="319">
        <v>36.200000000000003</v>
      </c>
    </row>
    <row r="43" spans="1:15" s="316" customFormat="1" ht="24" x14ac:dyDescent="0.2">
      <c r="A43" s="147" t="s">
        <v>55</v>
      </c>
      <c r="B43" s="39">
        <v>5.2</v>
      </c>
      <c r="C43" s="39">
        <v>2.9</v>
      </c>
      <c r="D43" s="39">
        <v>7.5</v>
      </c>
      <c r="E43" s="39">
        <v>5.2</v>
      </c>
      <c r="F43" s="39">
        <v>8</v>
      </c>
      <c r="G43" s="39">
        <v>10.199999999999999</v>
      </c>
      <c r="H43" s="108">
        <v>5.6</v>
      </c>
      <c r="I43" s="108">
        <v>18.5</v>
      </c>
      <c r="J43" s="108">
        <v>13.4</v>
      </c>
      <c r="K43" s="108">
        <v>20.399999999999999</v>
      </c>
      <c r="L43" s="108">
        <v>26.6</v>
      </c>
      <c r="M43" s="108">
        <v>34.200000000000003</v>
      </c>
    </row>
    <row r="44" spans="1:15" s="316" customFormat="1" ht="12.95" customHeight="1" x14ac:dyDescent="0.2">
      <c r="A44" s="144" t="s">
        <v>103</v>
      </c>
      <c r="B44" s="39">
        <v>20</v>
      </c>
      <c r="C44" s="39">
        <v>9.4</v>
      </c>
      <c r="D44" s="39">
        <v>9.4</v>
      </c>
      <c r="E44" s="39">
        <v>1.8</v>
      </c>
      <c r="F44" s="39">
        <v>10</v>
      </c>
      <c r="G44" s="39">
        <v>-1.5</v>
      </c>
      <c r="H44" s="108">
        <v>-11.3</v>
      </c>
      <c r="I44" s="108">
        <v>-0.9</v>
      </c>
      <c r="J44" s="108">
        <v>5.2</v>
      </c>
      <c r="K44" s="108">
        <v>30.3</v>
      </c>
      <c r="L44" s="108">
        <v>16.5</v>
      </c>
      <c r="M44" s="108">
        <v>19.100000000000001</v>
      </c>
    </row>
    <row r="45" spans="1:15" s="316" customFormat="1" ht="12.95" customHeight="1" x14ac:dyDescent="0.2">
      <c r="A45" s="144" t="s">
        <v>56</v>
      </c>
      <c r="B45" s="39">
        <v>13.7</v>
      </c>
      <c r="C45" s="39">
        <v>16.899999999999999</v>
      </c>
      <c r="D45" s="39">
        <v>22.4</v>
      </c>
      <c r="E45" s="39">
        <v>31.4</v>
      </c>
      <c r="F45" s="39">
        <v>24.5</v>
      </c>
      <c r="G45" s="39">
        <v>8.8000000000000007</v>
      </c>
      <c r="H45" s="108">
        <v>15.6</v>
      </c>
      <c r="I45" s="108">
        <v>23.5</v>
      </c>
      <c r="J45" s="108">
        <v>21.5</v>
      </c>
      <c r="K45" s="108">
        <v>52.1</v>
      </c>
      <c r="L45" s="108">
        <v>82.3</v>
      </c>
      <c r="M45" s="108">
        <v>93</v>
      </c>
    </row>
    <row r="46" spans="1:15" s="316" customFormat="1" ht="6" customHeight="1" thickBot="1" x14ac:dyDescent="0.25">
      <c r="A46" s="328"/>
      <c r="B46" s="329"/>
      <c r="C46" s="329"/>
      <c r="D46" s="329"/>
      <c r="E46" s="329"/>
      <c r="F46" s="329"/>
      <c r="G46" s="329"/>
      <c r="H46" s="329"/>
      <c r="I46" s="329"/>
      <c r="J46" s="330"/>
      <c r="K46" s="330"/>
      <c r="L46" s="330"/>
      <c r="M46" s="330"/>
    </row>
    <row r="47" spans="1:15" s="316" customFormat="1" ht="3.75" customHeight="1" x14ac:dyDescent="0.2">
      <c r="A47" s="144"/>
      <c r="B47" s="325"/>
      <c r="C47" s="325"/>
      <c r="D47" s="325"/>
      <c r="E47" s="325"/>
      <c r="F47" s="325"/>
      <c r="G47" s="325"/>
      <c r="H47" s="325"/>
      <c r="I47" s="325"/>
      <c r="J47" s="24"/>
      <c r="K47" s="24"/>
      <c r="L47" s="24"/>
      <c r="M47" s="24"/>
    </row>
    <row r="48" spans="1:15" s="332" customFormat="1" ht="12.95" customHeight="1" x14ac:dyDescent="0.2">
      <c r="A48" s="331" t="s">
        <v>113</v>
      </c>
      <c r="B48" s="325"/>
      <c r="C48" s="325"/>
      <c r="D48" s="325"/>
      <c r="E48" s="325"/>
      <c r="F48" s="325"/>
      <c r="G48" s="325"/>
      <c r="H48" s="325"/>
      <c r="I48" s="325"/>
      <c r="J48" s="24"/>
      <c r="K48" s="24"/>
      <c r="L48" s="24"/>
      <c r="M48" s="24"/>
      <c r="N48" s="305"/>
      <c r="O48" s="305"/>
    </row>
  </sheetData>
  <hyperlinks>
    <hyperlink ref="A1" location="Мазмуну!A1" display="МАЗМУНУНА  кайтуу" xr:uid="{00000000-0004-0000-6400-000000000000}"/>
  </hyperlinks>
  <pageMargins left="0.78740157480314965" right="0.78740157480314965" top="0.78740157480314965" bottom="0.78740157480314965" header="0.51181102362204722" footer="0.51181102362204722"/>
  <pageSetup paperSize="9" orientation="portrait" horizontalDpi="120" verticalDpi="144"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M48"/>
  <sheetViews>
    <sheetView workbookViewId="0">
      <selection activeCell="M42" sqref="M42"/>
    </sheetView>
  </sheetViews>
  <sheetFormatPr defaultColWidth="9.140625" defaultRowHeight="12.95" customHeight="1" x14ac:dyDescent="0.2"/>
  <cols>
    <col min="1" max="1" width="42" style="152" customWidth="1"/>
    <col min="2" max="2" width="8.140625" style="305" hidden="1" customWidth="1"/>
    <col min="3" max="6" width="8.28515625" style="325" hidden="1" customWidth="1"/>
    <col min="7" max="8" width="9.42578125" style="325" hidden="1" customWidth="1"/>
    <col min="9" max="9" width="9.42578125" style="325" customWidth="1"/>
    <col min="10" max="13" width="9.42578125" style="24" customWidth="1"/>
    <col min="14" max="16384" width="9.140625" style="305"/>
  </cols>
  <sheetData>
    <row r="1" spans="1:13" s="6" customFormat="1" ht="12.95" customHeight="1" x14ac:dyDescent="0.2">
      <c r="A1" s="952" t="s">
        <v>1375</v>
      </c>
    </row>
    <row r="2" spans="1:13" ht="18" customHeight="1" x14ac:dyDescent="0.2">
      <c r="A2" s="154" t="s">
        <v>374</v>
      </c>
    </row>
    <row r="3" spans="1:13" ht="18" customHeight="1" x14ac:dyDescent="0.2">
      <c r="A3" s="154" t="s">
        <v>375</v>
      </c>
    </row>
    <row r="4" spans="1:13" ht="18" customHeight="1" thickBot="1" x14ac:dyDescent="0.25">
      <c r="A4" s="326" t="s">
        <v>376</v>
      </c>
      <c r="B4" s="320"/>
      <c r="C4" s="320"/>
      <c r="D4" s="320"/>
      <c r="E4" s="320"/>
      <c r="F4" s="320"/>
      <c r="G4" s="320"/>
      <c r="H4" s="320"/>
      <c r="I4" s="320"/>
      <c r="J4" s="26"/>
      <c r="K4" s="26"/>
      <c r="L4" s="26"/>
      <c r="M4" s="26"/>
    </row>
    <row r="5" spans="1:13" s="310" customFormat="1" ht="18" customHeight="1" thickBot="1" x14ac:dyDescent="0.25">
      <c r="A5" s="140"/>
      <c r="B5" s="308">
        <v>2014</v>
      </c>
      <c r="C5" s="308">
        <v>2015</v>
      </c>
      <c r="D5" s="308">
        <v>2016</v>
      </c>
      <c r="E5" s="308">
        <v>2017</v>
      </c>
      <c r="F5" s="308">
        <v>2018</v>
      </c>
      <c r="G5" s="308">
        <v>2019</v>
      </c>
      <c r="H5" s="308">
        <v>2020</v>
      </c>
      <c r="I5" s="308">
        <v>2021</v>
      </c>
      <c r="J5" s="28">
        <v>2022</v>
      </c>
      <c r="K5" s="28">
        <v>2023</v>
      </c>
      <c r="L5" s="28">
        <v>2024</v>
      </c>
      <c r="M5" s="28">
        <v>2025</v>
      </c>
    </row>
    <row r="6" spans="1:13" s="310" customFormat="1" ht="7.5" customHeight="1" x14ac:dyDescent="0.2">
      <c r="A6" s="141"/>
      <c r="C6" s="327"/>
      <c r="D6" s="327"/>
      <c r="E6" s="327"/>
      <c r="F6" s="327"/>
      <c r="G6" s="327"/>
      <c r="H6" s="327"/>
      <c r="I6" s="327"/>
      <c r="J6" s="27"/>
      <c r="K6" s="27"/>
      <c r="L6" s="27"/>
      <c r="M6" s="27"/>
    </row>
    <row r="7" spans="1:13" s="312" customFormat="1" ht="12.95" customHeight="1" x14ac:dyDescent="0.2">
      <c r="A7" s="155" t="s">
        <v>19</v>
      </c>
      <c r="B7" s="323">
        <v>2.1</v>
      </c>
      <c r="C7" s="323">
        <v>-9.4</v>
      </c>
      <c r="D7" s="323">
        <v>15</v>
      </c>
      <c r="E7" s="323">
        <v>7.7</v>
      </c>
      <c r="F7" s="323">
        <v>7.1</v>
      </c>
      <c r="G7" s="311">
        <v>11.7</v>
      </c>
      <c r="H7" s="105">
        <v>2.5</v>
      </c>
      <c r="I7" s="105">
        <v>18.100000000000001</v>
      </c>
      <c r="J7" s="105">
        <v>24.5</v>
      </c>
      <c r="K7" s="105">
        <v>18.2</v>
      </c>
      <c r="L7" s="105">
        <v>21.8</v>
      </c>
      <c r="M7" s="105">
        <v>19.399999999999999</v>
      </c>
    </row>
    <row r="8" spans="1:13" s="316" customFormat="1" ht="12.95" customHeight="1" x14ac:dyDescent="0.2">
      <c r="A8" s="156" t="s">
        <v>20</v>
      </c>
      <c r="B8" s="39"/>
      <c r="C8" s="39"/>
      <c r="D8" s="39"/>
      <c r="E8" s="39"/>
      <c r="F8" s="39"/>
      <c r="G8" s="322"/>
      <c r="H8" s="108"/>
      <c r="I8" s="108"/>
      <c r="J8" s="108"/>
      <c r="K8" s="108"/>
      <c r="L8" s="108"/>
      <c r="M8" s="108"/>
    </row>
    <row r="9" spans="1:13" s="316" customFormat="1" ht="12.95" customHeight="1" x14ac:dyDescent="0.2">
      <c r="A9" s="143" t="s">
        <v>21</v>
      </c>
      <c r="B9" s="39">
        <v>5.9</v>
      </c>
      <c r="C9" s="39">
        <v>-6.4</v>
      </c>
      <c r="D9" s="39">
        <v>14</v>
      </c>
      <c r="E9" s="39">
        <v>19.100000000000001</v>
      </c>
      <c r="F9" s="39">
        <v>6.8</v>
      </c>
      <c r="G9" s="315">
        <v>8.4</v>
      </c>
      <c r="H9" s="108">
        <v>12.7</v>
      </c>
      <c r="I9" s="108">
        <v>16.2</v>
      </c>
      <c r="J9" s="108">
        <v>14.1</v>
      </c>
      <c r="K9" s="108">
        <v>15.1</v>
      </c>
      <c r="L9" s="108">
        <v>5.9</v>
      </c>
      <c r="M9" s="108">
        <v>4.3</v>
      </c>
    </row>
    <row r="10" spans="1:13" s="316" customFormat="1" ht="12.95" customHeight="1" x14ac:dyDescent="0.2">
      <c r="A10" s="144" t="s">
        <v>101</v>
      </c>
      <c r="B10" s="39">
        <v>-30.1</v>
      </c>
      <c r="C10" s="39">
        <v>-98.5</v>
      </c>
      <c r="D10" s="39">
        <v>16.5</v>
      </c>
      <c r="E10" s="39">
        <v>14.9</v>
      </c>
      <c r="F10" s="39">
        <v>12.7</v>
      </c>
      <c r="G10" s="315">
        <v>18.5</v>
      </c>
      <c r="H10" s="108">
        <v>-29.2</v>
      </c>
      <c r="I10" s="108">
        <v>23.6</v>
      </c>
      <c r="J10" s="108">
        <v>8.3000000000000007</v>
      </c>
      <c r="K10" s="108">
        <v>7.7</v>
      </c>
      <c r="L10" s="108">
        <v>14.8</v>
      </c>
      <c r="M10" s="108">
        <v>31.2</v>
      </c>
    </row>
    <row r="11" spans="1:13" ht="12" x14ac:dyDescent="0.2">
      <c r="A11" s="144" t="s">
        <v>64</v>
      </c>
      <c r="B11" s="39">
        <v>5.5</v>
      </c>
      <c r="C11" s="39">
        <v>0.5</v>
      </c>
      <c r="D11" s="39">
        <v>13.9</v>
      </c>
      <c r="E11" s="39">
        <v>11.7</v>
      </c>
      <c r="F11" s="39">
        <v>9.1</v>
      </c>
      <c r="G11" s="315">
        <v>10.7</v>
      </c>
      <c r="H11" s="108">
        <v>12.9</v>
      </c>
      <c r="I11" s="108">
        <v>18.100000000000001</v>
      </c>
      <c r="J11" s="108">
        <v>35.1</v>
      </c>
      <c r="K11" s="108">
        <v>20.399999999999999</v>
      </c>
      <c r="L11" s="108">
        <v>22.9</v>
      </c>
      <c r="M11" s="108">
        <v>26.8</v>
      </c>
    </row>
    <row r="12" spans="1:13" ht="23.45" customHeight="1" x14ac:dyDescent="0.2">
      <c r="A12" s="145" t="s">
        <v>90</v>
      </c>
      <c r="B12" s="39">
        <v>5.6</v>
      </c>
      <c r="C12" s="39">
        <v>-1.9</v>
      </c>
      <c r="D12" s="39">
        <v>7.6</v>
      </c>
      <c r="E12" s="39">
        <v>6.6</v>
      </c>
      <c r="F12" s="39">
        <v>9.6</v>
      </c>
      <c r="G12" s="315">
        <v>7</v>
      </c>
      <c r="H12" s="108">
        <v>7.3</v>
      </c>
      <c r="I12" s="108">
        <v>13.5</v>
      </c>
      <c r="J12" s="108">
        <v>12.3</v>
      </c>
      <c r="K12" s="108">
        <v>15.9</v>
      </c>
      <c r="L12" s="108">
        <v>15.3</v>
      </c>
      <c r="M12" s="108">
        <v>11</v>
      </c>
    </row>
    <row r="13" spans="1:13" ht="12.95" customHeight="1" x14ac:dyDescent="0.2">
      <c r="A13" s="146" t="s">
        <v>66</v>
      </c>
      <c r="B13" s="39">
        <v>-13.1</v>
      </c>
      <c r="C13" s="39">
        <v>228.3</v>
      </c>
      <c r="D13" s="39">
        <v>-245.8</v>
      </c>
      <c r="E13" s="39">
        <v>-111.2</v>
      </c>
      <c r="F13" s="39">
        <v>-36.4</v>
      </c>
      <c r="G13" s="315">
        <v>-39.5</v>
      </c>
      <c r="H13" s="108">
        <v>76.8</v>
      </c>
      <c r="I13" s="108">
        <v>-13.1</v>
      </c>
      <c r="J13" s="108">
        <v>176.1</v>
      </c>
      <c r="K13" s="319">
        <v>96.8</v>
      </c>
      <c r="L13" s="319">
        <v>-86.1</v>
      </c>
      <c r="M13" s="319">
        <v>1.3</v>
      </c>
    </row>
    <row r="14" spans="1:13" ht="36" x14ac:dyDescent="0.2">
      <c r="A14" s="145" t="s">
        <v>91</v>
      </c>
      <c r="B14" s="39">
        <v>-1.7</v>
      </c>
      <c r="C14" s="39">
        <v>-4.3</v>
      </c>
      <c r="D14" s="39">
        <v>5.0999999999999996</v>
      </c>
      <c r="E14" s="39">
        <v>10.6</v>
      </c>
      <c r="F14" s="39">
        <v>3.1</v>
      </c>
      <c r="G14" s="315">
        <v>3.2</v>
      </c>
      <c r="H14" s="108">
        <v>-2.1</v>
      </c>
      <c r="I14" s="108">
        <v>-1.2</v>
      </c>
      <c r="J14" s="108">
        <v>3.7</v>
      </c>
      <c r="K14" s="108">
        <v>11.1</v>
      </c>
      <c r="L14" s="108">
        <v>7</v>
      </c>
      <c r="M14" s="108">
        <v>15</v>
      </c>
    </row>
    <row r="15" spans="1:13" ht="24" x14ac:dyDescent="0.2">
      <c r="A15" s="145" t="s">
        <v>68</v>
      </c>
      <c r="B15" s="39">
        <v>6.5</v>
      </c>
      <c r="C15" s="39">
        <v>-1.5</v>
      </c>
      <c r="D15" s="39">
        <v>1.5</v>
      </c>
      <c r="E15" s="39">
        <v>-3</v>
      </c>
      <c r="F15" s="39">
        <v>-0.7</v>
      </c>
      <c r="G15" s="315">
        <v>3.3</v>
      </c>
      <c r="H15" s="108">
        <v>0.7</v>
      </c>
      <c r="I15" s="108">
        <v>6.9</v>
      </c>
      <c r="J15" s="108">
        <v>10.6</v>
      </c>
      <c r="K15" s="108">
        <v>13.8</v>
      </c>
      <c r="L15" s="108">
        <v>26.7</v>
      </c>
      <c r="M15" s="108">
        <v>16.3</v>
      </c>
    </row>
    <row r="16" spans="1:13" ht="23.85" customHeight="1" x14ac:dyDescent="0.2">
      <c r="A16" s="145" t="s">
        <v>95</v>
      </c>
      <c r="B16" s="39">
        <v>-111.4</v>
      </c>
      <c r="C16" s="39">
        <v>-118.2</v>
      </c>
      <c r="D16" s="39">
        <v>10.6</v>
      </c>
      <c r="E16" s="39">
        <v>-15.1</v>
      </c>
      <c r="F16" s="39">
        <v>-22</v>
      </c>
      <c r="G16" s="315">
        <v>-53.3</v>
      </c>
      <c r="H16" s="108">
        <v>-384.7</v>
      </c>
      <c r="I16" s="108">
        <v>-82.6</v>
      </c>
      <c r="J16" s="108">
        <v>-46.8</v>
      </c>
      <c r="K16" s="108">
        <v>-69.8</v>
      </c>
      <c r="L16" s="108">
        <v>-6.8</v>
      </c>
      <c r="M16" s="108">
        <v>-12.3</v>
      </c>
    </row>
    <row r="17" spans="1:13" ht="12" x14ac:dyDescent="0.2">
      <c r="A17" s="146" t="s">
        <v>70</v>
      </c>
      <c r="B17" s="39">
        <v>7.8</v>
      </c>
      <c r="C17" s="39">
        <v>-32.6</v>
      </c>
      <c r="D17" s="39">
        <v>-20.2</v>
      </c>
      <c r="E17" s="39">
        <v>19.7</v>
      </c>
      <c r="F17" s="39">
        <v>-14.2</v>
      </c>
      <c r="G17" s="315">
        <v>-25.2</v>
      </c>
      <c r="H17" s="108">
        <v>-29.4</v>
      </c>
      <c r="I17" s="108">
        <v>-23.7</v>
      </c>
      <c r="J17" s="108">
        <v>-7.2</v>
      </c>
      <c r="K17" s="108">
        <v>7.3</v>
      </c>
      <c r="L17" s="108">
        <v>11.5</v>
      </c>
      <c r="M17" s="108">
        <v>10.199999999999999</v>
      </c>
    </row>
    <row r="18" spans="1:13" ht="12" x14ac:dyDescent="0.2">
      <c r="A18" s="146" t="s">
        <v>71</v>
      </c>
      <c r="B18" s="39">
        <v>0.5</v>
      </c>
      <c r="C18" s="39">
        <v>5.6</v>
      </c>
      <c r="D18" s="39">
        <v>6.3</v>
      </c>
      <c r="E18" s="39">
        <v>4.5</v>
      </c>
      <c r="F18" s="39">
        <v>6.2</v>
      </c>
      <c r="G18" s="315">
        <v>2.9</v>
      </c>
      <c r="H18" s="108">
        <v>31.9</v>
      </c>
      <c r="I18" s="108">
        <v>15.2</v>
      </c>
      <c r="J18" s="108">
        <v>19.8</v>
      </c>
      <c r="K18" s="108">
        <v>15.5</v>
      </c>
      <c r="L18" s="108">
        <v>20.5</v>
      </c>
      <c r="M18" s="108">
        <v>15</v>
      </c>
    </row>
    <row r="19" spans="1:13" ht="12" x14ac:dyDescent="0.2">
      <c r="A19" s="146" t="s">
        <v>72</v>
      </c>
      <c r="B19" s="39">
        <v>11.9</v>
      </c>
      <c r="C19" s="39">
        <v>3.4</v>
      </c>
      <c r="D19" s="39">
        <v>8.8000000000000007</v>
      </c>
      <c r="E19" s="39">
        <v>16.3</v>
      </c>
      <c r="F19" s="39">
        <v>10.1</v>
      </c>
      <c r="G19" s="315">
        <v>4.2</v>
      </c>
      <c r="H19" s="108">
        <v>6.2</v>
      </c>
      <c r="I19" s="108">
        <v>9.8000000000000007</v>
      </c>
      <c r="J19" s="108">
        <v>8.1999999999999993</v>
      </c>
      <c r="K19" s="108">
        <v>8.6999999999999993</v>
      </c>
      <c r="L19" s="108">
        <v>7.8</v>
      </c>
      <c r="M19" s="108">
        <v>12.7</v>
      </c>
    </row>
    <row r="20" spans="1:13" ht="12" x14ac:dyDescent="0.2">
      <c r="A20" s="317" t="s">
        <v>363</v>
      </c>
      <c r="B20" s="39">
        <v>9.6999999999999993</v>
      </c>
      <c r="C20" s="39">
        <v>3.2</v>
      </c>
      <c r="D20" s="39">
        <v>6.2</v>
      </c>
      <c r="E20" s="39">
        <v>9.6999999999999993</v>
      </c>
      <c r="F20" s="39">
        <v>14.3</v>
      </c>
      <c r="G20" s="39">
        <v>12.3</v>
      </c>
      <c r="H20" s="108">
        <v>8.8000000000000007</v>
      </c>
      <c r="I20" s="108">
        <v>32.700000000000003</v>
      </c>
      <c r="J20" s="108">
        <v>30.3</v>
      </c>
      <c r="K20" s="108">
        <v>26</v>
      </c>
      <c r="L20" s="108">
        <v>26.6</v>
      </c>
      <c r="M20" s="108">
        <v>23.6</v>
      </c>
    </row>
    <row r="21" spans="1:13" ht="24.6" customHeight="1" x14ac:dyDescent="0.2">
      <c r="A21" s="145" t="s">
        <v>93</v>
      </c>
      <c r="B21" s="39">
        <v>10.3</v>
      </c>
      <c r="C21" s="39">
        <v>10.6</v>
      </c>
      <c r="D21" s="39">
        <v>18.2</v>
      </c>
      <c r="E21" s="39">
        <v>17.899999999999999</v>
      </c>
      <c r="F21" s="39">
        <v>14</v>
      </c>
      <c r="G21" s="39">
        <v>17.2</v>
      </c>
      <c r="H21" s="108">
        <v>23.1</v>
      </c>
      <c r="I21" s="108">
        <v>22.6</v>
      </c>
      <c r="J21" s="108">
        <v>50.3</v>
      </c>
      <c r="K21" s="108">
        <v>26</v>
      </c>
      <c r="L21" s="108">
        <v>28.1</v>
      </c>
      <c r="M21" s="108">
        <v>37</v>
      </c>
    </row>
    <row r="22" spans="1:13" ht="24" x14ac:dyDescent="0.2">
      <c r="A22" s="145" t="s">
        <v>75</v>
      </c>
      <c r="B22" s="39">
        <v>-16.3</v>
      </c>
      <c r="C22" s="39">
        <v>26.8</v>
      </c>
      <c r="D22" s="39">
        <v>13.6</v>
      </c>
      <c r="E22" s="39">
        <v>29.6</v>
      </c>
      <c r="F22" s="39">
        <v>-21.2</v>
      </c>
      <c r="G22" s="39">
        <v>10.7</v>
      </c>
      <c r="H22" s="108">
        <v>31.8</v>
      </c>
      <c r="I22" s="108">
        <v>14.5</v>
      </c>
      <c r="J22" s="108">
        <v>-191.6</v>
      </c>
      <c r="K22" s="108">
        <v>41.1</v>
      </c>
      <c r="L22" s="108">
        <v>8.6999999999999993</v>
      </c>
      <c r="M22" s="108">
        <v>12.1</v>
      </c>
    </row>
    <row r="23" spans="1:13" ht="12" x14ac:dyDescent="0.2">
      <c r="A23" s="146" t="s">
        <v>76</v>
      </c>
      <c r="B23" s="39">
        <v>13.3</v>
      </c>
      <c r="C23" s="39">
        <v>10.3</v>
      </c>
      <c r="D23" s="39">
        <v>9.1</v>
      </c>
      <c r="E23" s="39">
        <v>4.8</v>
      </c>
      <c r="F23" s="39">
        <v>2.6</v>
      </c>
      <c r="G23" s="39">
        <v>6.5</v>
      </c>
      <c r="H23" s="108">
        <v>20.2</v>
      </c>
      <c r="I23" s="108">
        <v>7.2</v>
      </c>
      <c r="J23" s="108">
        <v>15.5</v>
      </c>
      <c r="K23" s="108">
        <v>22.1</v>
      </c>
      <c r="L23" s="108">
        <v>34.700000000000003</v>
      </c>
      <c r="M23" s="108">
        <v>16.7</v>
      </c>
    </row>
    <row r="24" spans="1:13" ht="12" x14ac:dyDescent="0.2">
      <c r="A24" s="145" t="s">
        <v>77</v>
      </c>
      <c r="B24" s="39">
        <v>2.2000000000000002</v>
      </c>
      <c r="C24" s="39">
        <v>-5.7</v>
      </c>
      <c r="D24" s="39">
        <v>10.3</v>
      </c>
      <c r="E24" s="39">
        <v>6.7</v>
      </c>
      <c r="F24" s="39">
        <v>-13.5</v>
      </c>
      <c r="G24" s="39">
        <v>-4</v>
      </c>
      <c r="H24" s="108">
        <v>9</v>
      </c>
      <c r="I24" s="108">
        <v>17.8</v>
      </c>
      <c r="J24" s="108">
        <v>15</v>
      </c>
      <c r="K24" s="108">
        <v>16.100000000000001</v>
      </c>
      <c r="L24" s="108">
        <v>23.5</v>
      </c>
      <c r="M24" s="108">
        <v>14.1</v>
      </c>
    </row>
    <row r="25" spans="1:13" ht="12" x14ac:dyDescent="0.2">
      <c r="A25" s="145" t="s">
        <v>78</v>
      </c>
      <c r="B25" s="39">
        <v>9.4</v>
      </c>
      <c r="C25" s="39">
        <v>1.7</v>
      </c>
      <c r="D25" s="39">
        <v>3.1</v>
      </c>
      <c r="E25" s="39">
        <v>9.6</v>
      </c>
      <c r="F25" s="39">
        <v>3.7</v>
      </c>
      <c r="G25" s="39">
        <v>7.5</v>
      </c>
      <c r="H25" s="108">
        <v>-1.8</v>
      </c>
      <c r="I25" s="108">
        <v>11</v>
      </c>
      <c r="J25" s="108">
        <v>19.7</v>
      </c>
      <c r="K25" s="108">
        <v>7.9</v>
      </c>
      <c r="L25" s="108">
        <v>6.7</v>
      </c>
      <c r="M25" s="108">
        <v>14</v>
      </c>
    </row>
    <row r="26" spans="1:13" ht="24" customHeight="1" x14ac:dyDescent="0.2">
      <c r="A26" s="145" t="s">
        <v>104</v>
      </c>
      <c r="B26" s="39">
        <v>3.7</v>
      </c>
      <c r="C26" s="39">
        <v>-3.5</v>
      </c>
      <c r="D26" s="39">
        <v>7.1</v>
      </c>
      <c r="E26" s="39">
        <v>15.7</v>
      </c>
      <c r="F26" s="39">
        <v>8.1</v>
      </c>
      <c r="G26" s="39">
        <v>3</v>
      </c>
      <c r="H26" s="108">
        <v>5.9</v>
      </c>
      <c r="I26" s="108">
        <v>7.1</v>
      </c>
      <c r="J26" s="108">
        <v>9.4</v>
      </c>
      <c r="K26" s="108">
        <v>7.2</v>
      </c>
      <c r="L26" s="108">
        <v>14</v>
      </c>
      <c r="M26" s="108">
        <v>7.4</v>
      </c>
    </row>
    <row r="27" spans="1:13" ht="24" customHeight="1" x14ac:dyDescent="0.2">
      <c r="A27" s="147" t="s">
        <v>22</v>
      </c>
      <c r="B27" s="39">
        <v>-22.7</v>
      </c>
      <c r="C27" s="39">
        <v>-38.299999999999997</v>
      </c>
      <c r="D27" s="39">
        <v>9</v>
      </c>
      <c r="E27" s="39">
        <v>-24.6</v>
      </c>
      <c r="F27" s="39">
        <v>-10.8</v>
      </c>
      <c r="G27" s="39">
        <v>-5.7</v>
      </c>
      <c r="H27" s="108">
        <v>-37.799999999999997</v>
      </c>
      <c r="I27" s="108">
        <v>-16.600000000000001</v>
      </c>
      <c r="J27" s="108">
        <v>-17.8</v>
      </c>
      <c r="K27" s="108">
        <v>-28.7</v>
      </c>
      <c r="L27" s="108">
        <v>-25.6</v>
      </c>
      <c r="M27" s="108">
        <v>-29.4</v>
      </c>
    </row>
    <row r="28" spans="1:13" ht="24" customHeight="1" x14ac:dyDescent="0.2">
      <c r="A28" s="145" t="s">
        <v>79</v>
      </c>
      <c r="B28" s="39">
        <v>-16.2</v>
      </c>
      <c r="C28" s="39">
        <v>-40.1</v>
      </c>
      <c r="D28" s="39">
        <v>16</v>
      </c>
      <c r="E28" s="39">
        <v>-31.7</v>
      </c>
      <c r="F28" s="39">
        <v>-9.6999999999999993</v>
      </c>
      <c r="G28" s="39">
        <v>-6.1</v>
      </c>
      <c r="H28" s="108">
        <v>-49.1</v>
      </c>
      <c r="I28" s="108">
        <v>-23</v>
      </c>
      <c r="J28" s="108">
        <v>-22</v>
      </c>
      <c r="K28" s="108">
        <v>-36.5</v>
      </c>
      <c r="L28" s="108">
        <v>-34.4</v>
      </c>
      <c r="M28" s="108">
        <v>-41.2</v>
      </c>
    </row>
    <row r="29" spans="1:13" ht="24" customHeight="1" x14ac:dyDescent="0.2">
      <c r="A29" s="145" t="s">
        <v>80</v>
      </c>
      <c r="B29" s="39">
        <v>-120.1</v>
      </c>
      <c r="C29" s="39">
        <v>-58.3</v>
      </c>
      <c r="D29" s="39">
        <v>-15.2</v>
      </c>
      <c r="E29" s="39">
        <v>-12.3</v>
      </c>
      <c r="F29" s="39">
        <v>-23.7</v>
      </c>
      <c r="G29" s="39">
        <v>-7.3</v>
      </c>
      <c r="H29" s="108">
        <v>-4.5999999999999996</v>
      </c>
      <c r="I29" s="108">
        <v>4.7</v>
      </c>
      <c r="J29" s="108">
        <v>1.7</v>
      </c>
      <c r="K29" s="108">
        <v>2.8</v>
      </c>
      <c r="L29" s="108">
        <v>10.8</v>
      </c>
      <c r="M29" s="108">
        <v>4.2</v>
      </c>
    </row>
    <row r="30" spans="1:13" ht="24" x14ac:dyDescent="0.2">
      <c r="A30" s="145" t="s">
        <v>377</v>
      </c>
      <c r="B30" s="39">
        <v>0</v>
      </c>
      <c r="C30" s="39">
        <v>-2.5</v>
      </c>
      <c r="D30" s="39">
        <v>-3.5</v>
      </c>
      <c r="E30" s="39">
        <v>2.2000000000000002</v>
      </c>
      <c r="F30" s="39">
        <v>-1.3</v>
      </c>
      <c r="G30" s="39">
        <v>-1.2</v>
      </c>
      <c r="H30" s="108">
        <v>-4.9000000000000004</v>
      </c>
      <c r="I30" s="108">
        <v>-1.8</v>
      </c>
      <c r="J30" s="108">
        <v>-3.5</v>
      </c>
      <c r="K30" s="108">
        <v>2.2999999999999998</v>
      </c>
      <c r="L30" s="108">
        <v>-10.3</v>
      </c>
      <c r="M30" s="108">
        <v>-5.9</v>
      </c>
    </row>
    <row r="31" spans="1:13" ht="24" customHeight="1" x14ac:dyDescent="0.2">
      <c r="A31" s="147" t="s">
        <v>81</v>
      </c>
      <c r="B31" s="39">
        <v>-4.7</v>
      </c>
      <c r="C31" s="39">
        <v>-9.1</v>
      </c>
      <c r="D31" s="39">
        <v>0.9</v>
      </c>
      <c r="E31" s="39">
        <v>-5.9</v>
      </c>
      <c r="F31" s="39">
        <v>-1.8</v>
      </c>
      <c r="G31" s="39">
        <v>0.8</v>
      </c>
      <c r="H31" s="108">
        <v>-4.3</v>
      </c>
      <c r="I31" s="108">
        <v>0.1</v>
      </c>
      <c r="J31" s="108">
        <v>-1.3</v>
      </c>
      <c r="K31" s="108">
        <v>-0.3</v>
      </c>
      <c r="L31" s="108">
        <v>8.8000000000000007</v>
      </c>
      <c r="M31" s="108">
        <v>8.1999999999999993</v>
      </c>
    </row>
    <row r="32" spans="1:13" ht="12" x14ac:dyDescent="0.2">
      <c r="A32" s="144" t="s">
        <v>24</v>
      </c>
      <c r="B32" s="39">
        <v>-1.3</v>
      </c>
      <c r="C32" s="39">
        <v>-6.7</v>
      </c>
      <c r="D32" s="39">
        <v>11.8</v>
      </c>
      <c r="E32" s="39">
        <v>3.8</v>
      </c>
      <c r="F32" s="39">
        <v>3.2</v>
      </c>
      <c r="G32" s="39">
        <v>2.8</v>
      </c>
      <c r="H32" s="108">
        <v>1.5</v>
      </c>
      <c r="I32" s="108">
        <v>5.0999999999999996</v>
      </c>
      <c r="J32" s="108">
        <v>0.1</v>
      </c>
      <c r="K32" s="108">
        <v>2.1</v>
      </c>
      <c r="L32" s="108">
        <v>3</v>
      </c>
      <c r="M32" s="108">
        <v>5.6</v>
      </c>
    </row>
    <row r="33" spans="1:13" ht="24" customHeight="1" x14ac:dyDescent="0.2">
      <c r="A33" s="147" t="s">
        <v>102</v>
      </c>
      <c r="B33" s="39">
        <v>22.5</v>
      </c>
      <c r="C33" s="39">
        <v>0.6</v>
      </c>
      <c r="D33" s="39">
        <v>24.5</v>
      </c>
      <c r="E33" s="39">
        <v>30.7</v>
      </c>
      <c r="F33" s="39">
        <v>26.7</v>
      </c>
      <c r="G33" s="39">
        <v>30.8</v>
      </c>
      <c r="H33" s="108">
        <v>20.9</v>
      </c>
      <c r="I33" s="108">
        <v>55.6</v>
      </c>
      <c r="J33" s="108">
        <v>57.5</v>
      </c>
      <c r="K33" s="108">
        <v>56.6</v>
      </c>
      <c r="L33" s="108">
        <v>83.5</v>
      </c>
      <c r="M33" s="108">
        <v>78</v>
      </c>
    </row>
    <row r="34" spans="1:13" ht="12.95" customHeight="1" x14ac:dyDescent="0.2">
      <c r="A34" s="144" t="s">
        <v>82</v>
      </c>
      <c r="B34" s="39">
        <v>7.1</v>
      </c>
      <c r="C34" s="39">
        <v>5.4</v>
      </c>
      <c r="D34" s="39">
        <v>17.600000000000001</v>
      </c>
      <c r="E34" s="39">
        <v>18</v>
      </c>
      <c r="F34" s="39">
        <v>11.9</v>
      </c>
      <c r="G34" s="39">
        <v>26.3</v>
      </c>
      <c r="H34" s="108">
        <v>11.5</v>
      </c>
      <c r="I34" s="108">
        <v>26.6</v>
      </c>
      <c r="J34" s="108">
        <v>23.7</v>
      </c>
      <c r="K34" s="108">
        <v>20.5</v>
      </c>
      <c r="L34" s="108">
        <v>13.7</v>
      </c>
      <c r="M34" s="108">
        <v>19.3</v>
      </c>
    </row>
    <row r="35" spans="1:13" ht="12" x14ac:dyDescent="0.2">
      <c r="A35" s="144" t="s">
        <v>25</v>
      </c>
      <c r="B35" s="39">
        <v>-22</v>
      </c>
      <c r="C35" s="39">
        <v>-27.3</v>
      </c>
      <c r="D35" s="39">
        <v>0</v>
      </c>
      <c r="E35" s="39">
        <v>-7.7</v>
      </c>
      <c r="F35" s="39">
        <v>-2.2999999999999998</v>
      </c>
      <c r="G35" s="39">
        <v>-6</v>
      </c>
      <c r="H35" s="108">
        <v>-57.9</v>
      </c>
      <c r="I35" s="108">
        <v>-9.1999999999999993</v>
      </c>
      <c r="J35" s="108">
        <v>-13.4</v>
      </c>
      <c r="K35" s="108">
        <v>17.7</v>
      </c>
      <c r="L35" s="108">
        <v>25.4</v>
      </c>
      <c r="M35" s="108">
        <v>24.2</v>
      </c>
    </row>
    <row r="36" spans="1:13" ht="12.75" customHeight="1" x14ac:dyDescent="0.2">
      <c r="A36" s="148" t="s">
        <v>26</v>
      </c>
      <c r="B36" s="39">
        <v>14</v>
      </c>
      <c r="C36" s="39">
        <v>17.899999999999999</v>
      </c>
      <c r="D36" s="39">
        <v>15.3</v>
      </c>
      <c r="E36" s="39">
        <v>20.2</v>
      </c>
      <c r="F36" s="39">
        <v>13.6</v>
      </c>
      <c r="G36" s="39">
        <v>16.899999999999999</v>
      </c>
      <c r="H36" s="108">
        <v>14.4</v>
      </c>
      <c r="I36" s="108">
        <v>29.4</v>
      </c>
      <c r="J36" s="108">
        <v>22.3</v>
      </c>
      <c r="K36" s="108">
        <v>25.6</v>
      </c>
      <c r="L36" s="108">
        <v>19</v>
      </c>
      <c r="M36" s="108">
        <v>17.8</v>
      </c>
    </row>
    <row r="37" spans="1:13" ht="12.75" customHeight="1" x14ac:dyDescent="0.2">
      <c r="A37" s="144" t="s">
        <v>27</v>
      </c>
      <c r="B37" s="39">
        <v>39.700000000000003</v>
      </c>
      <c r="C37" s="39">
        <v>38.6</v>
      </c>
      <c r="D37" s="39">
        <v>23.9</v>
      </c>
      <c r="E37" s="39">
        <v>25.3</v>
      </c>
      <c r="F37" s="39">
        <v>22.1</v>
      </c>
      <c r="G37" s="39">
        <v>21.9</v>
      </c>
      <c r="H37" s="108">
        <v>11.3</v>
      </c>
      <c r="I37" s="108">
        <v>34.4</v>
      </c>
      <c r="J37" s="108">
        <v>35.799999999999997</v>
      </c>
      <c r="K37" s="108">
        <v>39.700000000000003</v>
      </c>
      <c r="L37" s="108">
        <v>39.4</v>
      </c>
      <c r="M37" s="108">
        <v>36.700000000000003</v>
      </c>
    </row>
    <row r="38" spans="1:13" ht="13.9" customHeight="1" x14ac:dyDescent="0.2">
      <c r="A38" s="144" t="s">
        <v>28</v>
      </c>
      <c r="B38" s="39">
        <v>-9.4</v>
      </c>
      <c r="C38" s="39">
        <v>1</v>
      </c>
      <c r="D38" s="39">
        <v>27.8</v>
      </c>
      <c r="E38" s="39">
        <v>26.9</v>
      </c>
      <c r="F38" s="39">
        <v>47.9</v>
      </c>
      <c r="G38" s="39">
        <v>19.600000000000001</v>
      </c>
      <c r="H38" s="108">
        <v>30.4</v>
      </c>
      <c r="I38" s="108">
        <v>58.7</v>
      </c>
      <c r="J38" s="108">
        <v>76.099999999999994</v>
      </c>
      <c r="K38" s="108">
        <v>50.7</v>
      </c>
      <c r="L38" s="108">
        <v>11.9</v>
      </c>
      <c r="M38" s="108">
        <v>1.6</v>
      </c>
    </row>
    <row r="39" spans="1:13" ht="12" x14ac:dyDescent="0.2">
      <c r="A39" s="144" t="s">
        <v>84</v>
      </c>
      <c r="B39" s="39">
        <v>20</v>
      </c>
      <c r="C39" s="39">
        <v>-14.9</v>
      </c>
      <c r="D39" s="39">
        <v>28.7</v>
      </c>
      <c r="E39" s="39">
        <v>30.2</v>
      </c>
      <c r="F39" s="39">
        <v>24.6</v>
      </c>
      <c r="G39" s="39">
        <v>34.200000000000003</v>
      </c>
      <c r="H39" s="108">
        <v>-11.4</v>
      </c>
      <c r="I39" s="108">
        <v>30.3</v>
      </c>
      <c r="J39" s="108">
        <v>36.6</v>
      </c>
      <c r="K39" s="108">
        <v>49.3</v>
      </c>
      <c r="L39" s="108">
        <v>46.3</v>
      </c>
      <c r="M39" s="108">
        <v>47.9</v>
      </c>
    </row>
    <row r="40" spans="1:13" ht="12.95" customHeight="1" x14ac:dyDescent="0.2">
      <c r="A40" s="144" t="s">
        <v>32</v>
      </c>
      <c r="B40" s="39">
        <v>-90.5</v>
      </c>
      <c r="C40" s="39">
        <v>-117.9</v>
      </c>
      <c r="D40" s="39">
        <v>16.8</v>
      </c>
      <c r="E40" s="39">
        <v>-40.299999999999997</v>
      </c>
      <c r="F40" s="39">
        <v>-36.4</v>
      </c>
      <c r="G40" s="39">
        <v>-3.1</v>
      </c>
      <c r="H40" s="108">
        <v>-79</v>
      </c>
      <c r="I40" s="108">
        <v>23.2</v>
      </c>
      <c r="J40" s="108">
        <v>19.2</v>
      </c>
      <c r="K40" s="108">
        <v>10.8</v>
      </c>
      <c r="L40" s="108">
        <v>54.7</v>
      </c>
      <c r="M40" s="108">
        <v>29.7</v>
      </c>
    </row>
    <row r="41" spans="1:13" ht="12" x14ac:dyDescent="0.2">
      <c r="A41" s="144" t="s">
        <v>85</v>
      </c>
      <c r="B41" s="39">
        <v>10.9</v>
      </c>
      <c r="C41" s="39">
        <v>7.2</v>
      </c>
      <c r="D41" s="39">
        <v>16.600000000000001</v>
      </c>
      <c r="E41" s="39">
        <v>19.399999999999999</v>
      </c>
      <c r="F41" s="39">
        <v>16.5</v>
      </c>
      <c r="G41" s="39">
        <v>18.899999999999999</v>
      </c>
      <c r="H41" s="108">
        <v>8.5</v>
      </c>
      <c r="I41" s="108">
        <v>21.9</v>
      </c>
      <c r="J41" s="108">
        <v>24.2</v>
      </c>
      <c r="K41" s="108">
        <v>18.3</v>
      </c>
      <c r="L41" s="108">
        <v>25.8</v>
      </c>
      <c r="M41" s="108">
        <v>18.399999999999999</v>
      </c>
    </row>
    <row r="42" spans="1:13" ht="12.95" customHeight="1" x14ac:dyDescent="0.2">
      <c r="A42" s="144" t="s">
        <v>86</v>
      </c>
      <c r="B42" s="39">
        <v>0.1</v>
      </c>
      <c r="C42" s="39">
        <v>5.7</v>
      </c>
      <c r="D42" s="39">
        <v>5.2</v>
      </c>
      <c r="E42" s="39">
        <v>3.2</v>
      </c>
      <c r="F42" s="39">
        <v>3.8</v>
      </c>
      <c r="G42" s="318">
        <v>5.4</v>
      </c>
      <c r="H42" s="319">
        <v>5.2</v>
      </c>
      <c r="I42" s="319">
        <v>16.2</v>
      </c>
      <c r="J42" s="319">
        <v>20.8</v>
      </c>
      <c r="K42" s="319">
        <v>14.2</v>
      </c>
      <c r="L42" s="319">
        <v>29.2</v>
      </c>
      <c r="M42" s="319">
        <v>35.4</v>
      </c>
    </row>
    <row r="43" spans="1:13" ht="24" x14ac:dyDescent="0.2">
      <c r="A43" s="147" t="s">
        <v>55</v>
      </c>
      <c r="B43" s="39">
        <v>1.9</v>
      </c>
      <c r="C43" s="39">
        <v>-1.3</v>
      </c>
      <c r="D43" s="39">
        <v>7.9</v>
      </c>
      <c r="E43" s="39">
        <v>5</v>
      </c>
      <c r="F43" s="39">
        <v>7.5</v>
      </c>
      <c r="G43" s="39">
        <v>9.3000000000000007</v>
      </c>
      <c r="H43" s="108">
        <v>-0.9</v>
      </c>
      <c r="I43" s="108">
        <v>16.100000000000001</v>
      </c>
      <c r="J43" s="108">
        <v>11.1</v>
      </c>
      <c r="K43" s="108">
        <v>20.100000000000001</v>
      </c>
      <c r="L43" s="108">
        <v>26.7</v>
      </c>
      <c r="M43" s="108">
        <v>31.9</v>
      </c>
    </row>
    <row r="44" spans="1:13" ht="12" x14ac:dyDescent="0.2">
      <c r="A44" s="144" t="s">
        <v>103</v>
      </c>
      <c r="B44" s="39">
        <v>13.4</v>
      </c>
      <c r="C44" s="39">
        <v>-3.7</v>
      </c>
      <c r="D44" s="39">
        <v>7.2</v>
      </c>
      <c r="E44" s="39">
        <v>-3.6</v>
      </c>
      <c r="F44" s="39">
        <v>4.5</v>
      </c>
      <c r="G44" s="39">
        <v>-3.3</v>
      </c>
      <c r="H44" s="108">
        <v>-39.299999999999997</v>
      </c>
      <c r="I44" s="108">
        <v>-2.4</v>
      </c>
      <c r="J44" s="108">
        <v>3.3</v>
      </c>
      <c r="K44" s="108">
        <v>31.3</v>
      </c>
      <c r="L44" s="108">
        <v>15.8</v>
      </c>
      <c r="M44" s="108">
        <v>18</v>
      </c>
    </row>
    <row r="45" spans="1:13" ht="12.95" customHeight="1" x14ac:dyDescent="0.2">
      <c r="A45" s="144" t="s">
        <v>56</v>
      </c>
      <c r="B45" s="39">
        <v>11.3</v>
      </c>
      <c r="C45" s="39">
        <v>5.8</v>
      </c>
      <c r="D45" s="39">
        <v>22.5</v>
      </c>
      <c r="E45" s="39">
        <v>30</v>
      </c>
      <c r="F45" s="39">
        <v>23.9</v>
      </c>
      <c r="G45" s="39">
        <v>9.3000000000000007</v>
      </c>
      <c r="H45" s="108">
        <v>8.3000000000000007</v>
      </c>
      <c r="I45" s="108">
        <v>21.4</v>
      </c>
      <c r="J45" s="108">
        <v>20.9</v>
      </c>
      <c r="K45" s="108">
        <v>45.4</v>
      </c>
      <c r="L45" s="108">
        <v>82</v>
      </c>
      <c r="M45" s="108">
        <v>95.6</v>
      </c>
    </row>
    <row r="46" spans="1:13" ht="7.5" customHeight="1" thickBot="1" x14ac:dyDescent="0.25">
      <c r="A46" s="151"/>
      <c r="B46" s="306"/>
      <c r="C46" s="329"/>
      <c r="D46" s="329"/>
      <c r="E46" s="329"/>
      <c r="F46" s="329"/>
      <c r="G46" s="329"/>
      <c r="H46" s="329"/>
      <c r="I46" s="329"/>
      <c r="J46" s="330"/>
      <c r="K46" s="330"/>
      <c r="L46" s="330"/>
      <c r="M46" s="330"/>
    </row>
    <row r="47" spans="1:13" ht="4.7" customHeight="1" x14ac:dyDescent="0.2">
      <c r="J47" s="319"/>
      <c r="K47" s="319"/>
      <c r="L47" s="319"/>
      <c r="M47" s="319"/>
    </row>
    <row r="48" spans="1:13" ht="12.95" customHeight="1" x14ac:dyDescent="0.2">
      <c r="A48" s="331" t="s">
        <v>113</v>
      </c>
    </row>
  </sheetData>
  <hyperlinks>
    <hyperlink ref="A1" location="Мазмуну!A1" display="МАЗМУНУНА  кайтуу" xr:uid="{00000000-0004-0000-6500-000000000000}"/>
  </hyperlinks>
  <pageMargins left="0.78740157480314965" right="0.59055118110236227" top="0.78740157480314965" bottom="0.78740157480314965" header="0.51181102362204722" footer="0.51181102362204722"/>
  <pageSetup paperSize="9" orientation="portrait" horizontalDpi="120" verticalDpi="144"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I48"/>
  <sheetViews>
    <sheetView workbookViewId="0">
      <pane xSplit="1" ySplit="5" topLeftCell="B31" activePane="bottomRight" state="frozen"/>
      <selection activeCell="M42" sqref="M42"/>
      <selection pane="topRight" activeCell="M42" sqref="M42"/>
      <selection pane="bottomLeft" activeCell="M42" sqref="M42"/>
      <selection pane="bottomRight" activeCell="M42" sqref="M42"/>
    </sheetView>
  </sheetViews>
  <sheetFormatPr defaultColWidth="9.140625" defaultRowHeight="12.95" customHeight="1" x14ac:dyDescent="0.2"/>
  <cols>
    <col min="1" max="1" width="44" style="974" customWidth="1"/>
    <col min="2" max="2" width="8.28515625" style="319" hidden="1" customWidth="1"/>
    <col min="3" max="4" width="8.7109375" style="24" hidden="1" customWidth="1"/>
    <col min="5" max="9" width="8.7109375" style="24" customWidth="1"/>
    <col min="10" max="256" width="9.140625" style="24"/>
    <col min="257" max="257" width="44" style="24" customWidth="1"/>
    <col min="258" max="260" width="0" style="24" hidden="1" customWidth="1"/>
    <col min="261" max="265" width="8.7109375" style="24" customWidth="1"/>
    <col min="266" max="512" width="9.140625" style="24"/>
    <col min="513" max="513" width="44" style="24" customWidth="1"/>
    <col min="514" max="516" width="0" style="24" hidden="1" customWidth="1"/>
    <col min="517" max="521" width="8.7109375" style="24" customWidth="1"/>
    <col min="522" max="768" width="9.140625" style="24"/>
    <col min="769" max="769" width="44" style="24" customWidth="1"/>
    <col min="770" max="772" width="0" style="24" hidden="1" customWidth="1"/>
    <col min="773" max="777" width="8.7109375" style="24" customWidth="1"/>
    <col min="778" max="1024" width="9.140625" style="24"/>
    <col min="1025" max="1025" width="44" style="24" customWidth="1"/>
    <col min="1026" max="1028" width="0" style="24" hidden="1" customWidth="1"/>
    <col min="1029" max="1033" width="8.7109375" style="24" customWidth="1"/>
    <col min="1034" max="1280" width="9.140625" style="24"/>
    <col min="1281" max="1281" width="44" style="24" customWidth="1"/>
    <col min="1282" max="1284" width="0" style="24" hidden="1" customWidth="1"/>
    <col min="1285" max="1289" width="8.7109375" style="24" customWidth="1"/>
    <col min="1290" max="1536" width="9.140625" style="24"/>
    <col min="1537" max="1537" width="44" style="24" customWidth="1"/>
    <col min="1538" max="1540" width="0" style="24" hidden="1" customWidth="1"/>
    <col min="1541" max="1545" width="8.7109375" style="24" customWidth="1"/>
    <col min="1546" max="1792" width="9.140625" style="24"/>
    <col min="1793" max="1793" width="44" style="24" customWidth="1"/>
    <col min="1794" max="1796" width="0" style="24" hidden="1" customWidth="1"/>
    <col min="1797" max="1801" width="8.7109375" style="24" customWidth="1"/>
    <col min="1802" max="2048" width="9.140625" style="24"/>
    <col min="2049" max="2049" width="44" style="24" customWidth="1"/>
    <col min="2050" max="2052" width="0" style="24" hidden="1" customWidth="1"/>
    <col min="2053" max="2057" width="8.7109375" style="24" customWidth="1"/>
    <col min="2058" max="2304" width="9.140625" style="24"/>
    <col min="2305" max="2305" width="44" style="24" customWidth="1"/>
    <col min="2306" max="2308" width="0" style="24" hidden="1" customWidth="1"/>
    <col min="2309" max="2313" width="8.7109375" style="24" customWidth="1"/>
    <col min="2314" max="2560" width="9.140625" style="24"/>
    <col min="2561" max="2561" width="44" style="24" customWidth="1"/>
    <col min="2562" max="2564" width="0" style="24" hidden="1" customWidth="1"/>
    <col min="2565" max="2569" width="8.7109375" style="24" customWidth="1"/>
    <col min="2570" max="2816" width="9.140625" style="24"/>
    <col min="2817" max="2817" width="44" style="24" customWidth="1"/>
    <col min="2818" max="2820" width="0" style="24" hidden="1" customWidth="1"/>
    <col min="2821" max="2825" width="8.7109375" style="24" customWidth="1"/>
    <col min="2826" max="3072" width="9.140625" style="24"/>
    <col min="3073" max="3073" width="44" style="24" customWidth="1"/>
    <col min="3074" max="3076" width="0" style="24" hidden="1" customWidth="1"/>
    <col min="3077" max="3081" width="8.7109375" style="24" customWidth="1"/>
    <col min="3082" max="3328" width="9.140625" style="24"/>
    <col min="3329" max="3329" width="44" style="24" customWidth="1"/>
    <col min="3330" max="3332" width="0" style="24" hidden="1" customWidth="1"/>
    <col min="3333" max="3337" width="8.7109375" style="24" customWidth="1"/>
    <col min="3338" max="3584" width="9.140625" style="24"/>
    <col min="3585" max="3585" width="44" style="24" customWidth="1"/>
    <col min="3586" max="3588" width="0" style="24" hidden="1" customWidth="1"/>
    <col min="3589" max="3593" width="8.7109375" style="24" customWidth="1"/>
    <col min="3594" max="3840" width="9.140625" style="24"/>
    <col min="3841" max="3841" width="44" style="24" customWidth="1"/>
    <col min="3842" max="3844" width="0" style="24" hidden="1" customWidth="1"/>
    <col min="3845" max="3849" width="8.7109375" style="24" customWidth="1"/>
    <col min="3850" max="4096" width="9.140625" style="24"/>
    <col min="4097" max="4097" width="44" style="24" customWidth="1"/>
    <col min="4098" max="4100" width="0" style="24" hidden="1" customWidth="1"/>
    <col min="4101" max="4105" width="8.7109375" style="24" customWidth="1"/>
    <col min="4106" max="4352" width="9.140625" style="24"/>
    <col min="4353" max="4353" width="44" style="24" customWidth="1"/>
    <col min="4354" max="4356" width="0" style="24" hidden="1" customWidth="1"/>
    <col min="4357" max="4361" width="8.7109375" style="24" customWidth="1"/>
    <col min="4362" max="4608" width="9.140625" style="24"/>
    <col min="4609" max="4609" width="44" style="24" customWidth="1"/>
    <col min="4610" max="4612" width="0" style="24" hidden="1" customWidth="1"/>
    <col min="4613" max="4617" width="8.7109375" style="24" customWidth="1"/>
    <col min="4618" max="4864" width="9.140625" style="24"/>
    <col min="4865" max="4865" width="44" style="24" customWidth="1"/>
    <col min="4866" max="4868" width="0" style="24" hidden="1" customWidth="1"/>
    <col min="4869" max="4873" width="8.7109375" style="24" customWidth="1"/>
    <col min="4874" max="5120" width="9.140625" style="24"/>
    <col min="5121" max="5121" width="44" style="24" customWidth="1"/>
    <col min="5122" max="5124" width="0" style="24" hidden="1" customWidth="1"/>
    <col min="5125" max="5129" width="8.7109375" style="24" customWidth="1"/>
    <col min="5130" max="5376" width="9.140625" style="24"/>
    <col min="5377" max="5377" width="44" style="24" customWidth="1"/>
    <col min="5378" max="5380" width="0" style="24" hidden="1" customWidth="1"/>
    <col min="5381" max="5385" width="8.7109375" style="24" customWidth="1"/>
    <col min="5386" max="5632" width="9.140625" style="24"/>
    <col min="5633" max="5633" width="44" style="24" customWidth="1"/>
    <col min="5634" max="5636" width="0" style="24" hidden="1" customWidth="1"/>
    <col min="5637" max="5641" width="8.7109375" style="24" customWidth="1"/>
    <col min="5642" max="5888" width="9.140625" style="24"/>
    <col min="5889" max="5889" width="44" style="24" customWidth="1"/>
    <col min="5890" max="5892" width="0" style="24" hidden="1" customWidth="1"/>
    <col min="5893" max="5897" width="8.7109375" style="24" customWidth="1"/>
    <col min="5898" max="6144" width="9.140625" style="24"/>
    <col min="6145" max="6145" width="44" style="24" customWidth="1"/>
    <col min="6146" max="6148" width="0" style="24" hidden="1" customWidth="1"/>
    <col min="6149" max="6153" width="8.7109375" style="24" customWidth="1"/>
    <col min="6154" max="6400" width="9.140625" style="24"/>
    <col min="6401" max="6401" width="44" style="24" customWidth="1"/>
    <col min="6402" max="6404" width="0" style="24" hidden="1" customWidth="1"/>
    <col min="6405" max="6409" width="8.7109375" style="24" customWidth="1"/>
    <col min="6410" max="6656" width="9.140625" style="24"/>
    <col min="6657" max="6657" width="44" style="24" customWidth="1"/>
    <col min="6658" max="6660" width="0" style="24" hidden="1" customWidth="1"/>
    <col min="6661" max="6665" width="8.7109375" style="24" customWidth="1"/>
    <col min="6666" max="6912" width="9.140625" style="24"/>
    <col min="6913" max="6913" width="44" style="24" customWidth="1"/>
    <col min="6914" max="6916" width="0" style="24" hidden="1" customWidth="1"/>
    <col min="6917" max="6921" width="8.7109375" style="24" customWidth="1"/>
    <col min="6922" max="7168" width="9.140625" style="24"/>
    <col min="7169" max="7169" width="44" style="24" customWidth="1"/>
    <col min="7170" max="7172" width="0" style="24" hidden="1" customWidth="1"/>
    <col min="7173" max="7177" width="8.7109375" style="24" customWidth="1"/>
    <col min="7178" max="7424" width="9.140625" style="24"/>
    <col min="7425" max="7425" width="44" style="24" customWidth="1"/>
    <col min="7426" max="7428" width="0" style="24" hidden="1" customWidth="1"/>
    <col min="7429" max="7433" width="8.7109375" style="24" customWidth="1"/>
    <col min="7434" max="7680" width="9.140625" style="24"/>
    <col min="7681" max="7681" width="44" style="24" customWidth="1"/>
    <col min="7682" max="7684" width="0" style="24" hidden="1" customWidth="1"/>
    <col min="7685" max="7689" width="8.7109375" style="24" customWidth="1"/>
    <col min="7690" max="7936" width="9.140625" style="24"/>
    <col min="7937" max="7937" width="44" style="24" customWidth="1"/>
    <col min="7938" max="7940" width="0" style="24" hidden="1" customWidth="1"/>
    <col min="7941" max="7945" width="8.7109375" style="24" customWidth="1"/>
    <col min="7946" max="8192" width="9.140625" style="24"/>
    <col min="8193" max="8193" width="44" style="24" customWidth="1"/>
    <col min="8194" max="8196" width="0" style="24" hidden="1" customWidth="1"/>
    <col min="8197" max="8201" width="8.7109375" style="24" customWidth="1"/>
    <col min="8202" max="8448" width="9.140625" style="24"/>
    <col min="8449" max="8449" width="44" style="24" customWidth="1"/>
    <col min="8450" max="8452" width="0" style="24" hidden="1" customWidth="1"/>
    <col min="8453" max="8457" width="8.7109375" style="24" customWidth="1"/>
    <col min="8458" max="8704" width="9.140625" style="24"/>
    <col min="8705" max="8705" width="44" style="24" customWidth="1"/>
    <col min="8706" max="8708" width="0" style="24" hidden="1" customWidth="1"/>
    <col min="8709" max="8713" width="8.7109375" style="24" customWidth="1"/>
    <col min="8714" max="8960" width="9.140625" style="24"/>
    <col min="8961" max="8961" width="44" style="24" customWidth="1"/>
    <col min="8962" max="8964" width="0" style="24" hidden="1" customWidth="1"/>
    <col min="8965" max="8969" width="8.7109375" style="24" customWidth="1"/>
    <col min="8970" max="9216" width="9.140625" style="24"/>
    <col min="9217" max="9217" width="44" style="24" customWidth="1"/>
    <col min="9218" max="9220" width="0" style="24" hidden="1" customWidth="1"/>
    <col min="9221" max="9225" width="8.7109375" style="24" customWidth="1"/>
    <col min="9226" max="9472" width="9.140625" style="24"/>
    <col min="9473" max="9473" width="44" style="24" customWidth="1"/>
    <col min="9474" max="9476" width="0" style="24" hidden="1" customWidth="1"/>
    <col min="9477" max="9481" width="8.7109375" style="24" customWidth="1"/>
    <col min="9482" max="9728" width="9.140625" style="24"/>
    <col min="9729" max="9729" width="44" style="24" customWidth="1"/>
    <col min="9730" max="9732" width="0" style="24" hidden="1" customWidth="1"/>
    <col min="9733" max="9737" width="8.7109375" style="24" customWidth="1"/>
    <col min="9738" max="9984" width="9.140625" style="24"/>
    <col min="9985" max="9985" width="44" style="24" customWidth="1"/>
    <col min="9986" max="9988" width="0" style="24" hidden="1" customWidth="1"/>
    <col min="9989" max="9993" width="8.7109375" style="24" customWidth="1"/>
    <col min="9994" max="10240" width="9.140625" style="24"/>
    <col min="10241" max="10241" width="44" style="24" customWidth="1"/>
    <col min="10242" max="10244" width="0" style="24" hidden="1" customWidth="1"/>
    <col min="10245" max="10249" width="8.7109375" style="24" customWidth="1"/>
    <col min="10250" max="10496" width="9.140625" style="24"/>
    <col min="10497" max="10497" width="44" style="24" customWidth="1"/>
    <col min="10498" max="10500" width="0" style="24" hidden="1" customWidth="1"/>
    <col min="10501" max="10505" width="8.7109375" style="24" customWidth="1"/>
    <col min="10506" max="10752" width="9.140625" style="24"/>
    <col min="10753" max="10753" width="44" style="24" customWidth="1"/>
    <col min="10754" max="10756" width="0" style="24" hidden="1" customWidth="1"/>
    <col min="10757" max="10761" width="8.7109375" style="24" customWidth="1"/>
    <col min="10762" max="11008" width="9.140625" style="24"/>
    <col min="11009" max="11009" width="44" style="24" customWidth="1"/>
    <col min="11010" max="11012" width="0" style="24" hidden="1" customWidth="1"/>
    <col min="11013" max="11017" width="8.7109375" style="24" customWidth="1"/>
    <col min="11018" max="11264" width="9.140625" style="24"/>
    <col min="11265" max="11265" width="44" style="24" customWidth="1"/>
    <col min="11266" max="11268" width="0" style="24" hidden="1" customWidth="1"/>
    <col min="11269" max="11273" width="8.7109375" style="24" customWidth="1"/>
    <col min="11274" max="11520" width="9.140625" style="24"/>
    <col min="11521" max="11521" width="44" style="24" customWidth="1"/>
    <col min="11522" max="11524" width="0" style="24" hidden="1" customWidth="1"/>
    <col min="11525" max="11529" width="8.7109375" style="24" customWidth="1"/>
    <col min="11530" max="11776" width="9.140625" style="24"/>
    <col min="11777" max="11777" width="44" style="24" customWidth="1"/>
    <col min="11778" max="11780" width="0" style="24" hidden="1" customWidth="1"/>
    <col min="11781" max="11785" width="8.7109375" style="24" customWidth="1"/>
    <col min="11786" max="12032" width="9.140625" style="24"/>
    <col min="12033" max="12033" width="44" style="24" customWidth="1"/>
    <col min="12034" max="12036" width="0" style="24" hidden="1" customWidth="1"/>
    <col min="12037" max="12041" width="8.7109375" style="24" customWidth="1"/>
    <col min="12042" max="12288" width="9.140625" style="24"/>
    <col min="12289" max="12289" width="44" style="24" customWidth="1"/>
    <col min="12290" max="12292" width="0" style="24" hidden="1" customWidth="1"/>
    <col min="12293" max="12297" width="8.7109375" style="24" customWidth="1"/>
    <col min="12298" max="12544" width="9.140625" style="24"/>
    <col min="12545" max="12545" width="44" style="24" customWidth="1"/>
    <col min="12546" max="12548" width="0" style="24" hidden="1" customWidth="1"/>
    <col min="12549" max="12553" width="8.7109375" style="24" customWidth="1"/>
    <col min="12554" max="12800" width="9.140625" style="24"/>
    <col min="12801" max="12801" width="44" style="24" customWidth="1"/>
    <col min="12802" max="12804" width="0" style="24" hidden="1" customWidth="1"/>
    <col min="12805" max="12809" width="8.7109375" style="24" customWidth="1"/>
    <col min="12810" max="13056" width="9.140625" style="24"/>
    <col min="13057" max="13057" width="44" style="24" customWidth="1"/>
    <col min="13058" max="13060" width="0" style="24" hidden="1" customWidth="1"/>
    <col min="13061" max="13065" width="8.7109375" style="24" customWidth="1"/>
    <col min="13066" max="13312" width="9.140625" style="24"/>
    <col min="13313" max="13313" width="44" style="24" customWidth="1"/>
    <col min="13314" max="13316" width="0" style="24" hidden="1" customWidth="1"/>
    <col min="13317" max="13321" width="8.7109375" style="24" customWidth="1"/>
    <col min="13322" max="13568" width="9.140625" style="24"/>
    <col min="13569" max="13569" width="44" style="24" customWidth="1"/>
    <col min="13570" max="13572" width="0" style="24" hidden="1" customWidth="1"/>
    <col min="13573" max="13577" width="8.7109375" style="24" customWidth="1"/>
    <col min="13578" max="13824" width="9.140625" style="24"/>
    <col min="13825" max="13825" width="44" style="24" customWidth="1"/>
    <col min="13826" max="13828" width="0" style="24" hidden="1" customWidth="1"/>
    <col min="13829" max="13833" width="8.7109375" style="24" customWidth="1"/>
    <col min="13834" max="14080" width="9.140625" style="24"/>
    <col min="14081" max="14081" width="44" style="24" customWidth="1"/>
    <col min="14082" max="14084" width="0" style="24" hidden="1" customWidth="1"/>
    <col min="14085" max="14089" width="8.7109375" style="24" customWidth="1"/>
    <col min="14090" max="14336" width="9.140625" style="24"/>
    <col min="14337" max="14337" width="44" style="24" customWidth="1"/>
    <col min="14338" max="14340" width="0" style="24" hidden="1" customWidth="1"/>
    <col min="14341" max="14345" width="8.7109375" style="24" customWidth="1"/>
    <col min="14346" max="14592" width="9.140625" style="24"/>
    <col min="14593" max="14593" width="44" style="24" customWidth="1"/>
    <col min="14594" max="14596" width="0" style="24" hidden="1" customWidth="1"/>
    <col min="14597" max="14601" width="8.7109375" style="24" customWidth="1"/>
    <col min="14602" max="14848" width="9.140625" style="24"/>
    <col min="14849" max="14849" width="44" style="24" customWidth="1"/>
    <col min="14850" max="14852" width="0" style="24" hidden="1" customWidth="1"/>
    <col min="14853" max="14857" width="8.7109375" style="24" customWidth="1"/>
    <col min="14858" max="15104" width="9.140625" style="24"/>
    <col min="15105" max="15105" width="44" style="24" customWidth="1"/>
    <col min="15106" max="15108" width="0" style="24" hidden="1" customWidth="1"/>
    <col min="15109" max="15113" width="8.7109375" style="24" customWidth="1"/>
    <col min="15114" max="15360" width="9.140625" style="24"/>
    <col min="15361" max="15361" width="44" style="24" customWidth="1"/>
    <col min="15362" max="15364" width="0" style="24" hidden="1" customWidth="1"/>
    <col min="15365" max="15369" width="8.7109375" style="24" customWidth="1"/>
    <col min="15370" max="15616" width="9.140625" style="24"/>
    <col min="15617" max="15617" width="44" style="24" customWidth="1"/>
    <col min="15618" max="15620" width="0" style="24" hidden="1" customWidth="1"/>
    <col min="15621" max="15625" width="8.7109375" style="24" customWidth="1"/>
    <col min="15626" max="15872" width="9.140625" style="24"/>
    <col min="15873" max="15873" width="44" style="24" customWidth="1"/>
    <col min="15874" max="15876" width="0" style="24" hidden="1" customWidth="1"/>
    <col min="15877" max="15881" width="8.7109375" style="24" customWidth="1"/>
    <col min="15882" max="16128" width="9.140625" style="24"/>
    <col min="16129" max="16129" width="44" style="24" customWidth="1"/>
    <col min="16130" max="16132" width="0" style="24" hidden="1" customWidth="1"/>
    <col min="16133" max="16137" width="8.7109375" style="24" customWidth="1"/>
    <col min="16138" max="16384" width="9.140625" style="24"/>
  </cols>
  <sheetData>
    <row r="1" spans="1:9" s="6" customFormat="1" ht="21" customHeight="1" x14ac:dyDescent="0.2">
      <c r="A1" s="952" t="s">
        <v>1375</v>
      </c>
    </row>
    <row r="2" spans="1:9" s="305" customFormat="1" ht="18" customHeight="1" x14ac:dyDescent="0.2">
      <c r="A2" s="154" t="s">
        <v>1427</v>
      </c>
      <c r="C2" s="325"/>
      <c r="D2" s="325"/>
      <c r="E2" s="325"/>
      <c r="F2" s="325"/>
      <c r="G2" s="325"/>
      <c r="H2" s="325"/>
      <c r="I2" s="325"/>
    </row>
    <row r="3" spans="1:9" s="305" customFormat="1" ht="18" customHeight="1" x14ac:dyDescent="0.2">
      <c r="A3" s="154" t="s">
        <v>1426</v>
      </c>
      <c r="C3" s="325"/>
      <c r="D3" s="325"/>
      <c r="E3" s="325"/>
      <c r="F3" s="325"/>
      <c r="G3" s="325"/>
      <c r="H3" s="325"/>
      <c r="I3" s="325"/>
    </row>
    <row r="4" spans="1:9" s="305" customFormat="1" ht="18" customHeight="1" thickBot="1" x14ac:dyDescent="0.25">
      <c r="A4" s="326" t="s">
        <v>376</v>
      </c>
      <c r="B4" s="320"/>
      <c r="C4" s="320"/>
      <c r="D4" s="320"/>
      <c r="E4" s="320"/>
      <c r="F4" s="320"/>
      <c r="G4" s="320"/>
      <c r="H4" s="320"/>
      <c r="I4" s="320"/>
    </row>
    <row r="5" spans="1:9" s="310" customFormat="1" ht="18" customHeight="1" thickBot="1" x14ac:dyDescent="0.25">
      <c r="A5" s="140"/>
      <c r="B5" s="308">
        <v>2018</v>
      </c>
      <c r="C5" s="308">
        <v>2019</v>
      </c>
      <c r="D5" s="308">
        <v>2020</v>
      </c>
      <c r="E5" s="308">
        <v>2021</v>
      </c>
      <c r="F5" s="28">
        <v>2022</v>
      </c>
      <c r="G5" s="28">
        <v>2023</v>
      </c>
      <c r="H5" s="28">
        <v>2024</v>
      </c>
      <c r="I5" s="28">
        <v>2025</v>
      </c>
    </row>
    <row r="6" spans="1:9" s="27" customFormat="1" ht="9" customHeight="1" x14ac:dyDescent="0.2">
      <c r="A6" s="970"/>
      <c r="B6" s="971"/>
    </row>
    <row r="7" spans="1:9" s="972" customFormat="1" ht="15" customHeight="1" x14ac:dyDescent="0.2">
      <c r="A7" s="284" t="s">
        <v>19</v>
      </c>
      <c r="B7" s="105">
        <v>6.4</v>
      </c>
      <c r="C7" s="106">
        <v>10.3</v>
      </c>
      <c r="D7" s="105">
        <v>2.1</v>
      </c>
      <c r="E7" s="105">
        <v>14.9</v>
      </c>
      <c r="F7" s="105">
        <v>19.899999999999999</v>
      </c>
      <c r="G7" s="105">
        <v>14.7</v>
      </c>
      <c r="H7" s="105">
        <v>17.8</v>
      </c>
      <c r="I7" s="105">
        <v>16</v>
      </c>
    </row>
    <row r="8" spans="1:9" s="36" customFormat="1" ht="12.95" customHeight="1" x14ac:dyDescent="0.2">
      <c r="A8" s="156" t="s">
        <v>20</v>
      </c>
      <c r="B8" s="108"/>
      <c r="C8" s="107"/>
      <c r="D8" s="108"/>
      <c r="E8" s="108"/>
      <c r="F8" s="108"/>
      <c r="G8" s="105"/>
      <c r="H8" s="108"/>
      <c r="I8" s="108"/>
    </row>
    <row r="9" spans="1:9" s="36" customFormat="1" ht="12.95" customHeight="1" x14ac:dyDescent="0.2">
      <c r="A9" s="143" t="s">
        <v>21</v>
      </c>
      <c r="B9" s="108">
        <v>6.3</v>
      </c>
      <c r="C9" s="110">
        <v>7.7</v>
      </c>
      <c r="D9" s="108">
        <v>10.8</v>
      </c>
      <c r="E9" s="108">
        <v>14</v>
      </c>
      <c r="F9" s="108">
        <v>12.5</v>
      </c>
      <c r="G9" s="108">
        <v>13.1</v>
      </c>
      <c r="H9" s="108">
        <v>5.4</v>
      </c>
      <c r="I9" s="108">
        <v>4.0999999999999996</v>
      </c>
    </row>
    <row r="10" spans="1:9" s="36" customFormat="1" ht="12.95" customHeight="1" x14ac:dyDescent="0.2">
      <c r="A10" s="144" t="s">
        <v>101</v>
      </c>
      <c r="B10" s="108">
        <v>10.4</v>
      </c>
      <c r="C10" s="110">
        <v>15</v>
      </c>
      <c r="D10" s="108">
        <v>-23.8</v>
      </c>
      <c r="E10" s="108">
        <v>17.399999999999999</v>
      </c>
      <c r="F10" s="108">
        <v>7.5</v>
      </c>
      <c r="G10" s="108">
        <v>6.6</v>
      </c>
      <c r="H10" s="108">
        <v>12.6</v>
      </c>
      <c r="I10" s="108">
        <v>23.1</v>
      </c>
    </row>
    <row r="11" spans="1:9" ht="12" x14ac:dyDescent="0.2">
      <c r="A11" s="144" t="s">
        <v>64</v>
      </c>
      <c r="B11" s="108">
        <v>8.1</v>
      </c>
      <c r="C11" s="110">
        <v>9.4</v>
      </c>
      <c r="D11" s="108">
        <v>10.7</v>
      </c>
      <c r="E11" s="108">
        <v>14.9</v>
      </c>
      <c r="F11" s="108">
        <v>27.9</v>
      </c>
      <c r="G11" s="108">
        <v>17</v>
      </c>
      <c r="H11" s="108">
        <v>19.2</v>
      </c>
      <c r="I11" s="108">
        <v>21.5</v>
      </c>
    </row>
    <row r="12" spans="1:9" ht="24" x14ac:dyDescent="0.2">
      <c r="A12" s="145" t="s">
        <v>90</v>
      </c>
      <c r="B12" s="108">
        <v>8.6</v>
      </c>
      <c r="C12" s="110">
        <v>6.4</v>
      </c>
      <c r="D12" s="108">
        <v>6.6</v>
      </c>
      <c r="E12" s="108">
        <v>11.8</v>
      </c>
      <c r="F12" s="108">
        <v>10.8</v>
      </c>
      <c r="G12" s="108">
        <v>13.7</v>
      </c>
      <c r="H12" s="108">
        <v>13.2</v>
      </c>
      <c r="I12" s="108">
        <v>9.8000000000000007</v>
      </c>
    </row>
    <row r="13" spans="1:9" ht="12.95" customHeight="1" x14ac:dyDescent="0.2">
      <c r="A13" s="146" t="s">
        <v>66</v>
      </c>
      <c r="B13" s="108">
        <v>-49</v>
      </c>
      <c r="C13" s="110">
        <v>-62.8</v>
      </c>
      <c r="D13" s="108">
        <v>211.6</v>
      </c>
      <c r="E13" s="108">
        <v>-32.4</v>
      </c>
      <c r="F13" s="108">
        <v>234.3</v>
      </c>
      <c r="G13" s="108">
        <v>130.9</v>
      </c>
      <c r="H13" s="319">
        <v>-107.1</v>
      </c>
      <c r="I13" s="319">
        <v>1.4</v>
      </c>
    </row>
    <row r="14" spans="1:9" ht="36" x14ac:dyDescent="0.2">
      <c r="A14" s="145" t="s">
        <v>91</v>
      </c>
      <c r="B14" s="108">
        <v>2.9</v>
      </c>
      <c r="C14" s="110">
        <v>3.1</v>
      </c>
      <c r="D14" s="108">
        <v>-2.1</v>
      </c>
      <c r="E14" s="108">
        <v>-1.2</v>
      </c>
      <c r="F14" s="108">
        <v>3.5</v>
      </c>
      <c r="G14" s="319">
        <v>9.8000000000000007</v>
      </c>
      <c r="H14" s="108">
        <v>6.4</v>
      </c>
      <c r="I14" s="108">
        <v>13.1</v>
      </c>
    </row>
    <row r="15" spans="1:9" ht="24" x14ac:dyDescent="0.2">
      <c r="A15" s="145" t="s">
        <v>68</v>
      </c>
      <c r="B15" s="108">
        <v>-0.6</v>
      </c>
      <c r="C15" s="110">
        <v>3</v>
      </c>
      <c r="D15" s="108">
        <v>0.6</v>
      </c>
      <c r="E15" s="108">
        <v>6.2</v>
      </c>
      <c r="F15" s="108">
        <v>9.4</v>
      </c>
      <c r="G15" s="108">
        <v>11.8</v>
      </c>
      <c r="H15" s="108">
        <v>22.7</v>
      </c>
      <c r="I15" s="108">
        <v>14.2</v>
      </c>
    </row>
    <row r="16" spans="1:9" ht="24" x14ac:dyDescent="0.2">
      <c r="A16" s="145" t="s">
        <v>95</v>
      </c>
      <c r="B16" s="108">
        <v>-24.2</v>
      </c>
      <c r="C16" s="110">
        <v>-81</v>
      </c>
      <c r="D16" s="108">
        <v>-916</v>
      </c>
      <c r="E16" s="108">
        <v>-128.6</v>
      </c>
      <c r="F16" s="108">
        <v>-50.9</v>
      </c>
      <c r="G16" s="108">
        <v>-75.3</v>
      </c>
      <c r="H16" s="108">
        <v>-6.8</v>
      </c>
      <c r="I16" s="108">
        <v>-12.2</v>
      </c>
    </row>
    <row r="17" spans="1:9" ht="12" x14ac:dyDescent="0.2">
      <c r="A17" s="146" t="s">
        <v>70</v>
      </c>
      <c r="B17" s="108">
        <v>-15.6</v>
      </c>
      <c r="C17" s="110">
        <v>-29.3</v>
      </c>
      <c r="D17" s="108">
        <v>-30.8</v>
      </c>
      <c r="E17" s="108">
        <v>-25.9</v>
      </c>
      <c r="F17" s="108">
        <v>-7.2</v>
      </c>
      <c r="G17" s="108">
        <v>6.5</v>
      </c>
      <c r="H17" s="108">
        <v>10.1</v>
      </c>
      <c r="I17" s="108">
        <v>9.1999999999999993</v>
      </c>
    </row>
    <row r="18" spans="1:9" ht="12" x14ac:dyDescent="0.2">
      <c r="A18" s="146" t="s">
        <v>71</v>
      </c>
      <c r="B18" s="108">
        <v>5.7</v>
      </c>
      <c r="C18" s="110">
        <v>2.8</v>
      </c>
      <c r="D18" s="108">
        <v>22.1</v>
      </c>
      <c r="E18" s="108">
        <v>12.6</v>
      </c>
      <c r="F18" s="108">
        <v>16.5</v>
      </c>
      <c r="G18" s="108">
        <v>12.9</v>
      </c>
      <c r="H18" s="108">
        <v>15.9</v>
      </c>
      <c r="I18" s="108">
        <v>12.5</v>
      </c>
    </row>
    <row r="19" spans="1:9" ht="12" x14ac:dyDescent="0.2">
      <c r="A19" s="146" t="s">
        <v>72</v>
      </c>
      <c r="B19" s="108">
        <v>8.9</v>
      </c>
      <c r="C19" s="110">
        <v>3.9</v>
      </c>
      <c r="D19" s="108">
        <v>5.6</v>
      </c>
      <c r="E19" s="108">
        <v>8.6999999999999993</v>
      </c>
      <c r="F19" s="108">
        <v>7.5</v>
      </c>
      <c r="G19" s="108">
        <v>7.8</v>
      </c>
      <c r="H19" s="108">
        <v>7.1</v>
      </c>
      <c r="I19" s="108">
        <v>11.1</v>
      </c>
    </row>
    <row r="20" spans="1:9" ht="12" x14ac:dyDescent="0.2">
      <c r="A20" s="973" t="s">
        <v>363</v>
      </c>
      <c r="B20" s="108">
        <v>12.1</v>
      </c>
      <c r="C20" s="108">
        <v>10.6</v>
      </c>
      <c r="D20" s="108">
        <v>7.3</v>
      </c>
      <c r="E20" s="108">
        <v>24.1</v>
      </c>
      <c r="F20" s="108">
        <v>23</v>
      </c>
      <c r="G20" s="108">
        <v>20.6</v>
      </c>
      <c r="H20" s="108">
        <v>21.8</v>
      </c>
      <c r="I20" s="108">
        <v>18.899999999999999</v>
      </c>
    </row>
    <row r="21" spans="1:9" ht="24" x14ac:dyDescent="0.2">
      <c r="A21" s="145" t="s">
        <v>93</v>
      </c>
      <c r="B21" s="108">
        <v>12.2</v>
      </c>
      <c r="C21" s="108">
        <v>14.4</v>
      </c>
      <c r="D21" s="108">
        <v>18.5</v>
      </c>
      <c r="E21" s="108">
        <v>18</v>
      </c>
      <c r="F21" s="108">
        <v>37.9</v>
      </c>
      <c r="G21" s="108">
        <v>21.1</v>
      </c>
      <c r="H21" s="108">
        <v>23</v>
      </c>
      <c r="I21" s="108">
        <v>28.2</v>
      </c>
    </row>
    <row r="22" spans="1:9" ht="24" x14ac:dyDescent="0.2">
      <c r="A22" s="145" t="s">
        <v>75</v>
      </c>
      <c r="B22" s="108">
        <v>-26.9</v>
      </c>
      <c r="C22" s="108">
        <v>9.6</v>
      </c>
      <c r="D22" s="108">
        <v>24.1</v>
      </c>
      <c r="E22" s="108">
        <v>12.6</v>
      </c>
      <c r="F22" s="108">
        <v>-160.9</v>
      </c>
      <c r="G22" s="108">
        <v>29.8</v>
      </c>
      <c r="H22" s="108">
        <v>8</v>
      </c>
      <c r="I22" s="108">
        <v>10.7</v>
      </c>
    </row>
    <row r="23" spans="1:9" ht="12" x14ac:dyDescent="0.2">
      <c r="A23" s="146" t="s">
        <v>76</v>
      </c>
      <c r="B23" s="108">
        <v>2.6</v>
      </c>
      <c r="C23" s="108">
        <v>6.2</v>
      </c>
      <c r="D23" s="108">
        <v>17.899999999999999</v>
      </c>
      <c r="E23" s="108">
        <v>6.8</v>
      </c>
      <c r="F23" s="108">
        <v>13.4</v>
      </c>
      <c r="G23" s="108">
        <v>18.100000000000001</v>
      </c>
      <c r="H23" s="108">
        <v>25.2</v>
      </c>
      <c r="I23" s="108">
        <v>14.3</v>
      </c>
    </row>
    <row r="24" spans="1:9" ht="12" x14ac:dyDescent="0.2">
      <c r="A24" s="145" t="s">
        <v>77</v>
      </c>
      <c r="B24" s="108">
        <v>-13.4</v>
      </c>
      <c r="C24" s="108">
        <v>-4.0999999999999996</v>
      </c>
      <c r="D24" s="108">
        <v>8.5</v>
      </c>
      <c r="E24" s="108">
        <v>15.4</v>
      </c>
      <c r="F24" s="108">
        <v>13</v>
      </c>
      <c r="G24" s="108">
        <v>14</v>
      </c>
      <c r="H24" s="108">
        <v>19</v>
      </c>
      <c r="I24" s="108">
        <v>12.3</v>
      </c>
    </row>
    <row r="25" spans="1:9" ht="12" x14ac:dyDescent="0.2">
      <c r="A25" s="145" t="s">
        <v>78</v>
      </c>
      <c r="B25" s="108">
        <v>3.5</v>
      </c>
      <c r="C25" s="108">
        <v>6.9</v>
      </c>
      <c r="D25" s="108">
        <v>-1.8</v>
      </c>
      <c r="E25" s="108">
        <v>9.9</v>
      </c>
      <c r="F25" s="108">
        <v>16.2</v>
      </c>
      <c r="G25" s="108">
        <v>7.3</v>
      </c>
      <c r="H25" s="108">
        <v>6.4</v>
      </c>
      <c r="I25" s="108">
        <v>12.4</v>
      </c>
    </row>
    <row r="26" spans="1:9" ht="24" customHeight="1" x14ac:dyDescent="0.2">
      <c r="A26" s="145" t="s">
        <v>104</v>
      </c>
      <c r="B26" s="108">
        <v>7.3</v>
      </c>
      <c r="C26" s="108">
        <v>2.9</v>
      </c>
      <c r="D26" s="108">
        <v>5.6</v>
      </c>
      <c r="E26" s="108">
        <v>6.6</v>
      </c>
      <c r="F26" s="108">
        <v>8.5</v>
      </c>
      <c r="G26" s="108">
        <v>6.6</v>
      </c>
      <c r="H26" s="108">
        <v>12.3</v>
      </c>
      <c r="I26" s="108">
        <v>6.8</v>
      </c>
    </row>
    <row r="27" spans="1:9" ht="24" customHeight="1" x14ac:dyDescent="0.2">
      <c r="A27" s="147" t="s">
        <v>22</v>
      </c>
      <c r="B27" s="108">
        <v>-11</v>
      </c>
      <c r="C27" s="108">
        <v>-5.8</v>
      </c>
      <c r="D27" s="108">
        <v>-38.799999999999997</v>
      </c>
      <c r="E27" s="108">
        <v>-17</v>
      </c>
      <c r="F27" s="108">
        <v>-19</v>
      </c>
      <c r="G27" s="108">
        <v>-32.200000000000003</v>
      </c>
      <c r="H27" s="108">
        <v>-27.2</v>
      </c>
      <c r="I27" s="108">
        <v>-28.7</v>
      </c>
    </row>
    <row r="28" spans="1:9" ht="24" customHeight="1" x14ac:dyDescent="0.2">
      <c r="A28" s="145" t="s">
        <v>79</v>
      </c>
      <c r="B28" s="108">
        <v>-9.4</v>
      </c>
      <c r="C28" s="108">
        <v>-6.1</v>
      </c>
      <c r="D28" s="108">
        <v>-49.9</v>
      </c>
      <c r="E28" s="108">
        <v>-23.6</v>
      </c>
      <c r="F28" s="108">
        <v>-23.8</v>
      </c>
      <c r="G28" s="108">
        <v>-41.9</v>
      </c>
      <c r="H28" s="108">
        <v>-37.299999999999997</v>
      </c>
      <c r="I28" s="108">
        <v>-39.6</v>
      </c>
    </row>
    <row r="29" spans="1:9" ht="24" customHeight="1" x14ac:dyDescent="0.2">
      <c r="A29" s="145" t="s">
        <v>80</v>
      </c>
      <c r="B29" s="108">
        <v>-30.9</v>
      </c>
      <c r="C29" s="108">
        <v>-8.1</v>
      </c>
      <c r="D29" s="108">
        <v>-4.9000000000000004</v>
      </c>
      <c r="E29" s="108">
        <v>4.5</v>
      </c>
      <c r="F29" s="108">
        <v>1.7</v>
      </c>
      <c r="G29" s="108">
        <v>2.7</v>
      </c>
      <c r="H29" s="108">
        <v>9.6999999999999993</v>
      </c>
      <c r="I29" s="108">
        <v>3.9</v>
      </c>
    </row>
    <row r="30" spans="1:9" ht="24" customHeight="1" x14ac:dyDescent="0.2">
      <c r="A30" s="145" t="s">
        <v>377</v>
      </c>
      <c r="B30" s="108">
        <v>-1.4</v>
      </c>
      <c r="C30" s="108">
        <v>-1.2</v>
      </c>
      <c r="D30" s="108">
        <v>-5.0999999999999996</v>
      </c>
      <c r="E30" s="108">
        <v>-1.8</v>
      </c>
      <c r="F30" s="108">
        <v>-3.6</v>
      </c>
      <c r="G30" s="108">
        <v>2.7</v>
      </c>
      <c r="H30" s="108">
        <v>-12.2</v>
      </c>
      <c r="I30" s="108">
        <v>-6.6</v>
      </c>
    </row>
    <row r="31" spans="1:9" ht="24" customHeight="1" x14ac:dyDescent="0.2">
      <c r="A31" s="147" t="s">
        <v>81</v>
      </c>
      <c r="B31" s="108">
        <v>-1.8</v>
      </c>
      <c r="C31" s="108">
        <v>0.8</v>
      </c>
      <c r="D31" s="108">
        <v>-4.4000000000000004</v>
      </c>
      <c r="E31" s="108">
        <v>0.1</v>
      </c>
      <c r="F31" s="108">
        <v>-1.3</v>
      </c>
      <c r="G31" s="108">
        <v>-0.3</v>
      </c>
      <c r="H31" s="108">
        <v>7.9</v>
      </c>
      <c r="I31" s="108">
        <v>7.4</v>
      </c>
    </row>
    <row r="32" spans="1:9" ht="12" x14ac:dyDescent="0.2">
      <c r="A32" s="144" t="s">
        <v>24</v>
      </c>
      <c r="B32" s="108">
        <v>3.1</v>
      </c>
      <c r="C32" s="108">
        <v>2.7</v>
      </c>
      <c r="D32" s="108">
        <v>1.4</v>
      </c>
      <c r="E32" s="108">
        <v>4.8</v>
      </c>
      <c r="F32" s="108">
        <v>0.1</v>
      </c>
      <c r="G32" s="108">
        <v>2</v>
      </c>
      <c r="H32" s="108">
        <v>3</v>
      </c>
      <c r="I32" s="108">
        <v>5.3</v>
      </c>
    </row>
    <row r="33" spans="1:9" ht="24" customHeight="1" x14ac:dyDescent="0.2">
      <c r="A33" s="147" t="s">
        <v>102</v>
      </c>
      <c r="B33" s="108">
        <v>20.3</v>
      </c>
      <c r="C33" s="108">
        <v>22.9</v>
      </c>
      <c r="D33" s="108">
        <v>14.8</v>
      </c>
      <c r="E33" s="108">
        <v>35.4</v>
      </c>
      <c r="F33" s="108">
        <v>32.4</v>
      </c>
      <c r="G33" s="108">
        <v>30.5</v>
      </c>
      <c r="H33" s="108">
        <v>43.5</v>
      </c>
      <c r="I33" s="108">
        <v>43.1</v>
      </c>
    </row>
    <row r="34" spans="1:9" ht="12.95" customHeight="1" x14ac:dyDescent="0.2">
      <c r="A34" s="144" t="s">
        <v>82</v>
      </c>
      <c r="B34" s="108">
        <v>10.5</v>
      </c>
      <c r="C34" s="108">
        <v>23</v>
      </c>
      <c r="D34" s="108">
        <v>10.4</v>
      </c>
      <c r="E34" s="108">
        <v>21.1</v>
      </c>
      <c r="F34" s="108">
        <v>19.399999999999999</v>
      </c>
      <c r="G34" s="108">
        <v>17</v>
      </c>
      <c r="H34" s="108">
        <v>11.9</v>
      </c>
      <c r="I34" s="108">
        <v>16.3</v>
      </c>
    </row>
    <row r="35" spans="1:9" ht="12" x14ac:dyDescent="0.2">
      <c r="A35" s="144" t="s">
        <v>25</v>
      </c>
      <c r="B35" s="108">
        <v>-2.2999999999999998</v>
      </c>
      <c r="C35" s="108">
        <v>-6.1</v>
      </c>
      <c r="D35" s="108">
        <v>-88.9</v>
      </c>
      <c r="E35" s="108">
        <v>-10</v>
      </c>
      <c r="F35" s="108">
        <v>-15.2</v>
      </c>
      <c r="G35" s="108">
        <v>14.4</v>
      </c>
      <c r="H35" s="108">
        <v>20.399999999999999</v>
      </c>
      <c r="I35" s="108">
        <v>19.100000000000001</v>
      </c>
    </row>
    <row r="36" spans="1:9" ht="12.75" customHeight="1" x14ac:dyDescent="0.2">
      <c r="A36" s="148" t="s">
        <v>26</v>
      </c>
      <c r="B36" s="108">
        <v>12</v>
      </c>
      <c r="C36" s="108">
        <v>14.5</v>
      </c>
      <c r="D36" s="108">
        <v>12.5</v>
      </c>
      <c r="E36" s="108">
        <v>23</v>
      </c>
      <c r="F36" s="108">
        <v>18.600000000000001</v>
      </c>
      <c r="G36" s="108">
        <v>20.5</v>
      </c>
      <c r="H36" s="108">
        <v>16.2</v>
      </c>
      <c r="I36" s="108">
        <v>14.6</v>
      </c>
    </row>
    <row r="37" spans="1:9" ht="12.75" customHeight="1" x14ac:dyDescent="0.2">
      <c r="A37" s="144" t="s">
        <v>27</v>
      </c>
      <c r="B37" s="108">
        <v>17.899999999999999</v>
      </c>
      <c r="C37" s="108">
        <v>17.899999999999999</v>
      </c>
      <c r="D37" s="108">
        <v>9.9</v>
      </c>
      <c r="E37" s="108">
        <v>25.5</v>
      </c>
      <c r="F37" s="108">
        <v>26.4</v>
      </c>
      <c r="G37" s="108">
        <v>28.4</v>
      </c>
      <c r="H37" s="108">
        <v>28.3</v>
      </c>
      <c r="I37" s="108">
        <v>27.3</v>
      </c>
    </row>
    <row r="38" spans="1:9" ht="13.7" customHeight="1" x14ac:dyDescent="0.2">
      <c r="A38" s="144" t="s">
        <v>28</v>
      </c>
      <c r="B38" s="108">
        <v>30.9</v>
      </c>
      <c r="C38" s="108">
        <v>15.5</v>
      </c>
      <c r="D38" s="108">
        <v>21</v>
      </c>
      <c r="E38" s="108">
        <v>38.299999999999997</v>
      </c>
      <c r="F38" s="108">
        <v>43.6</v>
      </c>
      <c r="G38" s="108">
        <v>38.4</v>
      </c>
      <c r="H38" s="108">
        <v>11.2</v>
      </c>
      <c r="I38" s="108">
        <v>1.5</v>
      </c>
    </row>
    <row r="39" spans="1:9" ht="12" x14ac:dyDescent="0.2">
      <c r="A39" s="144" t="s">
        <v>84</v>
      </c>
      <c r="B39" s="108">
        <v>17</v>
      </c>
      <c r="C39" s="108">
        <v>24</v>
      </c>
      <c r="D39" s="108">
        <v>-9.4</v>
      </c>
      <c r="E39" s="108">
        <v>21.7</v>
      </c>
      <c r="F39" s="108">
        <v>25.7</v>
      </c>
      <c r="G39" s="108">
        <v>34</v>
      </c>
      <c r="H39" s="108">
        <v>30.3</v>
      </c>
      <c r="I39" s="108">
        <v>32.5</v>
      </c>
    </row>
    <row r="40" spans="1:9" ht="12.95" customHeight="1" x14ac:dyDescent="0.2">
      <c r="A40" s="144" t="s">
        <v>32</v>
      </c>
      <c r="B40" s="108">
        <v>-49.9</v>
      </c>
      <c r="C40" s="108">
        <v>-3</v>
      </c>
      <c r="D40" s="108">
        <v>-78.099999999999994</v>
      </c>
      <c r="E40" s="108">
        <v>21.9</v>
      </c>
      <c r="F40" s="108">
        <v>17.600000000000001</v>
      </c>
      <c r="G40" s="108">
        <v>8.9</v>
      </c>
      <c r="H40" s="108">
        <v>39.9</v>
      </c>
      <c r="I40" s="108">
        <v>21.7</v>
      </c>
    </row>
    <row r="41" spans="1:9" ht="12" x14ac:dyDescent="0.2">
      <c r="A41" s="144" t="s">
        <v>85</v>
      </c>
      <c r="B41" s="108">
        <v>14.1</v>
      </c>
      <c r="C41" s="108">
        <v>15.8</v>
      </c>
      <c r="D41" s="108">
        <v>7.6</v>
      </c>
      <c r="E41" s="108">
        <v>17.899999999999999</v>
      </c>
      <c r="F41" s="108">
        <v>19.8</v>
      </c>
      <c r="G41" s="108">
        <v>15.5</v>
      </c>
      <c r="H41" s="108">
        <v>20.8</v>
      </c>
      <c r="I41" s="108">
        <v>15.4</v>
      </c>
    </row>
    <row r="42" spans="1:9" ht="12.95" customHeight="1" x14ac:dyDescent="0.2">
      <c r="A42" s="144" t="s">
        <v>86</v>
      </c>
      <c r="B42" s="108">
        <v>3.7</v>
      </c>
      <c r="C42" s="102">
        <v>5.0999999999999996</v>
      </c>
      <c r="D42" s="319">
        <v>4.9000000000000004</v>
      </c>
      <c r="E42" s="319">
        <v>13.9</v>
      </c>
      <c r="F42" s="319">
        <v>16.600000000000001</v>
      </c>
      <c r="G42" s="108">
        <v>12.3</v>
      </c>
      <c r="H42" s="319">
        <v>22.6</v>
      </c>
      <c r="I42" s="319">
        <v>26</v>
      </c>
    </row>
    <row r="43" spans="1:9" ht="24" x14ac:dyDescent="0.2">
      <c r="A43" s="147" t="s">
        <v>55</v>
      </c>
      <c r="B43" s="108">
        <v>7</v>
      </c>
      <c r="C43" s="102">
        <v>8.4</v>
      </c>
      <c r="D43" s="108">
        <v>-0.9</v>
      </c>
      <c r="E43" s="108">
        <v>13.6</v>
      </c>
      <c r="F43" s="108">
        <v>9.6999999999999993</v>
      </c>
      <c r="G43" s="319">
        <v>16.7</v>
      </c>
      <c r="H43" s="108">
        <v>21.1</v>
      </c>
      <c r="I43" s="108">
        <v>23.8</v>
      </c>
    </row>
    <row r="44" spans="1:9" ht="12" x14ac:dyDescent="0.2">
      <c r="A44" s="144" t="s">
        <v>103</v>
      </c>
      <c r="B44" s="108">
        <v>4.0999999999999996</v>
      </c>
      <c r="C44" s="108">
        <v>-3.3</v>
      </c>
      <c r="D44" s="108">
        <v>-44.3</v>
      </c>
      <c r="E44" s="108">
        <v>-2.4</v>
      </c>
      <c r="F44" s="108">
        <v>3.1</v>
      </c>
      <c r="G44" s="108">
        <v>24</v>
      </c>
      <c r="H44" s="108">
        <v>13.5</v>
      </c>
      <c r="I44" s="108">
        <v>15.1</v>
      </c>
    </row>
    <row r="45" spans="1:9" ht="12.95" customHeight="1" x14ac:dyDescent="0.2">
      <c r="A45" s="144" t="s">
        <v>56</v>
      </c>
      <c r="B45" s="108">
        <v>19.2</v>
      </c>
      <c r="C45" s="108">
        <v>8.5</v>
      </c>
      <c r="D45" s="108">
        <v>7.2</v>
      </c>
      <c r="E45" s="108">
        <v>17.3</v>
      </c>
      <c r="F45" s="108">
        <v>17.2</v>
      </c>
      <c r="G45" s="108">
        <v>29.9</v>
      </c>
      <c r="H45" s="108">
        <v>45</v>
      </c>
      <c r="I45" s="108">
        <v>49.5</v>
      </c>
    </row>
    <row r="46" spans="1:9" ht="12.95" customHeight="1" thickBot="1" x14ac:dyDescent="0.25">
      <c r="A46" s="151"/>
      <c r="B46" s="330"/>
      <c r="C46" s="26"/>
      <c r="D46" s="330"/>
      <c r="E46" s="330"/>
      <c r="F46" s="330"/>
      <c r="G46" s="330"/>
      <c r="H46" s="330"/>
      <c r="I46" s="330"/>
    </row>
    <row r="47" spans="1:9" ht="12.95" customHeight="1" x14ac:dyDescent="0.2">
      <c r="A47" s="152"/>
      <c r="D47" s="319"/>
      <c r="E47" s="319"/>
      <c r="F47" s="319"/>
    </row>
    <row r="48" spans="1:9" ht="12.95" customHeight="1" x14ac:dyDescent="0.2">
      <c r="A48" s="331" t="s">
        <v>113</v>
      </c>
    </row>
  </sheetData>
  <hyperlinks>
    <hyperlink ref="A1" location="Мазмуну!A1" display="МАЗМУНУНА  кайтуу" xr:uid="{00000000-0004-0000-6600-000000000000}"/>
  </hyperlinks>
  <pageMargins left="0.78740157480314965" right="0.78740157480314965" top="0.78740157480314965" bottom="0.98425196850393704" header="0.51181102362204722" footer="0.51181102362204722"/>
  <pageSetup paperSize="9" orientation="portrait" horizontalDpi="120" verticalDpi="144"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M47"/>
  <sheetViews>
    <sheetView workbookViewId="0">
      <selection activeCell="M42" sqref="M42"/>
    </sheetView>
  </sheetViews>
  <sheetFormatPr defaultColWidth="9.28515625" defaultRowHeight="12.95" customHeight="1" x14ac:dyDescent="0.2"/>
  <cols>
    <col min="1" max="1" width="44" style="152" customWidth="1"/>
    <col min="2" max="2" width="9.140625" style="325" hidden="1" customWidth="1"/>
    <col min="3" max="4" width="8.85546875" style="325" hidden="1" customWidth="1"/>
    <col min="5" max="6" width="8.7109375" style="325" hidden="1" customWidth="1"/>
    <col min="7" max="8" width="9.42578125" style="325" hidden="1" customWidth="1"/>
    <col min="9" max="9" width="9.42578125" style="325" customWidth="1"/>
    <col min="10" max="12" width="9.42578125" style="24" customWidth="1"/>
    <col min="13" max="13" width="9.7109375" style="24" customWidth="1"/>
    <col min="14" max="16384" width="9.28515625" style="305"/>
  </cols>
  <sheetData>
    <row r="1" spans="1:13" s="6" customFormat="1" ht="12.95" customHeight="1" x14ac:dyDescent="0.2">
      <c r="A1" s="952" t="s">
        <v>1375</v>
      </c>
      <c r="M1" s="24"/>
    </row>
    <row r="2" spans="1:13" s="316" customFormat="1" ht="18" customHeight="1" x14ac:dyDescent="0.2">
      <c r="A2" s="154" t="s">
        <v>378</v>
      </c>
      <c r="B2" s="333"/>
      <c r="C2" s="333"/>
      <c r="D2" s="333"/>
      <c r="E2" s="333"/>
      <c r="F2" s="333"/>
      <c r="G2" s="333"/>
      <c r="H2" s="333"/>
      <c r="I2" s="333"/>
      <c r="J2" s="24"/>
      <c r="K2" s="24"/>
      <c r="L2" s="24"/>
      <c r="M2" s="24"/>
    </row>
    <row r="3" spans="1:13" s="316" customFormat="1" ht="18" customHeight="1" x14ac:dyDescent="0.2">
      <c r="A3" s="154" t="s">
        <v>379</v>
      </c>
      <c r="B3" s="333"/>
      <c r="C3" s="333"/>
      <c r="D3" s="333"/>
      <c r="E3" s="333"/>
      <c r="F3" s="333"/>
      <c r="G3" s="333"/>
      <c r="H3" s="333"/>
      <c r="I3" s="333"/>
      <c r="J3" s="24"/>
      <c r="K3" s="24"/>
      <c r="L3" s="24"/>
      <c r="M3" s="24"/>
    </row>
    <row r="4" spans="1:13" s="316" customFormat="1" ht="18" customHeight="1" thickBot="1" x14ac:dyDescent="0.25">
      <c r="A4" s="247" t="s">
        <v>150</v>
      </c>
      <c r="B4" s="334"/>
      <c r="C4" s="334"/>
      <c r="D4" s="334"/>
      <c r="E4" s="333"/>
      <c r="F4" s="333"/>
      <c r="G4" s="333"/>
      <c r="H4" s="333"/>
      <c r="I4" s="333"/>
      <c r="J4" s="26"/>
      <c r="K4" s="26"/>
      <c r="L4" s="26"/>
      <c r="M4" s="26"/>
    </row>
    <row r="5" spans="1:13" s="337" customFormat="1" ht="18" customHeight="1" thickBot="1" x14ac:dyDescent="0.25">
      <c r="A5" s="335"/>
      <c r="B5" s="335">
        <v>2014</v>
      </c>
      <c r="C5" s="335">
        <v>2015</v>
      </c>
      <c r="D5" s="335">
        <v>2016</v>
      </c>
      <c r="E5" s="335">
        <v>2017</v>
      </c>
      <c r="F5" s="335">
        <v>2018</v>
      </c>
      <c r="G5" s="335">
        <v>2019</v>
      </c>
      <c r="H5" s="335">
        <v>2020</v>
      </c>
      <c r="I5" s="335">
        <v>2021</v>
      </c>
      <c r="J5" s="336">
        <v>2022</v>
      </c>
      <c r="K5" s="28">
        <v>2023</v>
      </c>
      <c r="L5" s="336">
        <v>2024</v>
      </c>
      <c r="M5" s="28">
        <v>2025</v>
      </c>
    </row>
    <row r="6" spans="1:13" s="316" customFormat="1" ht="5.45" customHeight="1" x14ac:dyDescent="0.2">
      <c r="A6" s="338"/>
      <c r="B6" s="333"/>
      <c r="C6" s="333"/>
      <c r="D6" s="333"/>
      <c r="E6" s="333"/>
      <c r="F6" s="333"/>
      <c r="G6" s="333"/>
      <c r="H6" s="333"/>
      <c r="I6" s="333"/>
      <c r="J6" s="27"/>
      <c r="K6" s="27"/>
      <c r="L6" s="27"/>
      <c r="M6" s="27"/>
    </row>
    <row r="7" spans="1:13" s="316" customFormat="1" ht="12.95" customHeight="1" x14ac:dyDescent="0.2">
      <c r="A7" s="339" t="s">
        <v>380</v>
      </c>
      <c r="B7" s="323">
        <v>119878.5</v>
      </c>
      <c r="C7" s="323">
        <v>134532.20000000001</v>
      </c>
      <c r="D7" s="323">
        <v>146650.9</v>
      </c>
      <c r="E7" s="323">
        <v>159131.4</v>
      </c>
      <c r="F7" s="323">
        <v>178342.6</v>
      </c>
      <c r="G7" s="311">
        <v>209989.7</v>
      </c>
      <c r="H7" s="340">
        <v>216331.2</v>
      </c>
      <c r="I7" s="340">
        <v>251445.4</v>
      </c>
      <c r="J7" s="340">
        <v>307046</v>
      </c>
      <c r="K7" s="340">
        <v>502784.3</v>
      </c>
      <c r="L7" s="340">
        <v>507984.3</v>
      </c>
      <c r="M7" s="340">
        <v>673099.6</v>
      </c>
    </row>
    <row r="8" spans="1:13" s="316" customFormat="1" ht="12.95" customHeight="1" x14ac:dyDescent="0.2">
      <c r="A8" s="148" t="s">
        <v>381</v>
      </c>
      <c r="B8" s="322"/>
      <c r="C8" s="322"/>
      <c r="D8" s="322"/>
      <c r="E8" s="322"/>
      <c r="F8" s="322"/>
      <c r="G8" s="322"/>
      <c r="H8" s="201"/>
      <c r="I8" s="201"/>
      <c r="J8" s="201"/>
      <c r="K8" s="201"/>
      <c r="L8" s="201"/>
      <c r="M8" s="201"/>
    </row>
    <row r="9" spans="1:13" s="316" customFormat="1" ht="13.9" customHeight="1" x14ac:dyDescent="0.2">
      <c r="A9" s="143" t="s">
        <v>21</v>
      </c>
      <c r="B9" s="39">
        <v>1074.4000000000001</v>
      </c>
      <c r="C9" s="39">
        <v>1206.5999999999999</v>
      </c>
      <c r="D9" s="39">
        <v>1011.2</v>
      </c>
      <c r="E9" s="39">
        <v>1059.9000000000001</v>
      </c>
      <c r="F9" s="39">
        <v>1164.8</v>
      </c>
      <c r="G9" s="315">
        <v>1258.4000000000001</v>
      </c>
      <c r="H9" s="108">
        <v>1168.5999999999999</v>
      </c>
      <c r="I9" s="108">
        <v>2009.6</v>
      </c>
      <c r="J9" s="108">
        <v>2558.6999999999998</v>
      </c>
      <c r="K9" s="108">
        <v>3896.7</v>
      </c>
      <c r="L9" s="108">
        <v>3953.3</v>
      </c>
      <c r="M9" s="108">
        <v>4897.8999999999996</v>
      </c>
    </row>
    <row r="10" spans="1:13" s="316" customFormat="1" ht="12.95" customHeight="1" x14ac:dyDescent="0.2">
      <c r="A10" s="144" t="s">
        <v>101</v>
      </c>
      <c r="B10" s="39">
        <v>4504.7</v>
      </c>
      <c r="C10" s="39">
        <v>8803</v>
      </c>
      <c r="D10" s="39">
        <v>10798.2</v>
      </c>
      <c r="E10" s="39">
        <v>12022.4</v>
      </c>
      <c r="F10" s="39">
        <v>12059.2</v>
      </c>
      <c r="G10" s="315">
        <v>12476.1</v>
      </c>
      <c r="H10" s="108">
        <v>12950.4</v>
      </c>
      <c r="I10" s="108">
        <v>18127</v>
      </c>
      <c r="J10" s="108">
        <v>20677.900000000001</v>
      </c>
      <c r="K10" s="108">
        <v>21334.9</v>
      </c>
      <c r="L10" s="108">
        <v>20023.599999999999</v>
      </c>
      <c r="M10" s="108">
        <v>25071.5</v>
      </c>
    </row>
    <row r="11" spans="1:13" s="316" customFormat="1" ht="12.95" customHeight="1" x14ac:dyDescent="0.2">
      <c r="A11" s="144" t="s">
        <v>64</v>
      </c>
      <c r="B11" s="39">
        <v>49451</v>
      </c>
      <c r="C11" s="39">
        <v>51123.3</v>
      </c>
      <c r="D11" s="39">
        <v>53154.2</v>
      </c>
      <c r="E11" s="39">
        <v>52909.2</v>
      </c>
      <c r="F11" s="39">
        <v>55488</v>
      </c>
      <c r="G11" s="315">
        <v>68666</v>
      </c>
      <c r="H11" s="108">
        <v>63300</v>
      </c>
      <c r="I11" s="108">
        <v>66928.600000000006</v>
      </c>
      <c r="J11" s="108">
        <v>85809</v>
      </c>
      <c r="K11" s="108">
        <v>111424.9</v>
      </c>
      <c r="L11" s="108">
        <v>126174.1</v>
      </c>
      <c r="M11" s="108">
        <v>152071.20000000001</v>
      </c>
    </row>
    <row r="12" spans="1:13" s="316" customFormat="1" ht="23.45" customHeight="1" x14ac:dyDescent="0.2">
      <c r="A12" s="145" t="s">
        <v>90</v>
      </c>
      <c r="B12" s="39">
        <v>5928.3</v>
      </c>
      <c r="C12" s="39">
        <v>5804</v>
      </c>
      <c r="D12" s="39">
        <v>7121.2</v>
      </c>
      <c r="E12" s="39">
        <v>7973.1</v>
      </c>
      <c r="F12" s="39">
        <v>7847</v>
      </c>
      <c r="G12" s="315">
        <v>8432.7999999999993</v>
      </c>
      <c r="H12" s="108">
        <v>9153.2999999999993</v>
      </c>
      <c r="I12" s="108">
        <v>10579.4</v>
      </c>
      <c r="J12" s="108">
        <v>16628.400000000001</v>
      </c>
      <c r="K12" s="108">
        <v>18673.2</v>
      </c>
      <c r="L12" s="108">
        <v>23547.599999999999</v>
      </c>
      <c r="M12" s="108">
        <v>21307.5</v>
      </c>
    </row>
    <row r="13" spans="1:13" s="316" customFormat="1" ht="13.9" customHeight="1" x14ac:dyDescent="0.2">
      <c r="A13" s="146" t="s">
        <v>66</v>
      </c>
      <c r="B13" s="39">
        <v>91.7</v>
      </c>
      <c r="C13" s="39">
        <v>35.5</v>
      </c>
      <c r="D13" s="39">
        <v>235.9</v>
      </c>
      <c r="E13" s="39">
        <v>226</v>
      </c>
      <c r="F13" s="39">
        <v>236.4</v>
      </c>
      <c r="G13" s="315">
        <v>229.8</v>
      </c>
      <c r="H13" s="108">
        <v>207.3</v>
      </c>
      <c r="I13" s="108">
        <v>186.1</v>
      </c>
      <c r="J13" s="108">
        <v>33.1</v>
      </c>
      <c r="K13" s="108">
        <v>40.9</v>
      </c>
      <c r="L13" s="108">
        <v>38.4</v>
      </c>
      <c r="M13" s="108">
        <v>41.8</v>
      </c>
    </row>
    <row r="14" spans="1:13" s="316" customFormat="1" ht="36" x14ac:dyDescent="0.2">
      <c r="A14" s="145" t="s">
        <v>91</v>
      </c>
      <c r="B14" s="39">
        <v>912.2</v>
      </c>
      <c r="C14" s="39">
        <v>1059.8</v>
      </c>
      <c r="D14" s="39">
        <v>655.4</v>
      </c>
      <c r="E14" s="39">
        <v>949.4</v>
      </c>
      <c r="F14" s="39">
        <v>1200.5999999999999</v>
      </c>
      <c r="G14" s="315">
        <v>1400.8</v>
      </c>
      <c r="H14" s="108">
        <v>1374.4</v>
      </c>
      <c r="I14" s="108">
        <v>2241.3000000000002</v>
      </c>
      <c r="J14" s="108">
        <v>2893.3</v>
      </c>
      <c r="K14" s="108">
        <v>2891.4</v>
      </c>
      <c r="L14" s="108">
        <v>3485.5</v>
      </c>
      <c r="M14" s="108">
        <v>4990.3999999999996</v>
      </c>
    </row>
    <row r="15" spans="1:13" s="316" customFormat="1" ht="24" x14ac:dyDescent="0.2">
      <c r="A15" s="145" t="s">
        <v>68</v>
      </c>
      <c r="B15" s="39">
        <v>567.79999999999995</v>
      </c>
      <c r="C15" s="39">
        <v>569.29999999999995</v>
      </c>
      <c r="D15" s="39">
        <v>555.20000000000005</v>
      </c>
      <c r="E15" s="39">
        <v>658.4</v>
      </c>
      <c r="F15" s="39">
        <v>516.5</v>
      </c>
      <c r="G15" s="315">
        <v>485.6</v>
      </c>
      <c r="H15" s="108">
        <v>772.9</v>
      </c>
      <c r="I15" s="108">
        <v>637.1</v>
      </c>
      <c r="J15" s="108">
        <v>731.9</v>
      </c>
      <c r="K15" s="108">
        <v>1225.7</v>
      </c>
      <c r="L15" s="108">
        <v>1243</v>
      </c>
      <c r="M15" s="108">
        <v>2041.6</v>
      </c>
    </row>
    <row r="16" spans="1:13" s="316" customFormat="1" ht="23.85" customHeight="1" x14ac:dyDescent="0.2">
      <c r="A16" s="145" t="s">
        <v>95</v>
      </c>
      <c r="B16" s="39">
        <v>4553.7</v>
      </c>
      <c r="C16" s="39">
        <v>5040</v>
      </c>
      <c r="D16" s="39">
        <v>3598.9</v>
      </c>
      <c r="E16" s="39">
        <v>4623.8</v>
      </c>
      <c r="F16" s="39">
        <v>4029.2</v>
      </c>
      <c r="G16" s="315">
        <v>3399.5</v>
      </c>
      <c r="H16" s="108">
        <v>4505.8</v>
      </c>
      <c r="I16" s="108">
        <v>5074.1000000000004</v>
      </c>
      <c r="J16" s="108">
        <v>4622.3999999999996</v>
      </c>
      <c r="K16" s="108">
        <v>4830.5</v>
      </c>
      <c r="L16" s="108">
        <v>7350.1</v>
      </c>
      <c r="M16" s="108">
        <v>10102.200000000001</v>
      </c>
    </row>
    <row r="17" spans="1:13" s="316" customFormat="1" ht="12.95" customHeight="1" x14ac:dyDescent="0.2">
      <c r="A17" s="146" t="s">
        <v>70</v>
      </c>
      <c r="B17" s="39">
        <v>589</v>
      </c>
      <c r="C17" s="39">
        <v>606.5</v>
      </c>
      <c r="D17" s="39">
        <v>470.8</v>
      </c>
      <c r="E17" s="39">
        <v>563.1</v>
      </c>
      <c r="F17" s="39">
        <v>455.6</v>
      </c>
      <c r="G17" s="315">
        <v>566.5</v>
      </c>
      <c r="H17" s="108">
        <v>592.1</v>
      </c>
      <c r="I17" s="108">
        <v>763.3</v>
      </c>
      <c r="J17" s="108">
        <v>745.2</v>
      </c>
      <c r="K17" s="108">
        <v>840.1</v>
      </c>
      <c r="L17" s="108">
        <v>826.2</v>
      </c>
      <c r="M17" s="108">
        <v>1031.7</v>
      </c>
    </row>
    <row r="18" spans="1:13" s="316" customFormat="1" ht="12" x14ac:dyDescent="0.2">
      <c r="A18" s="146" t="s">
        <v>71</v>
      </c>
      <c r="B18" s="39">
        <v>105.7</v>
      </c>
      <c r="C18" s="39">
        <v>135</v>
      </c>
      <c r="D18" s="39">
        <v>141.9</v>
      </c>
      <c r="E18" s="39">
        <v>163.1</v>
      </c>
      <c r="F18" s="39">
        <v>123.2</v>
      </c>
      <c r="G18" s="315">
        <v>231.6</v>
      </c>
      <c r="H18" s="108">
        <v>359.8</v>
      </c>
      <c r="I18" s="108">
        <v>365.3</v>
      </c>
      <c r="J18" s="108">
        <v>295.7</v>
      </c>
      <c r="K18" s="108">
        <v>380.6</v>
      </c>
      <c r="L18" s="108">
        <v>381.8</v>
      </c>
      <c r="M18" s="108">
        <v>444.1</v>
      </c>
    </row>
    <row r="19" spans="1:13" s="316" customFormat="1" ht="12" x14ac:dyDescent="0.2">
      <c r="A19" s="146" t="s">
        <v>72</v>
      </c>
      <c r="B19" s="39">
        <v>1023.1</v>
      </c>
      <c r="C19" s="39">
        <v>969.7</v>
      </c>
      <c r="D19" s="39">
        <v>1094.0999999999999</v>
      </c>
      <c r="E19" s="39">
        <v>1525.9</v>
      </c>
      <c r="F19" s="39">
        <v>1390.6</v>
      </c>
      <c r="G19" s="315">
        <v>1518</v>
      </c>
      <c r="H19" s="108">
        <v>1690.5</v>
      </c>
      <c r="I19" s="108">
        <v>1740.2</v>
      </c>
      <c r="J19" s="108">
        <v>2438.6999999999998</v>
      </c>
      <c r="K19" s="108">
        <v>3135.2</v>
      </c>
      <c r="L19" s="108">
        <v>2846.9</v>
      </c>
      <c r="M19" s="108">
        <v>4201.3999999999996</v>
      </c>
    </row>
    <row r="20" spans="1:13" s="316" customFormat="1" ht="14.25" customHeight="1" x14ac:dyDescent="0.2">
      <c r="A20" s="317" t="s">
        <v>363</v>
      </c>
      <c r="B20" s="39">
        <v>3892.2</v>
      </c>
      <c r="C20" s="39">
        <v>3503.4</v>
      </c>
      <c r="D20" s="39">
        <v>3778.2</v>
      </c>
      <c r="E20" s="39">
        <v>4205.3</v>
      </c>
      <c r="F20" s="39">
        <v>4818.7</v>
      </c>
      <c r="G20" s="39">
        <v>4994.6000000000004</v>
      </c>
      <c r="H20" s="108">
        <v>5460.7</v>
      </c>
      <c r="I20" s="108">
        <v>6551</v>
      </c>
      <c r="J20" s="108">
        <v>7216</v>
      </c>
      <c r="K20" s="108">
        <v>8635.9</v>
      </c>
      <c r="L20" s="108">
        <v>7740.6</v>
      </c>
      <c r="M20" s="108">
        <v>11797.9</v>
      </c>
    </row>
    <row r="21" spans="1:13" s="316" customFormat="1" ht="36" x14ac:dyDescent="0.2">
      <c r="A21" s="145" t="s">
        <v>96</v>
      </c>
      <c r="B21" s="39">
        <v>29089.3</v>
      </c>
      <c r="C21" s="39">
        <v>30892.1</v>
      </c>
      <c r="D21" s="39">
        <v>32952.9</v>
      </c>
      <c r="E21" s="39">
        <v>29199.599999999999</v>
      </c>
      <c r="F21" s="39">
        <v>32292.799999999999</v>
      </c>
      <c r="G21" s="39">
        <v>44794.400000000001</v>
      </c>
      <c r="H21" s="108">
        <v>36662.5</v>
      </c>
      <c r="I21" s="108">
        <v>35781.5</v>
      </c>
      <c r="J21" s="108">
        <v>46398.400000000001</v>
      </c>
      <c r="K21" s="108">
        <v>65608.399999999994</v>
      </c>
      <c r="L21" s="108">
        <v>73132</v>
      </c>
      <c r="M21" s="108">
        <v>89354.3</v>
      </c>
    </row>
    <row r="22" spans="1:13" s="316" customFormat="1" ht="24" x14ac:dyDescent="0.2">
      <c r="A22" s="145" t="s">
        <v>75</v>
      </c>
      <c r="B22" s="39">
        <v>12</v>
      </c>
      <c r="C22" s="39">
        <v>40.1</v>
      </c>
      <c r="D22" s="39">
        <v>58.7</v>
      </c>
      <c r="E22" s="39">
        <v>9.3000000000000007</v>
      </c>
      <c r="F22" s="39">
        <v>13.1</v>
      </c>
      <c r="G22" s="39">
        <v>11.9</v>
      </c>
      <c r="H22" s="108">
        <v>8.6</v>
      </c>
      <c r="I22" s="108">
        <v>19.399999999999999</v>
      </c>
      <c r="J22" s="108">
        <v>66.3</v>
      </c>
      <c r="K22" s="108">
        <v>111.4</v>
      </c>
      <c r="L22" s="108">
        <v>57.4</v>
      </c>
      <c r="M22" s="108">
        <v>303.10000000000002</v>
      </c>
    </row>
    <row r="23" spans="1:13" s="316" customFormat="1" ht="14.25" customHeight="1" x14ac:dyDescent="0.2">
      <c r="A23" s="146" t="s">
        <v>76</v>
      </c>
      <c r="B23" s="39">
        <v>733.2</v>
      </c>
      <c r="C23" s="39">
        <v>733.6</v>
      </c>
      <c r="D23" s="39">
        <v>804.8</v>
      </c>
      <c r="E23" s="39">
        <v>797.1</v>
      </c>
      <c r="F23" s="39">
        <v>709.3</v>
      </c>
      <c r="G23" s="39">
        <v>699.8</v>
      </c>
      <c r="H23" s="108">
        <v>798.1</v>
      </c>
      <c r="I23" s="108">
        <v>929.8</v>
      </c>
      <c r="J23" s="108">
        <v>970.4</v>
      </c>
      <c r="K23" s="108">
        <v>1433.6</v>
      </c>
      <c r="L23" s="108">
        <v>1509.6</v>
      </c>
      <c r="M23" s="108">
        <v>1642.9</v>
      </c>
    </row>
    <row r="24" spans="1:13" s="316" customFormat="1" ht="12" x14ac:dyDescent="0.2">
      <c r="A24" s="145" t="s">
        <v>77</v>
      </c>
      <c r="B24" s="39">
        <v>209.9</v>
      </c>
      <c r="C24" s="39">
        <v>189.8</v>
      </c>
      <c r="D24" s="39">
        <v>210.2</v>
      </c>
      <c r="E24" s="39">
        <v>217.1</v>
      </c>
      <c r="F24" s="39">
        <v>168</v>
      </c>
      <c r="G24" s="39">
        <v>205.9</v>
      </c>
      <c r="H24" s="108">
        <v>163.80000000000001</v>
      </c>
      <c r="I24" s="108">
        <v>178.6</v>
      </c>
      <c r="J24" s="108">
        <v>207.9</v>
      </c>
      <c r="K24" s="108">
        <v>346.6</v>
      </c>
      <c r="L24" s="108">
        <v>456</v>
      </c>
      <c r="M24" s="108">
        <v>535.9</v>
      </c>
    </row>
    <row r="25" spans="1:13" s="316" customFormat="1" ht="12" x14ac:dyDescent="0.2">
      <c r="A25" s="145" t="s">
        <v>78</v>
      </c>
      <c r="B25" s="39">
        <v>665.5</v>
      </c>
      <c r="C25" s="39">
        <v>594.5</v>
      </c>
      <c r="D25" s="39">
        <v>583</v>
      </c>
      <c r="E25" s="39">
        <v>724.2</v>
      </c>
      <c r="F25" s="39">
        <v>707.4</v>
      </c>
      <c r="G25" s="39">
        <v>853.1</v>
      </c>
      <c r="H25" s="108">
        <v>778.6</v>
      </c>
      <c r="I25" s="108">
        <v>988.3</v>
      </c>
      <c r="J25" s="108">
        <v>1518.5</v>
      </c>
      <c r="K25" s="108">
        <v>1730.5</v>
      </c>
      <c r="L25" s="108">
        <v>1970.8</v>
      </c>
      <c r="M25" s="108">
        <v>2490.9</v>
      </c>
    </row>
    <row r="26" spans="1:13" s="316" customFormat="1" ht="24" customHeight="1" x14ac:dyDescent="0.2">
      <c r="A26" s="145" t="s">
        <v>104</v>
      </c>
      <c r="B26" s="39">
        <v>1077.4000000000001</v>
      </c>
      <c r="C26" s="39">
        <v>949.9</v>
      </c>
      <c r="D26" s="39">
        <v>892.9</v>
      </c>
      <c r="E26" s="39">
        <v>1073.8</v>
      </c>
      <c r="F26" s="39">
        <v>979.6</v>
      </c>
      <c r="G26" s="39">
        <v>841.6</v>
      </c>
      <c r="H26" s="108">
        <v>771.4</v>
      </c>
      <c r="I26" s="108">
        <v>893.1</v>
      </c>
      <c r="J26" s="108">
        <v>1042.8</v>
      </c>
      <c r="K26" s="108">
        <v>1540.9</v>
      </c>
      <c r="L26" s="108">
        <v>1588.3</v>
      </c>
      <c r="M26" s="108">
        <v>1785.4</v>
      </c>
    </row>
    <row r="27" spans="1:13" s="316" customFormat="1" ht="24" customHeight="1" x14ac:dyDescent="0.2">
      <c r="A27" s="147" t="s">
        <v>22</v>
      </c>
      <c r="B27" s="39">
        <v>4248.8</v>
      </c>
      <c r="C27" s="39">
        <v>4956.7</v>
      </c>
      <c r="D27" s="39">
        <v>4955.7</v>
      </c>
      <c r="E27" s="39">
        <v>5658.7</v>
      </c>
      <c r="F27" s="39">
        <v>5626.4</v>
      </c>
      <c r="G27" s="39">
        <v>5955.3</v>
      </c>
      <c r="H27" s="108">
        <v>5562.5</v>
      </c>
      <c r="I27" s="108">
        <v>5143.6000000000004</v>
      </c>
      <c r="J27" s="108">
        <v>6404.7</v>
      </c>
      <c r="K27" s="108">
        <v>9213.7000000000007</v>
      </c>
      <c r="L27" s="108">
        <v>17273.900000000001</v>
      </c>
      <c r="M27" s="108">
        <v>16553.8</v>
      </c>
    </row>
    <row r="28" spans="1:13" s="316" customFormat="1" ht="24" x14ac:dyDescent="0.2">
      <c r="A28" s="145" t="s">
        <v>79</v>
      </c>
      <c r="B28" s="39">
        <v>3532.7</v>
      </c>
      <c r="C28" s="39">
        <v>3832.3</v>
      </c>
      <c r="D28" s="39">
        <v>3712.8</v>
      </c>
      <c r="E28" s="39">
        <v>4452.5</v>
      </c>
      <c r="F28" s="39">
        <v>4465.8999999999996</v>
      </c>
      <c r="G28" s="39">
        <v>4672.2</v>
      </c>
      <c r="H28" s="108">
        <v>4239.2</v>
      </c>
      <c r="I28" s="108">
        <v>3934</v>
      </c>
      <c r="J28" s="108">
        <v>5150.8</v>
      </c>
      <c r="K28" s="108">
        <v>7588</v>
      </c>
      <c r="L28" s="108">
        <v>15446.8</v>
      </c>
      <c r="M28" s="108">
        <v>14450.5</v>
      </c>
    </row>
    <row r="29" spans="1:13" s="316" customFormat="1" ht="24" x14ac:dyDescent="0.2">
      <c r="A29" s="145" t="s">
        <v>80</v>
      </c>
      <c r="B29" s="39">
        <v>197.6</v>
      </c>
      <c r="C29" s="39">
        <v>482</v>
      </c>
      <c r="D29" s="39">
        <v>643.79999999999995</v>
      </c>
      <c r="E29" s="39">
        <v>660.9</v>
      </c>
      <c r="F29" s="39">
        <v>699.9</v>
      </c>
      <c r="G29" s="39">
        <v>807</v>
      </c>
      <c r="H29" s="108">
        <v>820.6</v>
      </c>
      <c r="I29" s="108">
        <v>777.9</v>
      </c>
      <c r="J29" s="108">
        <v>836.1</v>
      </c>
      <c r="K29" s="108">
        <v>873.3</v>
      </c>
      <c r="L29" s="108">
        <v>955.6</v>
      </c>
      <c r="M29" s="108">
        <v>1063.5</v>
      </c>
    </row>
    <row r="30" spans="1:13" s="316" customFormat="1" ht="13.35" customHeight="1" x14ac:dyDescent="0.2">
      <c r="A30" s="145" t="s">
        <v>49</v>
      </c>
      <c r="B30" s="39">
        <v>518.5</v>
      </c>
      <c r="C30" s="39">
        <v>642.4</v>
      </c>
      <c r="D30" s="39">
        <v>599.1</v>
      </c>
      <c r="E30" s="39">
        <v>545.29999999999995</v>
      </c>
      <c r="F30" s="39">
        <v>460.7</v>
      </c>
      <c r="G30" s="39">
        <v>476.1</v>
      </c>
      <c r="H30" s="108">
        <v>502.7</v>
      </c>
      <c r="I30" s="108">
        <v>431.7</v>
      </c>
      <c r="J30" s="108">
        <v>417.8</v>
      </c>
      <c r="K30" s="108">
        <v>752.4</v>
      </c>
      <c r="L30" s="108">
        <v>871.5</v>
      </c>
      <c r="M30" s="108">
        <v>1039.8</v>
      </c>
    </row>
    <row r="31" spans="1:13" s="316" customFormat="1" ht="24" customHeight="1" x14ac:dyDescent="0.2">
      <c r="A31" s="147" t="s">
        <v>81</v>
      </c>
      <c r="B31" s="39">
        <v>214.6</v>
      </c>
      <c r="C31" s="39">
        <v>216.9</v>
      </c>
      <c r="D31" s="39">
        <v>224.1</v>
      </c>
      <c r="E31" s="39">
        <v>188.3</v>
      </c>
      <c r="F31" s="39">
        <v>211</v>
      </c>
      <c r="G31" s="39">
        <v>209.2</v>
      </c>
      <c r="H31" s="108">
        <v>235.9</v>
      </c>
      <c r="I31" s="108">
        <v>385.4</v>
      </c>
      <c r="J31" s="108">
        <v>376</v>
      </c>
      <c r="K31" s="108">
        <v>445.6</v>
      </c>
      <c r="L31" s="108">
        <v>524.29999999999995</v>
      </c>
      <c r="M31" s="108">
        <v>801.3</v>
      </c>
    </row>
    <row r="32" spans="1:13" s="316" customFormat="1" ht="12" x14ac:dyDescent="0.2">
      <c r="A32" s="144" t="s">
        <v>24</v>
      </c>
      <c r="B32" s="39">
        <v>13398.2</v>
      </c>
      <c r="C32" s="39">
        <v>20169.599999999999</v>
      </c>
      <c r="D32" s="39">
        <v>25157.7</v>
      </c>
      <c r="E32" s="39">
        <v>31323.3</v>
      </c>
      <c r="F32" s="39">
        <v>33440.9</v>
      </c>
      <c r="G32" s="39">
        <v>46489.8</v>
      </c>
      <c r="H32" s="108">
        <v>51097.4</v>
      </c>
      <c r="I32" s="108">
        <v>60765.3</v>
      </c>
      <c r="J32" s="108">
        <v>76184.100000000006</v>
      </c>
      <c r="K32" s="108">
        <v>99087.6</v>
      </c>
      <c r="L32" s="108">
        <v>149536.6</v>
      </c>
      <c r="M32" s="108">
        <v>236169.1</v>
      </c>
    </row>
    <row r="33" spans="1:13" s="316" customFormat="1" ht="24" x14ac:dyDescent="0.2">
      <c r="A33" s="147" t="s">
        <v>102</v>
      </c>
      <c r="B33" s="39">
        <v>37720.1</v>
      </c>
      <c r="C33" s="39">
        <v>39240.5</v>
      </c>
      <c r="D33" s="39">
        <v>42650.400000000001</v>
      </c>
      <c r="E33" s="39">
        <v>46772.3</v>
      </c>
      <c r="F33" s="39">
        <v>59749.599999999999</v>
      </c>
      <c r="G33" s="39">
        <v>63230.1</v>
      </c>
      <c r="H33" s="108">
        <v>69548.800000000003</v>
      </c>
      <c r="I33" s="108">
        <v>85159.8</v>
      </c>
      <c r="J33" s="108">
        <v>98975.8</v>
      </c>
      <c r="K33" s="108">
        <v>237236.9</v>
      </c>
      <c r="L33" s="108">
        <v>166651.29999999999</v>
      </c>
      <c r="M33" s="108">
        <v>196794.8</v>
      </c>
    </row>
    <row r="34" spans="1:13" s="316" customFormat="1" ht="12.95" customHeight="1" x14ac:dyDescent="0.2">
      <c r="A34" s="144" t="s">
        <v>82</v>
      </c>
      <c r="B34" s="39">
        <v>1643</v>
      </c>
      <c r="C34" s="39">
        <v>1687.1</v>
      </c>
      <c r="D34" s="39">
        <v>2141.6</v>
      </c>
      <c r="E34" s="39">
        <v>2195</v>
      </c>
      <c r="F34" s="39">
        <v>2599.4</v>
      </c>
      <c r="G34" s="39">
        <v>2710.4</v>
      </c>
      <c r="H34" s="108">
        <v>2886</v>
      </c>
      <c r="I34" s="108">
        <v>3732.9</v>
      </c>
      <c r="J34" s="108">
        <v>4506.7</v>
      </c>
      <c r="K34" s="108">
        <v>5319.3</v>
      </c>
      <c r="L34" s="108">
        <v>6104</v>
      </c>
      <c r="M34" s="108">
        <v>8759.7999999999993</v>
      </c>
    </row>
    <row r="35" spans="1:13" s="316" customFormat="1" ht="12.95" customHeight="1" x14ac:dyDescent="0.2">
      <c r="A35" s="144" t="s">
        <v>25</v>
      </c>
      <c r="B35" s="39">
        <v>549.79999999999995</v>
      </c>
      <c r="C35" s="39">
        <v>565.4</v>
      </c>
      <c r="D35" s="39">
        <v>516.4</v>
      </c>
      <c r="E35" s="39">
        <v>684.9</v>
      </c>
      <c r="F35" s="39">
        <v>742.5</v>
      </c>
      <c r="G35" s="39">
        <v>850.9</v>
      </c>
      <c r="H35" s="108">
        <v>762.2</v>
      </c>
      <c r="I35" s="108">
        <v>694.1</v>
      </c>
      <c r="J35" s="108">
        <v>946.9</v>
      </c>
      <c r="K35" s="108">
        <v>1278.3</v>
      </c>
      <c r="L35" s="108">
        <v>1582.5</v>
      </c>
      <c r="M35" s="108">
        <v>1973.1</v>
      </c>
    </row>
    <row r="36" spans="1:13" s="316" customFormat="1" ht="12" x14ac:dyDescent="0.2">
      <c r="A36" s="148" t="s">
        <v>26</v>
      </c>
      <c r="B36" s="39">
        <v>142.5</v>
      </c>
      <c r="C36" s="39">
        <v>103.4</v>
      </c>
      <c r="D36" s="39">
        <v>157.80000000000001</v>
      </c>
      <c r="E36" s="39">
        <v>162.30000000000001</v>
      </c>
      <c r="F36" s="39">
        <v>187.8</v>
      </c>
      <c r="G36" s="39">
        <v>192.8</v>
      </c>
      <c r="H36" s="108">
        <v>485.7</v>
      </c>
      <c r="I36" s="108">
        <v>299</v>
      </c>
      <c r="J36" s="108">
        <v>324.89999999999998</v>
      </c>
      <c r="K36" s="108">
        <v>522.79999999999995</v>
      </c>
      <c r="L36" s="108">
        <v>686.5</v>
      </c>
      <c r="M36" s="108">
        <v>1486.6</v>
      </c>
    </row>
    <row r="37" spans="1:13" s="316" customFormat="1" ht="12.95" customHeight="1" x14ac:dyDescent="0.2">
      <c r="A37" s="144" t="s">
        <v>27</v>
      </c>
      <c r="B37" s="39">
        <v>1009.6</v>
      </c>
      <c r="C37" s="39">
        <v>1311.1</v>
      </c>
      <c r="D37" s="39">
        <v>1275</v>
      </c>
      <c r="E37" s="39">
        <v>1143.0999999999999</v>
      </c>
      <c r="F37" s="39">
        <v>1003.7</v>
      </c>
      <c r="G37" s="39">
        <v>1390.4</v>
      </c>
      <c r="H37" s="108">
        <v>1870.4</v>
      </c>
      <c r="I37" s="108">
        <v>1525.2</v>
      </c>
      <c r="J37" s="108">
        <v>1909.3</v>
      </c>
      <c r="K37" s="108">
        <v>3068.3</v>
      </c>
      <c r="L37" s="108">
        <v>5001.2</v>
      </c>
      <c r="M37" s="108">
        <v>4547.1000000000004</v>
      </c>
    </row>
    <row r="38" spans="1:13" s="316" customFormat="1" ht="12.95" customHeight="1" x14ac:dyDescent="0.2">
      <c r="A38" s="144" t="s">
        <v>28</v>
      </c>
      <c r="B38" s="39">
        <v>30.6</v>
      </c>
      <c r="C38" s="39">
        <v>6.1</v>
      </c>
      <c r="D38" s="39">
        <v>69.599999999999994</v>
      </c>
      <c r="E38" s="39">
        <v>86</v>
      </c>
      <c r="F38" s="39">
        <v>148.6</v>
      </c>
      <c r="G38" s="39">
        <v>108</v>
      </c>
      <c r="H38" s="108">
        <v>27.1</v>
      </c>
      <c r="I38" s="108">
        <v>45.1</v>
      </c>
      <c r="J38" s="108">
        <v>68.5</v>
      </c>
      <c r="K38" s="108">
        <v>393.3</v>
      </c>
      <c r="L38" s="108">
        <v>1695.9</v>
      </c>
      <c r="M38" s="108">
        <v>8597.2999999999993</v>
      </c>
    </row>
    <row r="39" spans="1:13" s="316" customFormat="1" ht="12.95" customHeight="1" x14ac:dyDescent="0.2">
      <c r="A39" s="144" t="s">
        <v>84</v>
      </c>
      <c r="B39" s="39">
        <v>1641.6</v>
      </c>
      <c r="C39" s="39">
        <v>1501.8</v>
      </c>
      <c r="D39" s="39">
        <v>2038.6</v>
      </c>
      <c r="E39" s="39">
        <v>2734.2</v>
      </c>
      <c r="F39" s="39">
        <v>3145.7</v>
      </c>
      <c r="G39" s="39">
        <v>3247</v>
      </c>
      <c r="H39" s="108">
        <v>2770</v>
      </c>
      <c r="I39" s="108">
        <v>2838.6</v>
      </c>
      <c r="J39" s="108">
        <v>3996.6</v>
      </c>
      <c r="K39" s="108">
        <v>4582.8</v>
      </c>
      <c r="L39" s="108">
        <v>3289.7</v>
      </c>
      <c r="M39" s="108">
        <v>7198.2</v>
      </c>
    </row>
    <row r="40" spans="1:13" s="316" customFormat="1" ht="12" x14ac:dyDescent="0.2">
      <c r="A40" s="144" t="s">
        <v>32</v>
      </c>
      <c r="B40" s="39">
        <v>3710.2</v>
      </c>
      <c r="C40" s="39">
        <v>2967.7</v>
      </c>
      <c r="D40" s="39">
        <v>1695.8</v>
      </c>
      <c r="E40" s="39">
        <v>1414.8</v>
      </c>
      <c r="F40" s="39">
        <v>1753.9</v>
      </c>
      <c r="G40" s="39">
        <v>2023.4</v>
      </c>
      <c r="H40" s="108">
        <v>2321.4</v>
      </c>
      <c r="I40" s="108">
        <v>2178.3000000000002</v>
      </c>
      <c r="J40" s="108">
        <v>2580.5</v>
      </c>
      <c r="K40" s="108">
        <v>2651</v>
      </c>
      <c r="L40" s="108">
        <v>2419.1</v>
      </c>
      <c r="M40" s="108">
        <v>3272.2</v>
      </c>
    </row>
    <row r="41" spans="1:13" s="316" customFormat="1" ht="12.95" customHeight="1" x14ac:dyDescent="0.2">
      <c r="A41" s="144" t="s">
        <v>85</v>
      </c>
      <c r="B41" s="39">
        <v>276.2</v>
      </c>
      <c r="C41" s="39">
        <v>270.8</v>
      </c>
      <c r="D41" s="39">
        <v>455.2</v>
      </c>
      <c r="E41" s="39">
        <v>386.2</v>
      </c>
      <c r="F41" s="39">
        <v>250.4</v>
      </c>
      <c r="G41" s="39">
        <v>289.7</v>
      </c>
      <c r="H41" s="108">
        <v>311.39999999999998</v>
      </c>
      <c r="I41" s="108">
        <v>329.2</v>
      </c>
      <c r="J41" s="108">
        <v>427.6</v>
      </c>
      <c r="K41" s="108">
        <v>864.8</v>
      </c>
      <c r="L41" s="108">
        <v>1147.7</v>
      </c>
      <c r="M41" s="108">
        <v>2488.6</v>
      </c>
    </row>
    <row r="42" spans="1:13" s="316" customFormat="1" ht="12" x14ac:dyDescent="0.2">
      <c r="A42" s="144" t="s">
        <v>86</v>
      </c>
      <c r="B42" s="39">
        <v>21.1</v>
      </c>
      <c r="C42" s="39">
        <v>23.5</v>
      </c>
      <c r="D42" s="39">
        <v>26.5</v>
      </c>
      <c r="E42" s="39">
        <v>26.7</v>
      </c>
      <c r="F42" s="39">
        <v>25</v>
      </c>
      <c r="G42" s="318">
        <v>26.3</v>
      </c>
      <c r="H42" s="108">
        <v>27.7</v>
      </c>
      <c r="I42" s="108">
        <v>40.1</v>
      </c>
      <c r="J42" s="108">
        <v>111.9</v>
      </c>
      <c r="K42" s="108">
        <v>82.1</v>
      </c>
      <c r="L42" s="108">
        <v>97.2</v>
      </c>
      <c r="M42" s="108">
        <v>180.5</v>
      </c>
    </row>
    <row r="43" spans="1:13" s="316" customFormat="1" ht="24" x14ac:dyDescent="0.2">
      <c r="A43" s="147" t="s">
        <v>55</v>
      </c>
      <c r="B43" s="39">
        <v>143.1</v>
      </c>
      <c r="C43" s="39">
        <v>171.6</v>
      </c>
      <c r="D43" s="39">
        <v>203.7</v>
      </c>
      <c r="E43" s="39">
        <v>234.2</v>
      </c>
      <c r="F43" s="39">
        <v>612.5</v>
      </c>
      <c r="G43" s="39">
        <v>512</v>
      </c>
      <c r="H43" s="108">
        <v>461.1</v>
      </c>
      <c r="I43" s="108">
        <v>792.1</v>
      </c>
      <c r="J43" s="108">
        <v>778.9</v>
      </c>
      <c r="K43" s="108">
        <v>1081.7</v>
      </c>
      <c r="L43" s="108">
        <v>1437.1</v>
      </c>
      <c r="M43" s="108">
        <v>1428.7</v>
      </c>
    </row>
    <row r="44" spans="1:13" s="316" customFormat="1" ht="12.95" customHeight="1" x14ac:dyDescent="0.2">
      <c r="A44" s="144" t="s">
        <v>103</v>
      </c>
      <c r="B44" s="39">
        <v>41.6</v>
      </c>
      <c r="C44" s="39">
        <v>168.2</v>
      </c>
      <c r="D44" s="39">
        <v>72.8</v>
      </c>
      <c r="E44" s="39">
        <v>56.4</v>
      </c>
      <c r="F44" s="39">
        <v>63.6</v>
      </c>
      <c r="G44" s="39">
        <v>274.2</v>
      </c>
      <c r="H44" s="108">
        <v>476.2</v>
      </c>
      <c r="I44" s="108">
        <v>371.2</v>
      </c>
      <c r="J44" s="108">
        <v>280.8</v>
      </c>
      <c r="K44" s="108">
        <v>221.8</v>
      </c>
      <c r="L44" s="108">
        <v>274.8</v>
      </c>
      <c r="M44" s="108">
        <v>725.1</v>
      </c>
    </row>
    <row r="45" spans="1:13" s="316" customFormat="1" ht="12.95" customHeight="1" x14ac:dyDescent="0.2">
      <c r="A45" s="144" t="s">
        <v>56</v>
      </c>
      <c r="B45" s="39">
        <v>57.4</v>
      </c>
      <c r="C45" s="39">
        <v>38.799999999999997</v>
      </c>
      <c r="D45" s="39">
        <v>46.4</v>
      </c>
      <c r="E45" s="39">
        <v>73.5</v>
      </c>
      <c r="F45" s="39">
        <v>69.599999999999994</v>
      </c>
      <c r="G45" s="39">
        <v>79.7</v>
      </c>
      <c r="H45" s="108">
        <v>68.400000000000006</v>
      </c>
      <c r="I45" s="108">
        <v>80.3</v>
      </c>
      <c r="J45" s="108">
        <v>127</v>
      </c>
      <c r="K45" s="108">
        <v>77.7</v>
      </c>
      <c r="L45" s="108">
        <v>111.5</v>
      </c>
      <c r="M45" s="108">
        <v>82.7</v>
      </c>
    </row>
    <row r="46" spans="1:13" s="316" customFormat="1" ht="3" customHeight="1" thickBot="1" x14ac:dyDescent="0.25">
      <c r="A46" s="151"/>
      <c r="B46" s="341"/>
      <c r="C46" s="341"/>
      <c r="D46" s="341"/>
      <c r="E46" s="341"/>
      <c r="F46" s="341"/>
      <c r="G46" s="341"/>
      <c r="H46" s="341"/>
      <c r="I46" s="341"/>
      <c r="J46" s="342"/>
      <c r="K46" s="342"/>
      <c r="L46" s="342"/>
      <c r="M46" s="342"/>
    </row>
    <row r="47" spans="1:13" ht="12.95" customHeight="1" x14ac:dyDescent="0.2">
      <c r="J47" s="257"/>
      <c r="K47" s="257"/>
      <c r="L47" s="257"/>
      <c r="M47" s="257"/>
    </row>
  </sheetData>
  <hyperlinks>
    <hyperlink ref="A1" location="Мазмуну!A1" display="МАЗМУНУНА  кайтуу" xr:uid="{00000000-0004-0000-6700-000000000000}"/>
  </hyperlinks>
  <pageMargins left="0.78740157480314965" right="0.59055118110236227" top="0.78740157480314965" bottom="0.78740157480314965" header="0.51181102362204722" footer="0.51181102362204722"/>
  <pageSetup paperSize="9" orientation="portrait" horizontalDpi="120" verticalDpi="144"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M165"/>
  <sheetViews>
    <sheetView topLeftCell="A111" workbookViewId="0">
      <selection activeCell="M42" sqref="M42"/>
    </sheetView>
  </sheetViews>
  <sheetFormatPr defaultColWidth="9.28515625" defaultRowHeight="12.95" customHeight="1" x14ac:dyDescent="0.2"/>
  <cols>
    <col min="1" max="1" width="40.85546875" style="152" customWidth="1"/>
    <col min="2" max="6" width="9.28515625" style="332" hidden="1" customWidth="1"/>
    <col min="7" max="8" width="9.42578125" style="332" hidden="1" customWidth="1"/>
    <col min="9" max="13" width="9.42578125" style="332" customWidth="1"/>
    <col min="14" max="16384" width="9.28515625" style="305"/>
  </cols>
  <sheetData>
    <row r="1" spans="1:13" s="6" customFormat="1" ht="12.95" customHeight="1" x14ac:dyDescent="0.2">
      <c r="A1" s="952" t="s">
        <v>1375</v>
      </c>
    </row>
    <row r="2" spans="1:13" ht="18" customHeight="1" x14ac:dyDescent="0.2">
      <c r="A2" s="154" t="s">
        <v>382</v>
      </c>
    </row>
    <row r="3" spans="1:13" ht="18" customHeight="1" thickBot="1" x14ac:dyDescent="0.25">
      <c r="A3" s="247" t="s">
        <v>149</v>
      </c>
    </row>
    <row r="4" spans="1:13" s="343" customFormat="1" ht="18" customHeight="1" thickBot="1" x14ac:dyDescent="0.25">
      <c r="A4" s="335"/>
      <c r="B4" s="335">
        <v>2014</v>
      </c>
      <c r="C4" s="335">
        <v>2015</v>
      </c>
      <c r="D4" s="335">
        <v>2016</v>
      </c>
      <c r="E4" s="335">
        <v>2017</v>
      </c>
      <c r="F4" s="335">
        <v>2018</v>
      </c>
      <c r="G4" s="335">
        <v>2019</v>
      </c>
      <c r="H4" s="335">
        <v>2020</v>
      </c>
      <c r="I4" s="335">
        <v>2021</v>
      </c>
      <c r="J4" s="335">
        <v>2022</v>
      </c>
      <c r="K4" s="335">
        <v>2023</v>
      </c>
      <c r="L4" s="335">
        <v>2024</v>
      </c>
      <c r="M4" s="335">
        <v>2025</v>
      </c>
    </row>
    <row r="5" spans="1:13" ht="8.4499999999999993" customHeight="1" x14ac:dyDescent="0.2">
      <c r="A5" s="141"/>
    </row>
    <row r="6" spans="1:13" ht="12.95" customHeight="1" x14ac:dyDescent="0.2">
      <c r="A6" s="339" t="s">
        <v>380</v>
      </c>
      <c r="B6" s="344">
        <v>119878.5</v>
      </c>
      <c r="C6" s="344">
        <v>134532.20000000001</v>
      </c>
      <c r="D6" s="344">
        <v>146650.9</v>
      </c>
      <c r="E6" s="344">
        <v>159131.4</v>
      </c>
      <c r="F6" s="344">
        <v>178342.6</v>
      </c>
      <c r="G6" s="323">
        <v>209989.7</v>
      </c>
      <c r="H6" s="340">
        <v>216331.2</v>
      </c>
      <c r="I6" s="340">
        <v>251445.4</v>
      </c>
      <c r="J6" s="340">
        <v>307045.90000000002</v>
      </c>
      <c r="K6" s="345">
        <v>502784.3</v>
      </c>
      <c r="L6" s="345">
        <v>507984.3</v>
      </c>
      <c r="M6" s="345">
        <v>673099.6</v>
      </c>
    </row>
    <row r="7" spans="1:13" ht="12.75" customHeight="1" x14ac:dyDescent="0.2">
      <c r="A7" s="346" t="s">
        <v>383</v>
      </c>
      <c r="B7" s="347"/>
      <c r="C7" s="347"/>
      <c r="D7" s="347"/>
      <c r="E7" s="347"/>
      <c r="F7" s="347"/>
      <c r="G7" s="347"/>
      <c r="H7" s="348"/>
      <c r="I7" s="348"/>
      <c r="J7" s="348"/>
      <c r="K7" s="348"/>
      <c r="L7" s="348"/>
      <c r="M7" s="348"/>
    </row>
    <row r="8" spans="1:13" ht="12.95" customHeight="1" x14ac:dyDescent="0.2">
      <c r="A8" s="349" t="s">
        <v>10</v>
      </c>
      <c r="B8" s="347">
        <v>38961.699999999997</v>
      </c>
      <c r="C8" s="347">
        <v>39460.800000000003</v>
      </c>
      <c r="D8" s="347">
        <v>43596.4</v>
      </c>
      <c r="E8" s="347">
        <v>48287.9</v>
      </c>
      <c r="F8" s="347">
        <v>61236.9</v>
      </c>
      <c r="G8" s="347">
        <v>64612.7</v>
      </c>
      <c r="H8" s="348">
        <v>71734.7</v>
      </c>
      <c r="I8" s="348">
        <v>86239.8</v>
      </c>
      <c r="J8" s="348">
        <v>100638.3</v>
      </c>
      <c r="K8" s="348">
        <v>240217</v>
      </c>
      <c r="L8" s="348">
        <v>169190.5</v>
      </c>
      <c r="M8" s="348">
        <v>201439.7</v>
      </c>
    </row>
    <row r="9" spans="1:13" ht="13.9" customHeight="1" x14ac:dyDescent="0.2">
      <c r="A9" s="349" t="s">
        <v>109</v>
      </c>
      <c r="B9" s="347">
        <v>32568.799999999999</v>
      </c>
      <c r="C9" s="347">
        <v>35511.800000000003</v>
      </c>
      <c r="D9" s="347">
        <v>33064</v>
      </c>
      <c r="E9" s="347">
        <v>43439</v>
      </c>
      <c r="F9" s="347">
        <v>45198.5</v>
      </c>
      <c r="G9" s="347">
        <v>51060.1</v>
      </c>
      <c r="H9" s="348">
        <v>52909.599999999999</v>
      </c>
      <c r="I9" s="348">
        <v>60708.3</v>
      </c>
      <c r="J9" s="348">
        <v>81298.8</v>
      </c>
      <c r="K9" s="348">
        <v>89501.7</v>
      </c>
      <c r="L9" s="348">
        <v>110384.3</v>
      </c>
      <c r="M9" s="348">
        <v>159497.4</v>
      </c>
    </row>
    <row r="10" spans="1:13" ht="12.95" customHeight="1" x14ac:dyDescent="0.2">
      <c r="A10" s="349" t="s">
        <v>61</v>
      </c>
      <c r="B10" s="347">
        <v>27613</v>
      </c>
      <c r="C10" s="347">
        <v>34288.5</v>
      </c>
      <c r="D10" s="347">
        <v>40441.800000000003</v>
      </c>
      <c r="E10" s="347">
        <v>35388.800000000003</v>
      </c>
      <c r="F10" s="347">
        <v>39302.800000000003</v>
      </c>
      <c r="G10" s="347">
        <v>58762.1</v>
      </c>
      <c r="H10" s="348">
        <v>54666.5</v>
      </c>
      <c r="I10" s="348">
        <v>59625.8</v>
      </c>
      <c r="J10" s="348">
        <v>66414.899999999994</v>
      </c>
      <c r="K10" s="348">
        <v>112375.8</v>
      </c>
      <c r="L10" s="348">
        <v>153064.70000000001</v>
      </c>
      <c r="M10" s="348">
        <v>219490.1</v>
      </c>
    </row>
    <row r="11" spans="1:13" ht="12.95" customHeight="1" x14ac:dyDescent="0.2">
      <c r="A11" s="262" t="s">
        <v>9</v>
      </c>
      <c r="B11" s="347">
        <v>10054.6</v>
      </c>
      <c r="C11" s="347">
        <v>12870.1</v>
      </c>
      <c r="D11" s="347">
        <v>15084.1</v>
      </c>
      <c r="E11" s="347">
        <v>17165.599999999999</v>
      </c>
      <c r="F11" s="347">
        <v>17232.400000000001</v>
      </c>
      <c r="G11" s="347">
        <v>18387</v>
      </c>
      <c r="H11" s="348">
        <v>18834.900000000001</v>
      </c>
      <c r="I11" s="348">
        <v>23747</v>
      </c>
      <c r="J11" s="348">
        <v>33045.599999999999</v>
      </c>
      <c r="K11" s="348">
        <v>28746.5</v>
      </c>
      <c r="L11" s="348">
        <v>38859.9</v>
      </c>
      <c r="M11" s="348">
        <v>47978.400000000001</v>
      </c>
    </row>
    <row r="12" spans="1:13" ht="13.9" customHeight="1" x14ac:dyDescent="0.2">
      <c r="A12" s="262" t="s">
        <v>208</v>
      </c>
      <c r="B12" s="347">
        <v>10680.4</v>
      </c>
      <c r="C12" s="347">
        <v>12401</v>
      </c>
      <c r="D12" s="347">
        <v>14464.6</v>
      </c>
      <c r="E12" s="347">
        <v>14850.1</v>
      </c>
      <c r="F12" s="347">
        <v>15372</v>
      </c>
      <c r="G12" s="347">
        <v>17167.8</v>
      </c>
      <c r="H12" s="348">
        <v>18185.5</v>
      </c>
      <c r="I12" s="348">
        <v>21124.400000000001</v>
      </c>
      <c r="J12" s="348">
        <v>25648.3</v>
      </c>
      <c r="K12" s="348">
        <v>31943.3</v>
      </c>
      <c r="L12" s="348">
        <v>36484.9</v>
      </c>
      <c r="M12" s="348">
        <v>44693.9</v>
      </c>
    </row>
    <row r="13" spans="1:13" ht="6.75" customHeight="1" thickBot="1" x14ac:dyDescent="0.25">
      <c r="A13" s="350"/>
      <c r="B13" s="320"/>
      <c r="C13" s="320"/>
      <c r="D13" s="320"/>
      <c r="E13" s="320"/>
      <c r="F13" s="320"/>
      <c r="G13" s="320"/>
      <c r="H13" s="320"/>
      <c r="I13" s="320"/>
      <c r="J13" s="320"/>
      <c r="K13" s="320"/>
      <c r="L13" s="320"/>
      <c r="M13" s="320"/>
    </row>
    <row r="14" spans="1:13" ht="9.1999999999999993" customHeight="1" x14ac:dyDescent="0.2"/>
    <row r="15" spans="1:13" ht="5.65" customHeight="1" x14ac:dyDescent="0.2"/>
    <row r="16" spans="1:13" ht="18" customHeight="1" x14ac:dyDescent="0.2">
      <c r="A16" s="154" t="s">
        <v>384</v>
      </c>
    </row>
    <row r="17" spans="1:13" ht="18" customHeight="1" x14ac:dyDescent="0.2">
      <c r="A17" s="154" t="s">
        <v>385</v>
      </c>
    </row>
    <row r="18" spans="1:13" ht="18" customHeight="1" thickBot="1" x14ac:dyDescent="0.25">
      <c r="A18" s="247" t="s">
        <v>285</v>
      </c>
      <c r="B18" s="351"/>
      <c r="C18" s="351"/>
      <c r="D18" s="351"/>
      <c r="E18" s="351"/>
      <c r="F18" s="351"/>
      <c r="G18" s="351"/>
      <c r="H18" s="351"/>
      <c r="I18" s="351"/>
      <c r="J18" s="351"/>
      <c r="K18" s="351"/>
      <c r="L18" s="351"/>
      <c r="M18" s="351"/>
    </row>
    <row r="19" spans="1:13" s="353" customFormat="1" ht="18" customHeight="1" thickBot="1" x14ac:dyDescent="0.25">
      <c r="A19" s="335"/>
      <c r="B19" s="352">
        <v>2014</v>
      </c>
      <c r="C19" s="352">
        <v>2015</v>
      </c>
      <c r="D19" s="352">
        <v>2016</v>
      </c>
      <c r="E19" s="352">
        <v>2017</v>
      </c>
      <c r="F19" s="352">
        <v>2018</v>
      </c>
      <c r="G19" s="352">
        <v>2019</v>
      </c>
      <c r="H19" s="352">
        <v>2020</v>
      </c>
      <c r="I19" s="352">
        <v>2021</v>
      </c>
      <c r="J19" s="352">
        <v>2022</v>
      </c>
      <c r="K19" s="352">
        <v>2023</v>
      </c>
      <c r="L19" s="352">
        <v>2024</v>
      </c>
      <c r="M19" s="352">
        <v>2025</v>
      </c>
    </row>
    <row r="20" spans="1:13" s="310" customFormat="1" ht="6.4" customHeight="1" x14ac:dyDescent="0.2">
      <c r="A20" s="141"/>
      <c r="B20" s="354"/>
      <c r="C20" s="354"/>
      <c r="D20" s="354"/>
      <c r="E20" s="354"/>
      <c r="F20" s="354"/>
      <c r="G20" s="354"/>
      <c r="H20" s="354"/>
      <c r="I20" s="354"/>
      <c r="J20" s="354"/>
      <c r="K20" s="354"/>
      <c r="L20" s="354"/>
      <c r="M20" s="354"/>
    </row>
    <row r="21" spans="1:13" s="312" customFormat="1" ht="24" x14ac:dyDescent="0.2">
      <c r="A21" s="355" t="s">
        <v>386</v>
      </c>
      <c r="B21" s="323">
        <v>1074.4000000000001</v>
      </c>
      <c r="C21" s="323">
        <v>1206.5999999999999</v>
      </c>
      <c r="D21" s="323">
        <v>1011.2</v>
      </c>
      <c r="E21" s="323">
        <v>1059.9000000000001</v>
      </c>
      <c r="F21" s="323">
        <v>1164.9000000000001</v>
      </c>
      <c r="G21" s="323">
        <v>1258.4000000000001</v>
      </c>
      <c r="H21" s="356">
        <v>1168.5999999999999</v>
      </c>
      <c r="I21" s="356">
        <v>2009.6</v>
      </c>
      <c r="J21" s="356">
        <v>2558.6999999999998</v>
      </c>
      <c r="K21" s="356">
        <v>3896.7</v>
      </c>
      <c r="L21" s="356">
        <v>3953.3</v>
      </c>
      <c r="M21" s="356">
        <v>4897.8999999999996</v>
      </c>
    </row>
    <row r="22" spans="1:13" s="312" customFormat="1" ht="12" x14ac:dyDescent="0.2">
      <c r="A22" s="349" t="s">
        <v>10</v>
      </c>
      <c r="B22" s="39">
        <v>76.2</v>
      </c>
      <c r="C22" s="39">
        <v>42.4</v>
      </c>
      <c r="D22" s="39">
        <v>50.8</v>
      </c>
      <c r="E22" s="39">
        <v>55.9</v>
      </c>
      <c r="F22" s="39">
        <v>48.9</v>
      </c>
      <c r="G22" s="39">
        <v>28.4</v>
      </c>
      <c r="H22" s="251">
        <v>35.1</v>
      </c>
      <c r="I22" s="251">
        <v>44.3</v>
      </c>
      <c r="J22" s="251">
        <v>43.4</v>
      </c>
      <c r="K22" s="251">
        <v>610.79999999999995</v>
      </c>
      <c r="L22" s="251">
        <v>43.8</v>
      </c>
      <c r="M22" s="251">
        <v>85.2</v>
      </c>
    </row>
    <row r="23" spans="1:13" s="316" customFormat="1" ht="12.95" customHeight="1" x14ac:dyDescent="0.2">
      <c r="A23" s="349" t="s">
        <v>109</v>
      </c>
      <c r="B23" s="39">
        <v>498.4</v>
      </c>
      <c r="C23" s="39">
        <v>589.4</v>
      </c>
      <c r="D23" s="39">
        <v>464.4</v>
      </c>
      <c r="E23" s="39">
        <v>528.70000000000005</v>
      </c>
      <c r="F23" s="39">
        <v>545.4</v>
      </c>
      <c r="G23" s="39">
        <v>580.79999999999995</v>
      </c>
      <c r="H23" s="251">
        <v>557.5</v>
      </c>
      <c r="I23" s="251">
        <v>886.6</v>
      </c>
      <c r="J23" s="251">
        <v>1248.7</v>
      </c>
      <c r="K23" s="251">
        <v>1286.2</v>
      </c>
      <c r="L23" s="251">
        <v>1618.1</v>
      </c>
      <c r="M23" s="251">
        <v>2069.6999999999998</v>
      </c>
    </row>
    <row r="24" spans="1:13" s="316" customFormat="1" ht="12.95" customHeight="1" x14ac:dyDescent="0.2">
      <c r="A24" s="349" t="s">
        <v>61</v>
      </c>
      <c r="B24" s="39">
        <v>171.7</v>
      </c>
      <c r="C24" s="39">
        <v>147.9</v>
      </c>
      <c r="D24" s="39">
        <v>118.5</v>
      </c>
      <c r="E24" s="39">
        <v>133.4</v>
      </c>
      <c r="F24" s="39">
        <v>108.6</v>
      </c>
      <c r="G24" s="39">
        <v>185.7</v>
      </c>
      <c r="H24" s="251">
        <v>140.30000000000001</v>
      </c>
      <c r="I24" s="251">
        <v>248.9</v>
      </c>
      <c r="J24" s="251">
        <v>339.1</v>
      </c>
      <c r="K24" s="251">
        <v>923.5</v>
      </c>
      <c r="L24" s="251">
        <v>820.6</v>
      </c>
      <c r="M24" s="251">
        <v>1356.5</v>
      </c>
    </row>
    <row r="25" spans="1:13" ht="12.95" customHeight="1" x14ac:dyDescent="0.2">
      <c r="A25" s="262" t="s">
        <v>9</v>
      </c>
      <c r="B25" s="39">
        <v>192.4</v>
      </c>
      <c r="C25" s="39">
        <v>305.3</v>
      </c>
      <c r="D25" s="39">
        <v>245.4</v>
      </c>
      <c r="E25" s="39">
        <v>231.2</v>
      </c>
      <c r="F25" s="39">
        <v>345.6</v>
      </c>
      <c r="G25" s="39">
        <v>286.3</v>
      </c>
      <c r="H25" s="251">
        <v>255.1</v>
      </c>
      <c r="I25" s="251">
        <v>529.6</v>
      </c>
      <c r="J25" s="251">
        <v>619.1</v>
      </c>
      <c r="K25" s="251">
        <v>618.6</v>
      </c>
      <c r="L25" s="251">
        <v>962.1</v>
      </c>
      <c r="M25" s="251">
        <v>745.2</v>
      </c>
    </row>
    <row r="26" spans="1:13" ht="12.95" customHeight="1" x14ac:dyDescent="0.2">
      <c r="A26" s="262" t="s">
        <v>208</v>
      </c>
      <c r="B26" s="39">
        <v>135.69999999999999</v>
      </c>
      <c r="C26" s="39">
        <v>121.7</v>
      </c>
      <c r="D26" s="39">
        <v>132.19999999999999</v>
      </c>
      <c r="E26" s="39">
        <v>110.7</v>
      </c>
      <c r="F26" s="39">
        <v>116.4</v>
      </c>
      <c r="G26" s="39">
        <v>177.2</v>
      </c>
      <c r="H26" s="108">
        <v>180.5</v>
      </c>
      <c r="I26" s="108">
        <v>300.2</v>
      </c>
      <c r="J26" s="108">
        <v>308.39999999999998</v>
      </c>
      <c r="K26" s="108">
        <v>457.7</v>
      </c>
      <c r="L26" s="108">
        <v>508.6</v>
      </c>
      <c r="M26" s="108">
        <v>641.29999999999995</v>
      </c>
    </row>
    <row r="27" spans="1:13" ht="7.5" customHeight="1" x14ac:dyDescent="0.2">
      <c r="A27" s="222"/>
      <c r="B27" s="39"/>
      <c r="C27" s="39"/>
      <c r="D27" s="39"/>
      <c r="E27" s="39"/>
      <c r="F27" s="39"/>
      <c r="G27" s="39"/>
      <c r="H27" s="251"/>
      <c r="I27" s="251"/>
      <c r="J27" s="251"/>
      <c r="K27" s="251"/>
      <c r="L27" s="251"/>
      <c r="M27" s="251"/>
    </row>
    <row r="28" spans="1:13" s="310" customFormat="1" ht="12.95" customHeight="1" x14ac:dyDescent="0.2">
      <c r="A28" s="284" t="s">
        <v>387</v>
      </c>
      <c r="B28" s="323">
        <v>4504.7</v>
      </c>
      <c r="C28" s="323">
        <v>8803</v>
      </c>
      <c r="D28" s="323">
        <v>10798.2</v>
      </c>
      <c r="E28" s="323">
        <v>12022.4</v>
      </c>
      <c r="F28" s="323">
        <v>12059.2</v>
      </c>
      <c r="G28" s="323">
        <v>12476.1</v>
      </c>
      <c r="H28" s="356">
        <v>12950.4</v>
      </c>
      <c r="I28" s="356">
        <v>18127</v>
      </c>
      <c r="J28" s="356">
        <v>20677.900000000001</v>
      </c>
      <c r="K28" s="356">
        <v>21334.9</v>
      </c>
      <c r="L28" s="356">
        <v>20023.599999999999</v>
      </c>
      <c r="M28" s="356">
        <v>25071.5</v>
      </c>
    </row>
    <row r="29" spans="1:13" s="316" customFormat="1" ht="12.95" customHeight="1" x14ac:dyDescent="0.2">
      <c r="A29" s="349" t="s">
        <v>10</v>
      </c>
      <c r="B29" s="39">
        <v>83.6</v>
      </c>
      <c r="C29" s="39">
        <v>291.39999999999998</v>
      </c>
      <c r="D29" s="39">
        <v>217.9</v>
      </c>
      <c r="E29" s="39">
        <v>89</v>
      </c>
      <c r="F29" s="39">
        <v>116.7</v>
      </c>
      <c r="G29" s="39">
        <v>134.6</v>
      </c>
      <c r="H29" s="251">
        <v>210.4</v>
      </c>
      <c r="I29" s="251">
        <v>162.4</v>
      </c>
      <c r="J29" s="251">
        <v>189.2</v>
      </c>
      <c r="K29" s="251">
        <v>242.4</v>
      </c>
      <c r="L29" s="251">
        <v>529.1</v>
      </c>
      <c r="M29" s="251">
        <v>895.6</v>
      </c>
    </row>
    <row r="30" spans="1:13" s="316" customFormat="1" ht="13.35" customHeight="1" x14ac:dyDescent="0.2">
      <c r="A30" s="349" t="s">
        <v>109</v>
      </c>
      <c r="B30" s="39">
        <v>2261.1999999999998</v>
      </c>
      <c r="C30" s="39">
        <v>3862.7</v>
      </c>
      <c r="D30" s="39">
        <v>3631.7</v>
      </c>
      <c r="E30" s="39">
        <v>5012.1000000000004</v>
      </c>
      <c r="F30" s="39">
        <v>5959.5</v>
      </c>
      <c r="G30" s="39">
        <v>5111.3999999999996</v>
      </c>
      <c r="H30" s="251">
        <v>5113.3</v>
      </c>
      <c r="I30" s="251">
        <v>6987.3</v>
      </c>
      <c r="J30" s="251">
        <v>8271.7999999999993</v>
      </c>
      <c r="K30" s="251">
        <v>7331.6</v>
      </c>
      <c r="L30" s="251">
        <v>7693.7</v>
      </c>
      <c r="M30" s="251">
        <v>8275.7000000000007</v>
      </c>
    </row>
    <row r="31" spans="1:13" s="316" customFormat="1" ht="12.95" customHeight="1" x14ac:dyDescent="0.2">
      <c r="A31" s="349" t="s">
        <v>61</v>
      </c>
      <c r="B31" s="39">
        <v>367.7</v>
      </c>
      <c r="C31" s="39">
        <v>1310.5</v>
      </c>
      <c r="D31" s="39">
        <v>2201.3000000000002</v>
      </c>
      <c r="E31" s="39">
        <v>2519.8000000000002</v>
      </c>
      <c r="F31" s="39">
        <v>2084.9</v>
      </c>
      <c r="G31" s="39">
        <v>1938.4</v>
      </c>
      <c r="H31" s="251">
        <v>1868.2</v>
      </c>
      <c r="I31" s="251">
        <v>3945.5</v>
      </c>
      <c r="J31" s="251">
        <v>3176.8</v>
      </c>
      <c r="K31" s="251">
        <v>2791.6</v>
      </c>
      <c r="L31" s="251">
        <v>2319.1999999999998</v>
      </c>
      <c r="M31" s="251">
        <v>3926.3</v>
      </c>
    </row>
    <row r="32" spans="1:13" s="316" customFormat="1" ht="12.95" customHeight="1" x14ac:dyDescent="0.2">
      <c r="A32" s="262" t="s">
        <v>9</v>
      </c>
      <c r="B32" s="39">
        <v>680</v>
      </c>
      <c r="C32" s="39">
        <v>1460.5</v>
      </c>
      <c r="D32" s="39">
        <v>2204.9</v>
      </c>
      <c r="E32" s="39">
        <v>1911.8</v>
      </c>
      <c r="F32" s="39">
        <v>2060.1</v>
      </c>
      <c r="G32" s="39">
        <v>3023.8</v>
      </c>
      <c r="H32" s="251">
        <v>3396</v>
      </c>
      <c r="I32" s="251">
        <v>4087.2</v>
      </c>
      <c r="J32" s="251">
        <v>5159.7</v>
      </c>
      <c r="K32" s="251">
        <v>5114.1000000000004</v>
      </c>
      <c r="L32" s="251">
        <v>4091</v>
      </c>
      <c r="M32" s="251">
        <v>6396.2</v>
      </c>
    </row>
    <row r="33" spans="1:13" s="316" customFormat="1" ht="12.95" customHeight="1" x14ac:dyDescent="0.2">
      <c r="A33" s="262" t="s">
        <v>208</v>
      </c>
      <c r="B33" s="357">
        <v>1112.2</v>
      </c>
      <c r="C33" s="357">
        <v>1877.9</v>
      </c>
      <c r="D33" s="357">
        <v>2542.5</v>
      </c>
      <c r="E33" s="357">
        <v>2489.6999999999998</v>
      </c>
      <c r="F33" s="357">
        <v>1838</v>
      </c>
      <c r="G33" s="357">
        <v>2267.9</v>
      </c>
      <c r="H33" s="358">
        <v>2362.5</v>
      </c>
      <c r="I33" s="358">
        <v>2944.6</v>
      </c>
      <c r="J33" s="358">
        <v>3880.3</v>
      </c>
      <c r="K33" s="358">
        <v>5855.3</v>
      </c>
      <c r="L33" s="358">
        <v>5390.7</v>
      </c>
      <c r="M33" s="358">
        <v>5577.7</v>
      </c>
    </row>
    <row r="34" spans="1:13" s="316" customFormat="1" ht="8.1" customHeight="1" x14ac:dyDescent="0.2">
      <c r="A34" s="346"/>
      <c r="B34" s="39"/>
      <c r="C34" s="39"/>
      <c r="D34" s="39"/>
      <c r="E34" s="39"/>
      <c r="F34" s="39"/>
      <c r="G34" s="39"/>
      <c r="H34" s="251"/>
      <c r="I34" s="251"/>
      <c r="J34" s="251"/>
      <c r="K34" s="251"/>
      <c r="L34" s="251"/>
      <c r="M34" s="251"/>
    </row>
    <row r="35" spans="1:13" s="316" customFormat="1" ht="12.95" customHeight="1" x14ac:dyDescent="0.2">
      <c r="A35" s="284" t="s">
        <v>64</v>
      </c>
      <c r="B35" s="323">
        <v>49451</v>
      </c>
      <c r="C35" s="323">
        <v>51123.3</v>
      </c>
      <c r="D35" s="323">
        <v>53154.2</v>
      </c>
      <c r="E35" s="323">
        <v>52909.2</v>
      </c>
      <c r="F35" s="323">
        <v>55488</v>
      </c>
      <c r="G35" s="323">
        <v>68666</v>
      </c>
      <c r="H35" s="356">
        <v>63300</v>
      </c>
      <c r="I35" s="356">
        <v>66928.600000000006</v>
      </c>
      <c r="J35" s="356">
        <v>85809</v>
      </c>
      <c r="K35" s="356">
        <v>111424.9</v>
      </c>
      <c r="L35" s="356">
        <v>126174.1</v>
      </c>
      <c r="M35" s="356">
        <v>152071.20000000001</v>
      </c>
    </row>
    <row r="36" spans="1:13" s="316" customFormat="1" ht="12.95" customHeight="1" x14ac:dyDescent="0.2">
      <c r="A36" s="349" t="s">
        <v>10</v>
      </c>
      <c r="B36" s="39">
        <v>1778.7</v>
      </c>
      <c r="C36" s="39">
        <v>1610.3</v>
      </c>
      <c r="D36" s="39">
        <v>1325.9</v>
      </c>
      <c r="E36" s="39">
        <v>1644</v>
      </c>
      <c r="F36" s="39">
        <v>1652.5</v>
      </c>
      <c r="G36" s="39">
        <v>1668.8</v>
      </c>
      <c r="H36" s="251">
        <v>2320.6999999999998</v>
      </c>
      <c r="I36" s="251">
        <v>2931</v>
      </c>
      <c r="J36" s="251">
        <v>3171.7</v>
      </c>
      <c r="K36" s="251">
        <v>3492.3</v>
      </c>
      <c r="L36" s="251">
        <v>3831.6</v>
      </c>
      <c r="M36" s="251">
        <v>4652.6000000000004</v>
      </c>
    </row>
    <row r="37" spans="1:13" s="316" customFormat="1" ht="12.95" customHeight="1" x14ac:dyDescent="0.2">
      <c r="A37" s="349" t="s">
        <v>109</v>
      </c>
      <c r="B37" s="39">
        <v>19602.099999999999</v>
      </c>
      <c r="C37" s="39">
        <v>20071.8</v>
      </c>
      <c r="D37" s="39">
        <v>17212.5</v>
      </c>
      <c r="E37" s="39">
        <v>22572.799999999999</v>
      </c>
      <c r="F37" s="39">
        <v>21576.7</v>
      </c>
      <c r="G37" s="39">
        <v>22924.7</v>
      </c>
      <c r="H37" s="251">
        <v>27002.2</v>
      </c>
      <c r="I37" s="251">
        <v>29801.1</v>
      </c>
      <c r="J37" s="251">
        <v>42932.2</v>
      </c>
      <c r="K37" s="251">
        <v>45325.9</v>
      </c>
      <c r="L37" s="251">
        <v>47312.7</v>
      </c>
      <c r="M37" s="251">
        <v>57265.1</v>
      </c>
    </row>
    <row r="38" spans="1:13" s="316" customFormat="1" ht="12.95" customHeight="1" x14ac:dyDescent="0.2">
      <c r="A38" s="349" t="s">
        <v>61</v>
      </c>
      <c r="B38" s="39">
        <v>18372.900000000001</v>
      </c>
      <c r="C38" s="39">
        <v>19624.5</v>
      </c>
      <c r="D38" s="39">
        <v>23729.3</v>
      </c>
      <c r="E38" s="39">
        <v>17112.099999999999</v>
      </c>
      <c r="F38" s="39">
        <v>20265.099999999999</v>
      </c>
      <c r="G38" s="39">
        <v>31837</v>
      </c>
      <c r="H38" s="251">
        <v>21748</v>
      </c>
      <c r="I38" s="251">
        <v>20375.2</v>
      </c>
      <c r="J38" s="251">
        <v>20165.8</v>
      </c>
      <c r="K38" s="251">
        <v>39515.800000000003</v>
      </c>
      <c r="L38" s="251">
        <v>45548.7</v>
      </c>
      <c r="M38" s="251">
        <v>51792.800000000003</v>
      </c>
    </row>
    <row r="39" spans="1:13" s="316" customFormat="1" ht="12.95" customHeight="1" x14ac:dyDescent="0.2">
      <c r="A39" s="262" t="s">
        <v>9</v>
      </c>
      <c r="B39" s="39">
        <v>6337.3</v>
      </c>
      <c r="C39" s="39">
        <v>6366.4</v>
      </c>
      <c r="D39" s="39">
        <v>6864.8</v>
      </c>
      <c r="E39" s="39">
        <v>7633.4</v>
      </c>
      <c r="F39" s="39">
        <v>7452.4</v>
      </c>
      <c r="G39" s="39">
        <v>7206.4</v>
      </c>
      <c r="H39" s="251">
        <v>6886.6</v>
      </c>
      <c r="I39" s="251">
        <v>7060</v>
      </c>
      <c r="J39" s="251">
        <v>11716.8</v>
      </c>
      <c r="K39" s="251">
        <v>12470.5</v>
      </c>
      <c r="L39" s="251">
        <v>18787.7</v>
      </c>
      <c r="M39" s="251">
        <v>26025.4</v>
      </c>
    </row>
    <row r="40" spans="1:13" s="316" customFormat="1" ht="12.95" customHeight="1" x14ac:dyDescent="0.2">
      <c r="A40" s="262" t="s">
        <v>208</v>
      </c>
      <c r="B40" s="357">
        <v>3360</v>
      </c>
      <c r="C40" s="357">
        <v>3450.4</v>
      </c>
      <c r="D40" s="357">
        <v>4021.6</v>
      </c>
      <c r="E40" s="357">
        <v>3946.9</v>
      </c>
      <c r="F40" s="357">
        <v>4541.3</v>
      </c>
      <c r="G40" s="357">
        <v>5029.1000000000004</v>
      </c>
      <c r="H40" s="358">
        <v>5342.5</v>
      </c>
      <c r="I40" s="358">
        <v>6761.3</v>
      </c>
      <c r="J40" s="358">
        <v>7822.5</v>
      </c>
      <c r="K40" s="358">
        <v>10620.4</v>
      </c>
      <c r="L40" s="358">
        <v>10693.4</v>
      </c>
      <c r="M40" s="358">
        <v>12335.3</v>
      </c>
    </row>
    <row r="41" spans="1:13" s="316" customFormat="1" ht="6.4" customHeight="1" x14ac:dyDescent="0.2">
      <c r="A41" s="346"/>
      <c r="B41" s="39"/>
      <c r="C41" s="39"/>
      <c r="D41" s="39"/>
      <c r="E41" s="39"/>
      <c r="F41" s="39"/>
      <c r="G41" s="39"/>
      <c r="H41" s="251"/>
      <c r="I41" s="251"/>
      <c r="J41" s="251"/>
      <c r="K41" s="251"/>
      <c r="L41" s="251"/>
      <c r="M41" s="251"/>
    </row>
    <row r="42" spans="1:13" s="316" customFormat="1" ht="23.45" customHeight="1" x14ac:dyDescent="0.2">
      <c r="A42" s="359" t="s">
        <v>388</v>
      </c>
      <c r="B42" s="323">
        <v>4248.8</v>
      </c>
      <c r="C42" s="323">
        <v>4956.7</v>
      </c>
      <c r="D42" s="323">
        <v>4955.7</v>
      </c>
      <c r="E42" s="323">
        <v>5658.7</v>
      </c>
      <c r="F42" s="323">
        <v>5626.5</v>
      </c>
      <c r="G42" s="323">
        <v>5955.4</v>
      </c>
      <c r="H42" s="356">
        <v>5562.5</v>
      </c>
      <c r="I42" s="356">
        <v>5143.6000000000004</v>
      </c>
      <c r="J42" s="356">
        <v>6404.7</v>
      </c>
      <c r="K42" s="356">
        <v>9213.7000000000007</v>
      </c>
      <c r="L42" s="356">
        <v>17273.900000000001</v>
      </c>
      <c r="M42" s="356">
        <v>16553.8</v>
      </c>
    </row>
    <row r="43" spans="1:13" s="316" customFormat="1" ht="12.95" customHeight="1" x14ac:dyDescent="0.2">
      <c r="A43" s="349" t="s">
        <v>10</v>
      </c>
      <c r="B43" s="39">
        <v>6.9</v>
      </c>
      <c r="C43" s="39">
        <v>9.1</v>
      </c>
      <c r="D43" s="39">
        <v>43.7</v>
      </c>
      <c r="E43" s="39">
        <v>39</v>
      </c>
      <c r="F43" s="39">
        <v>52.8</v>
      </c>
      <c r="G43" s="39">
        <v>52.8</v>
      </c>
      <c r="H43" s="251">
        <v>146.4</v>
      </c>
      <c r="I43" s="251">
        <v>144.9</v>
      </c>
      <c r="J43" s="251">
        <v>180.5</v>
      </c>
      <c r="K43" s="251">
        <v>169.2</v>
      </c>
      <c r="L43" s="251">
        <v>322.5</v>
      </c>
      <c r="M43" s="251">
        <v>270.60000000000002</v>
      </c>
    </row>
    <row r="44" spans="1:13" s="316" customFormat="1" ht="12.95" customHeight="1" x14ac:dyDescent="0.2">
      <c r="A44" s="349" t="s">
        <v>109</v>
      </c>
      <c r="B44" s="39">
        <v>3023.3</v>
      </c>
      <c r="C44" s="39">
        <v>3326.1</v>
      </c>
      <c r="D44" s="39">
        <v>3082.4</v>
      </c>
      <c r="E44" s="39">
        <v>2332.9</v>
      </c>
      <c r="F44" s="39">
        <v>3447</v>
      </c>
      <c r="G44" s="39">
        <v>3723.5</v>
      </c>
      <c r="H44" s="251">
        <v>3328.1</v>
      </c>
      <c r="I44" s="251">
        <v>2894.2</v>
      </c>
      <c r="J44" s="251">
        <v>3765.8</v>
      </c>
      <c r="K44" s="251">
        <v>6111.8</v>
      </c>
      <c r="L44" s="251">
        <v>13207</v>
      </c>
      <c r="M44" s="251">
        <v>11182.2</v>
      </c>
    </row>
    <row r="45" spans="1:13" s="316" customFormat="1" ht="12.95" customHeight="1" x14ac:dyDescent="0.2">
      <c r="A45" s="349" t="s">
        <v>61</v>
      </c>
      <c r="B45" s="39">
        <v>95.1</v>
      </c>
      <c r="C45" s="39">
        <v>105.1</v>
      </c>
      <c r="D45" s="39">
        <v>96.2</v>
      </c>
      <c r="E45" s="39">
        <v>34.6</v>
      </c>
      <c r="F45" s="39">
        <v>86</v>
      </c>
      <c r="G45" s="39">
        <v>111</v>
      </c>
      <c r="H45" s="251">
        <v>113</v>
      </c>
      <c r="I45" s="251">
        <v>108.7</v>
      </c>
      <c r="J45" s="251">
        <v>289.3</v>
      </c>
      <c r="K45" s="251">
        <v>644.20000000000005</v>
      </c>
      <c r="L45" s="251">
        <v>995.4</v>
      </c>
      <c r="M45" s="251">
        <v>1088</v>
      </c>
    </row>
    <row r="46" spans="1:13" s="316" customFormat="1" ht="12.95" customHeight="1" x14ac:dyDescent="0.2">
      <c r="A46" s="262" t="s">
        <v>9</v>
      </c>
      <c r="B46" s="39" t="s">
        <v>33</v>
      </c>
      <c r="C46" s="39" t="s">
        <v>33</v>
      </c>
      <c r="D46" s="39">
        <v>0.3</v>
      </c>
      <c r="E46" s="39">
        <v>0.3</v>
      </c>
      <c r="F46" s="39">
        <v>0.2</v>
      </c>
      <c r="G46" s="39">
        <v>0.2</v>
      </c>
      <c r="H46" s="251">
        <v>0</v>
      </c>
      <c r="I46" s="251">
        <v>0</v>
      </c>
      <c r="J46" s="251">
        <v>0.2</v>
      </c>
      <c r="K46" s="251">
        <v>0</v>
      </c>
      <c r="L46" s="251">
        <v>14.5</v>
      </c>
      <c r="M46" s="251">
        <v>22.9</v>
      </c>
    </row>
    <row r="47" spans="1:13" s="316" customFormat="1" ht="12.95" customHeight="1" x14ac:dyDescent="0.2">
      <c r="A47" s="262" t="s">
        <v>208</v>
      </c>
      <c r="B47" s="357">
        <v>1123.5</v>
      </c>
      <c r="C47" s="357">
        <v>1516.4</v>
      </c>
      <c r="D47" s="357">
        <v>1732.9</v>
      </c>
      <c r="E47" s="357">
        <v>3251.9</v>
      </c>
      <c r="F47" s="357">
        <v>2040.5</v>
      </c>
      <c r="G47" s="357">
        <v>2067.8000000000002</v>
      </c>
      <c r="H47" s="358">
        <v>1975</v>
      </c>
      <c r="I47" s="358">
        <v>1995.7</v>
      </c>
      <c r="J47" s="358">
        <v>2168.8000000000002</v>
      </c>
      <c r="K47" s="358">
        <v>2288.5</v>
      </c>
      <c r="L47" s="358">
        <v>2734.5</v>
      </c>
      <c r="M47" s="358">
        <v>3990.1</v>
      </c>
    </row>
    <row r="48" spans="1:13" s="316" customFormat="1" ht="6" customHeight="1" x14ac:dyDescent="0.2">
      <c r="A48" s="360"/>
      <c r="B48" s="39"/>
      <c r="C48" s="39"/>
      <c r="D48" s="39"/>
      <c r="E48" s="39"/>
      <c r="F48" s="39"/>
      <c r="G48" s="39"/>
      <c r="H48" s="251"/>
      <c r="I48" s="251"/>
      <c r="J48" s="251"/>
      <c r="K48" s="251"/>
      <c r="L48" s="251"/>
      <c r="M48" s="251"/>
    </row>
    <row r="49" spans="1:13" s="316" customFormat="1" ht="36" customHeight="1" x14ac:dyDescent="0.2">
      <c r="A49" s="359" t="s">
        <v>389</v>
      </c>
      <c r="B49" s="323">
        <v>214.6</v>
      </c>
      <c r="C49" s="323">
        <v>216.9</v>
      </c>
      <c r="D49" s="323">
        <v>224.1</v>
      </c>
      <c r="E49" s="323">
        <v>188.3</v>
      </c>
      <c r="F49" s="323">
        <v>211</v>
      </c>
      <c r="G49" s="323">
        <v>209.2</v>
      </c>
      <c r="H49" s="356">
        <v>235.9</v>
      </c>
      <c r="I49" s="356">
        <v>385.4</v>
      </c>
      <c r="J49" s="356">
        <v>376</v>
      </c>
      <c r="K49" s="356">
        <v>445.6</v>
      </c>
      <c r="L49" s="356">
        <v>524.29999999999995</v>
      </c>
      <c r="M49" s="356">
        <v>801.3</v>
      </c>
    </row>
    <row r="50" spans="1:13" s="316" customFormat="1" ht="13.9" customHeight="1" x14ac:dyDescent="0.2">
      <c r="A50" s="349" t="s">
        <v>10</v>
      </c>
      <c r="B50" s="39">
        <v>2.2000000000000002</v>
      </c>
      <c r="C50" s="39">
        <v>2.5</v>
      </c>
      <c r="D50" s="39">
        <v>2.7</v>
      </c>
      <c r="E50" s="39">
        <v>2.6</v>
      </c>
      <c r="F50" s="39">
        <v>2.7</v>
      </c>
      <c r="G50" s="39">
        <v>2.9</v>
      </c>
      <c r="H50" s="251">
        <v>7.5</v>
      </c>
      <c r="I50" s="251">
        <v>4.5</v>
      </c>
      <c r="J50" s="251">
        <v>1.5</v>
      </c>
      <c r="K50" s="251">
        <v>0.3</v>
      </c>
      <c r="L50" s="251">
        <v>4</v>
      </c>
      <c r="M50" s="251">
        <v>0.6</v>
      </c>
    </row>
    <row r="51" spans="1:13" s="316" customFormat="1" ht="13.9" customHeight="1" x14ac:dyDescent="0.2">
      <c r="A51" s="349" t="s">
        <v>109</v>
      </c>
      <c r="B51" s="39">
        <v>120.8</v>
      </c>
      <c r="C51" s="39">
        <v>139.1</v>
      </c>
      <c r="D51" s="39">
        <v>154.5</v>
      </c>
      <c r="E51" s="39">
        <v>130.19999999999999</v>
      </c>
      <c r="F51" s="39">
        <v>133.80000000000001</v>
      </c>
      <c r="G51" s="39">
        <v>122.7</v>
      </c>
      <c r="H51" s="251">
        <v>138.5</v>
      </c>
      <c r="I51" s="251">
        <v>269.8</v>
      </c>
      <c r="J51" s="251">
        <v>227.6</v>
      </c>
      <c r="K51" s="251">
        <v>282</v>
      </c>
      <c r="L51" s="251">
        <v>337.6</v>
      </c>
      <c r="M51" s="251">
        <v>521.1</v>
      </c>
    </row>
    <row r="52" spans="1:13" s="316" customFormat="1" ht="13.9" customHeight="1" x14ac:dyDescent="0.2">
      <c r="A52" s="349" t="s">
        <v>61</v>
      </c>
      <c r="B52" s="39">
        <v>1.2</v>
      </c>
      <c r="C52" s="39">
        <v>1.2</v>
      </c>
      <c r="D52" s="39">
        <v>1.5</v>
      </c>
      <c r="E52" s="39">
        <v>1.3</v>
      </c>
      <c r="F52" s="39">
        <v>1.1000000000000001</v>
      </c>
      <c r="G52" s="39">
        <v>2.4</v>
      </c>
      <c r="H52" s="251">
        <v>1.8</v>
      </c>
      <c r="I52" s="251">
        <v>1.9</v>
      </c>
      <c r="J52" s="251">
        <v>15.6</v>
      </c>
      <c r="K52" s="251">
        <v>10.9</v>
      </c>
      <c r="L52" s="251">
        <v>9.3000000000000007</v>
      </c>
      <c r="M52" s="251">
        <v>34.200000000000003</v>
      </c>
    </row>
    <row r="53" spans="1:13" s="316" customFormat="1" ht="13.9" customHeight="1" x14ac:dyDescent="0.2">
      <c r="A53" s="262" t="s">
        <v>9</v>
      </c>
      <c r="B53" s="39">
        <v>1.6</v>
      </c>
      <c r="C53" s="39">
        <v>2.1</v>
      </c>
      <c r="D53" s="39">
        <v>2.5</v>
      </c>
      <c r="E53" s="39">
        <v>2.2999999999999998</v>
      </c>
      <c r="F53" s="39">
        <v>11.2</v>
      </c>
      <c r="G53" s="39">
        <v>15.8</v>
      </c>
      <c r="H53" s="251">
        <v>11</v>
      </c>
      <c r="I53" s="251">
        <v>17.5</v>
      </c>
      <c r="J53" s="251">
        <v>20.5</v>
      </c>
      <c r="K53" s="251">
        <v>24</v>
      </c>
      <c r="L53" s="251">
        <v>16.399999999999999</v>
      </c>
      <c r="M53" s="251">
        <v>17.2</v>
      </c>
    </row>
    <row r="54" spans="1:13" s="316" customFormat="1" ht="13.9" customHeight="1" x14ac:dyDescent="0.2">
      <c r="A54" s="262" t="s">
        <v>208</v>
      </c>
      <c r="B54" s="357">
        <v>88.8</v>
      </c>
      <c r="C54" s="357">
        <v>72.099999999999994</v>
      </c>
      <c r="D54" s="357">
        <v>63</v>
      </c>
      <c r="E54" s="357">
        <v>51.9</v>
      </c>
      <c r="F54" s="357">
        <v>62.2</v>
      </c>
      <c r="G54" s="357">
        <v>65.400000000000006</v>
      </c>
      <c r="H54" s="358">
        <v>77.099999999999994</v>
      </c>
      <c r="I54" s="358">
        <v>91.7</v>
      </c>
      <c r="J54" s="358">
        <v>110.8</v>
      </c>
      <c r="K54" s="358">
        <v>128.4</v>
      </c>
      <c r="L54" s="358">
        <v>157</v>
      </c>
      <c r="M54" s="358">
        <v>228.2</v>
      </c>
    </row>
    <row r="55" spans="1:13" s="316" customFormat="1" ht="5.45" customHeight="1" thickBot="1" x14ac:dyDescent="0.25">
      <c r="A55" s="350"/>
      <c r="B55" s="334"/>
      <c r="C55" s="334"/>
      <c r="D55" s="334"/>
      <c r="E55" s="334"/>
      <c r="F55" s="334"/>
      <c r="G55" s="334"/>
      <c r="H55" s="334"/>
      <c r="I55" s="334"/>
      <c r="J55" s="334"/>
      <c r="K55" s="334"/>
      <c r="L55" s="334"/>
      <c r="M55" s="334"/>
    </row>
    <row r="56" spans="1:13" ht="8.4499999999999993" customHeight="1" x14ac:dyDescent="0.2"/>
    <row r="57" spans="1:13" s="316" customFormat="1" ht="18" customHeight="1" x14ac:dyDescent="0.2">
      <c r="A57" s="361" t="s">
        <v>390</v>
      </c>
      <c r="B57" s="362"/>
      <c r="C57" s="362"/>
      <c r="D57" s="362"/>
      <c r="E57" s="362"/>
      <c r="F57" s="362"/>
      <c r="G57" s="362"/>
      <c r="H57" s="362"/>
      <c r="I57" s="362"/>
      <c r="J57" s="362"/>
      <c r="K57" s="362"/>
      <c r="L57" s="362"/>
      <c r="M57" s="362"/>
    </row>
    <row r="58" spans="1:13" s="316" customFormat="1" ht="18" customHeight="1" thickBot="1" x14ac:dyDescent="0.25">
      <c r="A58" s="247" t="s">
        <v>391</v>
      </c>
      <c r="B58" s="363"/>
      <c r="C58" s="363"/>
      <c r="D58" s="363"/>
      <c r="E58" s="363"/>
      <c r="F58" s="363"/>
      <c r="G58" s="363"/>
      <c r="H58" s="363"/>
      <c r="I58" s="363"/>
      <c r="J58" s="363"/>
      <c r="K58" s="363"/>
      <c r="L58" s="363"/>
      <c r="M58" s="363"/>
    </row>
    <row r="59" spans="1:13" s="337" customFormat="1" ht="18" customHeight="1" thickBot="1" x14ac:dyDescent="0.25">
      <c r="A59" s="364"/>
      <c r="B59" s="365">
        <v>2014</v>
      </c>
      <c r="C59" s="365">
        <v>2015</v>
      </c>
      <c r="D59" s="365">
        <v>2016</v>
      </c>
      <c r="E59" s="365">
        <v>2017</v>
      </c>
      <c r="F59" s="352">
        <v>2018</v>
      </c>
      <c r="G59" s="365">
        <v>2019</v>
      </c>
      <c r="H59" s="352">
        <v>2020</v>
      </c>
      <c r="I59" s="365">
        <v>2021</v>
      </c>
      <c r="J59" s="352">
        <v>2022</v>
      </c>
      <c r="K59" s="365">
        <v>2023</v>
      </c>
      <c r="L59" s="365">
        <v>2024</v>
      </c>
      <c r="M59" s="365">
        <v>2025</v>
      </c>
    </row>
    <row r="60" spans="1:13" s="316" customFormat="1" ht="12.2" customHeight="1" x14ac:dyDescent="0.2">
      <c r="A60" s="222"/>
      <c r="B60" s="362"/>
      <c r="C60" s="362"/>
      <c r="D60" s="362"/>
      <c r="E60" s="362"/>
      <c r="F60" s="362"/>
      <c r="G60" s="362"/>
      <c r="H60" s="362"/>
      <c r="I60" s="362"/>
      <c r="J60" s="362"/>
      <c r="K60" s="362"/>
      <c r="L60" s="362"/>
      <c r="M60" s="362"/>
    </row>
    <row r="61" spans="1:13" ht="12.95" customHeight="1" x14ac:dyDescent="0.2">
      <c r="A61" s="284" t="s">
        <v>24</v>
      </c>
      <c r="B61" s="323">
        <v>13398.2</v>
      </c>
      <c r="C61" s="323">
        <v>20169.599999999999</v>
      </c>
      <c r="D61" s="323">
        <v>25157.7</v>
      </c>
      <c r="E61" s="323">
        <v>31323.3</v>
      </c>
      <c r="F61" s="323">
        <v>33440.9</v>
      </c>
      <c r="G61" s="323">
        <v>46489.8</v>
      </c>
      <c r="H61" s="356">
        <v>51097.4</v>
      </c>
      <c r="I61" s="356">
        <v>60765.3</v>
      </c>
      <c r="J61" s="356">
        <v>76184.100000000006</v>
      </c>
      <c r="K61" s="356">
        <v>99087.6</v>
      </c>
      <c r="L61" s="356">
        <v>149536.6</v>
      </c>
      <c r="M61" s="356">
        <v>236169.1</v>
      </c>
    </row>
    <row r="62" spans="1:13" ht="12.95" customHeight="1" x14ac:dyDescent="0.2">
      <c r="A62" s="349" t="s">
        <v>10</v>
      </c>
      <c r="B62" s="39">
        <v>355.4</v>
      </c>
      <c r="C62" s="39">
        <v>332.3</v>
      </c>
      <c r="D62" s="39">
        <v>448.8</v>
      </c>
      <c r="E62" s="39">
        <v>255.8</v>
      </c>
      <c r="F62" s="39">
        <v>264.2</v>
      </c>
      <c r="G62" s="39">
        <v>312.3</v>
      </c>
      <c r="H62" s="251">
        <v>409.1</v>
      </c>
      <c r="I62" s="251">
        <v>429</v>
      </c>
      <c r="J62" s="251">
        <v>1368.3</v>
      </c>
      <c r="K62" s="251">
        <v>714.4</v>
      </c>
      <c r="L62" s="251">
        <v>1341.4</v>
      </c>
      <c r="M62" s="251">
        <v>1469</v>
      </c>
    </row>
    <row r="63" spans="1:13" s="316" customFormat="1" ht="12.95" customHeight="1" x14ac:dyDescent="0.2">
      <c r="A63" s="349" t="s">
        <v>109</v>
      </c>
      <c r="B63" s="39">
        <v>3217</v>
      </c>
      <c r="C63" s="39">
        <v>3493.3</v>
      </c>
      <c r="D63" s="39">
        <v>5102.8</v>
      </c>
      <c r="E63" s="39">
        <v>9552.2999999999993</v>
      </c>
      <c r="F63" s="39">
        <v>9694.7000000000007</v>
      </c>
      <c r="G63" s="39">
        <v>13548</v>
      </c>
      <c r="H63" s="251">
        <v>11275.9</v>
      </c>
      <c r="I63" s="251">
        <v>13501.8</v>
      </c>
      <c r="J63" s="251">
        <v>16529.900000000001</v>
      </c>
      <c r="K63" s="251">
        <v>19543</v>
      </c>
      <c r="L63" s="251">
        <v>29693</v>
      </c>
      <c r="M63" s="251">
        <v>65868.600000000006</v>
      </c>
    </row>
    <row r="64" spans="1:13" s="316" customFormat="1" ht="12.95" customHeight="1" x14ac:dyDescent="0.2">
      <c r="A64" s="349" t="s">
        <v>61</v>
      </c>
      <c r="B64" s="39">
        <v>7627</v>
      </c>
      <c r="C64" s="39">
        <v>11504.3</v>
      </c>
      <c r="D64" s="39">
        <v>13062.4</v>
      </c>
      <c r="E64" s="39">
        <v>14498</v>
      </c>
      <c r="F64" s="39">
        <v>15979.9</v>
      </c>
      <c r="G64" s="39">
        <v>23807.9</v>
      </c>
      <c r="H64" s="251">
        <v>29666.9</v>
      </c>
      <c r="I64" s="251">
        <v>34028.6</v>
      </c>
      <c r="J64" s="251">
        <v>40772.199999999997</v>
      </c>
      <c r="K64" s="251">
        <v>66327.7</v>
      </c>
      <c r="L64" s="251">
        <v>97734.1</v>
      </c>
      <c r="M64" s="251">
        <v>147322.4</v>
      </c>
    </row>
    <row r="65" spans="1:13" s="316" customFormat="1" ht="12.95" customHeight="1" x14ac:dyDescent="0.2">
      <c r="A65" s="262" t="s">
        <v>9</v>
      </c>
      <c r="B65" s="39">
        <v>1373.6</v>
      </c>
      <c r="C65" s="39">
        <v>3709.1</v>
      </c>
      <c r="D65" s="39">
        <v>4085.7</v>
      </c>
      <c r="E65" s="39">
        <v>5487.1</v>
      </c>
      <c r="F65" s="39">
        <v>4846.7</v>
      </c>
      <c r="G65" s="39">
        <v>5897.3</v>
      </c>
      <c r="H65" s="251">
        <v>6749.7</v>
      </c>
      <c r="I65" s="251">
        <v>9320.7999999999993</v>
      </c>
      <c r="J65" s="251">
        <v>12771.2</v>
      </c>
      <c r="K65" s="251">
        <v>8146.3</v>
      </c>
      <c r="L65" s="251">
        <v>13178.4</v>
      </c>
      <c r="M65" s="251">
        <v>11868.3</v>
      </c>
    </row>
    <row r="66" spans="1:13" s="316" customFormat="1" ht="12.95" customHeight="1" x14ac:dyDescent="0.2">
      <c r="A66" s="262" t="s">
        <v>208</v>
      </c>
      <c r="B66" s="357">
        <v>825.2</v>
      </c>
      <c r="C66" s="357">
        <v>1130.5</v>
      </c>
      <c r="D66" s="357">
        <v>2458</v>
      </c>
      <c r="E66" s="357">
        <v>1530.1</v>
      </c>
      <c r="F66" s="357">
        <v>2655.4</v>
      </c>
      <c r="G66" s="357">
        <v>2924.2</v>
      </c>
      <c r="H66" s="358">
        <v>2995.8</v>
      </c>
      <c r="I66" s="358">
        <v>3485</v>
      </c>
      <c r="J66" s="358">
        <v>4742.5</v>
      </c>
      <c r="K66" s="358">
        <v>4356.2</v>
      </c>
      <c r="L66" s="358">
        <v>7589.8</v>
      </c>
      <c r="M66" s="358">
        <v>9640.7999999999993</v>
      </c>
    </row>
    <row r="67" spans="1:13" s="316" customFormat="1" ht="12.95" customHeight="1" x14ac:dyDescent="0.2">
      <c r="A67" s="149"/>
      <c r="B67" s="39"/>
      <c r="C67" s="39"/>
      <c r="D67" s="39"/>
      <c r="E67" s="39"/>
      <c r="F67" s="39"/>
      <c r="G67" s="39"/>
      <c r="H67" s="251"/>
      <c r="I67" s="251"/>
      <c r="J67" s="251"/>
      <c r="K67" s="251"/>
      <c r="L67" s="251"/>
      <c r="M67" s="251"/>
    </row>
    <row r="68" spans="1:13" s="316" customFormat="1" ht="24" customHeight="1" x14ac:dyDescent="0.2">
      <c r="A68" s="359" t="s">
        <v>102</v>
      </c>
      <c r="B68" s="323">
        <v>37720.1</v>
      </c>
      <c r="C68" s="323">
        <v>39240.5</v>
      </c>
      <c r="D68" s="323">
        <v>42650.400000000001</v>
      </c>
      <c r="E68" s="323">
        <v>46772.3</v>
      </c>
      <c r="F68" s="323">
        <v>59749.7</v>
      </c>
      <c r="G68" s="323">
        <v>63230.1</v>
      </c>
      <c r="H68" s="356">
        <v>69548.800000000003</v>
      </c>
      <c r="I68" s="356">
        <v>85159.8</v>
      </c>
      <c r="J68" s="356">
        <v>98975.8</v>
      </c>
      <c r="K68" s="356">
        <v>237236.9</v>
      </c>
      <c r="L68" s="356">
        <v>166651.29999999999</v>
      </c>
      <c r="M68" s="356">
        <v>196794.8</v>
      </c>
    </row>
    <row r="69" spans="1:13" s="316" customFormat="1" ht="12.95" customHeight="1" x14ac:dyDescent="0.2">
      <c r="A69" s="349" t="s">
        <v>10</v>
      </c>
      <c r="B69" s="39">
        <v>36054.199999999997</v>
      </c>
      <c r="C69" s="39">
        <v>36542.400000000001</v>
      </c>
      <c r="D69" s="39">
        <v>40766.699999999997</v>
      </c>
      <c r="E69" s="39">
        <v>45468.4</v>
      </c>
      <c r="F69" s="39">
        <v>58364.9</v>
      </c>
      <c r="G69" s="39">
        <v>61456.4</v>
      </c>
      <c r="H69" s="251">
        <v>67422.7</v>
      </c>
      <c r="I69" s="251">
        <v>81246</v>
      </c>
      <c r="J69" s="251">
        <v>94304.4</v>
      </c>
      <c r="K69" s="251">
        <v>231701.6</v>
      </c>
      <c r="L69" s="251">
        <v>161016.9</v>
      </c>
      <c r="M69" s="251">
        <v>190542.7</v>
      </c>
    </row>
    <row r="70" spans="1:13" s="316" customFormat="1" ht="12.95" customHeight="1" x14ac:dyDescent="0.2">
      <c r="A70" s="349" t="s">
        <v>109</v>
      </c>
      <c r="B70" s="39">
        <v>870.5</v>
      </c>
      <c r="C70" s="39">
        <v>1852.2</v>
      </c>
      <c r="D70" s="39">
        <v>493.3</v>
      </c>
      <c r="E70" s="39">
        <v>341.1</v>
      </c>
      <c r="F70" s="39">
        <v>399.4</v>
      </c>
      <c r="G70" s="39">
        <v>523.29999999999995</v>
      </c>
      <c r="H70" s="251">
        <v>633.5</v>
      </c>
      <c r="I70" s="251">
        <v>1449.1</v>
      </c>
      <c r="J70" s="251">
        <v>2149.6</v>
      </c>
      <c r="K70" s="251">
        <v>2078.3000000000002</v>
      </c>
      <c r="L70" s="251">
        <v>1381.6</v>
      </c>
      <c r="M70" s="251">
        <v>1803.4</v>
      </c>
    </row>
    <row r="71" spans="1:13" s="316" customFormat="1" ht="12.95" customHeight="1" x14ac:dyDescent="0.2">
      <c r="A71" s="349" t="s">
        <v>61</v>
      </c>
      <c r="B71" s="39">
        <v>177.6</v>
      </c>
      <c r="C71" s="39">
        <v>38.700000000000003</v>
      </c>
      <c r="D71" s="39">
        <v>46.1</v>
      </c>
      <c r="E71" s="39">
        <v>57.6</v>
      </c>
      <c r="F71" s="39">
        <v>54.7</v>
      </c>
      <c r="G71" s="39">
        <v>65.3</v>
      </c>
      <c r="H71" s="251">
        <v>81</v>
      </c>
      <c r="I71" s="251">
        <v>232.8</v>
      </c>
      <c r="J71" s="251">
        <v>206.5</v>
      </c>
      <c r="K71" s="251">
        <v>679</v>
      </c>
      <c r="L71" s="251">
        <v>1200.9000000000001</v>
      </c>
      <c r="M71" s="251">
        <v>968.1</v>
      </c>
    </row>
    <row r="72" spans="1:13" s="316" customFormat="1" ht="12.95" customHeight="1" x14ac:dyDescent="0.2">
      <c r="A72" s="262" t="s">
        <v>9</v>
      </c>
      <c r="B72" s="39">
        <v>126.6</v>
      </c>
      <c r="C72" s="39">
        <v>90.5</v>
      </c>
      <c r="D72" s="39">
        <v>785.2</v>
      </c>
      <c r="E72" s="39">
        <v>98.8</v>
      </c>
      <c r="F72" s="39">
        <v>209.1</v>
      </c>
      <c r="G72" s="39">
        <v>163.69999999999999</v>
      </c>
      <c r="H72" s="251">
        <v>267.8</v>
      </c>
      <c r="I72" s="251">
        <v>758.6</v>
      </c>
      <c r="J72" s="251">
        <v>494.8</v>
      </c>
      <c r="K72" s="251">
        <v>770.2</v>
      </c>
      <c r="L72" s="251">
        <v>355.3</v>
      </c>
      <c r="M72" s="251">
        <v>1068.0999999999999</v>
      </c>
    </row>
    <row r="73" spans="1:13" s="316" customFormat="1" ht="12.95" customHeight="1" x14ac:dyDescent="0.2">
      <c r="A73" s="262" t="s">
        <v>208</v>
      </c>
      <c r="B73" s="39">
        <v>491.2</v>
      </c>
      <c r="C73" s="39">
        <v>716.6</v>
      </c>
      <c r="D73" s="39">
        <v>559.1</v>
      </c>
      <c r="E73" s="39">
        <v>806.4</v>
      </c>
      <c r="F73" s="39">
        <v>721.6</v>
      </c>
      <c r="G73" s="39">
        <v>1021.4</v>
      </c>
      <c r="H73" s="251">
        <v>1143.8</v>
      </c>
      <c r="I73" s="251">
        <v>1473.2</v>
      </c>
      <c r="J73" s="251">
        <v>1820.5</v>
      </c>
      <c r="K73" s="251">
        <v>2007.9</v>
      </c>
      <c r="L73" s="251">
        <v>2696.6</v>
      </c>
      <c r="M73" s="251">
        <v>2412.5</v>
      </c>
    </row>
    <row r="74" spans="1:13" s="316" customFormat="1" ht="9.75" customHeight="1" x14ac:dyDescent="0.2">
      <c r="A74" s="222"/>
      <c r="B74" s="39"/>
      <c r="C74" s="39"/>
      <c r="D74" s="39"/>
      <c r="E74" s="39"/>
      <c r="F74" s="39"/>
      <c r="G74" s="39"/>
      <c r="H74" s="251"/>
      <c r="I74" s="251"/>
      <c r="J74" s="251"/>
      <c r="K74" s="251"/>
      <c r="L74" s="251"/>
      <c r="M74" s="251"/>
    </row>
    <row r="75" spans="1:13" s="316" customFormat="1" ht="12.95" customHeight="1" x14ac:dyDescent="0.2">
      <c r="A75" s="284" t="s">
        <v>82</v>
      </c>
      <c r="B75" s="323">
        <v>1643</v>
      </c>
      <c r="C75" s="323">
        <v>1687.1</v>
      </c>
      <c r="D75" s="323">
        <v>2141.6</v>
      </c>
      <c r="E75" s="323">
        <v>2195</v>
      </c>
      <c r="F75" s="323">
        <v>2599.4</v>
      </c>
      <c r="G75" s="323">
        <v>2710.4</v>
      </c>
      <c r="H75" s="356">
        <v>2886</v>
      </c>
      <c r="I75" s="356">
        <v>3732.9</v>
      </c>
      <c r="J75" s="356">
        <v>4506.7</v>
      </c>
      <c r="K75" s="356">
        <v>5319.3</v>
      </c>
      <c r="L75" s="356">
        <v>6104</v>
      </c>
      <c r="M75" s="356">
        <v>8759.7999999999993</v>
      </c>
    </row>
    <row r="76" spans="1:13" s="316" customFormat="1" ht="12.95" customHeight="1" x14ac:dyDescent="0.2">
      <c r="A76" s="349" t="s">
        <v>10</v>
      </c>
      <c r="B76" s="39">
        <v>42</v>
      </c>
      <c r="C76" s="39">
        <v>52</v>
      </c>
      <c r="D76" s="39">
        <v>54</v>
      </c>
      <c r="E76" s="39">
        <v>79.8</v>
      </c>
      <c r="F76" s="39">
        <v>91.8</v>
      </c>
      <c r="G76" s="39">
        <v>98</v>
      </c>
      <c r="H76" s="251">
        <v>250.7</v>
      </c>
      <c r="I76" s="251">
        <v>169.2</v>
      </c>
      <c r="J76" s="251">
        <v>234.8</v>
      </c>
      <c r="K76" s="251">
        <v>682.2</v>
      </c>
      <c r="L76" s="251">
        <v>277.89999999999998</v>
      </c>
      <c r="M76" s="251">
        <v>617.6</v>
      </c>
    </row>
    <row r="77" spans="1:13" s="316" customFormat="1" ht="12.95" customHeight="1" x14ac:dyDescent="0.2">
      <c r="A77" s="349" t="s">
        <v>109</v>
      </c>
      <c r="B77" s="39">
        <v>785</v>
      </c>
      <c r="C77" s="39">
        <v>759.8</v>
      </c>
      <c r="D77" s="39">
        <v>890</v>
      </c>
      <c r="E77" s="39">
        <v>1254</v>
      </c>
      <c r="F77" s="39">
        <v>1584.2</v>
      </c>
      <c r="G77" s="39">
        <v>1444.1</v>
      </c>
      <c r="H77" s="251">
        <v>1499</v>
      </c>
      <c r="I77" s="251">
        <v>2083.3000000000002</v>
      </c>
      <c r="J77" s="251">
        <v>2453.3000000000002</v>
      </c>
      <c r="K77" s="251">
        <v>2554.6999999999998</v>
      </c>
      <c r="L77" s="251">
        <v>2568</v>
      </c>
      <c r="M77" s="251">
        <v>3495.7</v>
      </c>
    </row>
    <row r="78" spans="1:13" s="316" customFormat="1" ht="12.95" customHeight="1" x14ac:dyDescent="0.2">
      <c r="A78" s="349" t="s">
        <v>61</v>
      </c>
      <c r="B78" s="39">
        <v>15.3</v>
      </c>
      <c r="C78" s="39">
        <v>11.8</v>
      </c>
      <c r="D78" s="39">
        <v>17.7</v>
      </c>
      <c r="E78" s="39">
        <v>0.7</v>
      </c>
      <c r="F78" s="39">
        <v>2.6</v>
      </c>
      <c r="G78" s="39">
        <v>7.1</v>
      </c>
      <c r="H78" s="251">
        <v>5.4</v>
      </c>
      <c r="I78" s="251">
        <v>111.2</v>
      </c>
      <c r="J78" s="251">
        <v>8.6</v>
      </c>
      <c r="K78" s="251">
        <v>3.7</v>
      </c>
      <c r="L78" s="251">
        <v>828.7</v>
      </c>
      <c r="M78" s="251">
        <v>1928.8</v>
      </c>
    </row>
    <row r="79" spans="1:13" s="316" customFormat="1" ht="12.95" customHeight="1" x14ac:dyDescent="0.2">
      <c r="A79" s="262" t="s">
        <v>9</v>
      </c>
      <c r="B79" s="39">
        <v>19</v>
      </c>
      <c r="C79" s="39">
        <v>44</v>
      </c>
      <c r="D79" s="39">
        <v>43.1</v>
      </c>
      <c r="E79" s="39">
        <v>13.4</v>
      </c>
      <c r="F79" s="39">
        <v>21.6</v>
      </c>
      <c r="G79" s="39">
        <v>18.5</v>
      </c>
      <c r="H79" s="251">
        <v>20.9</v>
      </c>
      <c r="I79" s="251">
        <v>31.1</v>
      </c>
      <c r="J79" s="251">
        <v>35.6</v>
      </c>
      <c r="K79" s="251">
        <v>30.8</v>
      </c>
      <c r="L79" s="251">
        <v>43.3</v>
      </c>
      <c r="M79" s="251">
        <v>137.5</v>
      </c>
    </row>
    <row r="80" spans="1:13" s="316" customFormat="1" ht="12.95" customHeight="1" x14ac:dyDescent="0.2">
      <c r="A80" s="262" t="s">
        <v>208</v>
      </c>
      <c r="B80" s="39">
        <v>781.7</v>
      </c>
      <c r="C80" s="39">
        <v>819.4</v>
      </c>
      <c r="D80" s="39">
        <v>1136.8</v>
      </c>
      <c r="E80" s="39">
        <v>847.1</v>
      </c>
      <c r="F80" s="39">
        <v>899.1</v>
      </c>
      <c r="G80" s="39">
        <v>1142.7</v>
      </c>
      <c r="H80" s="251">
        <v>1110</v>
      </c>
      <c r="I80" s="251">
        <v>1338.1</v>
      </c>
      <c r="J80" s="251">
        <v>1774.3</v>
      </c>
      <c r="K80" s="251">
        <v>2047.8</v>
      </c>
      <c r="L80" s="251">
        <v>2386.1</v>
      </c>
      <c r="M80" s="251">
        <v>2580.3000000000002</v>
      </c>
    </row>
    <row r="81" spans="1:13" s="316" customFormat="1" ht="10.5" customHeight="1" x14ac:dyDescent="0.2">
      <c r="A81" s="222"/>
      <c r="B81" s="39"/>
      <c r="C81" s="39"/>
      <c r="D81" s="39"/>
      <c r="E81" s="39"/>
      <c r="F81" s="39"/>
      <c r="G81" s="39"/>
      <c r="H81" s="251"/>
      <c r="I81" s="251"/>
      <c r="J81" s="251"/>
      <c r="K81" s="251"/>
      <c r="L81" s="251"/>
      <c r="M81" s="251"/>
    </row>
    <row r="82" spans="1:13" s="316" customFormat="1" ht="12.95" customHeight="1" x14ac:dyDescent="0.2">
      <c r="A82" s="366" t="s">
        <v>25</v>
      </c>
      <c r="B82" s="323">
        <v>549.79999999999995</v>
      </c>
      <c r="C82" s="323">
        <v>565.4</v>
      </c>
      <c r="D82" s="323">
        <v>516.4</v>
      </c>
      <c r="E82" s="323">
        <v>684.9</v>
      </c>
      <c r="F82" s="323">
        <v>742.5</v>
      </c>
      <c r="G82" s="323">
        <v>850.9</v>
      </c>
      <c r="H82" s="356">
        <v>762.2</v>
      </c>
      <c r="I82" s="356">
        <v>694.1</v>
      </c>
      <c r="J82" s="356">
        <v>946.9</v>
      </c>
      <c r="K82" s="356">
        <v>1278.3</v>
      </c>
      <c r="L82" s="356">
        <v>1582.5</v>
      </c>
      <c r="M82" s="356">
        <v>1973.1</v>
      </c>
    </row>
    <row r="83" spans="1:13" s="316" customFormat="1" ht="12.95" customHeight="1" x14ac:dyDescent="0.2">
      <c r="A83" s="349" t="s">
        <v>10</v>
      </c>
      <c r="B83" s="39">
        <v>15.8</v>
      </c>
      <c r="C83" s="39">
        <v>20.100000000000001</v>
      </c>
      <c r="D83" s="39">
        <v>32.700000000000003</v>
      </c>
      <c r="E83" s="39">
        <v>51.9</v>
      </c>
      <c r="F83" s="39">
        <v>89.6</v>
      </c>
      <c r="G83" s="39">
        <v>111</v>
      </c>
      <c r="H83" s="251">
        <v>103.3</v>
      </c>
      <c r="I83" s="251">
        <v>84.3</v>
      </c>
      <c r="J83" s="251">
        <v>97</v>
      </c>
      <c r="K83" s="251">
        <v>168.4</v>
      </c>
      <c r="L83" s="251">
        <v>243.9</v>
      </c>
      <c r="M83" s="251">
        <v>271.39999999999998</v>
      </c>
    </row>
    <row r="84" spans="1:13" s="316" customFormat="1" ht="12.95" customHeight="1" x14ac:dyDescent="0.2">
      <c r="A84" s="349" t="s">
        <v>109</v>
      </c>
      <c r="B84" s="39">
        <v>49.6</v>
      </c>
      <c r="C84" s="39">
        <v>104.3</v>
      </c>
      <c r="D84" s="39">
        <v>62.4</v>
      </c>
      <c r="E84" s="39">
        <v>191.2</v>
      </c>
      <c r="F84" s="39">
        <v>184.8</v>
      </c>
      <c r="G84" s="39">
        <v>242</v>
      </c>
      <c r="H84" s="251">
        <v>173.6</v>
      </c>
      <c r="I84" s="251">
        <v>281.8</v>
      </c>
      <c r="J84" s="251">
        <v>497.8</v>
      </c>
      <c r="K84" s="251">
        <v>676.5</v>
      </c>
      <c r="L84" s="251">
        <v>814.9</v>
      </c>
      <c r="M84" s="251">
        <v>906</v>
      </c>
    </row>
    <row r="85" spans="1:13" s="316" customFormat="1" ht="12.95" customHeight="1" x14ac:dyDescent="0.2">
      <c r="A85" s="349" t="s">
        <v>61</v>
      </c>
      <c r="B85" s="39">
        <v>6.6</v>
      </c>
      <c r="C85" s="39">
        <v>7.1</v>
      </c>
      <c r="D85" s="39">
        <v>1.2</v>
      </c>
      <c r="E85" s="39">
        <v>1.4</v>
      </c>
      <c r="F85" s="39">
        <v>35.6</v>
      </c>
      <c r="G85" s="39">
        <v>37.700000000000003</v>
      </c>
      <c r="H85" s="251">
        <v>37.5</v>
      </c>
      <c r="I85" s="251">
        <v>10.7</v>
      </c>
      <c r="J85" s="251">
        <v>11.8</v>
      </c>
      <c r="K85" s="251">
        <v>12.3</v>
      </c>
      <c r="L85" s="251">
        <v>44</v>
      </c>
      <c r="M85" s="251">
        <v>79</v>
      </c>
    </row>
    <row r="86" spans="1:13" s="316" customFormat="1" ht="12.95" customHeight="1" x14ac:dyDescent="0.2">
      <c r="A86" s="262" t="s">
        <v>9</v>
      </c>
      <c r="B86" s="39">
        <v>0.3</v>
      </c>
      <c r="C86" s="39">
        <v>0.2</v>
      </c>
      <c r="D86" s="39">
        <v>0.2</v>
      </c>
      <c r="E86" s="39">
        <v>0.1</v>
      </c>
      <c r="F86" s="39">
        <v>0</v>
      </c>
      <c r="G86" s="39">
        <v>0</v>
      </c>
      <c r="H86" s="251">
        <v>0</v>
      </c>
      <c r="I86" s="251">
        <v>0</v>
      </c>
      <c r="J86" s="251">
        <v>0</v>
      </c>
      <c r="K86" s="251">
        <v>9.6999999999999993</v>
      </c>
      <c r="L86" s="251">
        <v>15.8</v>
      </c>
      <c r="M86" s="251">
        <v>23.6</v>
      </c>
    </row>
    <row r="87" spans="1:13" s="316" customFormat="1" ht="12.95" customHeight="1" x14ac:dyDescent="0.2">
      <c r="A87" s="262" t="s">
        <v>208</v>
      </c>
      <c r="B87" s="39">
        <v>477.5</v>
      </c>
      <c r="C87" s="39">
        <v>433.7</v>
      </c>
      <c r="D87" s="39">
        <v>419.9</v>
      </c>
      <c r="E87" s="39">
        <v>440.3</v>
      </c>
      <c r="F87" s="39">
        <v>432.5</v>
      </c>
      <c r="G87" s="39">
        <v>460.2</v>
      </c>
      <c r="H87" s="251">
        <v>447.8</v>
      </c>
      <c r="I87" s="251">
        <v>317.3</v>
      </c>
      <c r="J87" s="251">
        <v>340.4</v>
      </c>
      <c r="K87" s="251">
        <v>411.5</v>
      </c>
      <c r="L87" s="251">
        <v>463.9</v>
      </c>
      <c r="M87" s="251">
        <v>693.1</v>
      </c>
    </row>
    <row r="88" spans="1:13" s="316" customFormat="1" ht="11.25" customHeight="1" x14ac:dyDescent="0.2">
      <c r="A88" s="222"/>
      <c r="B88" s="39"/>
      <c r="C88" s="39"/>
      <c r="D88" s="39"/>
      <c r="E88" s="39"/>
      <c r="F88" s="39"/>
      <c r="G88" s="39"/>
      <c r="H88" s="251"/>
      <c r="I88" s="251"/>
      <c r="J88" s="251"/>
      <c r="K88" s="251"/>
      <c r="L88" s="251"/>
      <c r="M88" s="251"/>
    </row>
    <row r="89" spans="1:13" s="316" customFormat="1" ht="12.95" customHeight="1" x14ac:dyDescent="0.2">
      <c r="A89" s="284" t="s">
        <v>26</v>
      </c>
      <c r="B89" s="323">
        <v>142.5</v>
      </c>
      <c r="C89" s="323">
        <v>103.4</v>
      </c>
      <c r="D89" s="323">
        <v>157.80000000000001</v>
      </c>
      <c r="E89" s="323">
        <v>162.30000000000001</v>
      </c>
      <c r="F89" s="323">
        <v>187.8</v>
      </c>
      <c r="G89" s="323">
        <v>192.8</v>
      </c>
      <c r="H89" s="356">
        <v>485.7</v>
      </c>
      <c r="I89" s="356">
        <v>299</v>
      </c>
      <c r="J89" s="356">
        <v>324.89999999999998</v>
      </c>
      <c r="K89" s="356">
        <v>522.79999999999995</v>
      </c>
      <c r="L89" s="356">
        <v>686.5</v>
      </c>
      <c r="M89" s="356">
        <v>1486.6</v>
      </c>
    </row>
    <row r="90" spans="1:13" s="316" customFormat="1" ht="12.95" customHeight="1" x14ac:dyDescent="0.2">
      <c r="A90" s="349" t="s">
        <v>10</v>
      </c>
      <c r="B90" s="39">
        <v>14.3</v>
      </c>
      <c r="C90" s="39">
        <v>8.5</v>
      </c>
      <c r="D90" s="39">
        <v>34.9</v>
      </c>
      <c r="E90" s="39">
        <v>23.2</v>
      </c>
      <c r="F90" s="39">
        <v>31.6</v>
      </c>
      <c r="G90" s="39">
        <v>44.1</v>
      </c>
      <c r="H90" s="251">
        <v>288.10000000000002</v>
      </c>
      <c r="I90" s="251">
        <v>94.4</v>
      </c>
      <c r="J90" s="251">
        <v>49.4</v>
      </c>
      <c r="K90" s="251">
        <v>95</v>
      </c>
      <c r="L90" s="251">
        <v>112.8</v>
      </c>
      <c r="M90" s="251">
        <v>367.5</v>
      </c>
    </row>
    <row r="91" spans="1:13" s="316" customFormat="1" ht="12.95" customHeight="1" x14ac:dyDescent="0.2">
      <c r="A91" s="349" t="s">
        <v>109</v>
      </c>
      <c r="B91" s="39">
        <v>33.9</v>
      </c>
      <c r="C91" s="39">
        <v>37.799999999999997</v>
      </c>
      <c r="D91" s="39">
        <v>61.1</v>
      </c>
      <c r="E91" s="39">
        <v>69.900000000000006</v>
      </c>
      <c r="F91" s="39">
        <v>82.6</v>
      </c>
      <c r="G91" s="39">
        <v>52.6</v>
      </c>
      <c r="H91" s="251">
        <v>56.9</v>
      </c>
      <c r="I91" s="251">
        <v>76.400000000000006</v>
      </c>
      <c r="J91" s="251">
        <v>84.1</v>
      </c>
      <c r="K91" s="251">
        <v>144.80000000000001</v>
      </c>
      <c r="L91" s="251">
        <v>90.1</v>
      </c>
      <c r="M91" s="251">
        <v>64</v>
      </c>
    </row>
    <row r="92" spans="1:13" s="316" customFormat="1" ht="12.95" customHeight="1" x14ac:dyDescent="0.2">
      <c r="A92" s="349" t="s">
        <v>61</v>
      </c>
      <c r="B92" s="39">
        <v>11.6</v>
      </c>
      <c r="C92" s="39">
        <v>1.1000000000000001</v>
      </c>
      <c r="D92" s="39">
        <v>0.6</v>
      </c>
      <c r="E92" s="39">
        <v>0.6</v>
      </c>
      <c r="F92" s="39">
        <v>2</v>
      </c>
      <c r="G92" s="39">
        <v>1.8</v>
      </c>
      <c r="H92" s="251">
        <v>1.3</v>
      </c>
      <c r="I92" s="251">
        <v>1.9</v>
      </c>
      <c r="J92" s="251">
        <v>6.3</v>
      </c>
      <c r="K92" s="251">
        <v>7.4</v>
      </c>
      <c r="L92" s="251">
        <v>180.5</v>
      </c>
      <c r="M92" s="251">
        <v>503.7</v>
      </c>
    </row>
    <row r="93" spans="1:13" s="316" customFormat="1" ht="12.95" customHeight="1" x14ac:dyDescent="0.2">
      <c r="A93" s="262" t="s">
        <v>9</v>
      </c>
      <c r="B93" s="39">
        <v>25.7</v>
      </c>
      <c r="C93" s="39">
        <v>13.1</v>
      </c>
      <c r="D93" s="39">
        <v>10.5</v>
      </c>
      <c r="E93" s="39">
        <v>10.8</v>
      </c>
      <c r="F93" s="39">
        <v>13.7</v>
      </c>
      <c r="G93" s="39">
        <v>13</v>
      </c>
      <c r="H93" s="251">
        <v>13.4</v>
      </c>
      <c r="I93" s="251">
        <v>8.4</v>
      </c>
      <c r="J93" s="251">
        <v>5.9</v>
      </c>
      <c r="K93" s="251">
        <v>7.8</v>
      </c>
      <c r="L93" s="251">
        <v>11.1</v>
      </c>
      <c r="M93" s="251">
        <v>12.9</v>
      </c>
    </row>
    <row r="94" spans="1:13" s="316" customFormat="1" ht="12.95" customHeight="1" x14ac:dyDescent="0.2">
      <c r="A94" s="262" t="s">
        <v>208</v>
      </c>
      <c r="B94" s="39">
        <v>57</v>
      </c>
      <c r="C94" s="39">
        <v>42.8</v>
      </c>
      <c r="D94" s="39">
        <v>50.7</v>
      </c>
      <c r="E94" s="39">
        <v>57.8</v>
      </c>
      <c r="F94" s="39">
        <v>57.9</v>
      </c>
      <c r="G94" s="39">
        <v>81.2</v>
      </c>
      <c r="H94" s="251">
        <v>125.9</v>
      </c>
      <c r="I94" s="251">
        <v>117.9</v>
      </c>
      <c r="J94" s="251">
        <v>179.2</v>
      </c>
      <c r="K94" s="251">
        <v>267.8</v>
      </c>
      <c r="L94" s="251">
        <v>292</v>
      </c>
      <c r="M94" s="251">
        <v>538.4</v>
      </c>
    </row>
    <row r="95" spans="1:13" s="316" customFormat="1" ht="10.5" customHeight="1" x14ac:dyDescent="0.2">
      <c r="A95" s="346"/>
      <c r="B95" s="39"/>
      <c r="C95" s="39"/>
      <c r="D95" s="39"/>
      <c r="E95" s="39"/>
      <c r="F95" s="39"/>
      <c r="G95" s="39"/>
      <c r="H95" s="251"/>
      <c r="I95" s="251"/>
      <c r="J95" s="251"/>
      <c r="K95" s="251"/>
      <c r="L95" s="251"/>
      <c r="M95" s="251"/>
    </row>
    <row r="96" spans="1:13" s="316" customFormat="1" ht="12.95" customHeight="1" x14ac:dyDescent="0.2">
      <c r="A96" s="284" t="s">
        <v>27</v>
      </c>
      <c r="B96" s="323">
        <v>1009.6</v>
      </c>
      <c r="C96" s="323">
        <v>1311.1</v>
      </c>
      <c r="D96" s="323">
        <v>1275</v>
      </c>
      <c r="E96" s="323">
        <v>1143.0999999999999</v>
      </c>
      <c r="F96" s="323">
        <v>1003.7</v>
      </c>
      <c r="G96" s="323">
        <v>1390.4</v>
      </c>
      <c r="H96" s="356">
        <v>1870.4</v>
      </c>
      <c r="I96" s="356">
        <v>1525.2</v>
      </c>
      <c r="J96" s="356">
        <v>1909.3</v>
      </c>
      <c r="K96" s="356">
        <v>3068.3</v>
      </c>
      <c r="L96" s="356">
        <v>5001.2</v>
      </c>
      <c r="M96" s="356">
        <v>4547.1000000000004</v>
      </c>
    </row>
    <row r="97" spans="1:13" s="316" customFormat="1" ht="12.95" customHeight="1" x14ac:dyDescent="0.2">
      <c r="A97" s="349" t="s">
        <v>10</v>
      </c>
      <c r="B97" s="39">
        <v>254.3</v>
      </c>
      <c r="C97" s="39">
        <v>290.10000000000002</v>
      </c>
      <c r="D97" s="39">
        <v>225.9</v>
      </c>
      <c r="E97" s="39">
        <v>203.1</v>
      </c>
      <c r="F97" s="39">
        <v>202.6</v>
      </c>
      <c r="G97" s="39">
        <v>205.8</v>
      </c>
      <c r="H97" s="251">
        <v>212.2</v>
      </c>
      <c r="I97" s="251">
        <v>340</v>
      </c>
      <c r="J97" s="251">
        <v>453</v>
      </c>
      <c r="K97" s="251">
        <v>529.79999999999995</v>
      </c>
      <c r="L97" s="251">
        <v>541.79999999999995</v>
      </c>
      <c r="M97" s="251">
        <v>447.9</v>
      </c>
    </row>
    <row r="98" spans="1:13" s="316" customFormat="1" ht="12.95" customHeight="1" x14ac:dyDescent="0.2">
      <c r="A98" s="349" t="s">
        <v>109</v>
      </c>
      <c r="B98" s="39">
        <v>600.5</v>
      </c>
      <c r="C98" s="39">
        <v>700.4</v>
      </c>
      <c r="D98" s="39">
        <v>785.1</v>
      </c>
      <c r="E98" s="39">
        <v>671.4</v>
      </c>
      <c r="F98" s="39">
        <v>503</v>
      </c>
      <c r="G98" s="39">
        <v>892.4</v>
      </c>
      <c r="H98" s="251">
        <v>1221.2</v>
      </c>
      <c r="I98" s="251">
        <v>648</v>
      </c>
      <c r="J98" s="251">
        <v>778.4</v>
      </c>
      <c r="K98" s="251">
        <v>1212.9000000000001</v>
      </c>
      <c r="L98" s="251">
        <v>3005.4</v>
      </c>
      <c r="M98" s="251">
        <v>2765.6</v>
      </c>
    </row>
    <row r="99" spans="1:13" s="316" customFormat="1" ht="12.95" customHeight="1" x14ac:dyDescent="0.2">
      <c r="A99" s="349" t="s">
        <v>61</v>
      </c>
      <c r="B99" s="39">
        <v>1.3</v>
      </c>
      <c r="C99" s="39">
        <v>1.5</v>
      </c>
      <c r="D99" s="39">
        <v>3.6</v>
      </c>
      <c r="E99" s="39">
        <v>10.9</v>
      </c>
      <c r="F99" s="39">
        <v>47.4</v>
      </c>
      <c r="G99" s="39">
        <v>30.3</v>
      </c>
      <c r="H99" s="251">
        <v>58.6</v>
      </c>
      <c r="I99" s="251">
        <v>17.399999999999999</v>
      </c>
      <c r="J99" s="251">
        <v>21.9</v>
      </c>
      <c r="K99" s="251">
        <v>106.7</v>
      </c>
      <c r="L99" s="251">
        <v>105.8</v>
      </c>
      <c r="M99" s="251">
        <v>104.5</v>
      </c>
    </row>
    <row r="100" spans="1:13" s="316" customFormat="1" ht="12.95" customHeight="1" x14ac:dyDescent="0.2">
      <c r="A100" s="262" t="s">
        <v>9</v>
      </c>
      <c r="B100" s="39">
        <v>0.3</v>
      </c>
      <c r="C100" s="39">
        <v>0.1</v>
      </c>
      <c r="D100" s="39">
        <v>2.2999999999999998</v>
      </c>
      <c r="E100" s="39">
        <v>19</v>
      </c>
      <c r="F100" s="39">
        <v>22.7</v>
      </c>
      <c r="G100" s="39">
        <v>59.2</v>
      </c>
      <c r="H100" s="251">
        <v>143.4</v>
      </c>
      <c r="I100" s="251">
        <v>244.9</v>
      </c>
      <c r="J100" s="251">
        <v>335.5</v>
      </c>
      <c r="K100" s="251">
        <v>422.9</v>
      </c>
      <c r="L100" s="251">
        <v>517.20000000000005</v>
      </c>
      <c r="M100" s="251">
        <v>604.6</v>
      </c>
    </row>
    <row r="101" spans="1:13" s="316" customFormat="1" ht="12.95" customHeight="1" x14ac:dyDescent="0.2">
      <c r="A101" s="262" t="s">
        <v>208</v>
      </c>
      <c r="B101" s="39">
        <v>153.19999999999999</v>
      </c>
      <c r="C101" s="39">
        <v>319</v>
      </c>
      <c r="D101" s="39">
        <v>258.10000000000002</v>
      </c>
      <c r="E101" s="39">
        <v>238.7</v>
      </c>
      <c r="F101" s="39">
        <v>228</v>
      </c>
      <c r="G101" s="39">
        <v>202.7</v>
      </c>
      <c r="H101" s="251">
        <v>235</v>
      </c>
      <c r="I101" s="251">
        <v>274.89999999999998</v>
      </c>
      <c r="J101" s="251">
        <v>320.5</v>
      </c>
      <c r="K101" s="251">
        <v>796</v>
      </c>
      <c r="L101" s="251">
        <v>831</v>
      </c>
      <c r="M101" s="251">
        <v>624.4</v>
      </c>
    </row>
    <row r="102" spans="1:13" s="316" customFormat="1" ht="11.25" customHeight="1" x14ac:dyDescent="0.2">
      <c r="A102" s="346"/>
      <c r="B102" s="39"/>
      <c r="C102" s="39"/>
      <c r="D102" s="39"/>
      <c r="E102" s="39"/>
      <c r="F102" s="39"/>
      <c r="G102" s="39"/>
      <c r="H102" s="251"/>
      <c r="I102" s="251"/>
      <c r="J102" s="251"/>
      <c r="K102" s="251"/>
      <c r="L102" s="251"/>
      <c r="M102" s="251"/>
    </row>
    <row r="103" spans="1:13" s="312" customFormat="1" ht="12" x14ac:dyDescent="0.2">
      <c r="A103" s="312" t="s">
        <v>28</v>
      </c>
      <c r="B103" s="367">
        <v>30.6</v>
      </c>
      <c r="C103" s="367">
        <v>6.1</v>
      </c>
      <c r="D103" s="311">
        <v>69.599999999999994</v>
      </c>
      <c r="E103" s="311">
        <v>86</v>
      </c>
      <c r="F103" s="311">
        <v>148.6</v>
      </c>
      <c r="G103" s="311">
        <v>108</v>
      </c>
      <c r="H103" s="368">
        <v>27.1</v>
      </c>
      <c r="I103" s="368">
        <v>45.1</v>
      </c>
      <c r="J103" s="368">
        <v>68.5</v>
      </c>
      <c r="K103" s="368">
        <v>393.3</v>
      </c>
      <c r="L103" s="368">
        <v>1695.9</v>
      </c>
      <c r="M103" s="368">
        <v>8597.2999999999993</v>
      </c>
    </row>
    <row r="104" spans="1:13" s="316" customFormat="1" ht="12.95" customHeight="1" x14ac:dyDescent="0.2">
      <c r="A104" s="349" t="s">
        <v>10</v>
      </c>
      <c r="B104" s="325">
        <v>0.5</v>
      </c>
      <c r="C104" s="325">
        <v>5.3</v>
      </c>
      <c r="D104" s="318">
        <v>6.9</v>
      </c>
      <c r="E104" s="318">
        <v>5.7</v>
      </c>
      <c r="F104" s="318">
        <v>6.6</v>
      </c>
      <c r="G104" s="318">
        <v>10.9</v>
      </c>
      <c r="H104" s="111">
        <v>12.6</v>
      </c>
      <c r="I104" s="111">
        <v>29.2</v>
      </c>
      <c r="J104" s="111">
        <v>26.4</v>
      </c>
      <c r="K104" s="111">
        <v>285.10000000000002</v>
      </c>
      <c r="L104" s="111">
        <v>130.69999999999999</v>
      </c>
      <c r="M104" s="111">
        <v>319.7</v>
      </c>
    </row>
    <row r="105" spans="1:13" s="316" customFormat="1" ht="12.95" customHeight="1" x14ac:dyDescent="0.2">
      <c r="A105" s="349" t="s">
        <v>109</v>
      </c>
      <c r="B105" s="325">
        <v>28.9</v>
      </c>
      <c r="C105" s="325">
        <v>0.1</v>
      </c>
      <c r="D105" s="318">
        <v>0</v>
      </c>
      <c r="E105" s="318">
        <v>0.1</v>
      </c>
      <c r="F105" s="318">
        <v>0</v>
      </c>
      <c r="G105" s="318">
        <v>62.1</v>
      </c>
      <c r="H105" s="111">
        <v>3.7</v>
      </c>
      <c r="I105" s="111">
        <v>3.8</v>
      </c>
      <c r="J105" s="111">
        <v>4.4000000000000004</v>
      </c>
      <c r="K105" s="111">
        <v>7.6</v>
      </c>
      <c r="L105" s="111">
        <v>17.2</v>
      </c>
      <c r="M105" s="111">
        <v>15</v>
      </c>
    </row>
    <row r="106" spans="1:13" s="316" customFormat="1" ht="12.95" customHeight="1" x14ac:dyDescent="0.2">
      <c r="A106" s="349" t="s">
        <v>61</v>
      </c>
      <c r="B106" s="362" t="s">
        <v>33</v>
      </c>
      <c r="C106" s="362" t="s">
        <v>33</v>
      </c>
      <c r="D106" s="39">
        <v>62</v>
      </c>
      <c r="E106" s="39">
        <v>78</v>
      </c>
      <c r="F106" s="39">
        <v>139.1</v>
      </c>
      <c r="G106" s="39">
        <v>32.1</v>
      </c>
      <c r="H106" s="108">
        <v>4.5</v>
      </c>
      <c r="I106" s="108">
        <v>4.5</v>
      </c>
      <c r="J106" s="108">
        <v>25</v>
      </c>
      <c r="K106" s="108">
        <v>87.2</v>
      </c>
      <c r="L106" s="108">
        <v>1517</v>
      </c>
      <c r="M106" s="108">
        <v>8200.2999999999993</v>
      </c>
    </row>
    <row r="107" spans="1:13" s="316" customFormat="1" ht="12.95" customHeight="1" x14ac:dyDescent="0.2">
      <c r="A107" s="262" t="s">
        <v>9</v>
      </c>
      <c r="B107" s="333">
        <v>0</v>
      </c>
      <c r="C107" s="362" t="s">
        <v>33</v>
      </c>
      <c r="D107" s="39" t="s">
        <v>33</v>
      </c>
      <c r="E107" s="39" t="s">
        <v>33</v>
      </c>
      <c r="F107" s="39" t="s">
        <v>33</v>
      </c>
      <c r="G107" s="39" t="s">
        <v>33</v>
      </c>
      <c r="H107" s="108">
        <v>3</v>
      </c>
      <c r="I107" s="108">
        <v>2.5</v>
      </c>
      <c r="J107" s="108">
        <v>2.4</v>
      </c>
      <c r="K107" s="108">
        <v>1.4</v>
      </c>
      <c r="L107" s="108">
        <v>1.4</v>
      </c>
      <c r="M107" s="108">
        <v>9.1999999999999993</v>
      </c>
    </row>
    <row r="108" spans="1:13" s="316" customFormat="1" ht="12.95" customHeight="1" x14ac:dyDescent="0.2">
      <c r="A108" s="262" t="s">
        <v>208</v>
      </c>
      <c r="B108" s="325">
        <v>1.2</v>
      </c>
      <c r="C108" s="325">
        <v>0.7</v>
      </c>
      <c r="D108" s="318">
        <v>0.7</v>
      </c>
      <c r="E108" s="318">
        <v>2.2000000000000002</v>
      </c>
      <c r="F108" s="318">
        <v>2.9</v>
      </c>
      <c r="G108" s="318">
        <v>2.9</v>
      </c>
      <c r="H108" s="111">
        <v>3.3</v>
      </c>
      <c r="I108" s="111">
        <v>5.0999999999999996</v>
      </c>
      <c r="J108" s="111">
        <v>10.199999999999999</v>
      </c>
      <c r="K108" s="111">
        <v>12</v>
      </c>
      <c r="L108" s="111">
        <v>29.7</v>
      </c>
      <c r="M108" s="111">
        <v>53.2</v>
      </c>
    </row>
    <row r="109" spans="1:13" s="316" customFormat="1" ht="12.75" customHeight="1" thickBot="1" x14ac:dyDescent="0.25">
      <c r="A109" s="369"/>
      <c r="B109" s="334"/>
      <c r="C109" s="334"/>
      <c r="D109" s="334"/>
      <c r="E109" s="334"/>
      <c r="F109" s="334"/>
      <c r="G109" s="334"/>
      <c r="H109" s="334"/>
      <c r="I109" s="334"/>
      <c r="J109" s="334"/>
      <c r="K109" s="334"/>
      <c r="L109" s="334"/>
      <c r="M109" s="334"/>
    </row>
    <row r="110" spans="1:13" s="316" customFormat="1" ht="8.4499999999999993" customHeight="1" x14ac:dyDescent="0.2">
      <c r="A110" s="360"/>
      <c r="B110" s="362"/>
      <c r="C110" s="362"/>
      <c r="D110" s="362"/>
      <c r="E110" s="362"/>
      <c r="F110" s="362"/>
      <c r="G110" s="362"/>
      <c r="H110" s="362"/>
      <c r="I110" s="362"/>
      <c r="J110" s="362"/>
      <c r="K110" s="362"/>
      <c r="L110" s="362"/>
      <c r="M110" s="362"/>
    </row>
    <row r="111" spans="1:13" ht="6.75" customHeight="1" x14ac:dyDescent="0.2">
      <c r="B111" s="362"/>
    </row>
    <row r="112" spans="1:13" ht="18" customHeight="1" x14ac:dyDescent="0.2">
      <c r="A112" s="361" t="s">
        <v>390</v>
      </c>
    </row>
    <row r="113" spans="1:13" ht="18" customHeight="1" thickBot="1" x14ac:dyDescent="0.25">
      <c r="A113" s="247" t="s">
        <v>391</v>
      </c>
      <c r="B113" s="363"/>
      <c r="C113" s="363"/>
      <c r="D113" s="363"/>
      <c r="E113" s="363"/>
      <c r="F113" s="363"/>
      <c r="G113" s="363"/>
      <c r="H113" s="363"/>
      <c r="I113" s="363"/>
      <c r="J113" s="363"/>
      <c r="K113" s="363"/>
      <c r="L113" s="363"/>
      <c r="M113" s="363"/>
    </row>
    <row r="114" spans="1:13" ht="18" customHeight="1" thickBot="1" x14ac:dyDescent="0.25">
      <c r="A114" s="364"/>
      <c r="B114" s="365">
        <v>2014</v>
      </c>
      <c r="C114" s="365">
        <v>2015</v>
      </c>
      <c r="D114" s="365">
        <v>2016</v>
      </c>
      <c r="E114" s="365">
        <v>2017</v>
      </c>
      <c r="F114" s="352">
        <v>2018</v>
      </c>
      <c r="G114" s="365">
        <v>2019</v>
      </c>
      <c r="H114" s="352">
        <v>2020</v>
      </c>
      <c r="I114" s="365">
        <v>2021</v>
      </c>
      <c r="J114" s="352">
        <v>2022</v>
      </c>
      <c r="K114" s="365">
        <v>2023</v>
      </c>
      <c r="L114" s="365">
        <v>2024</v>
      </c>
      <c r="M114" s="365">
        <v>2025</v>
      </c>
    </row>
    <row r="115" spans="1:13" ht="9.1999999999999993" customHeight="1" x14ac:dyDescent="0.2"/>
    <row r="116" spans="1:13" ht="12.95" customHeight="1" x14ac:dyDescent="0.2">
      <c r="A116" s="284" t="s">
        <v>84</v>
      </c>
      <c r="B116" s="323">
        <v>1641.6</v>
      </c>
      <c r="C116" s="323">
        <v>1501.8</v>
      </c>
      <c r="D116" s="323">
        <v>2038.6</v>
      </c>
      <c r="E116" s="323">
        <v>2734.2</v>
      </c>
      <c r="F116" s="323">
        <v>3145.7</v>
      </c>
      <c r="G116" s="323">
        <v>3247</v>
      </c>
      <c r="H116" s="356">
        <v>2770</v>
      </c>
      <c r="I116" s="356">
        <v>2838.6</v>
      </c>
      <c r="J116" s="356">
        <v>3996.6</v>
      </c>
      <c r="K116" s="356">
        <v>4582.8</v>
      </c>
      <c r="L116" s="356">
        <v>3289.7</v>
      </c>
      <c r="M116" s="356">
        <v>7198.2</v>
      </c>
    </row>
    <row r="117" spans="1:13" ht="12.95" customHeight="1" x14ac:dyDescent="0.2">
      <c r="A117" s="349" t="s">
        <v>10</v>
      </c>
      <c r="B117" s="39">
        <v>193.5</v>
      </c>
      <c r="C117" s="39">
        <v>176.2</v>
      </c>
      <c r="D117" s="39">
        <v>139.69999999999999</v>
      </c>
      <c r="E117" s="39">
        <v>103.1</v>
      </c>
      <c r="F117" s="39">
        <v>131.80000000000001</v>
      </c>
      <c r="G117" s="39">
        <v>241.8</v>
      </c>
      <c r="H117" s="251">
        <v>158.5</v>
      </c>
      <c r="I117" s="251">
        <v>228.1</v>
      </c>
      <c r="J117" s="251">
        <v>208.4</v>
      </c>
      <c r="K117" s="251">
        <v>1052.7</v>
      </c>
      <c r="L117" s="251">
        <v>444.1</v>
      </c>
      <c r="M117" s="251">
        <v>1047.9000000000001</v>
      </c>
    </row>
    <row r="118" spans="1:13" ht="12.95" customHeight="1" x14ac:dyDescent="0.2">
      <c r="A118" s="349" t="s">
        <v>109</v>
      </c>
      <c r="B118" s="39">
        <v>108.5</v>
      </c>
      <c r="C118" s="39">
        <v>118</v>
      </c>
      <c r="D118" s="39">
        <v>578.20000000000005</v>
      </c>
      <c r="E118" s="39">
        <v>230.7</v>
      </c>
      <c r="F118" s="39">
        <v>218.4</v>
      </c>
      <c r="G118" s="39">
        <v>520.79999999999995</v>
      </c>
      <c r="H118" s="251">
        <v>342.5</v>
      </c>
      <c r="I118" s="251">
        <v>331</v>
      </c>
      <c r="J118" s="251">
        <v>504.6</v>
      </c>
      <c r="K118" s="251">
        <v>812.7</v>
      </c>
      <c r="L118" s="251">
        <v>767.6</v>
      </c>
      <c r="M118" s="251">
        <v>1955.9</v>
      </c>
    </row>
    <row r="119" spans="1:13" ht="12.95" customHeight="1" x14ac:dyDescent="0.2">
      <c r="A119" s="349" t="s">
        <v>61</v>
      </c>
      <c r="B119" s="39">
        <v>261.3</v>
      </c>
      <c r="C119" s="39">
        <v>212.6</v>
      </c>
      <c r="D119" s="39">
        <v>214.5</v>
      </c>
      <c r="E119" s="39">
        <v>327.2</v>
      </c>
      <c r="F119" s="39">
        <v>150</v>
      </c>
      <c r="G119" s="39">
        <v>227.7</v>
      </c>
      <c r="H119" s="251">
        <v>242.6</v>
      </c>
      <c r="I119" s="251">
        <v>117.3</v>
      </c>
      <c r="J119" s="251">
        <v>824.2</v>
      </c>
      <c r="K119" s="251">
        <v>720.3</v>
      </c>
      <c r="L119" s="251">
        <v>438.5</v>
      </c>
      <c r="M119" s="251">
        <v>647.1</v>
      </c>
    </row>
    <row r="120" spans="1:13" ht="12.95" customHeight="1" x14ac:dyDescent="0.2">
      <c r="A120" s="262" t="s">
        <v>9</v>
      </c>
      <c r="B120" s="39">
        <v>882</v>
      </c>
      <c r="C120" s="39">
        <v>666.1</v>
      </c>
      <c r="D120" s="39">
        <v>664.9</v>
      </c>
      <c r="E120" s="39">
        <v>1636.2</v>
      </c>
      <c r="F120" s="39">
        <v>2143.6999999999998</v>
      </c>
      <c r="G120" s="39">
        <v>1608.5</v>
      </c>
      <c r="H120" s="251">
        <v>997.8</v>
      </c>
      <c r="I120" s="251">
        <v>1507.3</v>
      </c>
      <c r="J120" s="251">
        <v>1693.5</v>
      </c>
      <c r="K120" s="251">
        <v>910.3</v>
      </c>
      <c r="L120" s="251">
        <v>734</v>
      </c>
      <c r="M120" s="251">
        <v>944.7</v>
      </c>
    </row>
    <row r="121" spans="1:13" ht="12.95" customHeight="1" x14ac:dyDescent="0.2">
      <c r="A121" s="262" t="s">
        <v>208</v>
      </c>
      <c r="B121" s="39">
        <v>196.3</v>
      </c>
      <c r="C121" s="39">
        <v>328.9</v>
      </c>
      <c r="D121" s="39">
        <v>441.4</v>
      </c>
      <c r="E121" s="39">
        <v>436.9</v>
      </c>
      <c r="F121" s="39">
        <v>501.8</v>
      </c>
      <c r="G121" s="39">
        <v>648.20000000000005</v>
      </c>
      <c r="H121" s="251">
        <v>1028.5999999999999</v>
      </c>
      <c r="I121" s="251">
        <v>654.9</v>
      </c>
      <c r="J121" s="251">
        <v>765.8</v>
      </c>
      <c r="K121" s="251">
        <v>1086.7</v>
      </c>
      <c r="L121" s="251">
        <v>905.6</v>
      </c>
      <c r="M121" s="251">
        <v>2602.6</v>
      </c>
    </row>
    <row r="122" spans="1:13" ht="9.1999999999999993" customHeight="1" x14ac:dyDescent="0.2">
      <c r="H122" s="23"/>
      <c r="I122" s="23"/>
      <c r="J122" s="23"/>
      <c r="K122" s="23"/>
      <c r="L122" s="23"/>
      <c r="M122" s="23"/>
    </row>
    <row r="123" spans="1:13" s="316" customFormat="1" ht="12" x14ac:dyDescent="0.2">
      <c r="A123" s="284" t="s">
        <v>32</v>
      </c>
      <c r="B123" s="323">
        <v>3710.2</v>
      </c>
      <c r="C123" s="323">
        <v>2967.7</v>
      </c>
      <c r="D123" s="323">
        <v>1695.8</v>
      </c>
      <c r="E123" s="323">
        <v>1414.8</v>
      </c>
      <c r="F123" s="323">
        <v>1754</v>
      </c>
      <c r="G123" s="323">
        <v>2023.4</v>
      </c>
      <c r="H123" s="356">
        <v>2321.4</v>
      </c>
      <c r="I123" s="356">
        <v>2178.3000000000002</v>
      </c>
      <c r="J123" s="356">
        <v>2580.5</v>
      </c>
      <c r="K123" s="356">
        <v>2651</v>
      </c>
      <c r="L123" s="356">
        <v>2419.1</v>
      </c>
      <c r="M123" s="356">
        <v>3272.2</v>
      </c>
    </row>
    <row r="124" spans="1:13" s="316" customFormat="1" ht="12.95" customHeight="1" x14ac:dyDescent="0.2">
      <c r="A124" s="349" t="s">
        <v>10</v>
      </c>
      <c r="B124" s="39">
        <v>19.7</v>
      </c>
      <c r="C124" s="39">
        <v>21.8</v>
      </c>
      <c r="D124" s="39">
        <v>41.2</v>
      </c>
      <c r="E124" s="39">
        <v>45.3</v>
      </c>
      <c r="F124" s="39">
        <v>84.9</v>
      </c>
      <c r="G124" s="39">
        <v>80.5</v>
      </c>
      <c r="H124" s="108">
        <v>37.9</v>
      </c>
      <c r="I124" s="108">
        <v>61.6</v>
      </c>
      <c r="J124" s="108">
        <v>40.200000000000003</v>
      </c>
      <c r="K124" s="108">
        <v>36.700000000000003</v>
      </c>
      <c r="L124" s="108">
        <v>32.299999999999997</v>
      </c>
      <c r="M124" s="108">
        <v>129.69999999999999</v>
      </c>
    </row>
    <row r="125" spans="1:13" s="316" customFormat="1" ht="12.95" customHeight="1" x14ac:dyDescent="0.2">
      <c r="A125" s="349" t="s">
        <v>109</v>
      </c>
      <c r="B125" s="39">
        <v>1239.7</v>
      </c>
      <c r="C125" s="39">
        <v>318.10000000000002</v>
      </c>
      <c r="D125" s="39">
        <v>380.3</v>
      </c>
      <c r="E125" s="39">
        <v>394.1</v>
      </c>
      <c r="F125" s="39">
        <v>704</v>
      </c>
      <c r="G125" s="39">
        <v>951.6</v>
      </c>
      <c r="H125" s="108">
        <v>1259.0999999999999</v>
      </c>
      <c r="I125" s="108">
        <v>1111.9000000000001</v>
      </c>
      <c r="J125" s="108">
        <v>1383.6</v>
      </c>
      <c r="K125" s="108">
        <v>1443.3</v>
      </c>
      <c r="L125" s="108">
        <v>664.4</v>
      </c>
      <c r="M125" s="108">
        <v>1116.9000000000001</v>
      </c>
    </row>
    <row r="126" spans="1:13" s="316" customFormat="1" ht="12.95" customHeight="1" x14ac:dyDescent="0.2">
      <c r="A126" s="349" t="s">
        <v>61</v>
      </c>
      <c r="B126" s="39">
        <v>499.2</v>
      </c>
      <c r="C126" s="39">
        <v>1319.5</v>
      </c>
      <c r="D126" s="39">
        <v>870.1</v>
      </c>
      <c r="E126" s="39">
        <v>587.6</v>
      </c>
      <c r="F126" s="39">
        <v>319</v>
      </c>
      <c r="G126" s="39">
        <v>439</v>
      </c>
      <c r="H126" s="108">
        <v>540.29999999999995</v>
      </c>
      <c r="I126" s="108">
        <v>409.4</v>
      </c>
      <c r="J126" s="108">
        <v>530.1</v>
      </c>
      <c r="K126" s="108">
        <v>463.7</v>
      </c>
      <c r="L126" s="108">
        <v>1065.7</v>
      </c>
      <c r="M126" s="108">
        <v>1076.4000000000001</v>
      </c>
    </row>
    <row r="127" spans="1:13" s="316" customFormat="1" ht="12.95" customHeight="1" x14ac:dyDescent="0.2">
      <c r="A127" s="262" t="s">
        <v>9</v>
      </c>
      <c r="B127" s="39">
        <v>261.39999999999998</v>
      </c>
      <c r="C127" s="39">
        <v>47.3</v>
      </c>
      <c r="D127" s="39">
        <v>8.3000000000000007</v>
      </c>
      <c r="E127" s="39">
        <v>10.7</v>
      </c>
      <c r="F127" s="39">
        <v>41.3</v>
      </c>
      <c r="G127" s="39">
        <v>16.100000000000001</v>
      </c>
      <c r="H127" s="108">
        <v>12.2</v>
      </c>
      <c r="I127" s="108">
        <v>98.3</v>
      </c>
      <c r="J127" s="108">
        <v>102.2</v>
      </c>
      <c r="K127" s="108">
        <v>120.8</v>
      </c>
      <c r="L127" s="108">
        <v>30.7</v>
      </c>
      <c r="M127" s="108">
        <v>34.6</v>
      </c>
    </row>
    <row r="128" spans="1:13" s="316" customFormat="1" ht="12.95" customHeight="1" x14ac:dyDescent="0.2">
      <c r="A128" s="262" t="s">
        <v>208</v>
      </c>
      <c r="B128" s="39">
        <v>1690.2</v>
      </c>
      <c r="C128" s="39">
        <v>1261</v>
      </c>
      <c r="D128" s="39">
        <v>395.9</v>
      </c>
      <c r="E128" s="39">
        <v>377.1</v>
      </c>
      <c r="F128" s="39">
        <v>604.79999999999995</v>
      </c>
      <c r="G128" s="39">
        <v>536.20000000000005</v>
      </c>
      <c r="H128" s="108">
        <v>471.8</v>
      </c>
      <c r="I128" s="108">
        <v>497.1</v>
      </c>
      <c r="J128" s="108">
        <v>524.4</v>
      </c>
      <c r="K128" s="108">
        <v>586.6</v>
      </c>
      <c r="L128" s="108">
        <v>625.9</v>
      </c>
      <c r="M128" s="108">
        <v>914.6</v>
      </c>
    </row>
    <row r="129" spans="1:13" s="316" customFormat="1" ht="9.75" customHeight="1" x14ac:dyDescent="0.2">
      <c r="A129" s="360"/>
      <c r="B129" s="39"/>
      <c r="C129" s="39"/>
      <c r="D129" s="39"/>
      <c r="E129" s="39"/>
      <c r="F129" s="39"/>
      <c r="G129" s="39"/>
      <c r="H129" s="108"/>
      <c r="I129" s="108"/>
      <c r="J129" s="108"/>
      <c r="K129" s="108"/>
      <c r="L129" s="108"/>
      <c r="M129" s="108"/>
    </row>
    <row r="130" spans="1:13" s="316" customFormat="1" ht="12" x14ac:dyDescent="0.2">
      <c r="A130" s="284" t="s">
        <v>85</v>
      </c>
      <c r="B130" s="323">
        <v>276.2</v>
      </c>
      <c r="C130" s="323">
        <v>270.8</v>
      </c>
      <c r="D130" s="323">
        <v>455.2</v>
      </c>
      <c r="E130" s="323">
        <v>386.1</v>
      </c>
      <c r="F130" s="323">
        <v>250.4</v>
      </c>
      <c r="G130" s="323">
        <v>289.7</v>
      </c>
      <c r="H130" s="356">
        <v>311.39999999999998</v>
      </c>
      <c r="I130" s="356">
        <v>329.2</v>
      </c>
      <c r="J130" s="356">
        <v>427.6</v>
      </c>
      <c r="K130" s="356">
        <v>864.8</v>
      </c>
      <c r="L130" s="356">
        <v>1147.7</v>
      </c>
      <c r="M130" s="356">
        <v>2488.6</v>
      </c>
    </row>
    <row r="131" spans="1:13" s="316" customFormat="1" ht="12.95" customHeight="1" x14ac:dyDescent="0.2">
      <c r="A131" s="349" t="s">
        <v>10</v>
      </c>
      <c r="B131" s="39">
        <v>6.2</v>
      </c>
      <c r="C131" s="39">
        <v>5.6</v>
      </c>
      <c r="D131" s="39">
        <v>130.6</v>
      </c>
      <c r="E131" s="39">
        <v>125.8</v>
      </c>
      <c r="F131" s="39">
        <v>6.6</v>
      </c>
      <c r="G131" s="39">
        <v>49.8</v>
      </c>
      <c r="H131" s="108">
        <v>16</v>
      </c>
      <c r="I131" s="108">
        <v>56.7</v>
      </c>
      <c r="J131" s="108">
        <v>84</v>
      </c>
      <c r="K131" s="108">
        <v>221.4</v>
      </c>
      <c r="L131" s="108">
        <v>132</v>
      </c>
      <c r="M131" s="108">
        <v>141.4</v>
      </c>
    </row>
    <row r="132" spans="1:13" s="316" customFormat="1" ht="12.95" customHeight="1" x14ac:dyDescent="0.2">
      <c r="A132" s="349" t="s">
        <v>109</v>
      </c>
      <c r="B132" s="39">
        <v>45.5</v>
      </c>
      <c r="C132" s="39">
        <v>61.4</v>
      </c>
      <c r="D132" s="39">
        <v>73.2</v>
      </c>
      <c r="E132" s="39">
        <v>43.3</v>
      </c>
      <c r="F132" s="39">
        <v>39.6</v>
      </c>
      <c r="G132" s="39">
        <v>48.9</v>
      </c>
      <c r="H132" s="108">
        <v>49</v>
      </c>
      <c r="I132" s="108">
        <v>45.7</v>
      </c>
      <c r="J132" s="108">
        <v>71.2</v>
      </c>
      <c r="K132" s="108">
        <v>101.3</v>
      </c>
      <c r="L132" s="108">
        <v>136.9</v>
      </c>
      <c r="M132" s="108">
        <v>1061</v>
      </c>
    </row>
    <row r="133" spans="1:13" s="316" customFormat="1" ht="12.95" customHeight="1" x14ac:dyDescent="0.2">
      <c r="A133" s="349" t="s">
        <v>61</v>
      </c>
      <c r="B133" s="39">
        <v>4.5</v>
      </c>
      <c r="C133" s="39">
        <v>2.6</v>
      </c>
      <c r="D133" s="39">
        <v>16.8</v>
      </c>
      <c r="E133" s="39">
        <v>25</v>
      </c>
      <c r="F133" s="39">
        <v>18.100000000000001</v>
      </c>
      <c r="G133" s="39">
        <v>4.0999999999999996</v>
      </c>
      <c r="H133" s="108">
        <v>4.0999999999999996</v>
      </c>
      <c r="I133" s="108">
        <v>11.3</v>
      </c>
      <c r="J133" s="108">
        <v>21</v>
      </c>
      <c r="K133" s="108">
        <v>81.3</v>
      </c>
      <c r="L133" s="108">
        <v>221.7</v>
      </c>
      <c r="M133" s="108">
        <v>317.2</v>
      </c>
    </row>
    <row r="134" spans="1:13" s="316" customFormat="1" ht="12.95" customHeight="1" x14ac:dyDescent="0.2">
      <c r="A134" s="262" t="s">
        <v>9</v>
      </c>
      <c r="B134" s="39">
        <v>153.1</v>
      </c>
      <c r="C134" s="39">
        <v>164.7</v>
      </c>
      <c r="D134" s="39">
        <v>164.7</v>
      </c>
      <c r="E134" s="39">
        <v>109.5</v>
      </c>
      <c r="F134" s="39">
        <v>63.4</v>
      </c>
      <c r="G134" s="39">
        <v>77.5</v>
      </c>
      <c r="H134" s="108">
        <v>77.5</v>
      </c>
      <c r="I134" s="108">
        <v>77.5</v>
      </c>
      <c r="J134" s="108">
        <v>77.7</v>
      </c>
      <c r="K134" s="108">
        <v>92.8</v>
      </c>
      <c r="L134" s="108">
        <v>90.2</v>
      </c>
      <c r="M134" s="108">
        <v>67.900000000000006</v>
      </c>
    </row>
    <row r="135" spans="1:13" s="316" customFormat="1" ht="12.95" customHeight="1" x14ac:dyDescent="0.2">
      <c r="A135" s="262" t="s">
        <v>208</v>
      </c>
      <c r="B135" s="39">
        <v>66.900000000000006</v>
      </c>
      <c r="C135" s="39">
        <v>36.5</v>
      </c>
      <c r="D135" s="39">
        <v>69.900000000000006</v>
      </c>
      <c r="E135" s="39">
        <v>82.5</v>
      </c>
      <c r="F135" s="39">
        <v>122.7</v>
      </c>
      <c r="G135" s="39">
        <v>109.3</v>
      </c>
      <c r="H135" s="108">
        <v>164.7</v>
      </c>
      <c r="I135" s="108">
        <v>138</v>
      </c>
      <c r="J135" s="108">
        <v>173.7</v>
      </c>
      <c r="K135" s="108">
        <v>368</v>
      </c>
      <c r="L135" s="108">
        <v>566.9</v>
      </c>
      <c r="M135" s="108">
        <v>901.1</v>
      </c>
    </row>
    <row r="136" spans="1:13" s="316" customFormat="1" ht="11.25" customHeight="1" x14ac:dyDescent="0.2">
      <c r="A136" s="346"/>
      <c r="B136" s="39"/>
      <c r="C136" s="39"/>
      <c r="D136" s="39"/>
      <c r="E136" s="39"/>
      <c r="F136" s="39"/>
      <c r="G136" s="39"/>
      <c r="H136" s="108"/>
      <c r="I136" s="108"/>
      <c r="J136" s="108"/>
      <c r="K136" s="108"/>
      <c r="L136" s="108"/>
      <c r="M136" s="108"/>
    </row>
    <row r="137" spans="1:13" s="316" customFormat="1" ht="13.9" customHeight="1" x14ac:dyDescent="0.2">
      <c r="A137" s="284" t="s">
        <v>86</v>
      </c>
      <c r="B137" s="323">
        <v>21.1</v>
      </c>
      <c r="C137" s="323">
        <v>23.5</v>
      </c>
      <c r="D137" s="323">
        <v>26.5</v>
      </c>
      <c r="E137" s="323">
        <v>26.7</v>
      </c>
      <c r="F137" s="323">
        <v>25</v>
      </c>
      <c r="G137" s="323">
        <v>26.3</v>
      </c>
      <c r="H137" s="356">
        <v>27.7</v>
      </c>
      <c r="I137" s="356">
        <v>40.1</v>
      </c>
      <c r="J137" s="356">
        <v>111.9</v>
      </c>
      <c r="K137" s="356">
        <v>82.1</v>
      </c>
      <c r="L137" s="356">
        <v>97.2</v>
      </c>
      <c r="M137" s="356">
        <v>180.5</v>
      </c>
    </row>
    <row r="138" spans="1:13" s="316" customFormat="1" ht="13.9" customHeight="1" x14ac:dyDescent="0.2">
      <c r="A138" s="349" t="s">
        <v>10</v>
      </c>
      <c r="B138" s="39">
        <v>1.8</v>
      </c>
      <c r="C138" s="39">
        <v>6.1</v>
      </c>
      <c r="D138" s="39">
        <v>13.6</v>
      </c>
      <c r="E138" s="39">
        <v>10.3</v>
      </c>
      <c r="F138" s="39">
        <v>10.5</v>
      </c>
      <c r="G138" s="39">
        <v>10.6</v>
      </c>
      <c r="H138" s="108">
        <v>3.7</v>
      </c>
      <c r="I138" s="108">
        <v>3.5</v>
      </c>
      <c r="J138" s="108">
        <v>3.5</v>
      </c>
      <c r="K138" s="108">
        <v>4.2</v>
      </c>
      <c r="L138" s="108">
        <v>12.7</v>
      </c>
      <c r="M138" s="108">
        <v>8.8000000000000007</v>
      </c>
    </row>
    <row r="139" spans="1:13" s="316" customFormat="1" ht="13.9" customHeight="1" x14ac:dyDescent="0.2">
      <c r="A139" s="349" t="s">
        <v>109</v>
      </c>
      <c r="B139" s="39">
        <v>4.5</v>
      </c>
      <c r="C139" s="39">
        <v>4.3</v>
      </c>
      <c r="D139" s="39">
        <v>4.2</v>
      </c>
      <c r="E139" s="39">
        <v>3.8</v>
      </c>
      <c r="F139" s="39">
        <v>2.4</v>
      </c>
      <c r="G139" s="39">
        <v>4.3</v>
      </c>
      <c r="H139" s="108">
        <v>9.4</v>
      </c>
      <c r="I139" s="108">
        <v>12.7</v>
      </c>
      <c r="J139" s="108">
        <v>67.3</v>
      </c>
      <c r="K139" s="108">
        <v>12</v>
      </c>
      <c r="L139" s="108">
        <v>15.7</v>
      </c>
      <c r="M139" s="108">
        <v>37.9</v>
      </c>
    </row>
    <row r="140" spans="1:13" s="316" customFormat="1" ht="13.9" customHeight="1" x14ac:dyDescent="0.2">
      <c r="A140" s="349" t="s">
        <v>61</v>
      </c>
      <c r="B140" s="39" t="s">
        <v>33</v>
      </c>
      <c r="C140" s="39" t="s">
        <v>33</v>
      </c>
      <c r="D140" s="39" t="s">
        <v>33</v>
      </c>
      <c r="E140" s="39" t="s">
        <v>33</v>
      </c>
      <c r="F140" s="39" t="s">
        <v>33</v>
      </c>
      <c r="G140" s="39">
        <v>0.6</v>
      </c>
      <c r="H140" s="108">
        <v>0.5</v>
      </c>
      <c r="I140" s="108" t="s">
        <v>33</v>
      </c>
      <c r="J140" s="108">
        <v>0.1</v>
      </c>
      <c r="K140" s="108" t="s">
        <v>33</v>
      </c>
      <c r="L140" s="108" t="s">
        <v>33</v>
      </c>
      <c r="M140" s="108" t="s">
        <v>33</v>
      </c>
    </row>
    <row r="141" spans="1:13" s="316" customFormat="1" ht="13.9" customHeight="1" x14ac:dyDescent="0.2">
      <c r="A141" s="262" t="s">
        <v>9</v>
      </c>
      <c r="B141" s="39" t="s">
        <v>33</v>
      </c>
      <c r="C141" s="39">
        <v>0</v>
      </c>
      <c r="D141" s="39" t="s">
        <v>33</v>
      </c>
      <c r="E141" s="39">
        <v>0</v>
      </c>
      <c r="F141" s="39">
        <v>0</v>
      </c>
      <c r="G141" s="39">
        <v>0</v>
      </c>
      <c r="H141" s="108" t="s">
        <v>33</v>
      </c>
      <c r="I141" s="108" t="s">
        <v>33</v>
      </c>
      <c r="J141" s="108">
        <v>1.7</v>
      </c>
      <c r="K141" s="108" t="s">
        <v>33</v>
      </c>
      <c r="L141" s="108" t="s">
        <v>33</v>
      </c>
      <c r="M141" s="108" t="s">
        <v>33</v>
      </c>
    </row>
    <row r="142" spans="1:13" s="316" customFormat="1" ht="13.9" customHeight="1" x14ac:dyDescent="0.2">
      <c r="A142" s="262" t="s">
        <v>208</v>
      </c>
      <c r="B142" s="39">
        <v>14.8</v>
      </c>
      <c r="C142" s="39">
        <v>13.1</v>
      </c>
      <c r="D142" s="39">
        <v>8.6999999999999993</v>
      </c>
      <c r="E142" s="39">
        <v>12.6</v>
      </c>
      <c r="F142" s="39">
        <v>12.1</v>
      </c>
      <c r="G142" s="39">
        <v>10.8</v>
      </c>
      <c r="H142" s="108">
        <v>14.1</v>
      </c>
      <c r="I142" s="108">
        <v>23.9</v>
      </c>
      <c r="J142" s="108">
        <v>39.299999999999997</v>
      </c>
      <c r="K142" s="108">
        <v>65.8</v>
      </c>
      <c r="L142" s="108">
        <v>68.7</v>
      </c>
      <c r="M142" s="108">
        <v>133.80000000000001</v>
      </c>
    </row>
    <row r="143" spans="1:13" s="316" customFormat="1" ht="14.25" customHeight="1" x14ac:dyDescent="0.2">
      <c r="A143" s="346"/>
      <c r="B143" s="39"/>
      <c r="C143" s="39"/>
      <c r="D143" s="39"/>
      <c r="E143" s="39"/>
      <c r="F143" s="39"/>
      <c r="G143" s="39"/>
      <c r="H143" s="108"/>
      <c r="I143" s="108"/>
      <c r="J143" s="108"/>
      <c r="K143" s="108"/>
      <c r="L143" s="108"/>
      <c r="M143" s="108"/>
    </row>
    <row r="144" spans="1:13" s="316" customFormat="1" ht="28.5" customHeight="1" x14ac:dyDescent="0.2">
      <c r="A144" s="359" t="s">
        <v>55</v>
      </c>
      <c r="B144" s="323">
        <v>143.1</v>
      </c>
      <c r="C144" s="323">
        <v>171.6</v>
      </c>
      <c r="D144" s="323">
        <v>203.7</v>
      </c>
      <c r="E144" s="323">
        <v>234.2</v>
      </c>
      <c r="F144" s="323">
        <v>612.5</v>
      </c>
      <c r="G144" s="323">
        <v>512</v>
      </c>
      <c r="H144" s="356">
        <v>461.1</v>
      </c>
      <c r="I144" s="356">
        <v>792.1</v>
      </c>
      <c r="J144" s="356">
        <v>778.9</v>
      </c>
      <c r="K144" s="356">
        <v>1081.7</v>
      </c>
      <c r="L144" s="356">
        <v>1437.1</v>
      </c>
      <c r="M144" s="356">
        <v>1428.7</v>
      </c>
    </row>
    <row r="145" spans="1:13" s="316" customFormat="1" ht="13.9" customHeight="1" x14ac:dyDescent="0.2">
      <c r="A145" s="349" t="s">
        <v>10</v>
      </c>
      <c r="B145" s="39">
        <v>13.5</v>
      </c>
      <c r="C145" s="39">
        <v>19</v>
      </c>
      <c r="D145" s="39">
        <v>39.6</v>
      </c>
      <c r="E145" s="39">
        <v>50</v>
      </c>
      <c r="F145" s="39">
        <v>43.1</v>
      </c>
      <c r="G145" s="39">
        <v>19.100000000000001</v>
      </c>
      <c r="H145" s="108">
        <v>24.5</v>
      </c>
      <c r="I145" s="108">
        <v>126.6</v>
      </c>
      <c r="J145" s="108">
        <v>108.4</v>
      </c>
      <c r="K145" s="108">
        <v>167.4</v>
      </c>
      <c r="L145" s="108">
        <v>132.1</v>
      </c>
      <c r="M145" s="108">
        <v>138.9</v>
      </c>
    </row>
    <row r="146" spans="1:13" s="316" customFormat="1" ht="13.9" customHeight="1" x14ac:dyDescent="0.2">
      <c r="A146" s="349" t="s">
        <v>109</v>
      </c>
      <c r="B146" s="39">
        <v>49.7</v>
      </c>
      <c r="C146" s="39">
        <v>47.7</v>
      </c>
      <c r="D146" s="39">
        <v>53.8</v>
      </c>
      <c r="E146" s="39">
        <v>71.7</v>
      </c>
      <c r="F146" s="39">
        <v>90.4</v>
      </c>
      <c r="G146" s="39">
        <v>219.5</v>
      </c>
      <c r="H146" s="108">
        <v>213.7</v>
      </c>
      <c r="I146" s="108">
        <v>287.5</v>
      </c>
      <c r="J146" s="108">
        <v>291.8</v>
      </c>
      <c r="K146" s="108">
        <v>550.1</v>
      </c>
      <c r="L146" s="108">
        <v>925.9</v>
      </c>
      <c r="M146" s="108">
        <v>784.2</v>
      </c>
    </row>
    <row r="147" spans="1:13" s="316" customFormat="1" ht="13.9" customHeight="1" x14ac:dyDescent="0.2">
      <c r="A147" s="349" t="s">
        <v>61</v>
      </c>
      <c r="B147" s="39" t="s">
        <v>33</v>
      </c>
      <c r="C147" s="39" t="s">
        <v>33</v>
      </c>
      <c r="D147" s="39" t="s">
        <v>33</v>
      </c>
      <c r="E147" s="39">
        <v>0.4</v>
      </c>
      <c r="F147" s="39">
        <v>0.4</v>
      </c>
      <c r="G147" s="39">
        <v>2.8</v>
      </c>
      <c r="H147" s="108">
        <v>15.5</v>
      </c>
      <c r="I147" s="108">
        <v>0.4</v>
      </c>
      <c r="J147" s="108">
        <v>0.4</v>
      </c>
      <c r="K147" s="108">
        <v>0.4</v>
      </c>
      <c r="L147" s="108">
        <v>0.4</v>
      </c>
      <c r="M147" s="108">
        <v>0.4</v>
      </c>
    </row>
    <row r="148" spans="1:13" s="316" customFormat="1" ht="13.9" customHeight="1" x14ac:dyDescent="0.2">
      <c r="A148" s="262" t="s">
        <v>9</v>
      </c>
      <c r="B148" s="39">
        <v>0</v>
      </c>
      <c r="C148" s="39" t="s">
        <v>33</v>
      </c>
      <c r="D148" s="39">
        <v>0.7</v>
      </c>
      <c r="E148" s="39">
        <v>0.1</v>
      </c>
      <c r="F148" s="39">
        <v>0.4</v>
      </c>
      <c r="G148" s="39">
        <v>0.3</v>
      </c>
      <c r="H148" s="108">
        <v>0.2</v>
      </c>
      <c r="I148" s="108">
        <v>2.2999999999999998</v>
      </c>
      <c r="J148" s="108">
        <v>7.7</v>
      </c>
      <c r="K148" s="108">
        <v>6.3</v>
      </c>
      <c r="L148" s="108">
        <v>10.7</v>
      </c>
      <c r="M148" s="108">
        <v>0</v>
      </c>
    </row>
    <row r="149" spans="1:13" s="316" customFormat="1" ht="13.9" customHeight="1" x14ac:dyDescent="0.2">
      <c r="A149" s="262" t="s">
        <v>208</v>
      </c>
      <c r="B149" s="39">
        <v>79.900000000000006</v>
      </c>
      <c r="C149" s="39">
        <v>105</v>
      </c>
      <c r="D149" s="39">
        <v>109.7</v>
      </c>
      <c r="E149" s="39">
        <v>112</v>
      </c>
      <c r="F149" s="39">
        <v>478.2</v>
      </c>
      <c r="G149" s="39">
        <v>270.3</v>
      </c>
      <c r="H149" s="108">
        <v>207.2</v>
      </c>
      <c r="I149" s="108">
        <v>375.3</v>
      </c>
      <c r="J149" s="108">
        <v>370.7</v>
      </c>
      <c r="K149" s="108">
        <v>357.6</v>
      </c>
      <c r="L149" s="108">
        <v>368</v>
      </c>
      <c r="M149" s="108">
        <v>505.2</v>
      </c>
    </row>
    <row r="150" spans="1:13" s="316" customFormat="1" ht="10.5" customHeight="1" x14ac:dyDescent="0.2">
      <c r="A150" s="346"/>
      <c r="B150" s="39"/>
      <c r="C150" s="39"/>
      <c r="D150" s="39"/>
      <c r="E150" s="39"/>
      <c r="F150" s="39"/>
      <c r="G150" s="39"/>
      <c r="H150" s="108"/>
      <c r="I150" s="108"/>
      <c r="J150" s="108"/>
      <c r="K150" s="108"/>
      <c r="L150" s="108"/>
      <c r="M150" s="108"/>
    </row>
    <row r="151" spans="1:13" s="316" customFormat="1" ht="13.9" customHeight="1" x14ac:dyDescent="0.2">
      <c r="A151" s="284" t="s">
        <v>103</v>
      </c>
      <c r="B151" s="323">
        <v>41.6</v>
      </c>
      <c r="C151" s="323">
        <v>168.2</v>
      </c>
      <c r="D151" s="323">
        <v>72.8</v>
      </c>
      <c r="E151" s="323">
        <v>56.4</v>
      </c>
      <c r="F151" s="323">
        <v>63.6</v>
      </c>
      <c r="G151" s="323">
        <v>274.2</v>
      </c>
      <c r="H151" s="356">
        <v>476.2</v>
      </c>
      <c r="I151" s="356">
        <v>371.2</v>
      </c>
      <c r="J151" s="356">
        <v>280.8</v>
      </c>
      <c r="K151" s="356">
        <v>221.8</v>
      </c>
      <c r="L151" s="356">
        <v>274.8</v>
      </c>
      <c r="M151" s="356">
        <v>725.1</v>
      </c>
    </row>
    <row r="152" spans="1:13" s="316" customFormat="1" ht="13.9" customHeight="1" x14ac:dyDescent="0.2">
      <c r="A152" s="349" t="s">
        <v>10</v>
      </c>
      <c r="B152" s="39">
        <v>9.9</v>
      </c>
      <c r="C152" s="39">
        <v>6.7</v>
      </c>
      <c r="D152" s="39">
        <v>5.2</v>
      </c>
      <c r="E152" s="39">
        <v>7.6</v>
      </c>
      <c r="F152" s="39">
        <v>6.3</v>
      </c>
      <c r="G152" s="39">
        <v>46.7</v>
      </c>
      <c r="H152" s="108">
        <v>41.5</v>
      </c>
      <c r="I152" s="108">
        <v>42</v>
      </c>
      <c r="J152" s="108">
        <v>34.4</v>
      </c>
      <c r="K152" s="108">
        <v>6.4</v>
      </c>
      <c r="L152" s="108">
        <v>6.2</v>
      </c>
      <c r="M152" s="108">
        <v>10</v>
      </c>
    </row>
    <row r="153" spans="1:13" s="316" customFormat="1" ht="13.9" customHeight="1" x14ac:dyDescent="0.2">
      <c r="A153" s="349" t="s">
        <v>109</v>
      </c>
      <c r="B153" s="39">
        <v>18.899999999999999</v>
      </c>
      <c r="C153" s="39">
        <v>18</v>
      </c>
      <c r="D153" s="39">
        <v>18.600000000000001</v>
      </c>
      <c r="E153" s="39">
        <v>20.100000000000001</v>
      </c>
      <c r="F153" s="39">
        <v>24.7</v>
      </c>
      <c r="G153" s="39">
        <v>80.2</v>
      </c>
      <c r="H153" s="108">
        <v>25.9</v>
      </c>
      <c r="I153" s="108">
        <v>33.1</v>
      </c>
      <c r="J153" s="108">
        <v>34.9</v>
      </c>
      <c r="K153" s="108">
        <v>24.9</v>
      </c>
      <c r="L153" s="108">
        <v>123.1</v>
      </c>
      <c r="M153" s="108">
        <v>299.5</v>
      </c>
    </row>
    <row r="154" spans="1:13" s="316" customFormat="1" ht="13.9" customHeight="1" x14ac:dyDescent="0.2">
      <c r="A154" s="349" t="s">
        <v>61</v>
      </c>
      <c r="B154" s="39" t="s">
        <v>33</v>
      </c>
      <c r="C154" s="39" t="s">
        <v>33</v>
      </c>
      <c r="D154" s="39">
        <v>0</v>
      </c>
      <c r="E154" s="39" t="s">
        <v>33</v>
      </c>
      <c r="F154" s="39">
        <v>8.1999999999999993</v>
      </c>
      <c r="G154" s="39">
        <v>31.1</v>
      </c>
      <c r="H154" s="108">
        <v>136.9</v>
      </c>
      <c r="I154" s="108" t="s">
        <v>33</v>
      </c>
      <c r="J154" s="108">
        <v>0</v>
      </c>
      <c r="K154" s="108" t="s">
        <v>33</v>
      </c>
      <c r="L154" s="108">
        <v>34.5</v>
      </c>
      <c r="M154" s="108">
        <v>144.5</v>
      </c>
    </row>
    <row r="155" spans="1:13" s="316" customFormat="1" ht="13.9" customHeight="1" x14ac:dyDescent="0.2">
      <c r="A155" s="262" t="s">
        <v>9</v>
      </c>
      <c r="B155" s="39">
        <v>0.1</v>
      </c>
      <c r="C155" s="39">
        <v>0.1</v>
      </c>
      <c r="D155" s="39">
        <v>0</v>
      </c>
      <c r="E155" s="39" t="s">
        <v>33</v>
      </c>
      <c r="F155" s="39" t="s">
        <v>33</v>
      </c>
      <c r="G155" s="39" t="s">
        <v>33</v>
      </c>
      <c r="H155" s="108" t="s">
        <v>33</v>
      </c>
      <c r="I155" s="108" t="s">
        <v>33</v>
      </c>
      <c r="J155" s="108">
        <v>0</v>
      </c>
      <c r="K155" s="108" t="s">
        <v>33</v>
      </c>
      <c r="L155" s="108" t="s">
        <v>33</v>
      </c>
      <c r="M155" s="108" t="s">
        <v>33</v>
      </c>
    </row>
    <row r="156" spans="1:13" s="316" customFormat="1" ht="13.9" customHeight="1" x14ac:dyDescent="0.2">
      <c r="A156" s="262" t="s">
        <v>208</v>
      </c>
      <c r="B156" s="39">
        <v>12.7</v>
      </c>
      <c r="C156" s="39">
        <v>143.4</v>
      </c>
      <c r="D156" s="39">
        <v>48.9</v>
      </c>
      <c r="E156" s="39">
        <v>28.7</v>
      </c>
      <c r="F156" s="39">
        <v>24.4</v>
      </c>
      <c r="G156" s="39">
        <v>116.3</v>
      </c>
      <c r="H156" s="108">
        <v>271.89999999999998</v>
      </c>
      <c r="I156" s="108">
        <v>296.10000000000002</v>
      </c>
      <c r="J156" s="108">
        <v>211.5</v>
      </c>
      <c r="K156" s="108">
        <v>190.5</v>
      </c>
      <c r="L156" s="108">
        <v>111</v>
      </c>
      <c r="M156" s="108">
        <v>271.10000000000002</v>
      </c>
    </row>
    <row r="157" spans="1:13" s="316" customFormat="1" ht="12.75" customHeight="1" x14ac:dyDescent="0.2">
      <c r="A157" s="346"/>
      <c r="B157" s="39"/>
      <c r="C157" s="39"/>
      <c r="D157" s="39"/>
      <c r="E157" s="39"/>
      <c r="F157" s="39"/>
      <c r="G157" s="39"/>
      <c r="H157" s="108"/>
      <c r="I157" s="108"/>
      <c r="J157" s="108"/>
      <c r="K157" s="108"/>
      <c r="L157" s="108"/>
      <c r="M157" s="108"/>
    </row>
    <row r="158" spans="1:13" s="316" customFormat="1" ht="12.95" customHeight="1" x14ac:dyDescent="0.2">
      <c r="A158" s="284" t="s">
        <v>56</v>
      </c>
      <c r="B158" s="323">
        <v>57.4</v>
      </c>
      <c r="C158" s="323">
        <v>38.799999999999997</v>
      </c>
      <c r="D158" s="323">
        <v>46.4</v>
      </c>
      <c r="E158" s="323">
        <v>73.5</v>
      </c>
      <c r="F158" s="323">
        <v>69.2</v>
      </c>
      <c r="G158" s="323">
        <v>79.7</v>
      </c>
      <c r="H158" s="356">
        <v>68.400000000000006</v>
      </c>
      <c r="I158" s="356">
        <v>80.3</v>
      </c>
      <c r="J158" s="356">
        <v>127</v>
      </c>
      <c r="K158" s="356">
        <v>77.7</v>
      </c>
      <c r="L158" s="356">
        <v>111.5</v>
      </c>
      <c r="M158" s="356">
        <v>82.7</v>
      </c>
    </row>
    <row r="159" spans="1:13" s="316" customFormat="1" ht="12.95" customHeight="1" x14ac:dyDescent="0.2">
      <c r="A159" s="349" t="s">
        <v>10</v>
      </c>
      <c r="B159" s="39">
        <v>33.1</v>
      </c>
      <c r="C159" s="39">
        <v>19</v>
      </c>
      <c r="D159" s="39">
        <v>15.6</v>
      </c>
      <c r="E159" s="39">
        <v>27.2</v>
      </c>
      <c r="F159" s="39">
        <v>28.9</v>
      </c>
      <c r="G159" s="39">
        <v>38.1</v>
      </c>
      <c r="H159" s="251">
        <v>33.6</v>
      </c>
      <c r="I159" s="251">
        <v>42</v>
      </c>
      <c r="J159" s="251">
        <v>39.700000000000003</v>
      </c>
      <c r="K159" s="251">
        <v>37</v>
      </c>
      <c r="L159" s="251">
        <v>34.6</v>
      </c>
      <c r="M159" s="251">
        <v>22.5</v>
      </c>
    </row>
    <row r="160" spans="1:13" s="316" customFormat="1" ht="12.95" customHeight="1" x14ac:dyDescent="0.2">
      <c r="A160" s="349" t="s">
        <v>109</v>
      </c>
      <c r="B160" s="39">
        <v>10.5</v>
      </c>
      <c r="C160" s="39">
        <v>7.3</v>
      </c>
      <c r="D160" s="39">
        <v>15.3</v>
      </c>
      <c r="E160" s="39">
        <v>18.7</v>
      </c>
      <c r="F160" s="39">
        <v>7.8</v>
      </c>
      <c r="G160" s="39">
        <v>7.2</v>
      </c>
      <c r="H160" s="251">
        <v>6.7</v>
      </c>
      <c r="I160" s="251">
        <v>3.2</v>
      </c>
      <c r="J160" s="251">
        <v>1.8</v>
      </c>
      <c r="K160" s="251">
        <v>2.1</v>
      </c>
      <c r="L160" s="251">
        <v>11.5</v>
      </c>
      <c r="M160" s="251">
        <v>10</v>
      </c>
    </row>
    <row r="161" spans="1:13" s="316" customFormat="1" ht="12.95" customHeight="1" x14ac:dyDescent="0.2">
      <c r="A161" s="349" t="s">
        <v>61</v>
      </c>
      <c r="B161" s="39" t="s">
        <v>33</v>
      </c>
      <c r="C161" s="39" t="s">
        <v>33</v>
      </c>
      <c r="D161" s="39" t="s">
        <v>33</v>
      </c>
      <c r="E161" s="39">
        <v>0.1</v>
      </c>
      <c r="F161" s="39">
        <v>0.2</v>
      </c>
      <c r="G161" s="39" t="s">
        <v>33</v>
      </c>
      <c r="H161" s="251" t="s">
        <v>33</v>
      </c>
      <c r="I161" s="251" t="s">
        <v>33</v>
      </c>
      <c r="J161" s="251" t="s">
        <v>33</v>
      </c>
      <c r="K161" s="251" t="s">
        <v>33</v>
      </c>
      <c r="L161" s="251" t="s">
        <v>33</v>
      </c>
      <c r="M161" s="251" t="s">
        <v>33</v>
      </c>
    </row>
    <row r="162" spans="1:13" s="316" customFormat="1" ht="12.95" customHeight="1" x14ac:dyDescent="0.2">
      <c r="A162" s="262" t="s">
        <v>9</v>
      </c>
      <c r="B162" s="39">
        <v>1.4</v>
      </c>
      <c r="C162" s="39">
        <v>0.6</v>
      </c>
      <c r="D162" s="39">
        <v>0.8</v>
      </c>
      <c r="E162" s="39">
        <v>0.8</v>
      </c>
      <c r="F162" s="39">
        <v>0.2</v>
      </c>
      <c r="G162" s="39">
        <v>0.2</v>
      </c>
      <c r="H162" s="251">
        <v>0</v>
      </c>
      <c r="I162" s="251">
        <v>1</v>
      </c>
      <c r="J162" s="251">
        <v>0.9</v>
      </c>
      <c r="K162" s="251" t="s">
        <v>33</v>
      </c>
      <c r="L162" s="251" t="s">
        <v>33</v>
      </c>
      <c r="M162" s="251" t="s">
        <v>33</v>
      </c>
    </row>
    <row r="163" spans="1:13" s="316" customFormat="1" ht="12.95" customHeight="1" x14ac:dyDescent="0.2">
      <c r="A163" s="262" t="s">
        <v>208</v>
      </c>
      <c r="B163" s="39">
        <v>12.4</v>
      </c>
      <c r="C163" s="39">
        <v>12</v>
      </c>
      <c r="D163" s="39">
        <v>14.7</v>
      </c>
      <c r="E163" s="39">
        <v>26.7</v>
      </c>
      <c r="F163" s="39">
        <v>32.1</v>
      </c>
      <c r="G163" s="39">
        <v>34.1</v>
      </c>
      <c r="H163" s="251">
        <v>28</v>
      </c>
      <c r="I163" s="251">
        <v>34.1</v>
      </c>
      <c r="J163" s="251">
        <v>84.6</v>
      </c>
      <c r="K163" s="251">
        <v>38.700000000000003</v>
      </c>
      <c r="L163" s="251">
        <v>65.400000000000006</v>
      </c>
      <c r="M163" s="251">
        <v>50.2</v>
      </c>
    </row>
    <row r="164" spans="1:13" s="316" customFormat="1" ht="9.75" customHeight="1" thickBot="1" x14ac:dyDescent="0.25">
      <c r="A164" s="350"/>
      <c r="B164" s="334"/>
      <c r="C164" s="334"/>
      <c r="D164" s="334"/>
      <c r="E164" s="334"/>
      <c r="F164" s="334"/>
      <c r="G164" s="334"/>
      <c r="H164" s="334"/>
      <c r="I164" s="334"/>
      <c r="J164" s="334"/>
      <c r="K164" s="334"/>
      <c r="L164" s="334"/>
      <c r="M164" s="334"/>
    </row>
    <row r="165" spans="1:13" ht="7.5" customHeight="1" x14ac:dyDescent="0.2"/>
  </sheetData>
  <hyperlinks>
    <hyperlink ref="A1" location="Мазмуну!A1" display="МАЗМУНУНА  кайтуу" xr:uid="{00000000-0004-0000-6800-000000000000}"/>
  </hyperlinks>
  <pageMargins left="0.78740157480314965" right="0.59055118110236227" top="0.78740157480314965" bottom="0.78740157480314965" header="0.51181102362204722" footer="0.51181102362204722"/>
  <pageSetup paperSize="9" orientation="portrait" horizontalDpi="120" verticalDpi="144"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M46"/>
  <sheetViews>
    <sheetView zoomScaleNormal="100" workbookViewId="0">
      <selection activeCell="M42" sqref="M42"/>
    </sheetView>
  </sheetViews>
  <sheetFormatPr defaultColWidth="8.85546875" defaultRowHeight="12.75" x14ac:dyDescent="0.2"/>
  <cols>
    <col min="1" max="1" width="44.5703125" style="385" customWidth="1"/>
    <col min="2" max="4" width="8.85546875" style="385" hidden="1" customWidth="1"/>
    <col min="5" max="6" width="8.7109375" style="385" hidden="1" customWidth="1"/>
    <col min="7" max="8" width="9.42578125" style="385" hidden="1" customWidth="1"/>
    <col min="9" max="13" width="9.42578125" style="385" customWidth="1"/>
    <col min="14" max="16384" width="8.85546875" style="385"/>
  </cols>
  <sheetData>
    <row r="1" spans="1:13" s="6" customFormat="1" ht="12.95" customHeight="1" x14ac:dyDescent="0.2">
      <c r="A1" s="952" t="s">
        <v>1375</v>
      </c>
    </row>
    <row r="2" spans="1:13" s="371" customFormat="1" ht="18" customHeight="1" x14ac:dyDescent="0.25">
      <c r="A2" s="370" t="s">
        <v>392</v>
      </c>
    </row>
    <row r="3" spans="1:13" s="371" customFormat="1" ht="18" customHeight="1" x14ac:dyDescent="0.25">
      <c r="A3" s="370" t="s">
        <v>393</v>
      </c>
    </row>
    <row r="4" spans="1:13" s="245" customFormat="1" ht="18" customHeight="1" thickBot="1" x14ac:dyDescent="0.25">
      <c r="A4" s="372" t="s">
        <v>171</v>
      </c>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2">
        <v>2023</v>
      </c>
      <c r="L5" s="282">
        <v>2024</v>
      </c>
      <c r="M5" s="282">
        <v>2025</v>
      </c>
    </row>
    <row r="6" spans="1:13" s="245" customFormat="1" ht="6" customHeight="1" x14ac:dyDescent="0.2">
      <c r="A6" s="374"/>
      <c r="B6" s="292"/>
      <c r="C6" s="292"/>
      <c r="D6" s="292"/>
      <c r="E6" s="292"/>
    </row>
    <row r="7" spans="1:13" s="233" customFormat="1" ht="12.75" customHeight="1" x14ac:dyDescent="0.2">
      <c r="A7" s="375" t="s">
        <v>19</v>
      </c>
      <c r="B7" s="291">
        <v>290535</v>
      </c>
      <c r="C7" s="291">
        <v>307859.7</v>
      </c>
      <c r="D7" s="291">
        <v>350149.6</v>
      </c>
      <c r="E7" s="291">
        <v>406293.6</v>
      </c>
      <c r="F7" s="291">
        <v>422307</v>
      </c>
      <c r="G7" s="291">
        <v>464322.8</v>
      </c>
      <c r="H7" s="291">
        <v>494598.9</v>
      </c>
      <c r="I7" s="291">
        <v>632638.4</v>
      </c>
      <c r="J7" s="291">
        <v>776885.8</v>
      </c>
      <c r="K7" s="291">
        <v>943261</v>
      </c>
      <c r="L7" s="291">
        <v>1212152.1000000001</v>
      </c>
      <c r="M7" s="291">
        <v>2031278.0839000002</v>
      </c>
    </row>
    <row r="8" spans="1:13" s="245" customFormat="1" ht="12" x14ac:dyDescent="0.2">
      <c r="A8" s="376" t="s">
        <v>20</v>
      </c>
      <c r="B8" s="292"/>
      <c r="C8" s="292"/>
      <c r="D8" s="292"/>
      <c r="E8" s="292"/>
      <c r="F8" s="292"/>
      <c r="G8" s="292"/>
      <c r="H8" s="292"/>
      <c r="I8" s="292"/>
      <c r="J8" s="292"/>
      <c r="K8" s="292"/>
      <c r="L8" s="292"/>
      <c r="M8" s="292"/>
    </row>
    <row r="9" spans="1:13" s="245" customFormat="1" ht="24" customHeight="1" x14ac:dyDescent="0.2">
      <c r="A9" s="377" t="s">
        <v>394</v>
      </c>
      <c r="B9" s="292">
        <v>3576.1</v>
      </c>
      <c r="C9" s="292">
        <v>3354.6</v>
      </c>
      <c r="D9" s="292">
        <v>2950</v>
      </c>
      <c r="E9" s="292">
        <v>3372.2</v>
      </c>
      <c r="F9" s="292">
        <v>3371.6</v>
      </c>
      <c r="G9" s="292">
        <v>3303</v>
      </c>
      <c r="H9" s="292">
        <v>3780.5</v>
      </c>
      <c r="I9" s="292">
        <v>5756.4</v>
      </c>
      <c r="J9" s="292">
        <v>8166.4</v>
      </c>
      <c r="K9" s="292">
        <v>9964.7000000000007</v>
      </c>
      <c r="L9" s="292">
        <v>12098.8</v>
      </c>
      <c r="M9" s="292">
        <v>17564.0857</v>
      </c>
    </row>
    <row r="10" spans="1:13" s="245" customFormat="1" ht="12.75" customHeight="1" x14ac:dyDescent="0.2">
      <c r="A10" s="378" t="s">
        <v>101</v>
      </c>
      <c r="B10" s="292">
        <v>5985.6</v>
      </c>
      <c r="C10" s="292">
        <v>7973.7</v>
      </c>
      <c r="D10" s="292">
        <v>15749.7</v>
      </c>
      <c r="E10" s="292">
        <v>22743.7</v>
      </c>
      <c r="F10" s="292">
        <v>29225.7</v>
      </c>
      <c r="G10" s="292">
        <v>25957</v>
      </c>
      <c r="H10" s="292">
        <v>24410.2</v>
      </c>
      <c r="I10" s="292">
        <v>34183.1</v>
      </c>
      <c r="J10" s="292">
        <v>39912.6</v>
      </c>
      <c r="K10" s="292">
        <v>57512</v>
      </c>
      <c r="L10" s="292">
        <v>67113.5</v>
      </c>
      <c r="M10" s="292">
        <v>94531.926699999996</v>
      </c>
    </row>
    <row r="11" spans="1:13" s="245" customFormat="1" ht="12.75" customHeight="1" x14ac:dyDescent="0.2">
      <c r="A11" s="378" t="s">
        <v>64</v>
      </c>
      <c r="B11" s="292">
        <v>138400.70000000001</v>
      </c>
      <c r="C11" s="292">
        <v>137273.4</v>
      </c>
      <c r="D11" s="292">
        <v>158215.4</v>
      </c>
      <c r="E11" s="292">
        <v>175393.8</v>
      </c>
      <c r="F11" s="292">
        <v>184634</v>
      </c>
      <c r="G11" s="292">
        <v>219905.2</v>
      </c>
      <c r="H11" s="292">
        <v>265422.2</v>
      </c>
      <c r="I11" s="292">
        <v>310444.3</v>
      </c>
      <c r="J11" s="292">
        <v>373340.5</v>
      </c>
      <c r="K11" s="292">
        <v>402158.1</v>
      </c>
      <c r="L11" s="292">
        <v>496495.1</v>
      </c>
      <c r="M11" s="292">
        <v>686843.57110000006</v>
      </c>
    </row>
    <row r="12" spans="1:13" s="245" customFormat="1" ht="23.45" customHeight="1" x14ac:dyDescent="0.2">
      <c r="A12" s="379" t="s">
        <v>90</v>
      </c>
      <c r="B12" s="292">
        <v>20662.2</v>
      </c>
      <c r="C12" s="292">
        <v>19499.7</v>
      </c>
      <c r="D12" s="292">
        <v>22960</v>
      </c>
      <c r="E12" s="292">
        <v>26844.6</v>
      </c>
      <c r="F12" s="292">
        <v>28925.8</v>
      </c>
      <c r="G12" s="292">
        <v>30632.6</v>
      </c>
      <c r="H12" s="292">
        <v>32861.199999999997</v>
      </c>
      <c r="I12" s="292">
        <v>46446.5</v>
      </c>
      <c r="J12" s="292">
        <v>63448.5</v>
      </c>
      <c r="K12" s="292">
        <v>74368.899999999994</v>
      </c>
      <c r="L12" s="292">
        <v>91959.9</v>
      </c>
      <c r="M12" s="292">
        <v>117694.829</v>
      </c>
    </row>
    <row r="13" spans="1:13" s="245" customFormat="1" ht="12.75" customHeight="1" x14ac:dyDescent="0.2">
      <c r="A13" s="380" t="s">
        <v>66</v>
      </c>
      <c r="B13" s="292">
        <v>651.29999999999995</v>
      </c>
      <c r="C13" s="292">
        <v>58.6</v>
      </c>
      <c r="D13" s="292">
        <v>19.2</v>
      </c>
      <c r="E13" s="292">
        <v>4.7</v>
      </c>
      <c r="F13" s="292">
        <v>37</v>
      </c>
      <c r="G13" s="292">
        <v>47.2</v>
      </c>
      <c r="H13" s="292">
        <v>62.4</v>
      </c>
      <c r="I13" s="292">
        <v>28.9</v>
      </c>
      <c r="J13" s="292">
        <v>45.1</v>
      </c>
      <c r="K13" s="292">
        <v>22.3</v>
      </c>
      <c r="L13" s="292">
        <v>25.7</v>
      </c>
      <c r="M13" s="292">
        <v>50.325499999999998</v>
      </c>
    </row>
    <row r="14" spans="1:13" s="245" customFormat="1" ht="36" x14ac:dyDescent="0.2">
      <c r="A14" s="379" t="s">
        <v>91</v>
      </c>
      <c r="B14" s="292">
        <v>3934.9</v>
      </c>
      <c r="C14" s="292">
        <v>2681.2</v>
      </c>
      <c r="D14" s="292">
        <v>2480.9</v>
      </c>
      <c r="E14" s="292">
        <v>2217.1999999999998</v>
      </c>
      <c r="F14" s="292">
        <v>2377</v>
      </c>
      <c r="G14" s="292">
        <v>3532.1</v>
      </c>
      <c r="H14" s="292">
        <v>4050.3</v>
      </c>
      <c r="I14" s="292">
        <v>5548</v>
      </c>
      <c r="J14" s="292">
        <v>6699.9</v>
      </c>
      <c r="K14" s="292">
        <v>8638.7999999999993</v>
      </c>
      <c r="L14" s="292">
        <v>8795.2999999999993</v>
      </c>
      <c r="M14" s="292">
        <v>14114.822900000001</v>
      </c>
    </row>
    <row r="15" spans="1:13" s="245" customFormat="1" ht="24" x14ac:dyDescent="0.2">
      <c r="A15" s="379" t="s">
        <v>68</v>
      </c>
      <c r="B15" s="292">
        <v>1757.2</v>
      </c>
      <c r="C15" s="292">
        <v>1958.6</v>
      </c>
      <c r="D15" s="292">
        <v>1924</v>
      </c>
      <c r="E15" s="292">
        <v>1763</v>
      </c>
      <c r="F15" s="292">
        <v>2033.1</v>
      </c>
      <c r="G15" s="292">
        <v>2021.7</v>
      </c>
      <c r="H15" s="292">
        <v>1989.8</v>
      </c>
      <c r="I15" s="292">
        <v>2652.9</v>
      </c>
      <c r="J15" s="292">
        <v>3534.1</v>
      </c>
      <c r="K15" s="292">
        <v>4806.1000000000004</v>
      </c>
      <c r="L15" s="292">
        <v>6310.5</v>
      </c>
      <c r="M15" s="292">
        <v>8778.0404999999992</v>
      </c>
    </row>
    <row r="16" spans="1:13" s="245" customFormat="1" ht="23.85" customHeight="1" x14ac:dyDescent="0.2">
      <c r="A16" s="379" t="s">
        <v>395</v>
      </c>
      <c r="B16" s="292">
        <v>3589.2</v>
      </c>
      <c r="C16" s="292">
        <v>5265.2</v>
      </c>
      <c r="D16" s="292">
        <v>8142</v>
      </c>
      <c r="E16" s="292">
        <v>12868.4</v>
      </c>
      <c r="F16" s="292">
        <v>13652.7</v>
      </c>
      <c r="G16" s="292">
        <v>6179.625</v>
      </c>
      <c r="H16" s="292">
        <v>1301.4000000000001</v>
      </c>
      <c r="I16" s="292">
        <v>3695.9</v>
      </c>
      <c r="J16" s="292">
        <v>7628.6</v>
      </c>
      <c r="K16" s="292">
        <v>7136.3</v>
      </c>
      <c r="L16" s="292">
        <v>15024.1</v>
      </c>
      <c r="M16" s="292">
        <v>20590.6826</v>
      </c>
    </row>
    <row r="17" spans="1:13" s="245" customFormat="1" ht="12.75" customHeight="1" x14ac:dyDescent="0.2">
      <c r="A17" s="380" t="s">
        <v>70</v>
      </c>
      <c r="B17" s="292">
        <v>1109.0999999999999</v>
      </c>
      <c r="C17" s="292">
        <v>873.7</v>
      </c>
      <c r="D17" s="292">
        <v>718.5</v>
      </c>
      <c r="E17" s="292">
        <v>865</v>
      </c>
      <c r="F17" s="292">
        <v>922.4</v>
      </c>
      <c r="G17" s="292">
        <v>785.6</v>
      </c>
      <c r="H17" s="292">
        <v>836</v>
      </c>
      <c r="I17" s="292">
        <v>911.6</v>
      </c>
      <c r="J17" s="292">
        <v>1454.3</v>
      </c>
      <c r="K17" s="292">
        <v>2214.5</v>
      </c>
      <c r="L17" s="292">
        <v>2711</v>
      </c>
      <c r="M17" s="292">
        <v>3973.2067999999999</v>
      </c>
    </row>
    <row r="18" spans="1:13" s="245" customFormat="1" ht="12.75" customHeight="1" x14ac:dyDescent="0.2">
      <c r="A18" s="380" t="s">
        <v>71</v>
      </c>
      <c r="B18" s="292">
        <v>266.60000000000002</v>
      </c>
      <c r="C18" s="292">
        <v>328.1</v>
      </c>
      <c r="D18" s="292">
        <v>294.10000000000002</v>
      </c>
      <c r="E18" s="292">
        <v>485.6</v>
      </c>
      <c r="F18" s="292">
        <v>350.8</v>
      </c>
      <c r="G18" s="292">
        <v>415.8</v>
      </c>
      <c r="H18" s="292">
        <v>865.2</v>
      </c>
      <c r="I18" s="292">
        <v>876.4</v>
      </c>
      <c r="J18" s="292">
        <v>819.9</v>
      </c>
      <c r="K18" s="292">
        <v>717.3</v>
      </c>
      <c r="L18" s="292">
        <v>1156.8</v>
      </c>
      <c r="M18" s="292">
        <v>1190.9808</v>
      </c>
    </row>
    <row r="19" spans="1:13" s="245" customFormat="1" ht="12.75" customHeight="1" x14ac:dyDescent="0.2">
      <c r="A19" s="380" t="s">
        <v>72</v>
      </c>
      <c r="B19" s="292">
        <v>2589.8000000000002</v>
      </c>
      <c r="C19" s="292">
        <v>2718.8</v>
      </c>
      <c r="D19" s="292">
        <v>2619.4</v>
      </c>
      <c r="E19" s="292">
        <v>2872.7</v>
      </c>
      <c r="F19" s="292">
        <v>3821.3</v>
      </c>
      <c r="G19" s="292">
        <v>3568.3</v>
      </c>
      <c r="H19" s="292">
        <v>3410.9</v>
      </c>
      <c r="I19" s="292">
        <v>4791.8999999999996</v>
      </c>
      <c r="J19" s="292">
        <v>6086.7</v>
      </c>
      <c r="K19" s="292">
        <v>7904.8</v>
      </c>
      <c r="L19" s="292">
        <v>8562.1</v>
      </c>
      <c r="M19" s="292">
        <v>13132.607099999999</v>
      </c>
    </row>
    <row r="20" spans="1:13" s="245" customFormat="1" ht="12.75" customHeight="1" x14ac:dyDescent="0.2">
      <c r="A20" s="317" t="s">
        <v>363</v>
      </c>
      <c r="B20" s="292">
        <v>17598</v>
      </c>
      <c r="C20" s="292">
        <v>15001.9</v>
      </c>
      <c r="D20" s="292">
        <v>12853.8</v>
      </c>
      <c r="E20" s="292">
        <v>15079.3</v>
      </c>
      <c r="F20" s="292">
        <v>18066.599999999999</v>
      </c>
      <c r="G20" s="292">
        <v>18392.2</v>
      </c>
      <c r="H20" s="292">
        <v>16647.8</v>
      </c>
      <c r="I20" s="292">
        <v>26096.7</v>
      </c>
      <c r="J20" s="292">
        <v>31090.6</v>
      </c>
      <c r="K20" s="292">
        <v>36248.5</v>
      </c>
      <c r="L20" s="292">
        <v>44854.2</v>
      </c>
      <c r="M20" s="292">
        <v>67489.89420000001</v>
      </c>
    </row>
    <row r="21" spans="1:13" s="245" customFormat="1" ht="36" x14ac:dyDescent="0.2">
      <c r="A21" s="379" t="s">
        <v>396</v>
      </c>
      <c r="B21" s="292">
        <v>81052.3</v>
      </c>
      <c r="C21" s="292">
        <v>83879.899999999994</v>
      </c>
      <c r="D21" s="292">
        <v>101303.6</v>
      </c>
      <c r="E21" s="292">
        <v>106700.7</v>
      </c>
      <c r="F21" s="292">
        <v>108228.5</v>
      </c>
      <c r="G21" s="292">
        <v>147946.9</v>
      </c>
      <c r="H21" s="292">
        <v>197561.7</v>
      </c>
      <c r="I21" s="292">
        <v>211520.4</v>
      </c>
      <c r="J21" s="292">
        <v>242612.5</v>
      </c>
      <c r="K21" s="292">
        <v>248935.7</v>
      </c>
      <c r="L21" s="292">
        <v>303320.59999999998</v>
      </c>
      <c r="M21" s="292">
        <v>422201.93520000001</v>
      </c>
    </row>
    <row r="22" spans="1:13" s="245" customFormat="1" ht="24" x14ac:dyDescent="0.2">
      <c r="A22" s="379" t="s">
        <v>75</v>
      </c>
      <c r="B22" s="292">
        <v>58.9</v>
      </c>
      <c r="C22" s="292">
        <v>91.1</v>
      </c>
      <c r="D22" s="292">
        <v>111.3</v>
      </c>
      <c r="E22" s="292">
        <v>79.099999999999994</v>
      </c>
      <c r="F22" s="292">
        <v>42.9</v>
      </c>
      <c r="G22" s="292">
        <v>63.2</v>
      </c>
      <c r="H22" s="292">
        <v>100.8</v>
      </c>
      <c r="I22" s="292">
        <v>103</v>
      </c>
      <c r="J22" s="292">
        <v>173.3</v>
      </c>
      <c r="K22" s="292">
        <v>221.2</v>
      </c>
      <c r="L22" s="292">
        <v>445.8</v>
      </c>
      <c r="M22" s="292">
        <v>221.92329999999998</v>
      </c>
    </row>
    <row r="23" spans="1:13" s="245" customFormat="1" ht="12.75" customHeight="1" x14ac:dyDescent="0.2">
      <c r="A23" s="380" t="s">
        <v>76</v>
      </c>
      <c r="B23" s="292">
        <v>1798.7</v>
      </c>
      <c r="C23" s="292">
        <v>1882.9</v>
      </c>
      <c r="D23" s="292">
        <v>1657.8</v>
      </c>
      <c r="E23" s="292">
        <v>1426.1</v>
      </c>
      <c r="F23" s="292">
        <v>1608.9</v>
      </c>
      <c r="G23" s="292">
        <v>1412.7</v>
      </c>
      <c r="H23" s="292">
        <v>1275.0999999999999</v>
      </c>
      <c r="I23" s="292">
        <v>1459.4</v>
      </c>
      <c r="J23" s="292">
        <v>2148.8000000000002</v>
      </c>
      <c r="K23" s="292">
        <v>2257.4</v>
      </c>
      <c r="L23" s="292">
        <v>2497.8000000000002</v>
      </c>
      <c r="M23" s="292">
        <v>2620.4178999999999</v>
      </c>
    </row>
    <row r="24" spans="1:13" s="245" customFormat="1" ht="12" x14ac:dyDescent="0.2">
      <c r="A24" s="379" t="s">
        <v>77</v>
      </c>
      <c r="B24" s="292">
        <v>332.8</v>
      </c>
      <c r="C24" s="292">
        <v>336.3</v>
      </c>
      <c r="D24" s="292">
        <v>282</v>
      </c>
      <c r="E24" s="292">
        <v>438.1</v>
      </c>
      <c r="F24" s="292">
        <v>488.8</v>
      </c>
      <c r="G24" s="292">
        <v>325.39999999999998</v>
      </c>
      <c r="H24" s="292">
        <v>209.8</v>
      </c>
      <c r="I24" s="292">
        <v>380.1</v>
      </c>
      <c r="J24" s="292">
        <v>493.5</v>
      </c>
      <c r="K24" s="292">
        <v>555.1</v>
      </c>
      <c r="L24" s="292">
        <v>657.2</v>
      </c>
      <c r="M24" s="292">
        <v>838.07209999999998</v>
      </c>
    </row>
    <row r="25" spans="1:13" s="245" customFormat="1" ht="12" x14ac:dyDescent="0.2">
      <c r="A25" s="379" t="s">
        <v>78</v>
      </c>
      <c r="B25" s="292">
        <v>1549.1</v>
      </c>
      <c r="C25" s="292">
        <v>1350.1</v>
      </c>
      <c r="D25" s="292">
        <v>1532.9</v>
      </c>
      <c r="E25" s="292">
        <v>2319.9</v>
      </c>
      <c r="F25" s="292">
        <v>2435.8000000000002</v>
      </c>
      <c r="G25" s="292">
        <v>2866.9</v>
      </c>
      <c r="H25" s="292">
        <v>2660.4</v>
      </c>
      <c r="I25" s="292">
        <v>3545.5</v>
      </c>
      <c r="J25" s="292">
        <v>4112.5</v>
      </c>
      <c r="K25" s="292">
        <v>4637.6000000000004</v>
      </c>
      <c r="L25" s="292">
        <v>5859.2</v>
      </c>
      <c r="M25" s="292">
        <v>9537.5727999999999</v>
      </c>
    </row>
    <row r="26" spans="1:13" s="245" customFormat="1" ht="24" x14ac:dyDescent="0.2">
      <c r="A26" s="379" t="s">
        <v>104</v>
      </c>
      <c r="B26" s="292">
        <v>1450.6</v>
      </c>
      <c r="C26" s="292">
        <v>1347.4</v>
      </c>
      <c r="D26" s="292">
        <v>1315.7</v>
      </c>
      <c r="E26" s="292">
        <v>1429.2</v>
      </c>
      <c r="F26" s="292">
        <v>1642.3</v>
      </c>
      <c r="G26" s="292">
        <v>1714.9</v>
      </c>
      <c r="H26" s="292">
        <v>1589.6</v>
      </c>
      <c r="I26" s="292">
        <v>2387</v>
      </c>
      <c r="J26" s="292">
        <v>2992.2</v>
      </c>
      <c r="K26" s="292">
        <v>3493.6</v>
      </c>
      <c r="L26" s="292">
        <v>4314.8999999999996</v>
      </c>
      <c r="M26" s="292">
        <v>4408.2604000000001</v>
      </c>
    </row>
    <row r="27" spans="1:13" s="245" customFormat="1" ht="24" x14ac:dyDescent="0.2">
      <c r="A27" s="381" t="s">
        <v>22</v>
      </c>
      <c r="B27" s="292">
        <v>25322.2</v>
      </c>
      <c r="C27" s="292">
        <v>33839</v>
      </c>
      <c r="D27" s="292">
        <v>34377</v>
      </c>
      <c r="E27" s="292">
        <v>40332.5</v>
      </c>
      <c r="F27" s="292">
        <v>39195.9</v>
      </c>
      <c r="G27" s="292">
        <v>37982.9</v>
      </c>
      <c r="H27" s="292">
        <v>39347.800000000003</v>
      </c>
      <c r="I27" s="292">
        <v>44730.1</v>
      </c>
      <c r="J27" s="292">
        <v>57534.400000000001</v>
      </c>
      <c r="K27" s="292">
        <v>54849.8</v>
      </c>
      <c r="L27" s="292">
        <v>75431.899999999994</v>
      </c>
      <c r="M27" s="292">
        <v>91983.984400000001</v>
      </c>
    </row>
    <row r="28" spans="1:13" s="245" customFormat="1" ht="24" x14ac:dyDescent="0.2">
      <c r="A28" s="379" t="s">
        <v>79</v>
      </c>
      <c r="B28" s="292">
        <v>19608.900000000001</v>
      </c>
      <c r="C28" s="292">
        <v>25989.200000000001</v>
      </c>
      <c r="D28" s="292">
        <v>25885.3</v>
      </c>
      <c r="E28" s="292">
        <v>31345.7</v>
      </c>
      <c r="F28" s="292">
        <v>30431.599999999999</v>
      </c>
      <c r="G28" s="292">
        <v>29185.3</v>
      </c>
      <c r="H28" s="292">
        <v>29619.1</v>
      </c>
      <c r="I28" s="292">
        <v>33092.800000000003</v>
      </c>
      <c r="J28" s="292">
        <v>45914.3</v>
      </c>
      <c r="K28" s="292">
        <v>42823.8</v>
      </c>
      <c r="L28" s="292">
        <v>55471.9</v>
      </c>
      <c r="M28" s="292">
        <v>65879.112399999998</v>
      </c>
    </row>
    <row r="29" spans="1:13" s="245" customFormat="1" ht="24" x14ac:dyDescent="0.2">
      <c r="A29" s="379" t="s">
        <v>80</v>
      </c>
      <c r="B29" s="292">
        <v>2094.6999999999998</v>
      </c>
      <c r="C29" s="292">
        <v>3631.1</v>
      </c>
      <c r="D29" s="292">
        <v>4333.3999999999996</v>
      </c>
      <c r="E29" s="292">
        <v>4323.3</v>
      </c>
      <c r="F29" s="292">
        <v>4546.1000000000004</v>
      </c>
      <c r="G29" s="292">
        <v>4784.2</v>
      </c>
      <c r="H29" s="292">
        <v>5290.4</v>
      </c>
      <c r="I29" s="292">
        <v>6891.8</v>
      </c>
      <c r="J29" s="292">
        <v>7698.6</v>
      </c>
      <c r="K29" s="292">
        <v>8667.2000000000007</v>
      </c>
      <c r="L29" s="292">
        <v>11669.4</v>
      </c>
      <c r="M29" s="292">
        <v>12699.64</v>
      </c>
    </row>
    <row r="30" spans="1:13" s="245" customFormat="1" ht="13.35" customHeight="1" x14ac:dyDescent="0.2">
      <c r="A30" s="379" t="s">
        <v>49</v>
      </c>
      <c r="B30" s="292">
        <v>3618.6</v>
      </c>
      <c r="C30" s="292">
        <v>4218.7</v>
      </c>
      <c r="D30" s="292">
        <v>4158.3</v>
      </c>
      <c r="E30" s="292">
        <v>4663.5</v>
      </c>
      <c r="F30" s="292">
        <v>4218.3</v>
      </c>
      <c r="G30" s="292">
        <v>4013.4</v>
      </c>
      <c r="H30" s="292">
        <v>4438.3</v>
      </c>
      <c r="I30" s="292">
        <v>4745.6000000000004</v>
      </c>
      <c r="J30" s="292">
        <v>3921.6</v>
      </c>
      <c r="K30" s="292">
        <v>3358.9</v>
      </c>
      <c r="L30" s="292">
        <v>8290.6</v>
      </c>
      <c r="M30" s="292">
        <v>13405.232</v>
      </c>
    </row>
    <row r="31" spans="1:13" s="245" customFormat="1" ht="24" x14ac:dyDescent="0.2">
      <c r="A31" s="381" t="s">
        <v>81</v>
      </c>
      <c r="B31" s="292">
        <v>2018.7</v>
      </c>
      <c r="C31" s="292">
        <v>2208.3000000000002</v>
      </c>
      <c r="D31" s="292">
        <v>2490</v>
      </c>
      <c r="E31" s="292">
        <v>2743.6</v>
      </c>
      <c r="F31" s="292">
        <v>3826.5</v>
      </c>
      <c r="G31" s="292">
        <v>3962.8</v>
      </c>
      <c r="H31" s="292">
        <v>4189.8</v>
      </c>
      <c r="I31" s="292">
        <v>5372</v>
      </c>
      <c r="J31" s="292">
        <v>5460</v>
      </c>
      <c r="K31" s="292">
        <v>6371.7</v>
      </c>
      <c r="L31" s="292">
        <v>8385</v>
      </c>
      <c r="M31" s="292">
        <v>10606.213400000001</v>
      </c>
    </row>
    <row r="32" spans="1:13" s="245" customFormat="1" ht="12.75" customHeight="1" x14ac:dyDescent="0.2">
      <c r="A32" s="378" t="s">
        <v>24</v>
      </c>
      <c r="B32" s="292">
        <v>21924</v>
      </c>
      <c r="C32" s="292">
        <v>25847.9</v>
      </c>
      <c r="D32" s="292">
        <v>36582.6</v>
      </c>
      <c r="E32" s="292">
        <v>52303.9</v>
      </c>
      <c r="F32" s="292">
        <v>41961.599999999999</v>
      </c>
      <c r="G32" s="292">
        <v>40117.800000000003</v>
      </c>
      <c r="H32" s="292">
        <v>37917.199999999997</v>
      </c>
      <c r="I32" s="292">
        <v>55022.9</v>
      </c>
      <c r="J32" s="292">
        <v>58445.3</v>
      </c>
      <c r="K32" s="292">
        <v>79743.8</v>
      </c>
      <c r="L32" s="292">
        <v>106933.4</v>
      </c>
      <c r="M32" s="292">
        <v>209737.9853</v>
      </c>
    </row>
    <row r="33" spans="1:13" s="245" customFormat="1" ht="24" x14ac:dyDescent="0.2">
      <c r="A33" s="381" t="s">
        <v>102</v>
      </c>
      <c r="B33" s="292">
        <v>23410.3</v>
      </c>
      <c r="C33" s="292">
        <v>25287.9</v>
      </c>
      <c r="D33" s="292">
        <v>27721.5</v>
      </c>
      <c r="E33" s="292">
        <v>30659</v>
      </c>
      <c r="F33" s="292">
        <v>35139.4</v>
      </c>
      <c r="G33" s="292">
        <v>45643.9</v>
      </c>
      <c r="H33" s="292">
        <v>46396</v>
      </c>
      <c r="I33" s="292">
        <v>65123.8</v>
      </c>
      <c r="J33" s="292">
        <v>93314.4</v>
      </c>
      <c r="K33" s="292">
        <v>134978.79999999999</v>
      </c>
      <c r="L33" s="292">
        <v>166806.79999999999</v>
      </c>
      <c r="M33" s="292">
        <v>233144.943</v>
      </c>
    </row>
    <row r="34" spans="1:13" s="245" customFormat="1" ht="12.75" customHeight="1" x14ac:dyDescent="0.2">
      <c r="A34" s="378" t="s">
        <v>82</v>
      </c>
      <c r="B34" s="292">
        <v>20755.599999999999</v>
      </c>
      <c r="C34" s="292">
        <v>20133.2</v>
      </c>
      <c r="D34" s="292">
        <v>20386.400000000001</v>
      </c>
      <c r="E34" s="292">
        <v>26004.5</v>
      </c>
      <c r="F34" s="292">
        <v>28065.9</v>
      </c>
      <c r="G34" s="292">
        <v>26283.5</v>
      </c>
      <c r="H34" s="292">
        <v>18547.099999999999</v>
      </c>
      <c r="I34" s="292">
        <v>33726.6</v>
      </c>
      <c r="J34" s="292">
        <v>45658.6</v>
      </c>
      <c r="K34" s="292">
        <v>61844.3</v>
      </c>
      <c r="L34" s="292">
        <v>72517.399999999994</v>
      </c>
      <c r="M34" s="292">
        <v>83679.256099999999</v>
      </c>
    </row>
    <row r="35" spans="1:13" s="245" customFormat="1" ht="12.75" customHeight="1" x14ac:dyDescent="0.2">
      <c r="A35" s="378" t="s">
        <v>25</v>
      </c>
      <c r="B35" s="292">
        <v>2097.1999999999998</v>
      </c>
      <c r="C35" s="292">
        <v>2348.6</v>
      </c>
      <c r="D35" s="292">
        <v>2138.1999999999998</v>
      </c>
      <c r="E35" s="292">
        <v>2445.1999999999998</v>
      </c>
      <c r="F35" s="292">
        <v>2892.1</v>
      </c>
      <c r="G35" s="292">
        <v>3355.5</v>
      </c>
      <c r="H35" s="292">
        <v>1150.9000000000001</v>
      </c>
      <c r="I35" s="292">
        <v>4269.7</v>
      </c>
      <c r="J35" s="292">
        <v>8004.3</v>
      </c>
      <c r="K35" s="292">
        <v>12362</v>
      </c>
      <c r="L35" s="292">
        <v>17803.900000000001</v>
      </c>
      <c r="M35" s="292">
        <v>25718.094000000001</v>
      </c>
    </row>
    <row r="36" spans="1:13" s="245" customFormat="1" ht="12.75" customHeight="1" x14ac:dyDescent="0.2">
      <c r="A36" s="382" t="s">
        <v>26</v>
      </c>
      <c r="B36" s="292">
        <v>2110.1999999999998</v>
      </c>
      <c r="C36" s="292">
        <v>2242.8000000000002</v>
      </c>
      <c r="D36" s="292">
        <v>2575.5</v>
      </c>
      <c r="E36" s="292">
        <v>2913.9</v>
      </c>
      <c r="F36" s="292">
        <v>3613</v>
      </c>
      <c r="G36" s="292">
        <v>4008</v>
      </c>
      <c r="H36" s="292">
        <v>4283.3</v>
      </c>
      <c r="I36" s="292">
        <v>5750.6</v>
      </c>
      <c r="J36" s="292">
        <v>8236.9</v>
      </c>
      <c r="K36" s="292">
        <v>16540.599999999999</v>
      </c>
      <c r="L36" s="292">
        <v>24388.6</v>
      </c>
      <c r="M36" s="292">
        <v>37682.241799999996</v>
      </c>
    </row>
    <row r="37" spans="1:13" s="245" customFormat="1" ht="12.75" customHeight="1" x14ac:dyDescent="0.2">
      <c r="A37" s="378" t="s">
        <v>27</v>
      </c>
      <c r="B37" s="292">
        <v>27105</v>
      </c>
      <c r="C37" s="292">
        <v>28691.4</v>
      </c>
      <c r="D37" s="292">
        <v>26673.3</v>
      </c>
      <c r="E37" s="292">
        <v>24502.7</v>
      </c>
      <c r="F37" s="292">
        <v>23306.7</v>
      </c>
      <c r="G37" s="292">
        <v>22741</v>
      </c>
      <c r="H37" s="292">
        <v>22489.599999999999</v>
      </c>
      <c r="I37" s="292">
        <v>25756.3</v>
      </c>
      <c r="J37" s="292">
        <v>29333.7</v>
      </c>
      <c r="K37" s="292">
        <v>35319.800000000003</v>
      </c>
      <c r="L37" s="292">
        <v>38688.5</v>
      </c>
      <c r="M37" s="292">
        <v>42459.499000000003</v>
      </c>
    </row>
    <row r="38" spans="1:13" s="245" customFormat="1" ht="12.75" customHeight="1" x14ac:dyDescent="0.2">
      <c r="A38" s="378" t="s">
        <v>28</v>
      </c>
      <c r="B38" s="292">
        <v>356.1</v>
      </c>
      <c r="C38" s="292">
        <v>199</v>
      </c>
      <c r="D38" s="292">
        <v>251.2</v>
      </c>
      <c r="E38" s="292">
        <v>508.9</v>
      </c>
      <c r="F38" s="292">
        <v>641.1</v>
      </c>
      <c r="G38" s="292">
        <v>952.1</v>
      </c>
      <c r="H38" s="292">
        <v>1260.2</v>
      </c>
      <c r="I38" s="292">
        <v>1616.5</v>
      </c>
      <c r="J38" s="292">
        <v>2942.6</v>
      </c>
      <c r="K38" s="292">
        <v>5761.5</v>
      </c>
      <c r="L38" s="292">
        <v>44999</v>
      </c>
      <c r="M38" s="292">
        <v>384468.71710000001</v>
      </c>
    </row>
    <row r="39" spans="1:13" s="245" customFormat="1" ht="12.75" customHeight="1" x14ac:dyDescent="0.2">
      <c r="A39" s="378" t="s">
        <v>84</v>
      </c>
      <c r="B39" s="292">
        <v>5787.6</v>
      </c>
      <c r="C39" s="292">
        <v>6635.9</v>
      </c>
      <c r="D39" s="292">
        <v>6655.4</v>
      </c>
      <c r="E39" s="292">
        <v>7625.8</v>
      </c>
      <c r="F39" s="292">
        <v>8299.2999999999993</v>
      </c>
      <c r="G39" s="292">
        <v>9728.5</v>
      </c>
      <c r="H39" s="292">
        <v>8459</v>
      </c>
      <c r="I39" s="292">
        <v>13237.9</v>
      </c>
      <c r="J39" s="292">
        <v>14104.1</v>
      </c>
      <c r="K39" s="292">
        <v>18162.099999999999</v>
      </c>
      <c r="L39" s="292">
        <v>21366.5</v>
      </c>
      <c r="M39" s="292">
        <v>28506.306800000002</v>
      </c>
    </row>
    <row r="40" spans="1:13" s="245" customFormat="1" ht="12.75" customHeight="1" x14ac:dyDescent="0.2">
      <c r="A40" s="378" t="s">
        <v>32</v>
      </c>
      <c r="B40" s="292">
        <v>6399.7</v>
      </c>
      <c r="C40" s="292">
        <v>6857.5</v>
      </c>
      <c r="D40" s="292">
        <v>7751.8</v>
      </c>
      <c r="E40" s="292">
        <v>8245</v>
      </c>
      <c r="F40" s="292">
        <v>10397.4</v>
      </c>
      <c r="G40" s="292">
        <v>11077.8</v>
      </c>
      <c r="H40" s="292">
        <v>9660.2000000000007</v>
      </c>
      <c r="I40" s="292">
        <v>13249.9</v>
      </c>
      <c r="J40" s="292">
        <v>14430.1</v>
      </c>
      <c r="K40" s="292">
        <v>21419.200000000001</v>
      </c>
      <c r="L40" s="292">
        <v>23918.5</v>
      </c>
      <c r="M40" s="292">
        <v>34383.401700000002</v>
      </c>
    </row>
    <row r="41" spans="1:13" s="245" customFormat="1" ht="12.75" customHeight="1" x14ac:dyDescent="0.2">
      <c r="A41" s="378" t="s">
        <v>85</v>
      </c>
      <c r="B41" s="292">
        <v>2706.3</v>
      </c>
      <c r="C41" s="292">
        <v>2467.1999999999998</v>
      </c>
      <c r="D41" s="292">
        <v>2847.3</v>
      </c>
      <c r="E41" s="292">
        <v>3315.2</v>
      </c>
      <c r="F41" s="292">
        <v>3828.3</v>
      </c>
      <c r="G41" s="292">
        <v>4150.2</v>
      </c>
      <c r="H41" s="292">
        <v>2829.9</v>
      </c>
      <c r="I41" s="292">
        <v>5675.5</v>
      </c>
      <c r="J41" s="292">
        <v>7935.5</v>
      </c>
      <c r="K41" s="292">
        <v>11843.9</v>
      </c>
      <c r="L41" s="292">
        <v>14444.1</v>
      </c>
      <c r="M41" s="292">
        <v>19526.034</v>
      </c>
    </row>
    <row r="42" spans="1:13" s="245" customFormat="1" ht="12.75" customHeight="1" x14ac:dyDescent="0.2">
      <c r="A42" s="378" t="s">
        <v>86</v>
      </c>
      <c r="B42" s="292">
        <v>319.10000000000002</v>
      </c>
      <c r="C42" s="292">
        <v>348.8</v>
      </c>
      <c r="D42" s="292">
        <v>451.4</v>
      </c>
      <c r="E42" s="292">
        <v>554.70000000000005</v>
      </c>
      <c r="F42" s="292">
        <v>646.4</v>
      </c>
      <c r="G42" s="292">
        <v>823.3</v>
      </c>
      <c r="H42" s="292">
        <v>604.20000000000005</v>
      </c>
      <c r="I42" s="292">
        <v>1298.4000000000001</v>
      </c>
      <c r="J42" s="292">
        <v>1769</v>
      </c>
      <c r="K42" s="292">
        <v>2323.6</v>
      </c>
      <c r="L42" s="292">
        <v>3825.7</v>
      </c>
      <c r="M42" s="292">
        <v>6281.7912999999999</v>
      </c>
    </row>
    <row r="43" spans="1:13" s="245" customFormat="1" ht="24" x14ac:dyDescent="0.2">
      <c r="A43" s="381" t="s">
        <v>55</v>
      </c>
      <c r="B43" s="292">
        <v>974.7</v>
      </c>
      <c r="C43" s="292">
        <v>1071.7</v>
      </c>
      <c r="D43" s="292">
        <v>1313.4</v>
      </c>
      <c r="E43" s="292">
        <v>1559.1</v>
      </c>
      <c r="F43" s="292">
        <v>2054.6999999999998</v>
      </c>
      <c r="G43" s="292">
        <v>2986.8</v>
      </c>
      <c r="H43" s="292">
        <v>3045.4</v>
      </c>
      <c r="I43" s="292">
        <v>5997.3</v>
      </c>
      <c r="J43" s="292">
        <v>6427.9</v>
      </c>
      <c r="K43" s="292">
        <v>8649.9</v>
      </c>
      <c r="L43" s="292">
        <v>11827.5</v>
      </c>
      <c r="M43" s="292">
        <v>15389.2109</v>
      </c>
    </row>
    <row r="44" spans="1:13" s="245" customFormat="1" ht="12.75" customHeight="1" x14ac:dyDescent="0.2">
      <c r="A44" s="378" t="s">
        <v>103</v>
      </c>
      <c r="B44" s="292">
        <v>918.3</v>
      </c>
      <c r="C44" s="292">
        <v>753.2</v>
      </c>
      <c r="D44" s="292">
        <v>683.1</v>
      </c>
      <c r="E44" s="292">
        <v>666.3</v>
      </c>
      <c r="F44" s="292">
        <v>811.4</v>
      </c>
      <c r="G44" s="292">
        <v>889</v>
      </c>
      <c r="H44" s="292">
        <v>496.1</v>
      </c>
      <c r="I44" s="292">
        <v>964.5</v>
      </c>
      <c r="J44" s="292">
        <v>1233.4000000000001</v>
      </c>
      <c r="K44" s="292">
        <v>2439.6999999999998</v>
      </c>
      <c r="L44" s="292">
        <v>3644.3</v>
      </c>
      <c r="M44" s="292">
        <v>6071.049</v>
      </c>
    </row>
    <row r="45" spans="1:13" s="245" customFormat="1" ht="12.75" customHeight="1" x14ac:dyDescent="0.2">
      <c r="A45" s="378" t="s">
        <v>56</v>
      </c>
      <c r="B45" s="292">
        <v>367.8</v>
      </c>
      <c r="C45" s="292">
        <v>325.5</v>
      </c>
      <c r="D45" s="292">
        <v>336.4</v>
      </c>
      <c r="E45" s="292">
        <v>403.4</v>
      </c>
      <c r="F45" s="292">
        <v>396</v>
      </c>
      <c r="G45" s="292">
        <v>454.73</v>
      </c>
      <c r="H45" s="292">
        <v>309.3</v>
      </c>
      <c r="I45" s="292">
        <v>462.6</v>
      </c>
      <c r="J45" s="292">
        <v>636</v>
      </c>
      <c r="K45" s="292">
        <v>1015.5</v>
      </c>
      <c r="L45" s="292">
        <v>1463.5</v>
      </c>
      <c r="M45" s="292">
        <v>2699.7726000000002</v>
      </c>
    </row>
    <row r="46" spans="1:13" s="245" customFormat="1" ht="5.45" customHeight="1" thickBot="1" x14ac:dyDescent="0.25">
      <c r="A46" s="383"/>
      <c r="B46" s="293"/>
      <c r="C46" s="384"/>
      <c r="D46" s="384"/>
      <c r="E46" s="384"/>
      <c r="F46" s="384"/>
      <c r="G46" s="384"/>
      <c r="H46" s="384"/>
      <c r="I46" s="384"/>
      <c r="J46" s="384"/>
      <c r="K46" s="384"/>
      <c r="L46" s="384"/>
      <c r="M46" s="384"/>
    </row>
  </sheetData>
  <hyperlinks>
    <hyperlink ref="A1" location="Мазмуну!A1" display="МАЗМУНУНА  кайтуу" xr:uid="{00000000-0004-0000-6900-000000000000}"/>
  </hyperlinks>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M46"/>
  <sheetViews>
    <sheetView workbookViewId="0">
      <selection activeCell="M42" sqref="M42"/>
    </sheetView>
  </sheetViews>
  <sheetFormatPr defaultColWidth="9.140625" defaultRowHeight="12.75" customHeight="1" x14ac:dyDescent="0.25"/>
  <cols>
    <col min="1" max="1" width="41.28515625" style="387" customWidth="1"/>
    <col min="2" max="3" width="8.7109375" style="387" hidden="1" customWidth="1"/>
    <col min="4" max="6" width="8.7109375" style="390" hidden="1" customWidth="1"/>
    <col min="7" max="8" width="9.5703125" style="390" hidden="1" customWidth="1"/>
    <col min="9" max="13" width="9.5703125" style="390" customWidth="1"/>
    <col min="14" max="16384" width="9.140625" style="390"/>
  </cols>
  <sheetData>
    <row r="1" spans="1:13" s="6" customFormat="1" ht="12.95" customHeight="1" x14ac:dyDescent="0.2">
      <c r="A1" s="952" t="s">
        <v>1375</v>
      </c>
    </row>
    <row r="2" spans="1:13" s="388" customFormat="1" ht="18" customHeight="1" x14ac:dyDescent="0.25">
      <c r="A2" s="386" t="s">
        <v>397</v>
      </c>
      <c r="B2" s="387"/>
      <c r="C2" s="387"/>
    </row>
    <row r="3" spans="1:13" ht="18" customHeight="1" x14ac:dyDescent="0.25">
      <c r="A3" s="389" t="s">
        <v>398</v>
      </c>
    </row>
    <row r="4" spans="1:13" ht="15" customHeight="1" thickBot="1" x14ac:dyDescent="0.3">
      <c r="A4" s="391" t="s">
        <v>399</v>
      </c>
    </row>
    <row r="5" spans="1:13" s="394" customFormat="1" ht="18" customHeight="1" thickBot="1" x14ac:dyDescent="0.25">
      <c r="A5" s="392"/>
      <c r="B5" s="393">
        <v>2014</v>
      </c>
      <c r="C5" s="393">
        <v>2015</v>
      </c>
      <c r="D5" s="393">
        <v>2016</v>
      </c>
      <c r="E5" s="393">
        <v>2017</v>
      </c>
      <c r="F5" s="393">
        <v>2018</v>
      </c>
      <c r="G5" s="393">
        <v>2019</v>
      </c>
      <c r="H5" s="393">
        <v>2020</v>
      </c>
      <c r="I5" s="393">
        <v>2021</v>
      </c>
      <c r="J5" s="393">
        <v>2022</v>
      </c>
      <c r="K5" s="393">
        <v>2023</v>
      </c>
      <c r="L5" s="393">
        <v>2024</v>
      </c>
      <c r="M5" s="393">
        <v>2025</v>
      </c>
    </row>
    <row r="6" spans="1:13" ht="8.25" customHeight="1" x14ac:dyDescent="0.25">
      <c r="A6" s="395"/>
      <c r="D6" s="395"/>
      <c r="E6" s="395"/>
      <c r="F6" s="395"/>
      <c r="G6" s="395"/>
      <c r="H6" s="395"/>
      <c r="I6" s="395"/>
      <c r="J6" s="395"/>
      <c r="K6" s="395"/>
      <c r="L6" s="395"/>
      <c r="M6" s="395"/>
    </row>
    <row r="7" spans="1:13" ht="12.75" customHeight="1" x14ac:dyDescent="0.25">
      <c r="A7" s="396" t="s">
        <v>19</v>
      </c>
      <c r="B7" s="397">
        <v>442776.9</v>
      </c>
      <c r="C7" s="397">
        <v>458790</v>
      </c>
      <c r="D7" s="397">
        <v>510629.3</v>
      </c>
      <c r="E7" s="397">
        <v>622276.9</v>
      </c>
      <c r="F7" s="397">
        <v>669466.6</v>
      </c>
      <c r="G7" s="397">
        <v>732065.5</v>
      </c>
      <c r="H7" s="397">
        <v>750814.8</v>
      </c>
      <c r="I7" s="397">
        <v>1023066.7</v>
      </c>
      <c r="J7" s="397">
        <v>1386621</v>
      </c>
      <c r="K7" s="397">
        <v>1712175.5</v>
      </c>
      <c r="L7" s="397">
        <v>2220532.7000000002</v>
      </c>
      <c r="M7" s="291">
        <v>3212565.8</v>
      </c>
    </row>
    <row r="8" spans="1:13" s="400" customFormat="1" ht="12" customHeight="1" x14ac:dyDescent="0.25">
      <c r="A8" s="398" t="s">
        <v>20</v>
      </c>
      <c r="B8" s="399"/>
      <c r="C8" s="399"/>
      <c r="D8" s="399"/>
      <c r="E8" s="399"/>
      <c r="F8" s="399"/>
      <c r="G8" s="399"/>
      <c r="H8" s="399"/>
      <c r="I8" s="399"/>
      <c r="J8" s="399"/>
      <c r="K8" s="399"/>
      <c r="L8" s="399"/>
      <c r="M8" s="292"/>
    </row>
    <row r="9" spans="1:13" ht="14.25" customHeight="1" x14ac:dyDescent="0.25">
      <c r="A9" s="401" t="s">
        <v>50</v>
      </c>
      <c r="B9" s="402">
        <v>3582.3</v>
      </c>
      <c r="C9" s="402">
        <v>3354.6</v>
      </c>
      <c r="D9" s="402">
        <v>2950</v>
      </c>
      <c r="E9" s="402">
        <v>3372.2</v>
      </c>
      <c r="F9" s="402">
        <v>3374.3</v>
      </c>
      <c r="G9" s="402">
        <v>3312</v>
      </c>
      <c r="H9" s="402">
        <v>3821.3</v>
      </c>
      <c r="I9" s="402">
        <v>5756.4</v>
      </c>
      <c r="J9" s="402">
        <v>8173.1</v>
      </c>
      <c r="K9" s="402">
        <v>9975</v>
      </c>
      <c r="L9" s="402">
        <v>12113.3</v>
      </c>
      <c r="M9" s="292">
        <v>17574.8</v>
      </c>
    </row>
    <row r="10" spans="1:13" ht="12.75" customHeight="1" x14ac:dyDescent="0.25">
      <c r="A10" s="403" t="s">
        <v>101</v>
      </c>
      <c r="B10" s="402">
        <v>5993.9</v>
      </c>
      <c r="C10" s="402">
        <v>7973.7</v>
      </c>
      <c r="D10" s="402">
        <v>15749.7</v>
      </c>
      <c r="E10" s="402">
        <v>22743.7</v>
      </c>
      <c r="F10" s="402">
        <v>29225.7</v>
      </c>
      <c r="G10" s="402">
        <v>26001.9</v>
      </c>
      <c r="H10" s="402">
        <v>24679.599999999999</v>
      </c>
      <c r="I10" s="402">
        <v>34184.199999999997</v>
      </c>
      <c r="J10" s="402">
        <v>40018.1</v>
      </c>
      <c r="K10" s="402">
        <v>57823.7</v>
      </c>
      <c r="L10" s="402">
        <v>67158.2</v>
      </c>
      <c r="M10" s="292">
        <v>94532.1</v>
      </c>
    </row>
    <row r="11" spans="1:13" ht="12.75" customHeight="1" x14ac:dyDescent="0.25">
      <c r="A11" s="403" t="s">
        <v>64</v>
      </c>
      <c r="B11" s="402">
        <v>138417.4</v>
      </c>
      <c r="C11" s="402">
        <v>137286.70000000001</v>
      </c>
      <c r="D11" s="402">
        <v>158227.79999999999</v>
      </c>
      <c r="E11" s="402">
        <v>175410.1</v>
      </c>
      <c r="F11" s="402">
        <v>184662.9</v>
      </c>
      <c r="G11" s="402">
        <v>219947.5</v>
      </c>
      <c r="H11" s="402">
        <v>265612</v>
      </c>
      <c r="I11" s="402">
        <v>310534.90000000002</v>
      </c>
      <c r="J11" s="402">
        <v>373593.1</v>
      </c>
      <c r="K11" s="402">
        <v>402588.9</v>
      </c>
      <c r="L11" s="402">
        <v>496240.6</v>
      </c>
      <c r="M11" s="292">
        <v>687614.2</v>
      </c>
    </row>
    <row r="12" spans="1:13" ht="23.45" customHeight="1" x14ac:dyDescent="0.25">
      <c r="A12" s="404" t="s">
        <v>90</v>
      </c>
      <c r="B12" s="402">
        <v>20662.2</v>
      </c>
      <c r="C12" s="402">
        <v>19499.7</v>
      </c>
      <c r="D12" s="402">
        <v>22960</v>
      </c>
      <c r="E12" s="402">
        <v>26844.6</v>
      </c>
      <c r="F12" s="402">
        <v>28926</v>
      </c>
      <c r="G12" s="402">
        <v>30632.6</v>
      </c>
      <c r="H12" s="402">
        <v>33045.1</v>
      </c>
      <c r="I12" s="402">
        <v>46494.7</v>
      </c>
      <c r="J12" s="402">
        <v>63616.6</v>
      </c>
      <c r="K12" s="402">
        <v>74756</v>
      </c>
      <c r="L12" s="402">
        <v>91704.4</v>
      </c>
      <c r="M12" s="292">
        <v>117694.8</v>
      </c>
    </row>
    <row r="13" spans="1:13" ht="12.75" customHeight="1" x14ac:dyDescent="0.25">
      <c r="A13" s="317" t="s">
        <v>66</v>
      </c>
      <c r="B13" s="402">
        <v>651.29999999999995</v>
      </c>
      <c r="C13" s="402">
        <v>58.6</v>
      </c>
      <c r="D13" s="402">
        <v>19.2</v>
      </c>
      <c r="E13" s="402">
        <v>4.7</v>
      </c>
      <c r="F13" s="402">
        <v>37</v>
      </c>
      <c r="G13" s="402">
        <v>47.2</v>
      </c>
      <c r="H13" s="402">
        <v>62.4</v>
      </c>
      <c r="I13" s="402">
        <v>28.9</v>
      </c>
      <c r="J13" s="402">
        <v>45.1</v>
      </c>
      <c r="K13" s="402">
        <v>22.3</v>
      </c>
      <c r="L13" s="402">
        <v>25.7</v>
      </c>
      <c r="M13" s="292">
        <v>50.3</v>
      </c>
    </row>
    <row r="14" spans="1:13" ht="36" customHeight="1" x14ac:dyDescent="0.25">
      <c r="A14" s="404" t="s">
        <v>91</v>
      </c>
      <c r="B14" s="402">
        <v>3934.9</v>
      </c>
      <c r="C14" s="402">
        <v>2681.2</v>
      </c>
      <c r="D14" s="402">
        <v>2480.9</v>
      </c>
      <c r="E14" s="402">
        <v>2217.1999999999998</v>
      </c>
      <c r="F14" s="402">
        <v>2381.8000000000002</v>
      </c>
      <c r="G14" s="402">
        <v>3535.5</v>
      </c>
      <c r="H14" s="402">
        <v>4050.3</v>
      </c>
      <c r="I14" s="402">
        <v>5581.4</v>
      </c>
      <c r="J14" s="402">
        <v>6699.9</v>
      </c>
      <c r="K14" s="402">
        <v>8638.7999999999993</v>
      </c>
      <c r="L14" s="402">
        <v>8795.4</v>
      </c>
      <c r="M14" s="292">
        <v>14114.6</v>
      </c>
    </row>
    <row r="15" spans="1:13" ht="24" customHeight="1" x14ac:dyDescent="0.25">
      <c r="A15" s="404" t="s">
        <v>68</v>
      </c>
      <c r="B15" s="402">
        <v>1758.7</v>
      </c>
      <c r="C15" s="402">
        <v>1958.6</v>
      </c>
      <c r="D15" s="402">
        <v>1924</v>
      </c>
      <c r="E15" s="402">
        <v>1763</v>
      </c>
      <c r="F15" s="402">
        <v>2033.2</v>
      </c>
      <c r="G15" s="402">
        <v>2021.7</v>
      </c>
      <c r="H15" s="402">
        <v>1989.8</v>
      </c>
      <c r="I15" s="402">
        <v>2652.9</v>
      </c>
      <c r="J15" s="402">
        <v>3534.1</v>
      </c>
      <c r="K15" s="402">
        <v>4806.2</v>
      </c>
      <c r="L15" s="402">
        <v>6310.5</v>
      </c>
      <c r="M15" s="292">
        <v>8778</v>
      </c>
    </row>
    <row r="16" spans="1:13" ht="23.85" customHeight="1" x14ac:dyDescent="0.25">
      <c r="A16" s="404" t="s">
        <v>95</v>
      </c>
      <c r="B16" s="402">
        <v>3589.2</v>
      </c>
      <c r="C16" s="402">
        <v>5265.2</v>
      </c>
      <c r="D16" s="402">
        <v>8142</v>
      </c>
      <c r="E16" s="402">
        <v>12868.4</v>
      </c>
      <c r="F16" s="402">
        <v>13652.7</v>
      </c>
      <c r="G16" s="402">
        <v>6179.6</v>
      </c>
      <c r="H16" s="402">
        <v>1301.4000000000001</v>
      </c>
      <c r="I16" s="402">
        <v>3695.9</v>
      </c>
      <c r="J16" s="402">
        <v>7628.6</v>
      </c>
      <c r="K16" s="402">
        <v>7136.4</v>
      </c>
      <c r="L16" s="402">
        <v>15024.1</v>
      </c>
      <c r="M16" s="292">
        <v>20590.7</v>
      </c>
    </row>
    <row r="17" spans="1:13" ht="12.75" customHeight="1" x14ac:dyDescent="0.25">
      <c r="A17" s="317" t="s">
        <v>70</v>
      </c>
      <c r="B17" s="402">
        <v>1110.3</v>
      </c>
      <c r="C17" s="402">
        <v>873.7</v>
      </c>
      <c r="D17" s="402">
        <v>718.5</v>
      </c>
      <c r="E17" s="402">
        <v>865</v>
      </c>
      <c r="F17" s="402">
        <v>922.4</v>
      </c>
      <c r="G17" s="402">
        <v>785.6</v>
      </c>
      <c r="H17" s="402">
        <v>836</v>
      </c>
      <c r="I17" s="402">
        <v>912.3</v>
      </c>
      <c r="J17" s="402">
        <v>1454.3</v>
      </c>
      <c r="K17" s="402">
        <v>2214.5</v>
      </c>
      <c r="L17" s="402">
        <v>2711</v>
      </c>
      <c r="M17" s="292">
        <v>3973.2</v>
      </c>
    </row>
    <row r="18" spans="1:13" ht="12.75" customHeight="1" x14ac:dyDescent="0.25">
      <c r="A18" s="317" t="s">
        <v>71</v>
      </c>
      <c r="B18" s="402">
        <v>266.60000000000002</v>
      </c>
      <c r="C18" s="402">
        <v>328.1</v>
      </c>
      <c r="D18" s="402">
        <v>294.10000000000002</v>
      </c>
      <c r="E18" s="402">
        <v>485.6</v>
      </c>
      <c r="F18" s="402">
        <v>350.8</v>
      </c>
      <c r="G18" s="402">
        <v>415.8</v>
      </c>
      <c r="H18" s="402">
        <v>865.2</v>
      </c>
      <c r="I18" s="402">
        <v>876.4</v>
      </c>
      <c r="J18" s="402">
        <v>837.6</v>
      </c>
      <c r="K18" s="402">
        <v>717.3</v>
      </c>
      <c r="L18" s="402">
        <v>1156.8</v>
      </c>
      <c r="M18" s="292">
        <v>1191</v>
      </c>
    </row>
    <row r="19" spans="1:13" ht="12.75" customHeight="1" x14ac:dyDescent="0.25">
      <c r="A19" s="317" t="s">
        <v>72</v>
      </c>
      <c r="B19" s="402">
        <v>2589.8000000000002</v>
      </c>
      <c r="C19" s="402">
        <v>2718.8</v>
      </c>
      <c r="D19" s="402">
        <v>2619.4</v>
      </c>
      <c r="E19" s="402">
        <v>2872.7</v>
      </c>
      <c r="F19" s="402">
        <v>3821.3</v>
      </c>
      <c r="G19" s="402">
        <v>3569.3</v>
      </c>
      <c r="H19" s="402">
        <v>3410.9</v>
      </c>
      <c r="I19" s="402">
        <v>4792.8999999999996</v>
      </c>
      <c r="J19" s="402">
        <v>6086.7</v>
      </c>
      <c r="K19" s="402">
        <v>7904.8</v>
      </c>
      <c r="L19" s="402">
        <v>8562.1</v>
      </c>
      <c r="M19" s="292">
        <v>13132.6</v>
      </c>
    </row>
    <row r="20" spans="1:13" ht="12.75" customHeight="1" x14ac:dyDescent="0.25">
      <c r="A20" s="317" t="s">
        <v>363</v>
      </c>
      <c r="B20" s="402">
        <v>17598</v>
      </c>
      <c r="C20" s="402">
        <v>15001.9</v>
      </c>
      <c r="D20" s="402">
        <v>12853.8</v>
      </c>
      <c r="E20" s="402">
        <v>15079.3</v>
      </c>
      <c r="F20" s="402">
        <v>18068.3</v>
      </c>
      <c r="G20" s="402">
        <v>18401.3</v>
      </c>
      <c r="H20" s="402">
        <v>16649.2</v>
      </c>
      <c r="I20" s="402">
        <v>26103.9</v>
      </c>
      <c r="J20" s="402">
        <v>31157.4</v>
      </c>
      <c r="K20" s="402">
        <v>36259.300000000003</v>
      </c>
      <c r="L20" s="402">
        <v>44854.9</v>
      </c>
      <c r="M20" s="292">
        <v>68260.7</v>
      </c>
    </row>
    <row r="21" spans="1:13" ht="24" customHeight="1" x14ac:dyDescent="0.25">
      <c r="A21" s="404" t="s">
        <v>400</v>
      </c>
      <c r="B21" s="402">
        <v>81066.3</v>
      </c>
      <c r="C21" s="402">
        <v>83893.2</v>
      </c>
      <c r="D21" s="402">
        <v>101316</v>
      </c>
      <c r="E21" s="402">
        <v>106717</v>
      </c>
      <c r="F21" s="402">
        <v>108250.7</v>
      </c>
      <c r="G21" s="402">
        <v>147975.6</v>
      </c>
      <c r="H21" s="402">
        <v>197565.7</v>
      </c>
      <c r="I21" s="402">
        <v>211520.4</v>
      </c>
      <c r="J21" s="402">
        <v>242612.5</v>
      </c>
      <c r="K21" s="402">
        <v>248968.4</v>
      </c>
      <c r="L21" s="402">
        <v>303320.8</v>
      </c>
      <c r="M21" s="292">
        <v>422201.9</v>
      </c>
    </row>
    <row r="22" spans="1:13" ht="24.75" x14ac:dyDescent="0.25">
      <c r="A22" s="404" t="s">
        <v>75</v>
      </c>
      <c r="B22" s="402">
        <v>15.9</v>
      </c>
      <c r="C22" s="402">
        <v>91.1</v>
      </c>
      <c r="D22" s="402">
        <v>111.3</v>
      </c>
      <c r="E22" s="402">
        <v>79.099999999999994</v>
      </c>
      <c r="F22" s="402">
        <v>42.9</v>
      </c>
      <c r="G22" s="402">
        <v>63.2</v>
      </c>
      <c r="H22" s="402">
        <v>100.8</v>
      </c>
      <c r="I22" s="402">
        <v>103</v>
      </c>
      <c r="J22" s="402">
        <v>173.3</v>
      </c>
      <c r="K22" s="402">
        <v>221.2</v>
      </c>
      <c r="L22" s="402">
        <v>445.8</v>
      </c>
      <c r="M22" s="292">
        <v>221.9</v>
      </c>
    </row>
    <row r="23" spans="1:13" ht="12.95" customHeight="1" x14ac:dyDescent="0.25">
      <c r="A23" s="317" t="s">
        <v>76</v>
      </c>
      <c r="B23" s="402">
        <v>1798.7</v>
      </c>
      <c r="C23" s="402">
        <v>1882.9</v>
      </c>
      <c r="D23" s="402">
        <v>1657.8</v>
      </c>
      <c r="E23" s="402">
        <v>1426.1</v>
      </c>
      <c r="F23" s="402">
        <v>1608.9</v>
      </c>
      <c r="G23" s="402">
        <v>1412.7</v>
      </c>
      <c r="H23" s="402">
        <v>1275.0999999999999</v>
      </c>
      <c r="I23" s="402">
        <v>1459.4</v>
      </c>
      <c r="J23" s="402">
        <v>2148.8000000000002</v>
      </c>
      <c r="K23" s="402">
        <v>2257.4</v>
      </c>
      <c r="L23" s="402">
        <v>2497.8000000000002</v>
      </c>
      <c r="M23" s="292">
        <v>2620.4</v>
      </c>
    </row>
    <row r="24" spans="1:13" ht="12.95" customHeight="1" x14ac:dyDescent="0.25">
      <c r="A24" s="404" t="s">
        <v>77</v>
      </c>
      <c r="B24" s="402">
        <v>332.8</v>
      </c>
      <c r="C24" s="402">
        <v>336.3</v>
      </c>
      <c r="D24" s="402">
        <v>282</v>
      </c>
      <c r="E24" s="402">
        <v>438.1</v>
      </c>
      <c r="F24" s="402">
        <v>488.8</v>
      </c>
      <c r="G24" s="402">
        <v>325.5</v>
      </c>
      <c r="H24" s="402">
        <v>209.8</v>
      </c>
      <c r="I24" s="402">
        <v>380.1</v>
      </c>
      <c r="J24" s="402">
        <v>493.5</v>
      </c>
      <c r="K24" s="402">
        <v>555.1</v>
      </c>
      <c r="L24" s="402">
        <v>657.2</v>
      </c>
      <c r="M24" s="292">
        <v>838.1</v>
      </c>
    </row>
    <row r="25" spans="1:13" ht="12.95" customHeight="1" x14ac:dyDescent="0.25">
      <c r="A25" s="404" t="s">
        <v>78</v>
      </c>
      <c r="B25" s="402">
        <v>1549.1</v>
      </c>
      <c r="C25" s="402">
        <v>1350.1</v>
      </c>
      <c r="D25" s="402">
        <v>1532.9</v>
      </c>
      <c r="E25" s="402">
        <v>2319.9</v>
      </c>
      <c r="F25" s="402">
        <v>2435.8000000000002</v>
      </c>
      <c r="G25" s="402">
        <v>2866.9</v>
      </c>
      <c r="H25" s="402">
        <v>2660.4</v>
      </c>
      <c r="I25" s="402">
        <v>3545.5</v>
      </c>
      <c r="J25" s="402">
        <v>4112.5</v>
      </c>
      <c r="K25" s="402">
        <v>4637.6000000000004</v>
      </c>
      <c r="L25" s="402">
        <v>5859.2</v>
      </c>
      <c r="M25" s="292">
        <v>9537.6</v>
      </c>
    </row>
    <row r="26" spans="1:13" ht="24" customHeight="1" x14ac:dyDescent="0.25">
      <c r="A26" s="404" t="s">
        <v>104</v>
      </c>
      <c r="B26" s="402">
        <v>1493.7</v>
      </c>
      <c r="C26" s="402">
        <v>1347.4</v>
      </c>
      <c r="D26" s="402">
        <v>1315.7</v>
      </c>
      <c r="E26" s="402">
        <v>1429.2</v>
      </c>
      <c r="F26" s="402">
        <v>1642.3</v>
      </c>
      <c r="G26" s="402">
        <v>1714.9</v>
      </c>
      <c r="H26" s="402">
        <v>1590</v>
      </c>
      <c r="I26" s="402">
        <v>2387</v>
      </c>
      <c r="J26" s="402">
        <v>2992.2</v>
      </c>
      <c r="K26" s="402">
        <v>3493.6</v>
      </c>
      <c r="L26" s="402">
        <v>4314.8999999999996</v>
      </c>
      <c r="M26" s="292">
        <v>4408.3</v>
      </c>
    </row>
    <row r="27" spans="1:13" ht="24" customHeight="1" x14ac:dyDescent="0.25">
      <c r="A27" s="405" t="s">
        <v>22</v>
      </c>
      <c r="B27" s="402">
        <v>25322.9</v>
      </c>
      <c r="C27" s="402">
        <v>33839</v>
      </c>
      <c r="D27" s="402">
        <v>34377</v>
      </c>
      <c r="E27" s="402">
        <v>40332.5</v>
      </c>
      <c r="F27" s="402">
        <v>39196.6</v>
      </c>
      <c r="G27" s="402">
        <v>37985.9</v>
      </c>
      <c r="H27" s="402">
        <v>39349.4</v>
      </c>
      <c r="I27" s="402">
        <v>44730.7</v>
      </c>
      <c r="J27" s="402">
        <v>57534.400000000001</v>
      </c>
      <c r="K27" s="402">
        <v>54849.8</v>
      </c>
      <c r="L27" s="402">
        <v>75431.899999999994</v>
      </c>
      <c r="M27" s="292">
        <v>92019.5</v>
      </c>
    </row>
    <row r="28" spans="1:13" ht="24" customHeight="1" x14ac:dyDescent="0.25">
      <c r="A28" s="404" t="s">
        <v>79</v>
      </c>
      <c r="B28" s="402">
        <v>19608.900000000001</v>
      </c>
      <c r="C28" s="402">
        <v>25989.200000000001</v>
      </c>
      <c r="D28" s="402">
        <v>25885.3</v>
      </c>
      <c r="E28" s="402">
        <v>31345.7</v>
      </c>
      <c r="F28" s="402">
        <v>30431.599999999999</v>
      </c>
      <c r="G28" s="402">
        <v>29187.9</v>
      </c>
      <c r="H28" s="402">
        <v>29620.799999999999</v>
      </c>
      <c r="I28" s="402">
        <v>33093.300000000003</v>
      </c>
      <c r="J28" s="402">
        <v>45914.3</v>
      </c>
      <c r="K28" s="402">
        <v>42823.8</v>
      </c>
      <c r="L28" s="402">
        <v>55471.9</v>
      </c>
      <c r="M28" s="292">
        <v>65914.7</v>
      </c>
    </row>
    <row r="29" spans="1:13" ht="24" customHeight="1" x14ac:dyDescent="0.25">
      <c r="A29" s="404" t="s">
        <v>80</v>
      </c>
      <c r="B29" s="402">
        <v>2094.6999999999998</v>
      </c>
      <c r="C29" s="402">
        <v>3631.1</v>
      </c>
      <c r="D29" s="402">
        <v>4333.3999999999996</v>
      </c>
      <c r="E29" s="402">
        <v>4323.3</v>
      </c>
      <c r="F29" s="402">
        <v>4546.1000000000004</v>
      </c>
      <c r="G29" s="402">
        <v>4784.2</v>
      </c>
      <c r="H29" s="402">
        <v>5290.4</v>
      </c>
      <c r="I29" s="402">
        <v>6891.8</v>
      </c>
      <c r="J29" s="402">
        <v>7698.6</v>
      </c>
      <c r="K29" s="402">
        <v>8667.2000000000007</v>
      </c>
      <c r="L29" s="402">
        <v>11669.4</v>
      </c>
      <c r="M29" s="292">
        <v>12699.6</v>
      </c>
    </row>
    <row r="30" spans="1:13" ht="24.75" x14ac:dyDescent="0.25">
      <c r="A30" s="404" t="s">
        <v>401</v>
      </c>
      <c r="B30" s="402">
        <v>3619.4</v>
      </c>
      <c r="C30" s="402">
        <v>4218.7</v>
      </c>
      <c r="D30" s="402">
        <v>4158.3</v>
      </c>
      <c r="E30" s="402">
        <v>4663.5</v>
      </c>
      <c r="F30" s="402">
        <v>4218.8999999999996</v>
      </c>
      <c r="G30" s="402">
        <v>4013.8</v>
      </c>
      <c r="H30" s="402">
        <v>4438.3</v>
      </c>
      <c r="I30" s="402">
        <v>4745.7</v>
      </c>
      <c r="J30" s="402">
        <v>3921.6</v>
      </c>
      <c r="K30" s="402">
        <v>3358.9</v>
      </c>
      <c r="L30" s="402">
        <v>8290.6</v>
      </c>
      <c r="M30" s="292">
        <v>13405.2</v>
      </c>
    </row>
    <row r="31" spans="1:13" ht="24" customHeight="1" x14ac:dyDescent="0.25">
      <c r="A31" s="405" t="s">
        <v>81</v>
      </c>
      <c r="B31" s="402">
        <v>2018.2</v>
      </c>
      <c r="C31" s="402">
        <v>2210.1</v>
      </c>
      <c r="D31" s="402">
        <v>2491.1</v>
      </c>
      <c r="E31" s="402">
        <v>2743.6</v>
      </c>
      <c r="F31" s="402">
        <v>3826.9</v>
      </c>
      <c r="G31" s="402">
        <v>3968.1</v>
      </c>
      <c r="H31" s="402">
        <v>4213.8999999999996</v>
      </c>
      <c r="I31" s="402">
        <v>5372.4</v>
      </c>
      <c r="J31" s="402">
        <v>5464.7</v>
      </c>
      <c r="K31" s="402">
        <v>6371.8</v>
      </c>
      <c r="L31" s="402">
        <v>8413.6</v>
      </c>
      <c r="M31" s="292">
        <v>10626.7</v>
      </c>
    </row>
    <row r="32" spans="1:13" ht="12.75" customHeight="1" x14ac:dyDescent="0.25">
      <c r="A32" s="403" t="s">
        <v>24</v>
      </c>
      <c r="B32" s="402">
        <v>21933</v>
      </c>
      <c r="C32" s="402">
        <v>25847.9</v>
      </c>
      <c r="D32" s="402">
        <v>36582.6</v>
      </c>
      <c r="E32" s="402">
        <v>52303.9</v>
      </c>
      <c r="F32" s="402">
        <v>41968.5</v>
      </c>
      <c r="G32" s="402">
        <v>40156.9</v>
      </c>
      <c r="H32" s="402">
        <v>37958.699999999997</v>
      </c>
      <c r="I32" s="402">
        <v>55070.3</v>
      </c>
      <c r="J32" s="402">
        <v>58452.2</v>
      </c>
      <c r="K32" s="402">
        <v>80005.399999999994</v>
      </c>
      <c r="L32" s="402">
        <v>106937.3</v>
      </c>
      <c r="M32" s="292">
        <v>209779.6</v>
      </c>
    </row>
    <row r="33" spans="1:13" ht="24" customHeight="1" x14ac:dyDescent="0.25">
      <c r="A33" s="406" t="s">
        <v>102</v>
      </c>
      <c r="B33" s="402">
        <v>175461.9</v>
      </c>
      <c r="C33" s="402">
        <v>176072.4</v>
      </c>
      <c r="D33" s="402">
        <v>187997.8</v>
      </c>
      <c r="E33" s="402">
        <v>246427.7</v>
      </c>
      <c r="F33" s="402">
        <v>281715.20000000001</v>
      </c>
      <c r="G33" s="402">
        <v>312920.09999999998</v>
      </c>
      <c r="H33" s="402">
        <v>301843.20000000001</v>
      </c>
      <c r="I33" s="402">
        <v>455142.9</v>
      </c>
      <c r="J33" s="402">
        <v>702332.6</v>
      </c>
      <c r="K33" s="402">
        <v>901854.2</v>
      </c>
      <c r="L33" s="402">
        <v>1174097.3999999999</v>
      </c>
      <c r="M33" s="292">
        <v>1411525.9</v>
      </c>
    </row>
    <row r="34" spans="1:13" ht="12.95" customHeight="1" x14ac:dyDescent="0.25">
      <c r="A34" s="403" t="s">
        <v>82</v>
      </c>
      <c r="B34" s="402">
        <v>20755.7</v>
      </c>
      <c r="C34" s="402">
        <v>20133.2</v>
      </c>
      <c r="D34" s="402">
        <v>20386.400000000001</v>
      </c>
      <c r="E34" s="402">
        <v>26004.5</v>
      </c>
      <c r="F34" s="402">
        <v>28066.3</v>
      </c>
      <c r="G34" s="402">
        <v>26283.5</v>
      </c>
      <c r="H34" s="402">
        <v>18594.2</v>
      </c>
      <c r="I34" s="402">
        <v>33761.300000000003</v>
      </c>
      <c r="J34" s="402">
        <v>45713.1</v>
      </c>
      <c r="K34" s="402">
        <v>61844.3</v>
      </c>
      <c r="L34" s="402">
        <v>72520</v>
      </c>
      <c r="M34" s="292">
        <v>83681.899999999994</v>
      </c>
    </row>
    <row r="35" spans="1:13" ht="12.95" customHeight="1" x14ac:dyDescent="0.25">
      <c r="A35" s="403" t="s">
        <v>25</v>
      </c>
      <c r="B35" s="402">
        <v>2239.4</v>
      </c>
      <c r="C35" s="402">
        <v>2467.8000000000002</v>
      </c>
      <c r="D35" s="402">
        <v>2328.1</v>
      </c>
      <c r="E35" s="402">
        <v>2642.2</v>
      </c>
      <c r="F35" s="402">
        <v>3430.6</v>
      </c>
      <c r="G35" s="402">
        <v>3652.2</v>
      </c>
      <c r="H35" s="402">
        <v>1300.7</v>
      </c>
      <c r="I35" s="402">
        <v>4425.6000000000004</v>
      </c>
      <c r="J35" s="402">
        <v>8250.5</v>
      </c>
      <c r="K35" s="402">
        <v>13382.9</v>
      </c>
      <c r="L35" s="402">
        <v>18974.7</v>
      </c>
      <c r="M35" s="292">
        <v>27722.799999999999</v>
      </c>
    </row>
    <row r="36" spans="1:13" ht="12.95" customHeight="1" x14ac:dyDescent="0.25">
      <c r="A36" s="387" t="s">
        <v>26</v>
      </c>
      <c r="B36" s="402">
        <v>2110.1999999999998</v>
      </c>
      <c r="C36" s="402">
        <v>2242.8000000000002</v>
      </c>
      <c r="D36" s="402">
        <v>2575.5</v>
      </c>
      <c r="E36" s="402">
        <v>2913.9</v>
      </c>
      <c r="F36" s="402">
        <v>3613</v>
      </c>
      <c r="G36" s="402">
        <v>4033.9</v>
      </c>
      <c r="H36" s="402">
        <v>4283.8</v>
      </c>
      <c r="I36" s="402">
        <v>5750.6</v>
      </c>
      <c r="J36" s="402">
        <v>8255.7999999999993</v>
      </c>
      <c r="K36" s="402">
        <v>16540.900000000001</v>
      </c>
      <c r="L36" s="402">
        <v>24388.6</v>
      </c>
      <c r="M36" s="292">
        <v>37682.199999999997</v>
      </c>
    </row>
    <row r="37" spans="1:13" ht="12.95" customHeight="1" x14ac:dyDescent="0.25">
      <c r="A37" s="403" t="s">
        <v>27</v>
      </c>
      <c r="B37" s="402">
        <v>27105</v>
      </c>
      <c r="C37" s="402">
        <v>28691.4</v>
      </c>
      <c r="D37" s="402">
        <v>26673.3</v>
      </c>
      <c r="E37" s="402">
        <v>24502.7</v>
      </c>
      <c r="F37" s="402">
        <v>23306.7</v>
      </c>
      <c r="G37" s="402">
        <v>22741.1</v>
      </c>
      <c r="H37" s="402">
        <v>22490.6</v>
      </c>
      <c r="I37" s="402">
        <v>25756.3</v>
      </c>
      <c r="J37" s="402">
        <v>29333.7</v>
      </c>
      <c r="K37" s="402">
        <v>35319.800000000003</v>
      </c>
      <c r="L37" s="402">
        <v>38763.599999999999</v>
      </c>
      <c r="M37" s="292">
        <v>42459.5</v>
      </c>
    </row>
    <row r="38" spans="1:13" ht="12.95" customHeight="1" x14ac:dyDescent="0.25">
      <c r="A38" s="403" t="s">
        <v>28</v>
      </c>
      <c r="B38" s="402">
        <v>356.1</v>
      </c>
      <c r="C38" s="402">
        <v>199</v>
      </c>
      <c r="D38" s="402">
        <v>251.2</v>
      </c>
      <c r="E38" s="402">
        <v>508.9</v>
      </c>
      <c r="F38" s="402">
        <v>641.1</v>
      </c>
      <c r="G38" s="402">
        <v>952.1</v>
      </c>
      <c r="H38" s="402">
        <v>1260.2</v>
      </c>
      <c r="I38" s="402">
        <v>1616.5</v>
      </c>
      <c r="J38" s="402">
        <v>2942.6</v>
      </c>
      <c r="K38" s="402">
        <v>5761.5</v>
      </c>
      <c r="L38" s="402">
        <v>44999</v>
      </c>
      <c r="M38" s="292">
        <v>384468.7</v>
      </c>
    </row>
    <row r="39" spans="1:13" ht="12.95" customHeight="1" x14ac:dyDescent="0.25">
      <c r="A39" s="403" t="s">
        <v>84</v>
      </c>
      <c r="B39" s="402">
        <v>5794.2</v>
      </c>
      <c r="C39" s="402">
        <v>6635.9</v>
      </c>
      <c r="D39" s="402">
        <v>6655.4</v>
      </c>
      <c r="E39" s="402">
        <v>7627.1</v>
      </c>
      <c r="F39" s="402">
        <v>8304.9</v>
      </c>
      <c r="G39" s="402">
        <v>9728.5</v>
      </c>
      <c r="H39" s="402">
        <v>8459.2999999999993</v>
      </c>
      <c r="I39" s="402">
        <v>13309.4</v>
      </c>
      <c r="J39" s="402">
        <v>14104.1</v>
      </c>
      <c r="K39" s="402">
        <v>18163.3</v>
      </c>
      <c r="L39" s="402">
        <v>21366.5</v>
      </c>
      <c r="M39" s="292">
        <v>28506.3</v>
      </c>
    </row>
    <row r="40" spans="1:13" ht="12.95" customHeight="1" x14ac:dyDescent="0.25">
      <c r="A40" s="403" t="s">
        <v>32</v>
      </c>
      <c r="B40" s="402">
        <v>6400.3</v>
      </c>
      <c r="C40" s="402">
        <v>6869.1</v>
      </c>
      <c r="D40" s="402">
        <v>7751.8</v>
      </c>
      <c r="E40" s="402">
        <v>8245</v>
      </c>
      <c r="F40" s="402">
        <v>10397</v>
      </c>
      <c r="G40" s="402">
        <v>11077.9</v>
      </c>
      <c r="H40" s="402">
        <v>9663</v>
      </c>
      <c r="I40" s="402">
        <v>13256.3</v>
      </c>
      <c r="J40" s="402">
        <v>14436.7</v>
      </c>
      <c r="K40" s="402">
        <v>21419.5</v>
      </c>
      <c r="L40" s="402">
        <v>23918.5</v>
      </c>
      <c r="M40" s="292">
        <v>34385.1</v>
      </c>
    </row>
    <row r="41" spans="1:13" ht="12.95" customHeight="1" x14ac:dyDescent="0.25">
      <c r="A41" s="403" t="s">
        <v>85</v>
      </c>
      <c r="B41" s="402">
        <v>2706.6</v>
      </c>
      <c r="C41" s="402">
        <v>2467.1999999999998</v>
      </c>
      <c r="D41" s="402">
        <v>2847.3</v>
      </c>
      <c r="E41" s="402">
        <v>3315.2</v>
      </c>
      <c r="F41" s="402">
        <v>3828.3</v>
      </c>
      <c r="G41" s="402">
        <v>4150.2</v>
      </c>
      <c r="H41" s="402">
        <v>2829.9</v>
      </c>
      <c r="I41" s="402">
        <v>5675.7</v>
      </c>
      <c r="J41" s="402">
        <v>7945.3</v>
      </c>
      <c r="K41" s="402">
        <v>11845.7</v>
      </c>
      <c r="L41" s="402">
        <v>14444.6</v>
      </c>
      <c r="M41" s="292">
        <v>19535.5</v>
      </c>
    </row>
    <row r="42" spans="1:13" ht="12.95" customHeight="1" x14ac:dyDescent="0.25">
      <c r="A42" s="403" t="s">
        <v>86</v>
      </c>
      <c r="B42" s="402">
        <v>319.10000000000002</v>
      </c>
      <c r="C42" s="402">
        <v>348.8</v>
      </c>
      <c r="D42" s="402">
        <v>451.4</v>
      </c>
      <c r="E42" s="402">
        <v>554.70000000000005</v>
      </c>
      <c r="F42" s="402">
        <v>646.4</v>
      </c>
      <c r="G42" s="402">
        <v>823.3</v>
      </c>
      <c r="H42" s="402">
        <v>604.20000000000005</v>
      </c>
      <c r="I42" s="402">
        <v>1298.5</v>
      </c>
      <c r="J42" s="402">
        <v>1769.9</v>
      </c>
      <c r="K42" s="402">
        <v>2323.6</v>
      </c>
      <c r="L42" s="402">
        <v>3825.7</v>
      </c>
      <c r="M42" s="292">
        <v>6281.8</v>
      </c>
    </row>
    <row r="43" spans="1:13" ht="24.75" x14ac:dyDescent="0.25">
      <c r="A43" s="405" t="s">
        <v>55</v>
      </c>
      <c r="B43" s="402">
        <v>974.7</v>
      </c>
      <c r="C43" s="402">
        <v>1071.7</v>
      </c>
      <c r="D43" s="402">
        <v>1313.4</v>
      </c>
      <c r="E43" s="402">
        <v>1559.1</v>
      </c>
      <c r="F43" s="402">
        <v>2054.6999999999998</v>
      </c>
      <c r="G43" s="402">
        <v>2986.8</v>
      </c>
      <c r="H43" s="402">
        <v>3045.5</v>
      </c>
      <c r="I43" s="402">
        <v>5997.6</v>
      </c>
      <c r="J43" s="402">
        <v>6430.5</v>
      </c>
      <c r="K43" s="402">
        <v>8650.1</v>
      </c>
      <c r="L43" s="402">
        <v>11827.5</v>
      </c>
      <c r="M43" s="292">
        <v>15398.3</v>
      </c>
    </row>
    <row r="44" spans="1:13" ht="12.75" customHeight="1" x14ac:dyDescent="0.25">
      <c r="A44" s="403" t="s">
        <v>103</v>
      </c>
      <c r="B44" s="402">
        <v>918.3</v>
      </c>
      <c r="C44" s="402">
        <v>753.2</v>
      </c>
      <c r="D44" s="402">
        <v>683.1</v>
      </c>
      <c r="E44" s="402">
        <v>666.3</v>
      </c>
      <c r="F44" s="402">
        <v>811.4</v>
      </c>
      <c r="G44" s="402">
        <v>889</v>
      </c>
      <c r="H44" s="402">
        <v>496.1</v>
      </c>
      <c r="I44" s="402">
        <v>964.5</v>
      </c>
      <c r="J44" s="402">
        <v>1234.5</v>
      </c>
      <c r="K44" s="402">
        <v>2439.6999999999998</v>
      </c>
      <c r="L44" s="402">
        <v>3648.1</v>
      </c>
      <c r="M44" s="292">
        <v>6071</v>
      </c>
    </row>
    <row r="45" spans="1:13" ht="12.75" customHeight="1" x14ac:dyDescent="0.25">
      <c r="A45" s="403" t="s">
        <v>56</v>
      </c>
      <c r="B45" s="402">
        <v>367.8</v>
      </c>
      <c r="C45" s="402">
        <v>325.5</v>
      </c>
      <c r="D45" s="402">
        <v>336.4</v>
      </c>
      <c r="E45" s="402">
        <v>403.4</v>
      </c>
      <c r="F45" s="402">
        <v>396</v>
      </c>
      <c r="G45" s="402">
        <v>454.7</v>
      </c>
      <c r="H45" s="402">
        <v>309.3</v>
      </c>
      <c r="I45" s="402">
        <v>462.6</v>
      </c>
      <c r="J45" s="402">
        <v>636</v>
      </c>
      <c r="K45" s="402">
        <v>1015.5</v>
      </c>
      <c r="L45" s="402">
        <v>1463.5</v>
      </c>
      <c r="M45" s="292">
        <v>2699.8</v>
      </c>
    </row>
    <row r="46" spans="1:13" ht="4.3499999999999996" customHeight="1" thickBot="1" x14ac:dyDescent="0.3">
      <c r="A46" s="407"/>
      <c r="B46" s="408"/>
      <c r="C46" s="408"/>
      <c r="D46" s="409"/>
      <c r="E46" s="409"/>
      <c r="F46" s="409"/>
      <c r="G46" s="409"/>
      <c r="H46" s="409"/>
      <c r="I46" s="409"/>
      <c r="J46" s="409"/>
      <c r="K46" s="409"/>
      <c r="L46" s="409"/>
      <c r="M46" s="409"/>
    </row>
  </sheetData>
  <hyperlinks>
    <hyperlink ref="A1" location="Мазмуну!A1" display="МАЗМУНУНА  кайтуу" xr:uid="{00000000-0004-0000-6A00-000000000000}"/>
  </hyperlinks>
  <pageMargins left="0.78740157480314965" right="0.59055118110236227" top="0.78740157480314965" bottom="0.78740157480314965" header="0.31496062992125984" footer="0.31496062992125984"/>
  <pageSetup paperSize="9"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M45"/>
  <sheetViews>
    <sheetView workbookViewId="0">
      <selection activeCell="M42" sqref="M42"/>
    </sheetView>
  </sheetViews>
  <sheetFormatPr defaultColWidth="8.85546875" defaultRowHeight="15" x14ac:dyDescent="0.25"/>
  <cols>
    <col min="1" max="1" width="42" style="387" customWidth="1"/>
    <col min="2" max="6" width="8.7109375" style="390" hidden="1" customWidth="1"/>
    <col min="7" max="8" width="9.5703125" style="390" hidden="1" customWidth="1"/>
    <col min="9" max="13" width="9.5703125" style="390" customWidth="1"/>
    <col min="14" max="16384" width="8.85546875" style="390"/>
  </cols>
  <sheetData>
    <row r="1" spans="1:13" s="6" customFormat="1" ht="12.95" customHeight="1" x14ac:dyDescent="0.2">
      <c r="A1" s="952" t="s">
        <v>1375</v>
      </c>
    </row>
    <row r="2" spans="1:13" ht="18" customHeight="1" x14ac:dyDescent="0.25">
      <c r="A2" s="410" t="s">
        <v>402</v>
      </c>
      <c r="B2" s="410"/>
      <c r="C2" s="410"/>
      <c r="D2" s="410"/>
      <c r="E2" s="410"/>
      <c r="F2" s="410"/>
      <c r="G2" s="410"/>
      <c r="H2" s="410"/>
      <c r="I2" s="410"/>
      <c r="J2" s="410"/>
      <c r="K2" s="410"/>
      <c r="L2" s="410"/>
      <c r="M2" s="410"/>
    </row>
    <row r="3" spans="1:13" s="413" customFormat="1" ht="18" customHeight="1" thickBot="1" x14ac:dyDescent="0.25">
      <c r="A3" s="411" t="s">
        <v>403</v>
      </c>
      <c r="B3" s="412"/>
      <c r="C3" s="412"/>
      <c r="D3" s="412"/>
      <c r="E3" s="412"/>
      <c r="F3" s="412"/>
      <c r="G3" s="412"/>
      <c r="H3" s="412"/>
      <c r="I3" s="412"/>
      <c r="J3" s="412"/>
      <c r="K3" s="412"/>
      <c r="L3" s="412"/>
      <c r="M3" s="412"/>
    </row>
    <row r="4" spans="1:13" s="413" customFormat="1" ht="18" customHeight="1" thickBot="1" x14ac:dyDescent="0.25">
      <c r="A4" s="414"/>
      <c r="B4" s="415">
        <v>2014</v>
      </c>
      <c r="C4" s="415">
        <v>2015</v>
      </c>
      <c r="D4" s="415">
        <v>2016</v>
      </c>
      <c r="E4" s="415">
        <v>2017</v>
      </c>
      <c r="F4" s="415">
        <v>2018</v>
      </c>
      <c r="G4" s="415">
        <v>2019</v>
      </c>
      <c r="H4" s="415">
        <v>2020</v>
      </c>
      <c r="I4" s="415">
        <v>2021</v>
      </c>
      <c r="J4" s="415">
        <v>2022</v>
      </c>
      <c r="K4" s="415">
        <v>2023</v>
      </c>
      <c r="L4" s="415">
        <v>2024</v>
      </c>
      <c r="M4" s="415">
        <v>2025</v>
      </c>
    </row>
    <row r="5" spans="1:13" ht="8.25" customHeight="1" x14ac:dyDescent="0.25">
      <c r="A5" s="416"/>
      <c r="B5" s="417"/>
      <c r="C5" s="417"/>
      <c r="D5" s="417"/>
      <c r="E5" s="417"/>
      <c r="F5" s="417"/>
      <c r="G5" s="417"/>
      <c r="H5" s="417"/>
      <c r="I5" s="417"/>
      <c r="J5" s="417"/>
      <c r="K5" s="417"/>
      <c r="L5" s="417"/>
      <c r="M5" s="417"/>
    </row>
    <row r="6" spans="1:13" ht="12.75" customHeight="1" x14ac:dyDescent="0.25">
      <c r="A6" s="396" t="s">
        <v>19</v>
      </c>
      <c r="B6" s="418">
        <v>1038.9000000000001</v>
      </c>
      <c r="C6" s="418">
        <v>499.1</v>
      </c>
      <c r="D6" s="418">
        <v>1005.9</v>
      </c>
      <c r="E6" s="418">
        <v>299.7</v>
      </c>
      <c r="F6" s="418">
        <v>220.7</v>
      </c>
      <c r="G6" s="418">
        <v>291.60000000000002</v>
      </c>
      <c r="H6" s="418">
        <v>645.4</v>
      </c>
      <c r="I6" s="418">
        <v>640.6</v>
      </c>
      <c r="J6" s="418">
        <v>412.9</v>
      </c>
      <c r="K6" s="418">
        <v>363</v>
      </c>
      <c r="L6" s="418">
        <v>364.4</v>
      </c>
      <c r="M6" s="418">
        <v>425.4</v>
      </c>
    </row>
    <row r="7" spans="1:13" ht="12.95" customHeight="1" x14ac:dyDescent="0.25">
      <c r="A7" s="398" t="s">
        <v>20</v>
      </c>
      <c r="B7" s="418"/>
      <c r="C7" s="418"/>
      <c r="D7" s="418"/>
      <c r="E7" s="418"/>
      <c r="F7" s="418"/>
      <c r="G7" s="418"/>
      <c r="H7" s="418"/>
      <c r="I7" s="418"/>
      <c r="J7" s="418"/>
      <c r="K7" s="418"/>
      <c r="L7" s="418"/>
      <c r="M7" s="418"/>
    </row>
    <row r="8" spans="1:13" ht="12.95" customHeight="1" x14ac:dyDescent="0.25">
      <c r="A8" s="401" t="s">
        <v>50</v>
      </c>
      <c r="B8" s="419">
        <v>0.9</v>
      </c>
      <c r="C8" s="419" t="s">
        <v>33</v>
      </c>
      <c r="D8" s="419" t="s">
        <v>33</v>
      </c>
      <c r="E8" s="419" t="s">
        <v>33</v>
      </c>
      <c r="F8" s="419">
        <v>0.3</v>
      </c>
      <c r="G8" s="419">
        <v>0.4</v>
      </c>
      <c r="H8" s="419">
        <v>0.2</v>
      </c>
      <c r="I8" s="419">
        <v>0.1</v>
      </c>
      <c r="J8" s="419" t="s">
        <v>33</v>
      </c>
      <c r="K8" s="419" t="s">
        <v>33</v>
      </c>
      <c r="L8" s="419" t="s">
        <v>33</v>
      </c>
      <c r="M8" s="419" t="s">
        <v>33</v>
      </c>
    </row>
    <row r="9" spans="1:13" ht="12.75" customHeight="1" x14ac:dyDescent="0.25">
      <c r="A9" s="403" t="s">
        <v>101</v>
      </c>
      <c r="B9" s="419">
        <v>192.8</v>
      </c>
      <c r="C9" s="419">
        <v>227.5</v>
      </c>
      <c r="D9" s="419">
        <v>101.5</v>
      </c>
      <c r="E9" s="419">
        <v>100.4</v>
      </c>
      <c r="F9" s="419">
        <v>100.1</v>
      </c>
      <c r="G9" s="419">
        <v>109.9</v>
      </c>
      <c r="H9" s="419">
        <v>96</v>
      </c>
      <c r="I9" s="419">
        <v>125.3</v>
      </c>
      <c r="J9" s="419">
        <v>141.30000000000001</v>
      </c>
      <c r="K9" s="419">
        <v>112.9</v>
      </c>
      <c r="L9" s="419">
        <v>89.1</v>
      </c>
      <c r="M9" s="419">
        <v>129.1</v>
      </c>
    </row>
    <row r="10" spans="1:13" ht="12.75" customHeight="1" x14ac:dyDescent="0.25">
      <c r="A10" s="403" t="s">
        <v>64</v>
      </c>
      <c r="B10" s="419">
        <v>81.099999999999994</v>
      </c>
      <c r="C10" s="419">
        <v>167.5</v>
      </c>
      <c r="D10" s="419">
        <v>311.8</v>
      </c>
      <c r="E10" s="419">
        <v>34.5</v>
      </c>
      <c r="F10" s="419">
        <v>16.5</v>
      </c>
      <c r="G10" s="419">
        <v>18.899999999999999</v>
      </c>
      <c r="H10" s="419">
        <v>324.3</v>
      </c>
      <c r="I10" s="419">
        <v>277.89999999999998</v>
      </c>
      <c r="J10" s="419">
        <v>56.4</v>
      </c>
      <c r="K10" s="419">
        <v>7.2</v>
      </c>
      <c r="L10" s="419">
        <v>47.7</v>
      </c>
      <c r="M10" s="419">
        <v>29.9</v>
      </c>
    </row>
    <row r="11" spans="1:13" ht="24.75" x14ac:dyDescent="0.25">
      <c r="A11" s="404" t="s">
        <v>90</v>
      </c>
      <c r="B11" s="419">
        <v>0.6</v>
      </c>
      <c r="C11" s="419">
        <v>3.3</v>
      </c>
      <c r="D11" s="419" t="s">
        <v>33</v>
      </c>
      <c r="E11" s="419" t="s">
        <v>33</v>
      </c>
      <c r="F11" s="419">
        <v>1.6</v>
      </c>
      <c r="G11" s="419" t="s">
        <v>33</v>
      </c>
      <c r="H11" s="419" t="s">
        <v>33</v>
      </c>
      <c r="I11" s="419" t="s">
        <v>33</v>
      </c>
      <c r="J11" s="419">
        <v>0</v>
      </c>
      <c r="K11" s="419">
        <v>0</v>
      </c>
      <c r="L11" s="419">
        <v>41.6</v>
      </c>
      <c r="M11" s="419">
        <v>16</v>
      </c>
    </row>
    <row r="12" spans="1:13" x14ac:dyDescent="0.25">
      <c r="A12" s="317" t="s">
        <v>66</v>
      </c>
      <c r="B12" s="419" t="s">
        <v>33</v>
      </c>
      <c r="C12" s="419" t="s">
        <v>33</v>
      </c>
      <c r="D12" s="419" t="s">
        <v>33</v>
      </c>
      <c r="E12" s="419" t="s">
        <v>33</v>
      </c>
      <c r="F12" s="419" t="s">
        <v>33</v>
      </c>
      <c r="G12" s="419" t="s">
        <v>33</v>
      </c>
      <c r="H12" s="419" t="s">
        <v>33</v>
      </c>
      <c r="I12" s="419" t="s">
        <v>33</v>
      </c>
      <c r="J12" s="419" t="s">
        <v>33</v>
      </c>
      <c r="K12" s="419" t="s">
        <v>33</v>
      </c>
      <c r="L12" s="419" t="s">
        <v>33</v>
      </c>
      <c r="M12" s="419" t="s">
        <v>33</v>
      </c>
    </row>
    <row r="13" spans="1:13" ht="36.75" x14ac:dyDescent="0.25">
      <c r="A13" s="404" t="s">
        <v>91</v>
      </c>
      <c r="B13" s="419">
        <v>0.3</v>
      </c>
      <c r="C13" s="419" t="s">
        <v>33</v>
      </c>
      <c r="D13" s="419">
        <v>0.6</v>
      </c>
      <c r="E13" s="419">
        <v>0.5</v>
      </c>
      <c r="F13" s="419">
        <v>1.4</v>
      </c>
      <c r="G13" s="419" t="s">
        <v>33</v>
      </c>
      <c r="H13" s="419" t="s">
        <v>33</v>
      </c>
      <c r="I13" s="419" t="s">
        <v>33</v>
      </c>
      <c r="J13" s="419" t="s">
        <v>33</v>
      </c>
      <c r="K13" s="419" t="s">
        <v>33</v>
      </c>
      <c r="L13" s="419">
        <v>1.4</v>
      </c>
      <c r="M13" s="419" t="s">
        <v>33</v>
      </c>
    </row>
    <row r="14" spans="1:13" ht="24" customHeight="1" x14ac:dyDescent="0.25">
      <c r="A14" s="404" t="s">
        <v>68</v>
      </c>
      <c r="B14" s="419">
        <v>0.9</v>
      </c>
      <c r="C14" s="419">
        <v>0.9</v>
      </c>
      <c r="D14" s="419">
        <v>0.4</v>
      </c>
      <c r="E14" s="419">
        <v>0</v>
      </c>
      <c r="F14" s="419">
        <v>0</v>
      </c>
      <c r="G14" s="419">
        <v>0.7</v>
      </c>
      <c r="H14" s="419">
        <v>0.3</v>
      </c>
      <c r="I14" s="419">
        <v>0.2</v>
      </c>
      <c r="J14" s="419">
        <v>5.0999999999999996</v>
      </c>
      <c r="K14" s="419">
        <v>4.2</v>
      </c>
      <c r="L14" s="419">
        <v>2</v>
      </c>
      <c r="M14" s="419" t="s">
        <v>33</v>
      </c>
    </row>
    <row r="15" spans="1:13" ht="24.75" x14ac:dyDescent="0.25">
      <c r="A15" s="404" t="s">
        <v>95</v>
      </c>
      <c r="B15" s="419" t="s">
        <v>33</v>
      </c>
      <c r="C15" s="419" t="s">
        <v>33</v>
      </c>
      <c r="D15" s="419" t="s">
        <v>33</v>
      </c>
      <c r="E15" s="419" t="s">
        <v>33</v>
      </c>
      <c r="F15" s="419" t="s">
        <v>33</v>
      </c>
      <c r="G15" s="419" t="s">
        <v>33</v>
      </c>
      <c r="H15" s="419" t="s">
        <v>33</v>
      </c>
      <c r="I15" s="419" t="s">
        <v>33</v>
      </c>
      <c r="J15" s="419" t="s">
        <v>33</v>
      </c>
      <c r="K15" s="419" t="s">
        <v>33</v>
      </c>
      <c r="L15" s="419" t="s">
        <v>33</v>
      </c>
      <c r="M15" s="419" t="s">
        <v>33</v>
      </c>
    </row>
    <row r="16" spans="1:13" x14ac:dyDescent="0.25">
      <c r="A16" s="317" t="s">
        <v>70</v>
      </c>
      <c r="B16" s="419">
        <v>0</v>
      </c>
      <c r="C16" s="419" t="s">
        <v>33</v>
      </c>
      <c r="D16" s="419" t="s">
        <v>33</v>
      </c>
      <c r="E16" s="419" t="s">
        <v>33</v>
      </c>
      <c r="F16" s="419" t="s">
        <v>33</v>
      </c>
      <c r="G16" s="419" t="s">
        <v>33</v>
      </c>
      <c r="H16" s="419" t="s">
        <v>33</v>
      </c>
      <c r="I16" s="419" t="s">
        <v>33</v>
      </c>
      <c r="J16" s="419" t="s">
        <v>33</v>
      </c>
      <c r="K16" s="419" t="s">
        <v>33</v>
      </c>
      <c r="L16" s="419" t="s">
        <v>33</v>
      </c>
      <c r="M16" s="419" t="s">
        <v>33</v>
      </c>
    </row>
    <row r="17" spans="1:13" ht="12.75" customHeight="1" x14ac:dyDescent="0.25">
      <c r="A17" s="317" t="s">
        <v>71</v>
      </c>
      <c r="B17" s="419">
        <v>3.1</v>
      </c>
      <c r="C17" s="419">
        <v>3.2</v>
      </c>
      <c r="D17" s="419">
        <v>3.1</v>
      </c>
      <c r="E17" s="419">
        <v>19</v>
      </c>
      <c r="F17" s="419">
        <v>2</v>
      </c>
      <c r="G17" s="419">
        <v>6.5</v>
      </c>
      <c r="H17" s="419">
        <v>28.3</v>
      </c>
      <c r="I17" s="419">
        <v>17.5</v>
      </c>
      <c r="J17" s="419">
        <v>50.4</v>
      </c>
      <c r="K17" s="419">
        <v>2.1</v>
      </c>
      <c r="L17" s="419">
        <v>1.1000000000000001</v>
      </c>
      <c r="M17" s="419">
        <v>0.6</v>
      </c>
    </row>
    <row r="18" spans="1:13" ht="12.75" customHeight="1" x14ac:dyDescent="0.25">
      <c r="A18" s="317" t="s">
        <v>72</v>
      </c>
      <c r="B18" s="419" t="s">
        <v>33</v>
      </c>
      <c r="C18" s="419">
        <v>0</v>
      </c>
      <c r="D18" s="419">
        <v>0.1</v>
      </c>
      <c r="E18" s="419">
        <v>0.1</v>
      </c>
      <c r="F18" s="419">
        <v>0.2</v>
      </c>
      <c r="G18" s="419" t="s">
        <v>33</v>
      </c>
      <c r="H18" s="419">
        <v>0</v>
      </c>
      <c r="I18" s="419">
        <v>3.7</v>
      </c>
      <c r="J18" s="419" t="s">
        <v>33</v>
      </c>
      <c r="K18" s="419" t="s">
        <v>33</v>
      </c>
      <c r="L18" s="419" t="s">
        <v>33</v>
      </c>
      <c r="M18" s="419" t="s">
        <v>33</v>
      </c>
    </row>
    <row r="19" spans="1:13" ht="12.75" customHeight="1" x14ac:dyDescent="0.25">
      <c r="A19" s="317" t="s">
        <v>363</v>
      </c>
      <c r="B19" s="419">
        <v>75.5</v>
      </c>
      <c r="C19" s="419">
        <v>160</v>
      </c>
      <c r="D19" s="419">
        <v>307.60000000000002</v>
      </c>
      <c r="E19" s="419">
        <v>14.6</v>
      </c>
      <c r="F19" s="419">
        <v>10.4</v>
      </c>
      <c r="G19" s="419">
        <v>6.5</v>
      </c>
      <c r="H19" s="419">
        <v>5.0999999999999996</v>
      </c>
      <c r="I19" s="419">
        <v>1.1000000000000001</v>
      </c>
      <c r="J19" s="419">
        <v>0.8</v>
      </c>
      <c r="K19" s="419">
        <v>0.9</v>
      </c>
      <c r="L19" s="419">
        <v>1.6</v>
      </c>
      <c r="M19" s="419">
        <v>13.3</v>
      </c>
    </row>
    <row r="20" spans="1:13" ht="24.75" x14ac:dyDescent="0.25">
      <c r="A20" s="404" t="s">
        <v>400</v>
      </c>
      <c r="B20" s="419">
        <v>0.8</v>
      </c>
      <c r="C20" s="419">
        <v>0.1</v>
      </c>
      <c r="D20" s="419">
        <v>0.1</v>
      </c>
      <c r="E20" s="419">
        <v>0.2</v>
      </c>
      <c r="F20" s="419">
        <v>0.9</v>
      </c>
      <c r="G20" s="419">
        <v>0.2</v>
      </c>
      <c r="H20" s="419">
        <v>0</v>
      </c>
      <c r="I20" s="419">
        <v>0</v>
      </c>
      <c r="J20" s="419" t="s">
        <v>33</v>
      </c>
      <c r="K20" s="419" t="s">
        <v>33</v>
      </c>
      <c r="L20" s="419" t="s">
        <v>33</v>
      </c>
      <c r="M20" s="419" t="s">
        <v>33</v>
      </c>
    </row>
    <row r="21" spans="1:13" ht="24.75" x14ac:dyDescent="0.25">
      <c r="A21" s="404" t="s">
        <v>75</v>
      </c>
      <c r="B21" s="419" t="s">
        <v>33</v>
      </c>
      <c r="C21" s="419" t="s">
        <v>33</v>
      </c>
      <c r="D21" s="419" t="s">
        <v>33</v>
      </c>
      <c r="E21" s="419" t="s">
        <v>33</v>
      </c>
      <c r="F21" s="419" t="s">
        <v>33</v>
      </c>
      <c r="G21" s="419" t="s">
        <v>33</v>
      </c>
      <c r="H21" s="419" t="s">
        <v>33</v>
      </c>
      <c r="I21" s="419" t="s">
        <v>33</v>
      </c>
      <c r="J21" s="419" t="s">
        <v>33</v>
      </c>
      <c r="K21" s="419" t="s">
        <v>33</v>
      </c>
      <c r="L21" s="419" t="s">
        <v>33</v>
      </c>
      <c r="M21" s="419" t="s">
        <v>33</v>
      </c>
    </row>
    <row r="22" spans="1:13" ht="12.75" customHeight="1" x14ac:dyDescent="0.25">
      <c r="A22" s="317" t="s">
        <v>76</v>
      </c>
      <c r="B22" s="419" t="s">
        <v>33</v>
      </c>
      <c r="C22" s="419" t="s">
        <v>33</v>
      </c>
      <c r="D22" s="419" t="s">
        <v>33</v>
      </c>
      <c r="E22" s="419" t="s">
        <v>33</v>
      </c>
      <c r="F22" s="419" t="s">
        <v>33</v>
      </c>
      <c r="G22" s="419" t="s">
        <v>33</v>
      </c>
      <c r="H22" s="419" t="s">
        <v>33</v>
      </c>
      <c r="I22" s="419" t="s">
        <v>33</v>
      </c>
      <c r="J22" s="419" t="s">
        <v>33</v>
      </c>
      <c r="K22" s="419" t="s">
        <v>33</v>
      </c>
      <c r="L22" s="419" t="s">
        <v>33</v>
      </c>
      <c r="M22" s="419" t="s">
        <v>33</v>
      </c>
    </row>
    <row r="23" spans="1:13" ht="13.9" customHeight="1" x14ac:dyDescent="0.25">
      <c r="A23" s="404" t="s">
        <v>77</v>
      </c>
      <c r="B23" s="419" t="s">
        <v>33</v>
      </c>
      <c r="C23" s="419" t="s">
        <v>33</v>
      </c>
      <c r="D23" s="419" t="s">
        <v>33</v>
      </c>
      <c r="E23" s="419" t="s">
        <v>33</v>
      </c>
      <c r="F23" s="419" t="s">
        <v>33</v>
      </c>
      <c r="G23" s="419" t="s">
        <v>33</v>
      </c>
      <c r="H23" s="419" t="s">
        <v>33</v>
      </c>
      <c r="I23" s="419" t="s">
        <v>33</v>
      </c>
      <c r="J23" s="419" t="s">
        <v>33</v>
      </c>
      <c r="K23" s="419" t="s">
        <v>33</v>
      </c>
      <c r="L23" s="419" t="s">
        <v>33</v>
      </c>
      <c r="M23" s="419" t="s">
        <v>33</v>
      </c>
    </row>
    <row r="24" spans="1:13" ht="12.75" customHeight="1" x14ac:dyDescent="0.25">
      <c r="A24" s="404" t="s">
        <v>78</v>
      </c>
      <c r="B24" s="419" t="s">
        <v>33</v>
      </c>
      <c r="C24" s="419" t="s">
        <v>33</v>
      </c>
      <c r="D24" s="419" t="s">
        <v>33</v>
      </c>
      <c r="E24" s="419" t="s">
        <v>33</v>
      </c>
      <c r="F24" s="419" t="s">
        <v>33</v>
      </c>
      <c r="G24" s="419">
        <v>5.0999999999999996</v>
      </c>
      <c r="H24" s="419">
        <v>290.60000000000002</v>
      </c>
      <c r="I24" s="419">
        <v>255.3</v>
      </c>
      <c r="J24" s="419" t="s">
        <v>33</v>
      </c>
      <c r="K24" s="419" t="s">
        <v>33</v>
      </c>
      <c r="L24" s="419" t="s">
        <v>33</v>
      </c>
      <c r="M24" s="419" t="s">
        <v>33</v>
      </c>
    </row>
    <row r="25" spans="1:13" ht="24.75" customHeight="1" x14ac:dyDescent="0.25">
      <c r="A25" s="404" t="s">
        <v>104</v>
      </c>
      <c r="B25" s="419" t="s">
        <v>33</v>
      </c>
      <c r="C25" s="419" t="s">
        <v>33</v>
      </c>
      <c r="D25" s="419" t="s">
        <v>33</v>
      </c>
      <c r="E25" s="419" t="s">
        <v>33</v>
      </c>
      <c r="F25" s="419" t="s">
        <v>33</v>
      </c>
      <c r="G25" s="419" t="s">
        <v>33</v>
      </c>
      <c r="H25" s="419" t="s">
        <v>33</v>
      </c>
      <c r="I25" s="419">
        <v>0</v>
      </c>
      <c r="J25" s="419" t="s">
        <v>33</v>
      </c>
      <c r="K25" s="419">
        <v>0</v>
      </c>
      <c r="L25" s="419" t="s">
        <v>33</v>
      </c>
      <c r="M25" s="419" t="s">
        <v>33</v>
      </c>
    </row>
    <row r="26" spans="1:13" ht="24.75" customHeight="1" x14ac:dyDescent="0.25">
      <c r="A26" s="405" t="s">
        <v>22</v>
      </c>
      <c r="B26" s="419">
        <v>87</v>
      </c>
      <c r="C26" s="419" t="s">
        <v>33</v>
      </c>
      <c r="D26" s="419" t="s">
        <v>33</v>
      </c>
      <c r="E26" s="419" t="s">
        <v>33</v>
      </c>
      <c r="F26" s="419" t="s">
        <v>33</v>
      </c>
      <c r="G26" s="419" t="s">
        <v>33</v>
      </c>
      <c r="H26" s="419" t="s">
        <v>33</v>
      </c>
      <c r="I26" s="419" t="s">
        <v>33</v>
      </c>
      <c r="J26" s="419" t="s">
        <v>33</v>
      </c>
      <c r="K26" s="419" t="s">
        <v>33</v>
      </c>
      <c r="L26" s="419" t="s">
        <v>33</v>
      </c>
      <c r="M26" s="419" t="s">
        <v>33</v>
      </c>
    </row>
    <row r="27" spans="1:13" ht="24" customHeight="1" x14ac:dyDescent="0.25">
      <c r="A27" s="404" t="s">
        <v>79</v>
      </c>
      <c r="B27" s="419" t="s">
        <v>33</v>
      </c>
      <c r="C27" s="419" t="s">
        <v>33</v>
      </c>
      <c r="D27" s="419" t="s">
        <v>33</v>
      </c>
      <c r="E27" s="419" t="s">
        <v>33</v>
      </c>
      <c r="F27" s="419" t="s">
        <v>33</v>
      </c>
      <c r="G27" s="419" t="s">
        <v>33</v>
      </c>
      <c r="H27" s="419" t="s">
        <v>33</v>
      </c>
      <c r="I27" s="419" t="s">
        <v>33</v>
      </c>
      <c r="J27" s="419" t="s">
        <v>33</v>
      </c>
      <c r="K27" s="419" t="s">
        <v>33</v>
      </c>
      <c r="L27" s="419" t="s">
        <v>33</v>
      </c>
      <c r="M27" s="419" t="s">
        <v>33</v>
      </c>
    </row>
    <row r="28" spans="1:13" ht="24" customHeight="1" x14ac:dyDescent="0.25">
      <c r="A28" s="404" t="s">
        <v>80</v>
      </c>
      <c r="B28" s="419">
        <v>87</v>
      </c>
      <c r="C28" s="419" t="s">
        <v>33</v>
      </c>
      <c r="D28" s="419" t="s">
        <v>33</v>
      </c>
      <c r="E28" s="419" t="s">
        <v>33</v>
      </c>
      <c r="F28" s="419" t="s">
        <v>33</v>
      </c>
      <c r="G28" s="419" t="s">
        <v>33</v>
      </c>
      <c r="H28" s="419" t="s">
        <v>33</v>
      </c>
      <c r="I28" s="419" t="s">
        <v>33</v>
      </c>
      <c r="J28" s="419" t="s">
        <v>33</v>
      </c>
      <c r="K28" s="419" t="s">
        <v>33</v>
      </c>
      <c r="L28" s="419" t="s">
        <v>33</v>
      </c>
      <c r="M28" s="419" t="s">
        <v>33</v>
      </c>
    </row>
    <row r="29" spans="1:13" ht="24.75" x14ac:dyDescent="0.25">
      <c r="A29" s="404" t="s">
        <v>401</v>
      </c>
      <c r="B29" s="419" t="s">
        <v>33</v>
      </c>
      <c r="C29" s="419" t="s">
        <v>33</v>
      </c>
      <c r="D29" s="419" t="s">
        <v>33</v>
      </c>
      <c r="E29" s="419" t="s">
        <v>33</v>
      </c>
      <c r="F29" s="419" t="s">
        <v>33</v>
      </c>
      <c r="G29" s="419" t="s">
        <v>33</v>
      </c>
      <c r="H29" s="419" t="s">
        <v>33</v>
      </c>
      <c r="I29" s="419" t="s">
        <v>33</v>
      </c>
      <c r="J29" s="419" t="s">
        <v>33</v>
      </c>
      <c r="K29" s="419" t="s">
        <v>33</v>
      </c>
      <c r="L29" s="419" t="s">
        <v>33</v>
      </c>
      <c r="M29" s="419" t="s">
        <v>33</v>
      </c>
    </row>
    <row r="30" spans="1:13" ht="24.75" x14ac:dyDescent="0.25">
      <c r="A30" s="405" t="s">
        <v>81</v>
      </c>
      <c r="B30" s="419" t="s">
        <v>33</v>
      </c>
      <c r="C30" s="419" t="s">
        <v>33</v>
      </c>
      <c r="D30" s="419" t="s">
        <v>33</v>
      </c>
      <c r="E30" s="419" t="s">
        <v>33</v>
      </c>
      <c r="F30" s="419" t="s">
        <v>33</v>
      </c>
      <c r="G30" s="419">
        <v>0.1</v>
      </c>
      <c r="H30" s="419" t="s">
        <v>33</v>
      </c>
      <c r="I30" s="419" t="s">
        <v>33</v>
      </c>
      <c r="J30" s="419" t="s">
        <v>33</v>
      </c>
      <c r="K30" s="419" t="s">
        <v>33</v>
      </c>
      <c r="L30" s="419" t="s">
        <v>33</v>
      </c>
      <c r="M30" s="419" t="s">
        <v>33</v>
      </c>
    </row>
    <row r="31" spans="1:13" ht="12.75" customHeight="1" x14ac:dyDescent="0.25">
      <c r="A31" s="403" t="s">
        <v>24</v>
      </c>
      <c r="B31" s="419" t="s">
        <v>33</v>
      </c>
      <c r="C31" s="419" t="s">
        <v>33</v>
      </c>
      <c r="D31" s="419" t="s">
        <v>33</v>
      </c>
      <c r="E31" s="419" t="s">
        <v>33</v>
      </c>
      <c r="F31" s="419" t="s">
        <v>33</v>
      </c>
      <c r="G31" s="419" t="s">
        <v>33</v>
      </c>
      <c r="H31" s="419">
        <v>1.7</v>
      </c>
      <c r="I31" s="419">
        <v>9</v>
      </c>
      <c r="J31" s="419" t="s">
        <v>33</v>
      </c>
      <c r="K31" s="419" t="s">
        <v>33</v>
      </c>
      <c r="L31" s="419" t="s">
        <v>33</v>
      </c>
      <c r="M31" s="419" t="s">
        <v>33</v>
      </c>
    </row>
    <row r="32" spans="1:13" ht="24.75" x14ac:dyDescent="0.25">
      <c r="A32" s="405" t="s">
        <v>102</v>
      </c>
      <c r="B32" s="419">
        <v>674.5</v>
      </c>
      <c r="C32" s="419">
        <v>102.2</v>
      </c>
      <c r="D32" s="419">
        <v>589.20000000000005</v>
      </c>
      <c r="E32" s="419">
        <v>147</v>
      </c>
      <c r="F32" s="419">
        <v>101.2</v>
      </c>
      <c r="G32" s="419">
        <v>156</v>
      </c>
      <c r="H32" s="419">
        <v>208</v>
      </c>
      <c r="I32" s="419">
        <v>197.6</v>
      </c>
      <c r="J32" s="419">
        <v>206.1</v>
      </c>
      <c r="K32" s="419">
        <v>216.1</v>
      </c>
      <c r="L32" s="419">
        <v>221.9</v>
      </c>
      <c r="M32" s="419">
        <v>263.3</v>
      </c>
    </row>
    <row r="33" spans="1:13" ht="12.75" customHeight="1" x14ac:dyDescent="0.25">
      <c r="A33" s="403" t="s">
        <v>82</v>
      </c>
      <c r="B33" s="419">
        <v>1.5</v>
      </c>
      <c r="C33" s="419" t="s">
        <v>33</v>
      </c>
      <c r="D33" s="419">
        <v>1.6</v>
      </c>
      <c r="E33" s="419" t="s">
        <v>33</v>
      </c>
      <c r="F33" s="419">
        <v>1.3</v>
      </c>
      <c r="G33" s="419">
        <v>3.1</v>
      </c>
      <c r="H33" s="419">
        <v>1.2</v>
      </c>
      <c r="I33" s="419">
        <v>1.2</v>
      </c>
      <c r="J33" s="419">
        <v>1.3</v>
      </c>
      <c r="K33" s="419">
        <v>2.2000000000000002</v>
      </c>
      <c r="L33" s="419">
        <v>2.2000000000000002</v>
      </c>
      <c r="M33" s="419">
        <v>1.2</v>
      </c>
    </row>
    <row r="34" spans="1:13" ht="12.75" customHeight="1" x14ac:dyDescent="0.25">
      <c r="A34" s="403" t="s">
        <v>25</v>
      </c>
      <c r="B34" s="419" t="s">
        <v>33</v>
      </c>
      <c r="C34" s="419" t="s">
        <v>33</v>
      </c>
      <c r="D34" s="419" t="s">
        <v>33</v>
      </c>
      <c r="E34" s="419" t="s">
        <v>33</v>
      </c>
      <c r="F34" s="419" t="s">
        <v>33</v>
      </c>
      <c r="G34" s="419" t="s">
        <v>33</v>
      </c>
      <c r="H34" s="419">
        <v>0.1</v>
      </c>
      <c r="I34" s="419" t="s">
        <v>33</v>
      </c>
      <c r="J34" s="419" t="s">
        <v>33</v>
      </c>
      <c r="K34" s="419" t="s">
        <v>33</v>
      </c>
      <c r="L34" s="419">
        <v>0.2</v>
      </c>
      <c r="M34" s="419" t="s">
        <v>33</v>
      </c>
    </row>
    <row r="35" spans="1:13" ht="12.75" customHeight="1" x14ac:dyDescent="0.25">
      <c r="A35" s="387" t="s">
        <v>26</v>
      </c>
      <c r="B35" s="419">
        <v>0.1</v>
      </c>
      <c r="C35" s="419">
        <v>0.5</v>
      </c>
      <c r="D35" s="419">
        <v>0.5</v>
      </c>
      <c r="E35" s="419">
        <v>0.3</v>
      </c>
      <c r="F35" s="419">
        <v>0.7</v>
      </c>
      <c r="G35" s="419">
        <v>2.6</v>
      </c>
      <c r="H35" s="419">
        <v>0</v>
      </c>
      <c r="I35" s="419">
        <v>1.1000000000000001</v>
      </c>
      <c r="J35" s="419">
        <v>2.2999999999999998</v>
      </c>
      <c r="K35" s="419">
        <v>1.2</v>
      </c>
      <c r="L35" s="419">
        <v>0.2</v>
      </c>
      <c r="M35" s="419">
        <v>0.3</v>
      </c>
    </row>
    <row r="36" spans="1:13" ht="12.75" customHeight="1" x14ac:dyDescent="0.25">
      <c r="A36" s="403" t="s">
        <v>27</v>
      </c>
      <c r="B36" s="420">
        <v>0</v>
      </c>
      <c r="C36" s="420">
        <v>0</v>
      </c>
      <c r="D36" s="421">
        <v>0</v>
      </c>
      <c r="E36" s="419">
        <v>16.899999999999999</v>
      </c>
      <c r="F36" s="419" t="s">
        <v>33</v>
      </c>
      <c r="G36" s="419" t="s">
        <v>33</v>
      </c>
      <c r="H36" s="419" t="s">
        <v>33</v>
      </c>
      <c r="I36" s="419" t="s">
        <v>33</v>
      </c>
      <c r="J36" s="419" t="s">
        <v>33</v>
      </c>
      <c r="K36" s="419" t="s">
        <v>33</v>
      </c>
      <c r="L36" s="419" t="s">
        <v>33</v>
      </c>
      <c r="M36" s="419" t="s">
        <v>33</v>
      </c>
    </row>
    <row r="37" spans="1:13" ht="12.75" customHeight="1" x14ac:dyDescent="0.25">
      <c r="A37" s="403" t="s">
        <v>28</v>
      </c>
      <c r="B37" s="421" t="s">
        <v>33</v>
      </c>
      <c r="C37" s="421" t="s">
        <v>33</v>
      </c>
      <c r="D37" s="421" t="s">
        <v>33</v>
      </c>
      <c r="E37" s="419" t="s">
        <v>33</v>
      </c>
      <c r="F37" s="419" t="s">
        <v>33</v>
      </c>
      <c r="G37" s="419" t="s">
        <v>33</v>
      </c>
      <c r="H37" s="419" t="s">
        <v>33</v>
      </c>
      <c r="I37" s="419" t="s">
        <v>33</v>
      </c>
      <c r="J37" s="419" t="s">
        <v>33</v>
      </c>
      <c r="K37" s="419" t="s">
        <v>33</v>
      </c>
      <c r="L37" s="419" t="s">
        <v>33</v>
      </c>
      <c r="M37" s="419" t="s">
        <v>33</v>
      </c>
    </row>
    <row r="38" spans="1:13" ht="12.75" customHeight="1" x14ac:dyDescent="0.25">
      <c r="A38" s="403" t="s">
        <v>84</v>
      </c>
      <c r="B38" s="421" t="s">
        <v>33</v>
      </c>
      <c r="C38" s="421" t="s">
        <v>33</v>
      </c>
      <c r="D38" s="421" t="s">
        <v>33</v>
      </c>
      <c r="E38" s="419" t="s">
        <v>33</v>
      </c>
      <c r="F38" s="419" t="s">
        <v>33</v>
      </c>
      <c r="G38" s="419" t="s">
        <v>33</v>
      </c>
      <c r="H38" s="419" t="s">
        <v>33</v>
      </c>
      <c r="I38" s="419" t="s">
        <v>33</v>
      </c>
      <c r="J38" s="419" t="s">
        <v>33</v>
      </c>
      <c r="K38" s="419">
        <v>4.4000000000000004</v>
      </c>
      <c r="L38" s="419">
        <v>0.3</v>
      </c>
      <c r="M38" s="419" t="s">
        <v>33</v>
      </c>
    </row>
    <row r="39" spans="1:13" ht="12.75" customHeight="1" x14ac:dyDescent="0.25">
      <c r="A39" s="403" t="s">
        <v>32</v>
      </c>
      <c r="B39" s="421">
        <v>0.9</v>
      </c>
      <c r="C39" s="421">
        <v>1.3</v>
      </c>
      <c r="D39" s="421">
        <v>1</v>
      </c>
      <c r="E39" s="419">
        <v>0.6</v>
      </c>
      <c r="F39" s="419">
        <v>0.6</v>
      </c>
      <c r="G39" s="419">
        <v>0.7</v>
      </c>
      <c r="H39" s="419">
        <v>14</v>
      </c>
      <c r="I39" s="419">
        <v>28.3</v>
      </c>
      <c r="J39" s="419">
        <v>5.6</v>
      </c>
      <c r="K39" s="419">
        <v>19.100000000000001</v>
      </c>
      <c r="L39" s="419">
        <v>2.7</v>
      </c>
      <c r="M39" s="419">
        <v>1.6</v>
      </c>
    </row>
    <row r="40" spans="1:13" ht="12.75" customHeight="1" x14ac:dyDescent="0.25">
      <c r="A40" s="403" t="s">
        <v>85</v>
      </c>
      <c r="B40" s="421" t="s">
        <v>33</v>
      </c>
      <c r="C40" s="421" t="s">
        <v>33</v>
      </c>
      <c r="D40" s="421" t="s">
        <v>33</v>
      </c>
      <c r="E40" s="419" t="s">
        <v>33</v>
      </c>
      <c r="F40" s="419" t="s">
        <v>33</v>
      </c>
      <c r="G40" s="419" t="s">
        <v>33</v>
      </c>
      <c r="H40" s="419" t="s">
        <v>33</v>
      </c>
      <c r="I40" s="419" t="s">
        <v>33</v>
      </c>
      <c r="J40" s="419" t="s">
        <v>33</v>
      </c>
      <c r="K40" s="419" t="s">
        <v>33</v>
      </c>
      <c r="L40" s="419" t="s">
        <v>33</v>
      </c>
      <c r="M40" s="419" t="s">
        <v>33</v>
      </c>
    </row>
    <row r="41" spans="1:13" x14ac:dyDescent="0.25">
      <c r="A41" s="403" t="s">
        <v>86</v>
      </c>
      <c r="B41" s="421" t="s">
        <v>33</v>
      </c>
      <c r="C41" s="421" t="s">
        <v>33</v>
      </c>
      <c r="D41" s="421" t="s">
        <v>33</v>
      </c>
      <c r="E41" s="419" t="s">
        <v>33</v>
      </c>
      <c r="F41" s="419" t="s">
        <v>33</v>
      </c>
      <c r="G41" s="419" t="s">
        <v>33</v>
      </c>
      <c r="H41" s="419" t="s">
        <v>33</v>
      </c>
      <c r="I41" s="419" t="s">
        <v>33</v>
      </c>
      <c r="J41" s="419" t="s">
        <v>33</v>
      </c>
      <c r="K41" s="419" t="s">
        <v>33</v>
      </c>
      <c r="L41" s="419" t="s">
        <v>33</v>
      </c>
      <c r="M41" s="419" t="s">
        <v>33</v>
      </c>
    </row>
    <row r="42" spans="1:13" ht="24" customHeight="1" x14ac:dyDescent="0.25">
      <c r="A42" s="405" t="s">
        <v>55</v>
      </c>
      <c r="B42" s="420">
        <v>0</v>
      </c>
      <c r="C42" s="421">
        <v>0.1</v>
      </c>
      <c r="D42" s="421" t="s">
        <v>33</v>
      </c>
      <c r="E42" s="419" t="s">
        <v>33</v>
      </c>
      <c r="F42" s="419" t="s">
        <v>33</v>
      </c>
      <c r="G42" s="419" t="s">
        <v>33</v>
      </c>
      <c r="H42" s="419" t="s">
        <v>33</v>
      </c>
      <c r="I42" s="419" t="s">
        <v>33</v>
      </c>
      <c r="J42" s="419" t="s">
        <v>33</v>
      </c>
      <c r="K42" s="419" t="s">
        <v>33</v>
      </c>
      <c r="L42" s="419" t="s">
        <v>33</v>
      </c>
      <c r="M42" s="419" t="s">
        <v>33</v>
      </c>
    </row>
    <row r="43" spans="1:13" ht="12.75" customHeight="1" x14ac:dyDescent="0.25">
      <c r="A43" s="403" t="s">
        <v>103</v>
      </c>
      <c r="B43" s="420">
        <v>0</v>
      </c>
      <c r="C43" s="421" t="s">
        <v>33</v>
      </c>
      <c r="D43" s="421">
        <v>0.2</v>
      </c>
      <c r="E43" s="419" t="s">
        <v>33</v>
      </c>
      <c r="F43" s="419" t="s">
        <v>33</v>
      </c>
      <c r="G43" s="419" t="s">
        <v>33</v>
      </c>
      <c r="H43" s="419" t="s">
        <v>33</v>
      </c>
      <c r="I43" s="419" t="s">
        <v>33</v>
      </c>
      <c r="J43" s="419" t="s">
        <v>33</v>
      </c>
      <c r="K43" s="419" t="s">
        <v>33</v>
      </c>
      <c r="L43" s="419" t="s">
        <v>33</v>
      </c>
      <c r="M43" s="419" t="s">
        <v>33</v>
      </c>
    </row>
    <row r="44" spans="1:13" ht="12.75" customHeight="1" x14ac:dyDescent="0.25">
      <c r="A44" s="403" t="s">
        <v>56</v>
      </c>
      <c r="B44" s="421" t="s">
        <v>33</v>
      </c>
      <c r="C44" s="421" t="s">
        <v>33</v>
      </c>
      <c r="D44" s="421" t="s">
        <v>33</v>
      </c>
      <c r="E44" s="419" t="s">
        <v>33</v>
      </c>
      <c r="F44" s="419" t="s">
        <v>33</v>
      </c>
      <c r="G44" s="419" t="s">
        <v>33</v>
      </c>
      <c r="H44" s="419" t="s">
        <v>33</v>
      </c>
      <c r="I44" s="419" t="s">
        <v>33</v>
      </c>
      <c r="J44" s="419" t="s">
        <v>33</v>
      </c>
      <c r="K44" s="419" t="s">
        <v>33</v>
      </c>
      <c r="L44" s="419" t="s">
        <v>33</v>
      </c>
      <c r="M44" s="419" t="s">
        <v>33</v>
      </c>
    </row>
    <row r="45" spans="1:13" ht="7.15" customHeight="1" thickBot="1" x14ac:dyDescent="0.3">
      <c r="A45" s="407"/>
      <c r="B45" s="422"/>
      <c r="C45" s="422"/>
      <c r="D45" s="422"/>
      <c r="E45" s="423"/>
      <c r="F45" s="423"/>
      <c r="G45" s="423"/>
      <c r="H45" s="423"/>
      <c r="I45" s="423"/>
      <c r="J45" s="423"/>
      <c r="K45" s="423"/>
      <c r="L45" s="423"/>
      <c r="M45" s="423"/>
    </row>
  </sheetData>
  <hyperlinks>
    <hyperlink ref="A1" location="Мазмуну!A1" display="МАЗМУНУНА  кайтуу" xr:uid="{00000000-0004-0000-6B00-000000000000}"/>
  </hyperlinks>
  <pageMargins left="0.78740157480314965" right="0.59055118110236227" top="0.98425196850393704" bottom="0.78740157480314965" header="0.31496062992125984" footer="0.31496062992125984"/>
  <pageSetup paperSize="9"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M44"/>
  <sheetViews>
    <sheetView workbookViewId="0">
      <selection activeCell="M42" sqref="M42"/>
    </sheetView>
  </sheetViews>
  <sheetFormatPr defaultColWidth="9.140625" defaultRowHeight="12.75" customHeight="1" x14ac:dyDescent="0.25"/>
  <cols>
    <col min="1" max="1" width="40.42578125" style="387" customWidth="1"/>
    <col min="2" max="3" width="8.7109375" style="387" hidden="1" customWidth="1"/>
    <col min="4" max="8" width="8.7109375" style="390" hidden="1" customWidth="1"/>
    <col min="9" max="13" width="9.7109375" style="390" customWidth="1"/>
    <col min="14" max="16384" width="9.140625" style="390"/>
  </cols>
  <sheetData>
    <row r="1" spans="1:13" s="6" customFormat="1" ht="12.95" customHeight="1" x14ac:dyDescent="0.2">
      <c r="A1" s="952" t="s">
        <v>1375</v>
      </c>
    </row>
    <row r="2" spans="1:13" s="389" customFormat="1" ht="18" customHeight="1" x14ac:dyDescent="0.25">
      <c r="A2" s="424" t="s">
        <v>404</v>
      </c>
      <c r="B2" s="425"/>
      <c r="C2" s="425"/>
    </row>
    <row r="3" spans="1:13" ht="18" customHeight="1" thickBot="1" x14ac:dyDescent="0.3">
      <c r="A3" s="426" t="s">
        <v>403</v>
      </c>
    </row>
    <row r="4" spans="1:13" s="413" customFormat="1" ht="18" customHeight="1" thickBot="1" x14ac:dyDescent="0.25">
      <c r="A4" s="427"/>
      <c r="B4" s="393">
        <v>2014</v>
      </c>
      <c r="C4" s="393">
        <v>2015</v>
      </c>
      <c r="D4" s="393">
        <v>2016</v>
      </c>
      <c r="E4" s="393">
        <v>2017</v>
      </c>
      <c r="F4" s="393">
        <v>2018</v>
      </c>
      <c r="G4" s="393">
        <v>2019</v>
      </c>
      <c r="H4" s="393">
        <v>2020</v>
      </c>
      <c r="I4" s="393">
        <v>2021</v>
      </c>
      <c r="J4" s="393">
        <v>2022</v>
      </c>
      <c r="K4" s="393">
        <v>2023</v>
      </c>
      <c r="L4" s="393">
        <v>2024</v>
      </c>
      <c r="M4" s="393">
        <v>2025</v>
      </c>
    </row>
    <row r="5" spans="1:13" ht="12.75" customHeight="1" x14ac:dyDescent="0.25">
      <c r="A5" s="428"/>
      <c r="D5" s="425"/>
      <c r="E5" s="425"/>
      <c r="F5" s="425"/>
      <c r="G5" s="425"/>
      <c r="H5" s="425"/>
      <c r="I5" s="425"/>
      <c r="J5" s="425"/>
      <c r="K5" s="425"/>
      <c r="L5" s="425"/>
      <c r="M5" s="425"/>
    </row>
    <row r="6" spans="1:13" ht="12.75" customHeight="1" x14ac:dyDescent="0.25">
      <c r="A6" s="429" t="s">
        <v>405</v>
      </c>
      <c r="B6" s="430">
        <v>442776.9</v>
      </c>
      <c r="C6" s="430">
        <v>458790</v>
      </c>
      <c r="D6" s="397">
        <v>510629.3</v>
      </c>
      <c r="E6" s="397">
        <v>622276.9</v>
      </c>
      <c r="F6" s="397">
        <v>669466.6</v>
      </c>
      <c r="G6" s="397">
        <v>732065.5</v>
      </c>
      <c r="H6" s="397">
        <v>750814.8</v>
      </c>
      <c r="I6" s="397">
        <v>1023066.7</v>
      </c>
      <c r="J6" s="397">
        <v>1386621</v>
      </c>
      <c r="K6" s="397">
        <v>1712175.5</v>
      </c>
      <c r="L6" s="397">
        <v>2220532.7000000002</v>
      </c>
      <c r="M6" s="397">
        <v>3212565.8</v>
      </c>
    </row>
    <row r="7" spans="1:13" ht="12.75" customHeight="1" x14ac:dyDescent="0.25">
      <c r="A7" s="431" t="s">
        <v>406</v>
      </c>
      <c r="B7" s="430"/>
      <c r="C7" s="430"/>
      <c r="D7" s="397"/>
      <c r="E7" s="397"/>
      <c r="F7" s="397"/>
      <c r="G7" s="397"/>
      <c r="H7" s="397"/>
      <c r="I7" s="397"/>
      <c r="J7" s="397"/>
      <c r="K7" s="397"/>
      <c r="L7" s="397"/>
      <c r="M7" s="397"/>
    </row>
    <row r="8" spans="1:13" ht="12.75" customHeight="1" x14ac:dyDescent="0.25">
      <c r="A8" s="432" t="s">
        <v>407</v>
      </c>
      <c r="B8" s="433">
        <v>283</v>
      </c>
      <c r="C8" s="433">
        <v>160.69999999999999</v>
      </c>
      <c r="D8" s="402">
        <v>33.5</v>
      </c>
      <c r="E8" s="402">
        <v>58.9</v>
      </c>
      <c r="F8" s="402">
        <v>118</v>
      </c>
      <c r="G8" s="402">
        <v>178.3</v>
      </c>
      <c r="H8" s="402">
        <v>270.89999999999998</v>
      </c>
      <c r="I8" s="402">
        <v>1213.5</v>
      </c>
      <c r="J8" s="402">
        <v>1874.2</v>
      </c>
      <c r="K8" s="402">
        <v>753.1</v>
      </c>
      <c r="L8" s="402">
        <v>490.3</v>
      </c>
      <c r="M8" s="402">
        <v>2362.1</v>
      </c>
    </row>
    <row r="9" spans="1:13" ht="12.75" customHeight="1" x14ac:dyDescent="0.25">
      <c r="A9" s="432" t="s">
        <v>408</v>
      </c>
      <c r="B9" s="433">
        <v>2.4</v>
      </c>
      <c r="C9" s="433">
        <v>7.6</v>
      </c>
      <c r="D9" s="402">
        <v>2.8</v>
      </c>
      <c r="E9" s="402">
        <v>0.4</v>
      </c>
      <c r="F9" s="402">
        <v>18.7</v>
      </c>
      <c r="G9" s="402">
        <v>9.6</v>
      </c>
      <c r="H9" s="402">
        <v>14.3</v>
      </c>
      <c r="I9" s="402">
        <v>10.199999999999999</v>
      </c>
      <c r="J9" s="402">
        <v>183.5</v>
      </c>
      <c r="K9" s="402">
        <v>260.39999999999998</v>
      </c>
      <c r="L9" s="402">
        <v>304.39999999999998</v>
      </c>
      <c r="M9" s="402">
        <v>303.60000000000002</v>
      </c>
    </row>
    <row r="10" spans="1:13" ht="12.75" customHeight="1" x14ac:dyDescent="0.25">
      <c r="A10" s="432" t="s">
        <v>409</v>
      </c>
      <c r="B10" s="433">
        <v>328.1</v>
      </c>
      <c r="C10" s="433">
        <v>317.2</v>
      </c>
      <c r="D10" s="402">
        <v>335.4</v>
      </c>
      <c r="E10" s="402">
        <v>625</v>
      </c>
      <c r="F10" s="402">
        <v>570.70000000000005</v>
      </c>
      <c r="G10" s="402">
        <v>463.5</v>
      </c>
      <c r="H10" s="402">
        <v>493.2</v>
      </c>
      <c r="I10" s="402">
        <v>876.3</v>
      </c>
      <c r="J10" s="402">
        <v>3860</v>
      </c>
      <c r="K10" s="402">
        <v>13617.5</v>
      </c>
      <c r="L10" s="402">
        <v>9307.7000000000007</v>
      </c>
      <c r="M10" s="402">
        <v>12450.8</v>
      </c>
    </row>
    <row r="11" spans="1:13" ht="12.75" customHeight="1" x14ac:dyDescent="0.25">
      <c r="A11" s="432" t="s">
        <v>410</v>
      </c>
      <c r="B11" s="433">
        <v>20.2</v>
      </c>
      <c r="C11" s="433">
        <v>16</v>
      </c>
      <c r="D11" s="402">
        <v>14.4</v>
      </c>
      <c r="E11" s="402">
        <v>47.5</v>
      </c>
      <c r="F11" s="402">
        <v>68.7</v>
      </c>
      <c r="G11" s="402">
        <v>145</v>
      </c>
      <c r="H11" s="402">
        <v>204.8</v>
      </c>
      <c r="I11" s="402">
        <v>182.9</v>
      </c>
      <c r="J11" s="402">
        <v>498.2</v>
      </c>
      <c r="K11" s="402">
        <v>298.5</v>
      </c>
      <c r="L11" s="402">
        <v>201.4</v>
      </c>
      <c r="M11" s="402">
        <v>7864.7</v>
      </c>
    </row>
    <row r="12" spans="1:13" ht="15" x14ac:dyDescent="0.25">
      <c r="A12" s="432" t="s">
        <v>411</v>
      </c>
      <c r="B12" s="433">
        <v>6759.6</v>
      </c>
      <c r="C12" s="433">
        <v>8302.4</v>
      </c>
      <c r="D12" s="402">
        <v>12786.2</v>
      </c>
      <c r="E12" s="402">
        <v>15103.8</v>
      </c>
      <c r="F12" s="402">
        <v>14756.5</v>
      </c>
      <c r="G12" s="402">
        <v>29508.9</v>
      </c>
      <c r="H12" s="402">
        <v>32794.5</v>
      </c>
      <c r="I12" s="402">
        <v>59573.9</v>
      </c>
      <c r="J12" s="402">
        <v>72016.399999999994</v>
      </c>
      <c r="K12" s="402">
        <v>87988.2</v>
      </c>
      <c r="L12" s="402">
        <v>77371</v>
      </c>
      <c r="M12" s="402">
        <v>75764.3</v>
      </c>
    </row>
    <row r="13" spans="1:13" ht="12.75" customHeight="1" x14ac:dyDescent="0.25">
      <c r="A13" s="432" t="s">
        <v>412</v>
      </c>
      <c r="B13" s="433">
        <v>377677.2</v>
      </c>
      <c r="C13" s="433">
        <v>392897.5</v>
      </c>
      <c r="D13" s="402">
        <v>422968.2</v>
      </c>
      <c r="E13" s="402">
        <v>539882.30000000005</v>
      </c>
      <c r="F13" s="402">
        <v>571923.4</v>
      </c>
      <c r="G13" s="402">
        <v>599046.19999999995</v>
      </c>
      <c r="H13" s="402">
        <v>600887.5</v>
      </c>
      <c r="I13" s="402">
        <v>861959.1</v>
      </c>
      <c r="J13" s="402">
        <v>1112979.7</v>
      </c>
      <c r="K13" s="402">
        <v>1332586.3999999999</v>
      </c>
      <c r="L13" s="402">
        <v>1613215.5</v>
      </c>
      <c r="M13" s="402">
        <v>2496438.2000000002</v>
      </c>
    </row>
    <row r="14" spans="1:13" ht="12.75" customHeight="1" x14ac:dyDescent="0.25">
      <c r="A14" s="432" t="s">
        <v>413</v>
      </c>
      <c r="B14" s="433">
        <v>477.8</v>
      </c>
      <c r="C14" s="433">
        <v>115.3</v>
      </c>
      <c r="D14" s="402">
        <v>830.5</v>
      </c>
      <c r="E14" s="402">
        <v>0.2</v>
      </c>
      <c r="F14" s="402">
        <v>149.6</v>
      </c>
      <c r="G14" s="402">
        <v>14.1</v>
      </c>
      <c r="H14" s="402">
        <v>5.5</v>
      </c>
      <c r="I14" s="402">
        <v>399.9</v>
      </c>
      <c r="J14" s="402">
        <v>286.60000000000002</v>
      </c>
      <c r="K14" s="402">
        <v>212.9</v>
      </c>
      <c r="L14" s="402">
        <v>108</v>
      </c>
      <c r="M14" s="402">
        <v>143.69999999999999</v>
      </c>
    </row>
    <row r="15" spans="1:13" ht="12.75" customHeight="1" x14ac:dyDescent="0.25">
      <c r="A15" s="432" t="s">
        <v>414</v>
      </c>
      <c r="B15" s="433">
        <v>46784</v>
      </c>
      <c r="C15" s="433">
        <v>46255</v>
      </c>
      <c r="D15" s="402">
        <v>62997.5</v>
      </c>
      <c r="E15" s="402">
        <v>48731.3</v>
      </c>
      <c r="F15" s="402">
        <v>12804.5</v>
      </c>
      <c r="G15" s="402">
        <v>15350.4</v>
      </c>
      <c r="H15" s="402">
        <v>12376.8</v>
      </c>
      <c r="I15" s="402">
        <v>38614.199999999997</v>
      </c>
      <c r="J15" s="402">
        <v>133289.4</v>
      </c>
      <c r="K15" s="402">
        <v>133801.20000000001</v>
      </c>
      <c r="L15" s="402">
        <v>178413.6</v>
      </c>
      <c r="M15" s="402">
        <v>194244.5</v>
      </c>
    </row>
    <row r="16" spans="1:13" ht="15" x14ac:dyDescent="0.25">
      <c r="A16" s="432" t="s">
        <v>415</v>
      </c>
      <c r="B16" s="433">
        <v>1961.9</v>
      </c>
      <c r="C16" s="433">
        <v>3273.6</v>
      </c>
      <c r="D16" s="402">
        <v>3399.3</v>
      </c>
      <c r="E16" s="402">
        <v>6011.8</v>
      </c>
      <c r="F16" s="402">
        <v>6684.1</v>
      </c>
      <c r="G16" s="402">
        <v>6832.3</v>
      </c>
      <c r="H16" s="402">
        <v>4911.8999999999996</v>
      </c>
      <c r="I16" s="402">
        <v>8063.2</v>
      </c>
      <c r="J16" s="402">
        <v>8877.2000000000007</v>
      </c>
      <c r="K16" s="402">
        <v>13125.6</v>
      </c>
      <c r="L16" s="402">
        <v>19160</v>
      </c>
      <c r="M16" s="402">
        <v>23426.799999999999</v>
      </c>
    </row>
    <row r="17" spans="1:13" ht="12.75" customHeight="1" x14ac:dyDescent="0.25">
      <c r="A17" s="434" t="s">
        <v>416</v>
      </c>
      <c r="B17" s="433">
        <v>253.4</v>
      </c>
      <c r="C17" s="433">
        <v>234.7</v>
      </c>
      <c r="D17" s="402">
        <v>255.8</v>
      </c>
      <c r="E17" s="402">
        <v>373.4</v>
      </c>
      <c r="F17" s="402">
        <v>236.6</v>
      </c>
      <c r="G17" s="402">
        <v>134.30000000000001</v>
      </c>
      <c r="H17" s="402">
        <v>110.7</v>
      </c>
      <c r="I17" s="402">
        <v>143.80000000000001</v>
      </c>
      <c r="J17" s="402">
        <v>926.5</v>
      </c>
      <c r="K17" s="402">
        <v>302.7</v>
      </c>
      <c r="L17" s="402">
        <v>179.9</v>
      </c>
      <c r="M17" s="402">
        <v>804.4</v>
      </c>
    </row>
    <row r="18" spans="1:13" ht="12.75" customHeight="1" x14ac:dyDescent="0.25">
      <c r="A18" s="432" t="s">
        <v>417</v>
      </c>
      <c r="B18" s="433">
        <v>1614</v>
      </c>
      <c r="C18" s="433">
        <v>1048.2</v>
      </c>
      <c r="D18" s="402">
        <v>863.3</v>
      </c>
      <c r="E18" s="402">
        <v>4080.3</v>
      </c>
      <c r="F18" s="402">
        <v>5981.4</v>
      </c>
      <c r="G18" s="402">
        <v>6507.9</v>
      </c>
      <c r="H18" s="402">
        <v>8092.5</v>
      </c>
      <c r="I18" s="402">
        <v>9581.2999999999993</v>
      </c>
      <c r="J18" s="402">
        <v>17730.3</v>
      </c>
      <c r="K18" s="402">
        <v>19689.400000000001</v>
      </c>
      <c r="L18" s="402">
        <v>20257</v>
      </c>
      <c r="M18" s="402">
        <v>25497.4</v>
      </c>
    </row>
    <row r="19" spans="1:13" ht="12.75" customHeight="1" x14ac:dyDescent="0.25">
      <c r="A19" s="432" t="s">
        <v>418</v>
      </c>
      <c r="B19" s="433">
        <v>475.6</v>
      </c>
      <c r="C19" s="433">
        <v>449.6</v>
      </c>
      <c r="D19" s="402">
        <v>119.2</v>
      </c>
      <c r="E19" s="402">
        <v>643.9</v>
      </c>
      <c r="F19" s="402">
        <v>780.7</v>
      </c>
      <c r="G19" s="402">
        <v>383.2</v>
      </c>
      <c r="H19" s="402">
        <v>1005.5</v>
      </c>
      <c r="I19" s="402">
        <v>1230.9000000000001</v>
      </c>
      <c r="J19" s="402">
        <v>229.7</v>
      </c>
      <c r="K19" s="402">
        <v>16.8</v>
      </c>
      <c r="L19" s="402">
        <v>22</v>
      </c>
      <c r="M19" s="402">
        <v>28.4</v>
      </c>
    </row>
    <row r="20" spans="1:13" ht="12.75" customHeight="1" x14ac:dyDescent="0.25">
      <c r="A20" s="432" t="s">
        <v>419</v>
      </c>
      <c r="B20" s="433">
        <v>6139.7</v>
      </c>
      <c r="C20" s="433">
        <v>5712</v>
      </c>
      <c r="D20" s="402">
        <v>6023.2</v>
      </c>
      <c r="E20" s="402">
        <v>6718.2</v>
      </c>
      <c r="F20" s="402">
        <v>55373.8</v>
      </c>
      <c r="G20" s="402">
        <v>73491.899999999994</v>
      </c>
      <c r="H20" s="402">
        <v>89646.7</v>
      </c>
      <c r="I20" s="402">
        <v>41217.5</v>
      </c>
      <c r="J20" s="402">
        <v>33869.300000000003</v>
      </c>
      <c r="K20" s="402">
        <v>109522.7</v>
      </c>
      <c r="L20" s="402">
        <v>301501.90000000002</v>
      </c>
      <c r="M20" s="402">
        <v>373237</v>
      </c>
    </row>
    <row r="21" spans="1:13" ht="12.75" customHeight="1" thickBot="1" x14ac:dyDescent="0.3">
      <c r="A21" s="407"/>
      <c r="B21" s="408"/>
      <c r="C21" s="408"/>
      <c r="D21" s="409"/>
      <c r="E21" s="409"/>
      <c r="F21" s="409"/>
      <c r="G21" s="409"/>
      <c r="H21" s="409"/>
      <c r="I21" s="409"/>
      <c r="J21" s="409"/>
      <c r="K21" s="409"/>
      <c r="L21" s="409"/>
      <c r="M21" s="409"/>
    </row>
    <row r="22" spans="1:13" ht="12.75" customHeight="1" x14ac:dyDescent="0.25">
      <c r="A22" s="435"/>
    </row>
    <row r="23" spans="1:13" ht="12.75" customHeight="1" x14ac:dyDescent="0.25">
      <c r="A23" s="435"/>
    </row>
    <row r="24" spans="1:13" ht="12.75" customHeight="1" x14ac:dyDescent="0.25">
      <c r="A24" s="436"/>
    </row>
    <row r="25" spans="1:13" s="389" customFormat="1" ht="18" customHeight="1" x14ac:dyDescent="0.25">
      <c r="A25" s="424" t="s">
        <v>420</v>
      </c>
      <c r="B25" s="425"/>
      <c r="C25" s="425"/>
    </row>
    <row r="26" spans="1:13" ht="18" customHeight="1" thickBot="1" x14ac:dyDescent="0.3">
      <c r="A26" s="426" t="s">
        <v>403</v>
      </c>
    </row>
    <row r="27" spans="1:13" s="413" customFormat="1" ht="18" customHeight="1" thickBot="1" x14ac:dyDescent="0.25">
      <c r="A27" s="427"/>
      <c r="B27" s="393">
        <v>2014</v>
      </c>
      <c r="C27" s="393">
        <v>2015</v>
      </c>
      <c r="D27" s="393">
        <v>2016</v>
      </c>
      <c r="E27" s="393">
        <v>2017</v>
      </c>
      <c r="F27" s="393">
        <v>2018</v>
      </c>
      <c r="G27" s="393">
        <v>2019</v>
      </c>
      <c r="H27" s="393">
        <v>2020</v>
      </c>
      <c r="I27" s="393">
        <v>2021</v>
      </c>
      <c r="J27" s="393">
        <v>2022</v>
      </c>
      <c r="K27" s="393">
        <v>2023</v>
      </c>
      <c r="L27" s="393">
        <v>2024</v>
      </c>
      <c r="M27" s="393">
        <v>2025</v>
      </c>
    </row>
    <row r="28" spans="1:13" ht="12.75" customHeight="1" x14ac:dyDescent="0.25">
      <c r="A28" s="435"/>
      <c r="D28" s="387"/>
      <c r="E28" s="387"/>
      <c r="F28" s="387"/>
      <c r="G28" s="387"/>
      <c r="H28" s="387"/>
      <c r="I28" s="387"/>
      <c r="J28" s="387"/>
      <c r="K28" s="387"/>
      <c r="L28" s="387"/>
      <c r="M28" s="387"/>
    </row>
    <row r="29" spans="1:13" ht="12.75" customHeight="1" x14ac:dyDescent="0.25">
      <c r="A29" s="429" t="s">
        <v>405</v>
      </c>
      <c r="B29" s="430">
        <v>1038.9000000000001</v>
      </c>
      <c r="C29" s="430">
        <v>499.1</v>
      </c>
      <c r="D29" s="430">
        <v>1005.9</v>
      </c>
      <c r="E29" s="430">
        <v>299.7</v>
      </c>
      <c r="F29" s="430">
        <v>220.7</v>
      </c>
      <c r="G29" s="430">
        <v>291.60000000000002</v>
      </c>
      <c r="H29" s="430">
        <v>645.4</v>
      </c>
      <c r="I29" s="430">
        <v>640.6</v>
      </c>
      <c r="J29" s="430">
        <v>412.9</v>
      </c>
      <c r="K29" s="437">
        <v>363</v>
      </c>
      <c r="L29" s="437">
        <v>364.4</v>
      </c>
      <c r="M29" s="437">
        <v>425.4</v>
      </c>
    </row>
    <row r="30" spans="1:13" ht="13.35" customHeight="1" x14ac:dyDescent="0.25">
      <c r="A30" s="431" t="s">
        <v>406</v>
      </c>
      <c r="B30" s="430"/>
      <c r="C30" s="430"/>
      <c r="D30" s="430"/>
      <c r="E30" s="430"/>
      <c r="F30" s="430"/>
      <c r="G30" s="430"/>
      <c r="H30" s="430"/>
      <c r="I30" s="430"/>
      <c r="J30" s="430"/>
      <c r="K30" s="437"/>
      <c r="L30" s="437"/>
      <c r="M30" s="437"/>
    </row>
    <row r="31" spans="1:13" ht="12.75" customHeight="1" x14ac:dyDescent="0.25">
      <c r="A31" s="432" t="s">
        <v>407</v>
      </c>
      <c r="B31" s="433" t="s">
        <v>33</v>
      </c>
      <c r="C31" s="433" t="s">
        <v>33</v>
      </c>
      <c r="D31" s="433" t="s">
        <v>33</v>
      </c>
      <c r="E31" s="433" t="s">
        <v>33</v>
      </c>
      <c r="F31" s="433" t="s">
        <v>33</v>
      </c>
      <c r="G31" s="433" t="s">
        <v>33</v>
      </c>
      <c r="H31" s="433" t="s">
        <v>33</v>
      </c>
      <c r="I31" s="433" t="s">
        <v>33</v>
      </c>
      <c r="J31" s="433" t="s">
        <v>33</v>
      </c>
      <c r="K31" s="438" t="s">
        <v>33</v>
      </c>
      <c r="L31" s="438" t="s">
        <v>33</v>
      </c>
      <c r="M31" s="438" t="s">
        <v>33</v>
      </c>
    </row>
    <row r="32" spans="1:13" ht="12.75" customHeight="1" x14ac:dyDescent="0.25">
      <c r="A32" s="432" t="s">
        <v>408</v>
      </c>
      <c r="B32" s="433" t="s">
        <v>33</v>
      </c>
      <c r="C32" s="433" t="s">
        <v>33</v>
      </c>
      <c r="D32" s="433" t="s">
        <v>33</v>
      </c>
      <c r="E32" s="433" t="s">
        <v>33</v>
      </c>
      <c r="F32" s="433" t="s">
        <v>33</v>
      </c>
      <c r="G32" s="433" t="s">
        <v>33</v>
      </c>
      <c r="H32" s="433" t="s">
        <v>33</v>
      </c>
      <c r="I32" s="433" t="s">
        <v>33</v>
      </c>
      <c r="J32" s="433" t="s">
        <v>33</v>
      </c>
      <c r="K32" s="438" t="s">
        <v>33</v>
      </c>
      <c r="L32" s="438" t="s">
        <v>33</v>
      </c>
      <c r="M32" s="438" t="s">
        <v>33</v>
      </c>
    </row>
    <row r="33" spans="1:13" ht="12.75" customHeight="1" x14ac:dyDescent="0.25">
      <c r="A33" s="432" t="s">
        <v>409</v>
      </c>
      <c r="B33" s="433" t="s">
        <v>33</v>
      </c>
      <c r="C33" s="433" t="s">
        <v>33</v>
      </c>
      <c r="D33" s="433" t="s">
        <v>33</v>
      </c>
      <c r="E33" s="433" t="s">
        <v>33</v>
      </c>
      <c r="F33" s="433" t="s">
        <v>33</v>
      </c>
      <c r="G33" s="433" t="s">
        <v>33</v>
      </c>
      <c r="H33" s="433">
        <v>189.1</v>
      </c>
      <c r="I33" s="433">
        <v>141</v>
      </c>
      <c r="J33" s="433" t="s">
        <v>33</v>
      </c>
      <c r="K33" s="438" t="s">
        <v>33</v>
      </c>
      <c r="L33" s="438" t="s">
        <v>33</v>
      </c>
      <c r="M33" s="438" t="s">
        <v>33</v>
      </c>
    </row>
    <row r="34" spans="1:13" ht="12.75" customHeight="1" x14ac:dyDescent="0.25">
      <c r="A34" s="432" t="s">
        <v>410</v>
      </c>
      <c r="B34" s="433" t="s">
        <v>33</v>
      </c>
      <c r="C34" s="433" t="s">
        <v>33</v>
      </c>
      <c r="D34" s="433" t="s">
        <v>33</v>
      </c>
      <c r="E34" s="433" t="s">
        <v>33</v>
      </c>
      <c r="F34" s="433" t="s">
        <v>33</v>
      </c>
      <c r="G34" s="433" t="s">
        <v>33</v>
      </c>
      <c r="H34" s="433" t="s">
        <v>33</v>
      </c>
      <c r="I34" s="433" t="s">
        <v>33</v>
      </c>
      <c r="J34" s="433" t="s">
        <v>33</v>
      </c>
      <c r="K34" s="438" t="s">
        <v>33</v>
      </c>
      <c r="L34" s="438" t="s">
        <v>33</v>
      </c>
      <c r="M34" s="438" t="s">
        <v>33</v>
      </c>
    </row>
    <row r="35" spans="1:13" ht="12.75" customHeight="1" x14ac:dyDescent="0.25">
      <c r="A35" s="432" t="s">
        <v>411</v>
      </c>
      <c r="B35" s="433">
        <v>120.7</v>
      </c>
      <c r="C35" s="433">
        <v>34.9</v>
      </c>
      <c r="D35" s="433">
        <v>16.3</v>
      </c>
      <c r="E35" s="433">
        <v>6.3</v>
      </c>
      <c r="F35" s="433">
        <v>5.3</v>
      </c>
      <c r="G35" s="433">
        <v>0.2</v>
      </c>
      <c r="H35" s="433">
        <v>1.9</v>
      </c>
      <c r="I35" s="433">
        <v>0.2</v>
      </c>
      <c r="J35" s="433" t="s">
        <v>33</v>
      </c>
      <c r="K35" s="438">
        <v>4.0999999999999996</v>
      </c>
      <c r="L35" s="438">
        <v>1.9</v>
      </c>
      <c r="M35" s="438" t="s">
        <v>33</v>
      </c>
    </row>
    <row r="36" spans="1:13" ht="12.75" customHeight="1" x14ac:dyDescent="0.25">
      <c r="A36" s="432" t="s">
        <v>412</v>
      </c>
      <c r="B36" s="433">
        <v>918.3</v>
      </c>
      <c r="C36" s="433">
        <v>464.2</v>
      </c>
      <c r="D36" s="433">
        <v>989.6</v>
      </c>
      <c r="E36" s="433">
        <v>286</v>
      </c>
      <c r="F36" s="433">
        <v>208</v>
      </c>
      <c r="G36" s="433">
        <v>286.3</v>
      </c>
      <c r="H36" s="433">
        <v>352.9</v>
      </c>
      <c r="I36" s="433">
        <v>385.1</v>
      </c>
      <c r="J36" s="433">
        <v>412.9</v>
      </c>
      <c r="K36" s="438">
        <v>358.8</v>
      </c>
      <c r="L36" s="438">
        <v>362.5</v>
      </c>
      <c r="M36" s="438">
        <v>409.4</v>
      </c>
    </row>
    <row r="37" spans="1:13" ht="12.75" customHeight="1" x14ac:dyDescent="0.25">
      <c r="A37" s="432" t="s">
        <v>413</v>
      </c>
      <c r="B37" s="433" t="s">
        <v>33</v>
      </c>
      <c r="C37" s="433" t="s">
        <v>33</v>
      </c>
      <c r="D37" s="433" t="s">
        <v>33</v>
      </c>
      <c r="E37" s="433" t="s">
        <v>33</v>
      </c>
      <c r="F37" s="433" t="s">
        <v>33</v>
      </c>
      <c r="G37" s="433" t="s">
        <v>33</v>
      </c>
      <c r="H37" s="433" t="s">
        <v>33</v>
      </c>
      <c r="I37" s="433" t="s">
        <v>33</v>
      </c>
      <c r="J37" s="433" t="s">
        <v>33</v>
      </c>
      <c r="K37" s="438" t="s">
        <v>33</v>
      </c>
      <c r="L37" s="438" t="s">
        <v>33</v>
      </c>
      <c r="M37" s="438" t="s">
        <v>33</v>
      </c>
    </row>
    <row r="38" spans="1:13" ht="12.75" customHeight="1" x14ac:dyDescent="0.25">
      <c r="A38" s="432" t="s">
        <v>414</v>
      </c>
      <c r="B38" s="433" t="s">
        <v>33</v>
      </c>
      <c r="C38" s="433" t="s">
        <v>33</v>
      </c>
      <c r="D38" s="433" t="s">
        <v>33</v>
      </c>
      <c r="E38" s="433" t="s">
        <v>33</v>
      </c>
      <c r="F38" s="433" t="s">
        <v>33</v>
      </c>
      <c r="G38" s="433" t="s">
        <v>33</v>
      </c>
      <c r="H38" s="433">
        <v>101.5</v>
      </c>
      <c r="I38" s="433">
        <v>114.3</v>
      </c>
      <c r="J38" s="433" t="s">
        <v>33</v>
      </c>
      <c r="K38" s="438" t="s">
        <v>33</v>
      </c>
      <c r="L38" s="438" t="s">
        <v>33</v>
      </c>
      <c r="M38" s="438" t="s">
        <v>33</v>
      </c>
    </row>
    <row r="39" spans="1:13" ht="12.75" customHeight="1" x14ac:dyDescent="0.25">
      <c r="A39" s="432" t="s">
        <v>415</v>
      </c>
      <c r="B39" s="433" t="s">
        <v>33</v>
      </c>
      <c r="C39" s="433" t="s">
        <v>33</v>
      </c>
      <c r="D39" s="433" t="s">
        <v>33</v>
      </c>
      <c r="E39" s="433" t="s">
        <v>33</v>
      </c>
      <c r="F39" s="433" t="s">
        <v>33</v>
      </c>
      <c r="G39" s="433" t="s">
        <v>33</v>
      </c>
      <c r="H39" s="433" t="s">
        <v>33</v>
      </c>
      <c r="I39" s="433" t="s">
        <v>33</v>
      </c>
      <c r="J39" s="433" t="s">
        <v>33</v>
      </c>
      <c r="K39" s="438" t="s">
        <v>33</v>
      </c>
      <c r="L39" s="438" t="s">
        <v>33</v>
      </c>
      <c r="M39" s="438" t="s">
        <v>33</v>
      </c>
    </row>
    <row r="40" spans="1:13" ht="12.75" customHeight="1" x14ac:dyDescent="0.25">
      <c r="A40" s="434" t="s">
        <v>416</v>
      </c>
      <c r="B40" s="433" t="s">
        <v>33</v>
      </c>
      <c r="C40" s="433" t="s">
        <v>33</v>
      </c>
      <c r="D40" s="433" t="s">
        <v>33</v>
      </c>
      <c r="E40" s="433" t="s">
        <v>33</v>
      </c>
      <c r="F40" s="433" t="s">
        <v>33</v>
      </c>
      <c r="G40" s="433" t="s">
        <v>33</v>
      </c>
      <c r="H40" s="433" t="s">
        <v>33</v>
      </c>
      <c r="I40" s="433" t="s">
        <v>33</v>
      </c>
      <c r="J40" s="433" t="s">
        <v>33</v>
      </c>
      <c r="K40" s="438" t="s">
        <v>33</v>
      </c>
      <c r="L40" s="438" t="s">
        <v>33</v>
      </c>
      <c r="M40" s="438" t="s">
        <v>33</v>
      </c>
    </row>
    <row r="41" spans="1:13" ht="12.75" customHeight="1" x14ac:dyDescent="0.25">
      <c r="A41" s="432" t="s">
        <v>417</v>
      </c>
      <c r="B41" s="433" t="s">
        <v>33</v>
      </c>
      <c r="C41" s="433" t="s">
        <v>33</v>
      </c>
      <c r="D41" s="433" t="s">
        <v>33</v>
      </c>
      <c r="E41" s="433" t="s">
        <v>33</v>
      </c>
      <c r="F41" s="433" t="s">
        <v>33</v>
      </c>
      <c r="G41" s="433" t="s">
        <v>33</v>
      </c>
      <c r="H41" s="433" t="s">
        <v>33</v>
      </c>
      <c r="I41" s="433" t="s">
        <v>33</v>
      </c>
      <c r="J41" s="433" t="s">
        <v>33</v>
      </c>
      <c r="K41" s="438" t="s">
        <v>33</v>
      </c>
      <c r="L41" s="438" t="s">
        <v>33</v>
      </c>
      <c r="M41" s="438" t="s">
        <v>33</v>
      </c>
    </row>
    <row r="42" spans="1:13" ht="12.75" customHeight="1" x14ac:dyDescent="0.25">
      <c r="A42" s="432" t="s">
        <v>418</v>
      </c>
      <c r="B42" s="433" t="s">
        <v>33</v>
      </c>
      <c r="C42" s="433" t="s">
        <v>33</v>
      </c>
      <c r="D42" s="433" t="s">
        <v>33</v>
      </c>
      <c r="E42" s="433" t="s">
        <v>33</v>
      </c>
      <c r="F42" s="433" t="s">
        <v>33</v>
      </c>
      <c r="G42" s="433" t="s">
        <v>33</v>
      </c>
      <c r="H42" s="433" t="s">
        <v>33</v>
      </c>
      <c r="I42" s="433" t="s">
        <v>33</v>
      </c>
      <c r="J42" s="433" t="s">
        <v>33</v>
      </c>
      <c r="K42" s="438" t="s">
        <v>33</v>
      </c>
      <c r="L42" s="438" t="s">
        <v>33</v>
      </c>
      <c r="M42" s="438" t="s">
        <v>33</v>
      </c>
    </row>
    <row r="43" spans="1:13" ht="12.75" customHeight="1" x14ac:dyDescent="0.25">
      <c r="A43" s="432" t="s">
        <v>419</v>
      </c>
      <c r="B43" s="433" t="s">
        <v>33</v>
      </c>
      <c r="C43" s="433" t="s">
        <v>33</v>
      </c>
      <c r="D43" s="433" t="s">
        <v>33</v>
      </c>
      <c r="E43" s="433">
        <v>7.3</v>
      </c>
      <c r="F43" s="433">
        <v>7.3</v>
      </c>
      <c r="G43" s="433">
        <v>5.0999999999999996</v>
      </c>
      <c r="H43" s="433" t="s">
        <v>33</v>
      </c>
      <c r="I43" s="433" t="s">
        <v>33</v>
      </c>
      <c r="J43" s="433" t="s">
        <v>33</v>
      </c>
      <c r="K43" s="438" t="s">
        <v>33</v>
      </c>
      <c r="L43" s="438" t="s">
        <v>33</v>
      </c>
      <c r="M43" s="438">
        <v>16</v>
      </c>
    </row>
    <row r="44" spans="1:13" ht="12.75" customHeight="1" thickBot="1" x14ac:dyDescent="0.3">
      <c r="A44" s="407"/>
      <c r="B44" s="408"/>
      <c r="C44" s="408"/>
      <c r="D44" s="409"/>
      <c r="E44" s="409"/>
      <c r="F44" s="409"/>
      <c r="G44" s="409"/>
      <c r="H44" s="409"/>
      <c r="I44" s="409"/>
      <c r="J44" s="409"/>
      <c r="K44" s="409"/>
      <c r="L44" s="409"/>
      <c r="M44" s="409"/>
    </row>
  </sheetData>
  <hyperlinks>
    <hyperlink ref="A1" location="Мазмуну!A1" display="МАЗМУНУНА  кайтуу" xr:uid="{00000000-0004-0000-6C00-000000000000}"/>
  </hyperlinks>
  <pageMargins left="0.78740157480314965" right="0.59055118110236227" top="0.78740157480314965" bottom="0.78740157480314965" header="0.31496062992125984" footer="0.31496062992125984"/>
  <pageSetup paperSize="9"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M46"/>
  <sheetViews>
    <sheetView workbookViewId="0">
      <selection activeCell="M42" sqref="M42"/>
    </sheetView>
  </sheetViews>
  <sheetFormatPr defaultColWidth="8.85546875" defaultRowHeight="15" x14ac:dyDescent="0.25"/>
  <cols>
    <col min="1" max="1" width="43.5703125" style="387" customWidth="1"/>
    <col min="2" max="6" width="8.7109375" style="387" hidden="1" customWidth="1"/>
    <col min="7" max="8" width="9.5703125" style="387" hidden="1" customWidth="1"/>
    <col min="9" max="13" width="9.5703125" style="387" customWidth="1"/>
    <col min="14" max="16384" width="8.85546875" style="390"/>
  </cols>
  <sheetData>
    <row r="1" spans="1:13" s="6" customFormat="1" ht="12.95" customHeight="1" x14ac:dyDescent="0.2">
      <c r="A1" s="952" t="s">
        <v>1375</v>
      </c>
    </row>
    <row r="2" spans="1:13" s="388" customFormat="1" ht="18" customHeight="1" x14ac:dyDescent="0.25">
      <c r="A2" s="386" t="s">
        <v>421</v>
      </c>
      <c r="B2" s="439"/>
      <c r="C2" s="439"/>
      <c r="D2" s="439"/>
      <c r="E2" s="439"/>
      <c r="F2" s="439"/>
      <c r="G2" s="439"/>
      <c r="H2" s="439"/>
      <c r="I2" s="439"/>
      <c r="J2" s="439"/>
      <c r="K2" s="439"/>
      <c r="L2" s="439"/>
      <c r="M2" s="439"/>
    </row>
    <row r="3" spans="1:13" ht="18" customHeight="1" thickBot="1" x14ac:dyDescent="0.3">
      <c r="A3" s="440" t="s">
        <v>149</v>
      </c>
    </row>
    <row r="4" spans="1:13" ht="18" customHeight="1" thickBot="1" x14ac:dyDescent="0.3">
      <c r="A4" s="441"/>
      <c r="B4" s="442">
        <v>2014</v>
      </c>
      <c r="C4" s="442">
        <v>2015</v>
      </c>
      <c r="D4" s="442">
        <v>2016</v>
      </c>
      <c r="E4" s="442">
        <v>2017</v>
      </c>
      <c r="F4" s="442">
        <v>2018</v>
      </c>
      <c r="G4" s="442">
        <v>2019</v>
      </c>
      <c r="H4" s="442">
        <v>2020</v>
      </c>
      <c r="I4" s="442">
        <v>2021</v>
      </c>
      <c r="J4" s="442">
        <v>2022</v>
      </c>
      <c r="K4" s="442">
        <v>2023</v>
      </c>
      <c r="L4" s="442">
        <v>2024</v>
      </c>
      <c r="M4" s="442">
        <v>2025</v>
      </c>
    </row>
    <row r="5" spans="1:13" ht="6.75" customHeight="1" x14ac:dyDescent="0.25">
      <c r="A5" s="390"/>
      <c r="B5" s="443"/>
      <c r="C5" s="443"/>
      <c r="D5" s="443"/>
      <c r="E5" s="443"/>
      <c r="F5" s="443"/>
      <c r="G5" s="443"/>
      <c r="H5" s="443"/>
      <c r="I5" s="443"/>
      <c r="J5" s="443"/>
      <c r="K5" s="443"/>
      <c r="L5" s="443"/>
      <c r="M5" s="443"/>
    </row>
    <row r="6" spans="1:13" s="445" customFormat="1" ht="12.75" customHeight="1" x14ac:dyDescent="0.2">
      <c r="A6" s="396" t="s">
        <v>19</v>
      </c>
      <c r="B6" s="418">
        <v>105155</v>
      </c>
      <c r="C6" s="418">
        <v>114757.2</v>
      </c>
      <c r="D6" s="418">
        <v>129914.2</v>
      </c>
      <c r="E6" s="418">
        <v>122615.4</v>
      </c>
      <c r="F6" s="418">
        <v>115790.39999999999</v>
      </c>
      <c r="G6" s="418">
        <v>156352.70000000001</v>
      </c>
      <c r="H6" s="418">
        <v>173994.2</v>
      </c>
      <c r="I6" s="418">
        <v>224856.6</v>
      </c>
      <c r="J6" s="418">
        <v>305279.09999999998</v>
      </c>
      <c r="K6" s="444">
        <v>402022.5</v>
      </c>
      <c r="L6" s="444">
        <v>681660.8</v>
      </c>
      <c r="M6" s="444">
        <v>1502477</v>
      </c>
    </row>
    <row r="7" spans="1:13" s="445" customFormat="1" ht="13.15" customHeight="1" x14ac:dyDescent="0.2">
      <c r="A7" s="398" t="s">
        <v>20</v>
      </c>
      <c r="B7" s="446"/>
      <c r="C7" s="446"/>
      <c r="D7" s="446"/>
      <c r="E7" s="446"/>
      <c r="F7" s="446"/>
      <c r="G7" s="447"/>
      <c r="H7" s="447">
        <v>173994.2</v>
      </c>
      <c r="I7" s="447"/>
      <c r="J7" s="447"/>
      <c r="K7" s="448"/>
      <c r="L7" s="448"/>
      <c r="M7" s="448"/>
    </row>
    <row r="8" spans="1:13" ht="14.25" customHeight="1" x14ac:dyDescent="0.25">
      <c r="A8" s="401" t="s">
        <v>50</v>
      </c>
      <c r="B8" s="402">
        <v>426.4</v>
      </c>
      <c r="C8" s="402">
        <v>517</v>
      </c>
      <c r="D8" s="402">
        <v>771.9</v>
      </c>
      <c r="E8" s="402">
        <v>500.3</v>
      </c>
      <c r="F8" s="402">
        <v>585.5</v>
      </c>
      <c r="G8" s="402">
        <v>580.29999999999995</v>
      </c>
      <c r="H8" s="402">
        <v>479.5</v>
      </c>
      <c r="I8" s="402">
        <v>1098.5999999999999</v>
      </c>
      <c r="J8" s="402">
        <v>1391.4</v>
      </c>
      <c r="K8" s="402">
        <v>1687.9</v>
      </c>
      <c r="L8" s="402">
        <v>1362.5</v>
      </c>
      <c r="M8" s="402">
        <v>1999.6</v>
      </c>
    </row>
    <row r="9" spans="1:13" ht="12.75" customHeight="1" x14ac:dyDescent="0.25">
      <c r="A9" s="403" t="s">
        <v>101</v>
      </c>
      <c r="B9" s="402">
        <v>1487.1</v>
      </c>
      <c r="C9" s="402">
        <v>4698.8999999999996</v>
      </c>
      <c r="D9" s="402">
        <v>6466.1</v>
      </c>
      <c r="E9" s="402">
        <v>7758.6</v>
      </c>
      <c r="F9" s="402">
        <v>7105.9</v>
      </c>
      <c r="G9" s="402">
        <v>11276.2</v>
      </c>
      <c r="H9" s="402">
        <v>15001.8</v>
      </c>
      <c r="I9" s="402">
        <v>22873.1</v>
      </c>
      <c r="J9" s="402">
        <v>22296.400000000001</v>
      </c>
      <c r="K9" s="402">
        <v>28778</v>
      </c>
      <c r="L9" s="402">
        <v>21666.1</v>
      </c>
      <c r="M9" s="402">
        <v>29677.4</v>
      </c>
    </row>
    <row r="10" spans="1:13" ht="12.75" customHeight="1" x14ac:dyDescent="0.25">
      <c r="A10" s="403" t="s">
        <v>64</v>
      </c>
      <c r="B10" s="402">
        <v>30064.1</v>
      </c>
      <c r="C10" s="402">
        <v>25940.5</v>
      </c>
      <c r="D10" s="402">
        <v>21069.5</v>
      </c>
      <c r="E10" s="402">
        <v>22500.9</v>
      </c>
      <c r="F10" s="402">
        <v>20949.8</v>
      </c>
      <c r="G10" s="402">
        <v>24545.5</v>
      </c>
      <c r="H10" s="402">
        <v>28517.5</v>
      </c>
      <c r="I10" s="402">
        <v>38790.9</v>
      </c>
      <c r="J10" s="402">
        <v>62261.4</v>
      </c>
      <c r="K10" s="402">
        <v>67353.600000000006</v>
      </c>
      <c r="L10" s="402">
        <v>80761.5</v>
      </c>
      <c r="M10" s="402">
        <v>120055.8</v>
      </c>
    </row>
    <row r="11" spans="1:13" ht="24.75" x14ac:dyDescent="0.25">
      <c r="A11" s="404" t="s">
        <v>90</v>
      </c>
      <c r="B11" s="402">
        <v>4154.1000000000004</v>
      </c>
      <c r="C11" s="402">
        <v>4112.1000000000004</v>
      </c>
      <c r="D11" s="402">
        <v>4767</v>
      </c>
      <c r="E11" s="402">
        <v>4906.3999999999996</v>
      </c>
      <c r="F11" s="402">
        <v>5784</v>
      </c>
      <c r="G11" s="402">
        <v>6425.9</v>
      </c>
      <c r="H11" s="402">
        <v>8248.1</v>
      </c>
      <c r="I11" s="402">
        <v>10079.5</v>
      </c>
      <c r="J11" s="402">
        <v>13241.2</v>
      </c>
      <c r="K11" s="402">
        <v>13842</v>
      </c>
      <c r="L11" s="402">
        <v>16355.3</v>
      </c>
      <c r="M11" s="402">
        <v>22657.4</v>
      </c>
    </row>
    <row r="12" spans="1:13" x14ac:dyDescent="0.25">
      <c r="A12" s="317" t="s">
        <v>66</v>
      </c>
      <c r="B12" s="402">
        <v>56.1</v>
      </c>
      <c r="C12" s="402">
        <v>30.3</v>
      </c>
      <c r="D12" s="402">
        <v>8.4</v>
      </c>
      <c r="E12" s="402">
        <v>5.4</v>
      </c>
      <c r="F12" s="402">
        <v>8.6</v>
      </c>
      <c r="G12" s="402">
        <v>11</v>
      </c>
      <c r="H12" s="402">
        <v>54.6</v>
      </c>
      <c r="I12" s="402">
        <v>45.4</v>
      </c>
      <c r="J12" s="402">
        <v>44.9</v>
      </c>
      <c r="K12" s="402">
        <v>34</v>
      </c>
      <c r="L12" s="402">
        <v>18.899999999999999</v>
      </c>
      <c r="M12" s="402">
        <v>30.8</v>
      </c>
    </row>
    <row r="13" spans="1:13" ht="36.75" x14ac:dyDescent="0.25">
      <c r="A13" s="404" t="s">
        <v>91</v>
      </c>
      <c r="B13" s="402">
        <v>3832.1</v>
      </c>
      <c r="C13" s="402">
        <v>3556.9</v>
      </c>
      <c r="D13" s="402">
        <v>596.9</v>
      </c>
      <c r="E13" s="402">
        <v>647.70000000000005</v>
      </c>
      <c r="F13" s="402">
        <v>653</v>
      </c>
      <c r="G13" s="402">
        <v>891.2</v>
      </c>
      <c r="H13" s="402">
        <v>1258.3</v>
      </c>
      <c r="I13" s="402">
        <v>1820.8</v>
      </c>
      <c r="J13" s="402">
        <v>2397</v>
      </c>
      <c r="K13" s="402">
        <v>2645</v>
      </c>
      <c r="L13" s="402">
        <v>2478.8000000000002</v>
      </c>
      <c r="M13" s="402">
        <v>3271</v>
      </c>
    </row>
    <row r="14" spans="1:13" ht="24.75" x14ac:dyDescent="0.25">
      <c r="A14" s="404" t="s">
        <v>68</v>
      </c>
      <c r="B14" s="402">
        <v>602.9</v>
      </c>
      <c r="C14" s="402">
        <v>485.4</v>
      </c>
      <c r="D14" s="402">
        <v>558.4</v>
      </c>
      <c r="E14" s="402">
        <v>533.20000000000005</v>
      </c>
      <c r="F14" s="402">
        <v>477.3</v>
      </c>
      <c r="G14" s="402">
        <v>552.70000000000005</v>
      </c>
      <c r="H14" s="402">
        <v>880.3</v>
      </c>
      <c r="I14" s="402">
        <v>1053.0999999999999</v>
      </c>
      <c r="J14" s="402">
        <v>1086</v>
      </c>
      <c r="K14" s="402">
        <v>1214.9000000000001</v>
      </c>
      <c r="L14" s="402">
        <v>1851.6</v>
      </c>
      <c r="M14" s="402">
        <v>2076.8000000000002</v>
      </c>
    </row>
    <row r="15" spans="1:13" ht="24.75" x14ac:dyDescent="0.25">
      <c r="A15" s="404" t="s">
        <v>95</v>
      </c>
      <c r="B15" s="402">
        <v>3310.3</v>
      </c>
      <c r="C15" s="402">
        <v>5654.2</v>
      </c>
      <c r="D15" s="402">
        <v>5875</v>
      </c>
      <c r="E15" s="402">
        <v>5623.9</v>
      </c>
      <c r="F15" s="402">
        <v>3610.7</v>
      </c>
      <c r="G15" s="402">
        <v>3478.4</v>
      </c>
      <c r="H15" s="402">
        <v>3369.6</v>
      </c>
      <c r="I15" s="402">
        <v>3317.2</v>
      </c>
      <c r="J15" s="402">
        <v>3755.6</v>
      </c>
      <c r="K15" s="402">
        <v>3285.4</v>
      </c>
      <c r="L15" s="402">
        <v>6973.2</v>
      </c>
      <c r="M15" s="402">
        <v>9601.2000000000007</v>
      </c>
    </row>
    <row r="16" spans="1:13" x14ac:dyDescent="0.25">
      <c r="A16" s="317" t="s">
        <v>70</v>
      </c>
      <c r="B16" s="402">
        <v>808.9</v>
      </c>
      <c r="C16" s="402">
        <v>985.8</v>
      </c>
      <c r="D16" s="402">
        <v>544.70000000000005</v>
      </c>
      <c r="E16" s="402">
        <v>485.4</v>
      </c>
      <c r="F16" s="402">
        <v>618.20000000000005</v>
      </c>
      <c r="G16" s="402">
        <v>600.20000000000005</v>
      </c>
      <c r="H16" s="402">
        <v>727.8</v>
      </c>
      <c r="I16" s="402">
        <v>576.4</v>
      </c>
      <c r="J16" s="402">
        <v>579.6</v>
      </c>
      <c r="K16" s="402">
        <v>715.1</v>
      </c>
      <c r="L16" s="402">
        <v>668.2</v>
      </c>
      <c r="M16" s="402">
        <v>748.7</v>
      </c>
    </row>
    <row r="17" spans="1:13" ht="12.75" customHeight="1" x14ac:dyDescent="0.25">
      <c r="A17" s="317" t="s">
        <v>71</v>
      </c>
      <c r="B17" s="402">
        <v>134</v>
      </c>
      <c r="C17" s="402">
        <v>142.19999999999999</v>
      </c>
      <c r="D17" s="402">
        <v>147.5</v>
      </c>
      <c r="E17" s="402">
        <v>121.2</v>
      </c>
      <c r="F17" s="402">
        <v>160</v>
      </c>
      <c r="G17" s="402">
        <v>268</v>
      </c>
      <c r="H17" s="402">
        <v>305.10000000000002</v>
      </c>
      <c r="I17" s="402">
        <v>512.9</v>
      </c>
      <c r="J17" s="402">
        <v>739.1</v>
      </c>
      <c r="K17" s="402">
        <v>370.2</v>
      </c>
      <c r="L17" s="402">
        <v>409.3</v>
      </c>
      <c r="M17" s="402">
        <v>1163.5999999999999</v>
      </c>
    </row>
    <row r="18" spans="1:13" ht="14.25" customHeight="1" x14ac:dyDescent="0.25">
      <c r="A18" s="317" t="s">
        <v>72</v>
      </c>
      <c r="B18" s="402">
        <v>740.8</v>
      </c>
      <c r="C18" s="402">
        <v>954.6</v>
      </c>
      <c r="D18" s="402">
        <v>1039.9000000000001</v>
      </c>
      <c r="E18" s="402">
        <v>1210</v>
      </c>
      <c r="F18" s="402">
        <v>1211.7</v>
      </c>
      <c r="G18" s="402">
        <v>1180.8</v>
      </c>
      <c r="H18" s="402">
        <v>1291.0999999999999</v>
      </c>
      <c r="I18" s="402">
        <v>1855.2</v>
      </c>
      <c r="J18" s="402">
        <v>1453.1</v>
      </c>
      <c r="K18" s="402">
        <v>1426.3</v>
      </c>
      <c r="L18" s="402">
        <v>2355.6</v>
      </c>
      <c r="M18" s="402">
        <v>4831.5</v>
      </c>
    </row>
    <row r="19" spans="1:13" ht="14.25" customHeight="1" x14ac:dyDescent="0.25">
      <c r="A19" s="317" t="s">
        <v>363</v>
      </c>
      <c r="B19" s="402">
        <v>2574.8000000000002</v>
      </c>
      <c r="C19" s="402">
        <v>3289.5</v>
      </c>
      <c r="D19" s="402">
        <v>2548.1999999999998</v>
      </c>
      <c r="E19" s="402">
        <v>4712.1000000000004</v>
      </c>
      <c r="F19" s="402">
        <v>4105.6000000000004</v>
      </c>
      <c r="G19" s="402">
        <v>4592.3</v>
      </c>
      <c r="H19" s="402">
        <v>4943.5</v>
      </c>
      <c r="I19" s="402">
        <v>6150.9</v>
      </c>
      <c r="J19" s="402">
        <v>8596</v>
      </c>
      <c r="K19" s="402">
        <v>10076</v>
      </c>
      <c r="L19" s="402">
        <v>9637.5</v>
      </c>
      <c r="M19" s="402">
        <v>15286.5</v>
      </c>
    </row>
    <row r="20" spans="1:13" s="449" customFormat="1" ht="24.75" x14ac:dyDescent="0.25">
      <c r="A20" s="404" t="s">
        <v>400</v>
      </c>
      <c r="B20" s="402">
        <v>12488</v>
      </c>
      <c r="C20" s="402">
        <v>4547.1000000000004</v>
      </c>
      <c r="D20" s="402">
        <v>2770.8</v>
      </c>
      <c r="E20" s="402">
        <v>1835.1</v>
      </c>
      <c r="F20" s="402">
        <v>2616</v>
      </c>
      <c r="G20" s="402">
        <v>4569.6000000000004</v>
      </c>
      <c r="H20" s="402">
        <v>4368.5</v>
      </c>
      <c r="I20" s="402">
        <v>8844.2000000000007</v>
      </c>
      <c r="J20" s="402">
        <v>27564.400000000001</v>
      </c>
      <c r="K20" s="402">
        <v>30341.9</v>
      </c>
      <c r="L20" s="402">
        <v>34925.699999999997</v>
      </c>
      <c r="M20" s="402">
        <v>53270.1</v>
      </c>
    </row>
    <row r="21" spans="1:13" ht="24.75" x14ac:dyDescent="0.25">
      <c r="A21" s="404" t="s">
        <v>75</v>
      </c>
      <c r="B21" s="402">
        <v>6.7</v>
      </c>
      <c r="C21" s="402">
        <v>819.5</v>
      </c>
      <c r="D21" s="402">
        <v>724.3</v>
      </c>
      <c r="E21" s="402">
        <v>713.8</v>
      </c>
      <c r="F21" s="402">
        <v>12.2</v>
      </c>
      <c r="G21" s="402">
        <v>11.1</v>
      </c>
      <c r="H21" s="402">
        <v>15.8</v>
      </c>
      <c r="I21" s="402">
        <v>174.7</v>
      </c>
      <c r="J21" s="402">
        <v>191.4</v>
      </c>
      <c r="K21" s="402">
        <v>232.2</v>
      </c>
      <c r="L21" s="402">
        <v>322.10000000000002</v>
      </c>
      <c r="M21" s="402">
        <v>421.1</v>
      </c>
    </row>
    <row r="22" spans="1:13" ht="12.75" customHeight="1" x14ac:dyDescent="0.25">
      <c r="A22" s="317" t="s">
        <v>76</v>
      </c>
      <c r="B22" s="402">
        <v>600.70000000000005</v>
      </c>
      <c r="C22" s="402">
        <v>626.5</v>
      </c>
      <c r="D22" s="402">
        <v>733.6</v>
      </c>
      <c r="E22" s="402">
        <v>685.4</v>
      </c>
      <c r="F22" s="402">
        <v>608.5</v>
      </c>
      <c r="G22" s="402">
        <v>650.9</v>
      </c>
      <c r="H22" s="402">
        <v>749.7</v>
      </c>
      <c r="I22" s="402">
        <v>908.8</v>
      </c>
      <c r="J22" s="402">
        <v>630.70000000000005</v>
      </c>
      <c r="K22" s="402">
        <v>1109.9000000000001</v>
      </c>
      <c r="L22" s="402">
        <v>671.7</v>
      </c>
      <c r="M22" s="402">
        <v>1064</v>
      </c>
    </row>
    <row r="23" spans="1:13" s="449" customFormat="1" x14ac:dyDescent="0.25">
      <c r="A23" s="404" t="s">
        <v>77</v>
      </c>
      <c r="B23" s="402">
        <v>93.5</v>
      </c>
      <c r="C23" s="402">
        <v>101</v>
      </c>
      <c r="D23" s="402">
        <v>93.9</v>
      </c>
      <c r="E23" s="402">
        <v>161.80000000000001</v>
      </c>
      <c r="F23" s="402">
        <v>137.9</v>
      </c>
      <c r="G23" s="402">
        <v>83.7</v>
      </c>
      <c r="H23" s="402">
        <v>232.6</v>
      </c>
      <c r="I23" s="402">
        <v>246.9</v>
      </c>
      <c r="J23" s="402">
        <v>227.6</v>
      </c>
      <c r="K23" s="402">
        <v>275.89999999999998</v>
      </c>
      <c r="L23" s="402">
        <v>259.8</v>
      </c>
      <c r="M23" s="402">
        <v>311.3</v>
      </c>
    </row>
    <row r="24" spans="1:13" ht="12.75" customHeight="1" x14ac:dyDescent="0.25">
      <c r="A24" s="404" t="s">
        <v>78</v>
      </c>
      <c r="B24" s="402">
        <v>312.2</v>
      </c>
      <c r="C24" s="402">
        <v>325</v>
      </c>
      <c r="D24" s="402">
        <v>314.5</v>
      </c>
      <c r="E24" s="402">
        <v>441</v>
      </c>
      <c r="F24" s="402">
        <v>529.9</v>
      </c>
      <c r="G24" s="402">
        <v>816.1</v>
      </c>
      <c r="H24" s="402">
        <v>805.8</v>
      </c>
      <c r="I24" s="402">
        <v>624.20000000000005</v>
      </c>
      <c r="J24" s="402">
        <v>882.3</v>
      </c>
      <c r="K24" s="402">
        <v>941.1</v>
      </c>
      <c r="L24" s="402">
        <v>3022.7</v>
      </c>
      <c r="M24" s="402">
        <v>4247.2</v>
      </c>
    </row>
    <row r="25" spans="1:13" s="449" customFormat="1" ht="24.75" customHeight="1" x14ac:dyDescent="0.25">
      <c r="A25" s="404" t="s">
        <v>104</v>
      </c>
      <c r="B25" s="402">
        <v>349</v>
      </c>
      <c r="C25" s="402">
        <v>310.3</v>
      </c>
      <c r="D25" s="402">
        <v>346.4</v>
      </c>
      <c r="E25" s="402">
        <v>418.5</v>
      </c>
      <c r="F25" s="402">
        <v>416.2</v>
      </c>
      <c r="G25" s="402">
        <v>413.6</v>
      </c>
      <c r="H25" s="402">
        <v>1266.5999999999999</v>
      </c>
      <c r="I25" s="402">
        <v>2580.8000000000002</v>
      </c>
      <c r="J25" s="402">
        <v>872.6</v>
      </c>
      <c r="K25" s="402">
        <v>843.6</v>
      </c>
      <c r="L25" s="402">
        <v>811.3</v>
      </c>
      <c r="M25" s="402">
        <v>1074.7</v>
      </c>
    </row>
    <row r="26" spans="1:13" s="449" customFormat="1" ht="24" customHeight="1" x14ac:dyDescent="0.25">
      <c r="A26" s="405" t="s">
        <v>22</v>
      </c>
      <c r="B26" s="402">
        <v>21098.7</v>
      </c>
      <c r="C26" s="402">
        <v>24068.799999999999</v>
      </c>
      <c r="D26" s="402">
        <v>28775.8</v>
      </c>
      <c r="E26" s="402">
        <v>10911.7</v>
      </c>
      <c r="F26" s="402">
        <v>11004.6</v>
      </c>
      <c r="G26" s="402">
        <v>12211.6</v>
      </c>
      <c r="H26" s="402">
        <v>12013.6</v>
      </c>
      <c r="I26" s="402">
        <v>11870.4</v>
      </c>
      <c r="J26" s="402">
        <v>12708.8</v>
      </c>
      <c r="K26" s="402">
        <v>15108.5</v>
      </c>
      <c r="L26" s="402">
        <v>24045.3</v>
      </c>
      <c r="M26" s="402">
        <v>31790.9</v>
      </c>
    </row>
    <row r="27" spans="1:13" ht="24" customHeight="1" x14ac:dyDescent="0.25">
      <c r="A27" s="404" t="s">
        <v>79</v>
      </c>
      <c r="B27" s="402">
        <v>16605.2</v>
      </c>
      <c r="C27" s="402">
        <v>18389.900000000001</v>
      </c>
      <c r="D27" s="402">
        <v>25624.5</v>
      </c>
      <c r="E27" s="402">
        <v>7016.9</v>
      </c>
      <c r="F27" s="402">
        <v>8486.1</v>
      </c>
      <c r="G27" s="402">
        <v>9825.5</v>
      </c>
      <c r="H27" s="402">
        <v>9070.9</v>
      </c>
      <c r="I27" s="402">
        <v>9190.7999999999993</v>
      </c>
      <c r="J27" s="402">
        <v>10349.4</v>
      </c>
      <c r="K27" s="402">
        <v>12379.7</v>
      </c>
      <c r="L27" s="402">
        <v>19279.3</v>
      </c>
      <c r="M27" s="402">
        <v>26910.2</v>
      </c>
    </row>
    <row r="28" spans="1:13" s="449" customFormat="1" ht="24" customHeight="1" x14ac:dyDescent="0.25">
      <c r="A28" s="404" t="s">
        <v>80</v>
      </c>
      <c r="B28" s="402">
        <v>3443.1</v>
      </c>
      <c r="C28" s="402">
        <v>4382.3</v>
      </c>
      <c r="D28" s="402">
        <v>1694</v>
      </c>
      <c r="E28" s="402">
        <v>2591.6999999999998</v>
      </c>
      <c r="F28" s="402">
        <v>1337.5</v>
      </c>
      <c r="G28" s="402">
        <v>1165.4000000000001</v>
      </c>
      <c r="H28" s="402">
        <v>1344.8</v>
      </c>
      <c r="I28" s="402">
        <v>997.4</v>
      </c>
      <c r="J28" s="402">
        <v>1149.5999999999999</v>
      </c>
      <c r="K28" s="402">
        <v>1378</v>
      </c>
      <c r="L28" s="402">
        <v>1959.7</v>
      </c>
      <c r="M28" s="402">
        <v>2386.4</v>
      </c>
    </row>
    <row r="29" spans="1:13" ht="24" customHeight="1" x14ac:dyDescent="0.25">
      <c r="A29" s="404" t="s">
        <v>401</v>
      </c>
      <c r="B29" s="402">
        <v>1050.5</v>
      </c>
      <c r="C29" s="402">
        <v>1296.5999999999999</v>
      </c>
      <c r="D29" s="402">
        <v>1457.3</v>
      </c>
      <c r="E29" s="402">
        <v>1303.0999999999999</v>
      </c>
      <c r="F29" s="402">
        <v>1180.9000000000001</v>
      </c>
      <c r="G29" s="402">
        <v>1220.7</v>
      </c>
      <c r="H29" s="402">
        <v>1597.9</v>
      </c>
      <c r="I29" s="402">
        <v>1682.1</v>
      </c>
      <c r="J29" s="402">
        <v>1209.8</v>
      </c>
      <c r="K29" s="402">
        <v>1350.8</v>
      </c>
      <c r="L29" s="402">
        <v>2806.3</v>
      </c>
      <c r="M29" s="402">
        <v>2494.3000000000002</v>
      </c>
    </row>
    <row r="30" spans="1:13" s="449" customFormat="1" ht="24.75" x14ac:dyDescent="0.25">
      <c r="A30" s="405" t="s">
        <v>81</v>
      </c>
      <c r="B30" s="402">
        <v>413.6</v>
      </c>
      <c r="C30" s="402">
        <v>448.9</v>
      </c>
      <c r="D30" s="402">
        <v>398.1</v>
      </c>
      <c r="E30" s="402">
        <v>405.1</v>
      </c>
      <c r="F30" s="402">
        <v>610.9</v>
      </c>
      <c r="G30" s="402">
        <v>1074.8</v>
      </c>
      <c r="H30" s="402">
        <v>952.3</v>
      </c>
      <c r="I30" s="402">
        <v>844.8</v>
      </c>
      <c r="J30" s="402">
        <v>1882.1</v>
      </c>
      <c r="K30" s="402">
        <v>2117.5</v>
      </c>
      <c r="L30" s="402">
        <v>2419</v>
      </c>
      <c r="M30" s="402">
        <v>1652.9</v>
      </c>
    </row>
    <row r="31" spans="1:13" ht="12.75" customHeight="1" x14ac:dyDescent="0.25">
      <c r="A31" s="403" t="s">
        <v>24</v>
      </c>
      <c r="B31" s="402">
        <v>6900.7</v>
      </c>
      <c r="C31" s="402">
        <v>7839.1</v>
      </c>
      <c r="D31" s="402">
        <v>8613.9</v>
      </c>
      <c r="E31" s="402">
        <v>12331.1</v>
      </c>
      <c r="F31" s="402">
        <v>13257.2</v>
      </c>
      <c r="G31" s="402">
        <v>23973</v>
      </c>
      <c r="H31" s="402">
        <v>25951.200000000001</v>
      </c>
      <c r="I31" s="402">
        <v>31041.3</v>
      </c>
      <c r="J31" s="402">
        <v>44909.8</v>
      </c>
      <c r="K31" s="402">
        <v>83796.3</v>
      </c>
      <c r="L31" s="402">
        <v>90463.8</v>
      </c>
      <c r="M31" s="402">
        <v>279517.7</v>
      </c>
    </row>
    <row r="32" spans="1:13" s="449" customFormat="1" ht="24.75" x14ac:dyDescent="0.25">
      <c r="A32" s="405" t="s">
        <v>102</v>
      </c>
      <c r="B32" s="402">
        <v>16726.599999999999</v>
      </c>
      <c r="C32" s="402">
        <v>20597.5</v>
      </c>
      <c r="D32" s="402">
        <v>30676</v>
      </c>
      <c r="E32" s="402">
        <v>33559</v>
      </c>
      <c r="F32" s="402">
        <v>35329</v>
      </c>
      <c r="G32" s="402">
        <v>45887.3</v>
      </c>
      <c r="H32" s="402">
        <v>55618.6</v>
      </c>
      <c r="I32" s="402">
        <v>76697.899999999994</v>
      </c>
      <c r="J32" s="402">
        <v>109712.5</v>
      </c>
      <c r="K32" s="402">
        <v>136155</v>
      </c>
      <c r="L32" s="402">
        <v>217637.9</v>
      </c>
      <c r="M32" s="402">
        <v>332722.59999999998</v>
      </c>
    </row>
    <row r="33" spans="1:13" ht="12.75" customHeight="1" x14ac:dyDescent="0.25">
      <c r="A33" s="403" t="s">
        <v>82</v>
      </c>
      <c r="B33" s="402">
        <v>8106.2</v>
      </c>
      <c r="C33" s="402">
        <v>9234.9</v>
      </c>
      <c r="D33" s="402">
        <v>10594.7</v>
      </c>
      <c r="E33" s="402">
        <v>11144.9</v>
      </c>
      <c r="F33" s="402">
        <v>3828</v>
      </c>
      <c r="G33" s="402">
        <v>11071.5</v>
      </c>
      <c r="H33" s="402">
        <v>6923.1</v>
      </c>
      <c r="I33" s="402">
        <v>8785.7000000000007</v>
      </c>
      <c r="J33" s="402">
        <v>12101.2</v>
      </c>
      <c r="K33" s="402">
        <v>18572.3</v>
      </c>
      <c r="L33" s="402">
        <v>20439.5</v>
      </c>
      <c r="M33" s="402">
        <v>34677.199999999997</v>
      </c>
    </row>
    <row r="34" spans="1:13" ht="12.75" customHeight="1" x14ac:dyDescent="0.25">
      <c r="A34" s="403" t="s">
        <v>25</v>
      </c>
      <c r="B34" s="402">
        <v>706.3</v>
      </c>
      <c r="C34" s="402">
        <v>782.6</v>
      </c>
      <c r="D34" s="402">
        <v>983</v>
      </c>
      <c r="E34" s="402">
        <v>850.2</v>
      </c>
      <c r="F34" s="402">
        <v>505.8</v>
      </c>
      <c r="G34" s="402">
        <v>539.9</v>
      </c>
      <c r="H34" s="402">
        <v>460.1</v>
      </c>
      <c r="I34" s="402">
        <v>899.8</v>
      </c>
      <c r="J34" s="402">
        <v>1295</v>
      </c>
      <c r="K34" s="402">
        <v>1922.3</v>
      </c>
      <c r="L34" s="402">
        <v>1978.8</v>
      </c>
      <c r="M34" s="402">
        <v>3328.5</v>
      </c>
    </row>
    <row r="35" spans="1:13" ht="12.75" customHeight="1" x14ac:dyDescent="0.25">
      <c r="A35" s="387" t="s">
        <v>26</v>
      </c>
      <c r="B35" s="402">
        <v>330.1</v>
      </c>
      <c r="C35" s="402">
        <v>277.5</v>
      </c>
      <c r="D35" s="402">
        <v>279.10000000000002</v>
      </c>
      <c r="E35" s="402">
        <v>348.8</v>
      </c>
      <c r="F35" s="402">
        <v>618.6</v>
      </c>
      <c r="G35" s="402">
        <v>807.3</v>
      </c>
      <c r="H35" s="402">
        <v>1039.7</v>
      </c>
      <c r="I35" s="402">
        <v>1577.1</v>
      </c>
      <c r="J35" s="402">
        <v>2134.6999999999998</v>
      </c>
      <c r="K35" s="402">
        <v>3255.8</v>
      </c>
      <c r="L35" s="402">
        <v>10258.6</v>
      </c>
      <c r="M35" s="402">
        <v>11998.9</v>
      </c>
    </row>
    <row r="36" spans="1:13" ht="12.75" customHeight="1" x14ac:dyDescent="0.25">
      <c r="A36" s="403" t="s">
        <v>27</v>
      </c>
      <c r="B36" s="402">
        <v>3307.9</v>
      </c>
      <c r="C36" s="402">
        <v>4916.7</v>
      </c>
      <c r="D36" s="402">
        <v>4017.9</v>
      </c>
      <c r="E36" s="402">
        <v>4018</v>
      </c>
      <c r="F36" s="402">
        <v>3962.7</v>
      </c>
      <c r="G36" s="402">
        <v>4861.3</v>
      </c>
      <c r="H36" s="402">
        <v>4317.8999999999996</v>
      </c>
      <c r="I36" s="402">
        <v>5518.2</v>
      </c>
      <c r="J36" s="402">
        <v>4983</v>
      </c>
      <c r="K36" s="402">
        <v>7041.8</v>
      </c>
      <c r="L36" s="402">
        <v>8273.2999999999993</v>
      </c>
      <c r="M36" s="402">
        <v>8783.7999999999993</v>
      </c>
    </row>
    <row r="37" spans="1:13" ht="12.75" customHeight="1" x14ac:dyDescent="0.25">
      <c r="A37" s="403" t="s">
        <v>28</v>
      </c>
      <c r="B37" s="402">
        <v>137.6</v>
      </c>
      <c r="C37" s="402">
        <v>82.1</v>
      </c>
      <c r="D37" s="402">
        <v>324</v>
      </c>
      <c r="E37" s="402">
        <v>518.5</v>
      </c>
      <c r="F37" s="402">
        <v>472.9</v>
      </c>
      <c r="G37" s="402">
        <v>360</v>
      </c>
      <c r="H37" s="402">
        <v>544.79999999999995</v>
      </c>
      <c r="I37" s="402">
        <v>936</v>
      </c>
      <c r="J37" s="402">
        <v>1668.8</v>
      </c>
      <c r="K37" s="402">
        <v>7357.8</v>
      </c>
      <c r="L37" s="402">
        <v>170223.6</v>
      </c>
      <c r="M37" s="402">
        <v>602772.69999999995</v>
      </c>
    </row>
    <row r="38" spans="1:13" ht="12.75" customHeight="1" x14ac:dyDescent="0.25">
      <c r="A38" s="403" t="s">
        <v>84</v>
      </c>
      <c r="B38" s="402">
        <v>2426.1999999999998</v>
      </c>
      <c r="C38" s="402">
        <v>3201.1</v>
      </c>
      <c r="D38" s="402">
        <v>3425.3</v>
      </c>
      <c r="E38" s="402">
        <v>4090.5</v>
      </c>
      <c r="F38" s="402">
        <v>4366.8</v>
      </c>
      <c r="G38" s="402">
        <v>4399.8999999999996</v>
      </c>
      <c r="H38" s="402">
        <v>5696.5</v>
      </c>
      <c r="I38" s="402">
        <v>5713.6</v>
      </c>
      <c r="J38" s="402">
        <v>8768.7999999999993</v>
      </c>
      <c r="K38" s="402">
        <v>9695.6</v>
      </c>
      <c r="L38" s="402">
        <v>10991.5</v>
      </c>
      <c r="M38" s="402">
        <v>16791.400000000001</v>
      </c>
    </row>
    <row r="39" spans="1:13" ht="12.75" customHeight="1" x14ac:dyDescent="0.25">
      <c r="A39" s="403" t="s">
        <v>32</v>
      </c>
      <c r="B39" s="402">
        <v>11378.7</v>
      </c>
      <c r="C39" s="402">
        <v>10641.6</v>
      </c>
      <c r="D39" s="402">
        <v>11973.4</v>
      </c>
      <c r="E39" s="402">
        <v>12131.3</v>
      </c>
      <c r="F39" s="402">
        <v>12129.9</v>
      </c>
      <c r="G39" s="402">
        <v>13659.2</v>
      </c>
      <c r="H39" s="402">
        <v>14954.7</v>
      </c>
      <c r="I39" s="402">
        <v>15914.8</v>
      </c>
      <c r="J39" s="402">
        <v>15875.5</v>
      </c>
      <c r="K39" s="402">
        <v>15001.3</v>
      </c>
      <c r="L39" s="402">
        <v>13705.6</v>
      </c>
      <c r="M39" s="402">
        <v>17561.900000000001</v>
      </c>
    </row>
    <row r="40" spans="1:13" ht="12.75" customHeight="1" x14ac:dyDescent="0.25">
      <c r="A40" s="403" t="s">
        <v>85</v>
      </c>
      <c r="B40" s="402">
        <v>438.6</v>
      </c>
      <c r="C40" s="402">
        <v>351.9</v>
      </c>
      <c r="D40" s="402">
        <v>452.1</v>
      </c>
      <c r="E40" s="402">
        <v>551.20000000000005</v>
      </c>
      <c r="F40" s="402">
        <v>708.3</v>
      </c>
      <c r="G40" s="402">
        <v>506.6</v>
      </c>
      <c r="H40" s="402">
        <v>721.1</v>
      </c>
      <c r="I40" s="402">
        <v>1241.4000000000001</v>
      </c>
      <c r="J40" s="402">
        <v>1917.7</v>
      </c>
      <c r="K40" s="402">
        <v>2146.3000000000002</v>
      </c>
      <c r="L40" s="402">
        <v>4533.8999999999996</v>
      </c>
      <c r="M40" s="402">
        <v>4012.4</v>
      </c>
    </row>
    <row r="41" spans="1:13" x14ac:dyDescent="0.25">
      <c r="A41" s="403" t="s">
        <v>86</v>
      </c>
      <c r="B41" s="402">
        <v>13.8</v>
      </c>
      <c r="C41" s="402">
        <v>22.6</v>
      </c>
      <c r="D41" s="402">
        <v>25.8</v>
      </c>
      <c r="E41" s="402">
        <v>12.1</v>
      </c>
      <c r="F41" s="402">
        <v>14.7</v>
      </c>
      <c r="G41" s="402">
        <v>22.8</v>
      </c>
      <c r="H41" s="402">
        <v>26</v>
      </c>
      <c r="I41" s="402">
        <v>159.19999999999999</v>
      </c>
      <c r="J41" s="402">
        <v>277.89999999999998</v>
      </c>
      <c r="K41" s="402">
        <v>445.7</v>
      </c>
      <c r="L41" s="402">
        <v>488.1</v>
      </c>
      <c r="M41" s="402">
        <v>720.3</v>
      </c>
    </row>
    <row r="42" spans="1:13" ht="24.75" x14ac:dyDescent="0.25">
      <c r="A42" s="405" t="s">
        <v>55</v>
      </c>
      <c r="B42" s="402">
        <v>823.3</v>
      </c>
      <c r="C42" s="402">
        <v>865.9</v>
      </c>
      <c r="D42" s="402">
        <v>872.2</v>
      </c>
      <c r="E42" s="402">
        <v>839.3</v>
      </c>
      <c r="F42" s="402">
        <v>186.3</v>
      </c>
      <c r="G42" s="402">
        <v>413</v>
      </c>
      <c r="H42" s="402">
        <v>557.9</v>
      </c>
      <c r="I42" s="402">
        <v>573.20000000000005</v>
      </c>
      <c r="J42" s="402">
        <v>695.6</v>
      </c>
      <c r="K42" s="402">
        <v>1101.9000000000001</v>
      </c>
      <c r="L42" s="402">
        <v>1439</v>
      </c>
      <c r="M42" s="402">
        <v>1920.6</v>
      </c>
    </row>
    <row r="43" spans="1:13" ht="12.75" customHeight="1" x14ac:dyDescent="0.25">
      <c r="A43" s="403" t="s">
        <v>103</v>
      </c>
      <c r="B43" s="402">
        <v>260.8</v>
      </c>
      <c r="C43" s="402">
        <v>214.5</v>
      </c>
      <c r="D43" s="402">
        <v>143.9</v>
      </c>
      <c r="E43" s="402">
        <v>99.1</v>
      </c>
      <c r="F43" s="402">
        <v>109.9</v>
      </c>
      <c r="G43" s="402">
        <v>132.19999999999999</v>
      </c>
      <c r="H43" s="402">
        <v>189.3</v>
      </c>
      <c r="I43" s="402">
        <v>283.8</v>
      </c>
      <c r="J43" s="402">
        <v>252.5</v>
      </c>
      <c r="K43" s="402">
        <v>375.5</v>
      </c>
      <c r="L43" s="402">
        <v>844.8</v>
      </c>
      <c r="M43" s="402">
        <v>2132.8000000000002</v>
      </c>
    </row>
    <row r="44" spans="1:13" ht="12.75" customHeight="1" x14ac:dyDescent="0.25">
      <c r="A44" s="403" t="s">
        <v>56</v>
      </c>
      <c r="B44" s="402">
        <v>108.3</v>
      </c>
      <c r="C44" s="402">
        <v>54.9</v>
      </c>
      <c r="D44" s="402">
        <v>51.4</v>
      </c>
      <c r="E44" s="402">
        <v>44.8</v>
      </c>
      <c r="F44" s="402">
        <v>43.6</v>
      </c>
      <c r="G44" s="402">
        <v>30.2</v>
      </c>
      <c r="H44" s="402">
        <v>28.8</v>
      </c>
      <c r="I44" s="402">
        <v>36.6</v>
      </c>
      <c r="J44" s="402">
        <v>145.9</v>
      </c>
      <c r="K44" s="402">
        <v>109.4</v>
      </c>
      <c r="L44" s="402">
        <v>127.9</v>
      </c>
      <c r="M44" s="402">
        <v>359.7</v>
      </c>
    </row>
    <row r="45" spans="1:13" ht="8.25" customHeight="1" thickBot="1" x14ac:dyDescent="0.3">
      <c r="A45" s="450"/>
      <c r="B45" s="451"/>
      <c r="C45" s="451"/>
      <c r="D45" s="451"/>
      <c r="E45" s="451"/>
      <c r="F45" s="451"/>
      <c r="G45" s="451"/>
      <c r="H45" s="451"/>
      <c r="I45" s="451"/>
      <c r="J45" s="451"/>
      <c r="K45" s="451"/>
      <c r="L45" s="451"/>
      <c r="M45" s="451"/>
    </row>
    <row r="46" spans="1:13" ht="11.25" customHeight="1" x14ac:dyDescent="0.25"/>
  </sheetData>
  <hyperlinks>
    <hyperlink ref="A1" location="Мазмуну!A1" display="МАЗМУНУНА  кайтуу" xr:uid="{00000000-0004-0000-6D00-000000000000}"/>
  </hyperlinks>
  <pageMargins left="0.78740157480314965" right="0.59055118110236227" top="0.78740157480314965" bottom="0.78740157480314965" header="0.31496062992125984" footer="0.31496062992125984"/>
  <pageSetup paperSize="9"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M45"/>
  <sheetViews>
    <sheetView workbookViewId="0">
      <selection activeCell="M42" sqref="M42"/>
    </sheetView>
  </sheetViews>
  <sheetFormatPr defaultColWidth="8.85546875" defaultRowHeight="12.75" customHeight="1" x14ac:dyDescent="0.25"/>
  <cols>
    <col min="1" max="1" width="44.7109375" style="387" customWidth="1"/>
    <col min="2" max="6" width="8.7109375" style="461" hidden="1" customWidth="1"/>
    <col min="7" max="8" width="9.42578125" style="461" hidden="1" customWidth="1"/>
    <col min="9" max="13" width="9.42578125" style="461" customWidth="1"/>
    <col min="14" max="16384" width="8.85546875" style="390"/>
  </cols>
  <sheetData>
    <row r="1" spans="1:13" s="6" customFormat="1" ht="12.95" customHeight="1" x14ac:dyDescent="0.2">
      <c r="A1" s="952" t="s">
        <v>1375</v>
      </c>
    </row>
    <row r="2" spans="1:13" s="388" customFormat="1" ht="18" customHeight="1" x14ac:dyDescent="0.25">
      <c r="A2" s="410" t="s">
        <v>422</v>
      </c>
      <c r="B2" s="452"/>
      <c r="C2" s="452"/>
      <c r="D2" s="452"/>
      <c r="E2" s="452"/>
      <c r="F2" s="452"/>
      <c r="G2" s="452"/>
      <c r="H2" s="452"/>
      <c r="I2" s="452"/>
      <c r="J2" s="452"/>
      <c r="K2" s="452"/>
      <c r="L2" s="452"/>
      <c r="M2" s="452"/>
    </row>
    <row r="3" spans="1:13" ht="18" customHeight="1" thickBot="1" x14ac:dyDescent="0.3">
      <c r="A3" s="440" t="s">
        <v>149</v>
      </c>
      <c r="B3" s="453"/>
      <c r="C3" s="453"/>
      <c r="D3" s="453"/>
      <c r="E3" s="453"/>
      <c r="F3" s="453"/>
      <c r="G3" s="453"/>
      <c r="H3" s="453"/>
      <c r="I3" s="453"/>
      <c r="J3" s="453"/>
      <c r="K3" s="453"/>
      <c r="L3" s="453"/>
      <c r="M3" s="453"/>
    </row>
    <row r="4" spans="1:13" s="413" customFormat="1" ht="18" customHeight="1" thickBot="1" x14ac:dyDescent="0.25">
      <c r="A4" s="454"/>
      <c r="B4" s="442">
        <v>2014</v>
      </c>
      <c r="C4" s="442">
        <v>2015</v>
      </c>
      <c r="D4" s="442">
        <v>2016</v>
      </c>
      <c r="E4" s="442">
        <v>2017</v>
      </c>
      <c r="F4" s="442">
        <v>2018</v>
      </c>
      <c r="G4" s="442">
        <v>2019</v>
      </c>
      <c r="H4" s="442">
        <v>2020</v>
      </c>
      <c r="I4" s="442">
        <v>2021</v>
      </c>
      <c r="J4" s="442">
        <v>2022</v>
      </c>
      <c r="K4" s="442">
        <v>2023</v>
      </c>
      <c r="L4" s="442">
        <v>2024</v>
      </c>
      <c r="M4" s="442">
        <v>2025</v>
      </c>
    </row>
    <row r="5" spans="1:13" ht="9.1999999999999993" customHeight="1" x14ac:dyDescent="0.25">
      <c r="A5" s="455"/>
      <c r="B5" s="456"/>
      <c r="C5" s="456"/>
      <c r="D5" s="456"/>
      <c r="E5" s="456"/>
      <c r="F5" s="456"/>
      <c r="G5" s="456"/>
      <c r="H5" s="456"/>
      <c r="I5" s="456"/>
      <c r="J5" s="456"/>
      <c r="K5" s="456"/>
      <c r="L5" s="456"/>
      <c r="M5" s="456"/>
    </row>
    <row r="6" spans="1:13" s="457" customFormat="1" ht="12.75" customHeight="1" x14ac:dyDescent="0.2">
      <c r="A6" s="396" t="s">
        <v>19</v>
      </c>
      <c r="B6" s="397">
        <v>134171</v>
      </c>
      <c r="C6" s="397">
        <v>162168.70000000001</v>
      </c>
      <c r="D6" s="397">
        <v>186282.8</v>
      </c>
      <c r="E6" s="418">
        <v>201326.9</v>
      </c>
      <c r="F6" s="418">
        <v>211567.5</v>
      </c>
      <c r="G6" s="418">
        <v>246009.4</v>
      </c>
      <c r="H6" s="418">
        <v>265101.3</v>
      </c>
      <c r="I6" s="418">
        <v>311589</v>
      </c>
      <c r="J6" s="418">
        <v>399042.9</v>
      </c>
      <c r="K6" s="444">
        <v>536394.1</v>
      </c>
      <c r="L6" s="444">
        <v>790529.9</v>
      </c>
      <c r="M6" s="444">
        <v>1422508.4</v>
      </c>
    </row>
    <row r="7" spans="1:13" s="445" customFormat="1" ht="14.25" x14ac:dyDescent="0.2">
      <c r="A7" s="398" t="s">
        <v>20</v>
      </c>
      <c r="B7" s="418"/>
      <c r="C7" s="418"/>
      <c r="D7" s="418"/>
      <c r="E7" s="418"/>
      <c r="F7" s="458"/>
      <c r="G7" s="458"/>
      <c r="H7" s="458"/>
      <c r="I7" s="458"/>
      <c r="J7" s="458"/>
      <c r="K7" s="459"/>
      <c r="L7" s="459"/>
      <c r="M7" s="459"/>
    </row>
    <row r="8" spans="1:13" ht="13.5" customHeight="1" x14ac:dyDescent="0.25">
      <c r="A8" s="401" t="s">
        <v>50</v>
      </c>
      <c r="B8" s="402">
        <v>939.8</v>
      </c>
      <c r="C8" s="402">
        <v>1038.5</v>
      </c>
      <c r="D8" s="402">
        <v>1084.9000000000001</v>
      </c>
      <c r="E8" s="402">
        <v>892.7</v>
      </c>
      <c r="F8" s="402">
        <v>793.6</v>
      </c>
      <c r="G8" s="402">
        <v>875.1</v>
      </c>
      <c r="H8" s="402">
        <v>949</v>
      </c>
      <c r="I8" s="402">
        <v>1025.5</v>
      </c>
      <c r="J8" s="402">
        <v>1229</v>
      </c>
      <c r="K8" s="402">
        <v>2104.1999999999998</v>
      </c>
      <c r="L8" s="402">
        <v>2373.4</v>
      </c>
      <c r="M8" s="402">
        <v>3425.9</v>
      </c>
    </row>
    <row r="9" spans="1:13" ht="12.75" customHeight="1" x14ac:dyDescent="0.25">
      <c r="A9" s="403" t="s">
        <v>101</v>
      </c>
      <c r="B9" s="402">
        <v>4465.2</v>
      </c>
      <c r="C9" s="402">
        <v>12139.7</v>
      </c>
      <c r="D9" s="402">
        <v>23944.799999999999</v>
      </c>
      <c r="E9" s="402">
        <v>28401.8</v>
      </c>
      <c r="F9" s="402">
        <v>27743.7</v>
      </c>
      <c r="G9" s="402">
        <v>23454.3</v>
      </c>
      <c r="H9" s="402">
        <v>22850.2</v>
      </c>
      <c r="I9" s="402">
        <v>24613</v>
      </c>
      <c r="J9" s="402">
        <v>27185.4</v>
      </c>
      <c r="K9" s="402">
        <v>32690.6</v>
      </c>
      <c r="L9" s="402">
        <v>31737.599999999999</v>
      </c>
      <c r="M9" s="402">
        <v>40685.699999999997</v>
      </c>
    </row>
    <row r="10" spans="1:13" ht="12.75" customHeight="1" x14ac:dyDescent="0.25">
      <c r="A10" s="403" t="s">
        <v>64</v>
      </c>
      <c r="B10" s="402">
        <v>26130.400000000001</v>
      </c>
      <c r="C10" s="402">
        <v>31735.200000000001</v>
      </c>
      <c r="D10" s="402">
        <v>31010.799999999999</v>
      </c>
      <c r="E10" s="402">
        <v>31147.4</v>
      </c>
      <c r="F10" s="402">
        <v>34573.800000000003</v>
      </c>
      <c r="G10" s="402">
        <v>43311.8</v>
      </c>
      <c r="H10" s="402">
        <v>50052.2</v>
      </c>
      <c r="I10" s="402">
        <v>62625.599999999999</v>
      </c>
      <c r="J10" s="402">
        <v>62389.9</v>
      </c>
      <c r="K10" s="402">
        <v>75672.3</v>
      </c>
      <c r="L10" s="402">
        <v>99740.6</v>
      </c>
      <c r="M10" s="402">
        <v>155396.4</v>
      </c>
    </row>
    <row r="11" spans="1:13" ht="24.75" x14ac:dyDescent="0.25">
      <c r="A11" s="404" t="s">
        <v>90</v>
      </c>
      <c r="B11" s="402">
        <v>3786.5</v>
      </c>
      <c r="C11" s="402">
        <v>3113.6</v>
      </c>
      <c r="D11" s="402">
        <v>4424.8999999999996</v>
      </c>
      <c r="E11" s="402">
        <v>4801.8999999999996</v>
      </c>
      <c r="F11" s="402">
        <v>5072.3999999999996</v>
      </c>
      <c r="G11" s="402">
        <v>6660.6</v>
      </c>
      <c r="H11" s="402">
        <v>7964</v>
      </c>
      <c r="I11" s="402">
        <v>8514.4</v>
      </c>
      <c r="J11" s="402">
        <v>12815.5</v>
      </c>
      <c r="K11" s="402">
        <v>13453.2</v>
      </c>
      <c r="L11" s="402">
        <v>16747.599999999999</v>
      </c>
      <c r="M11" s="402">
        <v>18034.900000000001</v>
      </c>
    </row>
    <row r="12" spans="1:13" ht="15" x14ac:dyDescent="0.25">
      <c r="A12" s="317" t="s">
        <v>66</v>
      </c>
      <c r="B12" s="402">
        <v>113.8</v>
      </c>
      <c r="C12" s="402">
        <v>24.5</v>
      </c>
      <c r="D12" s="402">
        <v>16.8</v>
      </c>
      <c r="E12" s="402">
        <v>6.7</v>
      </c>
      <c r="F12" s="402">
        <v>10.8</v>
      </c>
      <c r="G12" s="402">
        <v>10.9</v>
      </c>
      <c r="H12" s="402">
        <v>18.5</v>
      </c>
      <c r="I12" s="402">
        <v>19</v>
      </c>
      <c r="J12" s="402">
        <v>23.8</v>
      </c>
      <c r="K12" s="402">
        <v>12.7</v>
      </c>
      <c r="L12" s="402">
        <v>16.7</v>
      </c>
      <c r="M12" s="402">
        <v>4.8</v>
      </c>
    </row>
    <row r="13" spans="1:13" ht="35.25" customHeight="1" x14ac:dyDescent="0.25">
      <c r="A13" s="404" t="s">
        <v>91</v>
      </c>
      <c r="B13" s="402">
        <v>840.7</v>
      </c>
      <c r="C13" s="402">
        <v>1366</v>
      </c>
      <c r="D13" s="402">
        <v>1618.1</v>
      </c>
      <c r="E13" s="402">
        <v>919.3</v>
      </c>
      <c r="F13" s="402">
        <v>1511.6</v>
      </c>
      <c r="G13" s="402">
        <v>1553.5</v>
      </c>
      <c r="H13" s="402">
        <v>2073.1999999999998</v>
      </c>
      <c r="I13" s="402">
        <v>2545.8000000000002</v>
      </c>
      <c r="J13" s="402">
        <v>2783.7</v>
      </c>
      <c r="K13" s="402">
        <v>3156.4</v>
      </c>
      <c r="L13" s="402">
        <v>4487</v>
      </c>
      <c r="M13" s="402">
        <v>6074.9</v>
      </c>
    </row>
    <row r="14" spans="1:13" ht="24" customHeight="1" x14ac:dyDescent="0.25">
      <c r="A14" s="404" t="s">
        <v>68</v>
      </c>
      <c r="B14" s="402">
        <v>664.4</v>
      </c>
      <c r="C14" s="402">
        <v>588.9</v>
      </c>
      <c r="D14" s="402">
        <v>549.9</v>
      </c>
      <c r="E14" s="402">
        <v>563.5</v>
      </c>
      <c r="F14" s="402">
        <v>536.70000000000005</v>
      </c>
      <c r="G14" s="402">
        <v>517.70000000000005</v>
      </c>
      <c r="H14" s="402">
        <v>688.5</v>
      </c>
      <c r="I14" s="402">
        <v>756.4</v>
      </c>
      <c r="J14" s="402">
        <v>892.7</v>
      </c>
      <c r="K14" s="402">
        <v>1339</v>
      </c>
      <c r="L14" s="402">
        <v>1512.2</v>
      </c>
      <c r="M14" s="402">
        <v>2916.7</v>
      </c>
    </row>
    <row r="15" spans="1:13" ht="24.75" x14ac:dyDescent="0.25">
      <c r="A15" s="404" t="s">
        <v>95</v>
      </c>
      <c r="B15" s="402">
        <v>4679.8999999999996</v>
      </c>
      <c r="C15" s="402">
        <v>5390.8</v>
      </c>
      <c r="D15" s="402">
        <v>3679.8</v>
      </c>
      <c r="E15" s="402">
        <v>2869</v>
      </c>
      <c r="F15" s="402">
        <v>4638.8999999999996</v>
      </c>
      <c r="G15" s="402">
        <v>5764.7</v>
      </c>
      <c r="H15" s="402">
        <v>8692.7999999999993</v>
      </c>
      <c r="I15" s="402">
        <v>11867.3</v>
      </c>
      <c r="J15" s="402">
        <v>14079.5</v>
      </c>
      <c r="K15" s="402">
        <v>17286.3</v>
      </c>
      <c r="L15" s="402">
        <v>23928</v>
      </c>
      <c r="M15" s="402">
        <v>30864.799999999999</v>
      </c>
    </row>
    <row r="16" spans="1:13" ht="15" x14ac:dyDescent="0.25">
      <c r="A16" s="317" t="s">
        <v>70</v>
      </c>
      <c r="B16" s="402">
        <v>646.79999999999995</v>
      </c>
      <c r="C16" s="402">
        <v>768.2</v>
      </c>
      <c r="D16" s="402">
        <v>534.5</v>
      </c>
      <c r="E16" s="402">
        <v>505.9</v>
      </c>
      <c r="F16" s="402">
        <v>559.29999999999995</v>
      </c>
      <c r="G16" s="402">
        <v>691.9</v>
      </c>
      <c r="H16" s="402">
        <v>903.8</v>
      </c>
      <c r="I16" s="402">
        <v>1276.2</v>
      </c>
      <c r="J16" s="402">
        <v>1399.8</v>
      </c>
      <c r="K16" s="402">
        <v>892.3</v>
      </c>
      <c r="L16" s="402">
        <v>606.79999999999995</v>
      </c>
      <c r="M16" s="402">
        <v>712.5</v>
      </c>
    </row>
    <row r="17" spans="1:13" ht="12.75" customHeight="1" x14ac:dyDescent="0.25">
      <c r="A17" s="317" t="s">
        <v>71</v>
      </c>
      <c r="B17" s="402">
        <v>162.1</v>
      </c>
      <c r="C17" s="402">
        <v>231.9</v>
      </c>
      <c r="D17" s="402">
        <v>252.5</v>
      </c>
      <c r="E17" s="402">
        <v>254.6</v>
      </c>
      <c r="F17" s="402">
        <v>183.6</v>
      </c>
      <c r="G17" s="402">
        <v>258.10000000000002</v>
      </c>
      <c r="H17" s="402">
        <v>284.7</v>
      </c>
      <c r="I17" s="402">
        <v>438.7</v>
      </c>
      <c r="J17" s="402">
        <v>488.4</v>
      </c>
      <c r="K17" s="402">
        <v>322.3</v>
      </c>
      <c r="L17" s="402">
        <v>323.10000000000002</v>
      </c>
      <c r="M17" s="402">
        <v>1344.8</v>
      </c>
    </row>
    <row r="18" spans="1:13" ht="12.75" customHeight="1" x14ac:dyDescent="0.25">
      <c r="A18" s="317" t="s">
        <v>72</v>
      </c>
      <c r="B18" s="402">
        <v>917.1</v>
      </c>
      <c r="C18" s="402">
        <v>1022.1</v>
      </c>
      <c r="D18" s="402">
        <v>799.7</v>
      </c>
      <c r="E18" s="402">
        <v>1065.2</v>
      </c>
      <c r="F18" s="402">
        <v>1083.9000000000001</v>
      </c>
      <c r="G18" s="402">
        <v>1213.7</v>
      </c>
      <c r="H18" s="402">
        <v>1347.6</v>
      </c>
      <c r="I18" s="402">
        <v>1471.8</v>
      </c>
      <c r="J18" s="402">
        <v>1649.2</v>
      </c>
      <c r="K18" s="402">
        <v>2980.2</v>
      </c>
      <c r="L18" s="402">
        <v>3071.4</v>
      </c>
      <c r="M18" s="402">
        <v>6035</v>
      </c>
    </row>
    <row r="19" spans="1:13" ht="12.75" customHeight="1" x14ac:dyDescent="0.25">
      <c r="A19" s="317" t="s">
        <v>363</v>
      </c>
      <c r="B19" s="402">
        <v>3727.4</v>
      </c>
      <c r="C19" s="402">
        <v>4464.3</v>
      </c>
      <c r="D19" s="402">
        <v>5512.6</v>
      </c>
      <c r="E19" s="402">
        <v>5925.9</v>
      </c>
      <c r="F19" s="402">
        <v>7800</v>
      </c>
      <c r="G19" s="402">
        <v>8324.6</v>
      </c>
      <c r="H19" s="402">
        <v>8590.7000000000007</v>
      </c>
      <c r="I19" s="402">
        <v>10689.9</v>
      </c>
      <c r="J19" s="402">
        <v>11572.26</v>
      </c>
      <c r="K19" s="402">
        <v>10862.9</v>
      </c>
      <c r="L19" s="402">
        <v>11039.7</v>
      </c>
      <c r="M19" s="402">
        <v>17402.7</v>
      </c>
    </row>
    <row r="20" spans="1:13" ht="24.95" customHeight="1" x14ac:dyDescent="0.25">
      <c r="A20" s="404" t="s">
        <v>400</v>
      </c>
      <c r="B20" s="402">
        <v>8471.2000000000007</v>
      </c>
      <c r="C20" s="402">
        <v>12878.3</v>
      </c>
      <c r="D20" s="402">
        <v>11744.1</v>
      </c>
      <c r="E20" s="402">
        <v>12293.3</v>
      </c>
      <c r="F20" s="402">
        <v>11560.5</v>
      </c>
      <c r="G20" s="402">
        <v>16329.1</v>
      </c>
      <c r="H20" s="402">
        <v>16381.2</v>
      </c>
      <c r="I20" s="402">
        <v>20301.7</v>
      </c>
      <c r="J20" s="402">
        <v>13043.6</v>
      </c>
      <c r="K20" s="402">
        <v>20790.2</v>
      </c>
      <c r="L20" s="402">
        <v>31686.3</v>
      </c>
      <c r="M20" s="402">
        <v>64356.7</v>
      </c>
    </row>
    <row r="21" spans="1:13" ht="24" customHeight="1" x14ac:dyDescent="0.25">
      <c r="A21" s="404" t="s">
        <v>75</v>
      </c>
      <c r="B21" s="402">
        <v>61.6</v>
      </c>
      <c r="C21" s="402">
        <v>70.900000000000006</v>
      </c>
      <c r="D21" s="402">
        <v>78.5</v>
      </c>
      <c r="E21" s="402">
        <v>20.3</v>
      </c>
      <c r="F21" s="402">
        <v>16.600000000000001</v>
      </c>
      <c r="G21" s="402">
        <v>17.2</v>
      </c>
      <c r="H21" s="402">
        <v>14.8</v>
      </c>
      <c r="I21" s="402">
        <v>134.30000000000001</v>
      </c>
      <c r="J21" s="402">
        <v>172.9</v>
      </c>
      <c r="K21" s="402">
        <v>124.4</v>
      </c>
      <c r="L21" s="402">
        <v>301.7</v>
      </c>
      <c r="M21" s="402">
        <v>351.8</v>
      </c>
    </row>
    <row r="22" spans="1:13" ht="12.75" customHeight="1" x14ac:dyDescent="0.25">
      <c r="A22" s="317" t="s">
        <v>76</v>
      </c>
      <c r="B22" s="402">
        <v>626.1</v>
      </c>
      <c r="C22" s="402">
        <v>602.20000000000005</v>
      </c>
      <c r="D22" s="402">
        <v>608.70000000000005</v>
      </c>
      <c r="E22" s="402">
        <v>586.79999999999995</v>
      </c>
      <c r="F22" s="402">
        <v>597.9</v>
      </c>
      <c r="G22" s="402">
        <v>555.20000000000005</v>
      </c>
      <c r="H22" s="402">
        <v>578.20000000000005</v>
      </c>
      <c r="I22" s="402">
        <v>592.20000000000005</v>
      </c>
      <c r="J22" s="402">
        <v>731.5</v>
      </c>
      <c r="K22" s="402">
        <v>1172.5</v>
      </c>
      <c r="L22" s="402">
        <v>782.1</v>
      </c>
      <c r="M22" s="402">
        <v>985.6</v>
      </c>
    </row>
    <row r="23" spans="1:13" ht="13.15" customHeight="1" x14ac:dyDescent="0.25">
      <c r="A23" s="404" t="s">
        <v>77</v>
      </c>
      <c r="B23" s="402">
        <v>141.30000000000001</v>
      </c>
      <c r="C23" s="402">
        <v>133.69999999999999</v>
      </c>
      <c r="D23" s="402">
        <v>99.3</v>
      </c>
      <c r="E23" s="402">
        <v>245.7</v>
      </c>
      <c r="F23" s="402">
        <v>82.7</v>
      </c>
      <c r="G23" s="402">
        <v>85.6</v>
      </c>
      <c r="H23" s="402">
        <v>80.400000000000006</v>
      </c>
      <c r="I23" s="402">
        <v>69.900000000000006</v>
      </c>
      <c r="J23" s="402">
        <v>97.3</v>
      </c>
      <c r="K23" s="402">
        <v>169.3</v>
      </c>
      <c r="L23" s="402">
        <v>193.6</v>
      </c>
      <c r="M23" s="402">
        <v>326.39999999999998</v>
      </c>
    </row>
    <row r="24" spans="1:13" ht="12.75" customHeight="1" x14ac:dyDescent="0.25">
      <c r="A24" s="404" t="s">
        <v>78</v>
      </c>
      <c r="B24" s="402">
        <v>544.4</v>
      </c>
      <c r="C24" s="402">
        <v>390.7</v>
      </c>
      <c r="D24" s="402">
        <v>419.4</v>
      </c>
      <c r="E24" s="402">
        <v>298.3</v>
      </c>
      <c r="F24" s="402">
        <v>349.6</v>
      </c>
      <c r="G24" s="402">
        <v>580.4</v>
      </c>
      <c r="H24" s="402">
        <v>669.6</v>
      </c>
      <c r="I24" s="402">
        <v>768.4</v>
      </c>
      <c r="J24" s="402">
        <v>1170.4000000000001</v>
      </c>
      <c r="K24" s="402">
        <v>1323.8</v>
      </c>
      <c r="L24" s="402">
        <v>3525.2</v>
      </c>
      <c r="M24" s="402">
        <v>4062.5</v>
      </c>
    </row>
    <row r="25" spans="1:13" ht="24.75" customHeight="1" x14ac:dyDescent="0.25">
      <c r="A25" s="404" t="s">
        <v>104</v>
      </c>
      <c r="B25" s="402">
        <v>747.3</v>
      </c>
      <c r="C25" s="402">
        <v>689.2</v>
      </c>
      <c r="D25" s="402">
        <v>672</v>
      </c>
      <c r="E25" s="402">
        <v>791</v>
      </c>
      <c r="F25" s="402">
        <v>569.29999999999995</v>
      </c>
      <c r="G25" s="402">
        <v>748.8</v>
      </c>
      <c r="H25" s="402">
        <v>1764</v>
      </c>
      <c r="I25" s="402">
        <v>3179.5</v>
      </c>
      <c r="J25" s="402">
        <v>1469.3</v>
      </c>
      <c r="K25" s="402">
        <v>1786.7</v>
      </c>
      <c r="L25" s="402">
        <v>1519.2</v>
      </c>
      <c r="M25" s="402">
        <v>1922.3</v>
      </c>
    </row>
    <row r="26" spans="1:13" ht="24.75" customHeight="1" x14ac:dyDescent="0.25">
      <c r="A26" s="405" t="s">
        <v>22</v>
      </c>
      <c r="B26" s="402">
        <v>12645.4</v>
      </c>
      <c r="C26" s="402">
        <v>13624.8</v>
      </c>
      <c r="D26" s="402">
        <v>11307.6</v>
      </c>
      <c r="E26" s="402">
        <v>16691.900000000001</v>
      </c>
      <c r="F26" s="402">
        <v>11486</v>
      </c>
      <c r="G26" s="402">
        <v>10669.1</v>
      </c>
      <c r="H26" s="402">
        <v>11614.6</v>
      </c>
      <c r="I26" s="402">
        <v>11025.8</v>
      </c>
      <c r="J26" s="402">
        <v>12324.5</v>
      </c>
      <c r="K26" s="402">
        <v>17301</v>
      </c>
      <c r="L26" s="402">
        <v>27447.4</v>
      </c>
      <c r="M26" s="402">
        <v>26237.1</v>
      </c>
    </row>
    <row r="27" spans="1:13" ht="25.5" customHeight="1" x14ac:dyDescent="0.25">
      <c r="A27" s="404" t="s">
        <v>79</v>
      </c>
      <c r="B27" s="402">
        <v>7843.9</v>
      </c>
      <c r="C27" s="402">
        <v>9360.2999999999993</v>
      </c>
      <c r="D27" s="402">
        <v>8024.5</v>
      </c>
      <c r="E27" s="402">
        <v>14233.5</v>
      </c>
      <c r="F27" s="402">
        <v>8599.1</v>
      </c>
      <c r="G27" s="402">
        <v>7718</v>
      </c>
      <c r="H27" s="402">
        <v>7678.7</v>
      </c>
      <c r="I27" s="402">
        <v>7012.3</v>
      </c>
      <c r="J27" s="402">
        <v>9085.9</v>
      </c>
      <c r="K27" s="402">
        <v>13098.2</v>
      </c>
      <c r="L27" s="402">
        <v>19895.099999999999</v>
      </c>
      <c r="M27" s="402">
        <v>16497.2</v>
      </c>
    </row>
    <row r="28" spans="1:13" ht="27.2" customHeight="1" x14ac:dyDescent="0.25">
      <c r="A28" s="404" t="s">
        <v>80</v>
      </c>
      <c r="B28" s="402">
        <v>3153</v>
      </c>
      <c r="C28" s="402">
        <v>1948.3</v>
      </c>
      <c r="D28" s="402">
        <v>1070.0999999999999</v>
      </c>
      <c r="E28" s="402">
        <v>698.8</v>
      </c>
      <c r="F28" s="402">
        <v>1197.7</v>
      </c>
      <c r="G28" s="402">
        <v>1206.5</v>
      </c>
      <c r="H28" s="402">
        <v>1729.7</v>
      </c>
      <c r="I28" s="402">
        <v>1738.6</v>
      </c>
      <c r="J28" s="402">
        <v>1292.3</v>
      </c>
      <c r="K28" s="402">
        <v>1505.7</v>
      </c>
      <c r="L28" s="402">
        <v>2013.7</v>
      </c>
      <c r="M28" s="402">
        <v>1950.1</v>
      </c>
    </row>
    <row r="29" spans="1:13" ht="24.75" x14ac:dyDescent="0.25">
      <c r="A29" s="404" t="s">
        <v>401</v>
      </c>
      <c r="B29" s="402">
        <v>1648.5</v>
      </c>
      <c r="C29" s="402">
        <v>2316.3000000000002</v>
      </c>
      <c r="D29" s="402">
        <v>2213</v>
      </c>
      <c r="E29" s="402">
        <v>1759.6</v>
      </c>
      <c r="F29" s="402">
        <v>1689.2</v>
      </c>
      <c r="G29" s="402">
        <v>1744.5</v>
      </c>
      <c r="H29" s="402">
        <v>2206.1999999999998</v>
      </c>
      <c r="I29" s="402">
        <v>2274.9</v>
      </c>
      <c r="J29" s="402">
        <v>1946.3</v>
      </c>
      <c r="K29" s="402">
        <v>2697.1</v>
      </c>
      <c r="L29" s="402">
        <v>5538.6</v>
      </c>
      <c r="M29" s="402">
        <v>7789.8</v>
      </c>
    </row>
    <row r="30" spans="1:13" ht="24.75" x14ac:dyDescent="0.25">
      <c r="A30" s="405" t="s">
        <v>81</v>
      </c>
      <c r="B30" s="402">
        <v>538.1</v>
      </c>
      <c r="C30" s="402">
        <v>615.6</v>
      </c>
      <c r="D30" s="402">
        <v>526</v>
      </c>
      <c r="E30" s="402">
        <v>462.2</v>
      </c>
      <c r="F30" s="402">
        <v>786.7</v>
      </c>
      <c r="G30" s="402">
        <v>896.1</v>
      </c>
      <c r="H30" s="402">
        <v>767</v>
      </c>
      <c r="I30" s="402">
        <v>987.5</v>
      </c>
      <c r="J30" s="402">
        <v>1466.6</v>
      </c>
      <c r="K30" s="402">
        <v>1722.1</v>
      </c>
      <c r="L30" s="402">
        <v>2151.9</v>
      </c>
      <c r="M30" s="402">
        <v>3533.7</v>
      </c>
    </row>
    <row r="31" spans="1:13" ht="12.75" customHeight="1" x14ac:dyDescent="0.25">
      <c r="A31" s="403" t="s">
        <v>24</v>
      </c>
      <c r="B31" s="402">
        <v>22583.200000000001</v>
      </c>
      <c r="C31" s="402">
        <v>29080.7</v>
      </c>
      <c r="D31" s="402">
        <v>34846.699999999997</v>
      </c>
      <c r="E31" s="402">
        <v>37234.300000000003</v>
      </c>
      <c r="F31" s="402">
        <v>44341.3</v>
      </c>
      <c r="G31" s="402">
        <v>66487.3</v>
      </c>
      <c r="H31" s="402">
        <v>68604.899999999994</v>
      </c>
      <c r="I31" s="402">
        <v>77816</v>
      </c>
      <c r="J31" s="402">
        <v>99771.8</v>
      </c>
      <c r="K31" s="402">
        <v>154909.4</v>
      </c>
      <c r="L31" s="402">
        <v>220190.1</v>
      </c>
      <c r="M31" s="402">
        <v>466358.5</v>
      </c>
    </row>
    <row r="32" spans="1:13" ht="24" customHeight="1" x14ac:dyDescent="0.25">
      <c r="A32" s="405" t="s">
        <v>102</v>
      </c>
      <c r="B32" s="402">
        <v>27758.9</v>
      </c>
      <c r="C32" s="402">
        <v>34179.4</v>
      </c>
      <c r="D32" s="402">
        <v>40163.599999999999</v>
      </c>
      <c r="E32" s="402">
        <v>43701.3</v>
      </c>
      <c r="F32" s="402">
        <v>50965.2</v>
      </c>
      <c r="G32" s="402">
        <v>57319.8</v>
      </c>
      <c r="H32" s="402">
        <v>65752.399999999994</v>
      </c>
      <c r="I32" s="402">
        <v>85633.3</v>
      </c>
      <c r="J32" s="402">
        <v>116722</v>
      </c>
      <c r="K32" s="402">
        <v>152517.79999999999</v>
      </c>
      <c r="L32" s="402">
        <v>261998.3</v>
      </c>
      <c r="M32" s="402">
        <v>342134.6</v>
      </c>
    </row>
    <row r="33" spans="1:13" ht="12.75" customHeight="1" x14ac:dyDescent="0.25">
      <c r="A33" s="403" t="s">
        <v>82</v>
      </c>
      <c r="B33" s="402">
        <v>11857.9</v>
      </c>
      <c r="C33" s="402">
        <v>12043.3</v>
      </c>
      <c r="D33" s="402">
        <v>13826.3</v>
      </c>
      <c r="E33" s="402">
        <v>12808.1</v>
      </c>
      <c r="F33" s="402">
        <v>11603.3</v>
      </c>
      <c r="G33" s="402">
        <v>11478.8</v>
      </c>
      <c r="H33" s="402">
        <v>6051.3</v>
      </c>
      <c r="I33" s="402">
        <v>7704</v>
      </c>
      <c r="J33" s="402">
        <v>10342.200000000001</v>
      </c>
      <c r="K33" s="402">
        <v>16258.8</v>
      </c>
      <c r="L33" s="402">
        <v>23466.400000000001</v>
      </c>
      <c r="M33" s="402">
        <v>26382</v>
      </c>
    </row>
    <row r="34" spans="1:13" ht="12.75" customHeight="1" x14ac:dyDescent="0.25">
      <c r="A34" s="403" t="s">
        <v>25</v>
      </c>
      <c r="B34" s="402">
        <v>1446.8</v>
      </c>
      <c r="C34" s="402">
        <v>1505.2</v>
      </c>
      <c r="D34" s="402">
        <v>1807.3</v>
      </c>
      <c r="E34" s="402">
        <v>1447.4</v>
      </c>
      <c r="F34" s="402">
        <v>942.4</v>
      </c>
      <c r="G34" s="402">
        <v>899.4</v>
      </c>
      <c r="H34" s="402">
        <v>1197.2</v>
      </c>
      <c r="I34" s="402">
        <v>1734.2</v>
      </c>
      <c r="J34" s="402">
        <v>1958.9</v>
      </c>
      <c r="K34" s="402">
        <v>2851.9</v>
      </c>
      <c r="L34" s="402">
        <v>2999.9</v>
      </c>
      <c r="M34" s="402">
        <v>3659.7</v>
      </c>
    </row>
    <row r="35" spans="1:13" ht="12.75" customHeight="1" x14ac:dyDescent="0.25">
      <c r="A35" s="387" t="s">
        <v>26</v>
      </c>
      <c r="B35" s="402">
        <v>459.8</v>
      </c>
      <c r="C35" s="402">
        <v>420.9</v>
      </c>
      <c r="D35" s="402">
        <v>462.6</v>
      </c>
      <c r="E35" s="402">
        <v>504.6</v>
      </c>
      <c r="F35" s="402">
        <v>790.4</v>
      </c>
      <c r="G35" s="402">
        <v>1004.5</v>
      </c>
      <c r="H35" s="402">
        <v>1668.8</v>
      </c>
      <c r="I35" s="402">
        <v>1943.4</v>
      </c>
      <c r="J35" s="402">
        <v>2805.3</v>
      </c>
      <c r="K35" s="402">
        <v>5770.1</v>
      </c>
      <c r="L35" s="402">
        <v>13186.7</v>
      </c>
      <c r="M35" s="402">
        <v>21322.6</v>
      </c>
    </row>
    <row r="36" spans="1:13" ht="12.75" customHeight="1" x14ac:dyDescent="0.25">
      <c r="A36" s="403" t="s">
        <v>27</v>
      </c>
      <c r="B36" s="402">
        <v>10454.700000000001</v>
      </c>
      <c r="C36" s="402">
        <v>12440.4</v>
      </c>
      <c r="D36" s="402">
        <v>13816.5</v>
      </c>
      <c r="E36" s="402">
        <v>10716.6</v>
      </c>
      <c r="F36" s="402">
        <v>10770.4</v>
      </c>
      <c r="G36" s="402">
        <v>12638</v>
      </c>
      <c r="H36" s="402">
        <v>12798.2</v>
      </c>
      <c r="I36" s="402">
        <v>11931.2</v>
      </c>
      <c r="J36" s="402">
        <v>12466.4</v>
      </c>
      <c r="K36" s="402">
        <v>13628.1</v>
      </c>
      <c r="L36" s="402">
        <v>14593.1</v>
      </c>
      <c r="M36" s="402">
        <v>17836.3</v>
      </c>
    </row>
    <row r="37" spans="1:13" ht="12.75" customHeight="1" x14ac:dyDescent="0.25">
      <c r="A37" s="403" t="s">
        <v>28</v>
      </c>
      <c r="B37" s="402">
        <v>195.1</v>
      </c>
      <c r="C37" s="402">
        <v>225.5</v>
      </c>
      <c r="D37" s="402">
        <v>309.8</v>
      </c>
      <c r="E37" s="402">
        <v>273.89999999999998</v>
      </c>
      <c r="F37" s="402">
        <v>413.5</v>
      </c>
      <c r="G37" s="402">
        <v>478.3</v>
      </c>
      <c r="H37" s="402">
        <v>582.9</v>
      </c>
      <c r="I37" s="402">
        <v>1225.0999999999999</v>
      </c>
      <c r="J37" s="402">
        <v>25596.6</v>
      </c>
      <c r="K37" s="402">
        <v>32170.400000000001</v>
      </c>
      <c r="L37" s="402">
        <v>55052.7</v>
      </c>
      <c r="M37" s="402">
        <v>264770.3</v>
      </c>
    </row>
    <row r="38" spans="1:13" ht="12.75" customHeight="1" x14ac:dyDescent="0.25">
      <c r="A38" s="403" t="s">
        <v>84</v>
      </c>
      <c r="B38" s="402">
        <v>3736.1</v>
      </c>
      <c r="C38" s="402">
        <v>4821.3999999999996</v>
      </c>
      <c r="D38" s="402">
        <v>6145.3</v>
      </c>
      <c r="E38" s="402">
        <v>9827.2000000000007</v>
      </c>
      <c r="F38" s="402">
        <v>6279.5</v>
      </c>
      <c r="G38" s="402">
        <v>8012.7</v>
      </c>
      <c r="H38" s="402">
        <v>10493.1</v>
      </c>
      <c r="I38" s="402">
        <v>9051.7000000000007</v>
      </c>
      <c r="J38" s="402">
        <v>11360.2</v>
      </c>
      <c r="K38" s="402">
        <v>13953.8</v>
      </c>
      <c r="L38" s="402">
        <v>15739.3</v>
      </c>
      <c r="M38" s="402">
        <v>25048.6</v>
      </c>
    </row>
    <row r="39" spans="1:13" ht="12.75" customHeight="1" x14ac:dyDescent="0.25">
      <c r="A39" s="403" t="s">
        <v>32</v>
      </c>
      <c r="B39" s="402">
        <v>9136.7000000000007</v>
      </c>
      <c r="C39" s="402">
        <v>6643.2</v>
      </c>
      <c r="D39" s="402">
        <v>4601.8</v>
      </c>
      <c r="E39" s="402">
        <v>5569.7</v>
      </c>
      <c r="F39" s="402">
        <v>8144.3</v>
      </c>
      <c r="G39" s="402">
        <v>6173.9</v>
      </c>
      <c r="H39" s="402">
        <v>9244.1</v>
      </c>
      <c r="I39" s="402">
        <v>11465.7</v>
      </c>
      <c r="J39" s="402">
        <v>8912.7999999999993</v>
      </c>
      <c r="K39" s="402">
        <v>9860.6</v>
      </c>
      <c r="L39" s="402">
        <v>10796.1</v>
      </c>
      <c r="M39" s="402">
        <v>14318.4</v>
      </c>
    </row>
    <row r="40" spans="1:13" ht="12.75" customHeight="1" x14ac:dyDescent="0.25">
      <c r="A40" s="403" t="s">
        <v>85</v>
      </c>
      <c r="B40" s="402">
        <v>748.5</v>
      </c>
      <c r="C40" s="402">
        <v>654.6</v>
      </c>
      <c r="D40" s="402">
        <v>1242.8</v>
      </c>
      <c r="E40" s="402">
        <v>681.9</v>
      </c>
      <c r="F40" s="402">
        <v>778.3</v>
      </c>
      <c r="G40" s="402">
        <v>863.9</v>
      </c>
      <c r="H40" s="402">
        <v>941.7</v>
      </c>
      <c r="I40" s="402">
        <v>1190.8</v>
      </c>
      <c r="J40" s="402">
        <v>1876.9</v>
      </c>
      <c r="K40" s="402">
        <v>2397.1</v>
      </c>
      <c r="L40" s="402">
        <v>5096.6000000000004</v>
      </c>
      <c r="M40" s="402">
        <v>6305.5</v>
      </c>
    </row>
    <row r="41" spans="1:13" ht="12.75" customHeight="1" x14ac:dyDescent="0.25">
      <c r="A41" s="403" t="s">
        <v>86</v>
      </c>
      <c r="B41" s="402">
        <v>83.2</v>
      </c>
      <c r="C41" s="402">
        <v>85.5</v>
      </c>
      <c r="D41" s="402">
        <v>108.8</v>
      </c>
      <c r="E41" s="402">
        <v>98.3</v>
      </c>
      <c r="F41" s="402">
        <v>100</v>
      </c>
      <c r="G41" s="402">
        <v>93.6</v>
      </c>
      <c r="H41" s="402">
        <v>127.4</v>
      </c>
      <c r="I41" s="402">
        <v>161.4</v>
      </c>
      <c r="J41" s="402">
        <v>184.4</v>
      </c>
      <c r="K41" s="402">
        <v>299.10000000000002</v>
      </c>
      <c r="L41" s="402">
        <v>627.1</v>
      </c>
      <c r="M41" s="402">
        <v>1140.5</v>
      </c>
    </row>
    <row r="42" spans="1:13" ht="24" customHeight="1" x14ac:dyDescent="0.25">
      <c r="A42" s="405" t="s">
        <v>55</v>
      </c>
      <c r="B42" s="402">
        <v>287.7</v>
      </c>
      <c r="C42" s="402">
        <v>386.3</v>
      </c>
      <c r="D42" s="402">
        <v>461.4</v>
      </c>
      <c r="E42" s="402">
        <v>460.2</v>
      </c>
      <c r="F42" s="402">
        <v>621.9</v>
      </c>
      <c r="G42" s="402">
        <v>932.8</v>
      </c>
      <c r="H42" s="402">
        <v>991.1</v>
      </c>
      <c r="I42" s="402">
        <v>1004.3</v>
      </c>
      <c r="J42" s="402">
        <v>1229</v>
      </c>
      <c r="K42" s="402">
        <v>1615.8</v>
      </c>
      <c r="L42" s="402">
        <v>2245.3000000000002</v>
      </c>
      <c r="M42" s="402">
        <v>1989.6</v>
      </c>
    </row>
    <row r="43" spans="1:13" ht="12.75" customHeight="1" x14ac:dyDescent="0.25">
      <c r="A43" s="403" t="s">
        <v>103</v>
      </c>
      <c r="B43" s="402">
        <v>576.9</v>
      </c>
      <c r="C43" s="402">
        <v>485.8</v>
      </c>
      <c r="D43" s="402">
        <v>560.79999999999995</v>
      </c>
      <c r="E43" s="402">
        <v>352.4</v>
      </c>
      <c r="F43" s="402">
        <v>402.3</v>
      </c>
      <c r="G43" s="402">
        <v>365.6</v>
      </c>
      <c r="H43" s="402">
        <v>381</v>
      </c>
      <c r="I43" s="402">
        <v>390.1</v>
      </c>
      <c r="J43" s="402">
        <v>482.6</v>
      </c>
      <c r="K43" s="402">
        <v>545.79999999999995</v>
      </c>
      <c r="L43" s="402">
        <v>851.2</v>
      </c>
      <c r="M43" s="402">
        <v>1695.7</v>
      </c>
    </row>
    <row r="44" spans="1:13" ht="12.75" customHeight="1" x14ac:dyDescent="0.25">
      <c r="A44" s="403" t="s">
        <v>56</v>
      </c>
      <c r="B44" s="402">
        <v>126.9</v>
      </c>
      <c r="C44" s="402">
        <v>42.8</v>
      </c>
      <c r="D44" s="402">
        <v>55.3</v>
      </c>
      <c r="E44" s="402">
        <v>54.9</v>
      </c>
      <c r="F44" s="402">
        <v>31.1</v>
      </c>
      <c r="G44" s="402">
        <v>54.3</v>
      </c>
      <c r="H44" s="402">
        <v>34.4</v>
      </c>
      <c r="I44" s="402">
        <v>60.3</v>
      </c>
      <c r="J44" s="402">
        <v>738.2</v>
      </c>
      <c r="K44" s="402">
        <v>125.2</v>
      </c>
      <c r="L44" s="402">
        <v>236.2</v>
      </c>
      <c r="M44" s="402">
        <v>267.39999999999998</v>
      </c>
    </row>
    <row r="45" spans="1:13" ht="6" customHeight="1" thickBot="1" x14ac:dyDescent="0.3">
      <c r="A45" s="407"/>
      <c r="B45" s="460"/>
      <c r="C45" s="460"/>
      <c r="D45" s="460"/>
      <c r="E45" s="460"/>
      <c r="F45" s="460"/>
      <c r="G45" s="460"/>
      <c r="H45" s="460"/>
      <c r="I45" s="460"/>
      <c r="J45" s="460"/>
      <c r="K45" s="460"/>
      <c r="L45" s="460"/>
      <c r="M45" s="460"/>
    </row>
  </sheetData>
  <hyperlinks>
    <hyperlink ref="A1" location="Мазмуну!A1" display="МАЗМУНУНА  кайтуу" xr:uid="{00000000-0004-0000-6E00-000000000000}"/>
  </hyperlinks>
  <pageMargins left="0.78740157480314965" right="0.59055118110236227" top="0.78740157480314965" bottom="0.78740157480314965" header="0.31496062992125984" footer="0.31496062992125984"/>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M44"/>
  <sheetViews>
    <sheetView workbookViewId="0">
      <selection activeCell="M42" sqref="M42"/>
    </sheetView>
  </sheetViews>
  <sheetFormatPr defaultColWidth="8.85546875" defaultRowHeight="15" x14ac:dyDescent="0.25"/>
  <cols>
    <col min="1" max="1" width="40.5703125" style="471" customWidth="1"/>
    <col min="2" max="6" width="8.7109375" style="471" hidden="1" customWidth="1"/>
    <col min="7" max="8" width="9.28515625" style="471" hidden="1" customWidth="1"/>
    <col min="9" max="13" width="9.28515625" style="471" customWidth="1"/>
    <col min="14" max="16384" width="8.85546875" style="455"/>
  </cols>
  <sheetData>
    <row r="1" spans="1:13" s="6" customFormat="1" ht="12.95" customHeight="1" x14ac:dyDescent="0.2">
      <c r="A1" s="952" t="s">
        <v>1375</v>
      </c>
    </row>
    <row r="2" spans="1:13" ht="18" customHeight="1" x14ac:dyDescent="0.25">
      <c r="A2" s="410" t="s">
        <v>423</v>
      </c>
      <c r="B2" s="462"/>
      <c r="C2" s="462"/>
      <c r="D2" s="462"/>
      <c r="E2" s="462"/>
      <c r="F2" s="462"/>
      <c r="G2" s="462"/>
      <c r="H2" s="462"/>
      <c r="I2" s="462"/>
      <c r="J2" s="462"/>
      <c r="K2" s="462"/>
      <c r="L2" s="462"/>
      <c r="M2" s="462"/>
    </row>
    <row r="3" spans="1:13" ht="18" customHeight="1" thickBot="1" x14ac:dyDescent="0.3">
      <c r="A3" s="440" t="s">
        <v>149</v>
      </c>
      <c r="B3" s="451"/>
      <c r="C3" s="451"/>
      <c r="D3" s="451"/>
      <c r="E3" s="451"/>
      <c r="F3" s="451"/>
      <c r="G3" s="451"/>
      <c r="H3" s="451"/>
      <c r="I3" s="451"/>
      <c r="J3" s="451"/>
      <c r="K3" s="451"/>
      <c r="L3" s="451"/>
      <c r="M3" s="451"/>
    </row>
    <row r="4" spans="1:13" s="412" customFormat="1" ht="18" customHeight="1" thickBot="1" x14ac:dyDescent="0.25">
      <c r="A4" s="463"/>
      <c r="B4" s="464">
        <v>2014</v>
      </c>
      <c r="C4" s="464">
        <v>2015</v>
      </c>
      <c r="D4" s="442">
        <v>2016</v>
      </c>
      <c r="E4" s="442">
        <v>2017</v>
      </c>
      <c r="F4" s="442">
        <v>2018</v>
      </c>
      <c r="G4" s="442">
        <v>2019</v>
      </c>
      <c r="H4" s="442">
        <v>2020</v>
      </c>
      <c r="I4" s="442">
        <v>2021</v>
      </c>
      <c r="J4" s="442">
        <v>2022</v>
      </c>
      <c r="K4" s="442">
        <v>2023</v>
      </c>
      <c r="L4" s="442">
        <v>2024</v>
      </c>
      <c r="M4" s="442">
        <v>2025</v>
      </c>
    </row>
    <row r="5" spans="1:13" ht="12.75" customHeight="1" x14ac:dyDescent="0.25">
      <c r="A5" s="455"/>
      <c r="B5" s="465"/>
      <c r="C5" s="465"/>
      <c r="D5" s="456"/>
      <c r="E5" s="456"/>
      <c r="F5" s="456"/>
      <c r="G5" s="456"/>
      <c r="H5" s="456"/>
      <c r="I5" s="456"/>
      <c r="J5" s="456"/>
      <c r="K5" s="456"/>
      <c r="L5" s="456"/>
      <c r="M5" s="456"/>
    </row>
    <row r="6" spans="1:13" ht="12.75" customHeight="1" x14ac:dyDescent="0.25">
      <c r="A6" s="466" t="s">
        <v>19</v>
      </c>
      <c r="B6" s="418">
        <v>105155</v>
      </c>
      <c r="C6" s="418">
        <v>114757.2</v>
      </c>
      <c r="D6" s="418">
        <v>129914.2</v>
      </c>
      <c r="E6" s="418">
        <v>122615.4</v>
      </c>
      <c r="F6" s="418">
        <v>115790.39999999999</v>
      </c>
      <c r="G6" s="418">
        <v>156352.70000000001</v>
      </c>
      <c r="H6" s="418">
        <v>173994.2</v>
      </c>
      <c r="I6" s="418">
        <v>224856.6</v>
      </c>
      <c r="J6" s="418">
        <v>305279.09999999998</v>
      </c>
      <c r="K6" s="444">
        <v>402022.5</v>
      </c>
      <c r="L6" s="444">
        <v>681660.8</v>
      </c>
      <c r="M6" s="444">
        <v>1502477</v>
      </c>
    </row>
    <row r="7" spans="1:13" ht="12.75" customHeight="1" x14ac:dyDescent="0.25">
      <c r="A7" s="467" t="s">
        <v>20</v>
      </c>
      <c r="B7" s="418"/>
      <c r="C7" s="418"/>
      <c r="D7" s="418"/>
      <c r="E7" s="418"/>
      <c r="F7" s="418"/>
      <c r="G7" s="418"/>
      <c r="H7" s="418"/>
      <c r="I7" s="418"/>
      <c r="J7" s="418"/>
      <c r="K7" s="444"/>
      <c r="L7" s="444"/>
      <c r="M7" s="444"/>
    </row>
    <row r="8" spans="1:13" ht="12.75" customHeight="1" x14ac:dyDescent="0.25">
      <c r="A8" s="432" t="s">
        <v>407</v>
      </c>
      <c r="B8" s="458">
        <v>7.6</v>
      </c>
      <c r="C8" s="458">
        <v>3.9</v>
      </c>
      <c r="D8" s="458">
        <v>16.8</v>
      </c>
      <c r="E8" s="458">
        <v>9.8000000000000007</v>
      </c>
      <c r="F8" s="458">
        <v>25.5</v>
      </c>
      <c r="G8" s="433">
        <v>54.2</v>
      </c>
      <c r="H8" s="433">
        <v>66.3</v>
      </c>
      <c r="I8" s="433">
        <v>46.9</v>
      </c>
      <c r="J8" s="433">
        <v>77.599999999999994</v>
      </c>
      <c r="K8" s="438">
        <v>68.400000000000006</v>
      </c>
      <c r="L8" s="438">
        <v>81</v>
      </c>
      <c r="M8" s="438">
        <v>71.900000000000006</v>
      </c>
    </row>
    <row r="9" spans="1:13" ht="12.75" customHeight="1" x14ac:dyDescent="0.25">
      <c r="A9" s="432" t="s">
        <v>408</v>
      </c>
      <c r="B9" s="458">
        <v>0</v>
      </c>
      <c r="C9" s="458">
        <v>0</v>
      </c>
      <c r="D9" s="458">
        <v>0</v>
      </c>
      <c r="E9" s="458">
        <v>0.1</v>
      </c>
      <c r="F9" s="458">
        <v>0.9</v>
      </c>
      <c r="G9" s="433">
        <v>2.2999999999999998</v>
      </c>
      <c r="H9" s="433">
        <v>0.3</v>
      </c>
      <c r="I9" s="433">
        <v>0</v>
      </c>
      <c r="J9" s="433">
        <v>13</v>
      </c>
      <c r="K9" s="438">
        <v>278.10000000000002</v>
      </c>
      <c r="L9" s="438">
        <v>78.5</v>
      </c>
      <c r="M9" s="438">
        <v>47.1</v>
      </c>
    </row>
    <row r="10" spans="1:13" ht="12.75" customHeight="1" x14ac:dyDescent="0.25">
      <c r="A10" s="432" t="s">
        <v>409</v>
      </c>
      <c r="B10" s="458">
        <v>97.3</v>
      </c>
      <c r="C10" s="458">
        <v>18.3</v>
      </c>
      <c r="D10" s="458">
        <v>142.19999999999999</v>
      </c>
      <c r="E10" s="458">
        <v>112.4</v>
      </c>
      <c r="F10" s="458">
        <v>239.6</v>
      </c>
      <c r="G10" s="433">
        <v>281.60000000000002</v>
      </c>
      <c r="H10" s="433">
        <v>264.3</v>
      </c>
      <c r="I10" s="433">
        <v>431.1</v>
      </c>
      <c r="J10" s="433">
        <v>1325</v>
      </c>
      <c r="K10" s="438">
        <v>3080.8</v>
      </c>
      <c r="L10" s="438">
        <v>2655.2</v>
      </c>
      <c r="M10" s="438">
        <v>5570.4</v>
      </c>
    </row>
    <row r="11" spans="1:13" ht="12.75" customHeight="1" x14ac:dyDescent="0.25">
      <c r="A11" s="432" t="s">
        <v>410</v>
      </c>
      <c r="B11" s="458">
        <v>4.3</v>
      </c>
      <c r="C11" s="458">
        <v>0.3</v>
      </c>
      <c r="D11" s="458">
        <v>16.399999999999999</v>
      </c>
      <c r="E11" s="458">
        <v>11.4</v>
      </c>
      <c r="F11" s="458">
        <v>39</v>
      </c>
      <c r="G11" s="433">
        <v>26.1</v>
      </c>
      <c r="H11" s="433">
        <v>18.899999999999999</v>
      </c>
      <c r="I11" s="433">
        <v>47.7</v>
      </c>
      <c r="J11" s="433">
        <v>48.6</v>
      </c>
      <c r="K11" s="438">
        <v>67.400000000000006</v>
      </c>
      <c r="L11" s="438">
        <v>90.1</v>
      </c>
      <c r="M11" s="438">
        <v>266.8</v>
      </c>
    </row>
    <row r="12" spans="1:13" x14ac:dyDescent="0.25">
      <c r="A12" s="432" t="s">
        <v>411</v>
      </c>
      <c r="B12" s="458">
        <v>4028.6</v>
      </c>
      <c r="C12" s="458">
        <v>3237.6</v>
      </c>
      <c r="D12" s="458">
        <v>4893.8</v>
      </c>
      <c r="E12" s="458">
        <v>4238.1000000000004</v>
      </c>
      <c r="F12" s="458">
        <v>4941.7</v>
      </c>
      <c r="G12" s="433">
        <v>9415.5</v>
      </c>
      <c r="H12" s="433">
        <v>9751.4</v>
      </c>
      <c r="I12" s="433">
        <v>14413.7</v>
      </c>
      <c r="J12" s="433">
        <v>15808.9</v>
      </c>
      <c r="K12" s="438">
        <v>17275.099999999999</v>
      </c>
      <c r="L12" s="438">
        <v>19059.599999999999</v>
      </c>
      <c r="M12" s="438">
        <v>26038.3</v>
      </c>
    </row>
    <row r="13" spans="1:13" ht="12.75" customHeight="1" x14ac:dyDescent="0.25">
      <c r="A13" s="432" t="s">
        <v>412</v>
      </c>
      <c r="B13" s="458">
        <v>63197.599999999999</v>
      </c>
      <c r="C13" s="458">
        <v>76162.100000000006</v>
      </c>
      <c r="D13" s="458">
        <v>82802.5</v>
      </c>
      <c r="E13" s="458">
        <v>95642.1</v>
      </c>
      <c r="F13" s="458">
        <v>87326.6</v>
      </c>
      <c r="G13" s="433">
        <v>117084.2</v>
      </c>
      <c r="H13" s="433">
        <v>131795.1</v>
      </c>
      <c r="I13" s="433">
        <v>165023.1</v>
      </c>
      <c r="J13" s="433">
        <v>228903.5</v>
      </c>
      <c r="K13" s="438">
        <v>303490.5</v>
      </c>
      <c r="L13" s="438">
        <v>537665</v>
      </c>
      <c r="M13" s="438">
        <v>1311029.7</v>
      </c>
    </row>
    <row r="14" spans="1:13" ht="12.75" customHeight="1" x14ac:dyDescent="0.25">
      <c r="A14" s="432" t="s">
        <v>413</v>
      </c>
      <c r="B14" s="458">
        <v>153.6</v>
      </c>
      <c r="C14" s="458">
        <v>2.2999999999999998</v>
      </c>
      <c r="D14" s="458">
        <v>531.5</v>
      </c>
      <c r="E14" s="458">
        <v>3.4</v>
      </c>
      <c r="F14" s="458">
        <v>10.3</v>
      </c>
      <c r="G14" s="433">
        <v>7.1</v>
      </c>
      <c r="H14" s="433">
        <v>2.9</v>
      </c>
      <c r="I14" s="433">
        <v>4.3</v>
      </c>
      <c r="J14" s="433">
        <v>2.8</v>
      </c>
      <c r="K14" s="438">
        <v>7.2</v>
      </c>
      <c r="L14" s="438">
        <v>0.8</v>
      </c>
      <c r="M14" s="438">
        <v>4</v>
      </c>
    </row>
    <row r="15" spans="1:13" ht="12.75" customHeight="1" x14ac:dyDescent="0.25">
      <c r="A15" s="432" t="s">
        <v>414</v>
      </c>
      <c r="B15" s="458">
        <v>5944.4</v>
      </c>
      <c r="C15" s="458">
        <v>5293.3</v>
      </c>
      <c r="D15" s="458">
        <v>7235.6</v>
      </c>
      <c r="E15" s="458">
        <v>7027</v>
      </c>
      <c r="F15" s="458">
        <v>5837.8</v>
      </c>
      <c r="G15" s="433">
        <v>10550.9</v>
      </c>
      <c r="H15" s="433">
        <v>10464.4</v>
      </c>
      <c r="I15" s="433">
        <v>15134.3</v>
      </c>
      <c r="J15" s="433">
        <v>23378.400000000001</v>
      </c>
      <c r="K15" s="438">
        <v>28359</v>
      </c>
      <c r="L15" s="438">
        <v>53648.5</v>
      </c>
      <c r="M15" s="438">
        <v>58060.800000000003</v>
      </c>
    </row>
    <row r="16" spans="1:13" x14ac:dyDescent="0.25">
      <c r="A16" s="432" t="s">
        <v>415</v>
      </c>
      <c r="B16" s="458">
        <v>368.9</v>
      </c>
      <c r="C16" s="458">
        <v>521.5</v>
      </c>
      <c r="D16" s="458">
        <v>555.70000000000005</v>
      </c>
      <c r="E16" s="458">
        <v>637.5</v>
      </c>
      <c r="F16" s="458">
        <v>1302.3</v>
      </c>
      <c r="G16" s="433">
        <v>1052.7</v>
      </c>
      <c r="H16" s="433">
        <v>1110.4000000000001</v>
      </c>
      <c r="I16" s="433">
        <v>1605.7</v>
      </c>
      <c r="J16" s="433">
        <v>1762.6</v>
      </c>
      <c r="K16" s="438">
        <v>2372.1999999999998</v>
      </c>
      <c r="L16" s="438">
        <v>3506.6</v>
      </c>
      <c r="M16" s="438">
        <v>4112.1000000000004</v>
      </c>
    </row>
    <row r="17" spans="1:13" ht="12.75" customHeight="1" x14ac:dyDescent="0.25">
      <c r="A17" s="434" t="s">
        <v>416</v>
      </c>
      <c r="B17" s="458">
        <v>16.399999999999999</v>
      </c>
      <c r="C17" s="458">
        <v>21</v>
      </c>
      <c r="D17" s="458">
        <v>9.4</v>
      </c>
      <c r="E17" s="458">
        <v>7.8</v>
      </c>
      <c r="F17" s="458">
        <v>33.799999999999997</v>
      </c>
      <c r="G17" s="433">
        <v>33.4</v>
      </c>
      <c r="H17" s="433">
        <v>5</v>
      </c>
      <c r="I17" s="433">
        <v>10.9</v>
      </c>
      <c r="J17" s="433">
        <v>10.5</v>
      </c>
      <c r="K17" s="438">
        <v>757.4</v>
      </c>
      <c r="L17" s="438">
        <v>804.7</v>
      </c>
      <c r="M17" s="438">
        <v>762.3</v>
      </c>
    </row>
    <row r="18" spans="1:13" ht="12.75" customHeight="1" x14ac:dyDescent="0.25">
      <c r="A18" s="432" t="s">
        <v>417</v>
      </c>
      <c r="B18" s="458">
        <v>628.5</v>
      </c>
      <c r="C18" s="458">
        <v>533.20000000000005</v>
      </c>
      <c r="D18" s="458">
        <v>547.6</v>
      </c>
      <c r="E18" s="458">
        <v>600.79999999999995</v>
      </c>
      <c r="F18" s="458">
        <v>768.2</v>
      </c>
      <c r="G18" s="433">
        <v>956.2</v>
      </c>
      <c r="H18" s="433">
        <v>2007.7</v>
      </c>
      <c r="I18" s="433">
        <v>1582.2</v>
      </c>
      <c r="J18" s="433">
        <v>1953.8</v>
      </c>
      <c r="K18" s="438">
        <v>2289.6999999999998</v>
      </c>
      <c r="L18" s="438">
        <v>8489.5</v>
      </c>
      <c r="M18" s="438">
        <v>9370.7000000000007</v>
      </c>
    </row>
    <row r="19" spans="1:13" ht="12.75" customHeight="1" x14ac:dyDescent="0.25">
      <c r="A19" s="432" t="s">
        <v>418</v>
      </c>
      <c r="B19" s="458">
        <v>82.4</v>
      </c>
      <c r="C19" s="458">
        <v>29.5</v>
      </c>
      <c r="D19" s="458">
        <v>73.599999999999994</v>
      </c>
      <c r="E19" s="458">
        <v>69.5</v>
      </c>
      <c r="F19" s="458">
        <v>99.7</v>
      </c>
      <c r="G19" s="433">
        <v>158.9</v>
      </c>
      <c r="H19" s="433">
        <v>161.9</v>
      </c>
      <c r="I19" s="433">
        <v>273.8</v>
      </c>
      <c r="J19" s="433">
        <v>149.9</v>
      </c>
      <c r="K19" s="438">
        <v>226</v>
      </c>
      <c r="L19" s="438">
        <v>350.7</v>
      </c>
      <c r="M19" s="438">
        <v>126.2</v>
      </c>
    </row>
    <row r="20" spans="1:13" ht="12.75" customHeight="1" x14ac:dyDescent="0.25">
      <c r="A20" s="432" t="s">
        <v>419</v>
      </c>
      <c r="B20" s="458">
        <v>30625.3</v>
      </c>
      <c r="C20" s="458">
        <v>28934.2</v>
      </c>
      <c r="D20" s="458">
        <v>33089.1</v>
      </c>
      <c r="E20" s="458">
        <v>14255.5</v>
      </c>
      <c r="F20" s="458">
        <v>15165</v>
      </c>
      <c r="G20" s="433">
        <v>16729.7</v>
      </c>
      <c r="H20" s="433">
        <v>18345.7</v>
      </c>
      <c r="I20" s="433">
        <v>26282.9</v>
      </c>
      <c r="J20" s="433">
        <v>31844.5</v>
      </c>
      <c r="K20" s="438">
        <v>43750.7</v>
      </c>
      <c r="L20" s="438">
        <v>55230.5</v>
      </c>
      <c r="M20" s="438">
        <v>87016.8</v>
      </c>
    </row>
    <row r="21" spans="1:13" ht="12.75" customHeight="1" thickBot="1" x14ac:dyDescent="0.3">
      <c r="A21" s="468"/>
      <c r="B21" s="469"/>
      <c r="C21" s="469"/>
      <c r="D21" s="469"/>
      <c r="E21" s="469"/>
      <c r="F21" s="469"/>
      <c r="G21" s="469"/>
      <c r="H21" s="469"/>
      <c r="I21" s="469"/>
      <c r="J21" s="469"/>
      <c r="K21" s="469"/>
      <c r="L21" s="469"/>
      <c r="M21" s="469"/>
    </row>
    <row r="22" spans="1:13" ht="12.75" customHeight="1" x14ac:dyDescent="0.25">
      <c r="A22" s="470"/>
    </row>
    <row r="23" spans="1:13" ht="12.75" customHeight="1" x14ac:dyDescent="0.25">
      <c r="A23" s="470"/>
    </row>
    <row r="24" spans="1:13" ht="12.75" customHeight="1" x14ac:dyDescent="0.25">
      <c r="A24" s="470"/>
    </row>
    <row r="25" spans="1:13" ht="18" customHeight="1" x14ac:dyDescent="0.25">
      <c r="A25" s="462" t="s">
        <v>424</v>
      </c>
      <c r="B25" s="472"/>
      <c r="C25" s="472"/>
      <c r="D25" s="472"/>
      <c r="E25" s="472"/>
      <c r="F25" s="472"/>
      <c r="G25" s="472"/>
      <c r="H25" s="472"/>
      <c r="I25" s="472"/>
      <c r="J25" s="472"/>
      <c r="K25" s="472"/>
      <c r="L25" s="472"/>
      <c r="M25" s="472"/>
    </row>
    <row r="26" spans="1:13" ht="18" customHeight="1" thickBot="1" x14ac:dyDescent="0.3">
      <c r="A26" s="440" t="s">
        <v>150</v>
      </c>
      <c r="B26" s="473"/>
      <c r="C26" s="473"/>
      <c r="D26" s="472"/>
      <c r="E26" s="472"/>
      <c r="F26" s="472"/>
      <c r="G26" s="472"/>
      <c r="H26" s="472"/>
      <c r="I26" s="472"/>
      <c r="J26" s="472"/>
      <c r="K26" s="472"/>
      <c r="L26" s="472"/>
      <c r="M26" s="472"/>
    </row>
    <row r="27" spans="1:13" s="412" customFormat="1" ht="18" customHeight="1" thickBot="1" x14ac:dyDescent="0.25">
      <c r="A27" s="454"/>
      <c r="B27" s="464">
        <v>2014</v>
      </c>
      <c r="C27" s="464">
        <v>2015</v>
      </c>
      <c r="D27" s="442">
        <v>2016</v>
      </c>
      <c r="E27" s="442">
        <v>2017</v>
      </c>
      <c r="F27" s="442">
        <v>2018</v>
      </c>
      <c r="G27" s="442">
        <v>2019</v>
      </c>
      <c r="H27" s="442">
        <v>2020</v>
      </c>
      <c r="I27" s="442">
        <v>2021</v>
      </c>
      <c r="J27" s="442">
        <v>2022</v>
      </c>
      <c r="K27" s="442">
        <v>2023</v>
      </c>
      <c r="L27" s="442">
        <v>2024</v>
      </c>
      <c r="M27" s="442">
        <v>2025</v>
      </c>
    </row>
    <row r="28" spans="1:13" ht="12.75" customHeight="1" x14ac:dyDescent="0.25">
      <c r="A28" s="455"/>
      <c r="B28" s="456"/>
      <c r="C28" s="456"/>
      <c r="D28" s="416"/>
      <c r="E28" s="416"/>
      <c r="F28" s="416"/>
      <c r="G28" s="416"/>
      <c r="H28" s="416"/>
      <c r="I28" s="416"/>
      <c r="J28" s="416"/>
      <c r="K28" s="416"/>
      <c r="L28" s="416"/>
      <c r="M28" s="416"/>
    </row>
    <row r="29" spans="1:13" ht="12.75" customHeight="1" x14ac:dyDescent="0.25">
      <c r="A29" s="429" t="s">
        <v>19</v>
      </c>
      <c r="B29" s="418">
        <v>134171</v>
      </c>
      <c r="C29" s="418">
        <v>162168.70000000001</v>
      </c>
      <c r="D29" s="418">
        <v>186282.8</v>
      </c>
      <c r="E29" s="418">
        <v>201326.9</v>
      </c>
      <c r="F29" s="418">
        <v>211567.5</v>
      </c>
      <c r="G29" s="418">
        <v>246009.4</v>
      </c>
      <c r="H29" s="418">
        <v>265101.3</v>
      </c>
      <c r="I29" s="418">
        <v>311589</v>
      </c>
      <c r="J29" s="418">
        <v>399042.9</v>
      </c>
      <c r="K29" s="444">
        <v>536394.1</v>
      </c>
      <c r="L29" s="444">
        <v>790529.9</v>
      </c>
      <c r="M29" s="444">
        <v>1418561.4</v>
      </c>
    </row>
    <row r="30" spans="1:13" ht="13.35" customHeight="1" x14ac:dyDescent="0.25">
      <c r="A30" s="467" t="s">
        <v>20</v>
      </c>
      <c r="B30" s="418"/>
      <c r="C30" s="418"/>
      <c r="D30" s="418"/>
      <c r="E30" s="418"/>
      <c r="F30" s="418"/>
      <c r="G30" s="446"/>
      <c r="H30" s="446"/>
      <c r="I30" s="446"/>
      <c r="J30" s="446"/>
      <c r="K30" s="474"/>
      <c r="L30" s="474"/>
      <c r="M30" s="474"/>
    </row>
    <row r="31" spans="1:13" ht="12.75" customHeight="1" x14ac:dyDescent="0.25">
      <c r="A31" s="432" t="s">
        <v>407</v>
      </c>
      <c r="B31" s="458">
        <v>25.6</v>
      </c>
      <c r="C31" s="458">
        <v>4.5999999999999996</v>
      </c>
      <c r="D31" s="458">
        <v>3.1</v>
      </c>
      <c r="E31" s="458">
        <v>0.6</v>
      </c>
      <c r="F31" s="458">
        <v>4.4000000000000004</v>
      </c>
      <c r="G31" s="433">
        <v>5.5</v>
      </c>
      <c r="H31" s="433">
        <v>7.7</v>
      </c>
      <c r="I31" s="433">
        <v>4.7</v>
      </c>
      <c r="J31" s="433">
        <v>23.2</v>
      </c>
      <c r="K31" s="438">
        <v>5.7</v>
      </c>
      <c r="L31" s="438">
        <v>11.3</v>
      </c>
      <c r="M31" s="438">
        <v>6.1</v>
      </c>
    </row>
    <row r="32" spans="1:13" ht="12.75" customHeight="1" x14ac:dyDescent="0.25">
      <c r="A32" s="432" t="s">
        <v>408</v>
      </c>
      <c r="B32" s="458">
        <v>13.6</v>
      </c>
      <c r="C32" s="458">
        <v>0.1</v>
      </c>
      <c r="D32" s="458">
        <v>13.5</v>
      </c>
      <c r="E32" s="458">
        <v>13.9</v>
      </c>
      <c r="F32" s="458">
        <v>14.5</v>
      </c>
      <c r="G32" s="433">
        <v>23.1</v>
      </c>
      <c r="H32" s="433">
        <v>20.6</v>
      </c>
      <c r="I32" s="433">
        <v>20</v>
      </c>
      <c r="J32" s="433">
        <v>33</v>
      </c>
      <c r="K32" s="438">
        <v>121.9</v>
      </c>
      <c r="L32" s="438">
        <v>17.5</v>
      </c>
      <c r="M32" s="438">
        <v>87</v>
      </c>
    </row>
    <row r="33" spans="1:13" ht="12.75" customHeight="1" x14ac:dyDescent="0.25">
      <c r="A33" s="432" t="s">
        <v>409</v>
      </c>
      <c r="B33" s="458">
        <v>879.3</v>
      </c>
      <c r="C33" s="458">
        <v>1390.8</v>
      </c>
      <c r="D33" s="458">
        <v>98.9</v>
      </c>
      <c r="E33" s="458">
        <v>111</v>
      </c>
      <c r="F33" s="458">
        <v>166</v>
      </c>
      <c r="G33" s="433">
        <v>74.599999999999994</v>
      </c>
      <c r="H33" s="433">
        <v>135.1</v>
      </c>
      <c r="I33" s="433">
        <v>297.60000000000002</v>
      </c>
      <c r="J33" s="433">
        <v>1381.6</v>
      </c>
      <c r="K33" s="438">
        <v>2983.3</v>
      </c>
      <c r="L33" s="438">
        <v>4134.8999999999996</v>
      </c>
      <c r="M33" s="438">
        <v>4777.6000000000004</v>
      </c>
    </row>
    <row r="34" spans="1:13" ht="12.75" customHeight="1" x14ac:dyDescent="0.25">
      <c r="A34" s="432" t="s">
        <v>410</v>
      </c>
      <c r="B34" s="458">
        <v>22.6</v>
      </c>
      <c r="C34" s="458">
        <v>25.2</v>
      </c>
      <c r="D34" s="458">
        <v>38.4</v>
      </c>
      <c r="E34" s="458">
        <v>51.9</v>
      </c>
      <c r="F34" s="458">
        <v>568.20000000000005</v>
      </c>
      <c r="G34" s="433">
        <v>441.4</v>
      </c>
      <c r="H34" s="433">
        <v>609.9</v>
      </c>
      <c r="I34" s="433">
        <v>1569</v>
      </c>
      <c r="J34" s="433">
        <v>819.8</v>
      </c>
      <c r="K34" s="438">
        <v>794</v>
      </c>
      <c r="L34" s="438">
        <v>1752.5</v>
      </c>
      <c r="M34" s="438">
        <v>3308.3</v>
      </c>
    </row>
    <row r="35" spans="1:13" ht="12.75" customHeight="1" x14ac:dyDescent="0.25">
      <c r="A35" s="432" t="s">
        <v>411</v>
      </c>
      <c r="B35" s="458">
        <v>4780.3999999999996</v>
      </c>
      <c r="C35" s="458">
        <v>4978.2</v>
      </c>
      <c r="D35" s="458">
        <v>4039.4</v>
      </c>
      <c r="E35" s="458">
        <v>4746.8</v>
      </c>
      <c r="F35" s="458">
        <v>5978</v>
      </c>
      <c r="G35" s="433">
        <v>12039.1</v>
      </c>
      <c r="H35" s="433">
        <v>9407.2999999999993</v>
      </c>
      <c r="I35" s="433">
        <v>11221.1</v>
      </c>
      <c r="J35" s="433">
        <v>7661.3</v>
      </c>
      <c r="K35" s="438">
        <v>14824.4</v>
      </c>
      <c r="L35" s="438">
        <v>17655.2</v>
      </c>
      <c r="M35" s="438">
        <v>24239.599999999999</v>
      </c>
    </row>
    <row r="36" spans="1:13" ht="12.75" customHeight="1" x14ac:dyDescent="0.25">
      <c r="A36" s="432" t="s">
        <v>412</v>
      </c>
      <c r="B36" s="458">
        <v>93737</v>
      </c>
      <c r="C36" s="458">
        <v>115209.2</v>
      </c>
      <c r="D36" s="458">
        <v>134807.1</v>
      </c>
      <c r="E36" s="458">
        <v>149860.20000000001</v>
      </c>
      <c r="F36" s="458">
        <v>151647.1</v>
      </c>
      <c r="G36" s="433">
        <v>171323.9</v>
      </c>
      <c r="H36" s="433">
        <v>192676.1</v>
      </c>
      <c r="I36" s="433">
        <v>232986.7</v>
      </c>
      <c r="J36" s="433">
        <v>304507.59999999998</v>
      </c>
      <c r="K36" s="438">
        <v>392757.1</v>
      </c>
      <c r="L36" s="438">
        <v>566341.9</v>
      </c>
      <c r="M36" s="438">
        <v>1084448.7</v>
      </c>
    </row>
    <row r="37" spans="1:13" ht="12.75" customHeight="1" x14ac:dyDescent="0.25">
      <c r="A37" s="432" t="s">
        <v>413</v>
      </c>
      <c r="B37" s="458">
        <v>2.5</v>
      </c>
      <c r="C37" s="458">
        <v>39.1</v>
      </c>
      <c r="D37" s="458">
        <v>105.3</v>
      </c>
      <c r="E37" s="458">
        <v>41.8</v>
      </c>
      <c r="F37" s="458">
        <v>1157</v>
      </c>
      <c r="G37" s="433">
        <v>1277.5</v>
      </c>
      <c r="H37" s="433">
        <v>1186.3</v>
      </c>
      <c r="I37" s="433">
        <v>1277</v>
      </c>
      <c r="J37" s="433">
        <v>1319.4</v>
      </c>
      <c r="K37" s="438">
        <v>1172.5999999999999</v>
      </c>
      <c r="L37" s="438">
        <v>1171.8</v>
      </c>
      <c r="M37" s="438">
        <v>1177.8</v>
      </c>
    </row>
    <row r="38" spans="1:13" ht="12.75" customHeight="1" x14ac:dyDescent="0.25">
      <c r="A38" s="432" t="s">
        <v>414</v>
      </c>
      <c r="B38" s="458">
        <v>4312.8</v>
      </c>
      <c r="C38" s="458">
        <v>5812.3</v>
      </c>
      <c r="D38" s="458">
        <v>5079.1000000000004</v>
      </c>
      <c r="E38" s="458">
        <v>4398.3999999999996</v>
      </c>
      <c r="F38" s="458">
        <v>6679.9</v>
      </c>
      <c r="G38" s="433">
        <v>6547</v>
      </c>
      <c r="H38" s="433">
        <v>9531.2000000000007</v>
      </c>
      <c r="I38" s="433">
        <v>12669.5</v>
      </c>
      <c r="J38" s="433">
        <v>19266.3</v>
      </c>
      <c r="K38" s="438">
        <v>31598.7</v>
      </c>
      <c r="L38" s="438">
        <v>53842.6</v>
      </c>
      <c r="M38" s="438">
        <v>124367.4</v>
      </c>
    </row>
    <row r="39" spans="1:13" ht="12.75" customHeight="1" x14ac:dyDescent="0.25">
      <c r="A39" s="432" t="s">
        <v>415</v>
      </c>
      <c r="B39" s="458">
        <v>119.1</v>
      </c>
      <c r="C39" s="458">
        <v>78.3</v>
      </c>
      <c r="D39" s="458">
        <v>83.6</v>
      </c>
      <c r="E39" s="458">
        <v>215.3</v>
      </c>
      <c r="F39" s="458">
        <v>100.4</v>
      </c>
      <c r="G39" s="433">
        <v>381.5</v>
      </c>
      <c r="H39" s="433">
        <v>218.2</v>
      </c>
      <c r="I39" s="433">
        <v>336.4</v>
      </c>
      <c r="J39" s="433">
        <v>556.1</v>
      </c>
      <c r="K39" s="438">
        <v>471.5</v>
      </c>
      <c r="L39" s="438">
        <v>573.9</v>
      </c>
      <c r="M39" s="438">
        <v>502.5</v>
      </c>
    </row>
    <row r="40" spans="1:13" ht="12.75" customHeight="1" x14ac:dyDescent="0.25">
      <c r="A40" s="434" t="s">
        <v>416</v>
      </c>
      <c r="B40" s="458">
        <v>5.6</v>
      </c>
      <c r="C40" s="458">
        <v>4</v>
      </c>
      <c r="D40" s="458">
        <v>20.5</v>
      </c>
      <c r="E40" s="458">
        <v>140.19999999999999</v>
      </c>
      <c r="F40" s="458">
        <v>76.599999999999994</v>
      </c>
      <c r="G40" s="433">
        <v>74.400000000000006</v>
      </c>
      <c r="H40" s="433">
        <v>1.2</v>
      </c>
      <c r="I40" s="433">
        <v>167.9</v>
      </c>
      <c r="J40" s="433">
        <v>630.20000000000005</v>
      </c>
      <c r="K40" s="438">
        <v>919.9</v>
      </c>
      <c r="L40" s="438">
        <v>903.6</v>
      </c>
      <c r="M40" s="438">
        <v>859.8</v>
      </c>
    </row>
    <row r="41" spans="1:13" ht="12.75" customHeight="1" x14ac:dyDescent="0.25">
      <c r="A41" s="432" t="s">
        <v>417</v>
      </c>
      <c r="B41" s="458">
        <v>1192.7</v>
      </c>
      <c r="C41" s="458">
        <v>551.4</v>
      </c>
      <c r="D41" s="458">
        <v>506.5</v>
      </c>
      <c r="E41" s="458">
        <v>465.6</v>
      </c>
      <c r="F41" s="458">
        <v>974.7</v>
      </c>
      <c r="G41" s="433">
        <v>1013.4</v>
      </c>
      <c r="H41" s="433">
        <v>1607.2</v>
      </c>
      <c r="I41" s="433">
        <v>883.4</v>
      </c>
      <c r="J41" s="433">
        <v>1132.3</v>
      </c>
      <c r="K41" s="438">
        <v>1202.8</v>
      </c>
      <c r="L41" s="438">
        <v>7253.1</v>
      </c>
      <c r="M41" s="438">
        <v>9046.2999999999993</v>
      </c>
    </row>
    <row r="42" spans="1:13" ht="12.75" customHeight="1" x14ac:dyDescent="0.25">
      <c r="A42" s="432" t="s">
        <v>418</v>
      </c>
      <c r="B42" s="458">
        <v>151.4</v>
      </c>
      <c r="C42" s="458">
        <v>182.5</v>
      </c>
      <c r="D42" s="458">
        <v>244.6</v>
      </c>
      <c r="E42" s="458">
        <v>276.89999999999998</v>
      </c>
      <c r="F42" s="458">
        <v>297.8</v>
      </c>
      <c r="G42" s="433">
        <v>226.7</v>
      </c>
      <c r="H42" s="433">
        <v>209.5</v>
      </c>
      <c r="I42" s="433">
        <v>300.5</v>
      </c>
      <c r="J42" s="433">
        <v>228.8</v>
      </c>
      <c r="K42" s="438">
        <v>199.3</v>
      </c>
      <c r="L42" s="438">
        <v>226.4</v>
      </c>
      <c r="M42" s="438">
        <v>228</v>
      </c>
    </row>
    <row r="43" spans="1:13" ht="12.75" customHeight="1" x14ac:dyDescent="0.25">
      <c r="A43" s="432" t="s">
        <v>419</v>
      </c>
      <c r="B43" s="458">
        <v>28928.400000000001</v>
      </c>
      <c r="C43" s="458">
        <v>33893</v>
      </c>
      <c r="D43" s="458">
        <v>41242.9</v>
      </c>
      <c r="E43" s="458">
        <v>41004.199999999997</v>
      </c>
      <c r="F43" s="458">
        <v>43902.7</v>
      </c>
      <c r="G43" s="433">
        <v>52581.4</v>
      </c>
      <c r="H43" s="433">
        <v>49491</v>
      </c>
      <c r="I43" s="433">
        <v>49855.1</v>
      </c>
      <c r="J43" s="433">
        <v>61483.3</v>
      </c>
      <c r="K43" s="438">
        <v>89342.7</v>
      </c>
      <c r="L43" s="438">
        <v>136645.1</v>
      </c>
      <c r="M43" s="438">
        <v>165512.29999999999</v>
      </c>
    </row>
    <row r="44" spans="1:13" ht="12.75" customHeight="1" thickBot="1" x14ac:dyDescent="0.3">
      <c r="A44" s="475"/>
      <c r="B44" s="473"/>
      <c r="C44" s="473"/>
      <c r="D44" s="476"/>
      <c r="E44" s="476"/>
      <c r="F44" s="476"/>
      <c r="G44" s="476"/>
      <c r="H44" s="476"/>
      <c r="I44" s="476"/>
      <c r="J44" s="476"/>
      <c r="K44" s="476"/>
      <c r="L44" s="476"/>
      <c r="M44" s="476"/>
    </row>
  </sheetData>
  <hyperlinks>
    <hyperlink ref="A1" location="Мазмуну!A1" display="МАЗМУНУНА  кайтуу" xr:uid="{00000000-0004-0000-6F00-000000000000}"/>
  </hyperlinks>
  <pageMargins left="0.78740157480314965" right="0.59055118110236227" top="0.78740157480314965" bottom="0.78740157480314965" header="0.31496062992125984" footer="0.31496062992125984"/>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M45"/>
  <sheetViews>
    <sheetView workbookViewId="0">
      <selection activeCell="M42" sqref="M42"/>
    </sheetView>
  </sheetViews>
  <sheetFormatPr defaultColWidth="8.85546875" defaultRowHeight="15" x14ac:dyDescent="0.25"/>
  <cols>
    <col min="1" max="1" width="42" style="471" customWidth="1"/>
    <col min="2" max="6" width="8.7109375" style="387" hidden="1" customWidth="1"/>
    <col min="7" max="8" width="9.28515625" style="387" hidden="1" customWidth="1"/>
    <col min="9" max="13" width="9.28515625" style="387" customWidth="1"/>
    <col min="14" max="16384" width="8.85546875" style="390"/>
  </cols>
  <sheetData>
    <row r="1" spans="1:13" s="6" customFormat="1" ht="12.95" customHeight="1" x14ac:dyDescent="0.2">
      <c r="A1" s="952" t="s">
        <v>1375</v>
      </c>
    </row>
    <row r="2" spans="1:13" s="388" customFormat="1" ht="18" customHeight="1" x14ac:dyDescent="0.25">
      <c r="A2" s="462" t="s">
        <v>425</v>
      </c>
      <c r="B2" s="477"/>
      <c r="C2" s="477"/>
      <c r="D2" s="477"/>
      <c r="E2" s="477"/>
      <c r="F2" s="477"/>
      <c r="G2" s="477"/>
      <c r="H2" s="477"/>
      <c r="I2" s="477"/>
      <c r="J2" s="477"/>
      <c r="K2" s="477"/>
      <c r="L2" s="477"/>
      <c r="M2" s="477"/>
    </row>
    <row r="3" spans="1:13" ht="18" customHeight="1" thickBot="1" x14ac:dyDescent="0.3">
      <c r="A3" s="440" t="s">
        <v>310</v>
      </c>
    </row>
    <row r="4" spans="1:13" s="394" customFormat="1" ht="18" customHeight="1" thickBot="1" x14ac:dyDescent="0.25">
      <c r="A4" s="414"/>
      <c r="B4" s="478">
        <v>2014</v>
      </c>
      <c r="C4" s="478">
        <v>2015</v>
      </c>
      <c r="D4" s="478">
        <v>2016</v>
      </c>
      <c r="E4" s="478">
        <v>2017</v>
      </c>
      <c r="F4" s="478">
        <v>2018</v>
      </c>
      <c r="G4" s="478">
        <v>2019</v>
      </c>
      <c r="H4" s="478">
        <v>2020</v>
      </c>
      <c r="I4" s="478">
        <v>2021</v>
      </c>
      <c r="J4" s="478">
        <v>2022</v>
      </c>
      <c r="K4" s="478">
        <v>2023</v>
      </c>
      <c r="L4" s="478">
        <v>2024</v>
      </c>
      <c r="M4" s="478">
        <v>2025</v>
      </c>
    </row>
    <row r="5" spans="1:13" ht="9.75" customHeight="1" x14ac:dyDescent="0.25">
      <c r="A5" s="479"/>
      <c r="B5" s="480"/>
      <c r="C5" s="480"/>
      <c r="D5" s="480"/>
      <c r="E5" s="480"/>
      <c r="F5" s="480"/>
      <c r="G5" s="480"/>
      <c r="H5" s="480"/>
      <c r="I5" s="480"/>
      <c r="J5" s="480"/>
      <c r="K5" s="480"/>
      <c r="L5" s="480"/>
      <c r="M5" s="480"/>
    </row>
    <row r="6" spans="1:13" ht="12.75" customHeight="1" x14ac:dyDescent="0.25">
      <c r="A6" s="396" t="s">
        <v>19</v>
      </c>
      <c r="B6" s="418">
        <v>13553.7</v>
      </c>
      <c r="C6" s="418">
        <v>14665.4</v>
      </c>
      <c r="D6" s="418">
        <v>4896.7</v>
      </c>
      <c r="E6" s="418">
        <v>3332.8</v>
      </c>
      <c r="F6" s="418">
        <v>4328.2</v>
      </c>
      <c r="G6" s="418">
        <v>4178.5</v>
      </c>
      <c r="H6" s="418">
        <v>7382.7</v>
      </c>
      <c r="I6" s="418">
        <v>6980.4</v>
      </c>
      <c r="J6" s="418">
        <v>7205.4</v>
      </c>
      <c r="K6" s="444">
        <v>6521</v>
      </c>
      <c r="L6" s="444">
        <v>8939.7999999999993</v>
      </c>
      <c r="M6" s="444">
        <v>11951.5</v>
      </c>
    </row>
    <row r="7" spans="1:13" ht="13.15" customHeight="1" x14ac:dyDescent="0.25">
      <c r="A7" s="398" t="s">
        <v>20</v>
      </c>
      <c r="B7" s="458"/>
      <c r="C7" s="458"/>
      <c r="D7" s="458"/>
      <c r="E7" s="458"/>
      <c r="F7" s="458"/>
      <c r="G7" s="458"/>
      <c r="H7" s="458"/>
      <c r="I7" s="458"/>
      <c r="J7" s="458"/>
      <c r="K7" s="481"/>
      <c r="L7" s="481"/>
      <c r="M7" s="481"/>
    </row>
    <row r="8" spans="1:13" ht="15.95" customHeight="1" x14ac:dyDescent="0.25">
      <c r="A8" s="401" t="s">
        <v>50</v>
      </c>
      <c r="B8" s="402">
        <v>6.8</v>
      </c>
      <c r="C8" s="402">
        <v>5.5</v>
      </c>
      <c r="D8" s="402">
        <v>15.1</v>
      </c>
      <c r="E8" s="402">
        <v>18.7</v>
      </c>
      <c r="F8" s="402">
        <v>14.6</v>
      </c>
      <c r="G8" s="402">
        <v>10.7</v>
      </c>
      <c r="H8" s="402">
        <v>11.6</v>
      </c>
      <c r="I8" s="402">
        <v>3.1</v>
      </c>
      <c r="J8" s="402">
        <v>3.7</v>
      </c>
      <c r="K8" s="402">
        <v>5.6</v>
      </c>
      <c r="L8" s="402">
        <v>1.4</v>
      </c>
      <c r="M8" s="402">
        <v>4</v>
      </c>
    </row>
    <row r="9" spans="1:13" ht="12.75" customHeight="1" x14ac:dyDescent="0.25">
      <c r="A9" s="403" t="s">
        <v>101</v>
      </c>
      <c r="B9" s="402">
        <v>51.5</v>
      </c>
      <c r="C9" s="402">
        <v>25.3</v>
      </c>
      <c r="D9" s="402">
        <v>67.3</v>
      </c>
      <c r="E9" s="402">
        <v>98.7</v>
      </c>
      <c r="F9" s="402">
        <v>75.099999999999994</v>
      </c>
      <c r="G9" s="402">
        <v>104.1</v>
      </c>
      <c r="H9" s="402">
        <v>89.7</v>
      </c>
      <c r="I9" s="402">
        <v>119.7</v>
      </c>
      <c r="J9" s="402">
        <v>145.69999999999999</v>
      </c>
      <c r="K9" s="402">
        <v>139.1</v>
      </c>
      <c r="L9" s="402">
        <v>106.6</v>
      </c>
      <c r="M9" s="402">
        <v>58.5</v>
      </c>
    </row>
    <row r="10" spans="1:13" ht="12.75" customHeight="1" x14ac:dyDescent="0.25">
      <c r="A10" s="403" t="s">
        <v>64</v>
      </c>
      <c r="B10" s="402">
        <v>1430.9</v>
      </c>
      <c r="C10" s="402">
        <v>1913.3</v>
      </c>
      <c r="D10" s="402">
        <v>774.6</v>
      </c>
      <c r="E10" s="402">
        <v>855.4</v>
      </c>
      <c r="F10" s="402">
        <v>1084.2</v>
      </c>
      <c r="G10" s="402">
        <v>1868.2</v>
      </c>
      <c r="H10" s="402">
        <v>4141.7</v>
      </c>
      <c r="I10" s="402">
        <v>3999.7</v>
      </c>
      <c r="J10" s="402">
        <v>2980.6</v>
      </c>
      <c r="K10" s="402">
        <v>2529.3000000000002</v>
      </c>
      <c r="L10" s="402">
        <v>2607.1</v>
      </c>
      <c r="M10" s="402">
        <v>957.5</v>
      </c>
    </row>
    <row r="11" spans="1:13" ht="24.75" x14ac:dyDescent="0.25">
      <c r="A11" s="404" t="s">
        <v>90</v>
      </c>
      <c r="B11" s="402">
        <v>454.7</v>
      </c>
      <c r="C11" s="402">
        <v>452.4</v>
      </c>
      <c r="D11" s="402">
        <v>47</v>
      </c>
      <c r="E11" s="402">
        <v>42.5</v>
      </c>
      <c r="F11" s="402">
        <v>75.7</v>
      </c>
      <c r="G11" s="402">
        <v>61.9</v>
      </c>
      <c r="H11" s="402">
        <v>28.6</v>
      </c>
      <c r="I11" s="402">
        <v>16.7</v>
      </c>
      <c r="J11" s="402">
        <v>37</v>
      </c>
      <c r="K11" s="402">
        <v>20</v>
      </c>
      <c r="L11" s="402">
        <v>18.899999999999999</v>
      </c>
      <c r="M11" s="402">
        <v>178.4</v>
      </c>
    </row>
    <row r="12" spans="1:13" x14ac:dyDescent="0.25">
      <c r="A12" s="317" t="s">
        <v>66</v>
      </c>
      <c r="B12" s="402" t="s">
        <v>33</v>
      </c>
      <c r="C12" s="402" t="s">
        <v>33</v>
      </c>
      <c r="D12" s="402" t="s">
        <v>33</v>
      </c>
      <c r="E12" s="402" t="s">
        <v>33</v>
      </c>
      <c r="F12" s="402" t="s">
        <v>33</v>
      </c>
      <c r="G12" s="402" t="s">
        <v>33</v>
      </c>
      <c r="H12" s="402" t="s">
        <v>33</v>
      </c>
      <c r="I12" s="402" t="s">
        <v>33</v>
      </c>
      <c r="J12" s="402" t="s">
        <v>33</v>
      </c>
      <c r="K12" s="402" t="s">
        <v>33</v>
      </c>
      <c r="L12" s="402" t="s">
        <v>33</v>
      </c>
      <c r="M12" s="402" t="s">
        <v>33</v>
      </c>
    </row>
    <row r="13" spans="1:13" ht="36.75" x14ac:dyDescent="0.25">
      <c r="A13" s="404" t="s">
        <v>91</v>
      </c>
      <c r="B13" s="402">
        <v>13.4</v>
      </c>
      <c r="C13" s="402">
        <v>6.1</v>
      </c>
      <c r="D13" s="402">
        <v>5.6</v>
      </c>
      <c r="E13" s="402">
        <v>16.2</v>
      </c>
      <c r="F13" s="402">
        <v>10.8</v>
      </c>
      <c r="G13" s="402">
        <v>11.5</v>
      </c>
      <c r="H13" s="402">
        <v>12.4</v>
      </c>
      <c r="I13" s="402">
        <v>20</v>
      </c>
      <c r="J13" s="402">
        <v>41.1</v>
      </c>
      <c r="K13" s="402">
        <v>46.4</v>
      </c>
      <c r="L13" s="402">
        <v>43.7</v>
      </c>
      <c r="M13" s="402">
        <v>41.1</v>
      </c>
    </row>
    <row r="14" spans="1:13" ht="24.75" x14ac:dyDescent="0.25">
      <c r="A14" s="404" t="s">
        <v>68</v>
      </c>
      <c r="B14" s="402">
        <v>13.8</v>
      </c>
      <c r="C14" s="402">
        <v>11.7</v>
      </c>
      <c r="D14" s="402">
        <v>9.6999999999999993</v>
      </c>
      <c r="E14" s="402">
        <v>10.1</v>
      </c>
      <c r="F14" s="402">
        <v>10</v>
      </c>
      <c r="G14" s="402">
        <v>8.6999999999999993</v>
      </c>
      <c r="H14" s="402">
        <v>9.4</v>
      </c>
      <c r="I14" s="402">
        <v>2.2999999999999998</v>
      </c>
      <c r="J14" s="402">
        <v>4.5999999999999996</v>
      </c>
      <c r="K14" s="402">
        <v>0.8</v>
      </c>
      <c r="L14" s="402" t="s">
        <v>33</v>
      </c>
      <c r="M14" s="402" t="s">
        <v>33</v>
      </c>
    </row>
    <row r="15" spans="1:13" ht="24.75" x14ac:dyDescent="0.25">
      <c r="A15" s="404" t="s">
        <v>95</v>
      </c>
      <c r="B15" s="402">
        <v>0.4</v>
      </c>
      <c r="C15" s="402">
        <v>0.4</v>
      </c>
      <c r="D15" s="402" t="s">
        <v>33</v>
      </c>
      <c r="E15" s="402" t="s">
        <v>33</v>
      </c>
      <c r="F15" s="402">
        <v>43.5</v>
      </c>
      <c r="G15" s="402">
        <v>891.2</v>
      </c>
      <c r="H15" s="402">
        <v>3209.4</v>
      </c>
      <c r="I15" s="402">
        <v>3177.8</v>
      </c>
      <c r="J15" s="402">
        <v>2516.6999999999998</v>
      </c>
      <c r="K15" s="402">
        <v>2044.5</v>
      </c>
      <c r="L15" s="402">
        <v>2044.5</v>
      </c>
      <c r="M15" s="402">
        <v>329.4</v>
      </c>
    </row>
    <row r="16" spans="1:13" x14ac:dyDescent="0.25">
      <c r="A16" s="317" t="s">
        <v>70</v>
      </c>
      <c r="B16" s="402">
        <v>289.3</v>
      </c>
      <c r="C16" s="402">
        <v>383.5</v>
      </c>
      <c r="D16" s="402">
        <v>8</v>
      </c>
      <c r="E16" s="402">
        <v>0</v>
      </c>
      <c r="F16" s="402">
        <v>2.7</v>
      </c>
      <c r="G16" s="402">
        <v>2.7</v>
      </c>
      <c r="H16" s="402">
        <v>8.1</v>
      </c>
      <c r="I16" s="402">
        <v>34.299999999999997</v>
      </c>
      <c r="J16" s="402">
        <v>32.1</v>
      </c>
      <c r="K16" s="402">
        <v>31.7</v>
      </c>
      <c r="L16" s="402">
        <v>10.199999999999999</v>
      </c>
      <c r="M16" s="402">
        <v>0.1</v>
      </c>
    </row>
    <row r="17" spans="1:13" ht="12.75" customHeight="1" x14ac:dyDescent="0.25">
      <c r="A17" s="317" t="s">
        <v>71</v>
      </c>
      <c r="B17" s="402" t="s">
        <v>33</v>
      </c>
      <c r="C17" s="402" t="s">
        <v>33</v>
      </c>
      <c r="D17" s="402">
        <v>3.5</v>
      </c>
      <c r="E17" s="402" t="s">
        <v>33</v>
      </c>
      <c r="F17" s="402" t="s">
        <v>33</v>
      </c>
      <c r="G17" s="402">
        <v>7</v>
      </c>
      <c r="H17" s="402">
        <v>7</v>
      </c>
      <c r="I17" s="402" t="s">
        <v>33</v>
      </c>
      <c r="J17" s="402" t="s">
        <v>33</v>
      </c>
      <c r="K17" s="402" t="s">
        <v>33</v>
      </c>
      <c r="L17" s="402">
        <v>3.8</v>
      </c>
      <c r="M17" s="402">
        <v>0.3</v>
      </c>
    </row>
    <row r="18" spans="1:13" ht="12.75" customHeight="1" x14ac:dyDescent="0.25">
      <c r="A18" s="317" t="s">
        <v>72</v>
      </c>
      <c r="B18" s="402">
        <v>16.7</v>
      </c>
      <c r="C18" s="402">
        <v>12.3</v>
      </c>
      <c r="D18" s="402">
        <v>0.1</v>
      </c>
      <c r="E18" s="402">
        <v>6.9</v>
      </c>
      <c r="F18" s="402" t="s">
        <v>33</v>
      </c>
      <c r="G18" s="402">
        <v>9.8000000000000007</v>
      </c>
      <c r="H18" s="402">
        <v>19.3</v>
      </c>
      <c r="I18" s="402">
        <v>21.5</v>
      </c>
      <c r="J18" s="402">
        <v>8.1999999999999993</v>
      </c>
      <c r="K18" s="402">
        <v>8</v>
      </c>
      <c r="L18" s="402">
        <v>0.3</v>
      </c>
      <c r="M18" s="402">
        <v>8</v>
      </c>
    </row>
    <row r="19" spans="1:13" ht="12.75" customHeight="1" x14ac:dyDescent="0.25">
      <c r="A19" s="317" t="s">
        <v>363</v>
      </c>
      <c r="B19" s="402">
        <v>61.7</v>
      </c>
      <c r="C19" s="402">
        <v>400.3</v>
      </c>
      <c r="D19" s="402">
        <v>75.3</v>
      </c>
      <c r="E19" s="402">
        <v>124</v>
      </c>
      <c r="F19" s="402">
        <v>109.7</v>
      </c>
      <c r="G19" s="402">
        <v>38.4</v>
      </c>
      <c r="H19" s="402">
        <v>39.5</v>
      </c>
      <c r="I19" s="402">
        <v>34.200000000000003</v>
      </c>
      <c r="J19" s="402">
        <v>29.8</v>
      </c>
      <c r="K19" s="402">
        <v>56</v>
      </c>
      <c r="L19" s="402">
        <v>11.9</v>
      </c>
      <c r="M19" s="402">
        <v>0.5</v>
      </c>
    </row>
    <row r="20" spans="1:13" ht="24.75" x14ac:dyDescent="0.25">
      <c r="A20" s="404" t="s">
        <v>400</v>
      </c>
      <c r="B20" s="402">
        <v>192.5</v>
      </c>
      <c r="C20" s="402">
        <v>217.8</v>
      </c>
      <c r="D20" s="402">
        <v>194.4</v>
      </c>
      <c r="E20" s="402">
        <v>222.2</v>
      </c>
      <c r="F20" s="402">
        <v>392.6</v>
      </c>
      <c r="G20" s="402">
        <v>382.2</v>
      </c>
      <c r="H20" s="402">
        <v>350.5</v>
      </c>
      <c r="I20" s="402">
        <v>319</v>
      </c>
      <c r="J20" s="402">
        <v>308.89999999999998</v>
      </c>
      <c r="K20" s="402">
        <v>317.2</v>
      </c>
      <c r="L20" s="402">
        <v>472.1</v>
      </c>
      <c r="M20" s="402">
        <v>398.3</v>
      </c>
    </row>
    <row r="21" spans="1:13" ht="24.75" x14ac:dyDescent="0.25">
      <c r="A21" s="404" t="s">
        <v>75</v>
      </c>
      <c r="B21" s="402">
        <v>0.1</v>
      </c>
      <c r="C21" s="402">
        <v>0.1</v>
      </c>
      <c r="D21" s="402">
        <v>0.1</v>
      </c>
      <c r="E21" s="402">
        <v>0.1</v>
      </c>
      <c r="F21" s="402">
        <v>0.2</v>
      </c>
      <c r="G21" s="402">
        <v>0.2</v>
      </c>
      <c r="H21" s="402">
        <v>0.2</v>
      </c>
      <c r="I21" s="402">
        <v>0.2</v>
      </c>
      <c r="J21" s="402">
        <v>0.2</v>
      </c>
      <c r="K21" s="402">
        <v>0.2</v>
      </c>
      <c r="L21" s="402">
        <v>0.2</v>
      </c>
      <c r="M21" s="402">
        <v>0</v>
      </c>
    </row>
    <row r="22" spans="1:13" ht="12.75" customHeight="1" x14ac:dyDescent="0.25">
      <c r="A22" s="317" t="s">
        <v>76</v>
      </c>
      <c r="B22" s="402">
        <v>374.6</v>
      </c>
      <c r="C22" s="402">
        <v>417.3</v>
      </c>
      <c r="D22" s="402">
        <v>430.4</v>
      </c>
      <c r="E22" s="402">
        <v>432.4</v>
      </c>
      <c r="F22" s="402">
        <v>438.4</v>
      </c>
      <c r="G22" s="402">
        <v>454.3</v>
      </c>
      <c r="H22" s="402">
        <v>456.2</v>
      </c>
      <c r="I22" s="402">
        <v>372.5</v>
      </c>
      <c r="J22" s="402">
        <v>0.5</v>
      </c>
      <c r="K22" s="402">
        <v>3.1</v>
      </c>
      <c r="L22" s="402" t="s">
        <v>33</v>
      </c>
      <c r="M22" s="402" t="s">
        <v>33</v>
      </c>
    </row>
    <row r="23" spans="1:13" x14ac:dyDescent="0.25">
      <c r="A23" s="404" t="s">
        <v>77</v>
      </c>
      <c r="B23" s="402">
        <v>0</v>
      </c>
      <c r="C23" s="402" t="s">
        <v>33</v>
      </c>
      <c r="D23" s="402" t="s">
        <v>33</v>
      </c>
      <c r="E23" s="402" t="s">
        <v>33</v>
      </c>
      <c r="F23" s="402">
        <v>0.6</v>
      </c>
      <c r="G23" s="402">
        <v>0.2</v>
      </c>
      <c r="H23" s="402">
        <v>1</v>
      </c>
      <c r="I23" s="402">
        <v>1.1000000000000001</v>
      </c>
      <c r="J23" s="402">
        <v>1.3</v>
      </c>
      <c r="K23" s="402">
        <v>1.3</v>
      </c>
      <c r="L23" s="402">
        <v>1.5</v>
      </c>
      <c r="M23" s="402">
        <v>1.5</v>
      </c>
    </row>
    <row r="24" spans="1:13" ht="12.75" customHeight="1" x14ac:dyDescent="0.25">
      <c r="A24" s="404" t="s">
        <v>78</v>
      </c>
      <c r="B24" s="402">
        <v>0</v>
      </c>
      <c r="C24" s="402">
        <v>0</v>
      </c>
      <c r="D24" s="402">
        <v>0</v>
      </c>
      <c r="E24" s="402" t="s">
        <v>33</v>
      </c>
      <c r="F24" s="402" t="s">
        <v>33</v>
      </c>
      <c r="G24" s="402" t="s">
        <v>33</v>
      </c>
      <c r="H24" s="402" t="s">
        <v>33</v>
      </c>
      <c r="I24" s="402" t="s">
        <v>33</v>
      </c>
      <c r="J24" s="402" t="s">
        <v>33</v>
      </c>
      <c r="K24" s="402" t="s">
        <v>33</v>
      </c>
      <c r="L24" s="402" t="s">
        <v>33</v>
      </c>
      <c r="M24" s="402" t="s">
        <v>33</v>
      </c>
    </row>
    <row r="25" spans="1:13" ht="24.75" customHeight="1" x14ac:dyDescent="0.25">
      <c r="A25" s="404" t="s">
        <v>104</v>
      </c>
      <c r="B25" s="402">
        <v>13.9</v>
      </c>
      <c r="C25" s="402">
        <v>11.4</v>
      </c>
      <c r="D25" s="402">
        <v>0.4</v>
      </c>
      <c r="E25" s="402">
        <v>0.9</v>
      </c>
      <c r="F25" s="402" t="s">
        <v>33</v>
      </c>
      <c r="G25" s="402">
        <v>0.2</v>
      </c>
      <c r="H25" s="402">
        <v>0.2</v>
      </c>
      <c r="I25" s="402">
        <v>0.2</v>
      </c>
      <c r="J25" s="402">
        <v>0</v>
      </c>
      <c r="K25" s="402">
        <v>0</v>
      </c>
      <c r="L25" s="402">
        <v>0</v>
      </c>
      <c r="M25" s="402">
        <v>0</v>
      </c>
    </row>
    <row r="26" spans="1:13" ht="24.75" x14ac:dyDescent="0.25">
      <c r="A26" s="405" t="s">
        <v>22</v>
      </c>
      <c r="B26" s="402">
        <v>4351</v>
      </c>
      <c r="C26" s="402">
        <v>5097.5</v>
      </c>
      <c r="D26" s="402">
        <v>2927.6</v>
      </c>
      <c r="E26" s="402">
        <v>1707.8</v>
      </c>
      <c r="F26" s="402">
        <v>2537.3000000000002</v>
      </c>
      <c r="G26" s="402">
        <v>1311.6</v>
      </c>
      <c r="H26" s="402">
        <v>1256.4000000000001</v>
      </c>
      <c r="I26" s="402">
        <v>911.2</v>
      </c>
      <c r="J26" s="402">
        <v>1996.8</v>
      </c>
      <c r="K26" s="402">
        <v>1721.2</v>
      </c>
      <c r="L26" s="402">
        <v>1941.5</v>
      </c>
      <c r="M26" s="402">
        <v>2847.3</v>
      </c>
    </row>
    <row r="27" spans="1:13" ht="24.75" x14ac:dyDescent="0.25">
      <c r="A27" s="404" t="s">
        <v>79</v>
      </c>
      <c r="B27" s="402">
        <v>1687.8</v>
      </c>
      <c r="C27" s="402">
        <v>1892.9</v>
      </c>
      <c r="D27" s="402">
        <v>2038.8</v>
      </c>
      <c r="E27" s="402">
        <v>1028.5</v>
      </c>
      <c r="F27" s="402">
        <v>2024.3</v>
      </c>
      <c r="G27" s="402">
        <v>968.8</v>
      </c>
      <c r="H27" s="402">
        <v>911.8</v>
      </c>
      <c r="I27" s="402">
        <v>860.6</v>
      </c>
      <c r="J27" s="402">
        <v>1940.1</v>
      </c>
      <c r="K27" s="402">
        <v>1640.9</v>
      </c>
      <c r="L27" s="402">
        <v>1667.3</v>
      </c>
      <c r="M27" s="402">
        <v>2579.3000000000002</v>
      </c>
    </row>
    <row r="28" spans="1:13" ht="24.75" x14ac:dyDescent="0.25">
      <c r="A28" s="404" t="s">
        <v>80</v>
      </c>
      <c r="B28" s="402">
        <v>2587.3000000000002</v>
      </c>
      <c r="C28" s="402">
        <v>3080.9</v>
      </c>
      <c r="D28" s="402">
        <v>737.8</v>
      </c>
      <c r="E28" s="402">
        <v>600.20000000000005</v>
      </c>
      <c r="F28" s="402">
        <v>458.1</v>
      </c>
      <c r="G28" s="402">
        <v>269.5</v>
      </c>
      <c r="H28" s="402">
        <v>278.5</v>
      </c>
      <c r="I28" s="402">
        <v>12.8</v>
      </c>
      <c r="J28" s="402">
        <v>14.9</v>
      </c>
      <c r="K28" s="402">
        <v>7.3</v>
      </c>
      <c r="L28" s="402">
        <v>10</v>
      </c>
      <c r="M28" s="402">
        <v>12.7</v>
      </c>
    </row>
    <row r="29" spans="1:13" ht="24.75" x14ac:dyDescent="0.25">
      <c r="A29" s="404" t="s">
        <v>401</v>
      </c>
      <c r="B29" s="402">
        <v>75.900000000000006</v>
      </c>
      <c r="C29" s="402">
        <v>123.7</v>
      </c>
      <c r="D29" s="402">
        <v>150.9</v>
      </c>
      <c r="E29" s="402">
        <v>79</v>
      </c>
      <c r="F29" s="402">
        <v>54.8</v>
      </c>
      <c r="G29" s="402">
        <v>73.3</v>
      </c>
      <c r="H29" s="402">
        <v>66</v>
      </c>
      <c r="I29" s="402">
        <v>37.799999999999997</v>
      </c>
      <c r="J29" s="402">
        <v>41.8</v>
      </c>
      <c r="K29" s="402">
        <v>73</v>
      </c>
      <c r="L29" s="402">
        <v>264.2</v>
      </c>
      <c r="M29" s="402">
        <v>255.3</v>
      </c>
    </row>
    <row r="30" spans="1:13" ht="24.75" x14ac:dyDescent="0.25">
      <c r="A30" s="405" t="s">
        <v>81</v>
      </c>
      <c r="B30" s="402">
        <v>55</v>
      </c>
      <c r="C30" s="402">
        <v>50.2</v>
      </c>
      <c r="D30" s="402">
        <v>49.8</v>
      </c>
      <c r="E30" s="402">
        <v>47.9</v>
      </c>
      <c r="F30" s="402">
        <v>86.3</v>
      </c>
      <c r="G30" s="402">
        <v>104.9</v>
      </c>
      <c r="H30" s="402">
        <v>319.8</v>
      </c>
      <c r="I30" s="402">
        <v>340.7</v>
      </c>
      <c r="J30" s="402">
        <v>406.7</v>
      </c>
      <c r="K30" s="402">
        <v>464.1</v>
      </c>
      <c r="L30" s="402">
        <v>544.29999999999995</v>
      </c>
      <c r="M30" s="402">
        <v>480.8</v>
      </c>
    </row>
    <row r="31" spans="1:13" ht="12.75" customHeight="1" x14ac:dyDescent="0.25">
      <c r="A31" s="403" t="s">
        <v>24</v>
      </c>
      <c r="B31" s="402">
        <v>185</v>
      </c>
      <c r="C31" s="402">
        <v>300.5</v>
      </c>
      <c r="D31" s="402">
        <v>297</v>
      </c>
      <c r="E31" s="402">
        <v>228.4</v>
      </c>
      <c r="F31" s="402">
        <v>187.5</v>
      </c>
      <c r="G31" s="402">
        <v>237.1</v>
      </c>
      <c r="H31" s="402">
        <v>633.1</v>
      </c>
      <c r="I31" s="402">
        <v>237.1</v>
      </c>
      <c r="J31" s="402">
        <v>162</v>
      </c>
      <c r="K31" s="402">
        <v>125.5</v>
      </c>
      <c r="L31" s="402">
        <v>128.6</v>
      </c>
      <c r="M31" s="402">
        <v>174.1</v>
      </c>
    </row>
    <row r="32" spans="1:13" ht="24.75" x14ac:dyDescent="0.25">
      <c r="A32" s="405" t="s">
        <v>102</v>
      </c>
      <c r="B32" s="402">
        <v>749.3</v>
      </c>
      <c r="C32" s="402">
        <v>426.1</v>
      </c>
      <c r="D32" s="402">
        <v>193</v>
      </c>
      <c r="E32" s="402">
        <v>134.5</v>
      </c>
      <c r="F32" s="402">
        <v>156.4</v>
      </c>
      <c r="G32" s="402">
        <v>154.19999999999999</v>
      </c>
      <c r="H32" s="402">
        <v>464.8</v>
      </c>
      <c r="I32" s="402">
        <v>776</v>
      </c>
      <c r="J32" s="402">
        <v>587.29999999999995</v>
      </c>
      <c r="K32" s="402">
        <v>497.7</v>
      </c>
      <c r="L32" s="402">
        <v>511.2</v>
      </c>
      <c r="M32" s="402">
        <v>655.9</v>
      </c>
    </row>
    <row r="33" spans="1:13" ht="12.75" customHeight="1" x14ac:dyDescent="0.25">
      <c r="A33" s="403" t="s">
        <v>82</v>
      </c>
      <c r="B33" s="402">
        <v>675.5</v>
      </c>
      <c r="C33" s="402">
        <v>737.2</v>
      </c>
      <c r="D33" s="402">
        <v>159.6</v>
      </c>
      <c r="E33" s="402">
        <v>134.19999999999999</v>
      </c>
      <c r="F33" s="402">
        <v>78.599999999999994</v>
      </c>
      <c r="G33" s="402">
        <v>121.2</v>
      </c>
      <c r="H33" s="402">
        <v>173.1</v>
      </c>
      <c r="I33" s="402">
        <v>205.3</v>
      </c>
      <c r="J33" s="402">
        <v>283.5</v>
      </c>
      <c r="K33" s="402">
        <v>433.8</v>
      </c>
      <c r="L33" s="402">
        <v>2373.9</v>
      </c>
      <c r="M33" s="402">
        <v>6174.1</v>
      </c>
    </row>
    <row r="34" spans="1:13" ht="12.75" customHeight="1" x14ac:dyDescent="0.25">
      <c r="A34" s="403" t="s">
        <v>25</v>
      </c>
      <c r="B34" s="402" t="s">
        <v>33</v>
      </c>
      <c r="C34" s="402" t="s">
        <v>33</v>
      </c>
      <c r="D34" s="402" t="s">
        <v>33</v>
      </c>
      <c r="E34" s="402" t="s">
        <v>33</v>
      </c>
      <c r="F34" s="402" t="s">
        <v>33</v>
      </c>
      <c r="G34" s="402">
        <v>0.2</v>
      </c>
      <c r="H34" s="402">
        <v>0</v>
      </c>
      <c r="I34" s="402">
        <v>0</v>
      </c>
      <c r="J34" s="402">
        <v>0</v>
      </c>
      <c r="K34" s="402">
        <v>0</v>
      </c>
      <c r="L34" s="402" t="s">
        <v>33</v>
      </c>
      <c r="M34" s="402">
        <v>1.4</v>
      </c>
    </row>
    <row r="35" spans="1:13" ht="12.75" customHeight="1" x14ac:dyDescent="0.25">
      <c r="A35" s="387" t="s">
        <v>26</v>
      </c>
      <c r="B35" s="402">
        <v>16</v>
      </c>
      <c r="C35" s="402">
        <v>7.9</v>
      </c>
      <c r="D35" s="402">
        <v>8.1</v>
      </c>
      <c r="E35" s="402">
        <v>14.8</v>
      </c>
      <c r="F35" s="402">
        <v>15</v>
      </c>
      <c r="G35" s="402">
        <v>11</v>
      </c>
      <c r="H35" s="402">
        <v>17.2</v>
      </c>
      <c r="I35" s="402">
        <v>16.5</v>
      </c>
      <c r="J35" s="402">
        <v>5</v>
      </c>
      <c r="K35" s="402">
        <v>5.0999999999999996</v>
      </c>
      <c r="L35" s="402">
        <v>2</v>
      </c>
      <c r="M35" s="402">
        <v>2.1</v>
      </c>
    </row>
    <row r="36" spans="1:13" ht="12.75" customHeight="1" x14ac:dyDescent="0.25">
      <c r="A36" s="403" t="s">
        <v>27</v>
      </c>
      <c r="B36" s="402">
        <v>5.9</v>
      </c>
      <c r="C36" s="402">
        <v>3.3</v>
      </c>
      <c r="D36" s="402">
        <v>2.5</v>
      </c>
      <c r="E36" s="402">
        <v>10.1</v>
      </c>
      <c r="F36" s="402">
        <v>10.4</v>
      </c>
      <c r="G36" s="402">
        <v>0.3</v>
      </c>
      <c r="H36" s="402">
        <v>13.2</v>
      </c>
      <c r="I36" s="402">
        <v>0.1</v>
      </c>
      <c r="J36" s="402">
        <v>0.9</v>
      </c>
      <c r="K36" s="402">
        <v>0.4</v>
      </c>
      <c r="L36" s="402">
        <v>2.5</v>
      </c>
      <c r="M36" s="402">
        <v>0.6</v>
      </c>
    </row>
    <row r="37" spans="1:13" ht="12.75" customHeight="1" x14ac:dyDescent="0.25">
      <c r="A37" s="403" t="s">
        <v>28</v>
      </c>
      <c r="B37" s="402">
        <v>0.2</v>
      </c>
      <c r="C37" s="402">
        <v>0.1</v>
      </c>
      <c r="D37" s="402">
        <v>16.3</v>
      </c>
      <c r="E37" s="402">
        <v>9.5</v>
      </c>
      <c r="F37" s="402">
        <v>4.3</v>
      </c>
      <c r="G37" s="402">
        <v>3.3</v>
      </c>
      <c r="H37" s="402">
        <v>0.3</v>
      </c>
      <c r="I37" s="402">
        <v>2.6</v>
      </c>
      <c r="J37" s="402">
        <v>2.2000000000000002</v>
      </c>
      <c r="K37" s="402">
        <v>0.9</v>
      </c>
      <c r="L37" s="402">
        <v>142.1</v>
      </c>
      <c r="M37" s="402">
        <v>37.9</v>
      </c>
    </row>
    <row r="38" spans="1:13" ht="12.75" customHeight="1" x14ac:dyDescent="0.25">
      <c r="A38" s="403" t="s">
        <v>84</v>
      </c>
      <c r="B38" s="402">
        <v>173.4</v>
      </c>
      <c r="C38" s="402">
        <v>194.1</v>
      </c>
      <c r="D38" s="402">
        <v>67</v>
      </c>
      <c r="E38" s="402">
        <v>19.8</v>
      </c>
      <c r="F38" s="402">
        <v>33.299999999999997</v>
      </c>
      <c r="G38" s="402">
        <v>193.3</v>
      </c>
      <c r="H38" s="402">
        <v>202.5</v>
      </c>
      <c r="I38" s="402">
        <v>280.39999999999998</v>
      </c>
      <c r="J38" s="402">
        <v>551.20000000000005</v>
      </c>
      <c r="K38" s="402">
        <v>478.3</v>
      </c>
      <c r="L38" s="402">
        <v>461.7</v>
      </c>
      <c r="M38" s="402">
        <v>431.4</v>
      </c>
    </row>
    <row r="39" spans="1:13" ht="12.75" customHeight="1" x14ac:dyDescent="0.25">
      <c r="A39" s="403" t="s">
        <v>32</v>
      </c>
      <c r="B39" s="402">
        <v>5849</v>
      </c>
      <c r="C39" s="402">
        <v>5867.7</v>
      </c>
      <c r="D39" s="402">
        <v>302.89999999999998</v>
      </c>
      <c r="E39" s="402">
        <v>38.4</v>
      </c>
      <c r="F39" s="402">
        <v>33.799999999999997</v>
      </c>
      <c r="G39" s="402">
        <v>48</v>
      </c>
      <c r="H39" s="402">
        <v>45.3</v>
      </c>
      <c r="I39" s="402">
        <v>59.8</v>
      </c>
      <c r="J39" s="402">
        <v>53.1</v>
      </c>
      <c r="K39" s="402">
        <v>74.3</v>
      </c>
      <c r="L39" s="402">
        <v>81.8</v>
      </c>
      <c r="M39" s="402">
        <v>103</v>
      </c>
    </row>
    <row r="40" spans="1:13" ht="12.75" customHeight="1" x14ac:dyDescent="0.25">
      <c r="A40" s="403" t="s">
        <v>85</v>
      </c>
      <c r="B40" s="402">
        <v>2.8</v>
      </c>
      <c r="C40" s="402">
        <v>4.5</v>
      </c>
      <c r="D40" s="402">
        <v>12.6</v>
      </c>
      <c r="E40" s="402">
        <v>12</v>
      </c>
      <c r="F40" s="402">
        <v>8.5</v>
      </c>
      <c r="G40" s="402">
        <v>8.4</v>
      </c>
      <c r="H40" s="402">
        <v>12</v>
      </c>
      <c r="I40" s="402">
        <v>11.7</v>
      </c>
      <c r="J40" s="402">
        <v>20.2</v>
      </c>
      <c r="K40" s="402">
        <v>24.4</v>
      </c>
      <c r="L40" s="402">
        <v>14.1</v>
      </c>
      <c r="M40" s="402">
        <v>13.4</v>
      </c>
    </row>
    <row r="41" spans="1:13" ht="12.75" customHeight="1" x14ac:dyDescent="0.25">
      <c r="A41" s="403" t="s">
        <v>86</v>
      </c>
      <c r="B41" s="402">
        <v>0.3</v>
      </c>
      <c r="C41" s="402">
        <v>0.3</v>
      </c>
      <c r="D41" s="402">
        <v>0.3</v>
      </c>
      <c r="E41" s="402">
        <v>0.4</v>
      </c>
      <c r="F41" s="402">
        <v>0.4</v>
      </c>
      <c r="G41" s="402">
        <v>0.2</v>
      </c>
      <c r="H41" s="402">
        <v>0.2</v>
      </c>
      <c r="I41" s="402" t="s">
        <v>33</v>
      </c>
      <c r="J41" s="402" t="s">
        <v>33</v>
      </c>
      <c r="K41" s="402" t="s">
        <v>33</v>
      </c>
      <c r="L41" s="402" t="s">
        <v>33</v>
      </c>
      <c r="M41" s="402" t="s">
        <v>33</v>
      </c>
    </row>
    <row r="42" spans="1:13" ht="24.75" x14ac:dyDescent="0.25">
      <c r="A42" s="405" t="s">
        <v>55</v>
      </c>
      <c r="B42" s="402">
        <v>0.9</v>
      </c>
      <c r="C42" s="402">
        <v>0.9</v>
      </c>
      <c r="D42" s="402">
        <v>0.9</v>
      </c>
      <c r="E42" s="402">
        <v>0.7</v>
      </c>
      <c r="F42" s="402">
        <v>0.9</v>
      </c>
      <c r="G42" s="402">
        <v>0.9</v>
      </c>
      <c r="H42" s="402">
        <v>0.9</v>
      </c>
      <c r="I42" s="402">
        <v>6.1</v>
      </c>
      <c r="J42" s="402" t="s">
        <v>33</v>
      </c>
      <c r="K42" s="402">
        <v>14.9</v>
      </c>
      <c r="L42" s="402">
        <v>12.9</v>
      </c>
      <c r="M42" s="402">
        <v>1.3</v>
      </c>
    </row>
    <row r="43" spans="1:13" ht="12.75" customHeight="1" x14ac:dyDescent="0.25">
      <c r="A43" s="403" t="s">
        <v>103</v>
      </c>
      <c r="B43" s="402">
        <v>0.1</v>
      </c>
      <c r="C43" s="402">
        <v>31.1</v>
      </c>
      <c r="D43" s="402">
        <v>2.2000000000000002</v>
      </c>
      <c r="E43" s="402">
        <v>1.6</v>
      </c>
      <c r="F43" s="402">
        <v>1.7</v>
      </c>
      <c r="G43" s="402">
        <v>0.8</v>
      </c>
      <c r="H43" s="402">
        <v>0.8</v>
      </c>
      <c r="I43" s="402">
        <v>10.199999999999999</v>
      </c>
      <c r="J43" s="402">
        <v>6.4</v>
      </c>
      <c r="K43" s="402">
        <v>6.4</v>
      </c>
      <c r="L43" s="402">
        <v>8.1</v>
      </c>
      <c r="M43" s="402">
        <v>8.1999999999999993</v>
      </c>
    </row>
    <row r="44" spans="1:13" ht="12.75" customHeight="1" x14ac:dyDescent="0.25">
      <c r="A44" s="403" t="s">
        <v>56</v>
      </c>
      <c r="B44" s="402">
        <v>0</v>
      </c>
      <c r="C44" s="402" t="s">
        <v>33</v>
      </c>
      <c r="D44" s="402" t="s">
        <v>33</v>
      </c>
      <c r="E44" s="402">
        <v>0</v>
      </c>
      <c r="F44" s="402" t="s">
        <v>33</v>
      </c>
      <c r="G44" s="402" t="s">
        <v>33</v>
      </c>
      <c r="H44" s="402" t="s">
        <v>33</v>
      </c>
      <c r="I44" s="402" t="s">
        <v>33</v>
      </c>
      <c r="J44" s="402">
        <v>0</v>
      </c>
      <c r="K44" s="402" t="s">
        <v>33</v>
      </c>
      <c r="L44" s="402" t="s">
        <v>33</v>
      </c>
      <c r="M44" s="402" t="s">
        <v>33</v>
      </c>
    </row>
    <row r="45" spans="1:13" ht="4.9000000000000004" customHeight="1" thickBot="1" x14ac:dyDescent="0.3">
      <c r="A45" s="475"/>
      <c r="B45" s="482"/>
      <c r="C45" s="482"/>
      <c r="D45" s="482"/>
      <c r="E45" s="482"/>
      <c r="F45" s="482"/>
      <c r="G45" s="482"/>
      <c r="H45" s="482"/>
      <c r="I45" s="482"/>
      <c r="J45" s="482"/>
      <c r="K45" s="482"/>
      <c r="L45" s="482"/>
      <c r="M45" s="482"/>
    </row>
  </sheetData>
  <hyperlinks>
    <hyperlink ref="A1" location="Мазмуну!A1" display="МАЗМУНУНА  кайтуу" xr:uid="{00000000-0004-0000-7000-000000000000}"/>
  </hyperlinks>
  <pageMargins left="0.78740157480314965" right="0.59055118110236227" top="0.78740157480314965" bottom="0.78740157480314965" header="0.31496062992125984" footer="0.31496062992125984"/>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M45"/>
  <sheetViews>
    <sheetView workbookViewId="0">
      <selection activeCell="M42" sqref="M42"/>
    </sheetView>
  </sheetViews>
  <sheetFormatPr defaultColWidth="8.85546875" defaultRowHeight="13.5" customHeight="1" x14ac:dyDescent="0.25"/>
  <cols>
    <col min="1" max="1" width="42.5703125" style="471" customWidth="1"/>
    <col min="2" max="6" width="8.7109375" style="453" hidden="1" customWidth="1"/>
    <col min="7" max="8" width="9.5703125" style="453" hidden="1" customWidth="1"/>
    <col min="9" max="13" width="9.5703125" style="453" customWidth="1"/>
    <col min="14" max="16384" width="8.85546875" style="455"/>
  </cols>
  <sheetData>
    <row r="1" spans="1:13" s="6" customFormat="1" ht="12.95" customHeight="1" x14ac:dyDescent="0.2">
      <c r="A1" s="952" t="s">
        <v>1375</v>
      </c>
    </row>
    <row r="2" spans="1:13" s="483" customFormat="1" ht="18" customHeight="1" x14ac:dyDescent="0.25">
      <c r="A2" s="410" t="s">
        <v>426</v>
      </c>
      <c r="B2" s="410"/>
      <c r="C2" s="410"/>
      <c r="D2" s="410"/>
      <c r="E2" s="410"/>
      <c r="F2" s="410"/>
      <c r="G2" s="410"/>
      <c r="H2" s="410"/>
      <c r="I2" s="410"/>
      <c r="J2" s="410"/>
      <c r="K2" s="410"/>
      <c r="L2" s="410"/>
      <c r="M2" s="410"/>
    </row>
    <row r="3" spans="1:13" s="412" customFormat="1" ht="18" customHeight="1" thickBot="1" x14ac:dyDescent="0.25">
      <c r="A3" s="440" t="s">
        <v>310</v>
      </c>
      <c r="B3" s="411"/>
      <c r="C3" s="411"/>
      <c r="D3" s="411"/>
      <c r="E3" s="411"/>
      <c r="F3" s="411"/>
      <c r="G3" s="411"/>
      <c r="H3" s="411"/>
      <c r="I3" s="411"/>
      <c r="J3" s="411"/>
      <c r="K3" s="411"/>
      <c r="L3" s="411"/>
      <c r="M3" s="411"/>
    </row>
    <row r="4" spans="1:13" s="484" customFormat="1" ht="18" customHeight="1" thickBot="1" x14ac:dyDescent="0.25">
      <c r="A4" s="414"/>
      <c r="B4" s="442">
        <v>2014</v>
      </c>
      <c r="C4" s="442">
        <v>2015</v>
      </c>
      <c r="D4" s="442">
        <v>2016</v>
      </c>
      <c r="E4" s="442">
        <v>2017</v>
      </c>
      <c r="F4" s="442">
        <v>2018</v>
      </c>
      <c r="G4" s="442">
        <v>2019</v>
      </c>
      <c r="H4" s="442">
        <v>2020</v>
      </c>
      <c r="I4" s="442">
        <v>2021</v>
      </c>
      <c r="J4" s="442">
        <v>2022</v>
      </c>
      <c r="K4" s="442">
        <v>2023</v>
      </c>
      <c r="L4" s="442">
        <v>2024</v>
      </c>
      <c r="M4" s="442">
        <v>2025</v>
      </c>
    </row>
    <row r="5" spans="1:13" ht="4.9000000000000004" customHeight="1" x14ac:dyDescent="0.25">
      <c r="A5" s="479"/>
      <c r="B5" s="417"/>
      <c r="C5" s="417"/>
      <c r="D5" s="417"/>
      <c r="E5" s="417"/>
      <c r="F5" s="417"/>
      <c r="G5" s="417"/>
      <c r="H5" s="417"/>
      <c r="I5" s="417"/>
      <c r="J5" s="417"/>
      <c r="K5" s="417"/>
      <c r="L5" s="417"/>
      <c r="M5" s="417"/>
    </row>
    <row r="6" spans="1:13" ht="12.75" customHeight="1" x14ac:dyDescent="0.25">
      <c r="A6" s="396" t="s">
        <v>19</v>
      </c>
      <c r="B6" s="397">
        <v>7125.8</v>
      </c>
      <c r="C6" s="397">
        <v>5520.2</v>
      </c>
      <c r="D6" s="397">
        <v>6408.9</v>
      </c>
      <c r="E6" s="418">
        <v>5732.7</v>
      </c>
      <c r="F6" s="418">
        <v>5347.7</v>
      </c>
      <c r="G6" s="418">
        <v>5274.1</v>
      </c>
      <c r="H6" s="418">
        <v>6195.6</v>
      </c>
      <c r="I6" s="418">
        <v>6932</v>
      </c>
      <c r="J6" s="418">
        <v>19763.2</v>
      </c>
      <c r="K6" s="444">
        <v>18550.5</v>
      </c>
      <c r="L6" s="444">
        <v>17609.900000000001</v>
      </c>
      <c r="M6" s="444">
        <v>18760</v>
      </c>
    </row>
    <row r="7" spans="1:13" ht="15" x14ac:dyDescent="0.25">
      <c r="A7" s="398" t="s">
        <v>20</v>
      </c>
      <c r="B7" s="458"/>
      <c r="C7" s="458"/>
      <c r="D7" s="458"/>
      <c r="E7" s="458"/>
      <c r="F7" s="458"/>
      <c r="G7" s="458"/>
      <c r="H7" s="458"/>
      <c r="I7" s="458"/>
      <c r="J7" s="458"/>
      <c r="K7" s="485"/>
      <c r="L7" s="485"/>
      <c r="M7" s="485"/>
    </row>
    <row r="8" spans="1:13" ht="16.5" customHeight="1" x14ac:dyDescent="0.25">
      <c r="A8" s="401" t="s">
        <v>50</v>
      </c>
      <c r="B8" s="402">
        <v>23.3</v>
      </c>
      <c r="C8" s="402">
        <v>19</v>
      </c>
      <c r="D8" s="402">
        <v>15.3</v>
      </c>
      <c r="E8" s="402">
        <v>21</v>
      </c>
      <c r="F8" s="402">
        <v>15.7</v>
      </c>
      <c r="G8" s="402">
        <v>6.3</v>
      </c>
      <c r="H8" s="402">
        <v>6.9</v>
      </c>
      <c r="I8" s="402">
        <v>7.2</v>
      </c>
      <c r="J8" s="402">
        <v>4.9000000000000004</v>
      </c>
      <c r="K8" s="402">
        <v>6.6</v>
      </c>
      <c r="L8" s="402">
        <v>6.7</v>
      </c>
      <c r="M8" s="402">
        <v>3</v>
      </c>
    </row>
    <row r="9" spans="1:13" ht="12.75" customHeight="1" x14ac:dyDescent="0.25">
      <c r="A9" s="403" t="s">
        <v>101</v>
      </c>
      <c r="B9" s="402">
        <v>170</v>
      </c>
      <c r="C9" s="402">
        <v>149.9</v>
      </c>
      <c r="D9" s="402">
        <v>548.5</v>
      </c>
      <c r="E9" s="402">
        <v>529.4</v>
      </c>
      <c r="F9" s="402">
        <v>652.79999999999995</v>
      </c>
      <c r="G9" s="402">
        <v>662.5</v>
      </c>
      <c r="H9" s="402">
        <v>587.4</v>
      </c>
      <c r="I9" s="402">
        <v>821.6</v>
      </c>
      <c r="J9" s="402">
        <v>761.5</v>
      </c>
      <c r="K9" s="402">
        <v>391.7</v>
      </c>
      <c r="L9" s="402">
        <v>32.4</v>
      </c>
      <c r="M9" s="402">
        <v>257.7</v>
      </c>
    </row>
    <row r="10" spans="1:13" ht="12.75" customHeight="1" x14ac:dyDescent="0.25">
      <c r="A10" s="403" t="s">
        <v>64</v>
      </c>
      <c r="B10" s="402">
        <v>2256.8000000000002</v>
      </c>
      <c r="C10" s="402">
        <v>2861.3</v>
      </c>
      <c r="D10" s="402">
        <v>3088.6</v>
      </c>
      <c r="E10" s="402">
        <v>3043.6</v>
      </c>
      <c r="F10" s="402">
        <v>2107.4</v>
      </c>
      <c r="G10" s="402">
        <v>2469.5</v>
      </c>
      <c r="H10" s="402">
        <v>2654.1</v>
      </c>
      <c r="I10" s="402">
        <v>2788.7</v>
      </c>
      <c r="J10" s="402">
        <v>16114.7</v>
      </c>
      <c r="K10" s="402">
        <v>16044.5</v>
      </c>
      <c r="L10" s="402">
        <v>15186.5</v>
      </c>
      <c r="M10" s="402">
        <v>15763.5</v>
      </c>
    </row>
    <row r="11" spans="1:13" ht="24.75" x14ac:dyDescent="0.25">
      <c r="A11" s="404" t="s">
        <v>90</v>
      </c>
      <c r="B11" s="402">
        <v>78.599999999999994</v>
      </c>
      <c r="C11" s="402">
        <v>51.2</v>
      </c>
      <c r="D11" s="402">
        <v>88.9</v>
      </c>
      <c r="E11" s="402">
        <v>62.3</v>
      </c>
      <c r="F11" s="402">
        <v>31.2</v>
      </c>
      <c r="G11" s="402">
        <v>45.4</v>
      </c>
      <c r="H11" s="402">
        <v>45.9</v>
      </c>
      <c r="I11" s="402">
        <v>42.7</v>
      </c>
      <c r="J11" s="402">
        <v>16.2</v>
      </c>
      <c r="K11" s="402">
        <v>11.9</v>
      </c>
      <c r="L11" s="402">
        <v>11.2</v>
      </c>
      <c r="M11" s="402">
        <v>243.3</v>
      </c>
    </row>
    <row r="12" spans="1:13" ht="15" x14ac:dyDescent="0.25">
      <c r="A12" s="317" t="s">
        <v>66</v>
      </c>
      <c r="B12" s="402" t="s">
        <v>33</v>
      </c>
      <c r="C12" s="402" t="s">
        <v>33</v>
      </c>
      <c r="D12" s="402" t="s">
        <v>33</v>
      </c>
      <c r="E12" s="402" t="s">
        <v>33</v>
      </c>
      <c r="F12" s="402" t="s">
        <v>33</v>
      </c>
      <c r="G12" s="402" t="s">
        <v>33</v>
      </c>
      <c r="H12" s="402" t="s">
        <v>33</v>
      </c>
      <c r="I12" s="402" t="s">
        <v>33</v>
      </c>
      <c r="J12" s="402" t="s">
        <v>33</v>
      </c>
      <c r="K12" s="402" t="s">
        <v>33</v>
      </c>
      <c r="L12" s="402" t="s">
        <v>33</v>
      </c>
      <c r="M12" s="402" t="s">
        <v>33</v>
      </c>
    </row>
    <row r="13" spans="1:13" ht="36.75" x14ac:dyDescent="0.25">
      <c r="A13" s="404" t="s">
        <v>91</v>
      </c>
      <c r="B13" s="402">
        <v>13.8</v>
      </c>
      <c r="C13" s="402">
        <v>13</v>
      </c>
      <c r="D13" s="402">
        <v>50.1</v>
      </c>
      <c r="E13" s="402">
        <v>49.9</v>
      </c>
      <c r="F13" s="402">
        <v>19.7</v>
      </c>
      <c r="G13" s="402">
        <v>4.4000000000000004</v>
      </c>
      <c r="H13" s="402">
        <v>17.100000000000001</v>
      </c>
      <c r="I13" s="402">
        <v>10.4</v>
      </c>
      <c r="J13" s="402">
        <v>8.6</v>
      </c>
      <c r="K13" s="402">
        <v>10.1</v>
      </c>
      <c r="L13" s="402">
        <v>6.5</v>
      </c>
      <c r="M13" s="402" t="s">
        <v>33</v>
      </c>
    </row>
    <row r="14" spans="1:13" ht="26.25" customHeight="1" x14ac:dyDescent="0.25">
      <c r="A14" s="404" t="s">
        <v>68</v>
      </c>
      <c r="B14" s="402">
        <v>8.6999999999999993</v>
      </c>
      <c r="C14" s="402">
        <v>11.5</v>
      </c>
      <c r="D14" s="402">
        <v>10.4</v>
      </c>
      <c r="E14" s="402">
        <v>6</v>
      </c>
      <c r="F14" s="402">
        <v>5.2</v>
      </c>
      <c r="G14" s="402">
        <v>5.2</v>
      </c>
      <c r="H14" s="402">
        <v>5.2</v>
      </c>
      <c r="I14" s="402">
        <v>5.2</v>
      </c>
      <c r="J14" s="402">
        <v>5.2</v>
      </c>
      <c r="K14" s="402">
        <v>5.2</v>
      </c>
      <c r="L14" s="402">
        <v>5.2</v>
      </c>
      <c r="M14" s="402" t="s">
        <v>33</v>
      </c>
    </row>
    <row r="15" spans="1:13" ht="24.75" x14ac:dyDescent="0.25">
      <c r="A15" s="404" t="s">
        <v>95</v>
      </c>
      <c r="B15" s="402">
        <v>113.2</v>
      </c>
      <c r="C15" s="402">
        <v>113.2</v>
      </c>
      <c r="D15" s="402">
        <v>113.2</v>
      </c>
      <c r="E15" s="402" t="s">
        <v>33</v>
      </c>
      <c r="F15" s="402" t="s">
        <v>33</v>
      </c>
      <c r="G15" s="402" t="s">
        <v>33</v>
      </c>
      <c r="H15" s="402" t="s">
        <v>33</v>
      </c>
      <c r="I15" s="402" t="s">
        <v>33</v>
      </c>
      <c r="J15" s="402">
        <v>13299.5</v>
      </c>
      <c r="K15" s="402">
        <v>13820.6</v>
      </c>
      <c r="L15" s="402">
        <v>13820.6</v>
      </c>
      <c r="M15" s="402">
        <v>13819.9</v>
      </c>
    </row>
    <row r="16" spans="1:13" ht="15" x14ac:dyDescent="0.25">
      <c r="A16" s="317" t="s">
        <v>70</v>
      </c>
      <c r="B16" s="402">
        <v>124.2</v>
      </c>
      <c r="C16" s="402">
        <v>197.4</v>
      </c>
      <c r="D16" s="402">
        <v>124.6</v>
      </c>
      <c r="E16" s="402">
        <v>1.2</v>
      </c>
      <c r="F16" s="402">
        <v>1.9</v>
      </c>
      <c r="G16" s="402">
        <v>1.9</v>
      </c>
      <c r="H16" s="402">
        <v>1.9</v>
      </c>
      <c r="I16" s="402">
        <v>4.0999999999999996</v>
      </c>
      <c r="J16" s="402">
        <v>4.0999999999999996</v>
      </c>
      <c r="K16" s="402">
        <v>0</v>
      </c>
      <c r="L16" s="402">
        <v>0</v>
      </c>
      <c r="M16" s="402">
        <v>0</v>
      </c>
    </row>
    <row r="17" spans="1:13" ht="12.75" customHeight="1" x14ac:dyDescent="0.25">
      <c r="A17" s="317" t="s">
        <v>71</v>
      </c>
      <c r="B17" s="402" t="s">
        <v>33</v>
      </c>
      <c r="C17" s="402" t="s">
        <v>33</v>
      </c>
      <c r="D17" s="402" t="s">
        <v>33</v>
      </c>
      <c r="E17" s="402" t="s">
        <v>33</v>
      </c>
      <c r="F17" s="402" t="s">
        <v>33</v>
      </c>
      <c r="G17" s="402">
        <v>0.6</v>
      </c>
      <c r="H17" s="402">
        <v>0.6</v>
      </c>
      <c r="I17" s="402" t="s">
        <v>33</v>
      </c>
      <c r="J17" s="402" t="s">
        <v>33</v>
      </c>
      <c r="K17" s="402" t="s">
        <v>33</v>
      </c>
      <c r="L17" s="402" t="s">
        <v>33</v>
      </c>
      <c r="M17" s="402">
        <v>125.9</v>
      </c>
    </row>
    <row r="18" spans="1:13" ht="12.75" customHeight="1" x14ac:dyDescent="0.25">
      <c r="A18" s="317" t="s">
        <v>72</v>
      </c>
      <c r="B18" s="402">
        <v>37.5</v>
      </c>
      <c r="C18" s="402">
        <v>5.0999999999999996</v>
      </c>
      <c r="D18" s="402">
        <v>0.8</v>
      </c>
      <c r="E18" s="402">
        <v>1</v>
      </c>
      <c r="F18" s="402" t="s">
        <v>33</v>
      </c>
      <c r="G18" s="402">
        <v>2.5</v>
      </c>
      <c r="H18" s="402">
        <v>11.3</v>
      </c>
      <c r="I18" s="402">
        <v>16.3</v>
      </c>
      <c r="J18" s="402" t="s">
        <v>33</v>
      </c>
      <c r="K18" s="402" t="s">
        <v>33</v>
      </c>
      <c r="L18" s="402" t="s">
        <v>33</v>
      </c>
      <c r="M18" s="402" t="s">
        <v>33</v>
      </c>
    </row>
    <row r="19" spans="1:13" ht="12.75" customHeight="1" x14ac:dyDescent="0.25">
      <c r="A19" s="317" t="s">
        <v>363</v>
      </c>
      <c r="B19" s="402">
        <v>1039.2</v>
      </c>
      <c r="C19" s="402">
        <v>1595.1</v>
      </c>
      <c r="D19" s="402">
        <v>1881.1</v>
      </c>
      <c r="E19" s="402">
        <v>1975.7</v>
      </c>
      <c r="F19" s="402">
        <v>1269.3</v>
      </c>
      <c r="G19" s="402">
        <v>1197.8</v>
      </c>
      <c r="H19" s="402">
        <v>1438.6</v>
      </c>
      <c r="I19" s="402">
        <v>1656.2</v>
      </c>
      <c r="J19" s="402">
        <v>1868.3</v>
      </c>
      <c r="K19" s="402">
        <v>1331.2</v>
      </c>
      <c r="L19" s="402">
        <v>498.5</v>
      </c>
      <c r="M19" s="402">
        <v>697.1</v>
      </c>
    </row>
    <row r="20" spans="1:13" ht="24.95" customHeight="1" x14ac:dyDescent="0.25">
      <c r="A20" s="404" t="s">
        <v>400</v>
      </c>
      <c r="B20" s="402">
        <v>513.20000000000005</v>
      </c>
      <c r="C20" s="402">
        <v>551.5</v>
      </c>
      <c r="D20" s="402">
        <v>499.1</v>
      </c>
      <c r="E20" s="402">
        <v>618.20000000000005</v>
      </c>
      <c r="F20" s="402">
        <v>738.2</v>
      </c>
      <c r="G20" s="402">
        <v>874.5</v>
      </c>
      <c r="H20" s="402">
        <v>793.6</v>
      </c>
      <c r="I20" s="402">
        <v>786.9</v>
      </c>
      <c r="J20" s="402">
        <v>843.5</v>
      </c>
      <c r="K20" s="402">
        <v>850.1</v>
      </c>
      <c r="L20" s="402">
        <v>827.5</v>
      </c>
      <c r="M20" s="402">
        <v>859.4</v>
      </c>
    </row>
    <row r="21" spans="1:13" ht="24.75" x14ac:dyDescent="0.25">
      <c r="A21" s="404" t="s">
        <v>75</v>
      </c>
      <c r="B21" s="402">
        <v>0.3</v>
      </c>
      <c r="C21" s="402">
        <v>1</v>
      </c>
      <c r="D21" s="402">
        <v>0.5</v>
      </c>
      <c r="E21" s="402">
        <v>0.7</v>
      </c>
      <c r="F21" s="402">
        <v>0.6</v>
      </c>
      <c r="G21" s="402">
        <v>0.5</v>
      </c>
      <c r="H21" s="402">
        <v>0.5</v>
      </c>
      <c r="I21" s="402">
        <v>0.5</v>
      </c>
      <c r="J21" s="402">
        <v>0.5</v>
      </c>
      <c r="K21" s="402" t="s">
        <v>33</v>
      </c>
      <c r="L21" s="402">
        <v>0.5</v>
      </c>
      <c r="M21" s="402">
        <v>0.5</v>
      </c>
    </row>
    <row r="22" spans="1:13" ht="12.75" customHeight="1" x14ac:dyDescent="0.25">
      <c r="A22" s="317" t="s">
        <v>76</v>
      </c>
      <c r="B22" s="402">
        <v>320.3</v>
      </c>
      <c r="C22" s="402">
        <v>320.39999999999998</v>
      </c>
      <c r="D22" s="402">
        <v>317.39999999999998</v>
      </c>
      <c r="E22" s="402">
        <v>316.5</v>
      </c>
      <c r="F22" s="402">
        <v>28.9</v>
      </c>
      <c r="G22" s="402">
        <v>324.89999999999998</v>
      </c>
      <c r="H22" s="402">
        <v>327</v>
      </c>
      <c r="I22" s="402">
        <v>254.4</v>
      </c>
      <c r="J22" s="402">
        <v>54.5</v>
      </c>
      <c r="K22" s="402">
        <v>0</v>
      </c>
      <c r="L22" s="402" t="s">
        <v>33</v>
      </c>
      <c r="M22" s="402" t="s">
        <v>33</v>
      </c>
    </row>
    <row r="23" spans="1:13" ht="13.15" customHeight="1" x14ac:dyDescent="0.25">
      <c r="A23" s="404" t="s">
        <v>77</v>
      </c>
      <c r="B23" s="402" t="s">
        <v>33</v>
      </c>
      <c r="C23" s="402" t="s">
        <v>33</v>
      </c>
      <c r="D23" s="402" t="s">
        <v>33</v>
      </c>
      <c r="E23" s="402" t="s">
        <v>33</v>
      </c>
      <c r="F23" s="402">
        <v>0.1</v>
      </c>
      <c r="G23" s="402">
        <v>0.1</v>
      </c>
      <c r="H23" s="402">
        <v>0.8</v>
      </c>
      <c r="I23" s="402">
        <v>0.5</v>
      </c>
      <c r="J23" s="402">
        <v>1.1000000000000001</v>
      </c>
      <c r="K23" s="402">
        <v>0.6</v>
      </c>
      <c r="L23" s="402">
        <v>0.2</v>
      </c>
      <c r="M23" s="402">
        <v>0.2</v>
      </c>
    </row>
    <row r="24" spans="1:13" ht="12.75" customHeight="1" x14ac:dyDescent="0.25">
      <c r="A24" s="404" t="s">
        <v>78</v>
      </c>
      <c r="B24" s="402">
        <v>2</v>
      </c>
      <c r="C24" s="402">
        <v>2</v>
      </c>
      <c r="D24" s="402">
        <v>2</v>
      </c>
      <c r="E24" s="402" t="s">
        <v>33</v>
      </c>
      <c r="F24" s="402" t="s">
        <v>33</v>
      </c>
      <c r="G24" s="402" t="s">
        <v>33</v>
      </c>
      <c r="H24" s="402" t="s">
        <v>33</v>
      </c>
      <c r="I24" s="402" t="s">
        <v>33</v>
      </c>
      <c r="J24" s="402" t="s">
        <v>33</v>
      </c>
      <c r="K24" s="402" t="s">
        <v>33</v>
      </c>
      <c r="L24" s="402" t="s">
        <v>33</v>
      </c>
      <c r="M24" s="402" t="s">
        <v>33</v>
      </c>
    </row>
    <row r="25" spans="1:13" ht="24" customHeight="1" x14ac:dyDescent="0.25">
      <c r="A25" s="404" t="s">
        <v>104</v>
      </c>
      <c r="B25" s="402">
        <v>5.9</v>
      </c>
      <c r="C25" s="402" t="s">
        <v>33</v>
      </c>
      <c r="D25" s="402">
        <v>0.5</v>
      </c>
      <c r="E25" s="402">
        <v>12.1</v>
      </c>
      <c r="F25" s="402">
        <v>12.3</v>
      </c>
      <c r="G25" s="402">
        <v>11.6</v>
      </c>
      <c r="H25" s="402">
        <v>11.6</v>
      </c>
      <c r="I25" s="402">
        <v>11.6</v>
      </c>
      <c r="J25" s="402">
        <v>13.2</v>
      </c>
      <c r="K25" s="402">
        <v>14.8</v>
      </c>
      <c r="L25" s="402">
        <v>16.2</v>
      </c>
      <c r="M25" s="402">
        <v>17.100000000000001</v>
      </c>
    </row>
    <row r="26" spans="1:13" ht="24" customHeight="1" x14ac:dyDescent="0.25">
      <c r="A26" s="405" t="s">
        <v>22</v>
      </c>
      <c r="B26" s="402">
        <v>2705</v>
      </c>
      <c r="C26" s="402">
        <v>467.6</v>
      </c>
      <c r="D26" s="402">
        <v>649.1</v>
      </c>
      <c r="E26" s="402">
        <v>425.8</v>
      </c>
      <c r="F26" s="402">
        <v>580.20000000000005</v>
      </c>
      <c r="G26" s="402">
        <v>544.4</v>
      </c>
      <c r="H26" s="402">
        <v>534.79999999999995</v>
      </c>
      <c r="I26" s="402">
        <v>398.8</v>
      </c>
      <c r="J26" s="402">
        <v>422.4</v>
      </c>
      <c r="K26" s="402">
        <v>271.8</v>
      </c>
      <c r="L26" s="402">
        <v>344.7</v>
      </c>
      <c r="M26" s="402">
        <v>592.79999999999995</v>
      </c>
    </row>
    <row r="27" spans="1:13" ht="24" customHeight="1" x14ac:dyDescent="0.25">
      <c r="A27" s="404" t="s">
        <v>79</v>
      </c>
      <c r="B27" s="402">
        <v>73</v>
      </c>
      <c r="C27" s="402">
        <v>342.6</v>
      </c>
      <c r="D27" s="402">
        <v>336.9</v>
      </c>
      <c r="E27" s="402">
        <v>354.8</v>
      </c>
      <c r="F27" s="402">
        <v>492.8</v>
      </c>
      <c r="G27" s="402">
        <v>428</v>
      </c>
      <c r="H27" s="402">
        <v>460.3</v>
      </c>
      <c r="I27" s="402">
        <v>352.8</v>
      </c>
      <c r="J27" s="402">
        <v>324.7</v>
      </c>
      <c r="K27" s="402">
        <v>187.3</v>
      </c>
      <c r="L27" s="402">
        <v>186.7</v>
      </c>
      <c r="M27" s="402">
        <v>428.9</v>
      </c>
    </row>
    <row r="28" spans="1:13" ht="24" customHeight="1" x14ac:dyDescent="0.25">
      <c r="A28" s="404" t="s">
        <v>80</v>
      </c>
      <c r="B28" s="402">
        <v>2462.4</v>
      </c>
      <c r="C28" s="402" t="s">
        <v>33</v>
      </c>
      <c r="D28" s="402" t="s">
        <v>33</v>
      </c>
      <c r="E28" s="402" t="s">
        <v>33</v>
      </c>
      <c r="F28" s="402" t="s">
        <v>33</v>
      </c>
      <c r="G28" s="402" t="s">
        <v>33</v>
      </c>
      <c r="H28" s="402" t="s">
        <v>33</v>
      </c>
      <c r="I28" s="402" t="s">
        <v>33</v>
      </c>
      <c r="J28" s="402" t="s">
        <v>33</v>
      </c>
      <c r="K28" s="402" t="s">
        <v>33</v>
      </c>
      <c r="L28" s="402" t="s">
        <v>33</v>
      </c>
      <c r="M28" s="402" t="s">
        <v>33</v>
      </c>
    </row>
    <row r="29" spans="1:13" ht="24" customHeight="1" x14ac:dyDescent="0.25">
      <c r="A29" s="404" t="s">
        <v>401</v>
      </c>
      <c r="B29" s="402">
        <v>169.6</v>
      </c>
      <c r="C29" s="402">
        <v>125</v>
      </c>
      <c r="D29" s="402">
        <v>312.2</v>
      </c>
      <c r="E29" s="402">
        <v>70.900000000000006</v>
      </c>
      <c r="F29" s="402">
        <v>87.5</v>
      </c>
      <c r="G29" s="402">
        <v>116.4</v>
      </c>
      <c r="H29" s="402">
        <v>74.5</v>
      </c>
      <c r="I29" s="402">
        <v>46.1</v>
      </c>
      <c r="J29" s="402">
        <v>97.7</v>
      </c>
      <c r="K29" s="402">
        <v>84.5</v>
      </c>
      <c r="L29" s="402">
        <v>157.9</v>
      </c>
      <c r="M29" s="402">
        <v>163.9</v>
      </c>
    </row>
    <row r="30" spans="1:13" ht="24.75" x14ac:dyDescent="0.25">
      <c r="A30" s="405" t="s">
        <v>81</v>
      </c>
      <c r="B30" s="402">
        <v>58.7</v>
      </c>
      <c r="C30" s="402">
        <v>69.7</v>
      </c>
      <c r="D30" s="402">
        <v>71.3</v>
      </c>
      <c r="E30" s="402">
        <v>48.4</v>
      </c>
      <c r="F30" s="402">
        <v>64.2</v>
      </c>
      <c r="G30" s="402">
        <v>68.599999999999994</v>
      </c>
      <c r="H30" s="402">
        <v>77.099999999999994</v>
      </c>
      <c r="I30" s="402">
        <v>96.3</v>
      </c>
      <c r="J30" s="402">
        <v>135.4</v>
      </c>
      <c r="K30" s="402">
        <v>148.19999999999999</v>
      </c>
      <c r="L30" s="402">
        <v>153.9</v>
      </c>
      <c r="M30" s="402">
        <v>122</v>
      </c>
    </row>
    <row r="31" spans="1:13" ht="12.75" customHeight="1" x14ac:dyDescent="0.25">
      <c r="A31" s="403" t="s">
        <v>24</v>
      </c>
      <c r="B31" s="402">
        <v>517.70000000000005</v>
      </c>
      <c r="C31" s="402">
        <v>533.20000000000005</v>
      </c>
      <c r="D31" s="402">
        <v>563.5</v>
      </c>
      <c r="E31" s="402">
        <v>1091.5999999999999</v>
      </c>
      <c r="F31" s="402">
        <v>523.1</v>
      </c>
      <c r="G31" s="402">
        <v>562</v>
      </c>
      <c r="H31" s="402">
        <v>768</v>
      </c>
      <c r="I31" s="402">
        <v>689</v>
      </c>
      <c r="J31" s="402">
        <v>619.79999999999995</v>
      </c>
      <c r="K31" s="402">
        <v>371.1</v>
      </c>
      <c r="L31" s="402">
        <v>354.7</v>
      </c>
      <c r="M31" s="402">
        <v>227.5</v>
      </c>
    </row>
    <row r="32" spans="1:13" ht="24" customHeight="1" x14ac:dyDescent="0.25">
      <c r="A32" s="405" t="s">
        <v>102</v>
      </c>
      <c r="B32" s="402">
        <v>596.20000000000005</v>
      </c>
      <c r="C32" s="402">
        <v>463.2</v>
      </c>
      <c r="D32" s="402">
        <v>242.5</v>
      </c>
      <c r="E32" s="402">
        <v>175.6</v>
      </c>
      <c r="F32" s="402">
        <v>146.4</v>
      </c>
      <c r="G32" s="402">
        <v>296.2</v>
      </c>
      <c r="H32" s="402">
        <v>753.9</v>
      </c>
      <c r="I32" s="402">
        <v>570.4</v>
      </c>
      <c r="J32" s="402">
        <v>581.1</v>
      </c>
      <c r="K32" s="402">
        <v>511.6</v>
      </c>
      <c r="L32" s="402">
        <v>541.79999999999995</v>
      </c>
      <c r="M32" s="402">
        <v>655</v>
      </c>
    </row>
    <row r="33" spans="1:13" ht="12.75" customHeight="1" x14ac:dyDescent="0.25">
      <c r="A33" s="403" t="s">
        <v>82</v>
      </c>
      <c r="B33" s="402">
        <v>582.29999999999995</v>
      </c>
      <c r="C33" s="402">
        <v>589.5</v>
      </c>
      <c r="D33" s="402">
        <v>504.3</v>
      </c>
      <c r="E33" s="402">
        <v>73.099999999999994</v>
      </c>
      <c r="F33" s="402">
        <v>876.8</v>
      </c>
      <c r="G33" s="402">
        <v>189.2</v>
      </c>
      <c r="H33" s="402">
        <v>256.3</v>
      </c>
      <c r="I33" s="402">
        <v>865.5</v>
      </c>
      <c r="J33" s="402">
        <v>751.7</v>
      </c>
      <c r="K33" s="402">
        <v>222.7</v>
      </c>
      <c r="L33" s="402">
        <v>275.60000000000002</v>
      </c>
      <c r="M33" s="402">
        <v>266.5</v>
      </c>
    </row>
    <row r="34" spans="1:13" ht="12.75" customHeight="1" x14ac:dyDescent="0.25">
      <c r="A34" s="403" t="s">
        <v>25</v>
      </c>
      <c r="B34" s="402">
        <v>0.4</v>
      </c>
      <c r="C34" s="402">
        <v>0.4</v>
      </c>
      <c r="D34" s="402" t="s">
        <v>33</v>
      </c>
      <c r="E34" s="402">
        <v>0</v>
      </c>
      <c r="F34" s="402">
        <v>0</v>
      </c>
      <c r="G34" s="402" t="s">
        <v>33</v>
      </c>
      <c r="H34" s="402" t="s">
        <v>33</v>
      </c>
      <c r="I34" s="402" t="s">
        <v>33</v>
      </c>
      <c r="J34" s="402" t="s">
        <v>33</v>
      </c>
      <c r="K34" s="402" t="s">
        <v>33</v>
      </c>
      <c r="L34" s="402">
        <v>6.4</v>
      </c>
      <c r="M34" s="402">
        <v>32.1</v>
      </c>
    </row>
    <row r="35" spans="1:13" ht="12.75" customHeight="1" x14ac:dyDescent="0.25">
      <c r="A35" s="387" t="s">
        <v>26</v>
      </c>
      <c r="B35" s="402">
        <v>68.7</v>
      </c>
      <c r="C35" s="402">
        <v>72.099999999999994</v>
      </c>
      <c r="D35" s="402">
        <v>79.099999999999994</v>
      </c>
      <c r="E35" s="402">
        <v>80.8</v>
      </c>
      <c r="F35" s="402">
        <v>80.900000000000006</v>
      </c>
      <c r="G35" s="402">
        <v>145.1</v>
      </c>
      <c r="H35" s="402">
        <v>144.5</v>
      </c>
      <c r="I35" s="402">
        <v>88.6</v>
      </c>
      <c r="J35" s="402">
        <v>27.9</v>
      </c>
      <c r="K35" s="402">
        <v>4.7</v>
      </c>
      <c r="L35" s="402" t="s">
        <v>33</v>
      </c>
      <c r="M35" s="402">
        <v>2.7</v>
      </c>
    </row>
    <row r="36" spans="1:13" ht="12.75" customHeight="1" x14ac:dyDescent="0.25">
      <c r="A36" s="403" t="s">
        <v>27</v>
      </c>
      <c r="B36" s="402">
        <v>71.099999999999994</v>
      </c>
      <c r="C36" s="402">
        <v>73.400000000000006</v>
      </c>
      <c r="D36" s="402">
        <v>164.6</v>
      </c>
      <c r="E36" s="402">
        <v>73.7</v>
      </c>
      <c r="F36" s="402">
        <v>71.099999999999994</v>
      </c>
      <c r="G36" s="402">
        <v>74</v>
      </c>
      <c r="H36" s="402">
        <v>107.7</v>
      </c>
      <c r="I36" s="402">
        <v>122.3</v>
      </c>
      <c r="J36" s="402">
        <v>78.2</v>
      </c>
      <c r="K36" s="402">
        <v>91.2</v>
      </c>
      <c r="L36" s="402">
        <v>126.5</v>
      </c>
      <c r="M36" s="402">
        <v>106.2</v>
      </c>
    </row>
    <row r="37" spans="1:13" ht="12.75" customHeight="1" x14ac:dyDescent="0.25">
      <c r="A37" s="403" t="s">
        <v>28</v>
      </c>
      <c r="B37" s="402">
        <v>0.3</v>
      </c>
      <c r="C37" s="402">
        <v>0.2</v>
      </c>
      <c r="D37" s="402" t="s">
        <v>33</v>
      </c>
      <c r="E37" s="402" t="s">
        <v>33</v>
      </c>
      <c r="F37" s="402" t="s">
        <v>33</v>
      </c>
      <c r="G37" s="402" t="s">
        <v>33</v>
      </c>
      <c r="H37" s="402" t="s">
        <v>33</v>
      </c>
      <c r="I37" s="402">
        <v>112.9</v>
      </c>
      <c r="J37" s="402">
        <v>28.3</v>
      </c>
      <c r="K37" s="402">
        <v>4.9000000000000004</v>
      </c>
      <c r="L37" s="402">
        <v>168.3</v>
      </c>
      <c r="M37" s="402">
        <v>336.6</v>
      </c>
    </row>
    <row r="38" spans="1:13" ht="12.75" customHeight="1" x14ac:dyDescent="0.25">
      <c r="A38" s="403" t="s">
        <v>84</v>
      </c>
      <c r="B38" s="402">
        <v>57.3</v>
      </c>
      <c r="C38" s="402">
        <v>72.599999999999994</v>
      </c>
      <c r="D38" s="402">
        <v>87.6</v>
      </c>
      <c r="E38" s="402">
        <v>44.8</v>
      </c>
      <c r="F38" s="402">
        <v>87.7</v>
      </c>
      <c r="G38" s="402">
        <v>117.7</v>
      </c>
      <c r="H38" s="402">
        <v>178.7</v>
      </c>
      <c r="I38" s="402">
        <v>228.4</v>
      </c>
      <c r="J38" s="402">
        <v>133.1</v>
      </c>
      <c r="K38" s="402">
        <v>266.5</v>
      </c>
      <c r="L38" s="402">
        <v>258.3</v>
      </c>
      <c r="M38" s="402">
        <v>248</v>
      </c>
    </row>
    <row r="39" spans="1:13" ht="12.75" customHeight="1" x14ac:dyDescent="0.25">
      <c r="A39" s="403" t="s">
        <v>32</v>
      </c>
      <c r="B39" s="402">
        <v>12.3</v>
      </c>
      <c r="C39" s="402">
        <v>20.2</v>
      </c>
      <c r="D39" s="402">
        <v>276.89999999999998</v>
      </c>
      <c r="E39" s="402">
        <v>7.2</v>
      </c>
      <c r="F39" s="402">
        <v>22.7</v>
      </c>
      <c r="G39" s="402">
        <v>17.100000000000001</v>
      </c>
      <c r="H39" s="402">
        <v>15.9</v>
      </c>
      <c r="I39" s="402">
        <v>33.9</v>
      </c>
      <c r="J39" s="402">
        <v>20.2</v>
      </c>
      <c r="K39" s="402">
        <v>22.1</v>
      </c>
      <c r="L39" s="402">
        <v>22.4</v>
      </c>
      <c r="M39" s="402">
        <v>21.4</v>
      </c>
    </row>
    <row r="40" spans="1:13" ht="12.75" customHeight="1" x14ac:dyDescent="0.25">
      <c r="A40" s="403" t="s">
        <v>85</v>
      </c>
      <c r="B40" s="402">
        <v>0.6</v>
      </c>
      <c r="C40" s="402">
        <v>8.3000000000000007</v>
      </c>
      <c r="D40" s="402">
        <v>11.1</v>
      </c>
      <c r="E40" s="402">
        <v>11.6</v>
      </c>
      <c r="F40" s="402">
        <v>17.5</v>
      </c>
      <c r="G40" s="402">
        <v>17.7</v>
      </c>
      <c r="H40" s="402">
        <v>16.5</v>
      </c>
      <c r="I40" s="402">
        <v>14.8</v>
      </c>
      <c r="J40" s="402">
        <v>33.1</v>
      </c>
      <c r="K40" s="402">
        <v>40.200000000000003</v>
      </c>
      <c r="L40" s="402">
        <v>29.6</v>
      </c>
      <c r="M40" s="402">
        <v>29.2</v>
      </c>
    </row>
    <row r="41" spans="1:13" ht="12.75" customHeight="1" x14ac:dyDescent="0.25">
      <c r="A41" s="403" t="s">
        <v>86</v>
      </c>
      <c r="B41" s="402" t="s">
        <v>33</v>
      </c>
      <c r="C41" s="402" t="s">
        <v>33</v>
      </c>
      <c r="D41" s="402" t="s">
        <v>33</v>
      </c>
      <c r="E41" s="402">
        <v>0.1</v>
      </c>
      <c r="F41" s="402">
        <v>0</v>
      </c>
      <c r="G41" s="402">
        <v>0</v>
      </c>
      <c r="H41" s="402">
        <v>0.2</v>
      </c>
      <c r="I41" s="402" t="s">
        <v>33</v>
      </c>
      <c r="J41" s="402" t="s">
        <v>33</v>
      </c>
      <c r="K41" s="402" t="s">
        <v>33</v>
      </c>
      <c r="L41" s="402" t="s">
        <v>33</v>
      </c>
      <c r="M41" s="402">
        <v>0</v>
      </c>
    </row>
    <row r="42" spans="1:13" ht="24" customHeight="1" x14ac:dyDescent="0.25">
      <c r="A42" s="405" t="s">
        <v>55</v>
      </c>
      <c r="B42" s="402">
        <v>4.9000000000000004</v>
      </c>
      <c r="C42" s="402">
        <v>4.9000000000000004</v>
      </c>
      <c r="D42" s="402" t="s">
        <v>33</v>
      </c>
      <c r="E42" s="402">
        <v>6.5</v>
      </c>
      <c r="F42" s="402">
        <v>4.4000000000000004</v>
      </c>
      <c r="G42" s="402">
        <v>6.2</v>
      </c>
      <c r="H42" s="402">
        <v>3.4</v>
      </c>
      <c r="I42" s="402">
        <v>2.6</v>
      </c>
      <c r="J42" s="402">
        <v>9.5</v>
      </c>
      <c r="K42" s="402">
        <v>29.8</v>
      </c>
      <c r="L42" s="402">
        <v>16.2</v>
      </c>
      <c r="M42" s="402">
        <v>7.8</v>
      </c>
    </row>
    <row r="43" spans="1:13" ht="12.75" customHeight="1" x14ac:dyDescent="0.25">
      <c r="A43" s="403" t="s">
        <v>103</v>
      </c>
      <c r="B43" s="402" t="s">
        <v>33</v>
      </c>
      <c r="C43" s="402">
        <v>114.8</v>
      </c>
      <c r="D43" s="402">
        <v>106.3</v>
      </c>
      <c r="E43" s="402">
        <v>99.5</v>
      </c>
      <c r="F43" s="402">
        <v>96.9</v>
      </c>
      <c r="G43" s="402">
        <v>97.4</v>
      </c>
      <c r="H43" s="402">
        <v>89.7</v>
      </c>
      <c r="I43" s="402">
        <v>90.4</v>
      </c>
      <c r="J43" s="402">
        <v>41.4</v>
      </c>
      <c r="K43" s="402">
        <v>122.9</v>
      </c>
      <c r="L43" s="402">
        <v>86</v>
      </c>
      <c r="M43" s="402">
        <v>87.8</v>
      </c>
    </row>
    <row r="44" spans="1:13" ht="12.75" customHeight="1" x14ac:dyDescent="0.25">
      <c r="A44" s="403" t="s">
        <v>56</v>
      </c>
      <c r="B44" s="402" t="s">
        <v>33</v>
      </c>
      <c r="C44" s="402" t="s">
        <v>33</v>
      </c>
      <c r="D44" s="402" t="s">
        <v>33</v>
      </c>
      <c r="E44" s="402">
        <v>0</v>
      </c>
      <c r="F44" s="402" t="s">
        <v>33</v>
      </c>
      <c r="G44" s="402">
        <v>0.3</v>
      </c>
      <c r="H44" s="402">
        <v>0.7</v>
      </c>
      <c r="I44" s="402">
        <v>0.6</v>
      </c>
      <c r="J44" s="402">
        <v>0</v>
      </c>
      <c r="K44" s="402" t="s">
        <v>33</v>
      </c>
      <c r="L44" s="402" t="s">
        <v>33</v>
      </c>
      <c r="M44" s="402" t="s">
        <v>33</v>
      </c>
    </row>
    <row r="45" spans="1:13" ht="6" customHeight="1" thickBot="1" x14ac:dyDescent="0.3">
      <c r="A45" s="475"/>
      <c r="B45" s="473"/>
      <c r="C45" s="473"/>
      <c r="D45" s="473"/>
      <c r="E45" s="473"/>
      <c r="F45" s="473"/>
      <c r="G45" s="473"/>
      <c r="H45" s="473"/>
      <c r="I45" s="473"/>
      <c r="J45" s="473"/>
      <c r="K45" s="473"/>
      <c r="L45" s="473"/>
      <c r="M45" s="473"/>
    </row>
  </sheetData>
  <hyperlinks>
    <hyperlink ref="A1" location="Мазмуну!A1" display="МАЗМУНУНА  кайтуу" xr:uid="{00000000-0004-0000-7100-000000000000}"/>
  </hyperlinks>
  <pageMargins left="0.78740157480314965" right="0.59055118110236227" top="0.78740157480314965" bottom="0.78740157480314965" header="0.31496062992125984" footer="0.31496062992125984"/>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M46"/>
  <sheetViews>
    <sheetView workbookViewId="0">
      <selection activeCell="M42" sqref="M42"/>
    </sheetView>
  </sheetViews>
  <sheetFormatPr defaultColWidth="8.85546875" defaultRowHeight="15" x14ac:dyDescent="0.25"/>
  <cols>
    <col min="1" max="1" width="37.7109375" style="387" customWidth="1"/>
    <col min="2" max="6" width="8.7109375" style="387" hidden="1" customWidth="1"/>
    <col min="7" max="8" width="9.42578125" style="387" hidden="1" customWidth="1"/>
    <col min="9" max="13" width="9.42578125" style="387" customWidth="1"/>
    <col min="14" max="16384" width="8.85546875" style="390"/>
  </cols>
  <sheetData>
    <row r="1" spans="1:13" s="6" customFormat="1" ht="12.95" customHeight="1" x14ac:dyDescent="0.2">
      <c r="A1" s="952" t="s">
        <v>1375</v>
      </c>
    </row>
    <row r="2" spans="1:13" ht="18" customHeight="1" x14ac:dyDescent="0.25">
      <c r="A2" s="410" t="s">
        <v>427</v>
      </c>
      <c r="B2" s="486"/>
      <c r="C2" s="486"/>
      <c r="D2" s="486"/>
      <c r="E2" s="486"/>
      <c r="F2" s="486"/>
      <c r="G2" s="486"/>
      <c r="H2" s="486"/>
      <c r="I2" s="486"/>
      <c r="J2" s="486"/>
      <c r="K2" s="486"/>
      <c r="L2" s="486"/>
      <c r="M2" s="486"/>
    </row>
    <row r="3" spans="1:13" ht="18" customHeight="1" thickBot="1" x14ac:dyDescent="0.3">
      <c r="A3" s="440" t="s">
        <v>298</v>
      </c>
      <c r="B3" s="487"/>
      <c r="C3" s="487"/>
      <c r="D3" s="487"/>
      <c r="E3" s="487"/>
      <c r="F3" s="487"/>
      <c r="G3" s="487"/>
      <c r="H3" s="487"/>
      <c r="I3" s="487"/>
      <c r="J3" s="487"/>
      <c r="K3" s="487"/>
      <c r="L3" s="487"/>
      <c r="M3" s="487"/>
    </row>
    <row r="4" spans="1:13" s="413" customFormat="1" ht="18" customHeight="1" thickBot="1" x14ac:dyDescent="0.25">
      <c r="A4" s="488"/>
      <c r="B4" s="414">
        <v>2014</v>
      </c>
      <c r="C4" s="414">
        <v>2015</v>
      </c>
      <c r="D4" s="414">
        <v>2016</v>
      </c>
      <c r="E4" s="415">
        <v>2017</v>
      </c>
      <c r="F4" s="415">
        <v>2018</v>
      </c>
      <c r="G4" s="415">
        <v>2019</v>
      </c>
      <c r="H4" s="415">
        <v>2020</v>
      </c>
      <c r="I4" s="415">
        <v>2021</v>
      </c>
      <c r="J4" s="415">
        <v>2022</v>
      </c>
      <c r="K4" s="415">
        <v>2023</v>
      </c>
      <c r="L4" s="415">
        <v>2024</v>
      </c>
      <c r="M4" s="415">
        <v>2025</v>
      </c>
    </row>
    <row r="5" spans="1:13" ht="12.75" customHeight="1" x14ac:dyDescent="0.25">
      <c r="A5" s="428"/>
      <c r="B5" s="487"/>
      <c r="C5" s="487"/>
      <c r="D5" s="487"/>
      <c r="E5" s="487"/>
      <c r="F5" s="487"/>
      <c r="G5" s="487"/>
      <c r="H5" s="487"/>
      <c r="I5" s="487"/>
      <c r="J5" s="487"/>
      <c r="K5" s="487"/>
      <c r="L5" s="487"/>
      <c r="M5" s="487"/>
    </row>
    <row r="6" spans="1:13" s="457" customFormat="1" ht="12.75" customHeight="1" x14ac:dyDescent="0.2">
      <c r="A6" s="429" t="s">
        <v>19</v>
      </c>
      <c r="B6" s="418">
        <v>13553.7</v>
      </c>
      <c r="C6" s="418">
        <v>14665.4</v>
      </c>
      <c r="D6" s="418">
        <v>4896.7</v>
      </c>
      <c r="E6" s="418">
        <v>3332.8</v>
      </c>
      <c r="F6" s="418">
        <v>4328.2</v>
      </c>
      <c r="G6" s="418">
        <v>4178.5</v>
      </c>
      <c r="H6" s="418">
        <v>7382.7</v>
      </c>
      <c r="I6" s="418">
        <v>6980.4</v>
      </c>
      <c r="J6" s="418">
        <v>7205.4</v>
      </c>
      <c r="K6" s="444">
        <v>6521</v>
      </c>
      <c r="L6" s="444">
        <v>8939.7999999999993</v>
      </c>
      <c r="M6" s="444">
        <v>11951.5</v>
      </c>
    </row>
    <row r="7" spans="1:13" s="455" customFormat="1" ht="12.75" customHeight="1" x14ac:dyDescent="0.25">
      <c r="A7" s="431" t="s">
        <v>406</v>
      </c>
      <c r="B7" s="418"/>
      <c r="C7" s="418"/>
      <c r="D7" s="418"/>
      <c r="E7" s="418"/>
      <c r="F7" s="418"/>
      <c r="G7" s="418"/>
      <c r="H7" s="418"/>
      <c r="I7" s="418"/>
      <c r="J7" s="418"/>
      <c r="K7" s="444"/>
      <c r="L7" s="444"/>
      <c r="M7" s="444"/>
    </row>
    <row r="8" spans="1:13" ht="12.75" customHeight="1" x14ac:dyDescent="0.25">
      <c r="A8" s="432" t="s">
        <v>407</v>
      </c>
      <c r="B8" s="402" t="s">
        <v>33</v>
      </c>
      <c r="C8" s="402" t="s">
        <v>33</v>
      </c>
      <c r="D8" s="402">
        <v>1.4</v>
      </c>
      <c r="E8" s="402">
        <v>1</v>
      </c>
      <c r="F8" s="402">
        <v>1.1000000000000001</v>
      </c>
      <c r="G8" s="402">
        <v>0</v>
      </c>
      <c r="H8" s="402">
        <v>1.1000000000000001</v>
      </c>
      <c r="I8" s="402">
        <v>0</v>
      </c>
      <c r="J8" s="402">
        <v>0</v>
      </c>
      <c r="K8" s="402">
        <v>0</v>
      </c>
      <c r="L8" s="402" t="s">
        <v>33</v>
      </c>
      <c r="M8" s="402">
        <v>0</v>
      </c>
    </row>
    <row r="9" spans="1:13" ht="12.75" customHeight="1" x14ac:dyDescent="0.25">
      <c r="A9" s="432" t="s">
        <v>408</v>
      </c>
      <c r="B9" s="402" t="s">
        <v>33</v>
      </c>
      <c r="C9" s="402" t="s">
        <v>33</v>
      </c>
      <c r="D9" s="402" t="s">
        <v>33</v>
      </c>
      <c r="E9" s="402" t="s">
        <v>33</v>
      </c>
      <c r="F9" s="402" t="s">
        <v>33</v>
      </c>
      <c r="G9" s="402" t="s">
        <v>33</v>
      </c>
      <c r="H9" s="402" t="s">
        <v>33</v>
      </c>
      <c r="I9" s="402" t="s">
        <v>33</v>
      </c>
      <c r="J9" s="402" t="s">
        <v>33</v>
      </c>
      <c r="K9" s="402" t="s">
        <v>33</v>
      </c>
      <c r="L9" s="402" t="s">
        <v>33</v>
      </c>
      <c r="M9" s="402">
        <v>0</v>
      </c>
    </row>
    <row r="10" spans="1:13" ht="12.75" customHeight="1" x14ac:dyDescent="0.25">
      <c r="A10" s="432" t="s">
        <v>409</v>
      </c>
      <c r="B10" s="402">
        <v>0.1</v>
      </c>
      <c r="C10" s="402" t="s">
        <v>33</v>
      </c>
      <c r="D10" s="402">
        <v>0</v>
      </c>
      <c r="E10" s="402">
        <v>0</v>
      </c>
      <c r="F10" s="402">
        <v>0</v>
      </c>
      <c r="G10" s="402">
        <v>0</v>
      </c>
      <c r="H10" s="402">
        <v>0</v>
      </c>
      <c r="I10" s="402">
        <v>5.3</v>
      </c>
      <c r="J10" s="402">
        <v>5.3</v>
      </c>
      <c r="K10" s="402">
        <v>5.3</v>
      </c>
      <c r="L10" s="402">
        <v>5.3</v>
      </c>
      <c r="M10" s="402">
        <v>7.7</v>
      </c>
    </row>
    <row r="11" spans="1:13" ht="12.75" customHeight="1" x14ac:dyDescent="0.25">
      <c r="A11" s="432" t="s">
        <v>410</v>
      </c>
      <c r="B11" s="402">
        <v>0.2</v>
      </c>
      <c r="C11" s="402">
        <v>0.3</v>
      </c>
      <c r="D11" s="402">
        <v>0.2</v>
      </c>
      <c r="E11" s="402" t="s">
        <v>33</v>
      </c>
      <c r="F11" s="402" t="s">
        <v>33</v>
      </c>
      <c r="G11" s="402" t="s">
        <v>33</v>
      </c>
      <c r="H11" s="402" t="s">
        <v>33</v>
      </c>
      <c r="I11" s="402">
        <v>5.2</v>
      </c>
      <c r="J11" s="402" t="s">
        <v>33</v>
      </c>
      <c r="K11" s="402" t="s">
        <v>33</v>
      </c>
      <c r="L11" s="402" t="s">
        <v>33</v>
      </c>
      <c r="M11" s="402" t="s">
        <v>33</v>
      </c>
    </row>
    <row r="12" spans="1:13" x14ac:dyDescent="0.25">
      <c r="A12" s="432" t="s">
        <v>411</v>
      </c>
      <c r="B12" s="402">
        <v>147.5</v>
      </c>
      <c r="C12" s="402">
        <v>270.7</v>
      </c>
      <c r="D12" s="402">
        <v>184.3</v>
      </c>
      <c r="E12" s="402">
        <v>199.8</v>
      </c>
      <c r="F12" s="402">
        <v>183.8</v>
      </c>
      <c r="G12" s="402">
        <v>187.8</v>
      </c>
      <c r="H12" s="402">
        <v>388.6</v>
      </c>
      <c r="I12" s="402">
        <v>388.5</v>
      </c>
      <c r="J12" s="402">
        <v>228.3</v>
      </c>
      <c r="K12" s="402">
        <v>237.2</v>
      </c>
      <c r="L12" s="402">
        <v>216.5</v>
      </c>
      <c r="M12" s="402">
        <v>238.6</v>
      </c>
    </row>
    <row r="13" spans="1:13" ht="12.75" customHeight="1" x14ac:dyDescent="0.25">
      <c r="A13" s="432" t="s">
        <v>412</v>
      </c>
      <c r="B13" s="402">
        <v>6541.1</v>
      </c>
      <c r="C13" s="402">
        <v>7124.7</v>
      </c>
      <c r="D13" s="402">
        <v>3924.2</v>
      </c>
      <c r="E13" s="402">
        <v>2341.8000000000002</v>
      </c>
      <c r="F13" s="402">
        <v>3365.9</v>
      </c>
      <c r="G13" s="402">
        <v>2387</v>
      </c>
      <c r="H13" s="402">
        <v>5129.2</v>
      </c>
      <c r="I13" s="402">
        <v>5466.7</v>
      </c>
      <c r="J13" s="402">
        <v>5970.1</v>
      </c>
      <c r="K13" s="402">
        <v>5413.3</v>
      </c>
      <c r="L13" s="402">
        <v>7497.5</v>
      </c>
      <c r="M13" s="402">
        <v>10856.3</v>
      </c>
    </row>
    <row r="14" spans="1:13" ht="12.75" customHeight="1" x14ac:dyDescent="0.25">
      <c r="A14" s="432" t="s">
        <v>413</v>
      </c>
      <c r="B14" s="402" t="s">
        <v>33</v>
      </c>
      <c r="C14" s="402" t="s">
        <v>33</v>
      </c>
      <c r="D14" s="402" t="s">
        <v>33</v>
      </c>
      <c r="E14" s="402" t="s">
        <v>33</v>
      </c>
      <c r="F14" s="402" t="s">
        <v>33</v>
      </c>
      <c r="G14" s="402" t="s">
        <v>33</v>
      </c>
      <c r="H14" s="402" t="s">
        <v>33</v>
      </c>
      <c r="I14" s="402" t="s">
        <v>33</v>
      </c>
      <c r="J14" s="402" t="s">
        <v>33</v>
      </c>
      <c r="K14" s="402" t="s">
        <v>33</v>
      </c>
      <c r="L14" s="402" t="s">
        <v>33</v>
      </c>
      <c r="M14" s="402">
        <v>0</v>
      </c>
    </row>
    <row r="15" spans="1:13" ht="12.75" customHeight="1" x14ac:dyDescent="0.25">
      <c r="A15" s="432" t="s">
        <v>414</v>
      </c>
      <c r="B15" s="402">
        <v>352.1</v>
      </c>
      <c r="C15" s="402">
        <v>521.1</v>
      </c>
      <c r="D15" s="402">
        <v>311.7</v>
      </c>
      <c r="E15" s="402">
        <v>255.8</v>
      </c>
      <c r="F15" s="402">
        <v>300.5</v>
      </c>
      <c r="G15" s="402">
        <v>248.8</v>
      </c>
      <c r="H15" s="402">
        <v>225.5</v>
      </c>
      <c r="I15" s="402">
        <v>177.9</v>
      </c>
      <c r="J15" s="402">
        <v>141.6</v>
      </c>
      <c r="K15" s="402">
        <v>57.5</v>
      </c>
      <c r="L15" s="402">
        <v>51.1</v>
      </c>
      <c r="M15" s="402">
        <v>49.3</v>
      </c>
    </row>
    <row r="16" spans="1:13" x14ac:dyDescent="0.25">
      <c r="A16" s="432" t="s">
        <v>415</v>
      </c>
      <c r="B16" s="402">
        <v>7.9</v>
      </c>
      <c r="C16" s="402">
        <v>10</v>
      </c>
      <c r="D16" s="402">
        <v>6.8</v>
      </c>
      <c r="E16" s="402">
        <v>10.199999999999999</v>
      </c>
      <c r="F16" s="402">
        <v>5.9</v>
      </c>
      <c r="G16" s="402">
        <v>10.199999999999999</v>
      </c>
      <c r="H16" s="402">
        <v>159.30000000000001</v>
      </c>
      <c r="I16" s="402">
        <v>139.9</v>
      </c>
      <c r="J16" s="402">
        <v>137.30000000000001</v>
      </c>
      <c r="K16" s="402">
        <v>134.69999999999999</v>
      </c>
      <c r="L16" s="402">
        <v>133.6</v>
      </c>
      <c r="M16" s="402">
        <v>5.5</v>
      </c>
    </row>
    <row r="17" spans="1:13" ht="12.75" customHeight="1" x14ac:dyDescent="0.25">
      <c r="A17" s="434" t="s">
        <v>416</v>
      </c>
      <c r="B17" s="402">
        <v>0</v>
      </c>
      <c r="C17" s="402">
        <v>0</v>
      </c>
      <c r="D17" s="402">
        <v>0</v>
      </c>
      <c r="E17" s="402">
        <v>0</v>
      </c>
      <c r="F17" s="402">
        <v>0</v>
      </c>
      <c r="G17" s="402">
        <v>0.4</v>
      </c>
      <c r="H17" s="402">
        <v>0</v>
      </c>
      <c r="I17" s="402">
        <v>0</v>
      </c>
      <c r="J17" s="402" t="s">
        <v>33</v>
      </c>
      <c r="K17" s="402" t="s">
        <v>33</v>
      </c>
      <c r="L17" s="402" t="s">
        <v>33</v>
      </c>
      <c r="M17" s="402" t="s">
        <v>33</v>
      </c>
    </row>
    <row r="18" spans="1:13" ht="12.75" customHeight="1" x14ac:dyDescent="0.25">
      <c r="A18" s="432" t="s">
        <v>417</v>
      </c>
      <c r="B18" s="402">
        <v>69.099999999999994</v>
      </c>
      <c r="C18" s="402">
        <v>170.4</v>
      </c>
      <c r="D18" s="402">
        <v>139.9</v>
      </c>
      <c r="E18" s="402">
        <v>138.30000000000001</v>
      </c>
      <c r="F18" s="402">
        <v>140.69999999999999</v>
      </c>
      <c r="G18" s="402">
        <v>139.80000000000001</v>
      </c>
      <c r="H18" s="402">
        <v>165.7</v>
      </c>
      <c r="I18" s="402">
        <v>169.2</v>
      </c>
      <c r="J18" s="402">
        <v>170.2</v>
      </c>
      <c r="K18" s="402">
        <v>167.6</v>
      </c>
      <c r="L18" s="402">
        <v>167.5</v>
      </c>
      <c r="M18" s="402">
        <v>152.9</v>
      </c>
    </row>
    <row r="19" spans="1:13" ht="12.75" customHeight="1" x14ac:dyDescent="0.25">
      <c r="A19" s="432" t="s">
        <v>418</v>
      </c>
      <c r="B19" s="402">
        <v>1</v>
      </c>
      <c r="C19" s="402">
        <v>1.1000000000000001</v>
      </c>
      <c r="D19" s="402">
        <v>4.3</v>
      </c>
      <c r="E19" s="402">
        <v>5.9</v>
      </c>
      <c r="F19" s="402">
        <v>5.9</v>
      </c>
      <c r="G19" s="402">
        <v>7.4</v>
      </c>
      <c r="H19" s="402">
        <v>4</v>
      </c>
      <c r="I19" s="402">
        <v>4.0999999999999996</v>
      </c>
      <c r="J19" s="402">
        <v>0.3</v>
      </c>
      <c r="K19" s="402">
        <v>0.9</v>
      </c>
      <c r="L19" s="402">
        <v>1</v>
      </c>
      <c r="M19" s="402">
        <v>1</v>
      </c>
    </row>
    <row r="20" spans="1:13" ht="12.75" customHeight="1" x14ac:dyDescent="0.25">
      <c r="A20" s="432" t="s">
        <v>419</v>
      </c>
      <c r="B20" s="402">
        <v>6434.7</v>
      </c>
      <c r="C20" s="402">
        <v>6567.1</v>
      </c>
      <c r="D20" s="402">
        <v>323.89999999999998</v>
      </c>
      <c r="E20" s="402">
        <v>379.8</v>
      </c>
      <c r="F20" s="402">
        <v>324.39999999999998</v>
      </c>
      <c r="G20" s="402">
        <v>1197</v>
      </c>
      <c r="H20" s="402">
        <v>1309.2</v>
      </c>
      <c r="I20" s="402">
        <v>623.5</v>
      </c>
      <c r="J20" s="402">
        <v>552.29999999999995</v>
      </c>
      <c r="K20" s="402">
        <v>504.5</v>
      </c>
      <c r="L20" s="402">
        <v>867.4</v>
      </c>
      <c r="M20" s="402">
        <v>640.29999999999995</v>
      </c>
    </row>
    <row r="21" spans="1:13" ht="12.75" customHeight="1" thickBot="1" x14ac:dyDescent="0.3">
      <c r="A21" s="475"/>
      <c r="B21" s="476"/>
      <c r="C21" s="476"/>
      <c r="D21" s="476"/>
      <c r="E21" s="476"/>
      <c r="F21" s="476"/>
      <c r="G21" s="476"/>
      <c r="H21" s="476"/>
      <c r="I21" s="476"/>
      <c r="J21" s="476"/>
      <c r="K21" s="476"/>
      <c r="L21" s="476"/>
      <c r="M21" s="476"/>
    </row>
    <row r="22" spans="1:13" ht="12.75" customHeight="1" x14ac:dyDescent="0.25">
      <c r="A22" s="489"/>
      <c r="B22" s="487"/>
      <c r="C22" s="487"/>
      <c r="D22" s="487"/>
      <c r="E22" s="487"/>
      <c r="F22" s="487"/>
      <c r="G22" s="487"/>
      <c r="H22" s="487"/>
      <c r="I22" s="487"/>
      <c r="J22" s="487"/>
      <c r="K22" s="487"/>
      <c r="L22" s="487"/>
      <c r="M22" s="487"/>
    </row>
    <row r="23" spans="1:13" ht="12.75" customHeight="1" x14ac:dyDescent="0.25">
      <c r="A23" s="489"/>
      <c r="B23" s="487"/>
      <c r="C23" s="487"/>
      <c r="D23" s="487"/>
      <c r="E23" s="487"/>
      <c r="F23" s="487"/>
      <c r="G23" s="487"/>
      <c r="H23" s="487"/>
      <c r="I23" s="487"/>
      <c r="J23" s="487"/>
      <c r="K23" s="487"/>
      <c r="L23" s="487"/>
      <c r="M23" s="487"/>
    </row>
    <row r="24" spans="1:13" ht="12.75" customHeight="1" x14ac:dyDescent="0.25">
      <c r="A24" s="490"/>
      <c r="B24" s="487"/>
      <c r="C24" s="487"/>
      <c r="D24" s="487"/>
      <c r="E24" s="487"/>
      <c r="F24" s="487"/>
      <c r="G24" s="487"/>
      <c r="H24" s="487"/>
      <c r="I24" s="487"/>
      <c r="J24" s="487"/>
      <c r="K24" s="487"/>
      <c r="L24" s="487"/>
      <c r="M24" s="487"/>
    </row>
    <row r="25" spans="1:13" ht="18" customHeight="1" x14ac:dyDescent="0.25">
      <c r="A25" s="410" t="s">
        <v>428</v>
      </c>
      <c r="B25" s="486"/>
      <c r="C25" s="486"/>
      <c r="D25" s="486"/>
      <c r="E25" s="486"/>
      <c r="F25" s="486"/>
      <c r="G25" s="486"/>
      <c r="H25" s="486"/>
      <c r="I25" s="486"/>
      <c r="J25" s="486"/>
      <c r="K25" s="486"/>
      <c r="L25" s="486"/>
      <c r="M25" s="486"/>
    </row>
    <row r="26" spans="1:13" ht="18" customHeight="1" thickBot="1" x14ac:dyDescent="0.3">
      <c r="A26" s="440" t="s">
        <v>298</v>
      </c>
      <c r="B26" s="487"/>
      <c r="C26" s="487"/>
      <c r="D26" s="487"/>
      <c r="E26" s="487"/>
      <c r="F26" s="487"/>
      <c r="G26" s="487"/>
      <c r="H26" s="487"/>
      <c r="I26" s="487"/>
      <c r="J26" s="487"/>
      <c r="K26" s="487"/>
      <c r="L26" s="487"/>
      <c r="M26" s="487"/>
    </row>
    <row r="27" spans="1:13" s="413" customFormat="1" ht="18" customHeight="1" thickBot="1" x14ac:dyDescent="0.25">
      <c r="A27" s="488"/>
      <c r="B27" s="414">
        <v>2014</v>
      </c>
      <c r="C27" s="414">
        <v>2015</v>
      </c>
      <c r="D27" s="414">
        <v>2016</v>
      </c>
      <c r="E27" s="415">
        <v>2017</v>
      </c>
      <c r="F27" s="415">
        <v>2018</v>
      </c>
      <c r="G27" s="415">
        <v>2019</v>
      </c>
      <c r="H27" s="415">
        <v>2020</v>
      </c>
      <c r="I27" s="415">
        <v>2021</v>
      </c>
      <c r="J27" s="415">
        <v>2022</v>
      </c>
      <c r="K27" s="415">
        <v>2023</v>
      </c>
      <c r="L27" s="415">
        <v>2024</v>
      </c>
      <c r="M27" s="415">
        <v>2025</v>
      </c>
    </row>
    <row r="28" spans="1:13" ht="12.75" customHeight="1" x14ac:dyDescent="0.25">
      <c r="A28" s="428"/>
      <c r="B28" s="487"/>
      <c r="C28" s="487"/>
      <c r="D28" s="487"/>
      <c r="E28" s="487"/>
      <c r="F28" s="487"/>
      <c r="G28" s="487"/>
      <c r="H28" s="487"/>
      <c r="I28" s="487"/>
      <c r="J28" s="487"/>
      <c r="K28" s="487"/>
      <c r="L28" s="487"/>
      <c r="M28" s="487"/>
    </row>
    <row r="29" spans="1:13" s="457" customFormat="1" ht="12.75" customHeight="1" x14ac:dyDescent="0.2">
      <c r="A29" s="429" t="s">
        <v>19</v>
      </c>
      <c r="B29" s="418">
        <v>7125.8</v>
      </c>
      <c r="C29" s="418">
        <v>5520.2</v>
      </c>
      <c r="D29" s="418">
        <v>6408.9</v>
      </c>
      <c r="E29" s="418">
        <v>5732.7</v>
      </c>
      <c r="F29" s="418">
        <v>5347.7</v>
      </c>
      <c r="G29" s="418">
        <v>5274.1</v>
      </c>
      <c r="H29" s="418">
        <v>6195.6</v>
      </c>
      <c r="I29" s="418">
        <v>6932</v>
      </c>
      <c r="J29" s="418">
        <v>19763.2</v>
      </c>
      <c r="K29" s="444">
        <v>18550.5</v>
      </c>
      <c r="L29" s="444">
        <v>17609.900000000001</v>
      </c>
      <c r="M29" s="444">
        <v>18760</v>
      </c>
    </row>
    <row r="30" spans="1:13" ht="13.35" customHeight="1" x14ac:dyDescent="0.25">
      <c r="A30" s="431" t="s">
        <v>406</v>
      </c>
      <c r="B30" s="458"/>
      <c r="C30" s="458"/>
      <c r="D30" s="458"/>
      <c r="E30" s="458"/>
      <c r="F30" s="458"/>
      <c r="G30" s="458"/>
      <c r="H30" s="458"/>
      <c r="I30" s="458"/>
      <c r="J30" s="458"/>
      <c r="K30" s="481"/>
      <c r="L30" s="481"/>
      <c r="M30" s="481"/>
    </row>
    <row r="31" spans="1:13" ht="12.75" customHeight="1" x14ac:dyDescent="0.25">
      <c r="A31" s="432" t="s">
        <v>407</v>
      </c>
      <c r="B31" s="402">
        <v>3.1</v>
      </c>
      <c r="C31" s="402">
        <v>3.1</v>
      </c>
      <c r="D31" s="402">
        <v>3.1</v>
      </c>
      <c r="E31" s="458" t="s">
        <v>33</v>
      </c>
      <c r="F31" s="458" t="s">
        <v>33</v>
      </c>
      <c r="G31" s="458" t="s">
        <v>33</v>
      </c>
      <c r="H31" s="458" t="s">
        <v>33</v>
      </c>
      <c r="I31" s="458">
        <v>0.1</v>
      </c>
      <c r="J31" s="458" t="s">
        <v>33</v>
      </c>
      <c r="K31" s="481" t="s">
        <v>33</v>
      </c>
      <c r="L31" s="481">
        <v>0</v>
      </c>
      <c r="M31" s="481">
        <v>0</v>
      </c>
    </row>
    <row r="32" spans="1:13" ht="12.75" customHeight="1" x14ac:dyDescent="0.25">
      <c r="A32" s="432" t="s">
        <v>408</v>
      </c>
      <c r="B32" s="402">
        <v>0.1</v>
      </c>
      <c r="C32" s="402">
        <v>0.1</v>
      </c>
      <c r="D32" s="402">
        <v>0.1</v>
      </c>
      <c r="E32" s="458" t="s">
        <v>33</v>
      </c>
      <c r="F32" s="458" t="s">
        <v>33</v>
      </c>
      <c r="G32" s="458" t="s">
        <v>33</v>
      </c>
      <c r="H32" s="458" t="s">
        <v>33</v>
      </c>
      <c r="I32" s="458">
        <v>0</v>
      </c>
      <c r="J32" s="458" t="s">
        <v>33</v>
      </c>
      <c r="K32" s="481" t="s">
        <v>33</v>
      </c>
      <c r="L32" s="481" t="s">
        <v>33</v>
      </c>
      <c r="M32" s="481" t="s">
        <v>33</v>
      </c>
    </row>
    <row r="33" spans="1:13" ht="12.75" customHeight="1" x14ac:dyDescent="0.25">
      <c r="A33" s="432" t="s">
        <v>409</v>
      </c>
      <c r="B33" s="402">
        <v>1.9</v>
      </c>
      <c r="C33" s="402">
        <v>1.9</v>
      </c>
      <c r="D33" s="402">
        <v>3.2</v>
      </c>
      <c r="E33" s="458">
        <v>0</v>
      </c>
      <c r="F33" s="458">
        <v>0</v>
      </c>
      <c r="G33" s="458" t="s">
        <v>33</v>
      </c>
      <c r="H33" s="458" t="s">
        <v>33</v>
      </c>
      <c r="I33" s="458" t="s">
        <v>33</v>
      </c>
      <c r="J33" s="458" t="s">
        <v>33</v>
      </c>
      <c r="K33" s="481" t="s">
        <v>33</v>
      </c>
      <c r="L33" s="481" t="s">
        <v>33</v>
      </c>
      <c r="M33" s="481">
        <v>0</v>
      </c>
    </row>
    <row r="34" spans="1:13" ht="12.75" customHeight="1" x14ac:dyDescent="0.25">
      <c r="A34" s="432" t="s">
        <v>410</v>
      </c>
      <c r="B34" s="402" t="s">
        <v>33</v>
      </c>
      <c r="C34" s="402" t="s">
        <v>33</v>
      </c>
      <c r="D34" s="402" t="s">
        <v>33</v>
      </c>
      <c r="E34" s="458" t="s">
        <v>33</v>
      </c>
      <c r="F34" s="458" t="s">
        <v>33</v>
      </c>
      <c r="G34" s="458" t="s">
        <v>33</v>
      </c>
      <c r="H34" s="458" t="s">
        <v>33</v>
      </c>
      <c r="I34" s="458" t="s">
        <v>33</v>
      </c>
      <c r="J34" s="458" t="s">
        <v>33</v>
      </c>
      <c r="K34" s="481" t="s">
        <v>33</v>
      </c>
      <c r="L34" s="481" t="s">
        <v>33</v>
      </c>
      <c r="M34" s="481" t="s">
        <v>33</v>
      </c>
    </row>
    <row r="35" spans="1:13" ht="12.75" customHeight="1" x14ac:dyDescent="0.25">
      <c r="A35" s="432" t="s">
        <v>411</v>
      </c>
      <c r="B35" s="402">
        <v>2578</v>
      </c>
      <c r="C35" s="402">
        <v>43.8</v>
      </c>
      <c r="D35" s="402">
        <v>45.2</v>
      </c>
      <c r="E35" s="458">
        <v>59.6</v>
      </c>
      <c r="F35" s="458">
        <v>164</v>
      </c>
      <c r="G35" s="458">
        <v>135.5</v>
      </c>
      <c r="H35" s="458">
        <v>561.9</v>
      </c>
      <c r="I35" s="458">
        <v>143.5</v>
      </c>
      <c r="J35" s="458">
        <v>133.1</v>
      </c>
      <c r="K35" s="481">
        <v>129.1</v>
      </c>
      <c r="L35" s="481">
        <v>119</v>
      </c>
      <c r="M35" s="481">
        <v>121.7</v>
      </c>
    </row>
    <row r="36" spans="1:13" ht="12.75" customHeight="1" x14ac:dyDescent="0.25">
      <c r="A36" s="432" t="s">
        <v>412</v>
      </c>
      <c r="B36" s="402">
        <v>3024.5</v>
      </c>
      <c r="C36" s="402">
        <v>3567.8</v>
      </c>
      <c r="D36" s="402">
        <v>4086.4</v>
      </c>
      <c r="E36" s="458">
        <v>3756</v>
      </c>
      <c r="F36" s="458">
        <v>2947.3</v>
      </c>
      <c r="G36" s="458">
        <v>2748.9</v>
      </c>
      <c r="H36" s="458">
        <v>2919.4</v>
      </c>
      <c r="I36" s="458">
        <v>3981.6</v>
      </c>
      <c r="J36" s="458">
        <v>4501</v>
      </c>
      <c r="K36" s="481">
        <v>2517.8000000000002</v>
      </c>
      <c r="L36" s="481">
        <v>2720</v>
      </c>
      <c r="M36" s="481">
        <v>2938</v>
      </c>
    </row>
    <row r="37" spans="1:13" ht="12.75" customHeight="1" x14ac:dyDescent="0.25">
      <c r="A37" s="432" t="s">
        <v>413</v>
      </c>
      <c r="B37" s="402" t="s">
        <v>33</v>
      </c>
      <c r="C37" s="402">
        <v>0</v>
      </c>
      <c r="D37" s="402" t="s">
        <v>33</v>
      </c>
      <c r="E37" s="458">
        <v>0</v>
      </c>
      <c r="F37" s="458" t="s">
        <v>33</v>
      </c>
      <c r="G37" s="458" t="s">
        <v>33</v>
      </c>
      <c r="H37" s="458" t="s">
        <v>33</v>
      </c>
      <c r="I37" s="458" t="s">
        <v>33</v>
      </c>
      <c r="J37" s="458" t="s">
        <v>33</v>
      </c>
      <c r="K37" s="481" t="s">
        <v>33</v>
      </c>
      <c r="L37" s="481">
        <v>0.1</v>
      </c>
      <c r="M37" s="481">
        <v>0.1</v>
      </c>
    </row>
    <row r="38" spans="1:13" ht="12.75" customHeight="1" x14ac:dyDescent="0.25">
      <c r="A38" s="432" t="s">
        <v>414</v>
      </c>
      <c r="B38" s="402">
        <v>329.3</v>
      </c>
      <c r="C38" s="402">
        <v>312.7</v>
      </c>
      <c r="D38" s="402">
        <v>285</v>
      </c>
      <c r="E38" s="458">
        <v>229.1</v>
      </c>
      <c r="F38" s="458">
        <v>204.9</v>
      </c>
      <c r="G38" s="458">
        <v>391.8</v>
      </c>
      <c r="H38" s="458">
        <v>406.5</v>
      </c>
      <c r="I38" s="458">
        <v>250.4</v>
      </c>
      <c r="J38" s="458">
        <v>277.89999999999998</v>
      </c>
      <c r="K38" s="481">
        <v>235.7</v>
      </c>
      <c r="L38" s="481">
        <v>220.4</v>
      </c>
      <c r="M38" s="481">
        <v>245</v>
      </c>
    </row>
    <row r="39" spans="1:13" ht="12.75" customHeight="1" x14ac:dyDescent="0.25">
      <c r="A39" s="432" t="s">
        <v>415</v>
      </c>
      <c r="B39" s="402">
        <v>4.0999999999999996</v>
      </c>
      <c r="C39" s="402">
        <v>3.7</v>
      </c>
      <c r="D39" s="402">
        <v>1.2</v>
      </c>
      <c r="E39" s="458">
        <v>0.5</v>
      </c>
      <c r="F39" s="458">
        <v>0.5</v>
      </c>
      <c r="G39" s="458">
        <v>0.3</v>
      </c>
      <c r="H39" s="458">
        <v>0.3</v>
      </c>
      <c r="I39" s="458">
        <v>0.2</v>
      </c>
      <c r="J39" s="458">
        <v>29.9</v>
      </c>
      <c r="K39" s="481">
        <v>34.6</v>
      </c>
      <c r="L39" s="481">
        <v>34.6</v>
      </c>
      <c r="M39" s="481">
        <v>34.6</v>
      </c>
    </row>
    <row r="40" spans="1:13" ht="12.75" customHeight="1" x14ac:dyDescent="0.25">
      <c r="A40" s="434" t="s">
        <v>416</v>
      </c>
      <c r="B40" s="402">
        <v>0.1</v>
      </c>
      <c r="C40" s="402">
        <v>0.1</v>
      </c>
      <c r="D40" s="402">
        <v>0.1</v>
      </c>
      <c r="E40" s="458" t="s">
        <v>33</v>
      </c>
      <c r="F40" s="458" t="s">
        <v>33</v>
      </c>
      <c r="G40" s="458" t="s">
        <v>33</v>
      </c>
      <c r="H40" s="458" t="s">
        <v>33</v>
      </c>
      <c r="I40" s="458" t="s">
        <v>33</v>
      </c>
      <c r="J40" s="458" t="s">
        <v>33</v>
      </c>
      <c r="K40" s="481" t="s">
        <v>33</v>
      </c>
      <c r="L40" s="481">
        <v>0</v>
      </c>
      <c r="M40" s="481">
        <v>0</v>
      </c>
    </row>
    <row r="41" spans="1:13" ht="12.75" customHeight="1" x14ac:dyDescent="0.25">
      <c r="A41" s="432" t="s">
        <v>417</v>
      </c>
      <c r="B41" s="402">
        <v>30.1</v>
      </c>
      <c r="C41" s="402">
        <v>37.9</v>
      </c>
      <c r="D41" s="402">
        <v>94.3</v>
      </c>
      <c r="E41" s="458">
        <v>51.7</v>
      </c>
      <c r="F41" s="458">
        <v>125.5</v>
      </c>
      <c r="G41" s="458">
        <v>125.1</v>
      </c>
      <c r="H41" s="458">
        <v>148.19999999999999</v>
      </c>
      <c r="I41" s="458">
        <v>40.200000000000003</v>
      </c>
      <c r="J41" s="458">
        <v>152.9</v>
      </c>
      <c r="K41" s="481">
        <v>158.19999999999999</v>
      </c>
      <c r="L41" s="481">
        <v>225</v>
      </c>
      <c r="M41" s="481">
        <v>779.1</v>
      </c>
    </row>
    <row r="42" spans="1:13" ht="12.75" customHeight="1" x14ac:dyDescent="0.25">
      <c r="A42" s="432" t="s">
        <v>418</v>
      </c>
      <c r="B42" s="402">
        <v>3.4</v>
      </c>
      <c r="C42" s="402">
        <v>0.1</v>
      </c>
      <c r="D42" s="402">
        <v>0.1</v>
      </c>
      <c r="E42" s="458">
        <v>0</v>
      </c>
      <c r="F42" s="458" t="s">
        <v>33</v>
      </c>
      <c r="G42" s="458">
        <v>0</v>
      </c>
      <c r="H42" s="458">
        <v>0</v>
      </c>
      <c r="I42" s="458">
        <v>0</v>
      </c>
      <c r="J42" s="458">
        <v>0.1</v>
      </c>
      <c r="K42" s="481">
        <v>0</v>
      </c>
      <c r="L42" s="481">
        <v>0</v>
      </c>
      <c r="M42" s="481">
        <v>67.3</v>
      </c>
    </row>
    <row r="43" spans="1:13" ht="12.75" customHeight="1" x14ac:dyDescent="0.25">
      <c r="A43" s="432" t="s">
        <v>419</v>
      </c>
      <c r="B43" s="402">
        <v>1151.2</v>
      </c>
      <c r="C43" s="402">
        <v>1548.9</v>
      </c>
      <c r="D43" s="402">
        <v>1890.2</v>
      </c>
      <c r="E43" s="458">
        <v>1635.7</v>
      </c>
      <c r="F43" s="458">
        <v>1905.6</v>
      </c>
      <c r="G43" s="458">
        <v>1872.4</v>
      </c>
      <c r="H43" s="458">
        <v>2159.1999999999998</v>
      </c>
      <c r="I43" s="458">
        <v>2515.9</v>
      </c>
      <c r="J43" s="458">
        <v>14668.3</v>
      </c>
      <c r="K43" s="481">
        <v>15475</v>
      </c>
      <c r="L43" s="481">
        <v>14290.8</v>
      </c>
      <c r="M43" s="481">
        <v>14574.3</v>
      </c>
    </row>
    <row r="44" spans="1:13" ht="12.75" customHeight="1" thickBot="1" x14ac:dyDescent="0.3">
      <c r="A44" s="475"/>
      <c r="B44" s="476"/>
      <c r="C44" s="476"/>
      <c r="D44" s="476"/>
      <c r="E44" s="476"/>
      <c r="F44" s="476"/>
      <c r="G44" s="476"/>
      <c r="H44" s="476"/>
      <c r="I44" s="476"/>
      <c r="J44" s="476"/>
      <c r="K44" s="476"/>
      <c r="L44" s="476"/>
      <c r="M44" s="476"/>
    </row>
    <row r="45" spans="1:13" x14ac:dyDescent="0.25">
      <c r="A45" s="471"/>
      <c r="B45" s="471"/>
      <c r="C45" s="471"/>
      <c r="D45" s="471"/>
      <c r="E45" s="471"/>
      <c r="F45" s="471"/>
      <c r="G45" s="471"/>
      <c r="H45" s="471"/>
      <c r="I45" s="471"/>
      <c r="J45" s="471"/>
      <c r="K45" s="471"/>
      <c r="L45" s="471"/>
      <c r="M45" s="471"/>
    </row>
    <row r="46" spans="1:13" x14ac:dyDescent="0.25">
      <c r="A46" s="471"/>
      <c r="B46" s="471"/>
      <c r="C46" s="471"/>
      <c r="D46" s="471"/>
      <c r="E46" s="471"/>
      <c r="F46" s="471"/>
      <c r="G46" s="471"/>
      <c r="H46" s="471"/>
      <c r="I46" s="471"/>
      <c r="J46" s="471"/>
      <c r="K46" s="471"/>
      <c r="L46" s="471"/>
      <c r="M46" s="471"/>
    </row>
  </sheetData>
  <hyperlinks>
    <hyperlink ref="A1" location="Мазмуну!A1" display="МАЗМУНУНА  кайтуу" xr:uid="{00000000-0004-0000-7200-000000000000}"/>
  </hyperlinks>
  <pageMargins left="0.78740157480314965" right="0.59055118110236227" top="0.78740157480314965" bottom="0.78740157480314965"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M46"/>
  <sheetViews>
    <sheetView workbookViewId="0">
      <selection activeCell="M42" sqref="M42"/>
    </sheetView>
  </sheetViews>
  <sheetFormatPr defaultColWidth="8.85546875" defaultRowHeight="15" x14ac:dyDescent="0.25"/>
  <cols>
    <col min="1" max="1" width="41.42578125" style="471" customWidth="1"/>
    <col min="2" max="6" width="8.7109375" style="433" hidden="1" customWidth="1"/>
    <col min="7" max="8" width="9.5703125" style="433" hidden="1" customWidth="1"/>
    <col min="9" max="10" width="9.5703125" style="433" customWidth="1"/>
    <col min="11" max="13" width="10" style="433" customWidth="1"/>
    <col min="14" max="16384" width="8.85546875" style="390"/>
  </cols>
  <sheetData>
    <row r="1" spans="1:13" s="6" customFormat="1" ht="12.95" customHeight="1" x14ac:dyDescent="0.2">
      <c r="A1" s="952" t="s">
        <v>1375</v>
      </c>
    </row>
    <row r="2" spans="1:13" ht="18" customHeight="1" x14ac:dyDescent="0.25">
      <c r="A2" s="491" t="s">
        <v>429</v>
      </c>
      <c r="B2" s="492"/>
      <c r="C2" s="492"/>
      <c r="D2" s="492"/>
      <c r="E2" s="492"/>
      <c r="F2" s="492"/>
      <c r="G2" s="492"/>
      <c r="H2" s="492"/>
      <c r="I2" s="492"/>
      <c r="J2" s="492"/>
      <c r="K2" s="492"/>
      <c r="L2" s="492"/>
      <c r="M2" s="492"/>
    </row>
    <row r="3" spans="1:13" ht="18" customHeight="1" x14ac:dyDescent="0.25">
      <c r="A3" s="493" t="s">
        <v>430</v>
      </c>
      <c r="B3" s="494"/>
      <c r="C3" s="494"/>
      <c r="D3" s="494"/>
      <c r="E3" s="494"/>
      <c r="F3" s="494"/>
      <c r="G3" s="494"/>
      <c r="H3" s="494"/>
      <c r="I3" s="494"/>
      <c r="J3" s="494"/>
      <c r="K3" s="494"/>
      <c r="L3" s="494"/>
      <c r="M3" s="494"/>
    </row>
    <row r="4" spans="1:13" ht="18" customHeight="1" thickBot="1" x14ac:dyDescent="0.3">
      <c r="A4" s="440" t="s">
        <v>298</v>
      </c>
      <c r="B4" s="495"/>
      <c r="C4" s="495"/>
      <c r="D4" s="495"/>
      <c r="E4" s="495"/>
      <c r="F4" s="495"/>
      <c r="G4" s="495"/>
      <c r="H4" s="495"/>
      <c r="I4" s="495"/>
      <c r="J4" s="495"/>
      <c r="K4" s="495"/>
      <c r="L4" s="495"/>
      <c r="M4" s="495"/>
    </row>
    <row r="5" spans="1:13" s="413" customFormat="1" ht="18" customHeight="1" thickBot="1" x14ac:dyDescent="0.25">
      <c r="A5" s="496"/>
      <c r="B5" s="497">
        <v>2014</v>
      </c>
      <c r="C5" s="497">
        <v>2015</v>
      </c>
      <c r="D5" s="497">
        <v>2016</v>
      </c>
      <c r="E5" s="497">
        <v>2017</v>
      </c>
      <c r="F5" s="497">
        <v>2018</v>
      </c>
      <c r="G5" s="497">
        <v>2019</v>
      </c>
      <c r="H5" s="497">
        <v>2020</v>
      </c>
      <c r="I5" s="497">
        <v>2021</v>
      </c>
      <c r="J5" s="497">
        <v>2022</v>
      </c>
      <c r="K5" s="497">
        <v>2023</v>
      </c>
      <c r="L5" s="497">
        <v>2024</v>
      </c>
      <c r="M5" s="497">
        <v>2025</v>
      </c>
    </row>
    <row r="6" spans="1:13" ht="4.3499999999999996" customHeight="1" x14ac:dyDescent="0.25">
      <c r="A6" s="498"/>
      <c r="B6" s="499"/>
      <c r="C6" s="499"/>
      <c r="D6" s="499"/>
      <c r="E6" s="499"/>
      <c r="F6" s="499"/>
      <c r="G6" s="499"/>
      <c r="H6" s="499"/>
      <c r="I6" s="499"/>
      <c r="J6" s="499"/>
      <c r="K6" s="499"/>
      <c r="L6" s="499"/>
      <c r="M6" s="499"/>
    </row>
    <row r="7" spans="1:13" ht="12.75" customHeight="1" x14ac:dyDescent="0.25">
      <c r="A7" s="396" t="s">
        <v>19</v>
      </c>
      <c r="B7" s="430">
        <v>245577.8</v>
      </c>
      <c r="C7" s="430">
        <v>343104</v>
      </c>
      <c r="D7" s="430">
        <v>352537.9</v>
      </c>
      <c r="E7" s="430">
        <v>340241.4</v>
      </c>
      <c r="F7" s="430">
        <v>386235.6</v>
      </c>
      <c r="G7" s="430">
        <v>403548.9</v>
      </c>
      <c r="H7" s="430">
        <v>481166.8</v>
      </c>
      <c r="I7" s="430">
        <v>531498.9</v>
      </c>
      <c r="J7" s="430">
        <v>572555.30000000005</v>
      </c>
      <c r="K7" s="437">
        <v>620544.69999999995</v>
      </c>
      <c r="L7" s="437">
        <v>744219.5</v>
      </c>
      <c r="M7" s="437">
        <v>1098192.6000000001</v>
      </c>
    </row>
    <row r="8" spans="1:13" ht="13.15" customHeight="1" x14ac:dyDescent="0.25">
      <c r="A8" s="398" t="s">
        <v>20</v>
      </c>
      <c r="B8" s="500"/>
      <c r="C8" s="500"/>
      <c r="D8" s="500"/>
      <c r="E8" s="399"/>
      <c r="F8" s="501"/>
      <c r="G8" s="502"/>
      <c r="H8" s="502">
        <v>481166.8</v>
      </c>
      <c r="I8" s="502"/>
      <c r="J8" s="502"/>
      <c r="K8" s="459"/>
      <c r="L8" s="459"/>
      <c r="M8" s="459">
        <v>1098192.6000000001</v>
      </c>
    </row>
    <row r="9" spans="1:13" ht="15.6" customHeight="1" x14ac:dyDescent="0.25">
      <c r="A9" s="401" t="s">
        <v>50</v>
      </c>
      <c r="B9" s="433">
        <v>1566</v>
      </c>
      <c r="C9" s="433">
        <v>1760.8</v>
      </c>
      <c r="D9" s="433">
        <v>1979.7</v>
      </c>
      <c r="E9" s="433">
        <v>2036.3</v>
      </c>
      <c r="F9" s="433">
        <v>1856.2</v>
      </c>
      <c r="G9" s="433">
        <v>1797.6</v>
      </c>
      <c r="H9" s="433">
        <v>1908.5</v>
      </c>
      <c r="I9" s="433">
        <v>2989.9</v>
      </c>
      <c r="J9" s="433">
        <v>3670.8</v>
      </c>
      <c r="K9" s="438">
        <v>3904.4</v>
      </c>
      <c r="L9" s="438">
        <v>5653.6</v>
      </c>
      <c r="M9" s="438">
        <v>7354.9</v>
      </c>
    </row>
    <row r="10" spans="1:13" ht="12.75" customHeight="1" x14ac:dyDescent="0.25">
      <c r="A10" s="403" t="s">
        <v>101</v>
      </c>
      <c r="B10" s="433">
        <v>11904</v>
      </c>
      <c r="C10" s="433">
        <v>29399.7</v>
      </c>
      <c r="D10" s="433">
        <v>48712.4</v>
      </c>
      <c r="E10" s="433">
        <v>41067.5</v>
      </c>
      <c r="F10" s="433">
        <v>40935.4</v>
      </c>
      <c r="G10" s="433">
        <v>45666.5</v>
      </c>
      <c r="H10" s="433">
        <v>55618.5</v>
      </c>
      <c r="I10" s="433">
        <v>75851.899999999994</v>
      </c>
      <c r="J10" s="433">
        <v>87788.2</v>
      </c>
      <c r="K10" s="438">
        <v>97494.7</v>
      </c>
      <c r="L10" s="438">
        <v>92968.8</v>
      </c>
      <c r="M10" s="438">
        <v>87206.2</v>
      </c>
    </row>
    <row r="11" spans="1:13" ht="12.75" customHeight="1" x14ac:dyDescent="0.25">
      <c r="A11" s="403" t="s">
        <v>64</v>
      </c>
      <c r="B11" s="433">
        <v>28390.799999999999</v>
      </c>
      <c r="C11" s="433">
        <v>61207.199999999997</v>
      </c>
      <c r="D11" s="433">
        <v>59011.199999999997</v>
      </c>
      <c r="E11" s="433">
        <v>68954</v>
      </c>
      <c r="F11" s="433">
        <v>67520.899999999994</v>
      </c>
      <c r="G11" s="433">
        <v>83045.5</v>
      </c>
      <c r="H11" s="433">
        <v>89755</v>
      </c>
      <c r="I11" s="433">
        <v>112792.7</v>
      </c>
      <c r="J11" s="433">
        <v>117269.8</v>
      </c>
      <c r="K11" s="438">
        <v>121437.4</v>
      </c>
      <c r="L11" s="438">
        <v>144235.6</v>
      </c>
      <c r="M11" s="438">
        <v>147299.5</v>
      </c>
    </row>
    <row r="12" spans="1:13" ht="23.45" customHeight="1" x14ac:dyDescent="0.25">
      <c r="A12" s="404" t="s">
        <v>90</v>
      </c>
      <c r="B12" s="433">
        <v>12771.9</v>
      </c>
      <c r="C12" s="433">
        <v>14597.3</v>
      </c>
      <c r="D12" s="433">
        <v>13263.2</v>
      </c>
      <c r="E12" s="433">
        <v>15900.6</v>
      </c>
      <c r="F12" s="433">
        <v>15818.2</v>
      </c>
      <c r="G12" s="433">
        <v>15658.4</v>
      </c>
      <c r="H12" s="433">
        <v>16489.599999999999</v>
      </c>
      <c r="I12" s="433">
        <v>15502.8</v>
      </c>
      <c r="J12" s="433">
        <v>14324.6</v>
      </c>
      <c r="K12" s="438">
        <v>15844.4</v>
      </c>
      <c r="L12" s="438">
        <v>19015.099999999999</v>
      </c>
      <c r="M12" s="438">
        <v>17158.5</v>
      </c>
    </row>
    <row r="13" spans="1:13" ht="12.75" customHeight="1" x14ac:dyDescent="0.25">
      <c r="A13" s="317" t="s">
        <v>66</v>
      </c>
      <c r="B13" s="433">
        <v>395</v>
      </c>
      <c r="C13" s="433">
        <v>23.9</v>
      </c>
      <c r="D13" s="433">
        <v>13.8</v>
      </c>
      <c r="E13" s="433">
        <v>25.6</v>
      </c>
      <c r="F13" s="433">
        <v>45.6</v>
      </c>
      <c r="G13" s="433">
        <v>60.8</v>
      </c>
      <c r="H13" s="433">
        <v>84.6</v>
      </c>
      <c r="I13" s="433">
        <v>84.5</v>
      </c>
      <c r="J13" s="433">
        <v>69.099999999999994</v>
      </c>
      <c r="K13" s="438">
        <v>73.400000000000006</v>
      </c>
      <c r="L13" s="438">
        <v>49.3</v>
      </c>
      <c r="M13" s="438">
        <v>90</v>
      </c>
    </row>
    <row r="14" spans="1:13" ht="36.75" x14ac:dyDescent="0.25">
      <c r="A14" s="404" t="s">
        <v>91</v>
      </c>
      <c r="B14" s="433">
        <v>4319.8999999999996</v>
      </c>
      <c r="C14" s="433">
        <v>4242</v>
      </c>
      <c r="D14" s="433">
        <v>2030.9</v>
      </c>
      <c r="E14" s="433">
        <v>2784.2</v>
      </c>
      <c r="F14" s="433">
        <v>1787.7</v>
      </c>
      <c r="G14" s="433">
        <v>1854</v>
      </c>
      <c r="H14" s="433">
        <v>3089.4</v>
      </c>
      <c r="I14" s="433">
        <v>3739</v>
      </c>
      <c r="J14" s="433">
        <v>5394.2</v>
      </c>
      <c r="K14" s="438">
        <v>4966.8999999999996</v>
      </c>
      <c r="L14" s="438">
        <v>5746.5</v>
      </c>
      <c r="M14" s="438">
        <v>4622.3</v>
      </c>
    </row>
    <row r="15" spans="1:13" ht="24.75" x14ac:dyDescent="0.25">
      <c r="A15" s="404" t="s">
        <v>68</v>
      </c>
      <c r="B15" s="433">
        <v>882.5</v>
      </c>
      <c r="C15" s="433">
        <v>917.4</v>
      </c>
      <c r="D15" s="433">
        <v>1193.4000000000001</v>
      </c>
      <c r="E15" s="433">
        <v>1233</v>
      </c>
      <c r="F15" s="433">
        <v>1360.5</v>
      </c>
      <c r="G15" s="433">
        <v>1217.3</v>
      </c>
      <c r="H15" s="433">
        <v>1210.2</v>
      </c>
      <c r="I15" s="433">
        <v>1298.5</v>
      </c>
      <c r="J15" s="433">
        <v>1262.5</v>
      </c>
      <c r="K15" s="438">
        <v>1831.9</v>
      </c>
      <c r="L15" s="438">
        <v>1617.9</v>
      </c>
      <c r="M15" s="438">
        <v>1102</v>
      </c>
    </row>
    <row r="16" spans="1:13" ht="23.85" customHeight="1" x14ac:dyDescent="0.25">
      <c r="A16" s="404" t="s">
        <v>95</v>
      </c>
      <c r="B16" s="433">
        <v>432.7</v>
      </c>
      <c r="C16" s="433">
        <v>29318.400000000001</v>
      </c>
      <c r="D16" s="433">
        <v>31344.1</v>
      </c>
      <c r="E16" s="433">
        <v>36299.300000000003</v>
      </c>
      <c r="F16" s="433">
        <v>34854.5</v>
      </c>
      <c r="G16" s="433">
        <v>36472.5</v>
      </c>
      <c r="H16" s="433">
        <v>45034.1</v>
      </c>
      <c r="I16" s="433">
        <v>44813.8</v>
      </c>
      <c r="J16" s="433">
        <v>45401.2</v>
      </c>
      <c r="K16" s="438">
        <v>47421.3</v>
      </c>
      <c r="L16" s="438">
        <v>48714.1</v>
      </c>
      <c r="M16" s="438">
        <v>48908.1</v>
      </c>
    </row>
    <row r="17" spans="1:13" ht="12.75" customHeight="1" x14ac:dyDescent="0.25">
      <c r="A17" s="317" t="s">
        <v>70</v>
      </c>
      <c r="B17" s="433">
        <v>555.4</v>
      </c>
      <c r="C17" s="433">
        <v>631.1</v>
      </c>
      <c r="D17" s="433">
        <v>750.9</v>
      </c>
      <c r="E17" s="433">
        <v>804.2</v>
      </c>
      <c r="F17" s="433">
        <v>929.3</v>
      </c>
      <c r="G17" s="433">
        <v>1254.2</v>
      </c>
      <c r="H17" s="433">
        <v>1501.2</v>
      </c>
      <c r="I17" s="433">
        <v>1635.3</v>
      </c>
      <c r="J17" s="433">
        <v>1605.4</v>
      </c>
      <c r="K17" s="438">
        <v>831.5</v>
      </c>
      <c r="L17" s="438">
        <v>794</v>
      </c>
      <c r="M17" s="438">
        <v>1156.4000000000001</v>
      </c>
    </row>
    <row r="18" spans="1:13" ht="12.75" customHeight="1" x14ac:dyDescent="0.25">
      <c r="A18" s="317" t="s">
        <v>71</v>
      </c>
      <c r="B18" s="433">
        <v>127.9</v>
      </c>
      <c r="C18" s="433">
        <v>79.5</v>
      </c>
      <c r="D18" s="433">
        <v>112.2</v>
      </c>
      <c r="E18" s="433">
        <v>50.6</v>
      </c>
      <c r="F18" s="433">
        <v>75.900000000000006</v>
      </c>
      <c r="G18" s="433">
        <v>413.3</v>
      </c>
      <c r="H18" s="433">
        <v>559.70000000000005</v>
      </c>
      <c r="I18" s="433">
        <v>810.5</v>
      </c>
      <c r="J18" s="433">
        <v>814.2</v>
      </c>
      <c r="K18" s="438">
        <v>1075.2</v>
      </c>
      <c r="L18" s="438">
        <v>885</v>
      </c>
      <c r="M18" s="438">
        <v>1521.6</v>
      </c>
    </row>
    <row r="19" spans="1:13" ht="12.75" customHeight="1" x14ac:dyDescent="0.25">
      <c r="A19" s="317" t="s">
        <v>72</v>
      </c>
      <c r="B19" s="433">
        <v>605.29999999999995</v>
      </c>
      <c r="C19" s="433">
        <v>991.2</v>
      </c>
      <c r="D19" s="433">
        <v>1092.2</v>
      </c>
      <c r="E19" s="433">
        <v>1057.5</v>
      </c>
      <c r="F19" s="433">
        <v>1260.0999999999999</v>
      </c>
      <c r="G19" s="433">
        <v>1090.4000000000001</v>
      </c>
      <c r="H19" s="433">
        <v>1496.5</v>
      </c>
      <c r="I19" s="433">
        <v>1640.4</v>
      </c>
      <c r="J19" s="433">
        <v>1702.2</v>
      </c>
      <c r="K19" s="438">
        <v>2359.6</v>
      </c>
      <c r="L19" s="438">
        <v>2716.1</v>
      </c>
      <c r="M19" s="438">
        <v>3565.7</v>
      </c>
    </row>
    <row r="20" spans="1:13" ht="12.75" customHeight="1" x14ac:dyDescent="0.25">
      <c r="A20" s="317" t="s">
        <v>363</v>
      </c>
      <c r="B20" s="433">
        <v>6129.4</v>
      </c>
      <c r="C20" s="433">
        <v>6869.7</v>
      </c>
      <c r="D20" s="433">
        <v>5984.9</v>
      </c>
      <c r="E20" s="433">
        <v>7099.9</v>
      </c>
      <c r="F20" s="433">
        <v>7840</v>
      </c>
      <c r="G20" s="433">
        <v>7562.7</v>
      </c>
      <c r="H20" s="433">
        <v>7007.8</v>
      </c>
      <c r="I20" s="433">
        <v>6540.8</v>
      </c>
      <c r="J20" s="433">
        <v>5832.4</v>
      </c>
      <c r="K20" s="438">
        <v>7255.4</v>
      </c>
      <c r="L20" s="438">
        <v>8069.1</v>
      </c>
      <c r="M20" s="438">
        <v>13583.7</v>
      </c>
    </row>
    <row r="21" spans="1:13" ht="24.95" customHeight="1" x14ac:dyDescent="0.25">
      <c r="A21" s="404" t="s">
        <v>400</v>
      </c>
      <c r="B21" s="433">
        <v>729</v>
      </c>
      <c r="C21" s="433">
        <v>1204.9000000000001</v>
      </c>
      <c r="D21" s="433">
        <v>1059.5</v>
      </c>
      <c r="E21" s="433">
        <v>1319.2</v>
      </c>
      <c r="F21" s="433">
        <v>919.7</v>
      </c>
      <c r="G21" s="433">
        <v>14829.4</v>
      </c>
      <c r="H21" s="433">
        <v>10358.299999999999</v>
      </c>
      <c r="I21" s="433">
        <v>34292.1</v>
      </c>
      <c r="J21" s="433">
        <v>38389.199999999997</v>
      </c>
      <c r="K21" s="438">
        <v>36736.1</v>
      </c>
      <c r="L21" s="438">
        <v>51991.4</v>
      </c>
      <c r="M21" s="438">
        <v>49934.9</v>
      </c>
    </row>
    <row r="22" spans="1:13" ht="24.75" x14ac:dyDescent="0.25">
      <c r="A22" s="404" t="s">
        <v>75</v>
      </c>
      <c r="B22" s="433">
        <v>184.2</v>
      </c>
      <c r="C22" s="433">
        <v>803.3</v>
      </c>
      <c r="D22" s="433">
        <v>732.7</v>
      </c>
      <c r="E22" s="433">
        <v>728.5</v>
      </c>
      <c r="F22" s="433">
        <v>633.29999999999995</v>
      </c>
      <c r="G22" s="433">
        <v>714.7</v>
      </c>
      <c r="H22" s="433">
        <v>835.6</v>
      </c>
      <c r="I22" s="433">
        <v>327.5</v>
      </c>
      <c r="J22" s="433">
        <v>54.4</v>
      </c>
      <c r="K22" s="438">
        <v>61.2</v>
      </c>
      <c r="L22" s="438">
        <v>12.9</v>
      </c>
      <c r="M22" s="438">
        <v>94.1</v>
      </c>
    </row>
    <row r="23" spans="1:13" ht="12.75" customHeight="1" x14ac:dyDescent="0.25">
      <c r="A23" s="317" t="s">
        <v>76</v>
      </c>
      <c r="B23" s="433">
        <v>382.9</v>
      </c>
      <c r="C23" s="433">
        <v>446.4</v>
      </c>
      <c r="D23" s="433">
        <v>456</v>
      </c>
      <c r="E23" s="433">
        <v>446.8</v>
      </c>
      <c r="F23" s="433">
        <v>748.6</v>
      </c>
      <c r="G23" s="433">
        <v>695.5</v>
      </c>
      <c r="H23" s="433">
        <v>835.6</v>
      </c>
      <c r="I23" s="433">
        <v>1011.3</v>
      </c>
      <c r="J23" s="433">
        <v>1333.3</v>
      </c>
      <c r="K23" s="438">
        <v>1657.3</v>
      </c>
      <c r="L23" s="438">
        <v>2777.8</v>
      </c>
      <c r="M23" s="438">
        <v>2854.1</v>
      </c>
    </row>
    <row r="24" spans="1:13" x14ac:dyDescent="0.25">
      <c r="A24" s="404" t="s">
        <v>77</v>
      </c>
      <c r="B24" s="433">
        <v>115.4</v>
      </c>
      <c r="C24" s="433">
        <v>155.5</v>
      </c>
      <c r="D24" s="433">
        <v>127.8</v>
      </c>
      <c r="E24" s="433">
        <v>170.2</v>
      </c>
      <c r="F24" s="433">
        <v>171.6</v>
      </c>
      <c r="G24" s="433">
        <v>230.5</v>
      </c>
      <c r="H24" s="433">
        <v>305.8</v>
      </c>
      <c r="I24" s="433">
        <v>343.2</v>
      </c>
      <c r="J24" s="433">
        <v>316.5</v>
      </c>
      <c r="K24" s="438">
        <v>323.7</v>
      </c>
      <c r="L24" s="438">
        <v>322.2</v>
      </c>
      <c r="M24" s="438">
        <v>329.8</v>
      </c>
    </row>
    <row r="25" spans="1:13" ht="12.75" customHeight="1" x14ac:dyDescent="0.25">
      <c r="A25" s="404" t="s">
        <v>78</v>
      </c>
      <c r="B25" s="433">
        <v>287.7</v>
      </c>
      <c r="C25" s="433">
        <v>363.9</v>
      </c>
      <c r="D25" s="433">
        <v>380</v>
      </c>
      <c r="E25" s="433">
        <v>600.4</v>
      </c>
      <c r="F25" s="433">
        <v>661.7</v>
      </c>
      <c r="G25" s="433">
        <v>577.6</v>
      </c>
      <c r="H25" s="433">
        <v>675.4</v>
      </c>
      <c r="I25" s="433">
        <v>445.6</v>
      </c>
      <c r="J25" s="433">
        <v>329.3</v>
      </c>
      <c r="K25" s="438">
        <v>592</v>
      </c>
      <c r="L25" s="438">
        <v>1210.0999999999999</v>
      </c>
      <c r="M25" s="438">
        <v>1588.3</v>
      </c>
    </row>
    <row r="26" spans="1:13" ht="24.75" customHeight="1" x14ac:dyDescent="0.25">
      <c r="A26" s="404" t="s">
        <v>104</v>
      </c>
      <c r="B26" s="433">
        <v>471.6</v>
      </c>
      <c r="C26" s="433">
        <v>562.6</v>
      </c>
      <c r="D26" s="433">
        <v>469.8</v>
      </c>
      <c r="E26" s="433">
        <v>433.9</v>
      </c>
      <c r="F26" s="433">
        <v>414.1</v>
      </c>
      <c r="G26" s="433">
        <v>414.3</v>
      </c>
      <c r="H26" s="433">
        <v>271.2</v>
      </c>
      <c r="I26" s="433">
        <v>307.5</v>
      </c>
      <c r="J26" s="433">
        <v>441.1</v>
      </c>
      <c r="K26" s="438">
        <v>407.4</v>
      </c>
      <c r="L26" s="438">
        <v>314.10000000000002</v>
      </c>
      <c r="M26" s="438">
        <v>789.9</v>
      </c>
    </row>
    <row r="27" spans="1:13" ht="24.75" customHeight="1" x14ac:dyDescent="0.25">
      <c r="A27" s="405" t="s">
        <v>22</v>
      </c>
      <c r="B27" s="433">
        <v>64645.5</v>
      </c>
      <c r="C27" s="433">
        <v>88764.800000000003</v>
      </c>
      <c r="D27" s="433">
        <v>93199.5</v>
      </c>
      <c r="E27" s="433">
        <v>87430.8</v>
      </c>
      <c r="F27" s="433">
        <v>104145.3</v>
      </c>
      <c r="G27" s="433">
        <v>107206.1</v>
      </c>
      <c r="H27" s="433">
        <v>129992.9</v>
      </c>
      <c r="I27" s="433">
        <v>139444.29999999999</v>
      </c>
      <c r="J27" s="433">
        <v>149667.4</v>
      </c>
      <c r="K27" s="438">
        <v>166334.70000000001</v>
      </c>
      <c r="L27" s="438">
        <v>97842</v>
      </c>
      <c r="M27" s="438">
        <v>64044.4</v>
      </c>
    </row>
    <row r="28" spans="1:13" ht="24" customHeight="1" x14ac:dyDescent="0.25">
      <c r="A28" s="404" t="s">
        <v>79</v>
      </c>
      <c r="B28" s="433">
        <v>63728.1</v>
      </c>
      <c r="C28" s="433">
        <v>88237.2</v>
      </c>
      <c r="D28" s="433">
        <v>92745.2</v>
      </c>
      <c r="E28" s="433">
        <v>86905.5</v>
      </c>
      <c r="F28" s="433">
        <v>103564.9</v>
      </c>
      <c r="G28" s="433">
        <v>106377.7</v>
      </c>
      <c r="H28" s="433">
        <v>129070.9</v>
      </c>
      <c r="I28" s="433">
        <v>138596.9</v>
      </c>
      <c r="J28" s="433">
        <v>149390</v>
      </c>
      <c r="K28" s="438">
        <v>166100</v>
      </c>
      <c r="L28" s="438">
        <v>96726.1</v>
      </c>
      <c r="M28" s="438">
        <v>62626.2</v>
      </c>
    </row>
    <row r="29" spans="1:13" ht="24.75" customHeight="1" x14ac:dyDescent="0.25">
      <c r="A29" s="404" t="s">
        <v>80</v>
      </c>
      <c r="B29" s="433">
        <v>291.39999999999998</v>
      </c>
      <c r="C29" s="433">
        <v>117.8</v>
      </c>
      <c r="D29" s="433" t="s">
        <v>33</v>
      </c>
      <c r="E29" s="433" t="s">
        <v>33</v>
      </c>
      <c r="F29" s="433" t="s">
        <v>33</v>
      </c>
      <c r="G29" s="433" t="s">
        <v>33</v>
      </c>
      <c r="H29" s="433" t="s">
        <v>33</v>
      </c>
      <c r="I29" s="433" t="s">
        <v>33</v>
      </c>
      <c r="J29" s="433" t="s">
        <v>33</v>
      </c>
      <c r="K29" s="438" t="s">
        <v>33</v>
      </c>
      <c r="L29" s="438" t="s">
        <v>33</v>
      </c>
      <c r="M29" s="438" t="s">
        <v>33</v>
      </c>
    </row>
    <row r="30" spans="1:13" ht="24.75" x14ac:dyDescent="0.25">
      <c r="A30" s="404" t="s">
        <v>401</v>
      </c>
      <c r="B30" s="433">
        <v>626</v>
      </c>
      <c r="C30" s="433">
        <v>409.8</v>
      </c>
      <c r="D30" s="433">
        <v>454.3</v>
      </c>
      <c r="E30" s="433">
        <v>525.29999999999995</v>
      </c>
      <c r="F30" s="433">
        <v>580.4</v>
      </c>
      <c r="G30" s="433">
        <v>828.4</v>
      </c>
      <c r="H30" s="433">
        <v>922</v>
      </c>
      <c r="I30" s="433">
        <v>847.4</v>
      </c>
      <c r="J30" s="433">
        <v>277.39999999999998</v>
      </c>
      <c r="K30" s="438">
        <v>234.7</v>
      </c>
      <c r="L30" s="438">
        <v>1115.8</v>
      </c>
      <c r="M30" s="438">
        <v>1418.2</v>
      </c>
    </row>
    <row r="31" spans="1:13" ht="24.75" customHeight="1" x14ac:dyDescent="0.25">
      <c r="A31" s="405" t="s">
        <v>81</v>
      </c>
      <c r="B31" s="433">
        <v>252.7</v>
      </c>
      <c r="C31" s="433">
        <v>519.6</v>
      </c>
      <c r="D31" s="433">
        <v>458.6</v>
      </c>
      <c r="E31" s="433">
        <v>551.20000000000005</v>
      </c>
      <c r="F31" s="433">
        <v>840</v>
      </c>
      <c r="G31" s="433">
        <v>1133</v>
      </c>
      <c r="H31" s="433">
        <v>922.8</v>
      </c>
      <c r="I31" s="433">
        <v>870.9</v>
      </c>
      <c r="J31" s="433">
        <v>1286.0999999999999</v>
      </c>
      <c r="K31" s="438">
        <v>1378.4</v>
      </c>
      <c r="L31" s="438">
        <v>1359.2</v>
      </c>
      <c r="M31" s="438">
        <v>6456.4</v>
      </c>
    </row>
    <row r="32" spans="1:13" ht="12.75" customHeight="1" x14ac:dyDescent="0.25">
      <c r="A32" s="403" t="s">
        <v>24</v>
      </c>
      <c r="B32" s="433">
        <v>11403.8</v>
      </c>
      <c r="C32" s="433">
        <v>13136.6</v>
      </c>
      <c r="D32" s="433">
        <v>16394.3</v>
      </c>
      <c r="E32" s="433">
        <v>15919.4</v>
      </c>
      <c r="F32" s="433">
        <v>17595.2</v>
      </c>
      <c r="G32" s="433">
        <v>19251.5</v>
      </c>
      <c r="H32" s="433">
        <v>27114.7</v>
      </c>
      <c r="I32" s="433">
        <v>29741.599999999999</v>
      </c>
      <c r="J32" s="433">
        <v>29388.7</v>
      </c>
      <c r="K32" s="438">
        <v>40468</v>
      </c>
      <c r="L32" s="438">
        <v>44405.3</v>
      </c>
      <c r="M32" s="438">
        <v>64590.7</v>
      </c>
    </row>
    <row r="33" spans="1:13" ht="24.75" x14ac:dyDescent="0.25">
      <c r="A33" s="405" t="s">
        <v>102</v>
      </c>
      <c r="B33" s="433">
        <v>24188.1</v>
      </c>
      <c r="C33" s="433">
        <v>33783.9</v>
      </c>
      <c r="D33" s="433">
        <v>33494.800000000003</v>
      </c>
      <c r="E33" s="433">
        <v>31050.7</v>
      </c>
      <c r="F33" s="433">
        <v>37310.800000000003</v>
      </c>
      <c r="G33" s="433">
        <v>45059.9</v>
      </c>
      <c r="H33" s="433">
        <v>53702.6</v>
      </c>
      <c r="I33" s="433">
        <v>61260.800000000003</v>
      </c>
      <c r="J33" s="433">
        <v>77723.199999999997</v>
      </c>
      <c r="K33" s="438">
        <v>77679.899999999994</v>
      </c>
      <c r="L33" s="438">
        <v>80072.7</v>
      </c>
      <c r="M33" s="438">
        <v>102786.3</v>
      </c>
    </row>
    <row r="34" spans="1:13" ht="12.75" customHeight="1" x14ac:dyDescent="0.25">
      <c r="A34" s="403" t="s">
        <v>82</v>
      </c>
      <c r="B34" s="433">
        <v>4604.3</v>
      </c>
      <c r="C34" s="433">
        <v>4114.3</v>
      </c>
      <c r="D34" s="433">
        <v>10890.7</v>
      </c>
      <c r="E34" s="433">
        <v>6268.7</v>
      </c>
      <c r="F34" s="433">
        <v>6968.4</v>
      </c>
      <c r="G34" s="433">
        <v>4271.8</v>
      </c>
      <c r="H34" s="433">
        <v>4533.5</v>
      </c>
      <c r="I34" s="433">
        <v>8900.7999999999993</v>
      </c>
      <c r="J34" s="433">
        <v>8917.1</v>
      </c>
      <c r="K34" s="438">
        <v>8862.4</v>
      </c>
      <c r="L34" s="438">
        <v>10414.9</v>
      </c>
      <c r="M34" s="438">
        <v>12136.1</v>
      </c>
    </row>
    <row r="35" spans="1:13" ht="12.75" customHeight="1" x14ac:dyDescent="0.25">
      <c r="A35" s="403" t="s">
        <v>25</v>
      </c>
      <c r="B35" s="433">
        <v>4089.4</v>
      </c>
      <c r="C35" s="433">
        <v>4868.7</v>
      </c>
      <c r="D35" s="433">
        <v>4801</v>
      </c>
      <c r="E35" s="433">
        <v>5358.1</v>
      </c>
      <c r="F35" s="433">
        <v>5077.8999999999996</v>
      </c>
      <c r="G35" s="433">
        <v>5096.6000000000004</v>
      </c>
      <c r="H35" s="433">
        <v>5450.7</v>
      </c>
      <c r="I35" s="433">
        <v>8371.2999999999993</v>
      </c>
      <c r="J35" s="433">
        <v>9473.9</v>
      </c>
      <c r="K35" s="438">
        <v>9960</v>
      </c>
      <c r="L35" s="438">
        <v>10210.4</v>
      </c>
      <c r="M35" s="438">
        <v>11288</v>
      </c>
    </row>
    <row r="36" spans="1:13" ht="12.75" customHeight="1" x14ac:dyDescent="0.25">
      <c r="A36" s="387" t="s">
        <v>26</v>
      </c>
      <c r="B36" s="433">
        <v>395.7</v>
      </c>
      <c r="C36" s="433">
        <v>364</v>
      </c>
      <c r="D36" s="433">
        <v>365.7</v>
      </c>
      <c r="E36" s="433">
        <v>465.6</v>
      </c>
      <c r="F36" s="433">
        <v>508.6</v>
      </c>
      <c r="G36" s="433">
        <v>444</v>
      </c>
      <c r="H36" s="433">
        <v>487.7</v>
      </c>
      <c r="I36" s="433">
        <v>632.4</v>
      </c>
      <c r="J36" s="433">
        <v>680</v>
      </c>
      <c r="K36" s="438">
        <v>1016</v>
      </c>
      <c r="L36" s="438">
        <v>2232.4</v>
      </c>
      <c r="M36" s="438">
        <v>2782.9</v>
      </c>
    </row>
    <row r="37" spans="1:13" ht="12.75" customHeight="1" x14ac:dyDescent="0.25">
      <c r="A37" s="403" t="s">
        <v>27</v>
      </c>
      <c r="B37" s="433">
        <v>12529.3</v>
      </c>
      <c r="C37" s="433">
        <v>15259.5</v>
      </c>
      <c r="D37" s="433">
        <v>10116</v>
      </c>
      <c r="E37" s="433">
        <v>5362.2</v>
      </c>
      <c r="F37" s="433">
        <v>5045.5</v>
      </c>
      <c r="G37" s="433">
        <v>4646.3</v>
      </c>
      <c r="H37" s="433">
        <v>4128.6000000000004</v>
      </c>
      <c r="I37" s="433">
        <v>4837.5</v>
      </c>
      <c r="J37" s="433">
        <v>5220.1000000000004</v>
      </c>
      <c r="K37" s="438">
        <v>3892.9</v>
      </c>
      <c r="L37" s="438">
        <v>3904.8</v>
      </c>
      <c r="M37" s="438">
        <v>4037.1</v>
      </c>
    </row>
    <row r="38" spans="1:13" ht="12.75" customHeight="1" x14ac:dyDescent="0.25">
      <c r="A38" s="403" t="s">
        <v>28</v>
      </c>
      <c r="B38" s="433">
        <v>810.1</v>
      </c>
      <c r="C38" s="433">
        <v>782.9</v>
      </c>
      <c r="D38" s="433">
        <v>1590.3</v>
      </c>
      <c r="E38" s="433">
        <v>2650.7</v>
      </c>
      <c r="F38" s="433">
        <v>4454.7</v>
      </c>
      <c r="G38" s="433">
        <v>4984.3999999999996</v>
      </c>
      <c r="H38" s="433">
        <v>5415.2</v>
      </c>
      <c r="I38" s="433">
        <v>545</v>
      </c>
      <c r="J38" s="433">
        <v>904.7</v>
      </c>
      <c r="K38" s="438">
        <v>1982.5</v>
      </c>
      <c r="L38" s="438">
        <v>159949.20000000001</v>
      </c>
      <c r="M38" s="438">
        <v>480366.7</v>
      </c>
    </row>
    <row r="39" spans="1:13" ht="12.75" customHeight="1" x14ac:dyDescent="0.25">
      <c r="A39" s="403" t="s">
        <v>84</v>
      </c>
      <c r="B39" s="433">
        <v>9511.6</v>
      </c>
      <c r="C39" s="433">
        <v>17021.5</v>
      </c>
      <c r="D39" s="433">
        <v>19045.599999999999</v>
      </c>
      <c r="E39" s="433">
        <v>18390.5</v>
      </c>
      <c r="F39" s="433">
        <v>25235.7</v>
      </c>
      <c r="G39" s="433">
        <v>20750.2</v>
      </c>
      <c r="H39" s="433">
        <v>22730.7</v>
      </c>
      <c r="I39" s="433">
        <v>23967.9</v>
      </c>
      <c r="J39" s="433">
        <v>20539.8</v>
      </c>
      <c r="K39" s="438">
        <v>21364.7</v>
      </c>
      <c r="L39" s="438">
        <v>22833.9</v>
      </c>
      <c r="M39" s="438">
        <v>31839.5</v>
      </c>
    </row>
    <row r="40" spans="1:13" ht="12.75" customHeight="1" x14ac:dyDescent="0.25">
      <c r="A40" s="403" t="s">
        <v>32</v>
      </c>
      <c r="B40" s="433">
        <v>69133.2</v>
      </c>
      <c r="C40" s="433">
        <v>69650.899999999994</v>
      </c>
      <c r="D40" s="433">
        <v>49834.400000000001</v>
      </c>
      <c r="E40" s="433">
        <v>51574.6</v>
      </c>
      <c r="F40" s="433">
        <v>65245.1</v>
      </c>
      <c r="G40" s="433">
        <v>56568.1</v>
      </c>
      <c r="H40" s="433">
        <v>75353.2</v>
      </c>
      <c r="I40" s="433">
        <v>55954.6</v>
      </c>
      <c r="J40" s="433">
        <v>53657.599999999999</v>
      </c>
      <c r="K40" s="438">
        <v>58543.5</v>
      </c>
      <c r="L40" s="438">
        <v>56353.3</v>
      </c>
      <c r="M40" s="438">
        <v>63935.3</v>
      </c>
    </row>
    <row r="41" spans="1:13" ht="12.75" customHeight="1" x14ac:dyDescent="0.25">
      <c r="A41" s="403" t="s">
        <v>85</v>
      </c>
      <c r="B41" s="433">
        <v>933</v>
      </c>
      <c r="C41" s="433">
        <v>1072.5</v>
      </c>
      <c r="D41" s="433">
        <v>1064.5999999999999</v>
      </c>
      <c r="E41" s="433">
        <v>1216.5</v>
      </c>
      <c r="F41" s="433">
        <v>1180.7</v>
      </c>
      <c r="G41" s="433">
        <v>1232.5</v>
      </c>
      <c r="H41" s="433">
        <v>748.2</v>
      </c>
      <c r="I41" s="433">
        <v>960.5</v>
      </c>
      <c r="J41" s="433">
        <v>1418.1</v>
      </c>
      <c r="K41" s="438">
        <v>1517.5</v>
      </c>
      <c r="L41" s="438">
        <v>4729.3</v>
      </c>
      <c r="M41" s="438">
        <v>2318.1</v>
      </c>
    </row>
    <row r="42" spans="1:13" ht="12.75" customHeight="1" x14ac:dyDescent="0.25">
      <c r="A42" s="403" t="s">
        <v>86</v>
      </c>
      <c r="B42" s="433">
        <v>130.6</v>
      </c>
      <c r="C42" s="433">
        <v>76.599999999999994</v>
      </c>
      <c r="D42" s="433">
        <v>79</v>
      </c>
      <c r="E42" s="433">
        <v>76.5</v>
      </c>
      <c r="F42" s="433">
        <v>68.5</v>
      </c>
      <c r="G42" s="433">
        <v>78.3</v>
      </c>
      <c r="H42" s="433">
        <v>106.7</v>
      </c>
      <c r="I42" s="433">
        <v>546</v>
      </c>
      <c r="J42" s="433">
        <v>936.3</v>
      </c>
      <c r="K42" s="438">
        <v>970</v>
      </c>
      <c r="L42" s="438">
        <v>900.5</v>
      </c>
      <c r="M42" s="438">
        <v>800.4</v>
      </c>
    </row>
    <row r="43" spans="1:13" ht="24.75" x14ac:dyDescent="0.25">
      <c r="A43" s="405" t="s">
        <v>55</v>
      </c>
      <c r="B43" s="433">
        <v>498.5</v>
      </c>
      <c r="C43" s="433">
        <v>610.4</v>
      </c>
      <c r="D43" s="433">
        <v>826.4</v>
      </c>
      <c r="E43" s="433">
        <v>736.9</v>
      </c>
      <c r="F43" s="433">
        <v>1146.7</v>
      </c>
      <c r="G43" s="433">
        <v>1010.1</v>
      </c>
      <c r="H43" s="433">
        <v>1464.8</v>
      </c>
      <c r="I43" s="433">
        <v>2251.8000000000002</v>
      </c>
      <c r="J43" s="433">
        <v>2282.5</v>
      </c>
      <c r="K43" s="438">
        <v>2354.3000000000002</v>
      </c>
      <c r="L43" s="438">
        <v>2246.3000000000002</v>
      </c>
      <c r="M43" s="438">
        <v>4311.7</v>
      </c>
    </row>
    <row r="44" spans="1:13" ht="12.75" customHeight="1" x14ac:dyDescent="0.25">
      <c r="A44" s="403" t="s">
        <v>103</v>
      </c>
      <c r="B44" s="433">
        <v>459.9</v>
      </c>
      <c r="C44" s="433">
        <v>520.79999999999995</v>
      </c>
      <c r="D44" s="433">
        <v>499.6</v>
      </c>
      <c r="E44" s="433">
        <v>953.5</v>
      </c>
      <c r="F44" s="433">
        <v>925.6</v>
      </c>
      <c r="G44" s="433">
        <v>1173.9000000000001</v>
      </c>
      <c r="H44" s="433">
        <v>1561</v>
      </c>
      <c r="I44" s="433">
        <v>1423.4</v>
      </c>
      <c r="J44" s="433">
        <v>1460.5</v>
      </c>
      <c r="K44" s="438">
        <v>1278.9000000000001</v>
      </c>
      <c r="L44" s="438">
        <v>3726.1</v>
      </c>
      <c r="M44" s="438">
        <v>4270.8999999999996</v>
      </c>
    </row>
    <row r="45" spans="1:13" ht="12.75" customHeight="1" x14ac:dyDescent="0.25">
      <c r="A45" s="403" t="s">
        <v>56</v>
      </c>
      <c r="B45" s="433">
        <v>131.19999999999999</v>
      </c>
      <c r="C45" s="433">
        <v>189.3</v>
      </c>
      <c r="D45" s="433">
        <v>174.2</v>
      </c>
      <c r="E45" s="433">
        <v>177.5</v>
      </c>
      <c r="F45" s="433">
        <v>174.5</v>
      </c>
      <c r="G45" s="433">
        <v>132.5</v>
      </c>
      <c r="H45" s="433">
        <v>171.4</v>
      </c>
      <c r="I45" s="433">
        <v>155.6</v>
      </c>
      <c r="J45" s="433">
        <v>270.5</v>
      </c>
      <c r="K45" s="438">
        <v>104.5</v>
      </c>
      <c r="L45" s="438">
        <v>181.3</v>
      </c>
      <c r="M45" s="438">
        <v>367.4</v>
      </c>
    </row>
    <row r="46" spans="1:13" ht="4.3499999999999996" customHeight="1" thickBot="1" x14ac:dyDescent="0.3">
      <c r="A46" s="475"/>
      <c r="B46" s="503"/>
      <c r="C46" s="503"/>
      <c r="D46" s="503"/>
      <c r="E46" s="503"/>
      <c r="F46" s="503"/>
      <c r="G46" s="503"/>
      <c r="H46" s="503"/>
      <c r="I46" s="503"/>
      <c r="J46" s="503"/>
      <c r="K46" s="503"/>
      <c r="L46" s="503"/>
      <c r="M46" s="503"/>
    </row>
  </sheetData>
  <hyperlinks>
    <hyperlink ref="A1" location="Мазмуну!A1" display="МАЗМУНУНА  кайтуу" xr:uid="{00000000-0004-0000-7300-000000000000}"/>
  </hyperlinks>
  <pageMargins left="0.78740157480314965" right="0.39370078740157483" top="0.78740157480314965" bottom="0.59055118110236227" header="0.31496062992125984" footer="0.31496062992125984"/>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M47"/>
  <sheetViews>
    <sheetView workbookViewId="0">
      <selection activeCell="M42" sqref="M42"/>
    </sheetView>
  </sheetViews>
  <sheetFormatPr defaultColWidth="8.85546875" defaultRowHeight="15" x14ac:dyDescent="0.25"/>
  <cols>
    <col min="1" max="1" width="41.85546875" style="471" customWidth="1"/>
    <col min="2" max="6" width="8.7109375" style="433" hidden="1" customWidth="1"/>
    <col min="7" max="8" width="9.7109375" style="433" hidden="1" customWidth="1"/>
    <col min="9" max="13" width="9.7109375" style="433" customWidth="1"/>
    <col min="14" max="16384" width="8.85546875" style="390"/>
  </cols>
  <sheetData>
    <row r="1" spans="1:13" s="6" customFormat="1" ht="12.95" customHeight="1" x14ac:dyDescent="0.2">
      <c r="A1" s="952" t="s">
        <v>1375</v>
      </c>
    </row>
    <row r="2" spans="1:13" ht="16.899999999999999" customHeight="1" x14ac:dyDescent="0.25">
      <c r="A2" s="462" t="s">
        <v>431</v>
      </c>
      <c r="B2" s="504"/>
      <c r="C2" s="504"/>
      <c r="D2" s="504"/>
      <c r="E2" s="504"/>
      <c r="F2" s="504"/>
      <c r="G2" s="504"/>
      <c r="H2" s="504"/>
      <c r="I2" s="504"/>
      <c r="J2" s="504"/>
      <c r="K2" s="504"/>
      <c r="L2" s="504"/>
      <c r="M2" s="504"/>
    </row>
    <row r="3" spans="1:13" ht="16.899999999999999" customHeight="1" x14ac:dyDescent="0.25">
      <c r="A3" s="505" t="s">
        <v>432</v>
      </c>
      <c r="B3" s="504"/>
      <c r="C3" s="504"/>
      <c r="D3" s="504"/>
      <c r="E3" s="504"/>
      <c r="F3" s="504"/>
      <c r="G3" s="504"/>
      <c r="H3" s="504"/>
      <c r="I3" s="504"/>
      <c r="J3" s="504"/>
      <c r="K3" s="504"/>
      <c r="L3" s="504"/>
      <c r="M3" s="504"/>
    </row>
    <row r="4" spans="1:13" ht="16.899999999999999" customHeight="1" x14ac:dyDescent="0.25">
      <c r="A4" s="506" t="s">
        <v>433</v>
      </c>
      <c r="B4" s="507"/>
      <c r="C4" s="507"/>
      <c r="D4" s="507"/>
      <c r="E4" s="507"/>
      <c r="F4" s="507"/>
      <c r="G4" s="507"/>
      <c r="H4" s="507"/>
      <c r="I4" s="507"/>
      <c r="J4" s="507"/>
      <c r="K4" s="507"/>
      <c r="L4" s="507"/>
      <c r="M4" s="507"/>
    </row>
    <row r="5" spans="1:13" ht="16.899999999999999" customHeight="1" thickBot="1" x14ac:dyDescent="0.3">
      <c r="A5" s="440" t="s">
        <v>298</v>
      </c>
      <c r="B5" s="458"/>
      <c r="C5" s="458"/>
      <c r="D5" s="458"/>
      <c r="E5" s="458"/>
      <c r="F5" s="458"/>
      <c r="G5" s="458"/>
      <c r="H5" s="458"/>
      <c r="I5" s="458"/>
      <c r="J5" s="458"/>
      <c r="K5" s="458"/>
      <c r="L5" s="458"/>
      <c r="M5" s="458"/>
    </row>
    <row r="6" spans="1:13" s="413" customFormat="1" ht="16.899999999999999" customHeight="1" thickBot="1" x14ac:dyDescent="0.25">
      <c r="A6" s="508"/>
      <c r="B6" s="509">
        <v>2014</v>
      </c>
      <c r="C6" s="509">
        <v>2015</v>
      </c>
      <c r="D6" s="509">
        <v>2016</v>
      </c>
      <c r="E6" s="509">
        <v>2017</v>
      </c>
      <c r="F6" s="509">
        <v>2018</v>
      </c>
      <c r="G6" s="509">
        <v>2019</v>
      </c>
      <c r="H6" s="509">
        <v>2020</v>
      </c>
      <c r="I6" s="509">
        <v>2021</v>
      </c>
      <c r="J6" s="509">
        <v>2022</v>
      </c>
      <c r="K6" s="509">
        <v>2023</v>
      </c>
      <c r="L6" s="509">
        <v>2024</v>
      </c>
      <c r="M6" s="509">
        <v>2025</v>
      </c>
    </row>
    <row r="7" spans="1:13" ht="6.6" customHeight="1" x14ac:dyDescent="0.25">
      <c r="A7" s="479"/>
      <c r="B7" s="418"/>
      <c r="C7" s="418"/>
      <c r="D7" s="418"/>
      <c r="E7" s="418"/>
      <c r="F7" s="418"/>
      <c r="G7" s="418"/>
      <c r="H7" s="418"/>
      <c r="I7" s="418"/>
      <c r="J7" s="418"/>
      <c r="K7" s="418"/>
      <c r="L7" s="418"/>
      <c r="M7" s="418"/>
    </row>
    <row r="8" spans="1:13" ht="12.75" customHeight="1" x14ac:dyDescent="0.25">
      <c r="A8" s="396" t="s">
        <v>19</v>
      </c>
      <c r="B8" s="418">
        <v>7165.6</v>
      </c>
      <c r="C8" s="418">
        <v>6771.7</v>
      </c>
      <c r="D8" s="418">
        <v>6092.4</v>
      </c>
      <c r="E8" s="418">
        <v>3541.8</v>
      </c>
      <c r="F8" s="418">
        <v>3186.7</v>
      </c>
      <c r="G8" s="418">
        <v>3423.9</v>
      </c>
      <c r="H8" s="418">
        <v>3857.7</v>
      </c>
      <c r="I8" s="418">
        <v>2849.5</v>
      </c>
      <c r="J8" s="418">
        <v>2915.6</v>
      </c>
      <c r="K8" s="444">
        <v>7116.3</v>
      </c>
      <c r="L8" s="444">
        <v>7876.9</v>
      </c>
      <c r="M8" s="444">
        <v>7560.6</v>
      </c>
    </row>
    <row r="9" spans="1:13" ht="12.75" customHeight="1" x14ac:dyDescent="0.25">
      <c r="A9" s="398" t="s">
        <v>20</v>
      </c>
      <c r="B9" s="458"/>
      <c r="C9" s="458"/>
      <c r="D9" s="458"/>
      <c r="E9" s="458"/>
      <c r="F9" s="458"/>
      <c r="G9" s="458"/>
      <c r="H9" s="458"/>
      <c r="I9" s="458"/>
      <c r="J9" s="458"/>
      <c r="K9" s="481"/>
      <c r="L9" s="481"/>
      <c r="M9" s="481"/>
    </row>
    <row r="10" spans="1:13" ht="13.15" customHeight="1" x14ac:dyDescent="0.25">
      <c r="A10" s="401" t="s">
        <v>50</v>
      </c>
      <c r="B10" s="458">
        <v>51.3</v>
      </c>
      <c r="C10" s="458">
        <v>16</v>
      </c>
      <c r="D10" s="458">
        <v>89.4</v>
      </c>
      <c r="E10" s="458">
        <v>76.599999999999994</v>
      </c>
      <c r="F10" s="458">
        <v>76.599999999999994</v>
      </c>
      <c r="G10" s="458">
        <v>76.099999999999994</v>
      </c>
      <c r="H10" s="458">
        <v>75.900000000000006</v>
      </c>
      <c r="I10" s="458">
        <v>1.7</v>
      </c>
      <c r="J10" s="458">
        <v>1.7</v>
      </c>
      <c r="K10" s="481">
        <v>5.5</v>
      </c>
      <c r="L10" s="481">
        <v>5.5</v>
      </c>
      <c r="M10" s="481">
        <v>5.3</v>
      </c>
    </row>
    <row r="11" spans="1:13" ht="12.75" customHeight="1" x14ac:dyDescent="0.25">
      <c r="A11" s="403" t="s">
        <v>101</v>
      </c>
      <c r="B11" s="458">
        <v>52.2</v>
      </c>
      <c r="C11" s="458">
        <v>52.2</v>
      </c>
      <c r="D11" s="458">
        <v>78.400000000000006</v>
      </c>
      <c r="E11" s="458">
        <v>66.900000000000006</v>
      </c>
      <c r="F11" s="458">
        <v>120</v>
      </c>
      <c r="G11" s="458">
        <v>124.5</v>
      </c>
      <c r="H11" s="458">
        <v>119.5</v>
      </c>
      <c r="I11" s="458">
        <v>69.7</v>
      </c>
      <c r="J11" s="458">
        <v>47.5</v>
      </c>
      <c r="K11" s="481">
        <v>47.5</v>
      </c>
      <c r="L11" s="481">
        <v>238.2</v>
      </c>
      <c r="M11" s="481">
        <v>273.5</v>
      </c>
    </row>
    <row r="12" spans="1:13" x14ac:dyDescent="0.25">
      <c r="A12" s="403" t="s">
        <v>64</v>
      </c>
      <c r="B12" s="458">
        <v>2302.5</v>
      </c>
      <c r="C12" s="458">
        <v>2233.3000000000002</v>
      </c>
      <c r="D12" s="458">
        <v>1817.4</v>
      </c>
      <c r="E12" s="458">
        <v>2045.2</v>
      </c>
      <c r="F12" s="458">
        <v>837</v>
      </c>
      <c r="G12" s="458">
        <v>904.3</v>
      </c>
      <c r="H12" s="458">
        <v>878.2</v>
      </c>
      <c r="I12" s="458">
        <v>801.8</v>
      </c>
      <c r="J12" s="458">
        <v>799.1</v>
      </c>
      <c r="K12" s="481">
        <v>703</v>
      </c>
      <c r="L12" s="481">
        <v>501</v>
      </c>
      <c r="M12" s="481">
        <v>526.79999999999995</v>
      </c>
    </row>
    <row r="13" spans="1:13" ht="24.75" x14ac:dyDescent="0.25">
      <c r="A13" s="404" t="s">
        <v>90</v>
      </c>
      <c r="B13" s="458">
        <v>1404.7</v>
      </c>
      <c r="C13" s="458">
        <v>1404.6</v>
      </c>
      <c r="D13" s="458">
        <v>9.8000000000000007</v>
      </c>
      <c r="E13" s="458">
        <v>9.8000000000000007</v>
      </c>
      <c r="F13" s="458">
        <v>18.8</v>
      </c>
      <c r="G13" s="458">
        <v>7.9</v>
      </c>
      <c r="H13" s="458" t="s">
        <v>33</v>
      </c>
      <c r="I13" s="458" t="s">
        <v>33</v>
      </c>
      <c r="J13" s="458" t="s">
        <v>33</v>
      </c>
      <c r="K13" s="481" t="s">
        <v>33</v>
      </c>
      <c r="L13" s="481">
        <v>2.2999999999999998</v>
      </c>
      <c r="M13" s="481">
        <v>0.8</v>
      </c>
    </row>
    <row r="14" spans="1:13" ht="12.75" customHeight="1" x14ac:dyDescent="0.25">
      <c r="A14" s="317" t="s">
        <v>66</v>
      </c>
      <c r="B14" s="458">
        <v>5.2</v>
      </c>
      <c r="C14" s="458">
        <v>5.2</v>
      </c>
      <c r="D14" s="458" t="s">
        <v>33</v>
      </c>
      <c r="E14" s="458" t="s">
        <v>33</v>
      </c>
      <c r="F14" s="458" t="s">
        <v>33</v>
      </c>
      <c r="G14" s="458" t="s">
        <v>33</v>
      </c>
      <c r="H14" s="458" t="s">
        <v>33</v>
      </c>
      <c r="I14" s="458" t="s">
        <v>33</v>
      </c>
      <c r="J14" s="458" t="s">
        <v>33</v>
      </c>
      <c r="K14" s="481" t="s">
        <v>33</v>
      </c>
      <c r="L14" s="481" t="s">
        <v>33</v>
      </c>
      <c r="M14" s="481" t="s">
        <v>33</v>
      </c>
    </row>
    <row r="15" spans="1:13" ht="35.25" customHeight="1" x14ac:dyDescent="0.25">
      <c r="A15" s="404" t="s">
        <v>91</v>
      </c>
      <c r="B15" s="458">
        <v>34.200000000000003</v>
      </c>
      <c r="C15" s="458">
        <v>32.4</v>
      </c>
      <c r="D15" s="458">
        <v>38.5</v>
      </c>
      <c r="E15" s="458">
        <v>406</v>
      </c>
      <c r="F15" s="458">
        <v>24.9</v>
      </c>
      <c r="G15" s="458">
        <v>25.7</v>
      </c>
      <c r="H15" s="458">
        <v>25.2</v>
      </c>
      <c r="I15" s="458">
        <v>24.9</v>
      </c>
      <c r="J15" s="458">
        <v>24.8</v>
      </c>
      <c r="K15" s="481">
        <v>33.200000000000003</v>
      </c>
      <c r="L15" s="481">
        <v>8.4</v>
      </c>
      <c r="M15" s="481">
        <v>8.4</v>
      </c>
    </row>
    <row r="16" spans="1:13" ht="23.85" customHeight="1" x14ac:dyDescent="0.25">
      <c r="A16" s="404" t="s">
        <v>68</v>
      </c>
      <c r="B16" s="458">
        <v>136.69999999999999</v>
      </c>
      <c r="C16" s="458">
        <v>134.4</v>
      </c>
      <c r="D16" s="458">
        <v>134.4</v>
      </c>
      <c r="E16" s="458">
        <v>124.4</v>
      </c>
      <c r="F16" s="458">
        <v>57.4</v>
      </c>
      <c r="G16" s="458">
        <v>61.3</v>
      </c>
      <c r="H16" s="458">
        <v>0.8</v>
      </c>
      <c r="I16" s="458">
        <v>0.6</v>
      </c>
      <c r="J16" s="458">
        <v>0.6</v>
      </c>
      <c r="K16" s="481">
        <v>0.6</v>
      </c>
      <c r="L16" s="481">
        <v>0.3</v>
      </c>
      <c r="M16" s="481">
        <v>0.1</v>
      </c>
    </row>
    <row r="17" spans="1:13" ht="24.75" x14ac:dyDescent="0.25">
      <c r="A17" s="404" t="s">
        <v>95</v>
      </c>
      <c r="B17" s="458">
        <v>2.8</v>
      </c>
      <c r="C17" s="458">
        <v>2.2000000000000002</v>
      </c>
      <c r="D17" s="458">
        <v>2.2000000000000002</v>
      </c>
      <c r="E17" s="458" t="s">
        <v>33</v>
      </c>
      <c r="F17" s="458" t="s">
        <v>33</v>
      </c>
      <c r="G17" s="458" t="s">
        <v>33</v>
      </c>
      <c r="H17" s="458" t="s">
        <v>33</v>
      </c>
      <c r="I17" s="458" t="s">
        <v>33</v>
      </c>
      <c r="J17" s="458" t="s">
        <v>33</v>
      </c>
      <c r="K17" s="481" t="s">
        <v>33</v>
      </c>
      <c r="L17" s="481" t="s">
        <v>33</v>
      </c>
      <c r="M17" s="481" t="s">
        <v>33</v>
      </c>
    </row>
    <row r="18" spans="1:13" ht="12.75" customHeight="1" x14ac:dyDescent="0.25">
      <c r="A18" s="317" t="s">
        <v>70</v>
      </c>
      <c r="B18" s="458">
        <v>156.5</v>
      </c>
      <c r="C18" s="458">
        <v>100.9</v>
      </c>
      <c r="D18" s="458">
        <v>225.2</v>
      </c>
      <c r="E18" s="458">
        <v>125.2</v>
      </c>
      <c r="F18" s="458">
        <v>75.8</v>
      </c>
      <c r="G18" s="458">
        <v>74.900000000000006</v>
      </c>
      <c r="H18" s="458">
        <v>74.900000000000006</v>
      </c>
      <c r="I18" s="458">
        <v>153.9</v>
      </c>
      <c r="J18" s="458">
        <v>154.30000000000001</v>
      </c>
      <c r="K18" s="481">
        <v>140.30000000000001</v>
      </c>
      <c r="L18" s="481" t="s">
        <v>33</v>
      </c>
      <c r="M18" s="481" t="s">
        <v>33</v>
      </c>
    </row>
    <row r="19" spans="1:13" ht="12.75" customHeight="1" x14ac:dyDescent="0.25">
      <c r="A19" s="317" t="s">
        <v>71</v>
      </c>
      <c r="B19" s="458" t="s">
        <v>33</v>
      </c>
      <c r="C19" s="458" t="s">
        <v>33</v>
      </c>
      <c r="D19" s="458" t="s">
        <v>33</v>
      </c>
      <c r="E19" s="458" t="s">
        <v>33</v>
      </c>
      <c r="F19" s="458" t="s">
        <v>33</v>
      </c>
      <c r="G19" s="458" t="s">
        <v>33</v>
      </c>
      <c r="H19" s="458" t="s">
        <v>33</v>
      </c>
      <c r="I19" s="458" t="s">
        <v>33</v>
      </c>
      <c r="J19" s="458" t="s">
        <v>33</v>
      </c>
      <c r="K19" s="481" t="s">
        <v>33</v>
      </c>
      <c r="L19" s="481" t="s">
        <v>33</v>
      </c>
      <c r="M19" s="481">
        <v>465.1</v>
      </c>
    </row>
    <row r="20" spans="1:13" ht="12.75" customHeight="1" x14ac:dyDescent="0.25">
      <c r="A20" s="317" t="s">
        <v>72</v>
      </c>
      <c r="B20" s="458">
        <v>28.8</v>
      </c>
      <c r="C20" s="458">
        <v>28.8</v>
      </c>
      <c r="D20" s="458">
        <v>22.2</v>
      </c>
      <c r="E20" s="458">
        <v>23.7</v>
      </c>
      <c r="F20" s="458">
        <v>1.5</v>
      </c>
      <c r="G20" s="458">
        <v>1.5</v>
      </c>
      <c r="H20" s="458" t="s">
        <v>33</v>
      </c>
      <c r="I20" s="458" t="s">
        <v>33</v>
      </c>
      <c r="J20" s="458" t="s">
        <v>33</v>
      </c>
      <c r="K20" s="481" t="s">
        <v>33</v>
      </c>
      <c r="L20" s="481" t="s">
        <v>33</v>
      </c>
      <c r="M20" s="481" t="s">
        <v>33</v>
      </c>
    </row>
    <row r="21" spans="1:13" ht="12.75" customHeight="1" x14ac:dyDescent="0.25">
      <c r="A21" s="317" t="s">
        <v>363</v>
      </c>
      <c r="B21" s="458">
        <v>337</v>
      </c>
      <c r="C21" s="458">
        <v>338.9</v>
      </c>
      <c r="D21" s="458">
        <v>1225.0999999999999</v>
      </c>
      <c r="E21" s="458">
        <v>1196.8</v>
      </c>
      <c r="F21" s="458">
        <v>436.8</v>
      </c>
      <c r="G21" s="458">
        <v>496.7</v>
      </c>
      <c r="H21" s="458">
        <v>578.70000000000005</v>
      </c>
      <c r="I21" s="458">
        <v>571.29999999999995</v>
      </c>
      <c r="J21" s="458">
        <v>569.6</v>
      </c>
      <c r="K21" s="481">
        <v>479.3</v>
      </c>
      <c r="L21" s="481">
        <v>440.9</v>
      </c>
      <c r="M21" s="481">
        <v>23.3</v>
      </c>
    </row>
    <row r="22" spans="1:13" ht="24.95" customHeight="1" x14ac:dyDescent="0.25">
      <c r="A22" s="404" t="s">
        <v>400</v>
      </c>
      <c r="B22" s="458" t="s">
        <v>33</v>
      </c>
      <c r="C22" s="458" t="s">
        <v>33</v>
      </c>
      <c r="D22" s="458">
        <v>0.9</v>
      </c>
      <c r="E22" s="458">
        <v>0.9</v>
      </c>
      <c r="F22" s="458">
        <v>23.1</v>
      </c>
      <c r="G22" s="458">
        <v>23.1</v>
      </c>
      <c r="H22" s="458">
        <v>23.1</v>
      </c>
      <c r="I22" s="458">
        <v>23.6</v>
      </c>
      <c r="J22" s="458">
        <v>23.1</v>
      </c>
      <c r="K22" s="481">
        <v>22.2</v>
      </c>
      <c r="L22" s="481">
        <v>22.2</v>
      </c>
      <c r="M22" s="481">
        <v>2</v>
      </c>
    </row>
    <row r="23" spans="1:13" ht="24.75" x14ac:dyDescent="0.25">
      <c r="A23" s="404" t="s">
        <v>75</v>
      </c>
      <c r="B23" s="458" t="s">
        <v>33</v>
      </c>
      <c r="C23" s="458" t="s">
        <v>33</v>
      </c>
      <c r="D23" s="458" t="s">
        <v>33</v>
      </c>
      <c r="E23" s="458" t="s">
        <v>33</v>
      </c>
      <c r="F23" s="458" t="s">
        <v>33</v>
      </c>
      <c r="G23" s="458" t="s">
        <v>33</v>
      </c>
      <c r="H23" s="458" t="s">
        <v>33</v>
      </c>
      <c r="I23" s="458" t="s">
        <v>33</v>
      </c>
      <c r="J23" s="458" t="s">
        <v>33</v>
      </c>
      <c r="K23" s="481" t="s">
        <v>33</v>
      </c>
      <c r="L23" s="481" t="s">
        <v>33</v>
      </c>
      <c r="M23" s="481" t="s">
        <v>33</v>
      </c>
    </row>
    <row r="24" spans="1:13" ht="12.75" customHeight="1" x14ac:dyDescent="0.25">
      <c r="A24" s="317" t="s">
        <v>76</v>
      </c>
      <c r="B24" s="458">
        <v>158.5</v>
      </c>
      <c r="C24" s="458">
        <v>158.5</v>
      </c>
      <c r="D24" s="458">
        <v>159</v>
      </c>
      <c r="E24" s="458">
        <v>158.5</v>
      </c>
      <c r="F24" s="458">
        <v>158.5</v>
      </c>
      <c r="G24" s="458">
        <v>158.5</v>
      </c>
      <c r="H24" s="458">
        <v>158.5</v>
      </c>
      <c r="I24" s="458" t="s">
        <v>33</v>
      </c>
      <c r="J24" s="458" t="s">
        <v>33</v>
      </c>
      <c r="K24" s="481" t="s">
        <v>33</v>
      </c>
      <c r="L24" s="481" t="s">
        <v>33</v>
      </c>
      <c r="M24" s="481" t="s">
        <v>33</v>
      </c>
    </row>
    <row r="25" spans="1:13" ht="13.9" customHeight="1" x14ac:dyDescent="0.25">
      <c r="A25" s="404" t="s">
        <v>77</v>
      </c>
      <c r="B25" s="458" t="s">
        <v>33</v>
      </c>
      <c r="C25" s="458" t="s">
        <v>33</v>
      </c>
      <c r="D25" s="458" t="s">
        <v>33</v>
      </c>
      <c r="E25" s="458" t="s">
        <v>33</v>
      </c>
      <c r="F25" s="458" t="s">
        <v>33</v>
      </c>
      <c r="G25" s="458" t="s">
        <v>33</v>
      </c>
      <c r="H25" s="458" t="s">
        <v>33</v>
      </c>
      <c r="I25" s="458" t="s">
        <v>33</v>
      </c>
      <c r="J25" s="458" t="s">
        <v>33</v>
      </c>
      <c r="K25" s="481" t="s">
        <v>33</v>
      </c>
      <c r="L25" s="481" t="s">
        <v>33</v>
      </c>
      <c r="M25" s="481" t="s">
        <v>33</v>
      </c>
    </row>
    <row r="26" spans="1:13" ht="12.75" customHeight="1" x14ac:dyDescent="0.25">
      <c r="A26" s="404" t="s">
        <v>78</v>
      </c>
      <c r="B26" s="458" t="s">
        <v>33</v>
      </c>
      <c r="C26" s="458" t="s">
        <v>33</v>
      </c>
      <c r="D26" s="458" t="s">
        <v>33</v>
      </c>
      <c r="E26" s="458" t="s">
        <v>33</v>
      </c>
      <c r="F26" s="458" t="s">
        <v>33</v>
      </c>
      <c r="G26" s="458" t="s">
        <v>33</v>
      </c>
      <c r="H26" s="458" t="s">
        <v>33</v>
      </c>
      <c r="I26" s="458" t="s">
        <v>33</v>
      </c>
      <c r="J26" s="458" t="s">
        <v>33</v>
      </c>
      <c r="K26" s="481" t="s">
        <v>33</v>
      </c>
      <c r="L26" s="481" t="s">
        <v>33</v>
      </c>
      <c r="M26" s="481" t="s">
        <v>33</v>
      </c>
    </row>
    <row r="27" spans="1:13" ht="24" customHeight="1" x14ac:dyDescent="0.25">
      <c r="A27" s="404" t="s">
        <v>104</v>
      </c>
      <c r="B27" s="458">
        <v>38.1</v>
      </c>
      <c r="C27" s="458">
        <v>27.4</v>
      </c>
      <c r="D27" s="458" t="s">
        <v>33</v>
      </c>
      <c r="E27" s="458" t="s">
        <v>33</v>
      </c>
      <c r="F27" s="458">
        <v>40.200000000000003</v>
      </c>
      <c r="G27" s="458">
        <v>54.7</v>
      </c>
      <c r="H27" s="458">
        <v>17</v>
      </c>
      <c r="I27" s="458">
        <v>27.6</v>
      </c>
      <c r="J27" s="458">
        <v>26.7</v>
      </c>
      <c r="K27" s="481">
        <v>27.4</v>
      </c>
      <c r="L27" s="481">
        <v>26.9</v>
      </c>
      <c r="M27" s="481">
        <v>27</v>
      </c>
    </row>
    <row r="28" spans="1:13" ht="24.75" customHeight="1" x14ac:dyDescent="0.25">
      <c r="A28" s="405" t="s">
        <v>22</v>
      </c>
      <c r="B28" s="458">
        <v>713.4</v>
      </c>
      <c r="C28" s="458">
        <v>38.9</v>
      </c>
      <c r="D28" s="458" t="s">
        <v>33</v>
      </c>
      <c r="E28" s="458">
        <v>8.6</v>
      </c>
      <c r="F28" s="458" t="s">
        <v>33</v>
      </c>
      <c r="G28" s="458">
        <v>8.6</v>
      </c>
      <c r="H28" s="458">
        <v>409.2</v>
      </c>
      <c r="I28" s="458">
        <v>59.2</v>
      </c>
      <c r="J28" s="458">
        <v>178.9</v>
      </c>
      <c r="K28" s="481">
        <v>60.5</v>
      </c>
      <c r="L28" s="481">
        <v>351.1</v>
      </c>
      <c r="M28" s="481">
        <v>343</v>
      </c>
    </row>
    <row r="29" spans="1:13" ht="24" customHeight="1" x14ac:dyDescent="0.25">
      <c r="A29" s="404" t="s">
        <v>79</v>
      </c>
      <c r="B29" s="458">
        <v>712.1</v>
      </c>
      <c r="C29" s="458">
        <v>38.9</v>
      </c>
      <c r="D29" s="458" t="s">
        <v>33</v>
      </c>
      <c r="E29" s="458">
        <v>8.6</v>
      </c>
      <c r="F29" s="458" t="s">
        <v>33</v>
      </c>
      <c r="G29" s="458">
        <v>8.6</v>
      </c>
      <c r="H29" s="458">
        <v>350</v>
      </c>
      <c r="I29" s="458" t="s">
        <v>33</v>
      </c>
      <c r="J29" s="458">
        <v>120.9</v>
      </c>
      <c r="K29" s="481">
        <v>5</v>
      </c>
      <c r="L29" s="481" t="s">
        <v>33</v>
      </c>
      <c r="M29" s="481" t="s">
        <v>33</v>
      </c>
    </row>
    <row r="30" spans="1:13" ht="13.35" customHeight="1" x14ac:dyDescent="0.25">
      <c r="A30" s="404" t="s">
        <v>80</v>
      </c>
      <c r="B30" s="458" t="s">
        <v>33</v>
      </c>
      <c r="C30" s="458" t="s">
        <v>33</v>
      </c>
      <c r="D30" s="458" t="s">
        <v>33</v>
      </c>
      <c r="E30" s="458" t="s">
        <v>33</v>
      </c>
      <c r="F30" s="458" t="s">
        <v>33</v>
      </c>
      <c r="G30" s="458" t="s">
        <v>33</v>
      </c>
      <c r="H30" s="458" t="s">
        <v>33</v>
      </c>
      <c r="I30" s="458" t="s">
        <v>33</v>
      </c>
      <c r="J30" s="458" t="s">
        <v>33</v>
      </c>
      <c r="K30" s="481" t="s">
        <v>33</v>
      </c>
      <c r="L30" s="481" t="s">
        <v>33</v>
      </c>
      <c r="M30" s="481" t="s">
        <v>33</v>
      </c>
    </row>
    <row r="31" spans="1:13" ht="24.75" x14ac:dyDescent="0.25">
      <c r="A31" s="404" t="s">
        <v>401</v>
      </c>
      <c r="B31" s="458">
        <v>1.3</v>
      </c>
      <c r="C31" s="458" t="s">
        <v>33</v>
      </c>
      <c r="D31" s="458" t="s">
        <v>33</v>
      </c>
      <c r="E31" s="458" t="s">
        <v>33</v>
      </c>
      <c r="F31" s="458" t="s">
        <v>33</v>
      </c>
      <c r="G31" s="458" t="s">
        <v>33</v>
      </c>
      <c r="H31" s="458">
        <v>59.2</v>
      </c>
      <c r="I31" s="458">
        <v>59.2</v>
      </c>
      <c r="J31" s="458">
        <v>58</v>
      </c>
      <c r="K31" s="481">
        <v>55.5</v>
      </c>
      <c r="L31" s="481">
        <v>351.1</v>
      </c>
      <c r="M31" s="481">
        <v>343</v>
      </c>
    </row>
    <row r="32" spans="1:13" ht="24.75" customHeight="1" x14ac:dyDescent="0.25">
      <c r="A32" s="405" t="s">
        <v>81</v>
      </c>
      <c r="B32" s="458">
        <v>5.5</v>
      </c>
      <c r="C32" s="458">
        <v>5.5</v>
      </c>
      <c r="D32" s="458">
        <v>5.7</v>
      </c>
      <c r="E32" s="458">
        <v>9</v>
      </c>
      <c r="F32" s="458">
        <v>15.9</v>
      </c>
      <c r="G32" s="458">
        <v>7.2</v>
      </c>
      <c r="H32" s="458">
        <v>23.6</v>
      </c>
      <c r="I32" s="458">
        <v>60.3</v>
      </c>
      <c r="J32" s="458">
        <v>54.9</v>
      </c>
      <c r="K32" s="481">
        <v>50</v>
      </c>
      <c r="L32" s="481">
        <v>66.599999999999994</v>
      </c>
      <c r="M32" s="481">
        <v>60.8</v>
      </c>
    </row>
    <row r="33" spans="1:13" ht="12.75" customHeight="1" x14ac:dyDescent="0.25">
      <c r="A33" s="403" t="s">
        <v>24</v>
      </c>
      <c r="B33" s="458">
        <v>415.3</v>
      </c>
      <c r="C33" s="458">
        <v>468.3</v>
      </c>
      <c r="D33" s="458">
        <v>461</v>
      </c>
      <c r="E33" s="458">
        <v>450.2</v>
      </c>
      <c r="F33" s="458">
        <v>439.7</v>
      </c>
      <c r="G33" s="458">
        <v>455.3</v>
      </c>
      <c r="H33" s="458">
        <v>449</v>
      </c>
      <c r="I33" s="458">
        <v>449</v>
      </c>
      <c r="J33" s="458">
        <v>378</v>
      </c>
      <c r="K33" s="481">
        <v>4760.7</v>
      </c>
      <c r="L33" s="481">
        <v>4887.8999999999996</v>
      </c>
      <c r="M33" s="481">
        <v>5226.8999999999996</v>
      </c>
    </row>
    <row r="34" spans="1:13" ht="24.75" x14ac:dyDescent="0.25">
      <c r="A34" s="405" t="s">
        <v>102</v>
      </c>
      <c r="B34" s="458">
        <v>2356.9</v>
      </c>
      <c r="C34" s="458">
        <v>1866</v>
      </c>
      <c r="D34" s="458">
        <v>92.8</v>
      </c>
      <c r="E34" s="458">
        <v>133.9</v>
      </c>
      <c r="F34" s="458">
        <v>90.3</v>
      </c>
      <c r="G34" s="458">
        <v>179</v>
      </c>
      <c r="H34" s="458">
        <v>136.80000000000001</v>
      </c>
      <c r="I34" s="458">
        <v>422.3</v>
      </c>
      <c r="J34" s="458">
        <v>426.1</v>
      </c>
      <c r="K34" s="481">
        <v>476.8</v>
      </c>
      <c r="L34" s="481">
        <v>549.29999999999995</v>
      </c>
      <c r="M34" s="481">
        <v>411.5</v>
      </c>
    </row>
    <row r="35" spans="1:13" ht="12.75" customHeight="1" x14ac:dyDescent="0.25">
      <c r="A35" s="403" t="s">
        <v>82</v>
      </c>
      <c r="B35" s="458">
        <v>92.1</v>
      </c>
      <c r="C35" s="458">
        <v>316.3</v>
      </c>
      <c r="D35" s="458">
        <v>316.10000000000002</v>
      </c>
      <c r="E35" s="458">
        <v>248.6</v>
      </c>
      <c r="F35" s="458">
        <v>6.8</v>
      </c>
      <c r="G35" s="458">
        <v>8.9</v>
      </c>
      <c r="H35" s="458">
        <v>8</v>
      </c>
      <c r="I35" s="458">
        <v>4</v>
      </c>
      <c r="J35" s="458">
        <v>4</v>
      </c>
      <c r="K35" s="481">
        <v>4</v>
      </c>
      <c r="L35" s="481">
        <v>1.2</v>
      </c>
      <c r="M35" s="481">
        <v>1.2</v>
      </c>
    </row>
    <row r="36" spans="1:13" ht="12.75" customHeight="1" x14ac:dyDescent="0.25">
      <c r="A36" s="403" t="s">
        <v>25</v>
      </c>
      <c r="B36" s="458">
        <v>4.0999999999999996</v>
      </c>
      <c r="C36" s="458">
        <v>4.0999999999999996</v>
      </c>
      <c r="D36" s="458">
        <v>35.6</v>
      </c>
      <c r="E36" s="458">
        <v>0.4</v>
      </c>
      <c r="F36" s="458">
        <v>0.4</v>
      </c>
      <c r="G36" s="458">
        <v>0.4</v>
      </c>
      <c r="H36" s="458">
        <v>0.4</v>
      </c>
      <c r="I36" s="458">
        <v>0.4</v>
      </c>
      <c r="J36" s="458">
        <v>0.4</v>
      </c>
      <c r="K36" s="481">
        <v>0.4</v>
      </c>
      <c r="L36" s="481">
        <v>0.4</v>
      </c>
      <c r="M36" s="481">
        <v>0.4</v>
      </c>
    </row>
    <row r="37" spans="1:13" ht="12.75" customHeight="1" x14ac:dyDescent="0.25">
      <c r="A37" s="387" t="s">
        <v>26</v>
      </c>
      <c r="B37" s="458">
        <v>28.2</v>
      </c>
      <c r="C37" s="458">
        <v>0.9</v>
      </c>
      <c r="D37" s="458" t="s">
        <v>33</v>
      </c>
      <c r="E37" s="458" t="s">
        <v>33</v>
      </c>
      <c r="F37" s="458">
        <v>0.9</v>
      </c>
      <c r="G37" s="458">
        <v>0.9</v>
      </c>
      <c r="H37" s="458">
        <v>0.9</v>
      </c>
      <c r="I37" s="458">
        <v>6.9</v>
      </c>
      <c r="J37" s="458" t="s">
        <v>33</v>
      </c>
      <c r="K37" s="481">
        <v>0.9</v>
      </c>
      <c r="L37" s="481" t="s">
        <v>33</v>
      </c>
      <c r="M37" s="481">
        <v>0.9</v>
      </c>
    </row>
    <row r="38" spans="1:13" ht="12.75" customHeight="1" x14ac:dyDescent="0.25">
      <c r="A38" s="403" t="s">
        <v>27</v>
      </c>
      <c r="B38" s="458" t="s">
        <v>33</v>
      </c>
      <c r="C38" s="458" t="s">
        <v>33</v>
      </c>
      <c r="D38" s="458" t="s">
        <v>33</v>
      </c>
      <c r="E38" s="458">
        <v>4.8</v>
      </c>
      <c r="F38" s="458" t="s">
        <v>33</v>
      </c>
      <c r="G38" s="458" t="s">
        <v>33</v>
      </c>
      <c r="H38" s="458" t="s">
        <v>33</v>
      </c>
      <c r="I38" s="458" t="s">
        <v>33</v>
      </c>
      <c r="J38" s="458" t="s">
        <v>33</v>
      </c>
      <c r="K38" s="481" t="s">
        <v>33</v>
      </c>
      <c r="L38" s="481" t="s">
        <v>33</v>
      </c>
      <c r="M38" s="481" t="s">
        <v>33</v>
      </c>
    </row>
    <row r="39" spans="1:13" ht="12.75" customHeight="1" x14ac:dyDescent="0.25">
      <c r="A39" s="403" t="s">
        <v>28</v>
      </c>
      <c r="B39" s="458">
        <v>3.9</v>
      </c>
      <c r="C39" s="458">
        <v>3.9</v>
      </c>
      <c r="D39" s="458">
        <v>3.9</v>
      </c>
      <c r="E39" s="458" t="s">
        <v>33</v>
      </c>
      <c r="F39" s="458" t="s">
        <v>33</v>
      </c>
      <c r="G39" s="458" t="s">
        <v>33</v>
      </c>
      <c r="H39" s="458">
        <v>9.1</v>
      </c>
      <c r="I39" s="458">
        <v>3.4</v>
      </c>
      <c r="J39" s="458">
        <v>3.4</v>
      </c>
      <c r="K39" s="481">
        <v>3.4</v>
      </c>
      <c r="L39" s="481">
        <v>3.4</v>
      </c>
      <c r="M39" s="481">
        <v>3.4</v>
      </c>
    </row>
    <row r="40" spans="1:13" ht="12.75" customHeight="1" x14ac:dyDescent="0.25">
      <c r="A40" s="403" t="s">
        <v>84</v>
      </c>
      <c r="B40" s="458">
        <v>1038.3</v>
      </c>
      <c r="C40" s="458">
        <v>1628.7</v>
      </c>
      <c r="D40" s="458">
        <v>1426.9</v>
      </c>
      <c r="E40" s="458">
        <v>496.6</v>
      </c>
      <c r="F40" s="458">
        <v>517.29999999999995</v>
      </c>
      <c r="G40" s="458">
        <v>746.7</v>
      </c>
      <c r="H40" s="458">
        <v>879.7</v>
      </c>
      <c r="I40" s="458">
        <v>956.4</v>
      </c>
      <c r="J40" s="458">
        <v>979.6</v>
      </c>
      <c r="K40" s="481">
        <v>961.2</v>
      </c>
      <c r="L40" s="481">
        <v>1231.2</v>
      </c>
      <c r="M40" s="481">
        <v>642.1</v>
      </c>
    </row>
    <row r="41" spans="1:13" ht="12.75" customHeight="1" x14ac:dyDescent="0.25">
      <c r="A41" s="403" t="s">
        <v>32</v>
      </c>
      <c r="B41" s="458">
        <v>100</v>
      </c>
      <c r="C41" s="458">
        <v>128.80000000000001</v>
      </c>
      <c r="D41" s="458">
        <v>1749.4</v>
      </c>
      <c r="E41" s="458">
        <v>0.3</v>
      </c>
      <c r="F41" s="458">
        <v>1081.8</v>
      </c>
      <c r="G41" s="458">
        <v>912</v>
      </c>
      <c r="H41" s="458">
        <v>867.5</v>
      </c>
      <c r="I41" s="458">
        <v>14.2</v>
      </c>
      <c r="J41" s="458">
        <v>0.6</v>
      </c>
      <c r="K41" s="481" t="s">
        <v>33</v>
      </c>
      <c r="L41" s="481">
        <v>0</v>
      </c>
      <c r="M41" s="481">
        <v>23.9</v>
      </c>
    </row>
    <row r="42" spans="1:13" ht="12.75" customHeight="1" x14ac:dyDescent="0.25">
      <c r="A42" s="403" t="s">
        <v>85</v>
      </c>
      <c r="B42" s="458" t="s">
        <v>33</v>
      </c>
      <c r="C42" s="458">
        <v>6.8</v>
      </c>
      <c r="D42" s="458">
        <v>14.6</v>
      </c>
      <c r="E42" s="458" t="s">
        <v>33</v>
      </c>
      <c r="F42" s="458">
        <v>0</v>
      </c>
      <c r="G42" s="458">
        <v>0</v>
      </c>
      <c r="H42" s="458">
        <v>0</v>
      </c>
      <c r="I42" s="458">
        <v>0</v>
      </c>
      <c r="J42" s="458" t="s">
        <v>33</v>
      </c>
      <c r="K42" s="481">
        <v>1</v>
      </c>
      <c r="L42" s="481" t="s">
        <v>33</v>
      </c>
      <c r="M42" s="481" t="s">
        <v>33</v>
      </c>
    </row>
    <row r="43" spans="1:13" ht="12.75" customHeight="1" x14ac:dyDescent="0.25">
      <c r="A43" s="403" t="s">
        <v>86</v>
      </c>
      <c r="B43" s="458">
        <v>0.2</v>
      </c>
      <c r="C43" s="458">
        <v>0.9</v>
      </c>
      <c r="D43" s="458" t="s">
        <v>33</v>
      </c>
      <c r="E43" s="458" t="s">
        <v>33</v>
      </c>
      <c r="F43" s="458" t="s">
        <v>33</v>
      </c>
      <c r="G43" s="458" t="s">
        <v>33</v>
      </c>
      <c r="H43" s="458" t="s">
        <v>33</v>
      </c>
      <c r="I43" s="458">
        <v>0.2</v>
      </c>
      <c r="J43" s="458" t="s">
        <v>33</v>
      </c>
      <c r="K43" s="481" t="s">
        <v>33</v>
      </c>
      <c r="L43" s="481" t="s">
        <v>33</v>
      </c>
      <c r="M43" s="481" t="s">
        <v>33</v>
      </c>
    </row>
    <row r="44" spans="1:13" ht="24" customHeight="1" x14ac:dyDescent="0.25">
      <c r="A44" s="405" t="s">
        <v>55</v>
      </c>
      <c r="B44" s="458">
        <v>1.1000000000000001</v>
      </c>
      <c r="C44" s="458">
        <v>0.5</v>
      </c>
      <c r="D44" s="458">
        <v>0.5</v>
      </c>
      <c r="E44" s="458" t="s">
        <v>33</v>
      </c>
      <c r="F44" s="458" t="s">
        <v>33</v>
      </c>
      <c r="G44" s="458" t="s">
        <v>33</v>
      </c>
      <c r="H44" s="458" t="s">
        <v>33</v>
      </c>
      <c r="I44" s="458" t="s">
        <v>33</v>
      </c>
      <c r="J44" s="458">
        <v>0.3</v>
      </c>
      <c r="K44" s="481">
        <v>0.3</v>
      </c>
      <c r="L44" s="481" t="s">
        <v>33</v>
      </c>
      <c r="M44" s="481" t="s">
        <v>33</v>
      </c>
    </row>
    <row r="45" spans="1:13" ht="12.75" customHeight="1" x14ac:dyDescent="0.25">
      <c r="A45" s="403" t="s">
        <v>103</v>
      </c>
      <c r="B45" s="458">
        <v>0.8</v>
      </c>
      <c r="C45" s="458">
        <v>0.5</v>
      </c>
      <c r="D45" s="458">
        <v>0.7</v>
      </c>
      <c r="E45" s="458">
        <v>0.7</v>
      </c>
      <c r="F45" s="458" t="s">
        <v>33</v>
      </c>
      <c r="G45" s="458" t="s">
        <v>33</v>
      </c>
      <c r="H45" s="458" t="s">
        <v>33</v>
      </c>
      <c r="I45" s="458" t="s">
        <v>33</v>
      </c>
      <c r="J45" s="458">
        <v>41.1</v>
      </c>
      <c r="K45" s="481">
        <v>41.1</v>
      </c>
      <c r="L45" s="481">
        <v>41.1</v>
      </c>
      <c r="M45" s="481">
        <v>41.1</v>
      </c>
    </row>
    <row r="46" spans="1:13" ht="12.75" customHeight="1" x14ac:dyDescent="0.25">
      <c r="A46" s="403" t="s">
        <v>56</v>
      </c>
      <c r="B46" s="458" t="s">
        <v>33</v>
      </c>
      <c r="C46" s="458" t="s">
        <v>33</v>
      </c>
      <c r="D46" s="458" t="s">
        <v>33</v>
      </c>
      <c r="E46" s="458" t="s">
        <v>33</v>
      </c>
      <c r="F46" s="458" t="s">
        <v>33</v>
      </c>
      <c r="G46" s="458" t="s">
        <v>33</v>
      </c>
      <c r="H46" s="458" t="s">
        <v>33</v>
      </c>
      <c r="I46" s="458" t="s">
        <v>33</v>
      </c>
      <c r="J46" s="458" t="s">
        <v>33</v>
      </c>
      <c r="K46" s="481" t="s">
        <v>33</v>
      </c>
      <c r="L46" s="481" t="s">
        <v>33</v>
      </c>
      <c r="M46" s="481" t="s">
        <v>33</v>
      </c>
    </row>
    <row r="47" spans="1:13" ht="2.4500000000000002" customHeight="1" thickBot="1" x14ac:dyDescent="0.3">
      <c r="A47" s="475"/>
      <c r="B47" s="510"/>
      <c r="C47" s="510"/>
      <c r="D47" s="510"/>
      <c r="E47" s="510"/>
      <c r="F47" s="510"/>
      <c r="G47" s="510"/>
      <c r="H47" s="510"/>
      <c r="I47" s="510"/>
      <c r="J47" s="510"/>
      <c r="K47" s="510"/>
      <c r="L47" s="510"/>
      <c r="M47" s="510"/>
    </row>
  </sheetData>
  <hyperlinks>
    <hyperlink ref="A1" location="Мазмуну!A1" display="МАЗМУНУНА  кайтуу" xr:uid="{00000000-0004-0000-7400-000000000000}"/>
  </hyperlinks>
  <pageMargins left="0.78740157480314965" right="0.59055118110236227" top="0.78740157480314965" bottom="0.59055118110236227" header="0.31496062992125984" footer="0.31496062992125984"/>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M47"/>
  <sheetViews>
    <sheetView workbookViewId="0">
      <selection activeCell="M42" sqref="M42"/>
    </sheetView>
  </sheetViews>
  <sheetFormatPr defaultColWidth="8.85546875" defaultRowHeight="15" x14ac:dyDescent="0.25"/>
  <cols>
    <col min="1" max="1" width="40.28515625" style="471" customWidth="1"/>
    <col min="2" max="6" width="8.7109375" style="458" hidden="1" customWidth="1"/>
    <col min="7" max="8" width="9.5703125" style="458" hidden="1" customWidth="1"/>
    <col min="9" max="13" width="9.5703125" style="458" customWidth="1"/>
    <col min="14" max="16384" width="8.85546875" style="455"/>
  </cols>
  <sheetData>
    <row r="1" spans="1:13" s="6" customFormat="1" ht="12.95" customHeight="1" x14ac:dyDescent="0.2">
      <c r="A1" s="952" t="s">
        <v>1375</v>
      </c>
    </row>
    <row r="2" spans="1:13" ht="18" customHeight="1" x14ac:dyDescent="0.25">
      <c r="A2" s="491" t="s">
        <v>434</v>
      </c>
      <c r="B2" s="504"/>
      <c r="C2" s="504"/>
      <c r="D2" s="504"/>
      <c r="E2" s="504"/>
      <c r="F2" s="504"/>
      <c r="G2" s="504"/>
      <c r="H2" s="504"/>
      <c r="I2" s="504"/>
      <c r="J2" s="504"/>
      <c r="K2" s="504"/>
      <c r="L2" s="504"/>
      <c r="M2" s="504"/>
    </row>
    <row r="3" spans="1:13" ht="18" customHeight="1" x14ac:dyDescent="0.25">
      <c r="A3" s="493" t="s">
        <v>435</v>
      </c>
      <c r="B3" s="507"/>
      <c r="C3" s="507"/>
      <c r="D3" s="507"/>
      <c r="E3" s="507"/>
      <c r="F3" s="507"/>
      <c r="G3" s="507"/>
      <c r="H3" s="507"/>
      <c r="I3" s="507"/>
      <c r="J3" s="507"/>
      <c r="K3" s="507"/>
      <c r="L3" s="507"/>
      <c r="M3" s="507"/>
    </row>
    <row r="4" spans="1:13" ht="18" customHeight="1" thickBot="1" x14ac:dyDescent="0.3">
      <c r="A4" s="440" t="s">
        <v>298</v>
      </c>
      <c r="B4" s="511"/>
      <c r="C4" s="511"/>
      <c r="D4" s="511"/>
      <c r="E4" s="511"/>
      <c r="F4" s="511"/>
      <c r="G4" s="511"/>
      <c r="H4" s="511"/>
      <c r="I4" s="511"/>
      <c r="J4" s="511"/>
      <c r="K4" s="511"/>
      <c r="L4" s="511"/>
      <c r="M4" s="511"/>
    </row>
    <row r="5" spans="1:13" s="412" customFormat="1" ht="18" customHeight="1" thickBot="1" x14ac:dyDescent="0.25">
      <c r="A5" s="496"/>
      <c r="B5" s="509">
        <v>2014</v>
      </c>
      <c r="C5" s="509">
        <v>2015</v>
      </c>
      <c r="D5" s="509">
        <v>2016</v>
      </c>
      <c r="E5" s="509">
        <v>2017</v>
      </c>
      <c r="F5" s="509">
        <v>2018</v>
      </c>
      <c r="G5" s="509">
        <v>2019</v>
      </c>
      <c r="H5" s="509">
        <v>2020</v>
      </c>
      <c r="I5" s="509">
        <v>2021</v>
      </c>
      <c r="J5" s="509">
        <v>2022</v>
      </c>
      <c r="K5" s="509">
        <v>2023</v>
      </c>
      <c r="L5" s="509">
        <v>2024</v>
      </c>
      <c r="M5" s="509">
        <v>2025</v>
      </c>
    </row>
    <row r="6" spans="1:13" ht="12.75" customHeight="1" x14ac:dyDescent="0.25">
      <c r="A6" s="512"/>
    </row>
    <row r="7" spans="1:13" s="457" customFormat="1" ht="12.75" customHeight="1" x14ac:dyDescent="0.2">
      <c r="A7" s="513" t="s">
        <v>19</v>
      </c>
      <c r="B7" s="418">
        <v>245577.8</v>
      </c>
      <c r="C7" s="418">
        <v>343104</v>
      </c>
      <c r="D7" s="418">
        <v>352537.9</v>
      </c>
      <c r="E7" s="418">
        <v>340241.4</v>
      </c>
      <c r="F7" s="418">
        <v>386235.6</v>
      </c>
      <c r="G7" s="430">
        <v>403548.9</v>
      </c>
      <c r="H7" s="430">
        <v>481166.8</v>
      </c>
      <c r="I7" s="430">
        <v>531498.9</v>
      </c>
      <c r="J7" s="430">
        <v>572555.30000000005</v>
      </c>
      <c r="K7" s="437">
        <v>620544.69999999995</v>
      </c>
      <c r="L7" s="437">
        <v>744219.5</v>
      </c>
      <c r="M7" s="437">
        <v>1098192.6000000001</v>
      </c>
    </row>
    <row r="8" spans="1:13" ht="12.75" customHeight="1" x14ac:dyDescent="0.25">
      <c r="A8" s="514" t="s">
        <v>20</v>
      </c>
      <c r="K8" s="481"/>
      <c r="L8" s="481"/>
      <c r="M8" s="481"/>
    </row>
    <row r="9" spans="1:13" ht="12.75" customHeight="1" x14ac:dyDescent="0.25">
      <c r="A9" s="432" t="s">
        <v>407</v>
      </c>
      <c r="B9" s="458" t="s">
        <v>33</v>
      </c>
      <c r="C9" s="458" t="s">
        <v>33</v>
      </c>
      <c r="D9" s="458">
        <v>184.8</v>
      </c>
      <c r="E9" s="458">
        <v>24.2</v>
      </c>
      <c r="F9" s="458">
        <v>35.200000000000003</v>
      </c>
      <c r="G9" s="433">
        <v>49.5</v>
      </c>
      <c r="H9" s="433">
        <v>54.2</v>
      </c>
      <c r="I9" s="433">
        <v>46.6</v>
      </c>
      <c r="J9" s="433">
        <v>18.3</v>
      </c>
      <c r="K9" s="438" t="s">
        <v>33</v>
      </c>
      <c r="L9" s="438" t="s">
        <v>33</v>
      </c>
      <c r="M9" s="438" t="s">
        <v>33</v>
      </c>
    </row>
    <row r="10" spans="1:13" ht="12.75" customHeight="1" x14ac:dyDescent="0.25">
      <c r="A10" s="432" t="s">
        <v>408</v>
      </c>
      <c r="B10" s="458" t="s">
        <v>33</v>
      </c>
      <c r="C10" s="458" t="s">
        <v>33</v>
      </c>
      <c r="D10" s="458" t="s">
        <v>33</v>
      </c>
      <c r="E10" s="458" t="s">
        <v>33</v>
      </c>
      <c r="F10" s="458" t="s">
        <v>33</v>
      </c>
      <c r="G10" s="433">
        <v>5.3</v>
      </c>
      <c r="H10" s="433">
        <v>6.9</v>
      </c>
      <c r="I10" s="433">
        <v>6.7</v>
      </c>
      <c r="J10" s="433">
        <v>4.5</v>
      </c>
      <c r="K10" s="438">
        <v>1.2</v>
      </c>
      <c r="L10" s="438" t="s">
        <v>33</v>
      </c>
      <c r="M10" s="438" t="s">
        <v>33</v>
      </c>
    </row>
    <row r="11" spans="1:13" x14ac:dyDescent="0.25">
      <c r="A11" s="432" t="s">
        <v>409</v>
      </c>
      <c r="B11" s="458" t="s">
        <v>33</v>
      </c>
      <c r="C11" s="458">
        <v>38.5</v>
      </c>
      <c r="D11" s="458" t="s">
        <v>33</v>
      </c>
      <c r="E11" s="458" t="s">
        <v>33</v>
      </c>
      <c r="F11" s="458" t="s">
        <v>33</v>
      </c>
      <c r="G11" s="433">
        <v>1.2</v>
      </c>
      <c r="H11" s="433">
        <v>0</v>
      </c>
      <c r="I11" s="433">
        <v>0.2</v>
      </c>
      <c r="J11" s="433" t="s">
        <v>33</v>
      </c>
      <c r="K11" s="438" t="s">
        <v>33</v>
      </c>
      <c r="L11" s="438">
        <v>7.5</v>
      </c>
      <c r="M11" s="438">
        <v>110</v>
      </c>
    </row>
    <row r="12" spans="1:13" ht="12.75" customHeight="1" x14ac:dyDescent="0.25">
      <c r="A12" s="432" t="s">
        <v>410</v>
      </c>
      <c r="B12" s="458">
        <v>82.2</v>
      </c>
      <c r="C12" s="458">
        <v>0</v>
      </c>
      <c r="D12" s="458">
        <v>0</v>
      </c>
      <c r="E12" s="458" t="s">
        <v>33</v>
      </c>
      <c r="F12" s="458" t="s">
        <v>33</v>
      </c>
      <c r="G12" s="433" t="s">
        <v>33</v>
      </c>
      <c r="H12" s="433" t="s">
        <v>33</v>
      </c>
      <c r="I12" s="433" t="s">
        <v>33</v>
      </c>
      <c r="J12" s="433" t="s">
        <v>33</v>
      </c>
      <c r="K12" s="438">
        <v>0.7</v>
      </c>
      <c r="L12" s="438" t="s">
        <v>33</v>
      </c>
      <c r="M12" s="438" t="s">
        <v>33</v>
      </c>
    </row>
    <row r="13" spans="1:13" ht="12.75" customHeight="1" x14ac:dyDescent="0.25">
      <c r="A13" s="432" t="s">
        <v>411</v>
      </c>
      <c r="B13" s="458">
        <v>10237.299999999999</v>
      </c>
      <c r="C13" s="458">
        <v>10777.8</v>
      </c>
      <c r="D13" s="458">
        <v>9078.2000000000007</v>
      </c>
      <c r="E13" s="458">
        <v>10004.5</v>
      </c>
      <c r="F13" s="458">
        <v>10445.299999999999</v>
      </c>
      <c r="G13" s="433">
        <v>7102.1</v>
      </c>
      <c r="H13" s="433">
        <v>8227.9</v>
      </c>
      <c r="I13" s="433">
        <v>9201.7000000000007</v>
      </c>
      <c r="J13" s="433">
        <v>13848.6</v>
      </c>
      <c r="K13" s="438">
        <v>11372.4</v>
      </c>
      <c r="L13" s="438">
        <v>12682.5</v>
      </c>
      <c r="M13" s="438">
        <v>11080.8</v>
      </c>
    </row>
    <row r="14" spans="1:13" ht="12.75" customHeight="1" x14ac:dyDescent="0.25">
      <c r="A14" s="432" t="s">
        <v>412</v>
      </c>
      <c r="B14" s="458">
        <v>59899.1</v>
      </c>
      <c r="C14" s="458">
        <v>84824.6</v>
      </c>
      <c r="D14" s="458">
        <v>93196.5</v>
      </c>
      <c r="E14" s="458">
        <v>96659.7</v>
      </c>
      <c r="F14" s="458">
        <v>107034.4</v>
      </c>
      <c r="G14" s="433">
        <v>114457.60000000001</v>
      </c>
      <c r="H14" s="433">
        <v>144382.9</v>
      </c>
      <c r="I14" s="433">
        <v>152759.79999999999</v>
      </c>
      <c r="J14" s="433">
        <v>186108.4</v>
      </c>
      <c r="K14" s="438">
        <v>213404.79999999999</v>
      </c>
      <c r="L14" s="438">
        <v>378186.5</v>
      </c>
      <c r="M14" s="438">
        <v>643056.30000000005</v>
      </c>
    </row>
    <row r="15" spans="1:13" x14ac:dyDescent="0.25">
      <c r="A15" s="432" t="s">
        <v>413</v>
      </c>
      <c r="B15" s="458">
        <v>117.4</v>
      </c>
      <c r="C15" s="458">
        <v>31.2</v>
      </c>
      <c r="D15" s="458">
        <v>2.2000000000000002</v>
      </c>
      <c r="E15" s="458">
        <v>19.600000000000001</v>
      </c>
      <c r="F15" s="458">
        <v>14.8</v>
      </c>
      <c r="G15" s="433">
        <v>26.9</v>
      </c>
      <c r="H15" s="433">
        <v>46.3</v>
      </c>
      <c r="I15" s="433">
        <v>42.6</v>
      </c>
      <c r="J15" s="433">
        <v>41.4</v>
      </c>
      <c r="K15" s="438">
        <v>44.1</v>
      </c>
      <c r="L15" s="438">
        <v>3.9</v>
      </c>
      <c r="M15" s="438">
        <v>0.9</v>
      </c>
    </row>
    <row r="16" spans="1:13" ht="12.75" customHeight="1" x14ac:dyDescent="0.25">
      <c r="A16" s="432" t="s">
        <v>414</v>
      </c>
      <c r="B16" s="458">
        <v>13876.9</v>
      </c>
      <c r="C16" s="458">
        <v>18974.599999999999</v>
      </c>
      <c r="D16" s="458">
        <v>18070.900000000001</v>
      </c>
      <c r="E16" s="458">
        <v>16477.099999999999</v>
      </c>
      <c r="F16" s="458">
        <v>17831.599999999999</v>
      </c>
      <c r="G16" s="433">
        <v>26186.3</v>
      </c>
      <c r="H16" s="433">
        <v>38945.199999999997</v>
      </c>
      <c r="I16" s="433">
        <v>43088.7</v>
      </c>
      <c r="J16" s="433">
        <v>50502.1</v>
      </c>
      <c r="K16" s="438">
        <v>48639.7</v>
      </c>
      <c r="L16" s="438">
        <v>74721.399999999994</v>
      </c>
      <c r="M16" s="438">
        <v>199986.9</v>
      </c>
    </row>
    <row r="17" spans="1:13" ht="12.75" customHeight="1" x14ac:dyDescent="0.25">
      <c r="A17" s="432" t="s">
        <v>415</v>
      </c>
      <c r="B17" s="458">
        <v>5.2</v>
      </c>
      <c r="C17" s="458">
        <v>6.8</v>
      </c>
      <c r="D17" s="458">
        <v>6.8</v>
      </c>
      <c r="E17" s="458">
        <v>23.3</v>
      </c>
      <c r="F17" s="458">
        <v>20.3</v>
      </c>
      <c r="G17" s="433">
        <v>120.5</v>
      </c>
      <c r="H17" s="433">
        <v>195.2</v>
      </c>
      <c r="I17" s="433">
        <v>132.69999999999999</v>
      </c>
      <c r="J17" s="433">
        <v>128.5</v>
      </c>
      <c r="K17" s="438">
        <v>133.6</v>
      </c>
      <c r="L17" s="438">
        <v>130.5</v>
      </c>
      <c r="M17" s="438">
        <v>131.1</v>
      </c>
    </row>
    <row r="18" spans="1:13" ht="12.75" customHeight="1" x14ac:dyDescent="0.25">
      <c r="A18" s="434" t="s">
        <v>416</v>
      </c>
      <c r="B18" s="458">
        <v>17.8</v>
      </c>
      <c r="C18" s="458">
        <v>1.5</v>
      </c>
      <c r="D18" s="458" t="s">
        <v>33</v>
      </c>
      <c r="E18" s="458" t="s">
        <v>33</v>
      </c>
      <c r="F18" s="458">
        <v>43.7</v>
      </c>
      <c r="G18" s="433">
        <v>55</v>
      </c>
      <c r="H18" s="433">
        <v>43.6</v>
      </c>
      <c r="I18" s="433">
        <v>43.6</v>
      </c>
      <c r="J18" s="433">
        <v>43.6</v>
      </c>
      <c r="K18" s="438">
        <v>43.6</v>
      </c>
      <c r="L18" s="438">
        <v>43.6</v>
      </c>
      <c r="M18" s="438">
        <v>155.80000000000001</v>
      </c>
    </row>
    <row r="19" spans="1:13" ht="12.75" customHeight="1" x14ac:dyDescent="0.25">
      <c r="A19" s="432" t="s">
        <v>417</v>
      </c>
      <c r="B19" s="458">
        <v>36.200000000000003</v>
      </c>
      <c r="C19" s="458" t="s">
        <v>33</v>
      </c>
      <c r="D19" s="458">
        <v>0.3</v>
      </c>
      <c r="E19" s="458" t="s">
        <v>33</v>
      </c>
      <c r="F19" s="458">
        <v>3.5</v>
      </c>
      <c r="G19" s="433">
        <v>3.5</v>
      </c>
      <c r="H19" s="433">
        <v>5.0999999999999996</v>
      </c>
      <c r="I19" s="433">
        <v>5.3</v>
      </c>
      <c r="J19" s="433">
        <v>7</v>
      </c>
      <c r="K19" s="438">
        <v>5.5</v>
      </c>
      <c r="L19" s="438">
        <v>937.7</v>
      </c>
      <c r="M19" s="438">
        <v>80.3</v>
      </c>
    </row>
    <row r="20" spans="1:13" ht="12.75" customHeight="1" x14ac:dyDescent="0.25">
      <c r="A20" s="432" t="s">
        <v>418</v>
      </c>
      <c r="B20" s="458">
        <v>24.6</v>
      </c>
      <c r="C20" s="458">
        <v>0.2</v>
      </c>
      <c r="D20" s="458">
        <v>16.5</v>
      </c>
      <c r="E20" s="458">
        <v>34.4</v>
      </c>
      <c r="F20" s="458">
        <v>29.7</v>
      </c>
      <c r="G20" s="433">
        <v>31.7</v>
      </c>
      <c r="H20" s="433">
        <v>0.2</v>
      </c>
      <c r="I20" s="433">
        <v>0.2</v>
      </c>
      <c r="J20" s="433">
        <v>17.899999999999999</v>
      </c>
      <c r="K20" s="438">
        <v>18.600000000000001</v>
      </c>
      <c r="L20" s="438">
        <v>18.2</v>
      </c>
      <c r="M20" s="438" t="s">
        <v>33</v>
      </c>
    </row>
    <row r="21" spans="1:13" ht="12.75" customHeight="1" x14ac:dyDescent="0.25">
      <c r="A21" s="432" t="s">
        <v>419</v>
      </c>
      <c r="B21" s="458">
        <v>161281</v>
      </c>
      <c r="C21" s="458">
        <v>228448.9</v>
      </c>
      <c r="D21" s="458">
        <v>231981.9</v>
      </c>
      <c r="E21" s="458">
        <v>216998.6</v>
      </c>
      <c r="F21" s="458">
        <v>250777.2</v>
      </c>
      <c r="G21" s="433">
        <v>255509.2</v>
      </c>
      <c r="H21" s="433">
        <v>289259.3</v>
      </c>
      <c r="I21" s="433">
        <v>326170.8</v>
      </c>
      <c r="J21" s="433">
        <v>321834.90000000002</v>
      </c>
      <c r="K21" s="438">
        <v>346880.2</v>
      </c>
      <c r="L21" s="438">
        <v>277487.5</v>
      </c>
      <c r="M21" s="438">
        <v>243590.6</v>
      </c>
    </row>
    <row r="22" spans="1:13" ht="12.75" customHeight="1" thickBot="1" x14ac:dyDescent="0.3">
      <c r="A22" s="475"/>
      <c r="B22" s="510"/>
      <c r="C22" s="510"/>
      <c r="D22" s="510"/>
      <c r="E22" s="510"/>
      <c r="F22" s="510"/>
      <c r="G22" s="510"/>
      <c r="H22" s="510"/>
      <c r="I22" s="510"/>
      <c r="J22" s="510"/>
      <c r="K22" s="510"/>
      <c r="L22" s="510"/>
      <c r="M22" s="510"/>
    </row>
    <row r="23" spans="1:13" ht="12.75" customHeight="1" x14ac:dyDescent="0.25">
      <c r="A23" s="489"/>
    </row>
    <row r="24" spans="1:13" ht="12.75" customHeight="1" x14ac:dyDescent="0.25">
      <c r="A24" s="489"/>
    </row>
    <row r="25" spans="1:13" ht="12.95" customHeight="1" x14ac:dyDescent="0.25">
      <c r="A25" s="489"/>
    </row>
    <row r="26" spans="1:13" ht="18" customHeight="1" x14ac:dyDescent="0.25">
      <c r="A26" s="491" t="s">
        <v>436</v>
      </c>
      <c r="B26" s="504"/>
      <c r="C26" s="504"/>
      <c r="D26" s="504"/>
      <c r="E26" s="504"/>
      <c r="F26" s="504"/>
      <c r="G26" s="504"/>
      <c r="H26" s="504"/>
      <c r="I26" s="504"/>
      <c r="J26" s="504"/>
      <c r="K26" s="504"/>
      <c r="L26" s="504"/>
      <c r="M26" s="504"/>
    </row>
    <row r="27" spans="1:13" ht="18" customHeight="1" x14ac:dyDescent="0.25">
      <c r="A27" s="493" t="s">
        <v>437</v>
      </c>
      <c r="B27" s="507"/>
      <c r="C27" s="507"/>
      <c r="D27" s="507"/>
      <c r="E27" s="507"/>
      <c r="F27" s="507"/>
      <c r="G27" s="507"/>
      <c r="H27" s="507"/>
      <c r="I27" s="507"/>
      <c r="J27" s="507"/>
      <c r="K27" s="507"/>
      <c r="L27" s="507"/>
      <c r="M27" s="507"/>
    </row>
    <row r="28" spans="1:13" ht="18" customHeight="1" x14ac:dyDescent="0.25">
      <c r="A28" s="493" t="s">
        <v>438</v>
      </c>
      <c r="B28" s="507"/>
      <c r="C28" s="507"/>
      <c r="D28" s="507"/>
      <c r="E28" s="507"/>
      <c r="F28" s="507"/>
      <c r="G28" s="507"/>
      <c r="H28" s="507"/>
      <c r="I28" s="507"/>
      <c r="J28" s="507"/>
      <c r="K28" s="507"/>
      <c r="L28" s="507"/>
      <c r="M28" s="507"/>
    </row>
    <row r="29" spans="1:13" ht="18" customHeight="1" thickBot="1" x14ac:dyDescent="0.3">
      <c r="A29" s="440" t="s">
        <v>310</v>
      </c>
      <c r="B29" s="511"/>
      <c r="C29" s="511"/>
      <c r="D29" s="511"/>
      <c r="E29" s="511"/>
      <c r="F29" s="511"/>
      <c r="G29" s="511"/>
      <c r="H29" s="511"/>
      <c r="I29" s="511"/>
      <c r="J29" s="511"/>
      <c r="K29" s="511"/>
      <c r="L29" s="511"/>
      <c r="M29" s="511"/>
    </row>
    <row r="30" spans="1:13" s="412" customFormat="1" ht="18" customHeight="1" thickBot="1" x14ac:dyDescent="0.25">
      <c r="A30" s="496"/>
      <c r="B30" s="509">
        <v>2014</v>
      </c>
      <c r="C30" s="509">
        <v>2015</v>
      </c>
      <c r="D30" s="509">
        <v>2016</v>
      </c>
      <c r="E30" s="509">
        <v>2017</v>
      </c>
      <c r="F30" s="509">
        <v>2018</v>
      </c>
      <c r="G30" s="509">
        <v>2019</v>
      </c>
      <c r="H30" s="509">
        <v>2020</v>
      </c>
      <c r="I30" s="509">
        <v>2021</v>
      </c>
      <c r="J30" s="509">
        <v>2022</v>
      </c>
      <c r="K30" s="509">
        <v>2023</v>
      </c>
      <c r="L30" s="509">
        <v>2024</v>
      </c>
      <c r="M30" s="509">
        <v>2025</v>
      </c>
    </row>
    <row r="31" spans="1:13" ht="12.75" customHeight="1" x14ac:dyDescent="0.25">
      <c r="A31" s="489"/>
    </row>
    <row r="32" spans="1:13" ht="12.75" customHeight="1" x14ac:dyDescent="0.25">
      <c r="A32" s="513" t="s">
        <v>19</v>
      </c>
      <c r="B32" s="418">
        <v>7165.6</v>
      </c>
      <c r="C32" s="418">
        <v>6771.7</v>
      </c>
      <c r="D32" s="418">
        <v>6092.4</v>
      </c>
      <c r="E32" s="418">
        <v>3541.8</v>
      </c>
      <c r="F32" s="418">
        <v>3186.7</v>
      </c>
      <c r="G32" s="430">
        <v>3423.9</v>
      </c>
      <c r="H32" s="430">
        <v>3857.7</v>
      </c>
      <c r="I32" s="430">
        <v>2849.5</v>
      </c>
      <c r="J32" s="430">
        <v>2915.6</v>
      </c>
      <c r="K32" s="437">
        <v>7116.3</v>
      </c>
      <c r="L32" s="437">
        <v>7876.9</v>
      </c>
      <c r="M32" s="437">
        <v>7560.6</v>
      </c>
    </row>
    <row r="33" spans="1:13" ht="12.75" customHeight="1" x14ac:dyDescent="0.25">
      <c r="A33" s="514" t="s">
        <v>20</v>
      </c>
      <c r="G33" s="433"/>
      <c r="H33" s="433"/>
      <c r="I33" s="433"/>
      <c r="J33" s="433"/>
      <c r="K33" s="438"/>
      <c r="L33" s="438"/>
      <c r="M33" s="438"/>
    </row>
    <row r="34" spans="1:13" ht="12.75" customHeight="1" x14ac:dyDescent="0.25">
      <c r="A34" s="432" t="s">
        <v>407</v>
      </c>
      <c r="B34" s="458" t="s">
        <v>33</v>
      </c>
      <c r="C34" s="458" t="s">
        <v>33</v>
      </c>
      <c r="D34" s="458" t="s">
        <v>33</v>
      </c>
      <c r="E34" s="458" t="s">
        <v>33</v>
      </c>
      <c r="F34" s="458" t="s">
        <v>33</v>
      </c>
      <c r="G34" s="433" t="s">
        <v>33</v>
      </c>
      <c r="H34" s="433" t="s">
        <v>33</v>
      </c>
      <c r="I34" s="433" t="s">
        <v>33</v>
      </c>
      <c r="J34" s="433" t="s">
        <v>33</v>
      </c>
      <c r="K34" s="438" t="s">
        <v>33</v>
      </c>
      <c r="L34" s="438" t="s">
        <v>33</v>
      </c>
      <c r="M34" s="438" t="s">
        <v>33</v>
      </c>
    </row>
    <row r="35" spans="1:13" ht="12.75" customHeight="1" x14ac:dyDescent="0.25">
      <c r="A35" s="432" t="s">
        <v>408</v>
      </c>
      <c r="B35" s="458" t="s">
        <v>33</v>
      </c>
      <c r="C35" s="458" t="s">
        <v>33</v>
      </c>
      <c r="D35" s="458" t="s">
        <v>33</v>
      </c>
      <c r="E35" s="458" t="s">
        <v>33</v>
      </c>
      <c r="F35" s="458" t="s">
        <v>33</v>
      </c>
      <c r="G35" s="433" t="s">
        <v>33</v>
      </c>
      <c r="H35" s="433" t="s">
        <v>33</v>
      </c>
      <c r="I35" s="433" t="s">
        <v>33</v>
      </c>
      <c r="J35" s="433" t="s">
        <v>33</v>
      </c>
      <c r="K35" s="438" t="s">
        <v>33</v>
      </c>
      <c r="L35" s="438" t="s">
        <v>33</v>
      </c>
      <c r="M35" s="438" t="s">
        <v>33</v>
      </c>
    </row>
    <row r="36" spans="1:13" ht="12.75" customHeight="1" x14ac:dyDescent="0.25">
      <c r="A36" s="432" t="s">
        <v>409</v>
      </c>
      <c r="B36" s="458" t="s">
        <v>33</v>
      </c>
      <c r="C36" s="458" t="s">
        <v>33</v>
      </c>
      <c r="D36" s="458" t="s">
        <v>33</v>
      </c>
      <c r="E36" s="458" t="s">
        <v>33</v>
      </c>
      <c r="F36" s="458" t="s">
        <v>33</v>
      </c>
      <c r="G36" s="433" t="s">
        <v>33</v>
      </c>
      <c r="H36" s="433" t="s">
        <v>33</v>
      </c>
      <c r="I36" s="433" t="s">
        <v>33</v>
      </c>
      <c r="J36" s="433" t="s">
        <v>33</v>
      </c>
      <c r="K36" s="438" t="s">
        <v>33</v>
      </c>
      <c r="L36" s="438" t="s">
        <v>33</v>
      </c>
      <c r="M36" s="438" t="s">
        <v>33</v>
      </c>
    </row>
    <row r="37" spans="1:13" ht="12.75" customHeight="1" x14ac:dyDescent="0.25">
      <c r="A37" s="432" t="s">
        <v>410</v>
      </c>
      <c r="B37" s="458" t="s">
        <v>33</v>
      </c>
      <c r="C37" s="458" t="s">
        <v>33</v>
      </c>
      <c r="D37" s="458" t="s">
        <v>33</v>
      </c>
      <c r="E37" s="458" t="s">
        <v>33</v>
      </c>
      <c r="F37" s="458" t="s">
        <v>33</v>
      </c>
      <c r="G37" s="433" t="s">
        <v>33</v>
      </c>
      <c r="H37" s="433" t="s">
        <v>33</v>
      </c>
      <c r="I37" s="433" t="s">
        <v>33</v>
      </c>
      <c r="J37" s="433" t="s">
        <v>33</v>
      </c>
      <c r="K37" s="438" t="s">
        <v>33</v>
      </c>
      <c r="L37" s="438" t="s">
        <v>33</v>
      </c>
      <c r="M37" s="438" t="s">
        <v>33</v>
      </c>
    </row>
    <row r="38" spans="1:13" ht="12.75" customHeight="1" x14ac:dyDescent="0.25">
      <c r="A38" s="432" t="s">
        <v>411</v>
      </c>
      <c r="B38" s="458">
        <v>162.80000000000001</v>
      </c>
      <c r="C38" s="458">
        <v>158.5</v>
      </c>
      <c r="D38" s="458">
        <v>158.5</v>
      </c>
      <c r="E38" s="458">
        <v>158.5</v>
      </c>
      <c r="F38" s="458">
        <v>158.5</v>
      </c>
      <c r="G38" s="433">
        <v>158.5</v>
      </c>
      <c r="H38" s="433">
        <v>158.6</v>
      </c>
      <c r="I38" s="433">
        <v>0.1</v>
      </c>
      <c r="J38" s="433" t="s">
        <v>33</v>
      </c>
      <c r="K38" s="438" t="s">
        <v>33</v>
      </c>
      <c r="L38" s="438" t="s">
        <v>33</v>
      </c>
      <c r="M38" s="438" t="s">
        <v>33</v>
      </c>
    </row>
    <row r="39" spans="1:13" ht="12.75" customHeight="1" x14ac:dyDescent="0.25">
      <c r="A39" s="432" t="s">
        <v>412</v>
      </c>
      <c r="B39" s="458">
        <v>3514.2</v>
      </c>
      <c r="C39" s="458">
        <v>3420.6</v>
      </c>
      <c r="D39" s="458">
        <v>3601.6</v>
      </c>
      <c r="E39" s="458">
        <v>2193</v>
      </c>
      <c r="F39" s="458">
        <v>2639.2</v>
      </c>
      <c r="G39" s="433">
        <v>3006.5</v>
      </c>
      <c r="H39" s="433">
        <v>3201.5</v>
      </c>
      <c r="I39" s="433">
        <v>2262.6999999999998</v>
      </c>
      <c r="J39" s="433">
        <v>2212.4</v>
      </c>
      <c r="K39" s="438">
        <v>2142.1999999999998</v>
      </c>
      <c r="L39" s="438">
        <v>2514.8000000000002</v>
      </c>
      <c r="M39" s="438">
        <v>2650.6</v>
      </c>
    </row>
    <row r="40" spans="1:13" ht="12.75" customHeight="1" x14ac:dyDescent="0.25">
      <c r="A40" s="432" t="s">
        <v>413</v>
      </c>
      <c r="B40" s="458" t="s">
        <v>33</v>
      </c>
      <c r="C40" s="458" t="s">
        <v>33</v>
      </c>
      <c r="D40" s="458" t="s">
        <v>33</v>
      </c>
      <c r="E40" s="458" t="s">
        <v>33</v>
      </c>
      <c r="F40" s="458" t="s">
        <v>33</v>
      </c>
      <c r="G40" s="433" t="s">
        <v>33</v>
      </c>
      <c r="H40" s="433" t="s">
        <v>33</v>
      </c>
      <c r="I40" s="433" t="s">
        <v>33</v>
      </c>
      <c r="J40" s="433" t="s">
        <v>33</v>
      </c>
      <c r="K40" s="438" t="s">
        <v>33</v>
      </c>
      <c r="L40" s="438" t="s">
        <v>33</v>
      </c>
      <c r="M40" s="438" t="s">
        <v>33</v>
      </c>
    </row>
    <row r="41" spans="1:13" ht="12.75" customHeight="1" x14ac:dyDescent="0.25">
      <c r="A41" s="432" t="s">
        <v>414</v>
      </c>
      <c r="B41" s="458" t="s">
        <v>33</v>
      </c>
      <c r="C41" s="458">
        <v>12.6</v>
      </c>
      <c r="D41" s="458">
        <v>12.6</v>
      </c>
      <c r="E41" s="458">
        <v>10.3</v>
      </c>
      <c r="F41" s="458">
        <v>0.6</v>
      </c>
      <c r="G41" s="433" t="s">
        <v>33</v>
      </c>
      <c r="H41" s="433">
        <v>0.1</v>
      </c>
      <c r="I41" s="433">
        <v>0.1</v>
      </c>
      <c r="J41" s="433">
        <v>0.1</v>
      </c>
      <c r="K41" s="438">
        <v>4356.5</v>
      </c>
      <c r="L41" s="438">
        <v>4478.5</v>
      </c>
      <c r="M41" s="438">
        <v>4706</v>
      </c>
    </row>
    <row r="42" spans="1:13" ht="12.75" customHeight="1" x14ac:dyDescent="0.25">
      <c r="A42" s="432" t="s">
        <v>415</v>
      </c>
      <c r="B42" s="458" t="s">
        <v>33</v>
      </c>
      <c r="C42" s="458" t="s">
        <v>33</v>
      </c>
      <c r="D42" s="458" t="s">
        <v>33</v>
      </c>
      <c r="E42" s="458" t="s">
        <v>33</v>
      </c>
      <c r="F42" s="458" t="s">
        <v>33</v>
      </c>
      <c r="G42" s="433" t="s">
        <v>33</v>
      </c>
      <c r="H42" s="433" t="s">
        <v>33</v>
      </c>
      <c r="I42" s="433" t="s">
        <v>33</v>
      </c>
      <c r="J42" s="433" t="s">
        <v>33</v>
      </c>
      <c r="K42" s="438" t="s">
        <v>33</v>
      </c>
      <c r="L42" s="438" t="s">
        <v>33</v>
      </c>
      <c r="M42" s="438" t="s">
        <v>33</v>
      </c>
    </row>
    <row r="43" spans="1:13" ht="12.75" customHeight="1" x14ac:dyDescent="0.25">
      <c r="A43" s="434" t="s">
        <v>416</v>
      </c>
      <c r="B43" s="458" t="s">
        <v>33</v>
      </c>
      <c r="C43" s="458" t="s">
        <v>33</v>
      </c>
      <c r="D43" s="458" t="s">
        <v>33</v>
      </c>
      <c r="E43" s="458" t="s">
        <v>33</v>
      </c>
      <c r="F43" s="458" t="s">
        <v>33</v>
      </c>
      <c r="G43" s="433" t="s">
        <v>33</v>
      </c>
      <c r="H43" s="433" t="s">
        <v>33</v>
      </c>
      <c r="I43" s="433" t="s">
        <v>33</v>
      </c>
      <c r="J43" s="433" t="s">
        <v>33</v>
      </c>
      <c r="K43" s="438" t="s">
        <v>33</v>
      </c>
      <c r="L43" s="438" t="s">
        <v>33</v>
      </c>
      <c r="M43" s="438" t="s">
        <v>33</v>
      </c>
    </row>
    <row r="44" spans="1:13" ht="12.75" customHeight="1" x14ac:dyDescent="0.25">
      <c r="A44" s="432" t="s">
        <v>417</v>
      </c>
      <c r="B44" s="458" t="s">
        <v>33</v>
      </c>
      <c r="C44" s="458" t="s">
        <v>33</v>
      </c>
      <c r="D44" s="458" t="s">
        <v>33</v>
      </c>
      <c r="E44" s="458" t="s">
        <v>33</v>
      </c>
      <c r="F44" s="458" t="s">
        <v>33</v>
      </c>
      <c r="G44" s="433" t="s">
        <v>33</v>
      </c>
      <c r="H44" s="433" t="s">
        <v>33</v>
      </c>
      <c r="I44" s="433" t="s">
        <v>33</v>
      </c>
      <c r="J44" s="433" t="s">
        <v>33</v>
      </c>
      <c r="K44" s="438" t="s">
        <v>33</v>
      </c>
      <c r="L44" s="438" t="s">
        <v>33</v>
      </c>
      <c r="M44" s="438" t="s">
        <v>33</v>
      </c>
    </row>
    <row r="45" spans="1:13" ht="12.75" customHeight="1" x14ac:dyDescent="0.25">
      <c r="A45" s="432" t="s">
        <v>418</v>
      </c>
      <c r="B45" s="458" t="s">
        <v>33</v>
      </c>
      <c r="C45" s="458" t="s">
        <v>33</v>
      </c>
      <c r="D45" s="458" t="s">
        <v>33</v>
      </c>
      <c r="E45" s="458" t="s">
        <v>33</v>
      </c>
      <c r="F45" s="458">
        <v>0.2</v>
      </c>
      <c r="G45" s="433">
        <v>0.2</v>
      </c>
      <c r="H45" s="433">
        <v>0.2</v>
      </c>
      <c r="I45" s="433">
        <v>0.2</v>
      </c>
      <c r="J45" s="433" t="s">
        <v>33</v>
      </c>
      <c r="K45" s="438" t="s">
        <v>33</v>
      </c>
      <c r="L45" s="438" t="s">
        <v>33</v>
      </c>
      <c r="M45" s="438" t="s">
        <v>33</v>
      </c>
    </row>
    <row r="46" spans="1:13" ht="12.75" customHeight="1" x14ac:dyDescent="0.25">
      <c r="A46" s="432" t="s">
        <v>419</v>
      </c>
      <c r="B46" s="458">
        <v>3488.6</v>
      </c>
      <c r="C46" s="458">
        <v>3180.1</v>
      </c>
      <c r="D46" s="458">
        <v>2319.6999999999998</v>
      </c>
      <c r="E46" s="458">
        <v>1180</v>
      </c>
      <c r="F46" s="458">
        <v>388.3</v>
      </c>
      <c r="G46" s="433">
        <v>258.60000000000002</v>
      </c>
      <c r="H46" s="433">
        <v>497.4</v>
      </c>
      <c r="I46" s="433">
        <v>586.5</v>
      </c>
      <c r="J46" s="433">
        <v>703.2</v>
      </c>
      <c r="K46" s="438">
        <v>617.5</v>
      </c>
      <c r="L46" s="438">
        <v>883.5</v>
      </c>
      <c r="M46" s="438">
        <v>204</v>
      </c>
    </row>
    <row r="47" spans="1:13" ht="12.75" customHeight="1" thickBot="1" x14ac:dyDescent="0.3">
      <c r="A47" s="475"/>
      <c r="B47" s="510"/>
      <c r="C47" s="510"/>
      <c r="D47" s="510"/>
      <c r="E47" s="510"/>
      <c r="F47" s="510"/>
      <c r="G47" s="510"/>
      <c r="H47" s="510"/>
      <c r="I47" s="510"/>
      <c r="J47" s="510"/>
      <c r="K47" s="510"/>
      <c r="L47" s="510"/>
      <c r="M47" s="510"/>
    </row>
  </sheetData>
  <hyperlinks>
    <hyperlink ref="A1" location="Мазмуну!A1" display="МАЗМУНУНА  кайтуу" xr:uid="{00000000-0004-0000-7500-000000000000}"/>
  </hyperlinks>
  <pageMargins left="0.78740157480314965" right="0.39370078740157483" top="0.78740157480314965" bottom="0.59055118110236227" header="0.31496062992125984" footer="0.31496062992125984"/>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M48"/>
  <sheetViews>
    <sheetView workbookViewId="0">
      <selection activeCell="M42" sqref="M42"/>
    </sheetView>
  </sheetViews>
  <sheetFormatPr defaultColWidth="8.85546875" defaultRowHeight="15" x14ac:dyDescent="0.25"/>
  <cols>
    <col min="1" max="1" width="44" style="471" customWidth="1"/>
    <col min="2" max="6" width="8.7109375" style="471" hidden="1" customWidth="1"/>
    <col min="7" max="8" width="9.5703125" style="471" hidden="1" customWidth="1"/>
    <col min="9" max="13" width="9.5703125" style="471" customWidth="1"/>
    <col min="14" max="16384" width="8.85546875" style="390"/>
  </cols>
  <sheetData>
    <row r="1" spans="1:13" s="6" customFormat="1" ht="12.95" customHeight="1" x14ac:dyDescent="0.2">
      <c r="A1" s="952" t="s">
        <v>1375</v>
      </c>
    </row>
    <row r="2" spans="1:13" s="483" customFormat="1" ht="18" customHeight="1" x14ac:dyDescent="0.25">
      <c r="A2" s="410" t="s">
        <v>439</v>
      </c>
      <c r="B2" s="410"/>
      <c r="C2" s="410"/>
      <c r="D2" s="410"/>
      <c r="E2" s="410"/>
      <c r="F2" s="410"/>
      <c r="G2" s="410"/>
      <c r="H2" s="410"/>
      <c r="I2" s="410"/>
      <c r="J2" s="410"/>
      <c r="K2" s="410"/>
      <c r="L2" s="410"/>
      <c r="M2" s="410"/>
    </row>
    <row r="3" spans="1:13" s="483" customFormat="1" ht="18" customHeight="1" x14ac:dyDescent="0.25">
      <c r="A3" s="410" t="s">
        <v>440</v>
      </c>
      <c r="B3" s="410"/>
      <c r="C3" s="410"/>
      <c r="D3" s="410"/>
      <c r="E3" s="410"/>
      <c r="F3" s="410"/>
      <c r="G3" s="410"/>
      <c r="H3" s="410"/>
      <c r="I3" s="410"/>
      <c r="J3" s="410"/>
      <c r="K3" s="410"/>
      <c r="L3" s="410"/>
      <c r="M3" s="410"/>
    </row>
    <row r="4" spans="1:13" ht="18" customHeight="1" thickBot="1" x14ac:dyDescent="0.3">
      <c r="A4" s="440" t="s">
        <v>310</v>
      </c>
      <c r="B4" s="515"/>
      <c r="C4" s="515"/>
      <c r="D4" s="515"/>
      <c r="E4" s="515"/>
      <c r="F4" s="515"/>
      <c r="G4" s="515"/>
      <c r="H4" s="515"/>
      <c r="I4" s="515"/>
      <c r="J4" s="515"/>
      <c r="K4" s="515"/>
      <c r="L4" s="515"/>
      <c r="M4" s="515"/>
    </row>
    <row r="5" spans="1:13" s="412" customFormat="1" ht="18" customHeight="1" thickBot="1" x14ac:dyDescent="0.25">
      <c r="A5" s="463"/>
      <c r="B5" s="464">
        <v>2014</v>
      </c>
      <c r="C5" s="464">
        <v>2015</v>
      </c>
      <c r="D5" s="442">
        <v>2016</v>
      </c>
      <c r="E5" s="442">
        <v>2017</v>
      </c>
      <c r="F5" s="442">
        <v>2018</v>
      </c>
      <c r="G5" s="442">
        <v>2019</v>
      </c>
      <c r="H5" s="442">
        <v>2020</v>
      </c>
      <c r="I5" s="442">
        <v>2021</v>
      </c>
      <c r="J5" s="442">
        <v>2022</v>
      </c>
      <c r="K5" s="442">
        <v>2023</v>
      </c>
      <c r="L5" s="442">
        <v>2024</v>
      </c>
      <c r="M5" s="442">
        <v>2025</v>
      </c>
    </row>
    <row r="6" spans="1:13" ht="5.25" customHeight="1" x14ac:dyDescent="0.25">
      <c r="A6" s="455"/>
      <c r="B6" s="443"/>
      <c r="C6" s="443"/>
      <c r="D6" s="443"/>
      <c r="E6" s="443"/>
      <c r="F6" s="443"/>
      <c r="G6" s="443"/>
      <c r="H6" s="443"/>
      <c r="I6" s="443"/>
      <c r="J6" s="443"/>
      <c r="K6" s="443"/>
      <c r="L6" s="443"/>
      <c r="M6" s="443"/>
    </row>
    <row r="7" spans="1:13" s="445" customFormat="1" ht="12.75" customHeight="1" x14ac:dyDescent="0.2">
      <c r="A7" s="396" t="s">
        <v>19</v>
      </c>
      <c r="B7" s="418">
        <v>56338.1</v>
      </c>
      <c r="C7" s="418">
        <v>86600.8</v>
      </c>
      <c r="D7" s="418">
        <v>73157.5</v>
      </c>
      <c r="E7" s="418">
        <v>69304.2</v>
      </c>
      <c r="F7" s="418">
        <v>75276.100000000006</v>
      </c>
      <c r="G7" s="418">
        <v>106502.7</v>
      </c>
      <c r="H7" s="418">
        <v>165838.20000000001</v>
      </c>
      <c r="I7" s="418">
        <v>125277.6</v>
      </c>
      <c r="J7" s="418">
        <v>176377.4</v>
      </c>
      <c r="K7" s="516">
        <v>220043.3</v>
      </c>
      <c r="L7" s="516">
        <v>243880.9</v>
      </c>
      <c r="M7" s="516">
        <v>456733.2</v>
      </c>
    </row>
    <row r="8" spans="1:13" s="445" customFormat="1" ht="14.25" x14ac:dyDescent="0.2">
      <c r="A8" s="398" t="s">
        <v>20</v>
      </c>
      <c r="B8" s="418"/>
      <c r="C8" s="418"/>
      <c r="D8" s="418"/>
      <c r="E8" s="418"/>
      <c r="F8" s="458"/>
      <c r="G8" s="458"/>
      <c r="H8" s="458"/>
      <c r="I8" s="458"/>
      <c r="J8" s="458"/>
      <c r="K8" s="517"/>
      <c r="L8" s="517"/>
      <c r="M8" s="517"/>
    </row>
    <row r="9" spans="1:13" ht="12.75" customHeight="1" x14ac:dyDescent="0.25">
      <c r="A9" s="401" t="s">
        <v>50</v>
      </c>
      <c r="B9" s="402">
        <v>47</v>
      </c>
      <c r="C9" s="402">
        <v>43.7</v>
      </c>
      <c r="D9" s="402">
        <v>63.2</v>
      </c>
      <c r="E9" s="402">
        <v>19.2</v>
      </c>
      <c r="F9" s="458">
        <v>20.3</v>
      </c>
      <c r="G9" s="458">
        <v>14</v>
      </c>
      <c r="H9" s="458">
        <v>81.3</v>
      </c>
      <c r="I9" s="458">
        <v>144.4</v>
      </c>
      <c r="J9" s="458">
        <v>204.4</v>
      </c>
      <c r="K9" s="518">
        <v>223.2</v>
      </c>
      <c r="L9" s="518">
        <v>1432.4</v>
      </c>
      <c r="M9" s="518">
        <v>2073.9</v>
      </c>
    </row>
    <row r="10" spans="1:13" ht="12.75" customHeight="1" x14ac:dyDescent="0.25">
      <c r="A10" s="403" t="s">
        <v>101</v>
      </c>
      <c r="B10" s="402">
        <v>1535.9</v>
      </c>
      <c r="C10" s="402">
        <v>899.2</v>
      </c>
      <c r="D10" s="402">
        <v>1006.2</v>
      </c>
      <c r="E10" s="402">
        <v>1532.1</v>
      </c>
      <c r="F10" s="458">
        <v>1811.9</v>
      </c>
      <c r="G10" s="458">
        <v>2029.4</v>
      </c>
      <c r="H10" s="458">
        <v>1748.4</v>
      </c>
      <c r="I10" s="458">
        <v>2530.1</v>
      </c>
      <c r="J10" s="458">
        <v>5269</v>
      </c>
      <c r="K10" s="518">
        <v>4732.7</v>
      </c>
      <c r="L10" s="518">
        <v>9047.5</v>
      </c>
      <c r="M10" s="518">
        <v>30191.1</v>
      </c>
    </row>
    <row r="11" spans="1:13" ht="12.75" customHeight="1" x14ac:dyDescent="0.25">
      <c r="A11" s="403" t="s">
        <v>64</v>
      </c>
      <c r="B11" s="402">
        <v>29635.1</v>
      </c>
      <c r="C11" s="402">
        <v>48038.400000000001</v>
      </c>
      <c r="D11" s="402">
        <v>41558.5</v>
      </c>
      <c r="E11" s="402">
        <v>41572.699999999997</v>
      </c>
      <c r="F11" s="458">
        <v>44826.7</v>
      </c>
      <c r="G11" s="458">
        <v>68992.7</v>
      </c>
      <c r="H11" s="458">
        <v>117795.8</v>
      </c>
      <c r="I11" s="458">
        <v>66601.399999999994</v>
      </c>
      <c r="J11" s="458">
        <v>101380.1</v>
      </c>
      <c r="K11" s="518">
        <v>117367.6</v>
      </c>
      <c r="L11" s="518">
        <v>119353.4</v>
      </c>
      <c r="M11" s="518">
        <v>156382.1</v>
      </c>
    </row>
    <row r="12" spans="1:13" ht="24" customHeight="1" x14ac:dyDescent="0.25">
      <c r="A12" s="404" t="s">
        <v>90</v>
      </c>
      <c r="B12" s="402">
        <v>2914</v>
      </c>
      <c r="C12" s="402">
        <v>2975</v>
      </c>
      <c r="D12" s="402">
        <v>3045.4</v>
      </c>
      <c r="E12" s="402">
        <v>3700.2</v>
      </c>
      <c r="F12" s="458">
        <v>3899.3</v>
      </c>
      <c r="G12" s="458">
        <v>4135.8</v>
      </c>
      <c r="H12" s="458">
        <v>4439.7</v>
      </c>
      <c r="I12" s="458">
        <v>2824.3</v>
      </c>
      <c r="J12" s="458">
        <v>2532.6</v>
      </c>
      <c r="K12" s="518">
        <v>2843.5</v>
      </c>
      <c r="L12" s="518">
        <v>3878.2</v>
      </c>
      <c r="M12" s="518">
        <v>3417.3</v>
      </c>
    </row>
    <row r="13" spans="1:13" ht="14.25" customHeight="1" x14ac:dyDescent="0.25">
      <c r="A13" s="317" t="s">
        <v>66</v>
      </c>
      <c r="B13" s="402">
        <v>0</v>
      </c>
      <c r="C13" s="402">
        <v>0</v>
      </c>
      <c r="D13" s="402" t="s">
        <v>33</v>
      </c>
      <c r="E13" s="402" t="s">
        <v>33</v>
      </c>
      <c r="F13" s="402" t="s">
        <v>33</v>
      </c>
      <c r="G13" s="402" t="s">
        <v>33</v>
      </c>
      <c r="H13" s="402" t="s">
        <v>33</v>
      </c>
      <c r="I13" s="402" t="s">
        <v>33</v>
      </c>
      <c r="J13" s="402" t="s">
        <v>33</v>
      </c>
      <c r="K13" s="519" t="s">
        <v>33</v>
      </c>
      <c r="L13" s="519" t="s">
        <v>33</v>
      </c>
      <c r="M13" s="519" t="s">
        <v>33</v>
      </c>
    </row>
    <row r="14" spans="1:13" ht="36.75" x14ac:dyDescent="0.25">
      <c r="A14" s="404" t="s">
        <v>441</v>
      </c>
      <c r="B14" s="402">
        <v>56.7</v>
      </c>
      <c r="C14" s="402">
        <v>9.4</v>
      </c>
      <c r="D14" s="402">
        <v>24.8</v>
      </c>
      <c r="E14" s="402">
        <v>44.2</v>
      </c>
      <c r="F14" s="458">
        <v>35.799999999999997</v>
      </c>
      <c r="G14" s="458">
        <v>37</v>
      </c>
      <c r="H14" s="458">
        <v>670</v>
      </c>
      <c r="I14" s="458">
        <v>638.5</v>
      </c>
      <c r="J14" s="458">
        <v>833.4</v>
      </c>
      <c r="K14" s="481">
        <v>1392.1</v>
      </c>
      <c r="L14" s="481">
        <v>1446.4</v>
      </c>
      <c r="M14" s="481">
        <v>1543.9</v>
      </c>
    </row>
    <row r="15" spans="1:13" ht="24.75" x14ac:dyDescent="0.25">
      <c r="A15" s="404" t="s">
        <v>68</v>
      </c>
      <c r="B15" s="402">
        <v>111.6</v>
      </c>
      <c r="C15" s="402">
        <v>76.3</v>
      </c>
      <c r="D15" s="402">
        <v>80.099999999999994</v>
      </c>
      <c r="E15" s="402">
        <v>73.599999999999994</v>
      </c>
      <c r="F15" s="458">
        <v>70.099999999999994</v>
      </c>
      <c r="G15" s="458">
        <v>66</v>
      </c>
      <c r="H15" s="458">
        <v>71.099999999999994</v>
      </c>
      <c r="I15" s="458">
        <v>72.3</v>
      </c>
      <c r="J15" s="458">
        <v>89.1</v>
      </c>
      <c r="K15" s="481">
        <v>80.8</v>
      </c>
      <c r="L15" s="481">
        <v>68.2</v>
      </c>
      <c r="M15" s="481">
        <v>124.6</v>
      </c>
    </row>
    <row r="16" spans="1:13" ht="14.25" customHeight="1" x14ac:dyDescent="0.25">
      <c r="A16" s="520" t="s">
        <v>442</v>
      </c>
      <c r="B16" s="402" t="s">
        <v>33</v>
      </c>
      <c r="C16" s="402" t="s">
        <v>33</v>
      </c>
      <c r="D16" s="402">
        <v>20</v>
      </c>
      <c r="E16" s="402" t="s">
        <v>33</v>
      </c>
      <c r="F16" s="402">
        <v>285.89999999999998</v>
      </c>
      <c r="G16" s="402">
        <v>316.60000000000002</v>
      </c>
      <c r="H16" s="402">
        <v>309.39999999999998</v>
      </c>
      <c r="I16" s="402">
        <v>314.60000000000002</v>
      </c>
      <c r="J16" s="402">
        <v>317</v>
      </c>
      <c r="K16" s="402">
        <v>327.2</v>
      </c>
      <c r="L16" s="402">
        <v>317</v>
      </c>
      <c r="M16" s="402">
        <v>351.4</v>
      </c>
    </row>
    <row r="17" spans="1:13" x14ac:dyDescent="0.25">
      <c r="A17" s="317" t="s">
        <v>70</v>
      </c>
      <c r="B17" s="402">
        <v>38.799999999999997</v>
      </c>
      <c r="C17" s="402">
        <v>50.9</v>
      </c>
      <c r="D17" s="402">
        <v>106.8</v>
      </c>
      <c r="E17" s="402">
        <v>117.2</v>
      </c>
      <c r="F17" s="458">
        <v>234.9</v>
      </c>
      <c r="G17" s="458">
        <v>209.7</v>
      </c>
      <c r="H17" s="458">
        <v>293.5</v>
      </c>
      <c r="I17" s="458">
        <v>230</v>
      </c>
      <c r="J17" s="458">
        <v>101.2</v>
      </c>
      <c r="K17" s="481">
        <v>55.9</v>
      </c>
      <c r="L17" s="481">
        <v>37.200000000000003</v>
      </c>
      <c r="M17" s="481">
        <v>36.700000000000003</v>
      </c>
    </row>
    <row r="18" spans="1:13" ht="12.75" customHeight="1" x14ac:dyDescent="0.25">
      <c r="A18" s="317" t="s">
        <v>71</v>
      </c>
      <c r="B18" s="402">
        <v>2</v>
      </c>
      <c r="C18" s="402">
        <v>0.2</v>
      </c>
      <c r="D18" s="402">
        <v>0.3</v>
      </c>
      <c r="E18" s="402">
        <v>0.4</v>
      </c>
      <c r="F18" s="458">
        <v>11.6</v>
      </c>
      <c r="G18" s="458">
        <v>58.4</v>
      </c>
      <c r="H18" s="458">
        <v>91</v>
      </c>
      <c r="I18" s="458">
        <v>137.19999999999999</v>
      </c>
      <c r="J18" s="458">
        <v>45</v>
      </c>
      <c r="K18" s="481">
        <v>57.7</v>
      </c>
      <c r="L18" s="481">
        <v>0.5</v>
      </c>
      <c r="M18" s="481">
        <v>0.1</v>
      </c>
    </row>
    <row r="19" spans="1:13" ht="14.25" customHeight="1" x14ac:dyDescent="0.25">
      <c r="A19" s="317" t="s">
        <v>72</v>
      </c>
      <c r="B19" s="402">
        <v>55.7</v>
      </c>
      <c r="C19" s="402">
        <v>58.6</v>
      </c>
      <c r="D19" s="402">
        <v>69.5</v>
      </c>
      <c r="E19" s="402">
        <v>74.7</v>
      </c>
      <c r="F19" s="458">
        <v>88.6</v>
      </c>
      <c r="G19" s="458">
        <v>42.1</v>
      </c>
      <c r="H19" s="458">
        <v>26.8</v>
      </c>
      <c r="I19" s="458">
        <v>34</v>
      </c>
      <c r="J19" s="458">
        <v>1.5</v>
      </c>
      <c r="K19" s="481">
        <v>42.6</v>
      </c>
      <c r="L19" s="481">
        <v>27.6</v>
      </c>
      <c r="M19" s="481">
        <v>9.4</v>
      </c>
    </row>
    <row r="20" spans="1:13" ht="14.25" customHeight="1" x14ac:dyDescent="0.25">
      <c r="A20" s="317" t="s">
        <v>363</v>
      </c>
      <c r="B20" s="402">
        <v>713</v>
      </c>
      <c r="C20" s="402">
        <v>457.9</v>
      </c>
      <c r="D20" s="402">
        <v>717.1</v>
      </c>
      <c r="E20" s="402">
        <v>797.4</v>
      </c>
      <c r="F20" s="458">
        <v>1071</v>
      </c>
      <c r="G20" s="458">
        <v>721.2</v>
      </c>
      <c r="H20" s="458">
        <v>272.10000000000002</v>
      </c>
      <c r="I20" s="458">
        <v>220.5</v>
      </c>
      <c r="J20" s="458">
        <v>1546.7</v>
      </c>
      <c r="K20" s="481">
        <v>3144.7</v>
      </c>
      <c r="L20" s="481">
        <v>4301.3</v>
      </c>
      <c r="M20" s="481">
        <v>4160.1000000000004</v>
      </c>
    </row>
    <row r="21" spans="1:13" s="449" customFormat="1" ht="24.75" x14ac:dyDescent="0.25">
      <c r="A21" s="404" t="s">
        <v>400</v>
      </c>
      <c r="B21" s="402">
        <v>24475.3</v>
      </c>
      <c r="C21" s="402">
        <v>43174.9</v>
      </c>
      <c r="D21" s="402">
        <v>36405.1</v>
      </c>
      <c r="E21" s="402">
        <v>35509.199999999997</v>
      </c>
      <c r="F21" s="458">
        <v>37812.5</v>
      </c>
      <c r="G21" s="458">
        <v>62030.9</v>
      </c>
      <c r="H21" s="458">
        <v>110345.4</v>
      </c>
      <c r="I21" s="458">
        <v>61038</v>
      </c>
      <c r="J21" s="458">
        <v>95349</v>
      </c>
      <c r="K21" s="481">
        <v>109097.7</v>
      </c>
      <c r="L21" s="481">
        <v>108383.9</v>
      </c>
      <c r="M21" s="481">
        <v>146181.70000000001</v>
      </c>
    </row>
    <row r="22" spans="1:13" ht="24.75" x14ac:dyDescent="0.25">
      <c r="A22" s="404" t="s">
        <v>75</v>
      </c>
      <c r="B22" s="402">
        <v>177.9</v>
      </c>
      <c r="C22" s="402" t="s">
        <v>33</v>
      </c>
      <c r="D22" s="402" t="s">
        <v>33</v>
      </c>
      <c r="E22" s="402" t="s">
        <v>33</v>
      </c>
      <c r="F22" s="402">
        <v>0</v>
      </c>
      <c r="G22" s="402" t="s">
        <v>33</v>
      </c>
      <c r="H22" s="402" t="s">
        <v>33</v>
      </c>
      <c r="I22" s="402" t="s">
        <v>33</v>
      </c>
      <c r="J22" s="402" t="s">
        <v>33</v>
      </c>
      <c r="K22" s="402" t="s">
        <v>33</v>
      </c>
      <c r="L22" s="402">
        <v>3.1</v>
      </c>
      <c r="M22" s="402">
        <v>3.1</v>
      </c>
    </row>
    <row r="23" spans="1:13" ht="12.75" customHeight="1" x14ac:dyDescent="0.25">
      <c r="A23" s="317" t="s">
        <v>76</v>
      </c>
      <c r="B23" s="402">
        <v>997.6</v>
      </c>
      <c r="C23" s="402">
        <v>1166.9000000000001</v>
      </c>
      <c r="D23" s="402">
        <v>1010.1</v>
      </c>
      <c r="E23" s="402">
        <v>1177.5</v>
      </c>
      <c r="F23" s="458">
        <v>1226.9000000000001</v>
      </c>
      <c r="G23" s="458">
        <v>1277.4000000000001</v>
      </c>
      <c r="H23" s="458">
        <v>1222.2</v>
      </c>
      <c r="I23" s="458">
        <v>1024.9000000000001</v>
      </c>
      <c r="J23" s="458">
        <v>354.5</v>
      </c>
      <c r="K23" s="481">
        <v>180.2</v>
      </c>
      <c r="L23" s="481">
        <v>353.1</v>
      </c>
      <c r="M23" s="481">
        <v>219</v>
      </c>
    </row>
    <row r="24" spans="1:13" s="449" customFormat="1" x14ac:dyDescent="0.25">
      <c r="A24" s="404" t="s">
        <v>77</v>
      </c>
      <c r="B24" s="402">
        <v>0</v>
      </c>
      <c r="C24" s="402">
        <v>0</v>
      </c>
      <c r="D24" s="402">
        <v>0</v>
      </c>
      <c r="E24" s="402">
        <v>0</v>
      </c>
      <c r="F24" s="402">
        <v>0</v>
      </c>
      <c r="G24" s="402">
        <v>7.2</v>
      </c>
      <c r="H24" s="402">
        <v>19.7</v>
      </c>
      <c r="I24" s="402">
        <v>34.4</v>
      </c>
      <c r="J24" s="402">
        <v>57.1</v>
      </c>
      <c r="K24" s="402">
        <v>63.5</v>
      </c>
      <c r="L24" s="402">
        <v>12.5</v>
      </c>
      <c r="M24" s="402">
        <v>12.5</v>
      </c>
    </row>
    <row r="25" spans="1:13" ht="12.75" customHeight="1" x14ac:dyDescent="0.25">
      <c r="A25" s="404" t="s">
        <v>78</v>
      </c>
      <c r="B25" s="402">
        <v>17.7</v>
      </c>
      <c r="C25" s="402">
        <v>13.7</v>
      </c>
      <c r="D25" s="402">
        <v>5.4</v>
      </c>
      <c r="E25" s="402">
        <v>4.3</v>
      </c>
      <c r="F25" s="458">
        <v>1.4</v>
      </c>
      <c r="G25" s="458">
        <v>1.1000000000000001</v>
      </c>
      <c r="H25" s="458">
        <v>0.7</v>
      </c>
      <c r="I25" s="458">
        <v>0.6</v>
      </c>
      <c r="J25" s="458">
        <v>0.5</v>
      </c>
      <c r="K25" s="518">
        <v>0.5</v>
      </c>
      <c r="L25" s="518">
        <v>427.8</v>
      </c>
      <c r="M25" s="518">
        <v>196</v>
      </c>
    </row>
    <row r="26" spans="1:13" s="449" customFormat="1" ht="24.75" customHeight="1" x14ac:dyDescent="0.25">
      <c r="A26" s="404" t="s">
        <v>104</v>
      </c>
      <c r="B26" s="402">
        <v>74.7</v>
      </c>
      <c r="C26" s="402">
        <v>54.6</v>
      </c>
      <c r="D26" s="402">
        <v>73.900000000000006</v>
      </c>
      <c r="E26" s="402">
        <v>73.7</v>
      </c>
      <c r="F26" s="458">
        <v>88.7</v>
      </c>
      <c r="G26" s="458">
        <v>89.4</v>
      </c>
      <c r="H26" s="458">
        <v>34.299999999999997</v>
      </c>
      <c r="I26" s="458">
        <v>31.9</v>
      </c>
      <c r="J26" s="458">
        <v>152.6</v>
      </c>
      <c r="K26" s="518">
        <v>81.3</v>
      </c>
      <c r="L26" s="518">
        <v>96.6</v>
      </c>
      <c r="M26" s="518">
        <v>126.2</v>
      </c>
    </row>
    <row r="27" spans="1:13" s="449" customFormat="1" ht="24.75" x14ac:dyDescent="0.25">
      <c r="A27" s="405" t="s">
        <v>22</v>
      </c>
      <c r="B27" s="402">
        <v>511.1</v>
      </c>
      <c r="C27" s="402">
        <v>616.9</v>
      </c>
      <c r="D27" s="402">
        <v>629.79999999999995</v>
      </c>
      <c r="E27" s="402">
        <v>809.8</v>
      </c>
      <c r="F27" s="458">
        <v>711.3</v>
      </c>
      <c r="G27" s="458">
        <v>620.79999999999995</v>
      </c>
      <c r="H27" s="458">
        <v>669.6</v>
      </c>
      <c r="I27" s="458">
        <v>706.7</v>
      </c>
      <c r="J27" s="458">
        <v>820.6</v>
      </c>
      <c r="K27" s="518">
        <v>894.1</v>
      </c>
      <c r="L27" s="518">
        <v>939.6</v>
      </c>
      <c r="M27" s="518">
        <v>2150.4</v>
      </c>
    </row>
    <row r="28" spans="1:13" ht="25.5" customHeight="1" x14ac:dyDescent="0.25">
      <c r="A28" s="404" t="s">
        <v>79</v>
      </c>
      <c r="B28" s="402">
        <v>511</v>
      </c>
      <c r="C28" s="402">
        <v>616.79999999999995</v>
      </c>
      <c r="D28" s="402">
        <v>629</v>
      </c>
      <c r="E28" s="402">
        <v>809</v>
      </c>
      <c r="F28" s="458">
        <v>692.5</v>
      </c>
      <c r="G28" s="458">
        <v>605.1</v>
      </c>
      <c r="H28" s="458">
        <v>650.79999999999995</v>
      </c>
      <c r="I28" s="458">
        <v>705.3</v>
      </c>
      <c r="J28" s="458">
        <v>819.8</v>
      </c>
      <c r="K28" s="518">
        <v>893.4</v>
      </c>
      <c r="L28" s="518">
        <v>939.5</v>
      </c>
      <c r="M28" s="518">
        <v>2149.4</v>
      </c>
    </row>
    <row r="29" spans="1:13" s="449" customFormat="1" ht="24.75" x14ac:dyDescent="0.25">
      <c r="A29" s="404" t="s">
        <v>80</v>
      </c>
      <c r="B29" s="402" t="s">
        <v>33</v>
      </c>
      <c r="C29" s="402" t="s">
        <v>33</v>
      </c>
      <c r="D29" s="402" t="s">
        <v>33</v>
      </c>
      <c r="E29" s="402" t="s">
        <v>33</v>
      </c>
      <c r="F29" s="402" t="s">
        <v>33</v>
      </c>
      <c r="G29" s="402" t="s">
        <v>33</v>
      </c>
      <c r="H29" s="402" t="s">
        <v>33</v>
      </c>
      <c r="I29" s="402" t="s">
        <v>33</v>
      </c>
      <c r="J29" s="402" t="s">
        <v>33</v>
      </c>
      <c r="K29" s="519" t="s">
        <v>33</v>
      </c>
      <c r="L29" s="519" t="s">
        <v>33</v>
      </c>
      <c r="M29" s="519" t="s">
        <v>33</v>
      </c>
    </row>
    <row r="30" spans="1:13" ht="14.1" customHeight="1" x14ac:dyDescent="0.25">
      <c r="A30" s="404" t="s">
        <v>49</v>
      </c>
      <c r="B30" s="402">
        <v>0.1</v>
      </c>
      <c r="C30" s="402">
        <v>0.1</v>
      </c>
      <c r="D30" s="402">
        <v>0.8</v>
      </c>
      <c r="E30" s="402">
        <v>0.8</v>
      </c>
      <c r="F30" s="458">
        <v>18.7</v>
      </c>
      <c r="G30" s="458">
        <v>15.7</v>
      </c>
      <c r="H30" s="458">
        <v>18.8</v>
      </c>
      <c r="I30" s="458">
        <v>1.4</v>
      </c>
      <c r="J30" s="458">
        <v>0.7</v>
      </c>
      <c r="K30" s="518">
        <v>0.7</v>
      </c>
      <c r="L30" s="518">
        <v>0</v>
      </c>
      <c r="M30" s="518">
        <v>1</v>
      </c>
    </row>
    <row r="31" spans="1:13" s="449" customFormat="1" ht="24.75" x14ac:dyDescent="0.25">
      <c r="A31" s="405" t="s">
        <v>81</v>
      </c>
      <c r="B31" s="402">
        <v>0.7</v>
      </c>
      <c r="C31" s="402">
        <v>2.1</v>
      </c>
      <c r="D31" s="402">
        <v>2.8</v>
      </c>
      <c r="E31" s="402">
        <v>4</v>
      </c>
      <c r="F31" s="458">
        <v>5.0999999999999996</v>
      </c>
      <c r="G31" s="458">
        <v>9.5</v>
      </c>
      <c r="H31" s="458">
        <v>18.2</v>
      </c>
      <c r="I31" s="458">
        <v>19</v>
      </c>
      <c r="J31" s="458">
        <v>20.3</v>
      </c>
      <c r="K31" s="518">
        <v>23</v>
      </c>
      <c r="L31" s="518">
        <v>26.7</v>
      </c>
      <c r="M31" s="518">
        <v>14.4</v>
      </c>
    </row>
    <row r="32" spans="1:13" ht="12.75" customHeight="1" x14ac:dyDescent="0.25">
      <c r="A32" s="403" t="s">
        <v>24</v>
      </c>
      <c r="B32" s="402">
        <v>1431.2</v>
      </c>
      <c r="C32" s="402">
        <v>1419.5</v>
      </c>
      <c r="D32" s="402">
        <v>1210.3</v>
      </c>
      <c r="E32" s="402">
        <v>1565.4</v>
      </c>
      <c r="F32" s="458">
        <v>1689</v>
      </c>
      <c r="G32" s="458">
        <v>3190.5</v>
      </c>
      <c r="H32" s="458">
        <v>3039.9</v>
      </c>
      <c r="I32" s="458">
        <v>5264.3</v>
      </c>
      <c r="J32" s="458">
        <v>6076.5</v>
      </c>
      <c r="K32" s="518">
        <v>8290.9</v>
      </c>
      <c r="L32" s="518">
        <v>14676.6</v>
      </c>
      <c r="M32" s="518">
        <v>22132.5</v>
      </c>
    </row>
    <row r="33" spans="1:13" s="449" customFormat="1" ht="24.75" x14ac:dyDescent="0.25">
      <c r="A33" s="405" t="s">
        <v>102</v>
      </c>
      <c r="B33" s="402">
        <v>3815.7</v>
      </c>
      <c r="C33" s="402">
        <v>7513.6</v>
      </c>
      <c r="D33" s="402">
        <v>4233.3999999999996</v>
      </c>
      <c r="E33" s="402">
        <v>1703.3</v>
      </c>
      <c r="F33" s="458">
        <v>2469.5</v>
      </c>
      <c r="G33" s="458">
        <v>7297</v>
      </c>
      <c r="H33" s="458">
        <v>8755.2000000000007</v>
      </c>
      <c r="I33" s="458">
        <v>9687.4</v>
      </c>
      <c r="J33" s="458">
        <v>11527.5</v>
      </c>
      <c r="K33" s="518">
        <v>11286.9</v>
      </c>
      <c r="L33" s="518">
        <v>18066.8</v>
      </c>
      <c r="M33" s="518">
        <v>24404.400000000001</v>
      </c>
    </row>
    <row r="34" spans="1:13" ht="12.75" customHeight="1" x14ac:dyDescent="0.25">
      <c r="A34" s="403" t="s">
        <v>82</v>
      </c>
      <c r="B34" s="402">
        <v>886.1</v>
      </c>
      <c r="C34" s="402">
        <v>1607.2</v>
      </c>
      <c r="D34" s="402">
        <v>1960.3</v>
      </c>
      <c r="E34" s="402">
        <v>1669.5</v>
      </c>
      <c r="F34" s="458">
        <v>1964.3</v>
      </c>
      <c r="G34" s="458">
        <v>4828.5</v>
      </c>
      <c r="H34" s="458">
        <v>4129.7</v>
      </c>
      <c r="I34" s="458">
        <v>3550.2</v>
      </c>
      <c r="J34" s="458">
        <v>4132</v>
      </c>
      <c r="K34" s="518">
        <v>4042.2</v>
      </c>
      <c r="L34" s="518">
        <v>10636.2</v>
      </c>
      <c r="M34" s="518">
        <v>14292.1</v>
      </c>
    </row>
    <row r="35" spans="1:13" ht="12.75" customHeight="1" x14ac:dyDescent="0.25">
      <c r="A35" s="403" t="s">
        <v>25</v>
      </c>
      <c r="B35" s="402">
        <v>75.8</v>
      </c>
      <c r="C35" s="402">
        <v>168.9</v>
      </c>
      <c r="D35" s="402">
        <v>59.6</v>
      </c>
      <c r="E35" s="402">
        <v>117.8</v>
      </c>
      <c r="F35" s="458">
        <v>17.2</v>
      </c>
      <c r="G35" s="458">
        <v>199.7</v>
      </c>
      <c r="H35" s="458">
        <v>422.9</v>
      </c>
      <c r="I35" s="458">
        <v>290</v>
      </c>
      <c r="J35" s="458">
        <v>429</v>
      </c>
      <c r="K35" s="518">
        <v>596.4</v>
      </c>
      <c r="L35" s="518">
        <v>1810.7</v>
      </c>
      <c r="M35" s="518">
        <v>1725.9</v>
      </c>
    </row>
    <row r="36" spans="1:13" ht="12.75" customHeight="1" x14ac:dyDescent="0.25">
      <c r="A36" s="387" t="s">
        <v>26</v>
      </c>
      <c r="B36" s="402">
        <v>142</v>
      </c>
      <c r="C36" s="402">
        <v>85.5</v>
      </c>
      <c r="D36" s="402">
        <v>119</v>
      </c>
      <c r="E36" s="402">
        <v>109</v>
      </c>
      <c r="F36" s="458">
        <v>243.9</v>
      </c>
      <c r="G36" s="458">
        <v>316.60000000000002</v>
      </c>
      <c r="H36" s="458">
        <v>246.8</v>
      </c>
      <c r="I36" s="458">
        <v>266.39999999999998</v>
      </c>
      <c r="J36" s="458">
        <v>472.5</v>
      </c>
      <c r="K36" s="518">
        <v>1021.6</v>
      </c>
      <c r="L36" s="518">
        <v>1544.7</v>
      </c>
      <c r="M36" s="518">
        <v>2105.8000000000002</v>
      </c>
    </row>
    <row r="37" spans="1:13" ht="12.75" customHeight="1" x14ac:dyDescent="0.25">
      <c r="A37" s="403" t="s">
        <v>27</v>
      </c>
      <c r="B37" s="402">
        <v>11964.4</v>
      </c>
      <c r="C37" s="402">
        <v>17246.2</v>
      </c>
      <c r="D37" s="402">
        <v>6522.6</v>
      </c>
      <c r="E37" s="402">
        <v>3126.8</v>
      </c>
      <c r="F37" s="458">
        <v>3588.6</v>
      </c>
      <c r="G37" s="458">
        <v>3228.6</v>
      </c>
      <c r="H37" s="458">
        <v>3016.7</v>
      </c>
      <c r="I37" s="458">
        <v>3789.9</v>
      </c>
      <c r="J37" s="458">
        <v>4401.5</v>
      </c>
      <c r="K37" s="518">
        <v>5104.5</v>
      </c>
      <c r="L37" s="518">
        <v>4845.2</v>
      </c>
      <c r="M37" s="518">
        <v>5180</v>
      </c>
    </row>
    <row r="38" spans="1:13" ht="12.75" customHeight="1" x14ac:dyDescent="0.25">
      <c r="A38" s="403" t="s">
        <v>28</v>
      </c>
      <c r="B38" s="402">
        <v>635.6</v>
      </c>
      <c r="C38" s="402">
        <v>658.9</v>
      </c>
      <c r="D38" s="402">
        <v>1413.7</v>
      </c>
      <c r="E38" s="402">
        <v>3550</v>
      </c>
      <c r="F38" s="458">
        <v>5618.5</v>
      </c>
      <c r="G38" s="458">
        <v>7252.7</v>
      </c>
      <c r="H38" s="458">
        <v>8917.2000000000007</v>
      </c>
      <c r="I38" s="458">
        <v>14560</v>
      </c>
      <c r="J38" s="458">
        <v>24071.8</v>
      </c>
      <c r="K38" s="518">
        <v>50856.7</v>
      </c>
      <c r="L38" s="518">
        <v>47874.8</v>
      </c>
      <c r="M38" s="518">
        <v>180337.2</v>
      </c>
    </row>
    <row r="39" spans="1:13" ht="12.75" customHeight="1" x14ac:dyDescent="0.25">
      <c r="A39" s="403" t="s">
        <v>84</v>
      </c>
      <c r="B39" s="402">
        <v>2495.9</v>
      </c>
      <c r="C39" s="402">
        <v>3640.9</v>
      </c>
      <c r="D39" s="402">
        <v>7317.1</v>
      </c>
      <c r="E39" s="402">
        <v>7659.8</v>
      </c>
      <c r="F39" s="458">
        <v>7003.1</v>
      </c>
      <c r="G39" s="458">
        <v>3177.9</v>
      </c>
      <c r="H39" s="458">
        <v>3139.6</v>
      </c>
      <c r="I39" s="458">
        <v>3255</v>
      </c>
      <c r="J39" s="458">
        <v>2452.3000000000002</v>
      </c>
      <c r="K39" s="518">
        <v>2610.9</v>
      </c>
      <c r="L39" s="518">
        <v>3434.8</v>
      </c>
      <c r="M39" s="518">
        <v>4865.1000000000004</v>
      </c>
    </row>
    <row r="40" spans="1:13" ht="12.75" customHeight="1" x14ac:dyDescent="0.25">
      <c r="A40" s="403" t="s">
        <v>32</v>
      </c>
      <c r="B40" s="402">
        <v>3082.4</v>
      </c>
      <c r="C40" s="402">
        <v>4570.2</v>
      </c>
      <c r="D40" s="402">
        <v>6873.7</v>
      </c>
      <c r="E40" s="402">
        <v>5554.6</v>
      </c>
      <c r="F40" s="458">
        <v>4969.3</v>
      </c>
      <c r="G40" s="458">
        <v>5003.3999999999996</v>
      </c>
      <c r="H40" s="458">
        <v>13569.3</v>
      </c>
      <c r="I40" s="458">
        <v>13806.6</v>
      </c>
      <c r="J40" s="458">
        <v>13942.5</v>
      </c>
      <c r="K40" s="518">
        <v>12065</v>
      </c>
      <c r="L40" s="518">
        <v>8901.6</v>
      </c>
      <c r="M40" s="518">
        <v>9546.7999999999993</v>
      </c>
    </row>
    <row r="41" spans="1:13" ht="12.75" customHeight="1" x14ac:dyDescent="0.25">
      <c r="A41" s="403" t="s">
        <v>85</v>
      </c>
      <c r="B41" s="402">
        <v>70.5</v>
      </c>
      <c r="C41" s="402">
        <v>66.7</v>
      </c>
      <c r="D41" s="402">
        <v>174.9</v>
      </c>
      <c r="E41" s="402">
        <v>301.5</v>
      </c>
      <c r="F41" s="458">
        <v>322.7</v>
      </c>
      <c r="G41" s="458">
        <v>318.89999999999998</v>
      </c>
      <c r="H41" s="458">
        <v>250.2</v>
      </c>
      <c r="I41" s="458">
        <v>721.3</v>
      </c>
      <c r="J41" s="458">
        <v>1111.9000000000001</v>
      </c>
      <c r="K41" s="518">
        <v>896.9</v>
      </c>
      <c r="L41" s="518">
        <v>924.9</v>
      </c>
      <c r="M41" s="518">
        <v>1164.0999999999999</v>
      </c>
    </row>
    <row r="42" spans="1:13" s="455" customFormat="1" x14ac:dyDescent="0.25">
      <c r="A42" s="403" t="s">
        <v>86</v>
      </c>
      <c r="B42" s="402">
        <v>0.4</v>
      </c>
      <c r="C42" s="402" t="s">
        <v>33</v>
      </c>
      <c r="D42" s="402">
        <v>0</v>
      </c>
      <c r="E42" s="402" t="s">
        <v>33</v>
      </c>
      <c r="F42" s="402">
        <v>1.8</v>
      </c>
      <c r="G42" s="402">
        <v>2</v>
      </c>
      <c r="H42" s="402">
        <v>2.7</v>
      </c>
      <c r="I42" s="402">
        <v>12.2</v>
      </c>
      <c r="J42" s="402">
        <v>12.6</v>
      </c>
      <c r="K42" s="519">
        <v>12.6</v>
      </c>
      <c r="L42" s="519">
        <v>328.8</v>
      </c>
      <c r="M42" s="519">
        <v>38.4</v>
      </c>
    </row>
    <row r="43" spans="1:13" s="455" customFormat="1" ht="24.75" x14ac:dyDescent="0.25">
      <c r="A43" s="405" t="s">
        <v>55</v>
      </c>
      <c r="B43" s="402">
        <v>6.9</v>
      </c>
      <c r="C43" s="402">
        <v>6</v>
      </c>
      <c r="D43" s="402">
        <v>7.6</v>
      </c>
      <c r="E43" s="402">
        <v>8.1</v>
      </c>
      <c r="F43" s="458">
        <v>12.3</v>
      </c>
      <c r="G43" s="458">
        <v>20.100000000000001</v>
      </c>
      <c r="H43" s="458">
        <v>34.299999999999997</v>
      </c>
      <c r="I43" s="458">
        <v>35.5</v>
      </c>
      <c r="J43" s="458">
        <v>48.7</v>
      </c>
      <c r="K43" s="518">
        <v>18</v>
      </c>
      <c r="L43" s="518">
        <v>15.8</v>
      </c>
      <c r="M43" s="518">
        <v>16.2</v>
      </c>
    </row>
    <row r="44" spans="1:13" s="455" customFormat="1" ht="12.75" customHeight="1" x14ac:dyDescent="0.25">
      <c r="A44" s="403" t="s">
        <v>103</v>
      </c>
      <c r="B44" s="402">
        <v>0.8</v>
      </c>
      <c r="C44" s="402">
        <v>12.4</v>
      </c>
      <c r="D44" s="402">
        <v>0.6</v>
      </c>
      <c r="E44" s="402">
        <v>0.6</v>
      </c>
      <c r="F44" s="458">
        <v>0.7</v>
      </c>
      <c r="G44" s="458">
        <v>0.4</v>
      </c>
      <c r="H44" s="458">
        <v>0.3</v>
      </c>
      <c r="I44" s="458">
        <v>4.3</v>
      </c>
      <c r="J44" s="458">
        <v>4.3</v>
      </c>
      <c r="K44" s="518">
        <v>0.1</v>
      </c>
      <c r="L44" s="518">
        <v>20.399999999999999</v>
      </c>
      <c r="M44" s="518">
        <v>106</v>
      </c>
    </row>
    <row r="45" spans="1:13" s="455" customFormat="1" ht="12.95" customHeight="1" x14ac:dyDescent="0.25">
      <c r="A45" s="403" t="s">
        <v>56</v>
      </c>
      <c r="B45" s="402">
        <v>0.5</v>
      </c>
      <c r="C45" s="402">
        <v>4.5999999999999996</v>
      </c>
      <c r="D45" s="402">
        <v>4.2</v>
      </c>
      <c r="E45" s="402" t="s">
        <v>33</v>
      </c>
      <c r="F45" s="458" t="s">
        <v>33</v>
      </c>
      <c r="G45" s="458" t="s">
        <v>33</v>
      </c>
      <c r="H45" s="458" t="s">
        <v>33</v>
      </c>
      <c r="I45" s="458">
        <v>32.799999999999997</v>
      </c>
      <c r="J45" s="458" t="s">
        <v>33</v>
      </c>
      <c r="K45" s="518" t="s">
        <v>33</v>
      </c>
      <c r="L45" s="518" t="s">
        <v>33</v>
      </c>
      <c r="M45" s="518">
        <v>6.8</v>
      </c>
    </row>
    <row r="46" spans="1:13" ht="3" customHeight="1" thickBot="1" x14ac:dyDescent="0.3">
      <c r="A46" s="468"/>
      <c r="B46" s="451"/>
      <c r="C46" s="451"/>
      <c r="D46" s="451"/>
      <c r="E46" s="451"/>
      <c r="F46" s="451"/>
      <c r="G46" s="451"/>
      <c r="H46" s="451"/>
      <c r="I46" s="451"/>
      <c r="J46" s="451"/>
      <c r="K46" s="451"/>
      <c r="L46" s="451"/>
      <c r="M46" s="451"/>
    </row>
    <row r="47" spans="1:13" ht="5.25" customHeight="1" x14ac:dyDescent="0.25"/>
    <row r="48" spans="1:13" ht="12.95" customHeight="1" x14ac:dyDescent="0.25"/>
  </sheetData>
  <hyperlinks>
    <hyperlink ref="A1" location="Мазмуну!A1" display="МАЗМУНУНА  кайтуу" xr:uid="{00000000-0004-0000-7600-000000000000}"/>
  </hyperlinks>
  <pageMargins left="0.78740157480314965" right="0.51181102362204722" top="0.98425196850393704" bottom="0.78740157480314965" header="0.31496062992125984" footer="0.31496062992125984"/>
  <pageSetup paperSize="9"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M43"/>
  <sheetViews>
    <sheetView workbookViewId="0">
      <selection activeCell="M42" sqref="M42"/>
    </sheetView>
  </sheetViews>
  <sheetFormatPr defaultColWidth="8.85546875" defaultRowHeight="15" x14ac:dyDescent="0.25"/>
  <cols>
    <col min="1" max="1" width="42.28515625" style="471" customWidth="1"/>
    <col min="2" max="6" width="8.7109375" style="471" hidden="1" customWidth="1"/>
    <col min="7" max="8" width="9.5703125" style="471" hidden="1" customWidth="1"/>
    <col min="9" max="13" width="9.5703125" style="471" customWidth="1"/>
    <col min="14" max="16384" width="8.85546875" style="455"/>
  </cols>
  <sheetData>
    <row r="1" spans="1:13" s="6" customFormat="1" ht="12.95" customHeight="1" x14ac:dyDescent="0.2">
      <c r="A1" s="952" t="s">
        <v>1375</v>
      </c>
    </row>
    <row r="2" spans="1:13" ht="18" customHeight="1" x14ac:dyDescent="0.25">
      <c r="A2" s="462" t="s">
        <v>443</v>
      </c>
      <c r="B2" s="486"/>
      <c r="C2" s="486"/>
      <c r="D2" s="486"/>
      <c r="E2" s="486"/>
      <c r="F2" s="486"/>
      <c r="G2" s="486"/>
      <c r="H2" s="486"/>
      <c r="I2" s="486"/>
      <c r="J2" s="486"/>
      <c r="K2" s="486"/>
      <c r="L2" s="486"/>
      <c r="M2" s="486"/>
    </row>
    <row r="3" spans="1:13" ht="18" customHeight="1" thickBot="1" x14ac:dyDescent="0.3">
      <c r="A3" s="440" t="s">
        <v>310</v>
      </c>
      <c r="B3" s="515"/>
      <c r="C3" s="515"/>
      <c r="D3" s="515"/>
      <c r="E3" s="515"/>
      <c r="F3" s="515"/>
      <c r="G3" s="515"/>
      <c r="H3" s="515"/>
      <c r="I3" s="515"/>
      <c r="J3" s="515"/>
      <c r="K3" s="515"/>
      <c r="L3" s="515"/>
      <c r="M3" s="515"/>
    </row>
    <row r="4" spans="1:13" s="412" customFormat="1" ht="18" customHeight="1" thickBot="1" x14ac:dyDescent="0.25">
      <c r="A4" s="463"/>
      <c r="B4" s="464">
        <v>2014</v>
      </c>
      <c r="C4" s="464">
        <v>2015</v>
      </c>
      <c r="D4" s="442">
        <v>2016</v>
      </c>
      <c r="E4" s="442">
        <v>2017</v>
      </c>
      <c r="F4" s="442">
        <v>2018</v>
      </c>
      <c r="G4" s="442">
        <v>2019</v>
      </c>
      <c r="H4" s="442">
        <v>2020</v>
      </c>
      <c r="I4" s="442">
        <v>2021</v>
      </c>
      <c r="J4" s="442">
        <v>2022</v>
      </c>
      <c r="K4" s="442">
        <v>2023</v>
      </c>
      <c r="L4" s="442">
        <v>2024</v>
      </c>
      <c r="M4" s="442">
        <v>2025</v>
      </c>
    </row>
    <row r="5" spans="1:13" ht="13.5" customHeight="1" x14ac:dyDescent="0.25">
      <c r="A5" s="455"/>
      <c r="B5" s="456"/>
      <c r="C5" s="456"/>
      <c r="D5" s="456"/>
      <c r="E5" s="456"/>
      <c r="F5" s="456"/>
      <c r="G5" s="456"/>
      <c r="H5" s="456"/>
      <c r="I5" s="456"/>
      <c r="J5" s="456"/>
      <c r="K5" s="456"/>
      <c r="L5" s="456"/>
      <c r="M5" s="456"/>
    </row>
    <row r="6" spans="1:13" ht="18" customHeight="1" x14ac:dyDescent="0.25">
      <c r="A6" s="429" t="s">
        <v>444</v>
      </c>
      <c r="B6" s="418">
        <v>56338.1</v>
      </c>
      <c r="C6" s="418">
        <v>86600.8</v>
      </c>
      <c r="D6" s="418">
        <v>73157.5</v>
      </c>
      <c r="E6" s="418">
        <v>69304.2</v>
      </c>
      <c r="F6" s="418">
        <v>75276.100000000006</v>
      </c>
      <c r="G6" s="521">
        <v>106502.7</v>
      </c>
      <c r="H6" s="521">
        <v>165838.20000000001</v>
      </c>
      <c r="I6" s="521">
        <v>125277.6</v>
      </c>
      <c r="J6" s="521">
        <v>176377.4</v>
      </c>
      <c r="K6" s="516">
        <v>220043.3</v>
      </c>
      <c r="L6" s="516">
        <v>243880.9</v>
      </c>
      <c r="M6" s="516">
        <v>456733.2</v>
      </c>
    </row>
    <row r="7" spans="1:13" s="412" customFormat="1" ht="13.5" customHeight="1" x14ac:dyDescent="0.2">
      <c r="A7" s="467" t="s">
        <v>20</v>
      </c>
      <c r="B7" s="418"/>
      <c r="C7" s="418"/>
      <c r="D7" s="418"/>
      <c r="E7" s="418"/>
      <c r="F7" s="418"/>
      <c r="G7" s="521"/>
      <c r="H7" s="521"/>
      <c r="I7" s="521"/>
      <c r="J7" s="521"/>
      <c r="K7" s="516"/>
      <c r="L7" s="516"/>
      <c r="M7" s="516"/>
    </row>
    <row r="8" spans="1:13" ht="12.75" customHeight="1" x14ac:dyDescent="0.25">
      <c r="A8" s="432" t="s">
        <v>407</v>
      </c>
      <c r="B8" s="402" t="s">
        <v>33</v>
      </c>
      <c r="C8" s="402" t="s">
        <v>33</v>
      </c>
      <c r="D8" s="402" t="s">
        <v>33</v>
      </c>
      <c r="E8" s="402" t="s">
        <v>33</v>
      </c>
      <c r="F8" s="402" t="s">
        <v>33</v>
      </c>
      <c r="G8" s="522" t="s">
        <v>33</v>
      </c>
      <c r="H8" s="522" t="s">
        <v>33</v>
      </c>
      <c r="I8" s="522" t="s">
        <v>33</v>
      </c>
      <c r="J8" s="522" t="s">
        <v>33</v>
      </c>
      <c r="K8" s="518" t="s">
        <v>33</v>
      </c>
      <c r="L8" s="518" t="s">
        <v>33</v>
      </c>
      <c r="M8" s="518" t="s">
        <v>33</v>
      </c>
    </row>
    <row r="9" spans="1:13" ht="12.75" customHeight="1" x14ac:dyDescent="0.25">
      <c r="A9" s="432" t="s">
        <v>408</v>
      </c>
      <c r="B9" s="402" t="s">
        <v>33</v>
      </c>
      <c r="C9" s="402" t="s">
        <v>33</v>
      </c>
      <c r="D9" s="402" t="s">
        <v>33</v>
      </c>
      <c r="E9" s="402" t="s">
        <v>33</v>
      </c>
      <c r="F9" s="402" t="s">
        <v>33</v>
      </c>
      <c r="G9" s="522" t="s">
        <v>33</v>
      </c>
      <c r="H9" s="522" t="s">
        <v>33</v>
      </c>
      <c r="I9" s="522" t="s">
        <v>33</v>
      </c>
      <c r="J9" s="522" t="s">
        <v>33</v>
      </c>
      <c r="K9" s="518" t="s">
        <v>33</v>
      </c>
      <c r="L9" s="518" t="s">
        <v>33</v>
      </c>
      <c r="M9" s="518" t="s">
        <v>33</v>
      </c>
    </row>
    <row r="10" spans="1:13" ht="12.75" customHeight="1" x14ac:dyDescent="0.25">
      <c r="A10" s="432" t="s">
        <v>409</v>
      </c>
      <c r="B10" s="458">
        <v>0.1</v>
      </c>
      <c r="C10" s="402">
        <v>0.1</v>
      </c>
      <c r="D10" s="402">
        <v>0.1</v>
      </c>
      <c r="E10" s="402">
        <v>0</v>
      </c>
      <c r="F10" s="402">
        <v>0</v>
      </c>
      <c r="G10" s="522">
        <v>0</v>
      </c>
      <c r="H10" s="522">
        <v>0</v>
      </c>
      <c r="I10" s="522">
        <v>0</v>
      </c>
      <c r="J10" s="522">
        <v>0</v>
      </c>
      <c r="K10" s="518">
        <v>0</v>
      </c>
      <c r="L10" s="518">
        <v>0</v>
      </c>
      <c r="M10" s="518" t="s">
        <v>33</v>
      </c>
    </row>
    <row r="11" spans="1:13" ht="12.75" customHeight="1" x14ac:dyDescent="0.25">
      <c r="A11" s="432" t="s">
        <v>410</v>
      </c>
      <c r="B11" s="458">
        <v>1401</v>
      </c>
      <c r="C11" s="402">
        <v>1790.9</v>
      </c>
      <c r="D11" s="402">
        <v>1753.1</v>
      </c>
      <c r="E11" s="402">
        <v>1916.9</v>
      </c>
      <c r="F11" s="402">
        <v>1810.2</v>
      </c>
      <c r="G11" s="522">
        <v>1987.1</v>
      </c>
      <c r="H11" s="522">
        <v>1866.9</v>
      </c>
      <c r="I11" s="522" t="s">
        <v>33</v>
      </c>
      <c r="J11" s="522" t="s">
        <v>33</v>
      </c>
      <c r="K11" s="518" t="s">
        <v>33</v>
      </c>
      <c r="L11" s="518" t="s">
        <v>33</v>
      </c>
      <c r="M11" s="518" t="s">
        <v>33</v>
      </c>
    </row>
    <row r="12" spans="1:13" x14ac:dyDescent="0.25">
      <c r="A12" s="432" t="s">
        <v>411</v>
      </c>
      <c r="B12" s="458">
        <v>2733.3</v>
      </c>
      <c r="C12" s="458">
        <v>6169.6</v>
      </c>
      <c r="D12" s="458">
        <v>649.6</v>
      </c>
      <c r="E12" s="458">
        <v>1028.7</v>
      </c>
      <c r="F12" s="458">
        <v>904.4</v>
      </c>
      <c r="G12" s="522">
        <v>484.2</v>
      </c>
      <c r="H12" s="522">
        <v>534.5</v>
      </c>
      <c r="I12" s="522">
        <v>966.9</v>
      </c>
      <c r="J12" s="522">
        <v>1036.2</v>
      </c>
      <c r="K12" s="518">
        <v>1796.1</v>
      </c>
      <c r="L12" s="518">
        <v>811.7</v>
      </c>
      <c r="M12" s="518">
        <v>1686.9</v>
      </c>
    </row>
    <row r="13" spans="1:13" ht="12.75" customHeight="1" x14ac:dyDescent="0.25">
      <c r="A13" s="432" t="s">
        <v>412</v>
      </c>
      <c r="B13" s="458">
        <v>46164.6</v>
      </c>
      <c r="C13" s="458">
        <v>54881</v>
      </c>
      <c r="D13" s="458">
        <v>57585.4</v>
      </c>
      <c r="E13" s="458">
        <v>58690.2</v>
      </c>
      <c r="F13" s="458">
        <v>58971.8</v>
      </c>
      <c r="G13" s="522">
        <v>85909</v>
      </c>
      <c r="H13" s="522">
        <v>126419.2</v>
      </c>
      <c r="I13" s="522">
        <v>114202.3</v>
      </c>
      <c r="J13" s="522">
        <v>160435.5</v>
      </c>
      <c r="K13" s="518">
        <v>196365.6</v>
      </c>
      <c r="L13" s="518">
        <v>213326.3</v>
      </c>
      <c r="M13" s="518">
        <v>313263.3</v>
      </c>
    </row>
    <row r="14" spans="1:13" ht="12.75" customHeight="1" x14ac:dyDescent="0.25">
      <c r="A14" s="432" t="s">
        <v>413</v>
      </c>
      <c r="B14" s="458" t="s">
        <v>33</v>
      </c>
      <c r="C14" s="458" t="s">
        <v>33</v>
      </c>
      <c r="D14" s="458" t="s">
        <v>33</v>
      </c>
      <c r="E14" s="458" t="s">
        <v>33</v>
      </c>
      <c r="F14" s="458" t="s">
        <v>33</v>
      </c>
      <c r="G14" s="522" t="s">
        <v>33</v>
      </c>
      <c r="H14" s="522">
        <v>134.30000000000001</v>
      </c>
      <c r="I14" s="522">
        <v>99.9</v>
      </c>
      <c r="J14" s="522">
        <v>96</v>
      </c>
      <c r="K14" s="518">
        <v>102.9</v>
      </c>
      <c r="L14" s="518">
        <v>78.900000000000006</v>
      </c>
      <c r="M14" s="518">
        <v>124</v>
      </c>
    </row>
    <row r="15" spans="1:13" ht="12.75" customHeight="1" x14ac:dyDescent="0.25">
      <c r="A15" s="432" t="s">
        <v>414</v>
      </c>
      <c r="B15" s="458">
        <v>175.7</v>
      </c>
      <c r="C15" s="458">
        <v>178.6</v>
      </c>
      <c r="D15" s="458">
        <v>126</v>
      </c>
      <c r="E15" s="458">
        <v>79.599999999999994</v>
      </c>
      <c r="F15" s="458">
        <v>102.6</v>
      </c>
      <c r="G15" s="522">
        <v>138.69999999999999</v>
      </c>
      <c r="H15" s="522">
        <v>874</v>
      </c>
      <c r="I15" s="522">
        <v>1422.3</v>
      </c>
      <c r="J15" s="522">
        <v>12940.7</v>
      </c>
      <c r="K15" s="518">
        <v>18298.2</v>
      </c>
      <c r="L15" s="518">
        <v>24048.400000000001</v>
      </c>
      <c r="M15" s="518">
        <v>134441.1</v>
      </c>
    </row>
    <row r="16" spans="1:13" x14ac:dyDescent="0.25">
      <c r="A16" s="432" t="s">
        <v>415</v>
      </c>
      <c r="B16" s="458">
        <v>2.2000000000000002</v>
      </c>
      <c r="C16" s="458">
        <v>2.2000000000000002</v>
      </c>
      <c r="D16" s="458">
        <v>2.2000000000000002</v>
      </c>
      <c r="E16" s="458">
        <v>2.2000000000000002</v>
      </c>
      <c r="F16" s="458">
        <v>9.1999999999999993</v>
      </c>
      <c r="G16" s="522">
        <v>9.1999999999999993</v>
      </c>
      <c r="H16" s="522">
        <v>14.7</v>
      </c>
      <c r="I16" s="522">
        <v>60.3</v>
      </c>
      <c r="J16" s="522">
        <v>12.1</v>
      </c>
      <c r="K16" s="518">
        <v>10.199999999999999</v>
      </c>
      <c r="L16" s="518">
        <v>10</v>
      </c>
      <c r="M16" s="518">
        <v>10</v>
      </c>
    </row>
    <row r="17" spans="1:13" ht="12.75" customHeight="1" x14ac:dyDescent="0.25">
      <c r="A17" s="434" t="s">
        <v>416</v>
      </c>
      <c r="B17" s="458" t="s">
        <v>33</v>
      </c>
      <c r="C17" s="458" t="s">
        <v>33</v>
      </c>
      <c r="D17" s="458" t="s">
        <v>33</v>
      </c>
      <c r="E17" s="458" t="s">
        <v>33</v>
      </c>
      <c r="F17" s="458" t="s">
        <v>33</v>
      </c>
      <c r="G17" s="522" t="s">
        <v>33</v>
      </c>
      <c r="H17" s="522" t="s">
        <v>33</v>
      </c>
      <c r="I17" s="522" t="s">
        <v>33</v>
      </c>
      <c r="J17" s="522" t="s">
        <v>33</v>
      </c>
      <c r="K17" s="518" t="s">
        <v>33</v>
      </c>
      <c r="L17" s="518" t="s">
        <v>33</v>
      </c>
      <c r="M17" s="518" t="s">
        <v>33</v>
      </c>
    </row>
    <row r="18" spans="1:13" ht="12.75" customHeight="1" x14ac:dyDescent="0.25">
      <c r="A18" s="432" t="s">
        <v>417</v>
      </c>
      <c r="B18" s="458" t="s">
        <v>33</v>
      </c>
      <c r="C18" s="458" t="s">
        <v>33</v>
      </c>
      <c r="D18" s="458" t="s">
        <v>33</v>
      </c>
      <c r="E18" s="458" t="s">
        <v>33</v>
      </c>
      <c r="F18" s="458" t="s">
        <v>33</v>
      </c>
      <c r="G18" s="522">
        <v>8.6999999999999993</v>
      </c>
      <c r="H18" s="522">
        <v>9.6</v>
      </c>
      <c r="I18" s="522">
        <v>9.6</v>
      </c>
      <c r="J18" s="522" t="s">
        <v>33</v>
      </c>
      <c r="K18" s="518">
        <v>9.6</v>
      </c>
      <c r="L18" s="518">
        <v>1060</v>
      </c>
      <c r="M18" s="518">
        <v>1162.3</v>
      </c>
    </row>
    <row r="19" spans="1:13" ht="12.75" customHeight="1" x14ac:dyDescent="0.25">
      <c r="A19" s="432" t="s">
        <v>418</v>
      </c>
      <c r="B19" s="458" t="s">
        <v>33</v>
      </c>
      <c r="C19" s="458" t="s">
        <v>33</v>
      </c>
      <c r="D19" s="458" t="s">
        <v>33</v>
      </c>
      <c r="E19" s="458" t="s">
        <v>33</v>
      </c>
      <c r="F19" s="458" t="s">
        <v>33</v>
      </c>
      <c r="G19" s="522" t="s">
        <v>33</v>
      </c>
      <c r="H19" s="522" t="s">
        <v>33</v>
      </c>
      <c r="I19" s="522" t="s">
        <v>33</v>
      </c>
      <c r="J19" s="522" t="s">
        <v>33</v>
      </c>
      <c r="K19" s="518" t="s">
        <v>33</v>
      </c>
      <c r="L19" s="518" t="s">
        <v>33</v>
      </c>
      <c r="M19" s="518" t="s">
        <v>33</v>
      </c>
    </row>
    <row r="20" spans="1:13" ht="12.75" customHeight="1" x14ac:dyDescent="0.25">
      <c r="A20" s="432" t="s">
        <v>419</v>
      </c>
      <c r="B20" s="458">
        <v>5861.2</v>
      </c>
      <c r="C20" s="458">
        <v>23578.400000000001</v>
      </c>
      <c r="D20" s="458">
        <v>13040.9</v>
      </c>
      <c r="E20" s="458">
        <v>7586.6</v>
      </c>
      <c r="F20" s="458">
        <v>13477.9</v>
      </c>
      <c r="G20" s="522">
        <v>17965.7</v>
      </c>
      <c r="H20" s="522">
        <v>35985</v>
      </c>
      <c r="I20" s="522">
        <v>8516.2000000000007</v>
      </c>
      <c r="J20" s="522">
        <v>1857</v>
      </c>
      <c r="K20" s="518">
        <v>3460.6</v>
      </c>
      <c r="L20" s="518">
        <v>4545.7</v>
      </c>
      <c r="M20" s="518">
        <v>6045.5</v>
      </c>
    </row>
    <row r="21" spans="1:13" ht="9.1999999999999993" customHeight="1" thickBot="1" x14ac:dyDescent="0.3">
      <c r="A21" s="475"/>
      <c r="B21" s="473"/>
      <c r="C21" s="473"/>
      <c r="D21" s="473"/>
      <c r="E21" s="473"/>
      <c r="F21" s="473"/>
      <c r="G21" s="473"/>
      <c r="H21" s="473"/>
      <c r="I21" s="473"/>
      <c r="J21" s="473"/>
      <c r="K21" s="473"/>
      <c r="L21" s="473"/>
      <c r="M21" s="473"/>
    </row>
    <row r="22" spans="1:13" ht="12.75" customHeight="1" x14ac:dyDescent="0.25">
      <c r="A22" s="455"/>
      <c r="B22" s="455"/>
      <c r="C22" s="455"/>
      <c r="D22" s="455"/>
      <c r="E22" s="455"/>
      <c r="F22" s="455"/>
      <c r="G22" s="455"/>
      <c r="H22" s="455"/>
      <c r="I22" s="455"/>
      <c r="J22" s="455"/>
      <c r="K22" s="455"/>
      <c r="L22" s="455"/>
      <c r="M22" s="455"/>
    </row>
    <row r="23" spans="1:13" ht="12.75" customHeight="1" x14ac:dyDescent="0.25">
      <c r="A23" s="455"/>
      <c r="B23" s="455"/>
      <c r="C23" s="455"/>
      <c r="D23" s="455"/>
      <c r="E23" s="455"/>
      <c r="F23" s="455"/>
      <c r="G23" s="455"/>
      <c r="H23" s="455"/>
      <c r="I23" s="455"/>
      <c r="J23" s="455"/>
      <c r="K23" s="455"/>
      <c r="L23" s="455"/>
      <c r="M23" s="455"/>
    </row>
    <row r="24" spans="1:13" ht="12.75" customHeight="1" x14ac:dyDescent="0.25">
      <c r="A24" s="523"/>
      <c r="B24" s="487"/>
      <c r="C24" s="487"/>
      <c r="D24" s="487"/>
      <c r="E24" s="487"/>
      <c r="F24" s="487"/>
      <c r="G24" s="487"/>
      <c r="H24" s="487"/>
      <c r="I24" s="487"/>
      <c r="J24" s="487"/>
      <c r="K24" s="487"/>
      <c r="L24" s="487"/>
      <c r="M24" s="487"/>
    </row>
    <row r="25" spans="1:13" ht="18" customHeight="1" x14ac:dyDescent="0.25">
      <c r="A25" s="462" t="s">
        <v>445</v>
      </c>
      <c r="B25" s="486"/>
      <c r="C25" s="486"/>
      <c r="D25" s="486"/>
      <c r="E25" s="486"/>
      <c r="F25" s="486"/>
      <c r="G25" s="486"/>
      <c r="H25" s="486"/>
      <c r="I25" s="486"/>
      <c r="J25" s="486"/>
      <c r="K25" s="486"/>
      <c r="L25" s="486"/>
      <c r="M25" s="486"/>
    </row>
    <row r="26" spans="1:13" s="471" customFormat="1" ht="18" customHeight="1" thickBot="1" x14ac:dyDescent="0.25">
      <c r="A26" s="440" t="s">
        <v>298</v>
      </c>
    </row>
    <row r="27" spans="1:13" s="525" customFormat="1" ht="18" customHeight="1" thickBot="1" x14ac:dyDescent="0.25">
      <c r="A27" s="524"/>
      <c r="B27" s="414">
        <v>2014</v>
      </c>
      <c r="C27" s="414">
        <v>2015</v>
      </c>
      <c r="D27" s="414">
        <v>2016</v>
      </c>
      <c r="E27" s="414">
        <v>2017</v>
      </c>
      <c r="F27" s="414">
        <v>2018</v>
      </c>
      <c r="G27" s="414">
        <v>2019</v>
      </c>
      <c r="H27" s="414">
        <v>2020</v>
      </c>
      <c r="I27" s="414">
        <v>2021</v>
      </c>
      <c r="J27" s="414">
        <v>2022</v>
      </c>
      <c r="K27" s="414">
        <v>2023</v>
      </c>
      <c r="L27" s="414">
        <v>2024</v>
      </c>
      <c r="M27" s="414">
        <v>2025</v>
      </c>
    </row>
    <row r="28" spans="1:13" s="471" customFormat="1" ht="12.75" customHeight="1" x14ac:dyDescent="0.2"/>
    <row r="29" spans="1:13" s="471" customFormat="1" ht="12.75" customHeight="1" x14ac:dyDescent="0.2">
      <c r="A29" s="429" t="s">
        <v>446</v>
      </c>
      <c r="B29" s="418">
        <v>56338.1</v>
      </c>
      <c r="C29" s="418">
        <v>86600.8</v>
      </c>
      <c r="D29" s="418">
        <v>73157.5</v>
      </c>
      <c r="E29" s="418">
        <v>69304.2</v>
      </c>
      <c r="F29" s="418">
        <v>75276.100000000006</v>
      </c>
      <c r="G29" s="521">
        <v>106502.7</v>
      </c>
      <c r="H29" s="521">
        <v>165838.20000000001</v>
      </c>
      <c r="I29" s="521">
        <v>125277.6</v>
      </c>
      <c r="J29" s="521">
        <v>176377.4</v>
      </c>
      <c r="K29" s="516">
        <v>220043.3</v>
      </c>
      <c r="L29" s="516">
        <v>243880.9</v>
      </c>
      <c r="M29" s="516">
        <v>456733.2</v>
      </c>
    </row>
    <row r="30" spans="1:13" s="471" customFormat="1" ht="13.35" customHeight="1" x14ac:dyDescent="0.2">
      <c r="A30" s="467" t="s">
        <v>20</v>
      </c>
      <c r="B30" s="418"/>
      <c r="C30" s="418"/>
      <c r="D30" s="418"/>
      <c r="E30" s="418"/>
      <c r="F30" s="418"/>
      <c r="G30" s="433"/>
      <c r="H30" s="433"/>
      <c r="I30" s="433"/>
      <c r="J30" s="433"/>
      <c r="K30" s="438"/>
      <c r="L30" s="438"/>
      <c r="M30" s="438"/>
    </row>
    <row r="31" spans="1:13" s="471" customFormat="1" ht="12.75" customHeight="1" x14ac:dyDescent="0.2">
      <c r="A31" s="526" t="s">
        <v>35</v>
      </c>
      <c r="B31" s="458">
        <v>476.9</v>
      </c>
      <c r="C31" s="458">
        <v>413.6</v>
      </c>
      <c r="D31" s="458">
        <v>710.1</v>
      </c>
      <c r="E31" s="458">
        <v>792</v>
      </c>
      <c r="F31" s="458">
        <v>148</v>
      </c>
      <c r="G31" s="433">
        <v>199.6</v>
      </c>
      <c r="H31" s="433">
        <v>153.19999999999999</v>
      </c>
      <c r="I31" s="433">
        <v>172</v>
      </c>
      <c r="J31" s="433">
        <v>204.3</v>
      </c>
      <c r="K31" s="438">
        <v>400.6</v>
      </c>
      <c r="L31" s="438">
        <v>688.7</v>
      </c>
      <c r="M31" s="438">
        <v>880</v>
      </c>
    </row>
    <row r="32" spans="1:13" s="471" customFormat="1" ht="12.75" customHeight="1" x14ac:dyDescent="0.2">
      <c r="A32" s="527" t="s">
        <v>36</v>
      </c>
      <c r="B32" s="458">
        <v>2565.5</v>
      </c>
      <c r="C32" s="458">
        <v>2127.5</v>
      </c>
      <c r="D32" s="458">
        <v>2058.8000000000002</v>
      </c>
      <c r="E32" s="458">
        <v>2695.2</v>
      </c>
      <c r="F32" s="458">
        <v>2895.4</v>
      </c>
      <c r="G32" s="433">
        <v>3157.3</v>
      </c>
      <c r="H32" s="433">
        <v>2589</v>
      </c>
      <c r="I32" s="433">
        <v>3404</v>
      </c>
      <c r="J32" s="433">
        <v>5493.3</v>
      </c>
      <c r="K32" s="438">
        <v>4956.1000000000004</v>
      </c>
      <c r="L32" s="438">
        <v>9030</v>
      </c>
      <c r="M32" s="438">
        <v>16343.7</v>
      </c>
    </row>
    <row r="33" spans="1:13" s="471" customFormat="1" ht="12.75" customHeight="1" x14ac:dyDescent="0.2">
      <c r="A33" s="527" t="s">
        <v>447</v>
      </c>
      <c r="B33" s="458">
        <v>266.39999999999998</v>
      </c>
      <c r="C33" s="458">
        <v>18973</v>
      </c>
      <c r="D33" s="458">
        <v>10514</v>
      </c>
      <c r="E33" s="458">
        <v>5908</v>
      </c>
      <c r="F33" s="458">
        <v>12411.2</v>
      </c>
      <c r="G33" s="433">
        <v>16856.7</v>
      </c>
      <c r="H33" s="433">
        <v>34775</v>
      </c>
      <c r="I33" s="433">
        <v>7412.6</v>
      </c>
      <c r="J33" s="433">
        <v>3364.2</v>
      </c>
      <c r="K33" s="438">
        <v>13492</v>
      </c>
      <c r="L33" s="438">
        <v>2302.8000000000002</v>
      </c>
      <c r="M33" s="438">
        <v>34151.300000000003</v>
      </c>
    </row>
    <row r="34" spans="1:13" s="471" customFormat="1" ht="12.75" customHeight="1" x14ac:dyDescent="0.2">
      <c r="A34" s="527" t="s">
        <v>37</v>
      </c>
      <c r="B34" s="458">
        <v>145.19999999999999</v>
      </c>
      <c r="C34" s="458">
        <v>4</v>
      </c>
      <c r="D34" s="458">
        <v>3</v>
      </c>
      <c r="E34" s="458">
        <v>1.2</v>
      </c>
      <c r="F34" s="458" t="s">
        <v>33</v>
      </c>
      <c r="G34" s="433" t="s">
        <v>33</v>
      </c>
      <c r="H34" s="433">
        <v>0.5</v>
      </c>
      <c r="I34" s="433" t="s">
        <v>33</v>
      </c>
      <c r="J34" s="433" t="s">
        <v>33</v>
      </c>
      <c r="K34" s="438" t="s">
        <v>33</v>
      </c>
      <c r="L34" s="438">
        <v>0.6</v>
      </c>
      <c r="M34" s="438">
        <v>10758.1</v>
      </c>
    </row>
    <row r="35" spans="1:13" s="471" customFormat="1" ht="12.75" customHeight="1" x14ac:dyDescent="0.2">
      <c r="A35" s="527" t="s">
        <v>38</v>
      </c>
      <c r="B35" s="458">
        <v>122.7</v>
      </c>
      <c r="C35" s="458">
        <v>58.3</v>
      </c>
      <c r="D35" s="458">
        <v>49.5</v>
      </c>
      <c r="E35" s="458">
        <v>34.5</v>
      </c>
      <c r="F35" s="458">
        <v>643.9</v>
      </c>
      <c r="G35" s="433">
        <v>245.1</v>
      </c>
      <c r="H35" s="433">
        <v>649.9</v>
      </c>
      <c r="I35" s="433">
        <v>639.6</v>
      </c>
      <c r="J35" s="433">
        <v>665</v>
      </c>
      <c r="K35" s="438">
        <v>1105.5999999999999</v>
      </c>
      <c r="L35" s="438">
        <v>1242.3</v>
      </c>
      <c r="M35" s="438">
        <v>665.4</v>
      </c>
    </row>
    <row r="36" spans="1:13" s="471" customFormat="1" ht="12.75" customHeight="1" x14ac:dyDescent="0.2">
      <c r="A36" s="527" t="s">
        <v>39</v>
      </c>
      <c r="B36" s="458">
        <v>10</v>
      </c>
      <c r="C36" s="458">
        <v>3.1</v>
      </c>
      <c r="D36" s="458">
        <v>108.1</v>
      </c>
      <c r="E36" s="458">
        <v>178</v>
      </c>
      <c r="F36" s="458">
        <v>243.5</v>
      </c>
      <c r="G36" s="433">
        <v>348.4</v>
      </c>
      <c r="H36" s="433">
        <v>438.3</v>
      </c>
      <c r="I36" s="433">
        <v>1127.7</v>
      </c>
      <c r="J36" s="433">
        <v>12820</v>
      </c>
      <c r="K36" s="438">
        <v>14518.8</v>
      </c>
      <c r="L36" s="438">
        <v>23812</v>
      </c>
      <c r="M36" s="438">
        <v>22462.3</v>
      </c>
    </row>
    <row r="37" spans="1:13" s="471" customFormat="1" ht="12.75" customHeight="1" x14ac:dyDescent="0.2">
      <c r="A37" s="527" t="s">
        <v>87</v>
      </c>
      <c r="B37" s="458">
        <v>2231.4</v>
      </c>
      <c r="C37" s="458">
        <v>2354.8000000000002</v>
      </c>
      <c r="D37" s="458">
        <v>2558.1999999999998</v>
      </c>
      <c r="E37" s="458">
        <v>1513.4</v>
      </c>
      <c r="F37" s="458">
        <v>2534.8000000000002</v>
      </c>
      <c r="G37" s="433">
        <v>6072.7</v>
      </c>
      <c r="H37" s="433">
        <v>7232.5</v>
      </c>
      <c r="I37" s="433">
        <v>7985.1</v>
      </c>
      <c r="J37" s="433">
        <v>8947.2000000000007</v>
      </c>
      <c r="K37" s="438">
        <v>10271.5</v>
      </c>
      <c r="L37" s="438">
        <v>13105.4</v>
      </c>
      <c r="M37" s="438">
        <v>13272.5</v>
      </c>
    </row>
    <row r="38" spans="1:13" s="471" customFormat="1" ht="12.75" customHeight="1" x14ac:dyDescent="0.2">
      <c r="A38" s="527" t="s">
        <v>40</v>
      </c>
      <c r="B38" s="458">
        <v>25905.4</v>
      </c>
      <c r="C38" s="458">
        <v>38119</v>
      </c>
      <c r="D38" s="458">
        <v>30965.599999999999</v>
      </c>
      <c r="E38" s="458">
        <v>28066.5</v>
      </c>
      <c r="F38" s="458">
        <v>30201.599999999999</v>
      </c>
      <c r="G38" s="433">
        <v>33368.800000000003</v>
      </c>
      <c r="H38" s="433">
        <v>42888.2</v>
      </c>
      <c r="I38" s="433">
        <v>50096.9</v>
      </c>
      <c r="J38" s="433">
        <v>62403.199999999997</v>
      </c>
      <c r="K38" s="438">
        <v>91550.5</v>
      </c>
      <c r="L38" s="438">
        <v>107296.7</v>
      </c>
      <c r="M38" s="438">
        <v>261093.7</v>
      </c>
    </row>
    <row r="39" spans="1:13" s="471" customFormat="1" ht="12.75" customHeight="1" x14ac:dyDescent="0.2">
      <c r="A39" s="527" t="s">
        <v>41</v>
      </c>
      <c r="B39" s="458">
        <v>118.8</v>
      </c>
      <c r="C39" s="458">
        <v>170.4</v>
      </c>
      <c r="D39" s="458">
        <v>121.3</v>
      </c>
      <c r="E39" s="458">
        <v>233</v>
      </c>
      <c r="F39" s="458">
        <v>330.9</v>
      </c>
      <c r="G39" s="433">
        <v>569.29999999999995</v>
      </c>
      <c r="H39" s="433">
        <v>461.3</v>
      </c>
      <c r="I39" s="433">
        <v>302.3</v>
      </c>
      <c r="J39" s="433">
        <v>683.9</v>
      </c>
      <c r="K39" s="438">
        <v>809.3</v>
      </c>
      <c r="L39" s="438">
        <v>946.7</v>
      </c>
      <c r="M39" s="438">
        <v>936.4</v>
      </c>
    </row>
    <row r="40" spans="1:13" s="471" customFormat="1" ht="12.75" customHeight="1" x14ac:dyDescent="0.2">
      <c r="A40" s="162" t="s">
        <v>135</v>
      </c>
      <c r="B40" s="458">
        <v>24496</v>
      </c>
      <c r="C40" s="458">
        <v>24377.200000000001</v>
      </c>
      <c r="D40" s="458">
        <v>26068.799999999999</v>
      </c>
      <c r="E40" s="458">
        <v>29882.400000000001</v>
      </c>
      <c r="F40" s="458">
        <v>25866.799999999999</v>
      </c>
      <c r="G40" s="433">
        <v>45684.800000000003</v>
      </c>
      <c r="H40" s="433">
        <v>76650.3</v>
      </c>
      <c r="I40" s="433">
        <v>54137.4</v>
      </c>
      <c r="J40" s="433">
        <v>81796.3</v>
      </c>
      <c r="K40" s="438">
        <v>82938.899999999994</v>
      </c>
      <c r="L40" s="438">
        <v>85455.6</v>
      </c>
      <c r="M40" s="438">
        <v>96169.7</v>
      </c>
    </row>
    <row r="41" spans="1:13" s="471" customFormat="1" ht="12.75" customHeight="1" thickBot="1" x14ac:dyDescent="0.25">
      <c r="A41" s="469"/>
      <c r="B41" s="469"/>
      <c r="C41" s="469"/>
      <c r="D41" s="469"/>
      <c r="E41" s="469"/>
      <c r="F41" s="469"/>
      <c r="G41" s="469"/>
      <c r="H41" s="469"/>
      <c r="I41" s="469"/>
      <c r="J41" s="469"/>
      <c r="K41" s="469"/>
      <c r="L41" s="469"/>
      <c r="M41" s="469"/>
    </row>
    <row r="43" spans="1:13" ht="26.25" customHeight="1" x14ac:dyDescent="0.25">
      <c r="A43" s="994" t="s">
        <v>448</v>
      </c>
      <c r="B43" s="994"/>
      <c r="C43" s="994"/>
      <c r="D43" s="994"/>
      <c r="E43" s="994"/>
      <c r="F43" s="994"/>
      <c r="G43" s="994"/>
      <c r="H43" s="994"/>
      <c r="I43" s="994"/>
      <c r="J43" s="994"/>
      <c r="K43" s="994"/>
      <c r="L43" s="994"/>
      <c r="M43" s="994"/>
    </row>
  </sheetData>
  <mergeCells count="1">
    <mergeCell ref="A43:M43"/>
  </mergeCells>
  <hyperlinks>
    <hyperlink ref="A1" location="Мазмуну!A1" display="МАЗМУНУНА  кайтуу" xr:uid="{00000000-0004-0000-7700-000000000000}"/>
  </hyperlinks>
  <pageMargins left="0.78740157480314965" right="0.51181102362204722" top="0.98425196850393704" bottom="0.78740157480314965" header="0.31496062992125984" footer="0.31496062992125984"/>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M48"/>
  <sheetViews>
    <sheetView workbookViewId="0">
      <selection activeCell="M7" sqref="M7"/>
    </sheetView>
  </sheetViews>
  <sheetFormatPr defaultColWidth="9.28515625" defaultRowHeight="12.95" customHeight="1" x14ac:dyDescent="0.2"/>
  <cols>
    <col min="1" max="1" width="42.7109375" style="245" customWidth="1"/>
    <col min="2" max="2" width="8.7109375" style="245" hidden="1" customWidth="1"/>
    <col min="3" max="6" width="8.42578125" style="245" hidden="1" customWidth="1"/>
    <col min="7" max="8" width="9.5703125" style="245" hidden="1" customWidth="1"/>
    <col min="9" max="10" width="9.5703125" style="245" customWidth="1"/>
    <col min="11" max="13" width="9.5703125" style="528" customWidth="1"/>
    <col min="14" max="16384" width="9.28515625" style="245"/>
  </cols>
  <sheetData>
    <row r="1" spans="1:13" s="6" customFormat="1" ht="12.95" customHeight="1" x14ac:dyDescent="0.2">
      <c r="A1" s="952" t="s">
        <v>1375</v>
      </c>
    </row>
    <row r="2" spans="1:13" ht="18" customHeight="1" x14ac:dyDescent="0.25">
      <c r="A2" s="370" t="s">
        <v>449</v>
      </c>
    </row>
    <row r="3" spans="1:13" s="529" customFormat="1" ht="18" customHeight="1" x14ac:dyDescent="0.25">
      <c r="A3" s="370" t="s">
        <v>1468</v>
      </c>
      <c r="K3" s="530"/>
      <c r="L3" s="530"/>
      <c r="M3" s="530"/>
    </row>
    <row r="4" spans="1:13" ht="18" customHeight="1" thickBot="1" x14ac:dyDescent="0.25">
      <c r="A4" s="372" t="s">
        <v>450</v>
      </c>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1">
        <v>2023</v>
      </c>
      <c r="L5" s="282">
        <v>2024</v>
      </c>
      <c r="M5" s="281">
        <v>2025</v>
      </c>
    </row>
    <row r="6" spans="1:13" ht="6.75" customHeight="1" x14ac:dyDescent="0.2"/>
    <row r="7" spans="1:13" s="233" customFormat="1" ht="12.95" customHeight="1" x14ac:dyDescent="0.2">
      <c r="A7" s="375" t="s">
        <v>19</v>
      </c>
      <c r="B7" s="531">
        <v>0.76</v>
      </c>
      <c r="C7" s="531">
        <v>0.65</v>
      </c>
      <c r="D7" s="531">
        <v>0.64</v>
      </c>
      <c r="E7" s="531">
        <v>0.7</v>
      </c>
      <c r="F7" s="531">
        <v>0.72</v>
      </c>
      <c r="G7" s="531">
        <v>0.68</v>
      </c>
      <c r="H7" s="531">
        <v>0.64</v>
      </c>
      <c r="I7" s="531">
        <v>0.76</v>
      </c>
      <c r="J7" s="532">
        <v>0.82</v>
      </c>
      <c r="K7" s="532">
        <v>0.78</v>
      </c>
      <c r="L7" s="532">
        <v>0.77</v>
      </c>
      <c r="M7" s="532">
        <v>0.72</v>
      </c>
    </row>
    <row r="8" spans="1:13" ht="12.95" customHeight="1" x14ac:dyDescent="0.2">
      <c r="A8" s="376" t="s">
        <v>20</v>
      </c>
      <c r="B8" s="533"/>
      <c r="C8" s="533"/>
      <c r="D8" s="533"/>
      <c r="E8" s="533"/>
      <c r="F8" s="533"/>
      <c r="G8" s="533"/>
      <c r="H8" s="533"/>
      <c r="I8" s="533"/>
      <c r="J8" s="534"/>
      <c r="K8" s="534"/>
      <c r="L8" s="534"/>
      <c r="M8" s="534"/>
    </row>
    <row r="9" spans="1:13" ht="12.95" customHeight="1" x14ac:dyDescent="0.2">
      <c r="A9" s="143" t="s">
        <v>21</v>
      </c>
      <c r="B9" s="533">
        <v>0.6</v>
      </c>
      <c r="C9" s="533">
        <v>0.57999999999999996</v>
      </c>
      <c r="D9" s="533">
        <v>0.49</v>
      </c>
      <c r="E9" s="533">
        <v>0.41</v>
      </c>
      <c r="F9" s="533">
        <v>0.37</v>
      </c>
      <c r="G9" s="533">
        <v>0.35</v>
      </c>
      <c r="H9" s="533">
        <v>0.33</v>
      </c>
      <c r="I9" s="533">
        <v>0.43</v>
      </c>
      <c r="J9" s="534">
        <v>0.54</v>
      </c>
      <c r="K9" s="534">
        <v>0.63</v>
      </c>
      <c r="L9" s="534">
        <v>0.61</v>
      </c>
      <c r="M9" s="534">
        <v>0.61</v>
      </c>
    </row>
    <row r="10" spans="1:13" ht="12.95" customHeight="1" x14ac:dyDescent="0.2">
      <c r="A10" s="378" t="s">
        <v>101</v>
      </c>
      <c r="B10" s="533">
        <v>0.31</v>
      </c>
      <c r="C10" s="533">
        <v>0.19</v>
      </c>
      <c r="D10" s="533">
        <v>0.22</v>
      </c>
      <c r="E10" s="533">
        <v>0.28000000000000003</v>
      </c>
      <c r="F10" s="533">
        <v>0.33</v>
      </c>
      <c r="G10" s="533">
        <v>0.28000000000000003</v>
      </c>
      <c r="H10" s="533">
        <v>0.24</v>
      </c>
      <c r="I10" s="533">
        <v>0.28000000000000003</v>
      </c>
      <c r="J10" s="534">
        <v>0.26</v>
      </c>
      <c r="K10" s="534">
        <v>0.34</v>
      </c>
      <c r="L10" s="534">
        <v>0.38</v>
      </c>
      <c r="M10" s="534">
        <v>0.46</v>
      </c>
    </row>
    <row r="11" spans="1:13" ht="12.95" customHeight="1" x14ac:dyDescent="0.2">
      <c r="A11" s="378" t="s">
        <v>64</v>
      </c>
      <c r="B11" s="533">
        <v>0.88</v>
      </c>
      <c r="C11" s="533">
        <v>0.66</v>
      </c>
      <c r="D11" s="533">
        <v>0.72</v>
      </c>
      <c r="E11" s="533">
        <v>0.76</v>
      </c>
      <c r="F11" s="533">
        <v>0.8</v>
      </c>
      <c r="G11" s="533">
        <v>0.8</v>
      </c>
      <c r="H11" s="533">
        <v>0.82</v>
      </c>
      <c r="I11" s="533">
        <v>0.81</v>
      </c>
      <c r="J11" s="534">
        <v>0.89</v>
      </c>
      <c r="K11" s="534">
        <v>0.83</v>
      </c>
      <c r="L11" s="534">
        <v>0.88</v>
      </c>
      <c r="M11" s="534">
        <v>0.99</v>
      </c>
    </row>
    <row r="12" spans="1:13" ht="23.45" customHeight="1" x14ac:dyDescent="0.2">
      <c r="A12" s="379" t="s">
        <v>90</v>
      </c>
      <c r="B12" s="533">
        <v>0.85</v>
      </c>
      <c r="C12" s="533">
        <v>0.74</v>
      </c>
      <c r="D12" s="533">
        <v>0.82</v>
      </c>
      <c r="E12" s="533">
        <v>0.82</v>
      </c>
      <c r="F12" s="533">
        <v>0.83</v>
      </c>
      <c r="G12" s="533">
        <v>0.84</v>
      </c>
      <c r="H12" s="533">
        <v>0.86</v>
      </c>
      <c r="I12" s="533">
        <v>1.0900000000000001</v>
      </c>
      <c r="J12" s="534">
        <v>1.26</v>
      </c>
      <c r="K12" s="534">
        <v>1.25</v>
      </c>
      <c r="L12" s="534">
        <v>1.25</v>
      </c>
      <c r="M12" s="534">
        <v>1.43</v>
      </c>
    </row>
    <row r="13" spans="1:13" ht="12.95" customHeight="1" x14ac:dyDescent="0.2">
      <c r="A13" s="380" t="s">
        <v>66</v>
      </c>
      <c r="B13" s="533">
        <v>0.4</v>
      </c>
      <c r="C13" s="533">
        <v>0.04</v>
      </c>
      <c r="D13" s="533">
        <v>0.2</v>
      </c>
      <c r="E13" s="533">
        <v>7.0000000000000007E-2</v>
      </c>
      <c r="F13" s="533">
        <v>0.69</v>
      </c>
      <c r="G13" s="533">
        <v>0.44</v>
      </c>
      <c r="H13" s="533">
        <v>0.67</v>
      </c>
      <c r="I13" s="533">
        <v>0.14000000000000001</v>
      </c>
      <c r="J13" s="534">
        <v>0.49</v>
      </c>
      <c r="K13" s="534">
        <v>0.21</v>
      </c>
      <c r="L13" s="534">
        <v>0.28000000000000003</v>
      </c>
      <c r="M13" s="534">
        <v>0.61</v>
      </c>
    </row>
    <row r="14" spans="1:13" ht="36" x14ac:dyDescent="0.2">
      <c r="A14" s="379" t="s">
        <v>91</v>
      </c>
      <c r="B14" s="533">
        <v>0.64</v>
      </c>
      <c r="C14" s="533">
        <v>0.4</v>
      </c>
      <c r="D14" s="533">
        <v>0.77</v>
      </c>
      <c r="E14" s="533">
        <v>0.64</v>
      </c>
      <c r="F14" s="533">
        <v>0.6</v>
      </c>
      <c r="G14" s="533">
        <v>0.8</v>
      </c>
      <c r="H14" s="533">
        <v>0.73</v>
      </c>
      <c r="I14" s="533">
        <v>0.85</v>
      </c>
      <c r="J14" s="534">
        <v>0.62</v>
      </c>
      <c r="K14" s="534">
        <v>0.6</v>
      </c>
      <c r="L14" s="534">
        <v>0.56999999999999995</v>
      </c>
      <c r="M14" s="534">
        <v>0.74</v>
      </c>
    </row>
    <row r="15" spans="1:13" ht="24" x14ac:dyDescent="0.2">
      <c r="A15" s="379" t="s">
        <v>68</v>
      </c>
      <c r="B15" s="533">
        <v>0.59</v>
      </c>
      <c r="C15" s="533">
        <v>0.86</v>
      </c>
      <c r="D15" s="533">
        <v>0.81</v>
      </c>
      <c r="E15" s="533">
        <v>0.69</v>
      </c>
      <c r="F15" s="533">
        <v>0.82</v>
      </c>
      <c r="G15" s="533">
        <v>0.87</v>
      </c>
      <c r="H15" s="533">
        <v>0.79</v>
      </c>
      <c r="I15" s="533">
        <v>0.93</v>
      </c>
      <c r="J15" s="534">
        <v>1.02</v>
      </c>
      <c r="K15" s="534">
        <v>0.93</v>
      </c>
      <c r="L15" s="534">
        <v>0.99</v>
      </c>
      <c r="M15" s="534">
        <v>0.94</v>
      </c>
    </row>
    <row r="16" spans="1:13" ht="23.85" customHeight="1" x14ac:dyDescent="0.2">
      <c r="A16" s="379" t="s">
        <v>95</v>
      </c>
      <c r="B16" s="533">
        <v>0.24</v>
      </c>
      <c r="C16" s="533">
        <v>0.25</v>
      </c>
      <c r="D16" s="533">
        <v>0.37</v>
      </c>
      <c r="E16" s="533">
        <v>0.47</v>
      </c>
      <c r="F16" s="533">
        <v>0.59</v>
      </c>
      <c r="G16" s="533">
        <v>0.28999999999999998</v>
      </c>
      <c r="H16" s="533">
        <v>7.0000000000000007E-2</v>
      </c>
      <c r="I16" s="533">
        <v>0.19</v>
      </c>
      <c r="J16" s="534">
        <v>0.4</v>
      </c>
      <c r="K16" s="534">
        <v>0.36</v>
      </c>
      <c r="L16" s="534">
        <v>0.66</v>
      </c>
      <c r="M16" s="534">
        <v>0.71</v>
      </c>
    </row>
    <row r="17" spans="1:13" ht="12.95" customHeight="1" x14ac:dyDescent="0.2">
      <c r="A17" s="380" t="s">
        <v>70</v>
      </c>
      <c r="B17" s="533">
        <v>0.57999999999999996</v>
      </c>
      <c r="C17" s="533">
        <v>0.42</v>
      </c>
      <c r="D17" s="533">
        <v>0.43</v>
      </c>
      <c r="E17" s="533">
        <v>0.56000000000000005</v>
      </c>
      <c r="F17" s="533">
        <v>0.46</v>
      </c>
      <c r="G17" s="533">
        <v>0.28000000000000003</v>
      </c>
      <c r="H17" s="533">
        <v>0.27</v>
      </c>
      <c r="I17" s="533">
        <v>0.31</v>
      </c>
      <c r="J17" s="534">
        <v>0.47</v>
      </c>
      <c r="K17" s="534">
        <v>0.61</v>
      </c>
      <c r="L17" s="534">
        <v>0.94</v>
      </c>
      <c r="M17" s="534">
        <v>1.35</v>
      </c>
    </row>
    <row r="18" spans="1:13" ht="12.95" customHeight="1" x14ac:dyDescent="0.2">
      <c r="A18" s="380" t="s">
        <v>71</v>
      </c>
      <c r="B18" s="533">
        <v>0.87</v>
      </c>
      <c r="C18" s="533">
        <v>1.1599999999999999</v>
      </c>
      <c r="D18" s="533">
        <v>0.98</v>
      </c>
      <c r="E18" s="533">
        <v>1.03</v>
      </c>
      <c r="F18" s="533">
        <v>0.82</v>
      </c>
      <c r="G18" s="533">
        <v>0.42</v>
      </c>
      <c r="H18" s="533">
        <v>0.57999999999999996</v>
      </c>
      <c r="I18" s="533">
        <v>0.43</v>
      </c>
      <c r="J18" s="534">
        <v>0.38</v>
      </c>
      <c r="K18" s="534">
        <v>0.25</v>
      </c>
      <c r="L18" s="534">
        <v>0.52</v>
      </c>
      <c r="M18" s="534">
        <v>0.45</v>
      </c>
    </row>
    <row r="19" spans="1:13" ht="12.95" customHeight="1" x14ac:dyDescent="0.2">
      <c r="A19" s="380" t="s">
        <v>72</v>
      </c>
      <c r="B19" s="533">
        <v>1.07</v>
      </c>
      <c r="C19" s="533">
        <v>0.84</v>
      </c>
      <c r="D19" s="533">
        <v>0.8</v>
      </c>
      <c r="E19" s="533">
        <v>0.77</v>
      </c>
      <c r="F19" s="533">
        <v>0.89</v>
      </c>
      <c r="G19" s="533">
        <v>0.75</v>
      </c>
      <c r="H19" s="533">
        <v>0.57999999999999996</v>
      </c>
      <c r="I19" s="533">
        <v>0.75</v>
      </c>
      <c r="J19" s="534">
        <v>0.89</v>
      </c>
      <c r="K19" s="534">
        <v>0.89</v>
      </c>
      <c r="L19" s="534">
        <v>0.76</v>
      </c>
      <c r="M19" s="534">
        <v>0.9</v>
      </c>
    </row>
    <row r="20" spans="1:13" ht="12.95" customHeight="1" x14ac:dyDescent="0.2">
      <c r="A20" s="317" t="s">
        <v>363</v>
      </c>
      <c r="B20" s="533">
        <v>1.02</v>
      </c>
      <c r="C20" s="533">
        <v>0.79</v>
      </c>
      <c r="D20" s="533">
        <v>0.61</v>
      </c>
      <c r="E20" s="533">
        <v>0.68</v>
      </c>
      <c r="F20" s="533">
        <v>0.68</v>
      </c>
      <c r="G20" s="533">
        <v>0.63</v>
      </c>
      <c r="H20" s="533">
        <v>0.56000000000000005</v>
      </c>
      <c r="I20" s="533">
        <v>0.83</v>
      </c>
      <c r="J20" s="534">
        <v>0.87</v>
      </c>
      <c r="K20" s="534">
        <v>0.95</v>
      </c>
      <c r="L20" s="534">
        <v>0.97</v>
      </c>
      <c r="M20" s="534">
        <v>0.85</v>
      </c>
    </row>
    <row r="21" spans="1:13" ht="36" x14ac:dyDescent="0.2">
      <c r="A21" s="379" t="s">
        <v>96</v>
      </c>
      <c r="B21" s="533">
        <v>1.32</v>
      </c>
      <c r="C21" s="533">
        <v>0.74</v>
      </c>
      <c r="D21" s="533">
        <v>0.79</v>
      </c>
      <c r="E21" s="533">
        <v>0.84</v>
      </c>
      <c r="F21" s="533">
        <v>0.88</v>
      </c>
      <c r="G21" s="533">
        <v>0.91</v>
      </c>
      <c r="H21" s="533">
        <v>0.95</v>
      </c>
      <c r="I21" s="533">
        <v>0.83</v>
      </c>
      <c r="J21" s="534">
        <v>0.88</v>
      </c>
      <c r="K21" s="534">
        <v>0.78</v>
      </c>
      <c r="L21" s="534">
        <v>0.83</v>
      </c>
      <c r="M21" s="534">
        <v>0.98</v>
      </c>
    </row>
    <row r="22" spans="1:13" ht="24" x14ac:dyDescent="0.2">
      <c r="A22" s="379" t="s">
        <v>75</v>
      </c>
      <c r="B22" s="533">
        <v>0.49</v>
      </c>
      <c r="C22" s="533">
        <v>0.08</v>
      </c>
      <c r="D22" s="533">
        <v>0.06</v>
      </c>
      <c r="E22" s="533">
        <v>7.0000000000000007E-2</v>
      </c>
      <c r="F22" s="533">
        <v>0.08</v>
      </c>
      <c r="G22" s="533">
        <v>1.52</v>
      </c>
      <c r="H22" s="533">
        <v>1.1100000000000001</v>
      </c>
      <c r="I22" s="533">
        <v>0.39</v>
      </c>
      <c r="J22" s="534">
        <v>0.41</v>
      </c>
      <c r="K22" s="534">
        <v>0.28000000000000003</v>
      </c>
      <c r="L22" s="534">
        <v>0.83</v>
      </c>
      <c r="M22" s="534">
        <v>0.21</v>
      </c>
    </row>
    <row r="23" spans="1:13" ht="12.95" customHeight="1" x14ac:dyDescent="0.2">
      <c r="A23" s="380" t="s">
        <v>76</v>
      </c>
      <c r="B23" s="533">
        <v>0.6</v>
      </c>
      <c r="C23" s="533">
        <v>0.57999999999999996</v>
      </c>
      <c r="D23" s="533">
        <v>0.48</v>
      </c>
      <c r="E23" s="533">
        <v>0.44</v>
      </c>
      <c r="F23" s="533">
        <v>0.45</v>
      </c>
      <c r="G23" s="533">
        <v>0.39</v>
      </c>
      <c r="H23" s="533">
        <v>0.41</v>
      </c>
      <c r="I23" s="533">
        <v>0.34</v>
      </c>
      <c r="J23" s="534">
        <v>0.55000000000000004</v>
      </c>
      <c r="K23" s="534">
        <v>0.48</v>
      </c>
      <c r="L23" s="534">
        <v>0.4</v>
      </c>
      <c r="M23" s="534">
        <v>0.22</v>
      </c>
    </row>
    <row r="24" spans="1:13" ht="13.9" customHeight="1" x14ac:dyDescent="0.2">
      <c r="A24" s="379" t="s">
        <v>77</v>
      </c>
      <c r="B24" s="533">
        <v>0.79</v>
      </c>
      <c r="C24" s="533">
        <v>0.78</v>
      </c>
      <c r="D24" s="533">
        <v>0.66</v>
      </c>
      <c r="E24" s="533">
        <v>0.88</v>
      </c>
      <c r="F24" s="533">
        <v>0.62</v>
      </c>
      <c r="G24" s="533">
        <v>0.56999999999999995</v>
      </c>
      <c r="H24" s="533">
        <v>0.68</v>
      </c>
      <c r="I24" s="533">
        <v>0.99</v>
      </c>
      <c r="J24" s="534">
        <v>1.2</v>
      </c>
      <c r="K24" s="534">
        <v>1.1100000000000001</v>
      </c>
      <c r="L24" s="534">
        <v>1.0900000000000001</v>
      </c>
      <c r="M24" s="534">
        <v>0.82</v>
      </c>
    </row>
    <row r="25" spans="1:13" ht="12.95" customHeight="1" x14ac:dyDescent="0.2">
      <c r="A25" s="379" t="s">
        <v>78</v>
      </c>
      <c r="B25" s="533">
        <v>0.49</v>
      </c>
      <c r="C25" s="533">
        <v>0.47</v>
      </c>
      <c r="D25" s="533">
        <v>0.71</v>
      </c>
      <c r="E25" s="533">
        <v>0.72</v>
      </c>
      <c r="F25" s="533">
        <v>0.56999999999999995</v>
      </c>
      <c r="G25" s="533">
        <v>0.69</v>
      </c>
      <c r="H25" s="533">
        <v>0.75</v>
      </c>
      <c r="I25" s="533">
        <v>0.99</v>
      </c>
      <c r="J25" s="534">
        <v>1.22</v>
      </c>
      <c r="K25" s="534">
        <v>1.27</v>
      </c>
      <c r="L25" s="534">
        <v>0.96</v>
      </c>
      <c r="M25" s="534">
        <v>1.1399999999999999</v>
      </c>
    </row>
    <row r="26" spans="1:13" ht="26.25" customHeight="1" x14ac:dyDescent="0.2">
      <c r="A26" s="379" t="s">
        <v>104</v>
      </c>
      <c r="B26" s="533">
        <v>0.44</v>
      </c>
      <c r="C26" s="533">
        <v>0.37</v>
      </c>
      <c r="D26" s="533">
        <v>0.34</v>
      </c>
      <c r="E26" s="533">
        <v>0.37</v>
      </c>
      <c r="F26" s="533">
        <v>0.47</v>
      </c>
      <c r="G26" s="533">
        <v>0.71</v>
      </c>
      <c r="H26" s="533">
        <v>0.56999999999999995</v>
      </c>
      <c r="I26" s="533">
        <v>0.6</v>
      </c>
      <c r="J26" s="534">
        <v>0.69</v>
      </c>
      <c r="K26" s="534">
        <v>0.75</v>
      </c>
      <c r="L26" s="534">
        <v>0.81</v>
      </c>
      <c r="M26" s="534">
        <v>0.71</v>
      </c>
    </row>
    <row r="27" spans="1:13" ht="24" customHeight="1" x14ac:dyDescent="0.2">
      <c r="A27" s="381" t="s">
        <v>22</v>
      </c>
      <c r="B27" s="533">
        <v>0.26</v>
      </c>
      <c r="C27" s="533">
        <v>0.28999999999999998</v>
      </c>
      <c r="D27" s="533">
        <v>0.26</v>
      </c>
      <c r="E27" s="533">
        <v>0.27</v>
      </c>
      <c r="F27" s="533">
        <v>0.27</v>
      </c>
      <c r="G27" s="533">
        <v>0.26</v>
      </c>
      <c r="H27" s="533">
        <v>0.27</v>
      </c>
      <c r="I27" s="533">
        <v>0.28999999999999998</v>
      </c>
      <c r="J27" s="534">
        <v>0.36</v>
      </c>
      <c r="K27" s="534">
        <v>0.32</v>
      </c>
      <c r="L27" s="534">
        <v>0.36</v>
      </c>
      <c r="M27" s="534">
        <v>0.41</v>
      </c>
    </row>
    <row r="28" spans="1:13" ht="24" x14ac:dyDescent="0.2">
      <c r="A28" s="379" t="s">
        <v>79</v>
      </c>
      <c r="B28" s="533">
        <v>0.22</v>
      </c>
      <c r="C28" s="533">
        <v>0.25</v>
      </c>
      <c r="D28" s="533">
        <v>0.22</v>
      </c>
      <c r="E28" s="533">
        <v>0.24</v>
      </c>
      <c r="F28" s="533">
        <v>0.25</v>
      </c>
      <c r="G28" s="533">
        <v>0.24</v>
      </c>
      <c r="H28" s="533">
        <v>0.24</v>
      </c>
      <c r="I28" s="533">
        <v>0.26</v>
      </c>
      <c r="J28" s="534">
        <v>0.34</v>
      </c>
      <c r="K28" s="534">
        <v>0.28999999999999998</v>
      </c>
      <c r="L28" s="534">
        <v>0.31</v>
      </c>
      <c r="M28" s="534">
        <v>0.35</v>
      </c>
    </row>
    <row r="29" spans="1:13" ht="24" customHeight="1" x14ac:dyDescent="0.2">
      <c r="A29" s="379" t="s">
        <v>80</v>
      </c>
      <c r="B29" s="533">
        <v>0.91</v>
      </c>
      <c r="C29" s="533">
        <v>0.66</v>
      </c>
      <c r="D29" s="533">
        <v>0.35</v>
      </c>
      <c r="E29" s="533">
        <v>0.25</v>
      </c>
      <c r="F29" s="533">
        <v>0.24</v>
      </c>
      <c r="G29" s="533">
        <v>0.25</v>
      </c>
      <c r="H29" s="533">
        <v>0.27</v>
      </c>
      <c r="I29" s="533">
        <v>0.34</v>
      </c>
      <c r="J29" s="534">
        <v>0.38</v>
      </c>
      <c r="K29" s="534">
        <v>0.42</v>
      </c>
      <c r="L29" s="534">
        <v>0.54</v>
      </c>
      <c r="M29" s="534">
        <v>0.56999999999999995</v>
      </c>
    </row>
    <row r="30" spans="1:13" ht="14.45" customHeight="1" x14ac:dyDescent="0.2">
      <c r="A30" s="379" t="s">
        <v>23</v>
      </c>
      <c r="B30" s="533">
        <v>0.91</v>
      </c>
      <c r="C30" s="533">
        <v>0.9</v>
      </c>
      <c r="D30" s="533">
        <v>0.82</v>
      </c>
      <c r="E30" s="533">
        <v>0.86</v>
      </c>
      <c r="F30" s="533">
        <v>0.77</v>
      </c>
      <c r="G30" s="533">
        <v>0.68</v>
      </c>
      <c r="H30" s="533">
        <v>0.75</v>
      </c>
      <c r="I30" s="533">
        <v>0.75</v>
      </c>
      <c r="J30" s="534">
        <v>0.83</v>
      </c>
      <c r="K30" s="534">
        <v>0.83</v>
      </c>
      <c r="L30" s="534">
        <v>1.05</v>
      </c>
      <c r="M30" s="534">
        <v>1.06</v>
      </c>
    </row>
    <row r="31" spans="1:13" ht="24" x14ac:dyDescent="0.2">
      <c r="A31" s="381" t="s">
        <v>81</v>
      </c>
      <c r="B31" s="533">
        <v>0.38</v>
      </c>
      <c r="C31" s="533">
        <v>0.47</v>
      </c>
      <c r="D31" s="533">
        <v>0.59</v>
      </c>
      <c r="E31" s="533">
        <v>0.53</v>
      </c>
      <c r="F31" s="533">
        <v>0.64</v>
      </c>
      <c r="G31" s="533">
        <v>0.56000000000000005</v>
      </c>
      <c r="H31" s="533">
        <v>0.52</v>
      </c>
      <c r="I31" s="533">
        <v>0.63</v>
      </c>
      <c r="J31" s="534">
        <v>0.49</v>
      </c>
      <c r="K31" s="534">
        <v>0.48</v>
      </c>
      <c r="L31" s="534">
        <v>0.54</v>
      </c>
      <c r="M31" s="534">
        <v>0.45</v>
      </c>
    </row>
    <row r="32" spans="1:13" ht="13.15" customHeight="1" x14ac:dyDescent="0.2">
      <c r="A32" s="378" t="s">
        <v>24</v>
      </c>
      <c r="B32" s="533">
        <v>0.62</v>
      </c>
      <c r="C32" s="533">
        <v>0.53</v>
      </c>
      <c r="D32" s="533">
        <v>0.56999999999999995</v>
      </c>
      <c r="E32" s="533">
        <v>0.8</v>
      </c>
      <c r="F32" s="533">
        <v>0.54</v>
      </c>
      <c r="G32" s="533">
        <v>0.35</v>
      </c>
      <c r="H32" s="533">
        <v>0.3</v>
      </c>
      <c r="I32" s="533">
        <v>0.39</v>
      </c>
      <c r="J32" s="534">
        <v>0.32</v>
      </c>
      <c r="K32" s="534">
        <v>0.28999999999999998</v>
      </c>
      <c r="L32" s="534">
        <v>0.27</v>
      </c>
      <c r="M32" s="534">
        <v>0.33</v>
      </c>
    </row>
    <row r="33" spans="1:13" ht="24" customHeight="1" x14ac:dyDescent="0.2">
      <c r="A33" s="381" t="s">
        <v>102</v>
      </c>
      <c r="B33" s="533">
        <v>2.6</v>
      </c>
      <c r="C33" s="533">
        <v>2.31</v>
      </c>
      <c r="D33" s="533">
        <v>2.2000000000000002</v>
      </c>
      <c r="E33" s="533">
        <v>2.5099999999999998</v>
      </c>
      <c r="F33" s="533">
        <v>2.56</v>
      </c>
      <c r="G33" s="533">
        <v>2.2000000000000002</v>
      </c>
      <c r="H33" s="533">
        <v>1.87</v>
      </c>
      <c r="I33" s="533">
        <v>2.39</v>
      </c>
      <c r="J33" s="534">
        <v>2.5499999999999998</v>
      </c>
      <c r="K33" s="534">
        <v>2.31</v>
      </c>
      <c r="L33" s="534">
        <v>2.04</v>
      </c>
      <c r="M33" s="534">
        <v>2.1</v>
      </c>
    </row>
    <row r="34" spans="1:13" ht="12" x14ac:dyDescent="0.2">
      <c r="A34" s="378" t="s">
        <v>82</v>
      </c>
      <c r="B34" s="533">
        <v>0.79</v>
      </c>
      <c r="C34" s="533">
        <v>0.61</v>
      </c>
      <c r="D34" s="533">
        <v>0.56999999999999995</v>
      </c>
      <c r="E34" s="533">
        <v>0.66</v>
      </c>
      <c r="F34" s="533">
        <v>0.68</v>
      </c>
      <c r="G34" s="533">
        <v>0.6</v>
      </c>
      <c r="H34" s="533">
        <v>0.44</v>
      </c>
      <c r="I34" s="533">
        <v>0.75</v>
      </c>
      <c r="J34" s="534">
        <v>0.76</v>
      </c>
      <c r="K34" s="534">
        <v>0.57999999999999996</v>
      </c>
      <c r="L34" s="534">
        <v>0.47</v>
      </c>
      <c r="M34" s="534">
        <v>0.4</v>
      </c>
    </row>
    <row r="35" spans="1:13" ht="12.95" customHeight="1" x14ac:dyDescent="0.2">
      <c r="A35" s="378" t="s">
        <v>25</v>
      </c>
      <c r="B35" s="533">
        <v>0.28000000000000003</v>
      </c>
      <c r="C35" s="533">
        <v>0.28000000000000003</v>
      </c>
      <c r="D35" s="533">
        <v>0.25</v>
      </c>
      <c r="E35" s="533">
        <v>0.25</v>
      </c>
      <c r="F35" s="533">
        <v>0.34</v>
      </c>
      <c r="G35" s="533">
        <v>0.38</v>
      </c>
      <c r="H35" s="533">
        <v>0.12</v>
      </c>
      <c r="I35" s="533">
        <v>0.37</v>
      </c>
      <c r="J35" s="534">
        <v>0.63</v>
      </c>
      <c r="K35" s="534">
        <v>0.89</v>
      </c>
      <c r="L35" s="534">
        <v>1.08</v>
      </c>
      <c r="M35" s="534">
        <v>1.35</v>
      </c>
    </row>
    <row r="36" spans="1:13" ht="12" x14ac:dyDescent="0.2">
      <c r="A36" s="382" t="s">
        <v>26</v>
      </c>
      <c r="B36" s="533">
        <v>1.1200000000000001</v>
      </c>
      <c r="C36" s="533">
        <v>1.28</v>
      </c>
      <c r="D36" s="533">
        <v>1.44</v>
      </c>
      <c r="E36" s="533">
        <v>1.3</v>
      </c>
      <c r="F36" s="533">
        <v>1.37</v>
      </c>
      <c r="G36" s="533">
        <v>1.23</v>
      </c>
      <c r="H36" s="533">
        <v>0.98</v>
      </c>
      <c r="I36" s="533">
        <v>1.1499999999999999</v>
      </c>
      <c r="J36" s="534">
        <v>1.3</v>
      </c>
      <c r="K36" s="534">
        <v>1.42</v>
      </c>
      <c r="L36" s="534">
        <v>0.97</v>
      </c>
      <c r="M36" s="534">
        <v>0.95</v>
      </c>
    </row>
    <row r="37" spans="1:13" ht="12" x14ac:dyDescent="0.2">
      <c r="A37" s="378" t="s">
        <v>27</v>
      </c>
      <c r="B37" s="533">
        <v>0.66</v>
      </c>
      <c r="C37" s="533">
        <v>0.57999999999999996</v>
      </c>
      <c r="D37" s="533">
        <v>0.59</v>
      </c>
      <c r="E37" s="533">
        <v>0.64</v>
      </c>
      <c r="F37" s="533">
        <v>0.62</v>
      </c>
      <c r="G37" s="533">
        <v>0.56999999999999995</v>
      </c>
      <c r="H37" s="533">
        <v>0.56000000000000005</v>
      </c>
      <c r="I37" s="533">
        <v>0.61</v>
      </c>
      <c r="J37" s="534">
        <v>0.66</v>
      </c>
      <c r="K37" s="534">
        <v>0.7</v>
      </c>
      <c r="L37" s="534">
        <v>0.69</v>
      </c>
      <c r="M37" s="534">
        <v>0.7</v>
      </c>
    </row>
    <row r="38" spans="1:13" ht="13.5" customHeight="1" x14ac:dyDescent="0.2">
      <c r="A38" s="378" t="s">
        <v>28</v>
      </c>
      <c r="B38" s="533">
        <v>0.31</v>
      </c>
      <c r="C38" s="533">
        <v>0.06</v>
      </c>
      <c r="D38" s="533">
        <v>7.0000000000000007E-2</v>
      </c>
      <c r="E38" s="533">
        <v>0.1</v>
      </c>
      <c r="F38" s="533">
        <v>0.08</v>
      </c>
      <c r="G38" s="533">
        <v>0.1</v>
      </c>
      <c r="H38" s="533">
        <v>0.09</v>
      </c>
      <c r="I38" s="533">
        <v>0.09</v>
      </c>
      <c r="J38" s="534">
        <v>0.09</v>
      </c>
      <c r="K38" s="534">
        <v>0.05</v>
      </c>
      <c r="L38" s="534">
        <v>7.0000000000000007E-2</v>
      </c>
      <c r="M38" s="534">
        <v>0.05</v>
      </c>
    </row>
    <row r="39" spans="1:13" ht="13.5" customHeight="1" x14ac:dyDescent="0.2">
      <c r="A39" s="378" t="s">
        <v>84</v>
      </c>
      <c r="B39" s="533">
        <v>0.26</v>
      </c>
      <c r="C39" s="533">
        <v>0.26</v>
      </c>
      <c r="D39" s="533">
        <v>0.21</v>
      </c>
      <c r="E39" s="533">
        <v>0.2</v>
      </c>
      <c r="F39" s="533">
        <v>0.22</v>
      </c>
      <c r="G39" s="533">
        <v>0.26</v>
      </c>
      <c r="H39" s="533">
        <v>0.21</v>
      </c>
      <c r="I39" s="533">
        <v>0.28999999999999998</v>
      </c>
      <c r="J39" s="534">
        <v>0.27</v>
      </c>
      <c r="K39" s="534">
        <v>0.33</v>
      </c>
      <c r="L39" s="534">
        <v>0.36</v>
      </c>
      <c r="M39" s="534">
        <v>0.36</v>
      </c>
    </row>
    <row r="40" spans="1:13" ht="12" x14ac:dyDescent="0.2">
      <c r="A40" s="378" t="s">
        <v>32</v>
      </c>
      <c r="B40" s="533">
        <v>0.09</v>
      </c>
      <c r="C40" s="533">
        <v>0.11</v>
      </c>
      <c r="D40" s="533">
        <v>0.16</v>
      </c>
      <c r="E40" s="533">
        <v>0.13</v>
      </c>
      <c r="F40" s="533">
        <v>0.13</v>
      </c>
      <c r="G40" s="533">
        <v>0.17</v>
      </c>
      <c r="H40" s="533">
        <v>0.11</v>
      </c>
      <c r="I40" s="533">
        <v>0.2</v>
      </c>
      <c r="J40" s="534">
        <v>0.25</v>
      </c>
      <c r="K40" s="534">
        <v>0.31</v>
      </c>
      <c r="L40" s="534">
        <v>0.31</v>
      </c>
      <c r="M40" s="534">
        <v>0.46</v>
      </c>
    </row>
    <row r="41" spans="1:13" ht="12.95" customHeight="1" x14ac:dyDescent="0.2">
      <c r="A41" s="378" t="s">
        <v>85</v>
      </c>
      <c r="B41" s="533">
        <v>1.18</v>
      </c>
      <c r="C41" s="533">
        <v>1.17</v>
      </c>
      <c r="D41" s="533">
        <v>1.1100000000000001</v>
      </c>
      <c r="E41" s="533">
        <v>1.21</v>
      </c>
      <c r="F41" s="533">
        <v>1.1599999999999999</v>
      </c>
      <c r="G41" s="533">
        <v>1.1100000000000001</v>
      </c>
      <c r="H41" s="533">
        <v>1</v>
      </c>
      <c r="I41" s="533">
        <v>1.54</v>
      </c>
      <c r="J41" s="534">
        <v>1.1599999999999999</v>
      </c>
      <c r="K41" s="534">
        <v>1.1399999999999999</v>
      </c>
      <c r="L41" s="534">
        <v>0.88</v>
      </c>
      <c r="M41" s="534">
        <v>0.63</v>
      </c>
    </row>
    <row r="42" spans="1:13" ht="12.95" customHeight="1" x14ac:dyDescent="0.2">
      <c r="A42" s="378" t="s">
        <v>86</v>
      </c>
      <c r="B42" s="533">
        <v>0.96</v>
      </c>
      <c r="C42" s="533">
        <v>0.9</v>
      </c>
      <c r="D42" s="533">
        <v>1</v>
      </c>
      <c r="E42" s="245">
        <v>1.32</v>
      </c>
      <c r="F42" s="533">
        <v>1.3</v>
      </c>
      <c r="G42" s="533">
        <v>1.39</v>
      </c>
      <c r="H42" s="533">
        <v>1.23</v>
      </c>
      <c r="I42" s="533">
        <v>1.1200000000000001</v>
      </c>
      <c r="J42" s="534">
        <v>1.07</v>
      </c>
      <c r="K42" s="534">
        <v>0.85</v>
      </c>
      <c r="L42" s="534">
        <v>0.88</v>
      </c>
      <c r="M42" s="534">
        <v>1.34</v>
      </c>
    </row>
    <row r="43" spans="1:13" ht="24" x14ac:dyDescent="0.2">
      <c r="A43" s="381" t="s">
        <v>55</v>
      </c>
      <c r="B43" s="533">
        <v>0.77</v>
      </c>
      <c r="C43" s="533">
        <v>0.72</v>
      </c>
      <c r="D43" s="533">
        <v>0.71</v>
      </c>
      <c r="E43" s="533">
        <v>0.68</v>
      </c>
      <c r="F43" s="533">
        <v>0.74</v>
      </c>
      <c r="G43" s="533">
        <v>0.78</v>
      </c>
      <c r="H43" s="533">
        <v>0.7</v>
      </c>
      <c r="I43" s="533">
        <v>0.87</v>
      </c>
      <c r="J43" s="534">
        <v>0.86</v>
      </c>
      <c r="K43" s="534">
        <v>0.93</v>
      </c>
      <c r="L43" s="534">
        <v>1.03</v>
      </c>
      <c r="M43" s="534">
        <v>1.1599999999999999</v>
      </c>
    </row>
    <row r="44" spans="1:13" ht="12.95" customHeight="1" x14ac:dyDescent="0.2">
      <c r="A44" s="378" t="s">
        <v>103</v>
      </c>
      <c r="B44" s="533">
        <v>0.6</v>
      </c>
      <c r="C44" s="533">
        <v>0.56000000000000005</v>
      </c>
      <c r="D44" s="533">
        <v>0.47</v>
      </c>
      <c r="E44" s="533">
        <v>0.46</v>
      </c>
      <c r="F44" s="533">
        <v>0.55000000000000004</v>
      </c>
      <c r="G44" s="533">
        <v>0.5</v>
      </c>
      <c r="H44" s="533">
        <v>0.23</v>
      </c>
      <c r="I44" s="533">
        <v>0.43</v>
      </c>
      <c r="J44" s="534">
        <v>0.53</v>
      </c>
      <c r="K44" s="534">
        <v>0.96</v>
      </c>
      <c r="L44" s="534">
        <v>1.02</v>
      </c>
      <c r="M44" s="534">
        <v>0.87</v>
      </c>
    </row>
    <row r="45" spans="1:13" ht="12" x14ac:dyDescent="0.2">
      <c r="A45" s="378" t="s">
        <v>56</v>
      </c>
      <c r="B45" s="533">
        <v>0.82</v>
      </c>
      <c r="C45" s="533">
        <v>0.62</v>
      </c>
      <c r="D45" s="533">
        <v>0.61</v>
      </c>
      <c r="E45" s="533">
        <v>0.69</v>
      </c>
      <c r="F45" s="533">
        <v>0.52</v>
      </c>
      <c r="G45" s="533">
        <v>0.38</v>
      </c>
      <c r="H45" s="533">
        <v>0.34</v>
      </c>
      <c r="I45" s="533">
        <v>0.56000000000000005</v>
      </c>
      <c r="J45" s="534">
        <v>0.6</v>
      </c>
      <c r="K45" s="534">
        <v>0.64</v>
      </c>
      <c r="L45" s="534">
        <v>1.1599999999999999</v>
      </c>
      <c r="M45" s="534">
        <v>1.98</v>
      </c>
    </row>
    <row r="46" spans="1:13" ht="6.75" customHeight="1" thickBot="1" x14ac:dyDescent="0.25">
      <c r="A46" s="535"/>
      <c r="B46" s="384"/>
      <c r="C46" s="384"/>
      <c r="D46" s="384"/>
      <c r="E46" s="384"/>
      <c r="F46" s="384"/>
      <c r="G46" s="384"/>
      <c r="H46" s="384"/>
      <c r="I46" s="384"/>
      <c r="J46" s="384"/>
      <c r="K46" s="536"/>
      <c r="L46" s="536"/>
      <c r="M46" s="536"/>
    </row>
    <row r="47" spans="1:13" ht="4.3499999999999996" customHeight="1" x14ac:dyDescent="0.2"/>
    <row r="48" spans="1:13" ht="12.95" customHeight="1" x14ac:dyDescent="0.2">
      <c r="A48" s="144" t="s">
        <v>451</v>
      </c>
    </row>
  </sheetData>
  <hyperlinks>
    <hyperlink ref="A1" location="Мазмуну!A1" display="МАЗМУНУНА  кайтуу" xr:uid="{00000000-0004-0000-7800-000000000000}"/>
  </hyperlinks>
  <pageMargins left="0.78740157480314965" right="0.59055118110236227" top="0.78740157480314965" bottom="0.78740157480314965" header="0.51181102362204722" footer="0.51181102362204722"/>
  <pageSetup paperSize="9"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M48"/>
  <sheetViews>
    <sheetView workbookViewId="0">
      <selection activeCell="M42" sqref="M42"/>
    </sheetView>
  </sheetViews>
  <sheetFormatPr defaultColWidth="9.28515625" defaultRowHeight="12.95" customHeight="1" x14ac:dyDescent="0.2"/>
  <cols>
    <col min="1" max="1" width="42.7109375" style="245" customWidth="1"/>
    <col min="2" max="6" width="8.42578125" style="245" hidden="1" customWidth="1"/>
    <col min="7" max="8" width="9.140625" style="245" hidden="1" customWidth="1"/>
    <col min="9" max="10" width="9.140625" style="245" customWidth="1"/>
    <col min="11" max="13" width="9.140625" style="528" customWidth="1"/>
    <col min="14" max="16384" width="9.28515625" style="245"/>
  </cols>
  <sheetData>
    <row r="1" spans="1:13" s="6" customFormat="1" ht="12.95" customHeight="1" x14ac:dyDescent="0.2">
      <c r="A1" s="952" t="s">
        <v>1375</v>
      </c>
    </row>
    <row r="2" spans="1:13" ht="18" customHeight="1" x14ac:dyDescent="0.25">
      <c r="A2" s="370" t="s">
        <v>452</v>
      </c>
    </row>
    <row r="3" spans="1:13" s="529" customFormat="1" ht="18" customHeight="1" x14ac:dyDescent="0.25">
      <c r="A3" s="370" t="s">
        <v>453</v>
      </c>
      <c r="K3" s="530"/>
      <c r="L3" s="530"/>
      <c r="M3" s="530"/>
    </row>
    <row r="4" spans="1:13" ht="18" customHeight="1" thickBot="1" x14ac:dyDescent="0.25">
      <c r="A4" s="372" t="s">
        <v>454</v>
      </c>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1">
        <v>2023</v>
      </c>
      <c r="L5" s="282">
        <v>2024</v>
      </c>
      <c r="M5" s="281">
        <v>2025</v>
      </c>
    </row>
    <row r="6" spans="1:13" ht="3.75" customHeight="1" x14ac:dyDescent="0.2"/>
    <row r="7" spans="1:13" s="233" customFormat="1" ht="11.25" customHeight="1" x14ac:dyDescent="0.2">
      <c r="A7" s="375" t="s">
        <v>19</v>
      </c>
      <c r="B7" s="531">
        <v>1.1599999999999999</v>
      </c>
      <c r="C7" s="531">
        <v>-3.57</v>
      </c>
      <c r="D7" s="531">
        <v>6.6</v>
      </c>
      <c r="E7" s="531">
        <v>3.25</v>
      </c>
      <c r="F7" s="531">
        <v>3.13</v>
      </c>
      <c r="G7" s="531">
        <v>4.91</v>
      </c>
      <c r="H7" s="532">
        <v>0.83</v>
      </c>
      <c r="I7" s="532">
        <v>7.55</v>
      </c>
      <c r="J7" s="532">
        <v>11.31</v>
      </c>
      <c r="K7" s="532">
        <v>7.84</v>
      </c>
      <c r="L7" s="532">
        <v>8.1999999999999993</v>
      </c>
      <c r="M7" s="532">
        <v>9.07</v>
      </c>
    </row>
    <row r="8" spans="1:13" ht="12.95" customHeight="1" x14ac:dyDescent="0.2">
      <c r="A8" s="376" t="s">
        <v>20</v>
      </c>
      <c r="B8" s="533"/>
      <c r="C8" s="533"/>
      <c r="D8" s="533"/>
      <c r="E8" s="533"/>
      <c r="F8" s="533"/>
      <c r="G8" s="533"/>
      <c r="H8" s="534"/>
      <c r="I8" s="534"/>
      <c r="J8" s="534"/>
      <c r="K8" s="534"/>
      <c r="L8" s="534"/>
      <c r="M8" s="534"/>
    </row>
    <row r="9" spans="1:13" ht="12.95" customHeight="1" x14ac:dyDescent="0.2">
      <c r="A9" s="143" t="s">
        <v>21</v>
      </c>
      <c r="B9" s="533">
        <v>2.2799999999999998</v>
      </c>
      <c r="C9" s="533">
        <v>-4.43</v>
      </c>
      <c r="D9" s="533">
        <v>4.5599999999999996</v>
      </c>
      <c r="E9" s="533">
        <v>1.97</v>
      </c>
      <c r="F9" s="533">
        <v>-0.31</v>
      </c>
      <c r="G9" s="533">
        <v>0.56448334731921501</v>
      </c>
      <c r="H9" s="534">
        <v>-0.12</v>
      </c>
      <c r="I9" s="534">
        <v>4.6100000000000003</v>
      </c>
      <c r="J9" s="534">
        <v>8.1300000000000008</v>
      </c>
      <c r="K9" s="534">
        <v>5.71</v>
      </c>
      <c r="L9" s="534">
        <v>3.04</v>
      </c>
      <c r="M9" s="534">
        <v>1.9</v>
      </c>
    </row>
    <row r="10" spans="1:13" ht="12.95" customHeight="1" x14ac:dyDescent="0.2">
      <c r="A10" s="378" t="s">
        <v>101</v>
      </c>
      <c r="B10" s="533">
        <v>-10.27</v>
      </c>
      <c r="C10" s="533">
        <v>-19.649999999999999</v>
      </c>
      <c r="D10" s="533">
        <v>3.57</v>
      </c>
      <c r="E10" s="533">
        <v>3.45</v>
      </c>
      <c r="F10" s="533">
        <v>3.65</v>
      </c>
      <c r="G10" s="533">
        <v>4.7007998144973504</v>
      </c>
      <c r="H10" s="534">
        <v>-5.86</v>
      </c>
      <c r="I10" s="534">
        <v>5.25</v>
      </c>
      <c r="J10" s="534">
        <v>2.12</v>
      </c>
      <c r="K10" s="534">
        <v>4.21</v>
      </c>
      <c r="L10" s="534">
        <v>5.63</v>
      </c>
      <c r="M10" s="534">
        <v>11.31</v>
      </c>
    </row>
    <row r="11" spans="1:13" ht="12.95" customHeight="1" x14ac:dyDescent="0.2">
      <c r="A11" s="378" t="s">
        <v>64</v>
      </c>
      <c r="B11" s="533">
        <v>4.34</v>
      </c>
      <c r="C11" s="533">
        <v>0.56999999999999995</v>
      </c>
      <c r="D11" s="533">
        <v>9.3800000000000008</v>
      </c>
      <c r="E11" s="533">
        <v>8.4499999999999993</v>
      </c>
      <c r="F11" s="533">
        <v>7.07</v>
      </c>
      <c r="G11" s="533">
        <v>8.1142723581967697</v>
      </c>
      <c r="H11" s="534">
        <v>9.41</v>
      </c>
      <c r="I11" s="534">
        <v>12.73</v>
      </c>
      <c r="J11" s="534">
        <v>26.03</v>
      </c>
      <c r="K11" s="534">
        <v>14.62</v>
      </c>
      <c r="L11" s="534">
        <v>17.600000000000001</v>
      </c>
      <c r="M11" s="534">
        <v>22.21</v>
      </c>
    </row>
    <row r="12" spans="1:13" ht="23.45" customHeight="1" x14ac:dyDescent="0.2">
      <c r="A12" s="379" t="s">
        <v>90</v>
      </c>
      <c r="B12" s="533">
        <v>5.45</v>
      </c>
      <c r="C12" s="533">
        <v>-2.2400000000000002</v>
      </c>
      <c r="D12" s="533">
        <v>6.81</v>
      </c>
      <c r="E12" s="533">
        <v>4.04</v>
      </c>
      <c r="F12" s="533">
        <v>6.68</v>
      </c>
      <c r="G12" s="533">
        <v>6.4732810573519446</v>
      </c>
      <c r="H12" s="534">
        <v>6.57</v>
      </c>
      <c r="I12" s="534">
        <v>14.32</v>
      </c>
      <c r="J12" s="534">
        <v>14.78</v>
      </c>
      <c r="K12" s="534">
        <v>17.940000000000001</v>
      </c>
      <c r="L12" s="534">
        <v>17.79</v>
      </c>
      <c r="M12" s="534">
        <v>14.24</v>
      </c>
    </row>
    <row r="13" spans="1:13" ht="12.95" customHeight="1" x14ac:dyDescent="0.2">
      <c r="A13" s="380" t="s">
        <v>66</v>
      </c>
      <c r="B13" s="533">
        <v>-6.16</v>
      </c>
      <c r="C13" s="533">
        <v>19.53</v>
      </c>
      <c r="D13" s="533">
        <v>0.28999999999999998</v>
      </c>
      <c r="E13" s="533">
        <v>4.1100000000000003</v>
      </c>
      <c r="F13" s="533">
        <v>0.53</v>
      </c>
      <c r="G13" s="533">
        <v>0.82044203911882763</v>
      </c>
      <c r="H13" s="534">
        <v>1.1000000000000001</v>
      </c>
      <c r="I13" s="534">
        <v>-8.7899999999999991</v>
      </c>
      <c r="J13" s="534">
        <v>-1.4</v>
      </c>
      <c r="K13" s="534">
        <v>-1.94</v>
      </c>
      <c r="L13" s="534">
        <v>-0.56999999999999995</v>
      </c>
      <c r="M13" s="534">
        <v>3.63</v>
      </c>
    </row>
    <row r="14" spans="1:13" ht="36" x14ac:dyDescent="0.2">
      <c r="A14" s="379" t="s">
        <v>91</v>
      </c>
      <c r="B14" s="533">
        <v>-0.53</v>
      </c>
      <c r="C14" s="533">
        <v>-1.53</v>
      </c>
      <c r="D14" s="533">
        <v>3.92</v>
      </c>
      <c r="E14" s="533">
        <v>6.46</v>
      </c>
      <c r="F14" s="533">
        <v>2.0699999999999998</v>
      </c>
      <c r="G14" s="533">
        <v>3.2001870480546306</v>
      </c>
      <c r="H14" s="534">
        <v>0.77</v>
      </c>
      <c r="I14" s="534">
        <v>-0.56000000000000005</v>
      </c>
      <c r="J14" s="534">
        <v>3.46</v>
      </c>
      <c r="K14" s="534">
        <v>6.81</v>
      </c>
      <c r="L14" s="534">
        <v>3.66</v>
      </c>
      <c r="M14" s="534">
        <v>9.5</v>
      </c>
    </row>
    <row r="15" spans="1:13" ht="24" x14ac:dyDescent="0.2">
      <c r="A15" s="379" t="s">
        <v>68</v>
      </c>
      <c r="B15" s="533">
        <v>3.89</v>
      </c>
      <c r="C15" s="533">
        <v>-1</v>
      </c>
      <c r="D15" s="533">
        <v>1.25</v>
      </c>
      <c r="E15" s="533">
        <v>-2.72</v>
      </c>
      <c r="F15" s="533">
        <v>-1.01</v>
      </c>
      <c r="G15" s="533">
        <v>2.6521990089752832</v>
      </c>
      <c r="H15" s="534">
        <v>1.82</v>
      </c>
      <c r="I15" s="534">
        <v>6.52</v>
      </c>
      <c r="J15" s="534">
        <v>10.3</v>
      </c>
      <c r="K15" s="534">
        <v>12.45</v>
      </c>
      <c r="L15" s="534">
        <v>24.66</v>
      </c>
      <c r="M15" s="534">
        <v>15.33</v>
      </c>
    </row>
    <row r="16" spans="1:13" ht="23.85" customHeight="1" x14ac:dyDescent="0.2">
      <c r="A16" s="379" t="s">
        <v>95</v>
      </c>
      <c r="B16" s="533">
        <v>-27.26</v>
      </c>
      <c r="C16" s="533">
        <v>-33.909999999999997</v>
      </c>
      <c r="D16" s="533">
        <v>4.17</v>
      </c>
      <c r="E16" s="533">
        <v>-8.06</v>
      </c>
      <c r="F16" s="533">
        <v>-13.62</v>
      </c>
      <c r="G16" s="533">
        <v>-23.968093526707673</v>
      </c>
      <c r="H16" s="534">
        <v>-58.62</v>
      </c>
      <c r="I16" s="534">
        <v>-23.41</v>
      </c>
      <c r="J16" s="534">
        <v>-19.829999999999998</v>
      </c>
      <c r="K16" s="534">
        <v>-28.74</v>
      </c>
      <c r="L16" s="534">
        <v>-4.4400000000000004</v>
      </c>
      <c r="M16" s="534">
        <v>-8.75</v>
      </c>
    </row>
    <row r="17" spans="1:13" ht="12.95" customHeight="1" x14ac:dyDescent="0.2">
      <c r="A17" s="380" t="s">
        <v>70</v>
      </c>
      <c r="B17" s="533">
        <v>4.16</v>
      </c>
      <c r="C17" s="533">
        <v>-18.68</v>
      </c>
      <c r="D17" s="533">
        <v>-8.09</v>
      </c>
      <c r="E17" s="533">
        <v>14.44</v>
      </c>
      <c r="F17" s="533">
        <v>-7.61</v>
      </c>
      <c r="G17" s="533">
        <v>-9.6184048381021636</v>
      </c>
      <c r="H17" s="534">
        <v>-8.6300000000000008</v>
      </c>
      <c r="I17" s="534">
        <v>-9.07</v>
      </c>
      <c r="J17" s="534">
        <v>-4.76</v>
      </c>
      <c r="K17" s="534">
        <v>-2.4900000000000002</v>
      </c>
      <c r="L17" s="534">
        <v>10.06</v>
      </c>
      <c r="M17" s="534">
        <v>15.22</v>
      </c>
    </row>
    <row r="18" spans="1:13" ht="12.95" customHeight="1" x14ac:dyDescent="0.2">
      <c r="A18" s="380" t="s">
        <v>71</v>
      </c>
      <c r="B18" s="533">
        <v>0.75</v>
      </c>
      <c r="C18" s="533">
        <v>5.99</v>
      </c>
      <c r="D18" s="533">
        <v>6.92</v>
      </c>
      <c r="E18" s="533">
        <v>8.94</v>
      </c>
      <c r="F18" s="533">
        <v>8.49</v>
      </c>
      <c r="G18" s="533">
        <v>1.8544134965399177</v>
      </c>
      <c r="H18" s="534">
        <v>16.98</v>
      </c>
      <c r="I18" s="534">
        <v>6.69</v>
      </c>
      <c r="J18" s="534">
        <v>7.13</v>
      </c>
      <c r="K18" s="534">
        <v>4.24</v>
      </c>
      <c r="L18" s="534">
        <v>5.92</v>
      </c>
      <c r="M18" s="534">
        <v>6.22</v>
      </c>
    </row>
    <row r="19" spans="1:13" ht="12.95" customHeight="1" x14ac:dyDescent="0.2">
      <c r="A19" s="380" t="s">
        <v>72</v>
      </c>
      <c r="B19" s="533">
        <v>11.66</v>
      </c>
      <c r="C19" s="533">
        <v>2.2200000000000002</v>
      </c>
      <c r="D19" s="533">
        <v>6.54</v>
      </c>
      <c r="E19" s="533">
        <v>12.72</v>
      </c>
      <c r="F19" s="533">
        <v>9.01</v>
      </c>
      <c r="G19" s="533">
        <v>3.7328708974560301</v>
      </c>
      <c r="H19" s="534">
        <v>3.74</v>
      </c>
      <c r="I19" s="534">
        <v>7.42</v>
      </c>
      <c r="J19" s="534">
        <v>6.79</v>
      </c>
      <c r="K19" s="534">
        <v>6.5</v>
      </c>
      <c r="L19" s="534">
        <v>5.59</v>
      </c>
      <c r="M19" s="534">
        <v>10.64</v>
      </c>
    </row>
    <row r="20" spans="1:13" ht="12.95" customHeight="1" x14ac:dyDescent="0.2">
      <c r="A20" s="317" t="s">
        <v>363</v>
      </c>
      <c r="B20" s="533">
        <v>9.08</v>
      </c>
      <c r="C20" s="533">
        <v>3.12</v>
      </c>
      <c r="D20" s="533">
        <v>4.1500000000000004</v>
      </c>
      <c r="E20" s="533">
        <v>6.53</v>
      </c>
      <c r="F20" s="533">
        <v>10.050000000000001</v>
      </c>
      <c r="G20" s="533">
        <v>7.3111857433522829</v>
      </c>
      <c r="H20" s="534">
        <v>4.74</v>
      </c>
      <c r="I20" s="534">
        <v>22.09</v>
      </c>
      <c r="J20" s="534">
        <v>22.62</v>
      </c>
      <c r="K20" s="534">
        <v>21.71</v>
      </c>
      <c r="L20" s="534">
        <v>24.79</v>
      </c>
      <c r="M20" s="534">
        <v>19.07</v>
      </c>
    </row>
    <row r="21" spans="1:13" ht="36" x14ac:dyDescent="0.2">
      <c r="A21" s="379" t="s">
        <v>96</v>
      </c>
      <c r="B21" s="533">
        <v>10.210000000000001</v>
      </c>
      <c r="C21" s="533">
        <v>6.9</v>
      </c>
      <c r="D21" s="533">
        <v>12.51</v>
      </c>
      <c r="E21" s="533">
        <v>12.71</v>
      </c>
      <c r="F21" s="533">
        <v>10.94</v>
      </c>
      <c r="G21" s="533">
        <v>13.356313617211047</v>
      </c>
      <c r="H21" s="534">
        <v>17.739999999999998</v>
      </c>
      <c r="I21" s="534">
        <v>15.2</v>
      </c>
      <c r="J21" s="534">
        <v>33.979999999999997</v>
      </c>
      <c r="K21" s="534">
        <v>16.77</v>
      </c>
      <c r="L21" s="534">
        <v>19.37</v>
      </c>
      <c r="M21" s="534">
        <v>27.89</v>
      </c>
    </row>
    <row r="22" spans="1:13" ht="24" x14ac:dyDescent="0.2">
      <c r="A22" s="379" t="s">
        <v>75</v>
      </c>
      <c r="B22" s="533">
        <v>-19.09</v>
      </c>
      <c r="C22" s="533">
        <v>2.31</v>
      </c>
      <c r="D22" s="533">
        <v>1.55</v>
      </c>
      <c r="E22" s="533">
        <v>1.97</v>
      </c>
      <c r="F22" s="533">
        <v>-2.76</v>
      </c>
      <c r="G22" s="533">
        <v>20.859076291009977</v>
      </c>
      <c r="H22" s="534">
        <v>54.51</v>
      </c>
      <c r="I22" s="534">
        <v>7.6</v>
      </c>
      <c r="J22" s="534">
        <v>-140</v>
      </c>
      <c r="K22" s="534">
        <v>4.84</v>
      </c>
      <c r="L22" s="534">
        <v>12.35</v>
      </c>
      <c r="M22" s="534">
        <v>2.66</v>
      </c>
    </row>
    <row r="23" spans="1:13" ht="12.95" customHeight="1" x14ac:dyDescent="0.2">
      <c r="A23" s="380" t="s">
        <v>76</v>
      </c>
      <c r="B23" s="533">
        <v>7.43</v>
      </c>
      <c r="C23" s="533">
        <v>5.94</v>
      </c>
      <c r="D23" s="533">
        <v>4.46</v>
      </c>
      <c r="E23" s="533">
        <v>1.21</v>
      </c>
      <c r="F23" s="533">
        <v>0.44</v>
      </c>
      <c r="G23" s="533">
        <v>2.6952263790561126</v>
      </c>
      <c r="H23" s="534">
        <v>8.8000000000000007</v>
      </c>
      <c r="I23" s="534">
        <v>2.69</v>
      </c>
      <c r="J23" s="534">
        <v>7.94</v>
      </c>
      <c r="K23" s="534">
        <v>9.4</v>
      </c>
      <c r="L23" s="534">
        <v>11.74</v>
      </c>
      <c r="M23" s="534">
        <v>4.57</v>
      </c>
    </row>
    <row r="24" spans="1:13" ht="14.45" customHeight="1" x14ac:dyDescent="0.2">
      <c r="A24" s="379" t="s">
        <v>77</v>
      </c>
      <c r="B24" s="533">
        <v>5.25</v>
      </c>
      <c r="C24" s="533">
        <v>1.19</v>
      </c>
      <c r="D24" s="533">
        <v>4.96</v>
      </c>
      <c r="E24" s="533">
        <v>7.69</v>
      </c>
      <c r="F24" s="533">
        <v>0.45</v>
      </c>
      <c r="G24" s="533">
        <v>-0.5279902684377612</v>
      </c>
      <c r="H24" s="534">
        <v>2.96</v>
      </c>
      <c r="I24" s="534">
        <v>20.9</v>
      </c>
      <c r="J24" s="534">
        <v>20.55</v>
      </c>
      <c r="K24" s="534">
        <v>19.72</v>
      </c>
      <c r="L24" s="534">
        <v>21.87</v>
      </c>
      <c r="M24" s="534">
        <v>14.59</v>
      </c>
    </row>
    <row r="25" spans="1:13" ht="13.5" customHeight="1" x14ac:dyDescent="0.2">
      <c r="A25" s="379" t="s">
        <v>78</v>
      </c>
      <c r="B25" s="533">
        <v>9.4</v>
      </c>
      <c r="C25" s="533">
        <v>1.58</v>
      </c>
      <c r="D25" s="533">
        <v>3.43</v>
      </c>
      <c r="E25" s="533">
        <v>12.59</v>
      </c>
      <c r="F25" s="533">
        <v>4.79</v>
      </c>
      <c r="G25" s="533">
        <v>10.233880025721591</v>
      </c>
      <c r="H25" s="534">
        <v>-2.09</v>
      </c>
      <c r="I25" s="534">
        <v>14.24</v>
      </c>
      <c r="J25" s="534">
        <v>22.42</v>
      </c>
      <c r="K25" s="534">
        <v>9.3800000000000008</v>
      </c>
      <c r="L25" s="534">
        <v>6.31</v>
      </c>
      <c r="M25" s="534">
        <v>14.36</v>
      </c>
    </row>
    <row r="26" spans="1:13" ht="24" customHeight="1" x14ac:dyDescent="0.2">
      <c r="A26" s="379" t="s">
        <v>104</v>
      </c>
      <c r="B26" s="533">
        <v>1</v>
      </c>
      <c r="C26" s="533">
        <v>-2.04</v>
      </c>
      <c r="D26" s="533">
        <v>2.33</v>
      </c>
      <c r="E26" s="533">
        <v>5.93</v>
      </c>
      <c r="F26" s="533">
        <v>3.9</v>
      </c>
      <c r="G26" s="533">
        <v>3.9387615342883362</v>
      </c>
      <c r="H26" s="534">
        <v>3.15</v>
      </c>
      <c r="I26" s="534">
        <v>4.42</v>
      </c>
      <c r="J26" s="534">
        <v>6.5</v>
      </c>
      <c r="K26" s="534">
        <v>5.78</v>
      </c>
      <c r="L26" s="534">
        <v>9.49</v>
      </c>
      <c r="M26" s="534">
        <v>0.45</v>
      </c>
    </row>
    <row r="27" spans="1:13" ht="24" customHeight="1" x14ac:dyDescent="0.2">
      <c r="A27" s="381" t="s">
        <v>22</v>
      </c>
      <c r="B27" s="533">
        <v>-6.74</v>
      </c>
      <c r="C27" s="533">
        <v>-13.33</v>
      </c>
      <c r="D27" s="533">
        <v>2.5499999999999998</v>
      </c>
      <c r="E27" s="533">
        <v>-6.74</v>
      </c>
      <c r="F27" s="533">
        <v>-3.06</v>
      </c>
      <c r="G27" s="533">
        <v>-1.5316867463648867</v>
      </c>
      <c r="H27" s="534">
        <v>-10.58</v>
      </c>
      <c r="I27" s="534">
        <v>-5.1100000000000003</v>
      </c>
      <c r="J27" s="534">
        <v>-7.08</v>
      </c>
      <c r="K27" s="534">
        <v>-10.6</v>
      </c>
      <c r="L27" s="534">
        <v>-9.9</v>
      </c>
      <c r="M27" s="534">
        <v>-12.19</v>
      </c>
    </row>
    <row r="28" spans="1:13" ht="24" x14ac:dyDescent="0.2">
      <c r="A28" s="379" t="s">
        <v>79</v>
      </c>
      <c r="B28" s="533">
        <v>-3.96</v>
      </c>
      <c r="C28" s="533">
        <v>-11.2</v>
      </c>
      <c r="D28" s="533">
        <v>3.77</v>
      </c>
      <c r="E28" s="533">
        <v>-7.52</v>
      </c>
      <c r="F28" s="533">
        <v>-2.4300000000000002</v>
      </c>
      <c r="G28" s="533">
        <v>-1.474776744304761</v>
      </c>
      <c r="H28" s="534">
        <v>-12.42</v>
      </c>
      <c r="I28" s="534">
        <v>-6.39</v>
      </c>
      <c r="J28" s="534">
        <v>-8.43</v>
      </c>
      <c r="K28" s="534">
        <v>-12.64</v>
      </c>
      <c r="L28" s="534">
        <v>-11.66</v>
      </c>
      <c r="M28" s="534">
        <v>-14.28</v>
      </c>
    </row>
    <row r="29" spans="1:13" ht="24" x14ac:dyDescent="0.2">
      <c r="A29" s="379" t="s">
        <v>80</v>
      </c>
      <c r="B29" s="533">
        <v>-114.53</v>
      </c>
      <c r="C29" s="533">
        <v>-60.36</v>
      </c>
      <c r="D29" s="533">
        <v>-6.85</v>
      </c>
      <c r="E29" s="533">
        <v>-3.66</v>
      </c>
      <c r="F29" s="533">
        <v>-7.4</v>
      </c>
      <c r="G29" s="533">
        <v>-2.0274370701707429</v>
      </c>
      <c r="H29" s="534">
        <v>-1.32</v>
      </c>
      <c r="I29" s="534">
        <v>1.55</v>
      </c>
      <c r="J29" s="534">
        <v>0.64</v>
      </c>
      <c r="K29" s="534">
        <v>1.1299999999999999</v>
      </c>
      <c r="L29" s="534">
        <v>5.27</v>
      </c>
      <c r="M29" s="534">
        <v>2.2400000000000002</v>
      </c>
    </row>
    <row r="30" spans="1:13" ht="13.35" customHeight="1" x14ac:dyDescent="0.2">
      <c r="A30" s="379" t="s">
        <v>23</v>
      </c>
      <c r="B30" s="533">
        <v>-0.09</v>
      </c>
      <c r="C30" s="533">
        <v>-2.68</v>
      </c>
      <c r="D30" s="533">
        <v>-3.04</v>
      </c>
      <c r="E30" s="533">
        <v>1.61</v>
      </c>
      <c r="F30" s="533">
        <v>-1.08</v>
      </c>
      <c r="G30" s="533">
        <v>-0.98231872270943332</v>
      </c>
      <c r="H30" s="534">
        <v>-4.01</v>
      </c>
      <c r="I30" s="534">
        <v>-1.26</v>
      </c>
      <c r="J30" s="534">
        <v>-2.93</v>
      </c>
      <c r="K30" s="534">
        <v>2.72</v>
      </c>
      <c r="L30" s="534">
        <v>-12.88</v>
      </c>
      <c r="M30" s="534">
        <v>-7.26</v>
      </c>
    </row>
    <row r="31" spans="1:13" ht="24" customHeight="1" x14ac:dyDescent="0.2">
      <c r="A31" s="381" t="s">
        <v>81</v>
      </c>
      <c r="B31" s="533">
        <v>-2.15</v>
      </c>
      <c r="C31" s="533">
        <v>-5.0599999999999996</v>
      </c>
      <c r="D31" s="533">
        <v>0.56999999999999995</v>
      </c>
      <c r="E31" s="533">
        <v>-4.01</v>
      </c>
      <c r="F31" s="533">
        <v>-1.36</v>
      </c>
      <c r="G31" s="533">
        <v>0.44586656269246533</v>
      </c>
      <c r="H31" s="534">
        <v>-2.5299999999999998</v>
      </c>
      <c r="I31" s="534">
        <v>0.14000000000000001</v>
      </c>
      <c r="J31" s="534">
        <v>-0.7</v>
      </c>
      <c r="K31" s="534">
        <v>-0.13</v>
      </c>
      <c r="L31" s="534">
        <v>4.87</v>
      </c>
      <c r="M31" s="534">
        <v>3.1</v>
      </c>
    </row>
    <row r="32" spans="1:13" ht="12.95" customHeight="1" x14ac:dyDescent="0.2">
      <c r="A32" s="378" t="s">
        <v>24</v>
      </c>
      <c r="B32" s="533">
        <v>1.26</v>
      </c>
      <c r="C32" s="533">
        <v>-0.2</v>
      </c>
      <c r="D32" s="533">
        <v>7.08</v>
      </c>
      <c r="E32" s="533">
        <v>2.72</v>
      </c>
      <c r="F32" s="533">
        <v>1.99</v>
      </c>
      <c r="G32" s="533">
        <v>0.36191028588170521</v>
      </c>
      <c r="H32" s="534">
        <v>0.45</v>
      </c>
      <c r="I32" s="534">
        <v>2.2200000000000002</v>
      </c>
      <c r="J32" s="534">
        <v>-0.59</v>
      </c>
      <c r="K32" s="534">
        <v>-0.01</v>
      </c>
      <c r="L32" s="534">
        <v>0.06</v>
      </c>
      <c r="M32" s="534">
        <v>0.92</v>
      </c>
    </row>
    <row r="33" spans="1:13" ht="24" customHeight="1" x14ac:dyDescent="0.2">
      <c r="A33" s="381" t="s">
        <v>102</v>
      </c>
      <c r="B33" s="533">
        <v>5.38</v>
      </c>
      <c r="C33" s="533">
        <v>0.02</v>
      </c>
      <c r="D33" s="533">
        <v>6.37</v>
      </c>
      <c r="E33" s="533">
        <v>6.02</v>
      </c>
      <c r="F33" s="533">
        <v>5.94</v>
      </c>
      <c r="G33" s="533">
        <v>6.2689623248410609</v>
      </c>
      <c r="H33" s="534">
        <v>2.0099999999999998</v>
      </c>
      <c r="I33" s="534">
        <v>11.18</v>
      </c>
      <c r="J33" s="534">
        <v>12.41</v>
      </c>
      <c r="K33" s="534">
        <v>15.16</v>
      </c>
      <c r="L33" s="534">
        <v>12.48</v>
      </c>
      <c r="M33" s="534">
        <v>16.600000000000001</v>
      </c>
    </row>
    <row r="34" spans="1:13" ht="13.5" customHeight="1" x14ac:dyDescent="0.2">
      <c r="A34" s="378" t="s">
        <v>82</v>
      </c>
      <c r="B34" s="533">
        <v>5.72</v>
      </c>
      <c r="C34" s="533">
        <v>3.16</v>
      </c>
      <c r="D34" s="533">
        <v>9.56</v>
      </c>
      <c r="E34" s="533">
        <v>11.43</v>
      </c>
      <c r="F34" s="533">
        <v>8.18</v>
      </c>
      <c r="G34" s="533">
        <v>17.025984748459692</v>
      </c>
      <c r="H34" s="534">
        <v>5.96</v>
      </c>
      <c r="I34" s="534">
        <v>18.670000000000002</v>
      </c>
      <c r="J34" s="534">
        <v>17.32</v>
      </c>
      <c r="K34" s="534">
        <v>12.56</v>
      </c>
      <c r="L34" s="534">
        <v>6.05</v>
      </c>
      <c r="M34" s="534">
        <v>6.55</v>
      </c>
    </row>
    <row r="35" spans="1:13" ht="13.5" customHeight="1" x14ac:dyDescent="0.2">
      <c r="A35" s="378" t="s">
        <v>25</v>
      </c>
      <c r="B35" s="533">
        <v>-6.09</v>
      </c>
      <c r="C35" s="533">
        <v>-7.15</v>
      </c>
      <c r="D35" s="533">
        <v>0.05</v>
      </c>
      <c r="E35" s="533">
        <v>-2.23</v>
      </c>
      <c r="F35" s="533">
        <v>-0.56999999999999995</v>
      </c>
      <c r="G35" s="533">
        <v>-1.9683064774372867</v>
      </c>
      <c r="H35" s="534">
        <v>-13.53</v>
      </c>
      <c r="I35" s="534">
        <v>-4.8899999999999997</v>
      </c>
      <c r="J35" s="534">
        <v>-13.18</v>
      </c>
      <c r="K35" s="534">
        <v>11.6</v>
      </c>
      <c r="L35" s="534">
        <v>21.77</v>
      </c>
      <c r="M35" s="534">
        <v>25.9</v>
      </c>
    </row>
    <row r="36" spans="1:13" ht="12" x14ac:dyDescent="0.2">
      <c r="A36" s="382" t="s">
        <v>26</v>
      </c>
      <c r="B36" s="533">
        <v>10.31</v>
      </c>
      <c r="C36" s="533">
        <v>19.2</v>
      </c>
      <c r="D36" s="533">
        <v>14.19</v>
      </c>
      <c r="E36" s="533">
        <v>25.55</v>
      </c>
      <c r="F36" s="533">
        <v>16.100000000000001</v>
      </c>
      <c r="G36" s="533">
        <v>16.453485226098973</v>
      </c>
      <c r="H36" s="534">
        <v>11</v>
      </c>
      <c r="I36" s="534">
        <v>17.22</v>
      </c>
      <c r="J36" s="534">
        <v>19.52</v>
      </c>
      <c r="K36" s="534">
        <v>24.02</v>
      </c>
      <c r="L36" s="534">
        <v>8.51</v>
      </c>
      <c r="M36" s="534">
        <v>8.0299999999999994</v>
      </c>
    </row>
    <row r="37" spans="1:13" ht="12" x14ac:dyDescent="0.2">
      <c r="A37" s="378" t="s">
        <v>27</v>
      </c>
      <c r="B37" s="533">
        <v>18.66</v>
      </c>
      <c r="C37" s="533">
        <v>16.22</v>
      </c>
      <c r="D37" s="533">
        <v>11.95</v>
      </c>
      <c r="E37" s="533">
        <v>13.54</v>
      </c>
      <c r="F37" s="533">
        <v>12.16</v>
      </c>
      <c r="G37" s="533">
        <v>10.593055701037507</v>
      </c>
      <c r="H37" s="534">
        <v>6.16</v>
      </c>
      <c r="I37" s="534">
        <v>16.829999999999998</v>
      </c>
      <c r="J37" s="534">
        <v>18.27</v>
      </c>
      <c r="K37" s="534">
        <v>21.22</v>
      </c>
      <c r="L37" s="534">
        <v>20.85</v>
      </c>
      <c r="M37" s="534">
        <v>20.309999999999999</v>
      </c>
    </row>
    <row r="38" spans="1:13" ht="12.95" customHeight="1" x14ac:dyDescent="0.2">
      <c r="A38" s="378" t="s">
        <v>28</v>
      </c>
      <c r="B38" s="533">
        <v>-0.53</v>
      </c>
      <c r="C38" s="533">
        <v>7.56</v>
      </c>
      <c r="D38" s="533">
        <v>-3.76</v>
      </c>
      <c r="E38" s="533">
        <v>0.9</v>
      </c>
      <c r="F38" s="533">
        <v>2.04</v>
      </c>
      <c r="G38" s="533">
        <v>0.61784755185432938</v>
      </c>
      <c r="H38" s="534">
        <v>2.4</v>
      </c>
      <c r="I38" s="534">
        <v>3.45</v>
      </c>
      <c r="J38" s="534">
        <v>3.8</v>
      </c>
      <c r="K38" s="534">
        <v>2.63</v>
      </c>
      <c r="L38" s="534">
        <v>1.57</v>
      </c>
      <c r="M38" s="534">
        <v>0.87</v>
      </c>
    </row>
    <row r="39" spans="1:13" ht="12" x14ac:dyDescent="0.2">
      <c r="A39" s="378" t="s">
        <v>84</v>
      </c>
      <c r="B39" s="533">
        <v>4.9000000000000004</v>
      </c>
      <c r="C39" s="533">
        <v>-1.58</v>
      </c>
      <c r="D39" s="533">
        <v>6.35</v>
      </c>
      <c r="E39" s="533">
        <v>5.7</v>
      </c>
      <c r="F39" s="533">
        <v>4.12</v>
      </c>
      <c r="G39" s="533">
        <v>6.8965460940675891</v>
      </c>
      <c r="H39" s="534">
        <v>0.88</v>
      </c>
      <c r="I39" s="534">
        <v>7.65</v>
      </c>
      <c r="J39" s="534">
        <v>7.32</v>
      </c>
      <c r="K39" s="534">
        <v>10.44</v>
      </c>
      <c r="L39" s="534">
        <v>8.39</v>
      </c>
      <c r="M39" s="534">
        <v>11.74</v>
      </c>
    </row>
    <row r="40" spans="1:13" ht="12.95" customHeight="1" x14ac:dyDescent="0.2">
      <c r="A40" s="378" t="s">
        <v>32</v>
      </c>
      <c r="B40" s="533">
        <v>-13.46</v>
      </c>
      <c r="C40" s="533">
        <v>-19.54</v>
      </c>
      <c r="D40" s="533">
        <v>2.19</v>
      </c>
      <c r="E40" s="533">
        <v>-13.25</v>
      </c>
      <c r="F40" s="533">
        <v>-11.01</v>
      </c>
      <c r="G40" s="533">
        <v>-2.1829109863475273</v>
      </c>
      <c r="H40" s="534">
        <v>-13.14</v>
      </c>
      <c r="I40" s="534">
        <v>0.35</v>
      </c>
      <c r="J40" s="534">
        <v>-0.56999999999999995</v>
      </c>
      <c r="K40" s="534">
        <v>-4.87</v>
      </c>
      <c r="L40" s="534">
        <v>5.05</v>
      </c>
      <c r="M40" s="534">
        <v>-2.74</v>
      </c>
    </row>
    <row r="41" spans="1:13" ht="12.95" customHeight="1" x14ac:dyDescent="0.2">
      <c r="A41" s="378" t="s">
        <v>85</v>
      </c>
      <c r="B41" s="533">
        <v>14.37</v>
      </c>
      <c r="C41" s="533">
        <v>10.25</v>
      </c>
      <c r="D41" s="533">
        <v>16.690000000000001</v>
      </c>
      <c r="E41" s="533">
        <v>23.13</v>
      </c>
      <c r="F41" s="533">
        <v>17.86</v>
      </c>
      <c r="G41" s="533">
        <v>16.413450528462878</v>
      </c>
      <c r="H41" s="534">
        <v>5.91</v>
      </c>
      <c r="I41" s="534">
        <v>31.19</v>
      </c>
      <c r="J41" s="534">
        <v>27.29</v>
      </c>
      <c r="K41" s="534">
        <v>13.83</v>
      </c>
      <c r="L41" s="534">
        <v>19.13</v>
      </c>
      <c r="M41" s="534">
        <v>9.39</v>
      </c>
    </row>
    <row r="42" spans="1:13" ht="12" x14ac:dyDescent="0.2">
      <c r="A42" s="378" t="s">
        <v>86</v>
      </c>
      <c r="B42" s="533">
        <v>-12.73</v>
      </c>
      <c r="C42" s="533">
        <v>0.87</v>
      </c>
      <c r="D42" s="533">
        <v>-0.37</v>
      </c>
      <c r="E42" s="533">
        <v>-0.79</v>
      </c>
      <c r="F42" s="533">
        <v>1.42</v>
      </c>
      <c r="G42" s="533">
        <v>6.0068173627281629</v>
      </c>
      <c r="H42" s="534">
        <v>5.13</v>
      </c>
      <c r="I42" s="534">
        <v>11.45</v>
      </c>
      <c r="J42" s="534">
        <v>19.8</v>
      </c>
      <c r="K42" s="534">
        <v>6.14</v>
      </c>
      <c r="L42" s="534">
        <v>19.97</v>
      </c>
      <c r="M42" s="534">
        <v>38.520000000000003</v>
      </c>
    </row>
    <row r="43" spans="1:13" ht="24" x14ac:dyDescent="0.2">
      <c r="A43" s="381" t="s">
        <v>55</v>
      </c>
      <c r="B43" s="537">
        <v>3.58</v>
      </c>
      <c r="C43" s="537">
        <v>0.85</v>
      </c>
      <c r="D43" s="537">
        <v>6.21</v>
      </c>
      <c r="E43" s="537">
        <v>4.92</v>
      </c>
      <c r="F43" s="533">
        <v>6.73</v>
      </c>
      <c r="G43" s="533">
        <v>7.8648296729862244</v>
      </c>
      <c r="H43" s="534">
        <v>-0.83</v>
      </c>
      <c r="I43" s="534">
        <v>12.82</v>
      </c>
      <c r="J43" s="534">
        <v>8.32</v>
      </c>
      <c r="K43" s="534">
        <v>16</v>
      </c>
      <c r="L43" s="534">
        <v>22.2</v>
      </c>
      <c r="M43" s="534">
        <v>29.09</v>
      </c>
    </row>
    <row r="44" spans="1:13" ht="12.95" customHeight="1" x14ac:dyDescent="0.2">
      <c r="A44" s="378" t="s">
        <v>103</v>
      </c>
      <c r="B44" s="533">
        <v>11.53</v>
      </c>
      <c r="C44" s="533">
        <v>4.32</v>
      </c>
      <c r="D44" s="533">
        <v>3.55</v>
      </c>
      <c r="E44" s="533">
        <v>2.29</v>
      </c>
      <c r="F44" s="533">
        <v>6.14</v>
      </c>
      <c r="G44" s="533">
        <v>3.2436016916712189</v>
      </c>
      <c r="H44" s="534">
        <v>-5.42</v>
      </c>
      <c r="I44" s="534">
        <v>0.82</v>
      </c>
      <c r="J44" s="534">
        <v>2.57</v>
      </c>
      <c r="K44" s="534">
        <v>30.55</v>
      </c>
      <c r="L44" s="534">
        <v>16.21</v>
      </c>
      <c r="M44" s="534">
        <v>14.89</v>
      </c>
    </row>
    <row r="45" spans="1:13" ht="13.5" customHeight="1" x14ac:dyDescent="0.2">
      <c r="A45" s="378" t="s">
        <v>56</v>
      </c>
      <c r="B45" s="533">
        <v>5.58</v>
      </c>
      <c r="C45" s="533">
        <v>-3.82</v>
      </c>
      <c r="D45" s="533">
        <v>12.53</v>
      </c>
      <c r="E45" s="533">
        <v>19.61</v>
      </c>
      <c r="F45" s="533">
        <v>13.49</v>
      </c>
      <c r="G45" s="533">
        <v>4.9297627636548826</v>
      </c>
      <c r="H45" s="534">
        <v>-4.83</v>
      </c>
      <c r="I45" s="534">
        <v>10.98</v>
      </c>
      <c r="J45" s="534">
        <v>10.55</v>
      </c>
      <c r="K45" s="534">
        <v>12.74</v>
      </c>
      <c r="L45" s="534">
        <v>41.75</v>
      </c>
      <c r="M45" s="534">
        <v>113.98</v>
      </c>
    </row>
    <row r="46" spans="1:13" ht="5.45" customHeight="1" thickBot="1" x14ac:dyDescent="0.25">
      <c r="A46" s="535"/>
      <c r="B46" s="384"/>
      <c r="C46" s="384"/>
      <c r="D46" s="384"/>
      <c r="E46" s="384"/>
      <c r="F46" s="384"/>
      <c r="G46" s="384"/>
      <c r="H46" s="384"/>
      <c r="I46" s="384"/>
      <c r="J46" s="384"/>
      <c r="K46" s="536"/>
      <c r="L46" s="536"/>
      <c r="M46" s="536"/>
    </row>
    <row r="47" spans="1:13" ht="1.7" customHeight="1" x14ac:dyDescent="0.2">
      <c r="A47" s="538"/>
    </row>
    <row r="48" spans="1:13" ht="12.95" customHeight="1" x14ac:dyDescent="0.2">
      <c r="A48" s="539" t="s">
        <v>113</v>
      </c>
    </row>
  </sheetData>
  <hyperlinks>
    <hyperlink ref="A1" location="Мазмуну!A1" display="МАЗМУНУНА  кайтуу" xr:uid="{00000000-0004-0000-7900-000000000000}"/>
  </hyperlinks>
  <pageMargins left="0.78740157480314965" right="0.78740157480314965" top="0.70866141732283472" bottom="0.70866141732283472" header="0.51181102362204722" footer="0.51181102362204722"/>
  <pageSetup paperSize="9"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M46"/>
  <sheetViews>
    <sheetView workbookViewId="0">
      <selection activeCell="M42" sqref="M42"/>
    </sheetView>
  </sheetViews>
  <sheetFormatPr defaultColWidth="9.28515625" defaultRowHeight="12.95" customHeight="1" x14ac:dyDescent="0.2"/>
  <cols>
    <col min="1" max="1" width="42.7109375" style="245" customWidth="1"/>
    <col min="2" max="5" width="8.7109375" style="245" hidden="1" customWidth="1"/>
    <col min="6" max="6" width="8.42578125" style="245" hidden="1" customWidth="1"/>
    <col min="7" max="8" width="9.42578125" style="245" hidden="1" customWidth="1"/>
    <col min="9" max="10" width="9.42578125" style="245" customWidth="1"/>
    <col min="11" max="13" width="9.42578125" style="256" customWidth="1"/>
    <col min="14" max="16384" width="9.28515625" style="245"/>
  </cols>
  <sheetData>
    <row r="1" spans="1:13" s="6" customFormat="1" ht="12.95" customHeight="1" x14ac:dyDescent="0.2">
      <c r="A1" s="952" t="s">
        <v>1375</v>
      </c>
    </row>
    <row r="2" spans="1:13" ht="18" customHeight="1" x14ac:dyDescent="0.25">
      <c r="A2" s="370" t="s">
        <v>455</v>
      </c>
    </row>
    <row r="3" spans="1:13" s="529" customFormat="1" ht="18" customHeight="1" x14ac:dyDescent="0.25">
      <c r="A3" s="370" t="s">
        <v>456</v>
      </c>
      <c r="K3" s="540"/>
      <c r="L3" s="540"/>
      <c r="M3" s="540"/>
    </row>
    <row r="4" spans="1:13" ht="18" customHeight="1" thickBot="1" x14ac:dyDescent="0.25">
      <c r="A4" s="372" t="s">
        <v>457</v>
      </c>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1">
        <v>2023</v>
      </c>
      <c r="L5" s="282">
        <v>2024</v>
      </c>
      <c r="M5" s="281">
        <v>2025</v>
      </c>
    </row>
    <row r="6" spans="1:13" ht="3.6" customHeight="1" x14ac:dyDescent="0.2"/>
    <row r="7" spans="1:13" s="233" customFormat="1" ht="12.95" customHeight="1" x14ac:dyDescent="0.2">
      <c r="A7" s="375" t="s">
        <v>19</v>
      </c>
      <c r="B7" s="531">
        <v>2.98</v>
      </c>
      <c r="C7" s="531">
        <v>2.35</v>
      </c>
      <c r="D7" s="531">
        <v>2.06</v>
      </c>
      <c r="E7" s="531">
        <v>1.95</v>
      </c>
      <c r="F7" s="531">
        <v>1.98</v>
      </c>
      <c r="G7" s="531">
        <v>1.8</v>
      </c>
      <c r="H7" s="532">
        <v>1.63</v>
      </c>
      <c r="I7" s="532">
        <v>1.78</v>
      </c>
      <c r="J7" s="532">
        <v>1.56</v>
      </c>
      <c r="K7" s="532">
        <v>1.57</v>
      </c>
      <c r="L7" s="532">
        <v>1.34</v>
      </c>
      <c r="M7" s="532">
        <v>1.61</v>
      </c>
    </row>
    <row r="8" spans="1:13" ht="12.95" customHeight="1" x14ac:dyDescent="0.2">
      <c r="A8" s="376" t="s">
        <v>20</v>
      </c>
      <c r="B8" s="533"/>
      <c r="C8" s="533"/>
      <c r="D8" s="533"/>
      <c r="E8" s="533"/>
      <c r="F8" s="533"/>
      <c r="G8" s="533"/>
      <c r="H8" s="534"/>
      <c r="I8" s="534"/>
      <c r="J8" s="534"/>
      <c r="K8" s="534"/>
      <c r="L8" s="534"/>
      <c r="M8" s="534"/>
    </row>
    <row r="9" spans="1:13" ht="12.95" customHeight="1" x14ac:dyDescent="0.2">
      <c r="A9" s="143" t="s">
        <v>21</v>
      </c>
      <c r="B9" s="533">
        <v>0.73</v>
      </c>
      <c r="C9" s="533">
        <v>0.66</v>
      </c>
      <c r="D9" s="533">
        <v>0.67</v>
      </c>
      <c r="E9" s="533">
        <v>0.44</v>
      </c>
      <c r="F9" s="533">
        <v>0.47</v>
      </c>
      <c r="G9" s="533">
        <v>0.43</v>
      </c>
      <c r="H9" s="534">
        <v>0.39</v>
      </c>
      <c r="I9" s="534">
        <v>0.44</v>
      </c>
      <c r="J9" s="534">
        <v>0.4</v>
      </c>
      <c r="K9" s="534">
        <v>0.65</v>
      </c>
      <c r="L9" s="534">
        <v>0.52</v>
      </c>
      <c r="M9" s="534">
        <v>0.61</v>
      </c>
    </row>
    <row r="10" spans="1:13" ht="12.95" customHeight="1" x14ac:dyDescent="0.2">
      <c r="A10" s="378" t="s">
        <v>101</v>
      </c>
      <c r="B10" s="533">
        <v>-76.12</v>
      </c>
      <c r="C10" s="533">
        <v>44.31</v>
      </c>
      <c r="D10" s="533">
        <v>18.13</v>
      </c>
      <c r="E10" s="533">
        <v>5.17</v>
      </c>
      <c r="F10" s="533">
        <v>4.3600000000000003</v>
      </c>
      <c r="G10" s="533">
        <v>3.21</v>
      </c>
      <c r="H10" s="534">
        <v>3.53</v>
      </c>
      <c r="I10" s="534">
        <v>3.91</v>
      </c>
      <c r="J10" s="534">
        <v>3.32</v>
      </c>
      <c r="K10" s="534">
        <v>3.2</v>
      </c>
      <c r="L10" s="534">
        <v>2.68</v>
      </c>
      <c r="M10" s="534">
        <v>1.61</v>
      </c>
    </row>
    <row r="11" spans="1:13" ht="12.95" customHeight="1" x14ac:dyDescent="0.2">
      <c r="A11" s="378" t="s">
        <v>64</v>
      </c>
      <c r="B11" s="533">
        <v>1.31</v>
      </c>
      <c r="C11" s="533">
        <v>0.75</v>
      </c>
      <c r="D11" s="533">
        <v>0.72</v>
      </c>
      <c r="E11" s="533">
        <v>0.84</v>
      </c>
      <c r="F11" s="533">
        <v>0.82</v>
      </c>
      <c r="G11" s="533">
        <v>0.83</v>
      </c>
      <c r="H11" s="534">
        <v>0.67</v>
      </c>
      <c r="I11" s="534">
        <v>0.92</v>
      </c>
      <c r="J11" s="534">
        <v>0.7</v>
      </c>
      <c r="K11" s="534">
        <v>0.68</v>
      </c>
      <c r="L11" s="534">
        <v>0.72</v>
      </c>
      <c r="M11" s="534">
        <v>0.71</v>
      </c>
    </row>
    <row r="12" spans="1:13" ht="23.45" customHeight="1" x14ac:dyDescent="0.2">
      <c r="A12" s="379" t="s">
        <v>90</v>
      </c>
      <c r="B12" s="533">
        <v>1.86</v>
      </c>
      <c r="C12" s="533">
        <v>2.17</v>
      </c>
      <c r="D12" s="533">
        <v>1.67</v>
      </c>
      <c r="E12" s="533">
        <v>1.89</v>
      </c>
      <c r="F12" s="533">
        <v>1.63</v>
      </c>
      <c r="G12" s="533">
        <v>1.44</v>
      </c>
      <c r="H12" s="534">
        <v>1.3</v>
      </c>
      <c r="I12" s="534">
        <v>0.93</v>
      </c>
      <c r="J12" s="534">
        <v>0.78</v>
      </c>
      <c r="K12" s="534">
        <v>0.79</v>
      </c>
      <c r="L12" s="534">
        <v>0.75</v>
      </c>
      <c r="M12" s="534">
        <v>0.69</v>
      </c>
    </row>
    <row r="13" spans="1:13" ht="12.95" customHeight="1" x14ac:dyDescent="0.2">
      <c r="A13" s="380" t="s">
        <v>66</v>
      </c>
      <c r="B13" s="533">
        <v>0.53</v>
      </c>
      <c r="C13" s="533">
        <v>0.02</v>
      </c>
      <c r="D13" s="533">
        <v>0.41</v>
      </c>
      <c r="E13" s="533">
        <v>0.69</v>
      </c>
      <c r="F13" s="533">
        <v>2.2999999999999998</v>
      </c>
      <c r="G13" s="533">
        <v>2.99</v>
      </c>
      <c r="H13" s="534">
        <v>4.3499999999999996</v>
      </c>
      <c r="I13" s="534">
        <v>18.920000000000002</v>
      </c>
      <c r="J13" s="534">
        <v>16.2</v>
      </c>
      <c r="K13" s="534">
        <v>154.38</v>
      </c>
      <c r="L13" s="534">
        <v>14.71</v>
      </c>
      <c r="M13" s="534">
        <v>3.74</v>
      </c>
    </row>
    <row r="14" spans="1:13" ht="36" x14ac:dyDescent="0.2">
      <c r="A14" s="379" t="s">
        <v>91</v>
      </c>
      <c r="B14" s="533">
        <v>4.38</v>
      </c>
      <c r="C14" s="533">
        <v>10.74</v>
      </c>
      <c r="D14" s="533">
        <v>4.29</v>
      </c>
      <c r="E14" s="533">
        <v>4.66</v>
      </c>
      <c r="F14" s="533">
        <v>2.97</v>
      </c>
      <c r="G14" s="533">
        <v>2.8</v>
      </c>
      <c r="H14" s="534">
        <v>3.45</v>
      </c>
      <c r="I14" s="534">
        <v>2.58</v>
      </c>
      <c r="J14" s="534">
        <v>3.22</v>
      </c>
      <c r="K14" s="534">
        <v>1.52</v>
      </c>
      <c r="L14" s="534">
        <v>2.4700000000000002</v>
      </c>
      <c r="M14" s="534">
        <v>1.51</v>
      </c>
    </row>
    <row r="15" spans="1:13" ht="24" x14ac:dyDescent="0.2">
      <c r="A15" s="379" t="s">
        <v>68</v>
      </c>
      <c r="B15" s="533">
        <v>1.0900000000000001</v>
      </c>
      <c r="C15" s="533">
        <v>2.42</v>
      </c>
      <c r="D15" s="533">
        <v>3.28</v>
      </c>
      <c r="E15" s="533">
        <v>5.03</v>
      </c>
      <c r="F15" s="533">
        <v>11.58</v>
      </c>
      <c r="G15" s="533">
        <v>7.47</v>
      </c>
      <c r="H15" s="534">
        <v>4.5199999999999996</v>
      </c>
      <c r="I15" s="534">
        <v>3.32</v>
      </c>
      <c r="J15" s="534">
        <v>2.19</v>
      </c>
      <c r="K15" s="534">
        <v>1.78</v>
      </c>
      <c r="L15" s="534">
        <v>0.81</v>
      </c>
      <c r="M15" s="534">
        <v>0.38</v>
      </c>
    </row>
    <row r="16" spans="1:13" ht="23.85" customHeight="1" x14ac:dyDescent="0.2">
      <c r="A16" s="379" t="s">
        <v>95</v>
      </c>
      <c r="B16" s="533">
        <v>-5.79</v>
      </c>
      <c r="C16" s="533">
        <v>-2.99</v>
      </c>
      <c r="D16" s="533">
        <v>-2.74</v>
      </c>
      <c r="E16" s="533">
        <v>-2.75</v>
      </c>
      <c r="F16" s="533">
        <v>-2.2799999999999998</v>
      </c>
      <c r="G16" s="533">
        <v>-1.93</v>
      </c>
      <c r="H16" s="534">
        <v>-1.61</v>
      </c>
      <c r="I16" s="534">
        <v>-1.52</v>
      </c>
      <c r="J16" s="534">
        <v>-1.46</v>
      </c>
      <c r="K16" s="534">
        <v>-1.39</v>
      </c>
      <c r="L16" s="534">
        <v>-1.55</v>
      </c>
      <c r="M16" s="534">
        <v>-1.61</v>
      </c>
    </row>
    <row r="17" spans="1:13" ht="12.95" customHeight="1" x14ac:dyDescent="0.2">
      <c r="A17" s="380" t="s">
        <v>70</v>
      </c>
      <c r="B17" s="533">
        <v>0.9</v>
      </c>
      <c r="C17" s="533">
        <v>1.5</v>
      </c>
      <c r="D17" s="533">
        <v>1.73</v>
      </c>
      <c r="E17" s="533">
        <v>1.43</v>
      </c>
      <c r="F17" s="533">
        <v>1.02</v>
      </c>
      <c r="G17" s="533">
        <v>2.85</v>
      </c>
      <c r="H17" s="534">
        <v>6.29</v>
      </c>
      <c r="I17" s="534">
        <v>-5.91</v>
      </c>
      <c r="J17" s="534">
        <v>-4.6100000000000003</v>
      </c>
      <c r="K17" s="534">
        <v>4.88</v>
      </c>
      <c r="L17" s="534">
        <v>2.31</v>
      </c>
      <c r="M17" s="534">
        <v>1.1499999999999999</v>
      </c>
    </row>
    <row r="18" spans="1:13" ht="12.95" customHeight="1" x14ac:dyDescent="0.2">
      <c r="A18" s="380" t="s">
        <v>71</v>
      </c>
      <c r="B18" s="533">
        <v>1.54</v>
      </c>
      <c r="C18" s="533">
        <v>1.07</v>
      </c>
      <c r="D18" s="533">
        <v>1.28</v>
      </c>
      <c r="E18" s="533">
        <v>1.05</v>
      </c>
      <c r="F18" s="533">
        <v>0.63</v>
      </c>
      <c r="G18" s="533">
        <v>0.82</v>
      </c>
      <c r="H18" s="534">
        <v>0.71</v>
      </c>
      <c r="I18" s="534">
        <v>1.31</v>
      </c>
      <c r="J18" s="534">
        <v>1.18</v>
      </c>
      <c r="K18" s="534">
        <v>1.27</v>
      </c>
      <c r="L18" s="534">
        <v>1.56</v>
      </c>
      <c r="M18" s="534">
        <v>7.82</v>
      </c>
    </row>
    <row r="19" spans="1:13" ht="12.95" customHeight="1" x14ac:dyDescent="0.2">
      <c r="A19" s="380" t="s">
        <v>72</v>
      </c>
      <c r="B19" s="533">
        <v>1.05</v>
      </c>
      <c r="C19" s="533">
        <v>1.4</v>
      </c>
      <c r="D19" s="533">
        <v>1</v>
      </c>
      <c r="E19" s="533">
        <v>0.93</v>
      </c>
      <c r="F19" s="533">
        <v>0.99</v>
      </c>
      <c r="G19" s="533">
        <v>0.98</v>
      </c>
      <c r="H19" s="534">
        <v>0.81</v>
      </c>
      <c r="I19" s="534">
        <v>0.81</v>
      </c>
      <c r="J19" s="534">
        <v>0.76</v>
      </c>
      <c r="K19" s="534">
        <v>1.06</v>
      </c>
      <c r="L19" s="534">
        <v>1.1000000000000001</v>
      </c>
      <c r="M19" s="534">
        <v>1.62</v>
      </c>
    </row>
    <row r="20" spans="1:13" ht="12.95" customHeight="1" x14ac:dyDescent="0.2">
      <c r="A20" s="317" t="s">
        <v>363</v>
      </c>
      <c r="B20" s="533">
        <v>1.25</v>
      </c>
      <c r="C20" s="533">
        <v>1.92</v>
      </c>
      <c r="D20" s="533">
        <v>2.08</v>
      </c>
      <c r="E20" s="533">
        <v>2.16</v>
      </c>
      <c r="F20" s="533">
        <v>1.77</v>
      </c>
      <c r="G20" s="533">
        <v>1.87</v>
      </c>
      <c r="H20" s="534">
        <v>2</v>
      </c>
      <c r="I20" s="534">
        <v>1.72</v>
      </c>
      <c r="J20" s="534">
        <v>1.35</v>
      </c>
      <c r="K20" s="534">
        <v>1.1499999999999999</v>
      </c>
      <c r="L20" s="534">
        <v>0.9</v>
      </c>
      <c r="M20" s="534">
        <v>0.8</v>
      </c>
    </row>
    <row r="21" spans="1:13" ht="36" x14ac:dyDescent="0.2">
      <c r="A21" s="379" t="s">
        <v>96</v>
      </c>
      <c r="B21" s="533">
        <v>0.2</v>
      </c>
      <c r="C21" s="533">
        <v>0.15</v>
      </c>
      <c r="D21" s="533">
        <v>0.14000000000000001</v>
      </c>
      <c r="E21" s="533">
        <v>0.15</v>
      </c>
      <c r="F21" s="533">
        <v>0.14000000000000001</v>
      </c>
      <c r="G21" s="533">
        <v>0.24</v>
      </c>
      <c r="H21" s="534">
        <v>0.15</v>
      </c>
      <c r="I21" s="534">
        <v>0.32</v>
      </c>
      <c r="J21" s="534">
        <v>0.24</v>
      </c>
      <c r="K21" s="534">
        <v>0.23</v>
      </c>
      <c r="L21" s="534">
        <v>0.28999999999999998</v>
      </c>
      <c r="M21" s="534">
        <v>0.33</v>
      </c>
    </row>
    <row r="22" spans="1:13" ht="24" x14ac:dyDescent="0.2">
      <c r="A22" s="379" t="s">
        <v>75</v>
      </c>
      <c r="B22" s="533">
        <v>-3.56</v>
      </c>
      <c r="C22" s="533">
        <v>11.7</v>
      </c>
      <c r="D22" s="533">
        <v>9.11</v>
      </c>
      <c r="E22" s="533">
        <v>7.75</v>
      </c>
      <c r="F22" s="533">
        <v>-1.05</v>
      </c>
      <c r="G22" s="533">
        <v>-1.05</v>
      </c>
      <c r="H22" s="534">
        <v>-1.07</v>
      </c>
      <c r="I22" s="534">
        <v>-1.85</v>
      </c>
      <c r="J22" s="534">
        <v>2.42</v>
      </c>
      <c r="K22" s="534">
        <v>0.57999999999999996</v>
      </c>
      <c r="L22" s="534">
        <v>1.58</v>
      </c>
      <c r="M22" s="534">
        <v>0.8</v>
      </c>
    </row>
    <row r="23" spans="1:13" ht="14.45" customHeight="1" x14ac:dyDescent="0.2">
      <c r="A23" s="380" t="s">
        <v>76</v>
      </c>
      <c r="B23" s="533">
        <v>0.63</v>
      </c>
      <c r="C23" s="533">
        <v>0.68</v>
      </c>
      <c r="D23" s="533">
        <v>0.71</v>
      </c>
      <c r="E23" s="533">
        <v>0.76</v>
      </c>
      <c r="F23" s="533">
        <v>1.01</v>
      </c>
      <c r="G23" s="533">
        <v>0.91</v>
      </c>
      <c r="H23" s="534">
        <v>0.55000000000000004</v>
      </c>
      <c r="I23" s="534">
        <v>0.64</v>
      </c>
      <c r="J23" s="534">
        <v>0.91</v>
      </c>
      <c r="K23" s="534">
        <v>0.79</v>
      </c>
      <c r="L23" s="534">
        <v>0.87</v>
      </c>
      <c r="M23" s="534">
        <v>1.0900000000000001</v>
      </c>
    </row>
    <row r="24" spans="1:13" ht="13.15" customHeight="1" x14ac:dyDescent="0.2">
      <c r="A24" s="379" t="s">
        <v>77</v>
      </c>
      <c r="B24" s="533">
        <v>0.73</v>
      </c>
      <c r="C24" s="533">
        <v>0.69</v>
      </c>
      <c r="D24" s="533">
        <v>0.47</v>
      </c>
      <c r="E24" s="533">
        <v>0.63</v>
      </c>
      <c r="F24" s="533">
        <v>0.41</v>
      </c>
      <c r="G24" s="533">
        <v>0.63</v>
      </c>
      <c r="H24" s="534">
        <v>0.43</v>
      </c>
      <c r="I24" s="534">
        <v>0.45</v>
      </c>
      <c r="J24" s="534">
        <v>0.42</v>
      </c>
      <c r="K24" s="534">
        <v>0.57999999999999996</v>
      </c>
      <c r="L24" s="534">
        <v>0.48</v>
      </c>
      <c r="M24" s="534">
        <v>0.53</v>
      </c>
    </row>
    <row r="25" spans="1:13" ht="12.95" customHeight="1" x14ac:dyDescent="0.2">
      <c r="A25" s="379" t="s">
        <v>78</v>
      </c>
      <c r="B25" s="533">
        <v>1.4</v>
      </c>
      <c r="C25" s="533">
        <v>1.23</v>
      </c>
      <c r="D25" s="533">
        <v>1.21</v>
      </c>
      <c r="E25" s="533">
        <v>1.06</v>
      </c>
      <c r="F25" s="533">
        <v>1.1299999999999999</v>
      </c>
      <c r="G25" s="533">
        <v>1.05</v>
      </c>
      <c r="H25" s="534">
        <v>1.47</v>
      </c>
      <c r="I25" s="534">
        <v>0.98</v>
      </c>
      <c r="J25" s="534">
        <v>0.83</v>
      </c>
      <c r="K25" s="534">
        <v>1.05</v>
      </c>
      <c r="L25" s="534">
        <v>2.04</v>
      </c>
      <c r="M25" s="534">
        <v>1.55</v>
      </c>
    </row>
    <row r="26" spans="1:13" ht="24" x14ac:dyDescent="0.2">
      <c r="A26" s="379" t="s">
        <v>104</v>
      </c>
      <c r="B26" s="533">
        <v>0.84</v>
      </c>
      <c r="C26" s="533">
        <v>0.66</v>
      </c>
      <c r="D26" s="533">
        <v>0.61</v>
      </c>
      <c r="E26" s="533">
        <v>0.62</v>
      </c>
      <c r="F26" s="533">
        <v>0.6</v>
      </c>
      <c r="G26" s="533">
        <v>1.1000000000000001</v>
      </c>
      <c r="H26" s="534">
        <v>2.9</v>
      </c>
      <c r="I26" s="534">
        <v>6.6</v>
      </c>
      <c r="J26" s="534">
        <v>2.02</v>
      </c>
      <c r="K26" s="534">
        <v>1.33</v>
      </c>
      <c r="L26" s="534">
        <v>0.93</v>
      </c>
      <c r="M26" s="534">
        <v>1.27</v>
      </c>
    </row>
    <row r="27" spans="1:13" ht="24" customHeight="1" x14ac:dyDescent="0.2">
      <c r="A27" s="381" t="s">
        <v>22</v>
      </c>
      <c r="B27" s="533">
        <v>5.34</v>
      </c>
      <c r="C27" s="533">
        <v>6.91</v>
      </c>
      <c r="D27" s="533">
        <v>3.99</v>
      </c>
      <c r="E27" s="533">
        <v>3.05</v>
      </c>
      <c r="F27" s="533">
        <v>3.34</v>
      </c>
      <c r="G27" s="533">
        <v>3.58</v>
      </c>
      <c r="H27" s="534">
        <v>3.31</v>
      </c>
      <c r="I27" s="534">
        <v>4.05</v>
      </c>
      <c r="J27" s="534">
        <v>4.7699999999999996</v>
      </c>
      <c r="K27" s="534">
        <v>6.08</v>
      </c>
      <c r="L27" s="534">
        <v>0.98</v>
      </c>
      <c r="M27" s="534">
        <v>0.63</v>
      </c>
    </row>
    <row r="28" spans="1:13" ht="24" customHeight="1" x14ac:dyDescent="0.2">
      <c r="A28" s="379" t="s">
        <v>79</v>
      </c>
      <c r="B28" s="533">
        <v>4.97</v>
      </c>
      <c r="C28" s="533">
        <v>12</v>
      </c>
      <c r="D28" s="533">
        <v>8.61</v>
      </c>
      <c r="E28" s="533">
        <v>6.73</v>
      </c>
      <c r="F28" s="533">
        <v>7.89</v>
      </c>
      <c r="G28" s="533">
        <v>9.14</v>
      </c>
      <c r="H28" s="534">
        <v>7.46</v>
      </c>
      <c r="I28" s="534">
        <v>11.23</v>
      </c>
      <c r="J28" s="534">
        <v>14.44</v>
      </c>
      <c r="K28" s="534">
        <v>27.77</v>
      </c>
      <c r="L28" s="534">
        <v>1.1100000000000001</v>
      </c>
      <c r="M28" s="534">
        <v>0.63</v>
      </c>
    </row>
    <row r="29" spans="1:13" ht="24" customHeight="1" x14ac:dyDescent="0.2">
      <c r="A29" s="379" t="s">
        <v>80</v>
      </c>
      <c r="B29" s="533">
        <v>-4.63</v>
      </c>
      <c r="C29" s="533">
        <v>0.39</v>
      </c>
      <c r="D29" s="533">
        <v>0.11</v>
      </c>
      <c r="E29" s="533">
        <v>0.04</v>
      </c>
      <c r="F29" s="533">
        <v>7.0000000000000007E-2</v>
      </c>
      <c r="G29" s="533">
        <v>7.0000000000000007E-2</v>
      </c>
      <c r="H29" s="534">
        <v>0.09</v>
      </c>
      <c r="I29" s="534">
        <v>0.09</v>
      </c>
      <c r="J29" s="534">
        <v>0.1</v>
      </c>
      <c r="K29" s="534">
        <v>0.12</v>
      </c>
      <c r="L29" s="534">
        <v>0.15</v>
      </c>
      <c r="M29" s="534">
        <v>0.15</v>
      </c>
    </row>
    <row r="30" spans="1:13" ht="13.35" customHeight="1" x14ac:dyDescent="0.2">
      <c r="A30" s="379" t="s">
        <v>23</v>
      </c>
      <c r="B30" s="533">
        <v>3.11</v>
      </c>
      <c r="C30" s="533">
        <v>3.31</v>
      </c>
      <c r="D30" s="533">
        <v>2.46</v>
      </c>
      <c r="E30" s="533">
        <v>2.4300000000000002</v>
      </c>
      <c r="F30" s="533">
        <v>2.35</v>
      </c>
      <c r="G30" s="533">
        <v>2.4500000000000002</v>
      </c>
      <c r="H30" s="534">
        <v>3.25</v>
      </c>
      <c r="I30" s="534">
        <v>3.96</v>
      </c>
      <c r="J30" s="534">
        <v>9.24</v>
      </c>
      <c r="K30" s="534">
        <v>6.61</v>
      </c>
      <c r="L30" s="534">
        <v>3.08</v>
      </c>
      <c r="M30" s="534">
        <v>5.47</v>
      </c>
    </row>
    <row r="31" spans="1:13" ht="24" customHeight="1" x14ac:dyDescent="0.2">
      <c r="A31" s="381" t="s">
        <v>81</v>
      </c>
      <c r="B31" s="533">
        <v>1.86</v>
      </c>
      <c r="C31" s="533">
        <v>0.95</v>
      </c>
      <c r="D31" s="533">
        <v>1.1100000000000001</v>
      </c>
      <c r="E31" s="533">
        <v>0.7</v>
      </c>
      <c r="F31" s="533">
        <v>0.81</v>
      </c>
      <c r="G31" s="533">
        <v>0.89</v>
      </c>
      <c r="H31" s="534">
        <v>1.08</v>
      </c>
      <c r="I31" s="534">
        <v>1</v>
      </c>
      <c r="J31" s="534">
        <v>0.92</v>
      </c>
      <c r="K31" s="534">
        <v>0.88</v>
      </c>
      <c r="L31" s="534">
        <v>0.75</v>
      </c>
      <c r="M31" s="534">
        <v>1.06</v>
      </c>
    </row>
    <row r="32" spans="1:13" ht="12" x14ac:dyDescent="0.2">
      <c r="A32" s="378" t="s">
        <v>24</v>
      </c>
      <c r="B32" s="533">
        <v>4.21</v>
      </c>
      <c r="C32" s="533">
        <v>6.49</v>
      </c>
      <c r="D32" s="533">
        <v>4.8099999999999996</v>
      </c>
      <c r="E32" s="533">
        <v>6.52</v>
      </c>
      <c r="F32" s="533">
        <v>6.63</v>
      </c>
      <c r="G32" s="533">
        <v>7.91</v>
      </c>
      <c r="H32" s="534">
        <v>8.91</v>
      </c>
      <c r="I32" s="534">
        <v>8.59</v>
      </c>
      <c r="J32" s="534">
        <v>9.1999999999999993</v>
      </c>
      <c r="K32" s="534">
        <v>10.27</v>
      </c>
      <c r="L32" s="534">
        <v>22.69</v>
      </c>
      <c r="M32" s="534">
        <v>6.04</v>
      </c>
    </row>
    <row r="33" spans="1:13" ht="24" x14ac:dyDescent="0.2">
      <c r="A33" s="381" t="s">
        <v>102</v>
      </c>
      <c r="B33" s="533">
        <v>2.8</v>
      </c>
      <c r="C33" s="533">
        <v>3.38</v>
      </c>
      <c r="D33" s="533">
        <v>2.99</v>
      </c>
      <c r="E33" s="533">
        <v>2.92</v>
      </c>
      <c r="F33" s="533">
        <v>2.81</v>
      </c>
      <c r="G33" s="533">
        <v>2.54</v>
      </c>
      <c r="H33" s="534">
        <v>2.71</v>
      </c>
      <c r="I33" s="534">
        <v>2.7</v>
      </c>
      <c r="J33" s="534">
        <v>2.63</v>
      </c>
      <c r="K33" s="534">
        <v>2.5499999999999998</v>
      </c>
      <c r="L33" s="534">
        <v>0.81</v>
      </c>
      <c r="M33" s="534">
        <v>1.54</v>
      </c>
    </row>
    <row r="34" spans="1:13" ht="13.5" customHeight="1" x14ac:dyDescent="0.2">
      <c r="A34" s="378" t="s">
        <v>82</v>
      </c>
      <c r="B34" s="533">
        <v>1.44</v>
      </c>
      <c r="C34" s="533">
        <v>1.47</v>
      </c>
      <c r="D34" s="533">
        <v>1.39</v>
      </c>
      <c r="E34" s="533">
        <v>1.0900000000000001</v>
      </c>
      <c r="F34" s="533">
        <v>0.96</v>
      </c>
      <c r="G34" s="533">
        <v>0.67</v>
      </c>
      <c r="H34" s="534">
        <v>0.44</v>
      </c>
      <c r="I34" s="534">
        <v>0.57999999999999996</v>
      </c>
      <c r="J34" s="534">
        <v>0.45</v>
      </c>
      <c r="K34" s="534">
        <v>0.3</v>
      </c>
      <c r="L34" s="534">
        <v>0.75</v>
      </c>
      <c r="M34" s="534">
        <v>0.38</v>
      </c>
    </row>
    <row r="35" spans="1:13" ht="12" x14ac:dyDescent="0.2">
      <c r="A35" s="378" t="s">
        <v>25</v>
      </c>
      <c r="B35" s="533">
        <v>5.23</v>
      </c>
      <c r="C35" s="533">
        <v>14.66</v>
      </c>
      <c r="D35" s="533">
        <v>17.43</v>
      </c>
      <c r="E35" s="533">
        <v>6.57</v>
      </c>
      <c r="F35" s="533">
        <v>3.52</v>
      </c>
      <c r="G35" s="533">
        <v>3.17</v>
      </c>
      <c r="H35" s="534">
        <v>8.2100000000000009</v>
      </c>
      <c r="I35" s="534">
        <v>13.43</v>
      </c>
      <c r="J35" s="534">
        <v>84.01</v>
      </c>
      <c r="K35" s="534">
        <v>16.52</v>
      </c>
      <c r="L35" s="534">
        <v>3.47</v>
      </c>
      <c r="M35" s="534">
        <v>1.79</v>
      </c>
    </row>
    <row r="36" spans="1:13" ht="12" x14ac:dyDescent="0.2">
      <c r="A36" s="382" t="s">
        <v>26</v>
      </c>
      <c r="B36" s="533">
        <v>1.76</v>
      </c>
      <c r="C36" s="533">
        <v>1.31</v>
      </c>
      <c r="D36" s="533">
        <v>1.21</v>
      </c>
      <c r="E36" s="533">
        <v>0.88</v>
      </c>
      <c r="F36" s="533">
        <v>0.89</v>
      </c>
      <c r="G36" s="533">
        <v>0.74</v>
      </c>
      <c r="H36" s="534">
        <v>1.05</v>
      </c>
      <c r="I36" s="534">
        <v>1.41</v>
      </c>
      <c r="J36" s="534">
        <v>1.42</v>
      </c>
      <c r="K36" s="534">
        <v>1.3</v>
      </c>
      <c r="L36" s="534">
        <v>2.3199999999999998</v>
      </c>
      <c r="M36" s="534">
        <v>3.03</v>
      </c>
    </row>
    <row r="37" spans="1:13" ht="12" x14ac:dyDescent="0.2">
      <c r="A37" s="378" t="s">
        <v>27</v>
      </c>
      <c r="B37" s="533">
        <v>1.1000000000000001</v>
      </c>
      <c r="C37" s="533">
        <v>1.33</v>
      </c>
      <c r="D37" s="533">
        <v>1.0900000000000001</v>
      </c>
      <c r="E37" s="533">
        <v>0.63</v>
      </c>
      <c r="F37" s="533">
        <v>0.53</v>
      </c>
      <c r="G37" s="533">
        <v>0.59</v>
      </c>
      <c r="H37" s="534">
        <v>0.54</v>
      </c>
      <c r="I37" s="534">
        <v>0.48</v>
      </c>
      <c r="J37" s="534">
        <v>0.51</v>
      </c>
      <c r="K37" s="534">
        <v>0.53</v>
      </c>
      <c r="L37" s="534">
        <v>0.54</v>
      </c>
      <c r="M37" s="534">
        <v>0.54</v>
      </c>
    </row>
    <row r="38" spans="1:13" ht="12.95" customHeight="1" x14ac:dyDescent="0.2">
      <c r="A38" s="378" t="s">
        <v>28</v>
      </c>
      <c r="B38" s="533">
        <v>2.56</v>
      </c>
      <c r="C38" s="533">
        <v>0.98</v>
      </c>
      <c r="D38" s="533">
        <v>1.21</v>
      </c>
      <c r="E38" s="533">
        <v>2.59</v>
      </c>
      <c r="F38" s="533">
        <v>2.79</v>
      </c>
      <c r="G38" s="533">
        <v>2.13</v>
      </c>
      <c r="H38" s="534">
        <v>0.99</v>
      </c>
      <c r="I38" s="534">
        <v>0.06</v>
      </c>
      <c r="J38" s="534">
        <v>0.39</v>
      </c>
      <c r="K38" s="534">
        <v>0.77</v>
      </c>
      <c r="L38" s="534">
        <v>2.37</v>
      </c>
      <c r="M38" s="534">
        <v>4.42</v>
      </c>
    </row>
    <row r="39" spans="1:13" ht="12" x14ac:dyDescent="0.2">
      <c r="A39" s="378" t="s">
        <v>84</v>
      </c>
      <c r="B39" s="533">
        <v>1.1299999999999999</v>
      </c>
      <c r="C39" s="533">
        <v>2.74</v>
      </c>
      <c r="D39" s="533">
        <v>2.88</v>
      </c>
      <c r="E39" s="533">
        <v>2.87</v>
      </c>
      <c r="F39" s="533">
        <v>3.01</v>
      </c>
      <c r="G39" s="533">
        <v>1.7</v>
      </c>
      <c r="H39" s="534">
        <v>2.12</v>
      </c>
      <c r="I39" s="534">
        <v>1.59</v>
      </c>
      <c r="J39" s="534">
        <v>0.96</v>
      </c>
      <c r="K39" s="534">
        <v>0.95</v>
      </c>
      <c r="L39" s="534">
        <v>1</v>
      </c>
      <c r="M39" s="534">
        <v>0.71</v>
      </c>
    </row>
    <row r="40" spans="1:13" ht="14.25" customHeight="1" x14ac:dyDescent="0.2">
      <c r="A40" s="378" t="s">
        <v>32</v>
      </c>
      <c r="B40" s="533">
        <v>-4.84</v>
      </c>
      <c r="C40" s="533">
        <v>-4.6900000000000004</v>
      </c>
      <c r="D40" s="533">
        <v>-10.49</v>
      </c>
      <c r="E40" s="533">
        <v>39.22</v>
      </c>
      <c r="F40" s="533">
        <v>-64.36</v>
      </c>
      <c r="G40" s="533">
        <v>-248.9</v>
      </c>
      <c r="H40" s="534">
        <v>32.35</v>
      </c>
      <c r="I40" s="534">
        <v>12.19</v>
      </c>
      <c r="J40" s="534">
        <v>18.88</v>
      </c>
      <c r="K40" s="534">
        <v>-8.16</v>
      </c>
      <c r="L40" s="534">
        <v>-15.51</v>
      </c>
      <c r="M40" s="534">
        <v>-11.98</v>
      </c>
    </row>
    <row r="41" spans="1:13" ht="13.5" customHeight="1" x14ac:dyDescent="0.2">
      <c r="A41" s="378" t="s">
        <v>85</v>
      </c>
      <c r="B41" s="533">
        <v>2.44</v>
      </c>
      <c r="C41" s="533">
        <v>3.82</v>
      </c>
      <c r="D41" s="533">
        <v>3.58</v>
      </c>
      <c r="E41" s="533">
        <v>2.2000000000000002</v>
      </c>
      <c r="F41" s="533">
        <v>1.76</v>
      </c>
      <c r="G41" s="533">
        <v>1.88</v>
      </c>
      <c r="H41" s="534">
        <v>1.99</v>
      </c>
      <c r="I41" s="534">
        <v>1.1299999999999999</v>
      </c>
      <c r="J41" s="534">
        <v>0.73</v>
      </c>
      <c r="K41" s="534">
        <v>0.78</v>
      </c>
      <c r="L41" s="534">
        <v>1.85</v>
      </c>
      <c r="M41" s="534">
        <v>0.28000000000000003</v>
      </c>
    </row>
    <row r="42" spans="1:13" ht="12.95" customHeight="1" x14ac:dyDescent="0.2">
      <c r="A42" s="378" t="s">
        <v>86</v>
      </c>
      <c r="B42" s="533">
        <v>-5.73</v>
      </c>
      <c r="C42" s="533">
        <v>2.68</v>
      </c>
      <c r="D42" s="533">
        <v>2.82</v>
      </c>
      <c r="E42" s="533">
        <v>2.88</v>
      </c>
      <c r="F42" s="533">
        <v>1.1399999999999999</v>
      </c>
      <c r="G42" s="533">
        <v>1.07</v>
      </c>
      <c r="H42" s="534">
        <v>1.8</v>
      </c>
      <c r="I42" s="534">
        <v>-5.49</v>
      </c>
      <c r="J42" s="534">
        <v>7.34</v>
      </c>
      <c r="K42" s="534">
        <v>2.1800000000000002</v>
      </c>
      <c r="L42" s="534">
        <v>1.84</v>
      </c>
      <c r="M42" s="534">
        <v>1.17</v>
      </c>
    </row>
    <row r="43" spans="1:13" ht="24" x14ac:dyDescent="0.2">
      <c r="A43" s="381" t="s">
        <v>55</v>
      </c>
      <c r="B43" s="533">
        <v>1.32</v>
      </c>
      <c r="C43" s="533">
        <v>1.1200000000000001</v>
      </c>
      <c r="D43" s="533">
        <v>1.32</v>
      </c>
      <c r="E43" s="533">
        <v>1.1499999999999999</v>
      </c>
      <c r="F43" s="533">
        <v>1.24</v>
      </c>
      <c r="G43" s="533">
        <v>1.04</v>
      </c>
      <c r="H43" s="534">
        <v>1.75</v>
      </c>
      <c r="I43" s="534">
        <v>1.21</v>
      </c>
      <c r="J43" s="534">
        <v>1.39</v>
      </c>
      <c r="K43" s="534">
        <v>0.76</v>
      </c>
      <c r="L43" s="534">
        <v>0.81</v>
      </c>
      <c r="M43" s="534">
        <v>0.91</v>
      </c>
    </row>
    <row r="44" spans="1:13" ht="12.95" customHeight="1" x14ac:dyDescent="0.2">
      <c r="A44" s="378" t="s">
        <v>103</v>
      </c>
      <c r="B44" s="533">
        <v>2.14</v>
      </c>
      <c r="C44" s="533">
        <v>2.7</v>
      </c>
      <c r="D44" s="533">
        <v>2.65</v>
      </c>
      <c r="E44" s="533">
        <v>1.45</v>
      </c>
      <c r="F44" s="533">
        <v>0.99</v>
      </c>
      <c r="G44" s="533">
        <v>0.66</v>
      </c>
      <c r="H44" s="534">
        <v>1.1000000000000001</v>
      </c>
      <c r="I44" s="534">
        <v>1.26</v>
      </c>
      <c r="J44" s="534">
        <v>1.06</v>
      </c>
      <c r="K44" s="534">
        <v>0.51</v>
      </c>
      <c r="L44" s="534">
        <v>0.36</v>
      </c>
      <c r="M44" s="534">
        <v>0.5</v>
      </c>
    </row>
    <row r="45" spans="1:13" ht="12.95" customHeight="1" x14ac:dyDescent="0.2">
      <c r="A45" s="378" t="s">
        <v>56</v>
      </c>
      <c r="B45" s="533">
        <v>2.73</v>
      </c>
      <c r="C45" s="533">
        <v>3.71</v>
      </c>
      <c r="D45" s="533">
        <v>2.38</v>
      </c>
      <c r="E45" s="533">
        <v>1.56</v>
      </c>
      <c r="F45" s="533">
        <v>0.93</v>
      </c>
      <c r="G45" s="533">
        <v>0.71</v>
      </c>
      <c r="H45" s="534">
        <v>1.06</v>
      </c>
      <c r="I45" s="534">
        <v>0.77</v>
      </c>
      <c r="J45" s="534">
        <v>0.46</v>
      </c>
      <c r="K45" s="534">
        <v>0.53</v>
      </c>
      <c r="L45" s="534">
        <v>0.62</v>
      </c>
      <c r="M45" s="534">
        <v>0.64</v>
      </c>
    </row>
    <row r="46" spans="1:13" ht="6.75" customHeight="1" thickBot="1" x14ac:dyDescent="0.25">
      <c r="A46" s="535"/>
      <c r="B46" s="384"/>
      <c r="C46" s="384"/>
      <c r="D46" s="384"/>
      <c r="E46" s="384"/>
      <c r="F46" s="384"/>
      <c r="G46" s="384"/>
      <c r="H46" s="384"/>
      <c r="I46" s="384"/>
      <c r="J46" s="384"/>
      <c r="K46" s="541"/>
      <c r="L46" s="541"/>
      <c r="M46" s="541"/>
    </row>
  </sheetData>
  <hyperlinks>
    <hyperlink ref="A1" location="Мазмуну!A1" display="МАЗМУНУНА  кайтуу" xr:uid="{00000000-0004-0000-7A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M48"/>
  <sheetViews>
    <sheetView workbookViewId="0">
      <selection activeCell="M42" sqref="M42"/>
    </sheetView>
  </sheetViews>
  <sheetFormatPr defaultColWidth="9.28515625" defaultRowHeight="12.95" customHeight="1" x14ac:dyDescent="0.2"/>
  <cols>
    <col min="1" max="1" width="42.7109375" style="245" customWidth="1"/>
    <col min="2" max="5" width="8.7109375" style="543" hidden="1" customWidth="1"/>
    <col min="6" max="6" width="8.42578125" style="245" hidden="1" customWidth="1"/>
    <col min="7" max="8" width="9.5703125" style="245" hidden="1" customWidth="1"/>
    <col min="9" max="13" width="9.5703125" style="245" customWidth="1"/>
    <col min="14" max="16384" width="9.28515625" style="245"/>
  </cols>
  <sheetData>
    <row r="1" spans="1:13" s="6" customFormat="1" ht="12.95" customHeight="1" x14ac:dyDescent="0.2">
      <c r="A1" s="952" t="s">
        <v>1375</v>
      </c>
    </row>
    <row r="2" spans="1:13" s="529" customFormat="1" ht="18" customHeight="1" x14ac:dyDescent="0.25">
      <c r="A2" s="370" t="s">
        <v>458</v>
      </c>
      <c r="B2" s="542"/>
      <c r="C2" s="542"/>
      <c r="D2" s="542"/>
      <c r="E2" s="542"/>
    </row>
    <row r="3" spans="1:13" s="529" customFormat="1" ht="18" customHeight="1" x14ac:dyDescent="0.25">
      <c r="A3" s="370" t="s">
        <v>459</v>
      </c>
      <c r="B3" s="542"/>
      <c r="C3" s="542"/>
      <c r="D3" s="542"/>
      <c r="E3" s="542"/>
    </row>
    <row r="4" spans="1:13" ht="18" customHeight="1" thickBot="1" x14ac:dyDescent="0.25">
      <c r="A4" s="372" t="s">
        <v>454</v>
      </c>
      <c r="B4" s="245"/>
      <c r="C4" s="245"/>
      <c r="D4" s="245"/>
      <c r="E4" s="245"/>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2">
        <v>2023</v>
      </c>
      <c r="L5" s="282">
        <v>2024</v>
      </c>
      <c r="M5" s="282">
        <v>2025</v>
      </c>
    </row>
    <row r="6" spans="1:13" ht="5.45" customHeight="1" x14ac:dyDescent="0.2"/>
    <row r="7" spans="1:13" s="233" customFormat="1" ht="12.95" customHeight="1" x14ac:dyDescent="0.2">
      <c r="A7" s="375" t="s">
        <v>19</v>
      </c>
      <c r="B7" s="544">
        <v>3.32</v>
      </c>
      <c r="C7" s="544">
        <v>-11.36</v>
      </c>
      <c r="D7" s="544">
        <v>20.95</v>
      </c>
      <c r="E7" s="544">
        <v>9.8699999999999992</v>
      </c>
      <c r="F7" s="531">
        <v>9.31</v>
      </c>
      <c r="G7" s="531">
        <v>14.11</v>
      </c>
      <c r="H7" s="532">
        <v>2.16</v>
      </c>
      <c r="I7" s="545">
        <v>20.41</v>
      </c>
      <c r="J7" s="545">
        <v>30.04</v>
      </c>
      <c r="K7" s="545">
        <v>20.38</v>
      </c>
      <c r="L7" s="545">
        <v>21</v>
      </c>
      <c r="M7" s="545">
        <v>22.78</v>
      </c>
    </row>
    <row r="8" spans="1:13" ht="12.95" customHeight="1" x14ac:dyDescent="0.2">
      <c r="A8" s="376" t="s">
        <v>20</v>
      </c>
      <c r="B8" s="537"/>
      <c r="C8" s="537"/>
      <c r="D8" s="537"/>
      <c r="E8" s="537"/>
      <c r="F8" s="533"/>
      <c r="G8" s="533"/>
      <c r="H8" s="534"/>
      <c r="I8" s="259"/>
      <c r="J8" s="259"/>
      <c r="K8" s="259"/>
      <c r="L8" s="259"/>
      <c r="M8" s="259"/>
    </row>
    <row r="9" spans="1:13" ht="12.95" customHeight="1" x14ac:dyDescent="0.2">
      <c r="A9" s="143" t="s">
        <v>21</v>
      </c>
      <c r="B9" s="537">
        <v>3.86</v>
      </c>
      <c r="C9" s="537">
        <v>-7.48</v>
      </c>
      <c r="D9" s="537">
        <v>7.61</v>
      </c>
      <c r="E9" s="537">
        <v>2.99</v>
      </c>
      <c r="F9" s="533">
        <v>-0.45</v>
      </c>
      <c r="G9" s="533">
        <v>0.82</v>
      </c>
      <c r="H9" s="534">
        <v>-0.18</v>
      </c>
      <c r="I9" s="259">
        <v>6.57</v>
      </c>
      <c r="J9" s="259">
        <v>11.56</v>
      </c>
      <c r="K9" s="259">
        <v>8.69</v>
      </c>
      <c r="L9" s="259">
        <v>4.87</v>
      </c>
      <c r="M9" s="259">
        <v>2.99</v>
      </c>
    </row>
    <row r="10" spans="1:13" ht="12.95" customHeight="1" x14ac:dyDescent="0.2">
      <c r="A10" s="378" t="s">
        <v>101</v>
      </c>
      <c r="B10" s="537">
        <v>-219.25</v>
      </c>
      <c r="C10" s="537" t="s">
        <v>33</v>
      </c>
      <c r="D10" s="537">
        <v>116.22</v>
      </c>
      <c r="E10" s="537">
        <v>26.93</v>
      </c>
      <c r="F10" s="533">
        <v>20.73</v>
      </c>
      <c r="G10" s="533">
        <v>22.01</v>
      </c>
      <c r="H10" s="534">
        <v>-25.61</v>
      </c>
      <c r="I10" s="259">
        <v>25.35</v>
      </c>
      <c r="J10" s="259">
        <v>8.9499999999999993</v>
      </c>
      <c r="K10" s="259">
        <v>17.95</v>
      </c>
      <c r="L10" s="259">
        <v>21.9</v>
      </c>
      <c r="M10" s="259">
        <v>33.880000000000003</v>
      </c>
    </row>
    <row r="11" spans="1:13" ht="12.95" customHeight="1" x14ac:dyDescent="0.2">
      <c r="A11" s="378" t="s">
        <v>64</v>
      </c>
      <c r="B11" s="537">
        <v>7.07</v>
      </c>
      <c r="C11" s="537">
        <v>0.97</v>
      </c>
      <c r="D11" s="537">
        <v>16.23</v>
      </c>
      <c r="E11" s="537">
        <v>15.04</v>
      </c>
      <c r="F11" s="533">
        <v>12.94</v>
      </c>
      <c r="G11" s="533">
        <v>15.58</v>
      </c>
      <c r="H11" s="534">
        <v>16.309999999999999</v>
      </c>
      <c r="I11" s="259">
        <v>23.72</v>
      </c>
      <c r="J11" s="259">
        <v>46.75</v>
      </c>
      <c r="K11" s="259">
        <v>24.74</v>
      </c>
      <c r="L11" s="259">
        <v>30.2</v>
      </c>
      <c r="M11" s="259">
        <v>38.14</v>
      </c>
    </row>
    <row r="12" spans="1:13" ht="23.45" customHeight="1" x14ac:dyDescent="0.2">
      <c r="A12" s="379" t="s">
        <v>90</v>
      </c>
      <c r="B12" s="537">
        <v>15.11</v>
      </c>
      <c r="C12" s="537">
        <v>-6.6</v>
      </c>
      <c r="D12" s="537">
        <v>19.88</v>
      </c>
      <c r="E12" s="537">
        <v>11.86</v>
      </c>
      <c r="F12" s="533">
        <v>18.45</v>
      </c>
      <c r="G12" s="533">
        <v>15.88</v>
      </c>
      <c r="H12" s="534">
        <v>15.36</v>
      </c>
      <c r="I12" s="259">
        <v>29.88</v>
      </c>
      <c r="J12" s="259">
        <v>27.26</v>
      </c>
      <c r="K12" s="259">
        <v>32.19</v>
      </c>
      <c r="L12" s="259">
        <v>32.01</v>
      </c>
      <c r="M12" s="259">
        <v>24.71</v>
      </c>
    </row>
    <row r="13" spans="1:13" ht="12.95" customHeight="1" x14ac:dyDescent="0.2">
      <c r="A13" s="380" t="s">
        <v>66</v>
      </c>
      <c r="B13" s="537">
        <v>-9.92</v>
      </c>
      <c r="C13" s="537">
        <v>24.28</v>
      </c>
      <c r="D13" s="537">
        <v>0.46</v>
      </c>
      <c r="E13" s="537">
        <v>6.41</v>
      </c>
      <c r="F13" s="533">
        <v>1.24</v>
      </c>
      <c r="G13" s="533">
        <v>2.99</v>
      </c>
      <c r="H13" s="534">
        <v>5.16</v>
      </c>
      <c r="I13" s="259">
        <v>-69.28</v>
      </c>
      <c r="J13" s="259">
        <v>-25.8</v>
      </c>
      <c r="K13" s="259">
        <v>-59.6</v>
      </c>
      <c r="L13" s="259">
        <v>-17.98</v>
      </c>
      <c r="M13" s="259">
        <v>25.36</v>
      </c>
    </row>
    <row r="14" spans="1:13" ht="36" x14ac:dyDescent="0.2">
      <c r="A14" s="379" t="s">
        <v>91</v>
      </c>
      <c r="B14" s="537">
        <v>-2.5499999999999998</v>
      </c>
      <c r="C14" s="537">
        <v>-11.84</v>
      </c>
      <c r="D14" s="537">
        <v>26.86</v>
      </c>
      <c r="E14" s="537">
        <v>35.450000000000003</v>
      </c>
      <c r="F14" s="533">
        <v>7.44</v>
      </c>
      <c r="G14" s="533">
        <v>12.61</v>
      </c>
      <c r="H14" s="534">
        <v>3.18</v>
      </c>
      <c r="I14" s="259">
        <v>-2.2000000000000002</v>
      </c>
      <c r="J14" s="259">
        <v>14.78</v>
      </c>
      <c r="K14" s="259">
        <v>20.3</v>
      </c>
      <c r="L14" s="259">
        <v>12.18</v>
      </c>
      <c r="M14" s="259">
        <v>26.8</v>
      </c>
    </row>
    <row r="15" spans="1:13" ht="24" x14ac:dyDescent="0.2">
      <c r="A15" s="379" t="s">
        <v>68</v>
      </c>
      <c r="B15" s="537">
        <v>8.26</v>
      </c>
      <c r="C15" s="537">
        <v>-3.1</v>
      </c>
      <c r="D15" s="537">
        <v>4.78</v>
      </c>
      <c r="E15" s="537">
        <v>-14.03</v>
      </c>
      <c r="F15" s="533">
        <v>-7.81</v>
      </c>
      <c r="G15" s="533">
        <v>27.43</v>
      </c>
      <c r="H15" s="534">
        <v>9.14</v>
      </c>
      <c r="I15" s="259">
        <v>30.41</v>
      </c>
      <c r="J15" s="259">
        <v>37.229999999999997</v>
      </c>
      <c r="K15" s="259">
        <v>35.01</v>
      </c>
      <c r="L15" s="259">
        <v>52.55</v>
      </c>
      <c r="M15" s="259">
        <v>22.88</v>
      </c>
    </row>
    <row r="16" spans="1:13" ht="23.85" customHeight="1" x14ac:dyDescent="0.2">
      <c r="A16" s="379" t="s">
        <v>95</v>
      </c>
      <c r="B16" s="537" t="s">
        <v>33</v>
      </c>
      <c r="C16" s="537" t="s">
        <v>33</v>
      </c>
      <c r="D16" s="537">
        <v>-7.76</v>
      </c>
      <c r="E16" s="537" t="s">
        <v>33</v>
      </c>
      <c r="F16" s="537" t="s">
        <v>33</v>
      </c>
      <c r="G16" s="537" t="s">
        <v>33</v>
      </c>
      <c r="H16" s="259" t="s">
        <v>33</v>
      </c>
      <c r="I16" s="259" t="s">
        <v>33</v>
      </c>
      <c r="J16" s="259" t="s">
        <v>33</v>
      </c>
      <c r="K16" s="259" t="s">
        <v>33</v>
      </c>
      <c r="L16" s="259" t="s">
        <v>33</v>
      </c>
      <c r="M16" s="259" t="s">
        <v>33</v>
      </c>
    </row>
    <row r="17" spans="1:13" ht="12.95" customHeight="1" x14ac:dyDescent="0.2">
      <c r="A17" s="380" t="s">
        <v>70</v>
      </c>
      <c r="B17" s="537">
        <v>8.5299999999999994</v>
      </c>
      <c r="C17" s="537">
        <v>-40.5</v>
      </c>
      <c r="D17" s="537">
        <v>-21.9</v>
      </c>
      <c r="E17" s="537">
        <v>35.79</v>
      </c>
      <c r="F17" s="533">
        <v>-16.36</v>
      </c>
      <c r="G17" s="533">
        <v>-25.59</v>
      </c>
      <c r="H17" s="534">
        <v>-46.08</v>
      </c>
      <c r="I17" s="259" t="s">
        <v>33</v>
      </c>
      <c r="J17" s="259" t="s">
        <v>33</v>
      </c>
      <c r="K17" s="259">
        <v>-15</v>
      </c>
      <c r="L17" s="259">
        <v>30.7</v>
      </c>
      <c r="M17" s="259">
        <v>37.25</v>
      </c>
    </row>
    <row r="18" spans="1:13" ht="12.95" customHeight="1" x14ac:dyDescent="0.2">
      <c r="A18" s="380" t="s">
        <v>71</v>
      </c>
      <c r="B18" s="537">
        <v>1.71</v>
      </c>
      <c r="C18" s="537">
        <v>11.48</v>
      </c>
      <c r="D18" s="537">
        <v>15.06</v>
      </c>
      <c r="E18" s="537">
        <v>19.239999999999998</v>
      </c>
      <c r="F18" s="533">
        <v>14.46</v>
      </c>
      <c r="G18" s="533">
        <v>3.29</v>
      </c>
      <c r="H18" s="534">
        <v>29.89</v>
      </c>
      <c r="I18" s="259">
        <v>13.38</v>
      </c>
      <c r="J18" s="259">
        <v>15.97</v>
      </c>
      <c r="K18" s="259">
        <v>9.44</v>
      </c>
      <c r="L18" s="259">
        <v>14.15</v>
      </c>
      <c r="M18" s="259">
        <v>50.33</v>
      </c>
    </row>
    <row r="19" spans="1:13" ht="12.95" customHeight="1" x14ac:dyDescent="0.2">
      <c r="A19" s="380" t="s">
        <v>72</v>
      </c>
      <c r="B19" s="537">
        <v>23.73</v>
      </c>
      <c r="C19" s="537">
        <v>4.97</v>
      </c>
      <c r="D19" s="537">
        <v>13.43</v>
      </c>
      <c r="E19" s="537">
        <v>24.95</v>
      </c>
      <c r="F19" s="533">
        <v>17.47</v>
      </c>
      <c r="G19" s="533">
        <v>7.41</v>
      </c>
      <c r="H19" s="534">
        <v>6.69</v>
      </c>
      <c r="I19" s="259">
        <v>13.43</v>
      </c>
      <c r="J19" s="259">
        <v>12.07</v>
      </c>
      <c r="K19" s="259">
        <v>12.55</v>
      </c>
      <c r="L19" s="259">
        <v>11.69</v>
      </c>
      <c r="M19" s="259">
        <v>26.09</v>
      </c>
    </row>
    <row r="20" spans="1:13" ht="12.95" customHeight="1" x14ac:dyDescent="0.2">
      <c r="A20" s="317" t="s">
        <v>363</v>
      </c>
      <c r="B20" s="537">
        <v>20.11</v>
      </c>
      <c r="C20" s="537">
        <v>7.98</v>
      </c>
      <c r="D20" s="537">
        <v>12.57</v>
      </c>
      <c r="E20" s="537">
        <v>20.350000000000001</v>
      </c>
      <c r="F20" s="533">
        <v>29.44</v>
      </c>
      <c r="G20" s="533">
        <v>21.62</v>
      </c>
      <c r="H20" s="534">
        <v>14.34</v>
      </c>
      <c r="I20" s="259">
        <v>62.37</v>
      </c>
      <c r="J20" s="259">
        <v>56.94</v>
      </c>
      <c r="K20" s="259">
        <v>48.68</v>
      </c>
      <c r="L20" s="259">
        <v>49.91</v>
      </c>
      <c r="M20" s="259">
        <v>35.21</v>
      </c>
    </row>
    <row r="21" spans="1:13" ht="36" x14ac:dyDescent="0.2">
      <c r="A21" s="379" t="s">
        <v>96</v>
      </c>
      <c r="B21" s="537">
        <v>10.210000000000001</v>
      </c>
      <c r="C21" s="537">
        <v>7.88</v>
      </c>
      <c r="D21" s="537">
        <v>14.29</v>
      </c>
      <c r="E21" s="537">
        <v>14.56</v>
      </c>
      <c r="F21" s="533">
        <v>12.52</v>
      </c>
      <c r="G21" s="533">
        <v>17.23</v>
      </c>
      <c r="H21" s="534">
        <v>21.06</v>
      </c>
      <c r="I21" s="259">
        <v>19.75</v>
      </c>
      <c r="J21" s="259">
        <v>43.2</v>
      </c>
      <c r="K21" s="259">
        <v>20.73</v>
      </c>
      <c r="L21" s="259">
        <v>24.71</v>
      </c>
      <c r="M21" s="259">
        <v>36.6</v>
      </c>
    </row>
    <row r="22" spans="1:13" ht="24" x14ac:dyDescent="0.2">
      <c r="A22" s="379" t="s">
        <v>75</v>
      </c>
      <c r="B22" s="537" t="s">
        <v>33</v>
      </c>
      <c r="C22" s="537">
        <v>29.24</v>
      </c>
      <c r="D22" s="537">
        <v>17.489999999999998</v>
      </c>
      <c r="E22" s="537">
        <v>18.38</v>
      </c>
      <c r="F22" s="537" t="s">
        <v>33</v>
      </c>
      <c r="G22" s="537">
        <v>-1.02</v>
      </c>
      <c r="H22" s="259">
        <v>-3.43</v>
      </c>
      <c r="I22" s="259">
        <v>-1.93</v>
      </c>
      <c r="J22" s="259" t="s">
        <v>33</v>
      </c>
      <c r="K22" s="259">
        <v>9.4600000000000009</v>
      </c>
      <c r="L22" s="259">
        <v>23.44</v>
      </c>
      <c r="M22" s="259">
        <v>4.53</v>
      </c>
    </row>
    <row r="23" spans="1:13" ht="12.95" customHeight="1" x14ac:dyDescent="0.2">
      <c r="A23" s="380" t="s">
        <v>76</v>
      </c>
      <c r="B23" s="537">
        <v>12.2</v>
      </c>
      <c r="C23" s="537">
        <v>9.81</v>
      </c>
      <c r="D23" s="537">
        <v>7.55</v>
      </c>
      <c r="E23" s="537">
        <v>2.1</v>
      </c>
      <c r="F23" s="533">
        <v>0.91</v>
      </c>
      <c r="G23" s="533">
        <v>5.31</v>
      </c>
      <c r="H23" s="534">
        <v>13.74</v>
      </c>
      <c r="I23" s="259">
        <v>4.5599999999999996</v>
      </c>
      <c r="J23" s="259">
        <v>13.94</v>
      </c>
      <c r="K23" s="259">
        <v>17.29</v>
      </c>
      <c r="L23" s="259">
        <v>21.49</v>
      </c>
      <c r="M23" s="259">
        <v>9.42</v>
      </c>
    </row>
    <row r="24" spans="1:13" ht="13.15" customHeight="1" x14ac:dyDescent="0.2">
      <c r="A24" s="379" t="s">
        <v>77</v>
      </c>
      <c r="B24" s="537">
        <v>9.01</v>
      </c>
      <c r="C24" s="537">
        <v>2.0299999999999998</v>
      </c>
      <c r="D24" s="537">
        <v>7.93</v>
      </c>
      <c r="E24" s="537">
        <v>11.98</v>
      </c>
      <c r="F24" s="533">
        <v>0.65</v>
      </c>
      <c r="G24" s="533">
        <v>-0.89</v>
      </c>
      <c r="H24" s="534">
        <v>4.0999999999999996</v>
      </c>
      <c r="I24" s="259">
        <v>29.68</v>
      </c>
      <c r="J24" s="259">
        <v>29.43</v>
      </c>
      <c r="K24" s="259">
        <v>29.8</v>
      </c>
      <c r="L24" s="259">
        <v>33.5</v>
      </c>
      <c r="M24" s="259">
        <v>22.03</v>
      </c>
    </row>
    <row r="25" spans="1:13" ht="12" x14ac:dyDescent="0.2">
      <c r="A25" s="379" t="s">
        <v>78</v>
      </c>
      <c r="B25" s="537">
        <v>25.39</v>
      </c>
      <c r="C25" s="537">
        <v>3.66</v>
      </c>
      <c r="D25" s="537">
        <v>7.6</v>
      </c>
      <c r="E25" s="537">
        <v>26.76</v>
      </c>
      <c r="F25" s="533">
        <v>10.02</v>
      </c>
      <c r="G25" s="533">
        <v>21.34</v>
      </c>
      <c r="H25" s="534">
        <v>-4.7</v>
      </c>
      <c r="I25" s="259">
        <v>31.15</v>
      </c>
      <c r="J25" s="259">
        <v>42.41</v>
      </c>
      <c r="K25" s="259">
        <v>18.25</v>
      </c>
      <c r="L25" s="259">
        <v>16.489999999999998</v>
      </c>
      <c r="M25" s="259">
        <v>39.51</v>
      </c>
    </row>
    <row r="26" spans="1:13" ht="24" x14ac:dyDescent="0.2">
      <c r="A26" s="379" t="s">
        <v>104</v>
      </c>
      <c r="B26" s="537">
        <v>1.85</v>
      </c>
      <c r="C26" s="537">
        <v>-3.56</v>
      </c>
      <c r="D26" s="537">
        <v>3.78</v>
      </c>
      <c r="E26" s="537">
        <v>9.6199999999999992</v>
      </c>
      <c r="F26" s="533">
        <v>6.62</v>
      </c>
      <c r="G26" s="533">
        <v>7.72</v>
      </c>
      <c r="H26" s="534">
        <v>10.14</v>
      </c>
      <c r="I26" s="259">
        <v>23.94</v>
      </c>
      <c r="J26" s="259">
        <v>30.15</v>
      </c>
      <c r="K26" s="259">
        <v>14.8</v>
      </c>
      <c r="L26" s="259">
        <v>20.55</v>
      </c>
      <c r="M26" s="259">
        <v>0.93</v>
      </c>
    </row>
    <row r="27" spans="1:13" ht="24" customHeight="1" x14ac:dyDescent="0.2">
      <c r="A27" s="381" t="s">
        <v>22</v>
      </c>
      <c r="B27" s="537">
        <v>-34.1</v>
      </c>
      <c r="C27" s="537">
        <v>-95.9</v>
      </c>
      <c r="D27" s="537">
        <v>15.46</v>
      </c>
      <c r="E27" s="537">
        <v>-30.05</v>
      </c>
      <c r="F27" s="533">
        <v>-12.81</v>
      </c>
      <c r="G27" s="533">
        <v>-6.83</v>
      </c>
      <c r="H27" s="534">
        <v>-34.42</v>
      </c>
      <c r="I27" s="259">
        <v>-23.79</v>
      </c>
      <c r="J27" s="259">
        <v>-38.17</v>
      </c>
      <c r="K27" s="259">
        <v>-68.349999999999994</v>
      </c>
      <c r="L27" s="259">
        <v>-31.24</v>
      </c>
      <c r="M27" s="259">
        <v>-21.77</v>
      </c>
    </row>
    <row r="28" spans="1:13" ht="24" customHeight="1" x14ac:dyDescent="0.2">
      <c r="A28" s="379" t="s">
        <v>79</v>
      </c>
      <c r="B28" s="537">
        <v>-18.760000000000002</v>
      </c>
      <c r="C28" s="537">
        <v>-94.88</v>
      </c>
      <c r="D28" s="537">
        <v>41.48</v>
      </c>
      <c r="E28" s="537">
        <v>-64.2</v>
      </c>
      <c r="F28" s="533">
        <v>-20.11</v>
      </c>
      <c r="G28" s="533">
        <v>-13.97</v>
      </c>
      <c r="H28" s="534">
        <v>-59.68</v>
      </c>
      <c r="I28" s="259">
        <v>-64.180000000000007</v>
      </c>
      <c r="J28" s="259">
        <v>-115.54</v>
      </c>
      <c r="K28" s="259">
        <v>-266.43</v>
      </c>
      <c r="L28" s="259">
        <v>-46.37</v>
      </c>
      <c r="M28" s="259">
        <v>-26.14</v>
      </c>
    </row>
    <row r="29" spans="1:13" ht="24" x14ac:dyDescent="0.2">
      <c r="A29" s="379" t="s">
        <v>80</v>
      </c>
      <c r="B29" s="537" t="s">
        <v>33</v>
      </c>
      <c r="C29" s="537">
        <v>-133.22999999999999</v>
      </c>
      <c r="D29" s="537">
        <v>-8.2100000000000009</v>
      </c>
      <c r="E29" s="537">
        <v>-3.92</v>
      </c>
      <c r="F29" s="533">
        <v>-7.79</v>
      </c>
      <c r="G29" s="533">
        <v>-2.16</v>
      </c>
      <c r="H29" s="534">
        <v>-1.43</v>
      </c>
      <c r="I29" s="259">
        <v>1.69</v>
      </c>
      <c r="J29" s="259">
        <v>0.7</v>
      </c>
      <c r="K29" s="259">
        <v>1.26</v>
      </c>
      <c r="L29" s="259">
        <v>5.97</v>
      </c>
      <c r="M29" s="259">
        <v>2.57</v>
      </c>
    </row>
    <row r="30" spans="1:13" ht="13.35" customHeight="1" x14ac:dyDescent="0.2">
      <c r="A30" s="379" t="s">
        <v>23</v>
      </c>
      <c r="B30" s="537">
        <v>-0.38</v>
      </c>
      <c r="C30" s="537">
        <v>-11.04</v>
      </c>
      <c r="D30" s="537">
        <v>-11.61</v>
      </c>
      <c r="E30" s="537">
        <v>5.6</v>
      </c>
      <c r="F30" s="533">
        <v>-3.67</v>
      </c>
      <c r="G30" s="533">
        <v>-3.34</v>
      </c>
      <c r="H30" s="534">
        <v>-15.37</v>
      </c>
      <c r="I30" s="259">
        <v>-5.8</v>
      </c>
      <c r="J30" s="259">
        <v>-17.41</v>
      </c>
      <c r="K30" s="259">
        <v>20.7</v>
      </c>
      <c r="L30" s="259">
        <v>-61.69</v>
      </c>
      <c r="M30" s="259">
        <v>-36.58</v>
      </c>
    </row>
    <row r="31" spans="1:13" ht="24" customHeight="1" x14ac:dyDescent="0.2">
      <c r="A31" s="381" t="s">
        <v>81</v>
      </c>
      <c r="B31" s="537">
        <v>-6.33</v>
      </c>
      <c r="C31" s="537">
        <v>-12.08</v>
      </c>
      <c r="D31" s="537">
        <v>1.1499999999999999</v>
      </c>
      <c r="E31" s="537">
        <v>-7.5</v>
      </c>
      <c r="F31" s="533">
        <v>-2.41</v>
      </c>
      <c r="G31" s="533">
        <v>0.83</v>
      </c>
      <c r="H31" s="534">
        <v>-5.03</v>
      </c>
      <c r="I31" s="259">
        <v>0.28000000000000003</v>
      </c>
      <c r="J31" s="259">
        <v>-1.35</v>
      </c>
      <c r="K31" s="259">
        <v>-0.26</v>
      </c>
      <c r="L31" s="259">
        <v>8.82</v>
      </c>
      <c r="M31" s="259">
        <v>6.01</v>
      </c>
    </row>
    <row r="32" spans="1:13" ht="12" x14ac:dyDescent="0.2">
      <c r="A32" s="378" t="s">
        <v>24</v>
      </c>
      <c r="B32" s="537">
        <v>5.94</v>
      </c>
      <c r="C32" s="537">
        <v>-1.27</v>
      </c>
      <c r="D32" s="537">
        <v>46.87</v>
      </c>
      <c r="E32" s="537">
        <v>20.03</v>
      </c>
      <c r="F32" s="533">
        <v>15.45</v>
      </c>
      <c r="G32" s="533">
        <v>2.97</v>
      </c>
      <c r="H32" s="534">
        <v>4.29</v>
      </c>
      <c r="I32" s="259">
        <v>21.43</v>
      </c>
      <c r="J32" s="259">
        <v>-5.65</v>
      </c>
      <c r="K32" s="259">
        <v>-7.0000000000000007E-2</v>
      </c>
      <c r="L32" s="259">
        <v>1.02</v>
      </c>
      <c r="M32" s="259">
        <v>8.35</v>
      </c>
    </row>
    <row r="33" spans="1:13" ht="24" x14ac:dyDescent="0.2">
      <c r="A33" s="381" t="s">
        <v>102</v>
      </c>
      <c r="B33" s="537">
        <v>18.260000000000002</v>
      </c>
      <c r="C33" s="537">
        <v>7.0000000000000007E-2</v>
      </c>
      <c r="D33" s="537">
        <v>25.1</v>
      </c>
      <c r="E33" s="537">
        <v>24.14</v>
      </c>
      <c r="F33" s="533">
        <v>22.86</v>
      </c>
      <c r="G33" s="533">
        <v>22.35</v>
      </c>
      <c r="H33" s="534">
        <v>7.2</v>
      </c>
      <c r="I33" s="259">
        <v>41.86</v>
      </c>
      <c r="J33" s="259">
        <v>47</v>
      </c>
      <c r="K33" s="259">
        <v>53.54</v>
      </c>
      <c r="L33" s="259">
        <v>37.659999999999997</v>
      </c>
      <c r="M33" s="259">
        <v>36</v>
      </c>
    </row>
    <row r="34" spans="1:13" ht="12" x14ac:dyDescent="0.2">
      <c r="A34" s="378" t="s">
        <v>82</v>
      </c>
      <c r="B34" s="537">
        <v>11.9</v>
      </c>
      <c r="C34" s="537">
        <v>7.52</v>
      </c>
      <c r="D34" s="537">
        <v>23.14</v>
      </c>
      <c r="E34" s="537">
        <v>25.41</v>
      </c>
      <c r="F34" s="533">
        <v>16.54</v>
      </c>
      <c r="G34" s="533">
        <v>30.66</v>
      </c>
      <c r="H34" s="534">
        <v>9.32</v>
      </c>
      <c r="I34" s="259">
        <v>28.38</v>
      </c>
      <c r="J34" s="259">
        <v>26.08</v>
      </c>
      <c r="K34" s="259">
        <v>17.079999999999998</v>
      </c>
      <c r="L34" s="259">
        <v>9.3699999999999992</v>
      </c>
      <c r="M34" s="259">
        <v>10.06</v>
      </c>
    </row>
    <row r="35" spans="1:13" ht="13.5" customHeight="1" x14ac:dyDescent="0.2">
      <c r="A35" s="378" t="s">
        <v>25</v>
      </c>
      <c r="B35" s="537">
        <v>-31.44</v>
      </c>
      <c r="C35" s="537">
        <v>-64.41</v>
      </c>
      <c r="D35" s="537">
        <v>0.85</v>
      </c>
      <c r="E35" s="537">
        <v>-23.64</v>
      </c>
      <c r="F35" s="533">
        <v>-3.14</v>
      </c>
      <c r="G35" s="533">
        <v>-8.44</v>
      </c>
      <c r="H35" s="534">
        <v>-74.12</v>
      </c>
      <c r="I35" s="259">
        <v>-58.62</v>
      </c>
      <c r="J35" s="259">
        <v>-377.01</v>
      </c>
      <c r="K35" s="259">
        <v>281.58999999999997</v>
      </c>
      <c r="L35" s="259">
        <v>129.91999999999999</v>
      </c>
      <c r="M35" s="259">
        <v>85.3</v>
      </c>
    </row>
    <row r="36" spans="1:13" ht="13.5" customHeight="1" x14ac:dyDescent="0.2">
      <c r="A36" s="382" t="s">
        <v>26</v>
      </c>
      <c r="B36" s="537">
        <v>32.6</v>
      </c>
      <c r="C36" s="537">
        <v>49.64</v>
      </c>
      <c r="D36" s="537">
        <v>31.99</v>
      </c>
      <c r="E36" s="537">
        <v>53.51</v>
      </c>
      <c r="F36" s="533">
        <v>30.26</v>
      </c>
      <c r="G36" s="533">
        <v>29.56</v>
      </c>
      <c r="H36" s="534">
        <v>21.13</v>
      </c>
      <c r="I36" s="259">
        <v>38.44</v>
      </c>
      <c r="J36" s="259">
        <v>46.43</v>
      </c>
      <c r="K36" s="259">
        <v>55.82</v>
      </c>
      <c r="L36" s="259">
        <v>24.32</v>
      </c>
      <c r="M36" s="259">
        <v>29.59</v>
      </c>
    </row>
    <row r="37" spans="1:13" ht="13.5" customHeight="1" x14ac:dyDescent="0.2">
      <c r="A37" s="378" t="s">
        <v>27</v>
      </c>
      <c r="B37" s="537">
        <v>39.49</v>
      </c>
      <c r="C37" s="537">
        <v>35.950000000000003</v>
      </c>
      <c r="D37" s="537">
        <v>25.12</v>
      </c>
      <c r="E37" s="537">
        <v>25.03</v>
      </c>
      <c r="F37" s="533">
        <v>19.18</v>
      </c>
      <c r="G37" s="533">
        <v>16.5</v>
      </c>
      <c r="H37" s="534">
        <v>9.6300000000000008</v>
      </c>
      <c r="I37" s="259">
        <v>25.38</v>
      </c>
      <c r="J37" s="259">
        <v>27.33</v>
      </c>
      <c r="K37" s="259">
        <v>32.29</v>
      </c>
      <c r="L37" s="259">
        <v>31.95</v>
      </c>
      <c r="M37" s="259">
        <v>31.19</v>
      </c>
    </row>
    <row r="38" spans="1:13" ht="12" x14ac:dyDescent="0.2">
      <c r="A38" s="378" t="s">
        <v>28</v>
      </c>
      <c r="B38" s="537">
        <v>-1.56</v>
      </c>
      <c r="C38" s="537">
        <v>15.89</v>
      </c>
      <c r="D38" s="537">
        <v>-8.07</v>
      </c>
      <c r="E38" s="537">
        <v>2.61</v>
      </c>
      <c r="F38" s="533">
        <v>7.63</v>
      </c>
      <c r="G38" s="533">
        <v>2.0699999999999998</v>
      </c>
      <c r="H38" s="534">
        <v>5.61</v>
      </c>
      <c r="I38" s="259">
        <v>4.54</v>
      </c>
      <c r="J38" s="259">
        <v>4.7699999999999996</v>
      </c>
      <c r="K38" s="259">
        <v>5.09</v>
      </c>
      <c r="L38" s="259">
        <v>4.3</v>
      </c>
      <c r="M38" s="259">
        <v>4.29</v>
      </c>
    </row>
    <row r="39" spans="1:13" ht="12.95" customHeight="1" x14ac:dyDescent="0.2">
      <c r="A39" s="378" t="s">
        <v>84</v>
      </c>
      <c r="B39" s="537">
        <v>10.38</v>
      </c>
      <c r="C39" s="537">
        <v>-4.54</v>
      </c>
      <c r="D39" s="537">
        <v>25.34</v>
      </c>
      <c r="E39" s="537">
        <v>21.64</v>
      </c>
      <c r="F39" s="533">
        <v>16.39</v>
      </c>
      <c r="G39" s="533">
        <v>21.64</v>
      </c>
      <c r="H39" s="534">
        <v>2.59</v>
      </c>
      <c r="I39" s="259">
        <v>21.74</v>
      </c>
      <c r="J39" s="259">
        <v>15.1</v>
      </c>
      <c r="K39" s="259">
        <v>21.18</v>
      </c>
      <c r="L39" s="259">
        <v>16.61</v>
      </c>
      <c r="M39" s="259">
        <v>21.37</v>
      </c>
    </row>
    <row r="40" spans="1:13" ht="12" x14ac:dyDescent="0.2">
      <c r="A40" s="378" t="s">
        <v>32</v>
      </c>
      <c r="B40" s="537" t="s">
        <v>33</v>
      </c>
      <c r="C40" s="537" t="s">
        <v>33</v>
      </c>
      <c r="D40" s="537">
        <v>-8.1300000000000008</v>
      </c>
      <c r="E40" s="537" t="s">
        <v>33</v>
      </c>
      <c r="F40" s="537" t="s">
        <v>33</v>
      </c>
      <c r="G40" s="537" t="s">
        <v>33</v>
      </c>
      <c r="H40" s="259">
        <v>-752.2</v>
      </c>
      <c r="I40" s="259">
        <v>2.29</v>
      </c>
      <c r="J40" s="259" t="s">
        <v>33</v>
      </c>
      <c r="K40" s="259" t="s">
        <v>33</v>
      </c>
      <c r="L40" s="259" t="s">
        <v>33</v>
      </c>
      <c r="M40" s="259" t="s">
        <v>33</v>
      </c>
    </row>
    <row r="41" spans="1:13" ht="12.95" customHeight="1" x14ac:dyDescent="0.2">
      <c r="A41" s="378" t="s">
        <v>85</v>
      </c>
      <c r="B41" s="537">
        <v>46.54</v>
      </c>
      <c r="C41" s="537">
        <v>37.04</v>
      </c>
      <c r="D41" s="537">
        <v>78.66</v>
      </c>
      <c r="E41" s="537">
        <v>88.58</v>
      </c>
      <c r="F41" s="533">
        <v>53.55</v>
      </c>
      <c r="G41" s="533">
        <v>45.94</v>
      </c>
      <c r="H41" s="534">
        <v>16.8</v>
      </c>
      <c r="I41" s="259">
        <v>76.540000000000006</v>
      </c>
      <c r="J41" s="259">
        <v>51.98</v>
      </c>
      <c r="K41" s="259">
        <v>24.2</v>
      </c>
      <c r="L41" s="259">
        <v>50.65</v>
      </c>
      <c r="M41" s="259">
        <v>14.54</v>
      </c>
    </row>
    <row r="42" spans="1:13" ht="12.95" customHeight="1" x14ac:dyDescent="0.2">
      <c r="A42" s="378" t="s">
        <v>86</v>
      </c>
      <c r="B42" s="537" t="s">
        <v>33</v>
      </c>
      <c r="C42" s="537">
        <v>2.79</v>
      </c>
      <c r="D42" s="537">
        <v>-1.37</v>
      </c>
      <c r="E42" s="537">
        <v>-2.99</v>
      </c>
      <c r="F42" s="533">
        <v>3.19</v>
      </c>
      <c r="G42" s="533">
        <v>12.69</v>
      </c>
      <c r="H42" s="534">
        <v>14.15</v>
      </c>
      <c r="I42" s="259">
        <v>191.22</v>
      </c>
      <c r="J42" s="546">
        <v>1210.7</v>
      </c>
      <c r="K42" s="546">
        <v>25.79</v>
      </c>
      <c r="L42" s="546">
        <v>62.32</v>
      </c>
      <c r="M42" s="546">
        <v>91.63</v>
      </c>
    </row>
    <row r="43" spans="1:13" ht="24" x14ac:dyDescent="0.2">
      <c r="A43" s="381" t="s">
        <v>55</v>
      </c>
      <c r="B43" s="537">
        <v>8.0500000000000007</v>
      </c>
      <c r="C43" s="537">
        <v>1.88</v>
      </c>
      <c r="D43" s="537">
        <v>14.07</v>
      </c>
      <c r="E43" s="537">
        <v>10.79</v>
      </c>
      <c r="F43" s="533">
        <v>14.63</v>
      </c>
      <c r="G43" s="533">
        <v>16.829999999999998</v>
      </c>
      <c r="H43" s="534">
        <v>-1.99</v>
      </c>
      <c r="I43" s="259">
        <v>29.65</v>
      </c>
      <c r="J43" s="259">
        <v>19.09</v>
      </c>
      <c r="K43" s="259">
        <v>31.75</v>
      </c>
      <c r="L43" s="259">
        <v>39.909999999999997</v>
      </c>
      <c r="M43" s="259">
        <v>53.35</v>
      </c>
    </row>
    <row r="44" spans="1:13" ht="12.95" customHeight="1" x14ac:dyDescent="0.2">
      <c r="A44" s="378" t="s">
        <v>103</v>
      </c>
      <c r="B44" s="537">
        <v>33.229999999999997</v>
      </c>
      <c r="C44" s="537">
        <v>16.170000000000002</v>
      </c>
      <c r="D44" s="537">
        <v>12.18</v>
      </c>
      <c r="E44" s="537">
        <v>6.81</v>
      </c>
      <c r="F44" s="533">
        <v>13.05</v>
      </c>
      <c r="G44" s="533">
        <v>5.91</v>
      </c>
      <c r="H44" s="534">
        <v>-10.130000000000001</v>
      </c>
      <c r="I44" s="259">
        <v>1.81</v>
      </c>
      <c r="J44" s="259">
        <v>5.64</v>
      </c>
      <c r="K44" s="259">
        <v>52.49</v>
      </c>
      <c r="L44" s="259">
        <v>23.02</v>
      </c>
      <c r="M44" s="259">
        <v>21.41</v>
      </c>
    </row>
    <row r="45" spans="1:13" ht="12.95" customHeight="1" x14ac:dyDescent="0.2">
      <c r="A45" s="378" t="s">
        <v>56</v>
      </c>
      <c r="B45" s="537">
        <v>17.46</v>
      </c>
      <c r="C45" s="537">
        <v>-15.93</v>
      </c>
      <c r="D45" s="537">
        <v>48.76</v>
      </c>
      <c r="E45" s="537">
        <v>56.75</v>
      </c>
      <c r="F45" s="533">
        <v>29.52</v>
      </c>
      <c r="G45" s="533">
        <v>9.01</v>
      </c>
      <c r="H45" s="534">
        <v>-9.17</v>
      </c>
      <c r="I45" s="259">
        <v>20.76</v>
      </c>
      <c r="J45" s="259">
        <v>16.11</v>
      </c>
      <c r="K45" s="259">
        <v>19.03</v>
      </c>
      <c r="L45" s="259">
        <v>66.36</v>
      </c>
      <c r="M45" s="259">
        <v>191.51</v>
      </c>
    </row>
    <row r="46" spans="1:13" ht="6.75" customHeight="1" thickBot="1" x14ac:dyDescent="0.25">
      <c r="A46" s="535"/>
      <c r="B46" s="547"/>
      <c r="C46" s="547"/>
      <c r="D46" s="547"/>
      <c r="E46" s="547"/>
      <c r="F46" s="384"/>
      <c r="G46" s="384"/>
      <c r="H46" s="384"/>
      <c r="I46" s="384"/>
      <c r="J46" s="384"/>
      <c r="K46" s="384"/>
      <c r="L46" s="384"/>
      <c r="M46" s="384"/>
    </row>
    <row r="47" spans="1:13" ht="6" customHeight="1" x14ac:dyDescent="0.2">
      <c r="A47" s="538"/>
    </row>
    <row r="48" spans="1:13" ht="12.95" customHeight="1" x14ac:dyDescent="0.2">
      <c r="A48" s="538" t="s">
        <v>460</v>
      </c>
    </row>
  </sheetData>
  <hyperlinks>
    <hyperlink ref="A1" location="Мазмуну!A1" display="МАЗМУНУНА  кайтуу" xr:uid="{00000000-0004-0000-7B00-000000000000}"/>
  </hyperlinks>
  <pageMargins left="0.78740157480314965" right="0.78740157480314965" top="0.70866141732283472" bottom="0.70866141732283472" header="0.51181102362204722" footer="0.51181102362204722"/>
  <pageSetup paperSize="9"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M46"/>
  <sheetViews>
    <sheetView workbookViewId="0">
      <selection activeCell="M42" sqref="M42"/>
    </sheetView>
  </sheetViews>
  <sheetFormatPr defaultColWidth="9.28515625" defaultRowHeight="12.95" customHeight="1" x14ac:dyDescent="0.2"/>
  <cols>
    <col min="1" max="1" width="42.7109375" style="245" customWidth="1"/>
    <col min="2" max="2" width="8.5703125" style="245" hidden="1" customWidth="1"/>
    <col min="3" max="5" width="8.7109375" style="245" hidden="1" customWidth="1"/>
    <col min="6" max="6" width="8.42578125" style="245" hidden="1" customWidth="1"/>
    <col min="7" max="8" width="9.42578125" style="245" hidden="1" customWidth="1"/>
    <col min="9" max="13" width="9.42578125" style="245" customWidth="1"/>
    <col min="14" max="16384" width="9.28515625" style="245"/>
  </cols>
  <sheetData>
    <row r="1" spans="1:13" s="6" customFormat="1" ht="12.95" customHeight="1" x14ac:dyDescent="0.2">
      <c r="A1" s="952" t="s">
        <v>1375</v>
      </c>
    </row>
    <row r="2" spans="1:13" s="529" customFormat="1" ht="18" customHeight="1" x14ac:dyDescent="0.25">
      <c r="A2" s="370" t="s">
        <v>461</v>
      </c>
    </row>
    <row r="3" spans="1:13" s="529" customFormat="1" ht="18" customHeight="1" x14ac:dyDescent="0.25">
      <c r="A3" s="370" t="s">
        <v>462</v>
      </c>
    </row>
    <row r="4" spans="1:13" ht="18" customHeight="1" thickBot="1" x14ac:dyDescent="0.25">
      <c r="A4" s="372" t="s">
        <v>463</v>
      </c>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2">
        <v>2023</v>
      </c>
      <c r="L5" s="282">
        <v>2024</v>
      </c>
      <c r="M5" s="282">
        <v>2025</v>
      </c>
    </row>
    <row r="6" spans="1:13" ht="3.6" customHeight="1" x14ac:dyDescent="0.2"/>
    <row r="7" spans="1:13" s="233" customFormat="1" ht="12.95" customHeight="1" x14ac:dyDescent="0.2">
      <c r="A7" s="375" t="s">
        <v>19</v>
      </c>
      <c r="B7" s="548">
        <v>1.1499999999999999</v>
      </c>
      <c r="C7" s="548">
        <v>1.45</v>
      </c>
      <c r="D7" s="548">
        <v>1.45</v>
      </c>
      <c r="E7" s="548">
        <v>1.32</v>
      </c>
      <c r="F7" s="531">
        <v>1.29</v>
      </c>
      <c r="G7" s="531">
        <v>1.44</v>
      </c>
      <c r="H7" s="549">
        <v>1.48</v>
      </c>
      <c r="I7" s="549">
        <v>1.52</v>
      </c>
      <c r="J7" s="549">
        <v>1.56</v>
      </c>
      <c r="K7" s="549">
        <v>1.48</v>
      </c>
      <c r="L7" s="549">
        <v>1.57</v>
      </c>
      <c r="M7" s="549">
        <v>1.37</v>
      </c>
    </row>
    <row r="8" spans="1:13" ht="12.95" customHeight="1" x14ac:dyDescent="0.2">
      <c r="A8" s="376" t="s">
        <v>20</v>
      </c>
      <c r="B8" s="550"/>
      <c r="C8" s="550"/>
      <c r="D8" s="550"/>
      <c r="E8" s="550"/>
      <c r="F8" s="533"/>
      <c r="G8" s="533"/>
      <c r="H8" s="551"/>
      <c r="I8" s="551"/>
      <c r="J8" s="551"/>
      <c r="K8" s="551"/>
      <c r="L8" s="551"/>
      <c r="M8" s="551"/>
    </row>
    <row r="9" spans="1:13" ht="12.95" customHeight="1" x14ac:dyDescent="0.2">
      <c r="A9" s="143" t="s">
        <v>21</v>
      </c>
      <c r="B9" s="550">
        <v>1.78</v>
      </c>
      <c r="C9" s="550">
        <v>1.68</v>
      </c>
      <c r="D9" s="550">
        <v>1.48</v>
      </c>
      <c r="E9" s="550">
        <v>1.59</v>
      </c>
      <c r="F9" s="533">
        <v>1.72</v>
      </c>
      <c r="G9" s="533">
        <v>1.74</v>
      </c>
      <c r="H9" s="551">
        <v>1.83</v>
      </c>
      <c r="I9" s="551">
        <v>2.0099999999999998</v>
      </c>
      <c r="J9" s="551">
        <v>2.2200000000000002</v>
      </c>
      <c r="K9" s="551">
        <v>1.97</v>
      </c>
      <c r="L9" s="551">
        <v>1.82</v>
      </c>
      <c r="M9" s="551">
        <v>1.39</v>
      </c>
    </row>
    <row r="10" spans="1:13" ht="12.95" customHeight="1" x14ac:dyDescent="0.2">
      <c r="A10" s="378" t="s">
        <v>101</v>
      </c>
      <c r="B10" s="533">
        <v>1.19</v>
      </c>
      <c r="C10" s="533">
        <v>0.88</v>
      </c>
      <c r="D10" s="533">
        <v>0.78</v>
      </c>
      <c r="E10" s="533">
        <v>0.68</v>
      </c>
      <c r="F10" s="533">
        <v>0.63</v>
      </c>
      <c r="G10" s="533">
        <v>1.31</v>
      </c>
      <c r="H10" s="533">
        <v>1.07</v>
      </c>
      <c r="I10" s="533">
        <v>1.59</v>
      </c>
      <c r="J10" s="533">
        <v>1.39</v>
      </c>
      <c r="K10" s="533">
        <v>1.28</v>
      </c>
      <c r="L10" s="533">
        <v>1.18</v>
      </c>
      <c r="M10" s="533">
        <v>1.49</v>
      </c>
    </row>
    <row r="11" spans="1:13" ht="12.95" customHeight="1" x14ac:dyDescent="0.2">
      <c r="A11" s="378" t="s">
        <v>64</v>
      </c>
      <c r="B11" s="533">
        <v>1.03</v>
      </c>
      <c r="C11" s="533">
        <v>2.72</v>
      </c>
      <c r="D11" s="533">
        <v>2.85</v>
      </c>
      <c r="E11" s="533">
        <v>2.46</v>
      </c>
      <c r="F11" s="533">
        <v>2.36</v>
      </c>
      <c r="G11" s="533">
        <v>2.13</v>
      </c>
      <c r="H11" s="533">
        <v>2.39</v>
      </c>
      <c r="I11" s="533">
        <v>2.17</v>
      </c>
      <c r="J11" s="533">
        <v>2.58</v>
      </c>
      <c r="K11" s="533">
        <v>2.52</v>
      </c>
      <c r="L11" s="533">
        <v>2.17</v>
      </c>
      <c r="M11" s="533">
        <v>2.0299999999999998</v>
      </c>
    </row>
    <row r="12" spans="1:13" ht="23.45" customHeight="1" x14ac:dyDescent="0.2">
      <c r="A12" s="379" t="s">
        <v>90</v>
      </c>
      <c r="B12" s="533">
        <v>1.69</v>
      </c>
      <c r="C12" s="533">
        <v>1.78</v>
      </c>
      <c r="D12" s="533">
        <v>1.64</v>
      </c>
      <c r="E12" s="533">
        <v>1.93</v>
      </c>
      <c r="F12" s="533">
        <v>1.79</v>
      </c>
      <c r="G12" s="533">
        <v>1.79</v>
      </c>
      <c r="H12" s="533">
        <v>2.04</v>
      </c>
      <c r="I12" s="533">
        <v>1.98</v>
      </c>
      <c r="J12" s="533">
        <v>2.14</v>
      </c>
      <c r="K12" s="533">
        <v>2.0499999999999998</v>
      </c>
      <c r="L12" s="533">
        <v>2.13</v>
      </c>
      <c r="M12" s="533">
        <v>2.13</v>
      </c>
    </row>
    <row r="13" spans="1:13" ht="12.95" customHeight="1" x14ac:dyDescent="0.2">
      <c r="A13" s="380" t="s">
        <v>66</v>
      </c>
      <c r="B13" s="533">
        <v>2.0699999999999998</v>
      </c>
      <c r="C13" s="533">
        <v>34.130000000000003</v>
      </c>
      <c r="D13" s="533">
        <v>0.9</v>
      </c>
      <c r="E13" s="533">
        <v>1.1399999999999999</v>
      </c>
      <c r="F13" s="533">
        <v>0.9</v>
      </c>
      <c r="G13" s="533">
        <v>2.14</v>
      </c>
      <c r="H13" s="533">
        <v>3.13</v>
      </c>
      <c r="I13" s="533">
        <v>3.47</v>
      </c>
      <c r="J13" s="533">
        <v>3.36</v>
      </c>
      <c r="K13" s="533">
        <v>3.46</v>
      </c>
      <c r="L13" s="533">
        <v>3.22</v>
      </c>
      <c r="M13" s="533">
        <v>5.74</v>
      </c>
    </row>
    <row r="14" spans="1:13" ht="36" x14ac:dyDescent="0.2">
      <c r="A14" s="379" t="s">
        <v>91</v>
      </c>
      <c r="B14" s="533">
        <v>2.2400000000000002</v>
      </c>
      <c r="C14" s="533">
        <v>2.38</v>
      </c>
      <c r="D14" s="533">
        <v>0.8</v>
      </c>
      <c r="E14" s="533">
        <v>1.1499999999999999</v>
      </c>
      <c r="F14" s="533">
        <v>1.07</v>
      </c>
      <c r="G14" s="533">
        <v>1.03</v>
      </c>
      <c r="H14" s="533">
        <v>1.18</v>
      </c>
      <c r="I14" s="533">
        <v>1.25</v>
      </c>
      <c r="J14" s="533">
        <v>1.49</v>
      </c>
      <c r="K14" s="533">
        <v>1.41</v>
      </c>
      <c r="L14" s="533">
        <v>1.35</v>
      </c>
      <c r="M14" s="533">
        <v>1.32</v>
      </c>
    </row>
    <row r="15" spans="1:13" ht="24" x14ac:dyDescent="0.2">
      <c r="A15" s="379" t="s">
        <v>68</v>
      </c>
      <c r="B15" s="533">
        <v>1.07</v>
      </c>
      <c r="C15" s="533">
        <v>1.1200000000000001</v>
      </c>
      <c r="D15" s="533">
        <v>1.07</v>
      </c>
      <c r="E15" s="533">
        <v>0.92</v>
      </c>
      <c r="F15" s="533">
        <v>0.89</v>
      </c>
      <c r="G15" s="533">
        <v>0.88</v>
      </c>
      <c r="H15" s="533">
        <v>1.1599999999999999</v>
      </c>
      <c r="I15" s="533">
        <v>1.28</v>
      </c>
      <c r="J15" s="533">
        <v>1.53</v>
      </c>
      <c r="K15" s="533">
        <v>1.96</v>
      </c>
      <c r="L15" s="533">
        <v>2.14</v>
      </c>
      <c r="M15" s="533">
        <v>2.2599999999999998</v>
      </c>
    </row>
    <row r="16" spans="1:13" ht="23.85" customHeight="1" x14ac:dyDescent="0.2">
      <c r="A16" s="379" t="s">
        <v>95</v>
      </c>
      <c r="B16" s="533">
        <v>0.39</v>
      </c>
      <c r="C16" s="533">
        <v>2.0699999999999998</v>
      </c>
      <c r="D16" s="533">
        <v>2.52</v>
      </c>
      <c r="E16" s="533">
        <v>3.43</v>
      </c>
      <c r="F16" s="533">
        <v>1.54</v>
      </c>
      <c r="G16" s="533">
        <v>1.17</v>
      </c>
      <c r="H16" s="533">
        <v>0.85</v>
      </c>
      <c r="I16" s="533">
        <v>0.68</v>
      </c>
      <c r="J16" s="533">
        <v>0.59</v>
      </c>
      <c r="K16" s="533">
        <v>0.49</v>
      </c>
      <c r="L16" s="533">
        <v>0.69</v>
      </c>
      <c r="M16" s="533">
        <v>0.65</v>
      </c>
    </row>
    <row r="17" spans="1:13" ht="12.95" customHeight="1" x14ac:dyDescent="0.2">
      <c r="A17" s="380" t="s">
        <v>70</v>
      </c>
      <c r="B17" s="533">
        <v>2.83</v>
      </c>
      <c r="C17" s="533">
        <v>1.64</v>
      </c>
      <c r="D17" s="533">
        <v>1.46</v>
      </c>
      <c r="E17" s="533">
        <v>1.22</v>
      </c>
      <c r="F17" s="533">
        <v>1.1399999999999999</v>
      </c>
      <c r="G17" s="533">
        <v>0.88</v>
      </c>
      <c r="H17" s="533">
        <v>0.96</v>
      </c>
      <c r="I17" s="533">
        <v>0.65</v>
      </c>
      <c r="J17" s="533">
        <v>0.52</v>
      </c>
      <c r="K17" s="533">
        <v>1.26</v>
      </c>
      <c r="L17" s="533">
        <v>1.44</v>
      </c>
      <c r="M17" s="533">
        <v>1.89</v>
      </c>
    </row>
    <row r="18" spans="1:13" ht="12.95" customHeight="1" x14ac:dyDescent="0.2">
      <c r="A18" s="380" t="s">
        <v>71</v>
      </c>
      <c r="B18" s="533">
        <v>1.05</v>
      </c>
      <c r="C18" s="533">
        <v>1.52</v>
      </c>
      <c r="D18" s="533">
        <v>1.32</v>
      </c>
      <c r="E18" s="533">
        <v>1.5</v>
      </c>
      <c r="F18" s="533">
        <v>2.0099999999999998</v>
      </c>
      <c r="G18" s="533">
        <v>2.31</v>
      </c>
      <c r="H18" s="533">
        <v>3.45</v>
      </c>
      <c r="I18" s="533">
        <v>1.45</v>
      </c>
      <c r="J18" s="533">
        <v>2.63</v>
      </c>
      <c r="K18" s="533">
        <v>2.85</v>
      </c>
      <c r="L18" s="533">
        <v>1.81</v>
      </c>
      <c r="M18" s="533">
        <v>0.9</v>
      </c>
    </row>
    <row r="19" spans="1:13" ht="12.95" customHeight="1" x14ac:dyDescent="0.2">
      <c r="A19" s="380" t="s">
        <v>72</v>
      </c>
      <c r="B19" s="533">
        <v>1.59</v>
      </c>
      <c r="C19" s="533">
        <v>1.56</v>
      </c>
      <c r="D19" s="533">
        <v>1.89</v>
      </c>
      <c r="E19" s="533">
        <v>1.97</v>
      </c>
      <c r="F19" s="533">
        <v>1.91</v>
      </c>
      <c r="G19" s="533">
        <v>1.87</v>
      </c>
      <c r="H19" s="533">
        <v>1.79</v>
      </c>
      <c r="I19" s="533">
        <v>2.0699999999999998</v>
      </c>
      <c r="J19" s="533">
        <v>2.09</v>
      </c>
      <c r="K19" s="533">
        <v>1.4</v>
      </c>
      <c r="L19" s="533">
        <v>1.46</v>
      </c>
      <c r="M19" s="533">
        <v>1.1399999999999999</v>
      </c>
    </row>
    <row r="20" spans="1:13" ht="12.95" customHeight="1" x14ac:dyDescent="0.2">
      <c r="A20" s="317" t="s">
        <v>363</v>
      </c>
      <c r="B20" s="533">
        <v>1.17</v>
      </c>
      <c r="C20" s="533">
        <v>1.02</v>
      </c>
      <c r="D20" s="533">
        <v>1.02</v>
      </c>
      <c r="E20" s="533">
        <v>1.23</v>
      </c>
      <c r="F20" s="533">
        <v>1.1100000000000001</v>
      </c>
      <c r="G20" s="533">
        <v>1.02</v>
      </c>
      <c r="H20" s="533">
        <v>1.0900000000000001</v>
      </c>
      <c r="I20" s="533">
        <v>1.23</v>
      </c>
      <c r="J20" s="533">
        <v>1.41</v>
      </c>
      <c r="K20" s="533">
        <v>1.84</v>
      </c>
      <c r="L20" s="533">
        <v>2.1</v>
      </c>
      <c r="M20" s="533">
        <v>1.76</v>
      </c>
    </row>
    <row r="21" spans="1:13" ht="36" x14ac:dyDescent="0.2">
      <c r="A21" s="379" t="s">
        <v>96</v>
      </c>
      <c r="B21" s="533">
        <v>1.65</v>
      </c>
      <c r="C21" s="533">
        <v>4.9800000000000004</v>
      </c>
      <c r="D21" s="533">
        <v>5.94</v>
      </c>
      <c r="E21" s="533">
        <v>3.94</v>
      </c>
      <c r="F21" s="533">
        <v>4.9800000000000004</v>
      </c>
      <c r="G21" s="533">
        <v>3.4</v>
      </c>
      <c r="H21" s="533">
        <v>4.84</v>
      </c>
      <c r="I21" s="533">
        <v>4.74</v>
      </c>
      <c r="J21" s="533">
        <v>7.42</v>
      </c>
      <c r="K21" s="533">
        <v>5.83</v>
      </c>
      <c r="L21" s="533">
        <v>3.12</v>
      </c>
      <c r="M21" s="533">
        <v>2.85</v>
      </c>
    </row>
    <row r="22" spans="1:13" ht="24" x14ac:dyDescent="0.2">
      <c r="A22" s="379" t="s">
        <v>75</v>
      </c>
      <c r="B22" s="533">
        <v>0.72</v>
      </c>
      <c r="C22" s="533">
        <v>2.97</v>
      </c>
      <c r="D22" s="533">
        <v>3.05</v>
      </c>
      <c r="E22" s="533">
        <v>3.02</v>
      </c>
      <c r="F22" s="533">
        <v>1.95</v>
      </c>
      <c r="G22" s="533">
        <v>3.11</v>
      </c>
      <c r="H22" s="533">
        <v>21.55</v>
      </c>
      <c r="I22" s="533">
        <v>1.6</v>
      </c>
      <c r="J22" s="533">
        <v>1.57</v>
      </c>
      <c r="K22" s="533">
        <v>3.25</v>
      </c>
      <c r="L22" s="533">
        <v>1.53</v>
      </c>
      <c r="M22" s="533">
        <v>2.38</v>
      </c>
    </row>
    <row r="23" spans="1:13" ht="12.95" customHeight="1" x14ac:dyDescent="0.2">
      <c r="A23" s="380" t="s">
        <v>76</v>
      </c>
      <c r="B23" s="533">
        <v>1.25</v>
      </c>
      <c r="C23" s="533">
        <v>1.41</v>
      </c>
      <c r="D23" s="533">
        <v>1.51</v>
      </c>
      <c r="E23" s="533">
        <v>1.47</v>
      </c>
      <c r="F23" s="533">
        <v>1.39</v>
      </c>
      <c r="G23" s="533">
        <v>1.44</v>
      </c>
      <c r="H23" s="533">
        <v>1.6</v>
      </c>
      <c r="I23" s="533">
        <v>2.0699999999999998</v>
      </c>
      <c r="J23" s="533">
        <v>2.84</v>
      </c>
      <c r="K23" s="533">
        <v>3.16</v>
      </c>
      <c r="L23" s="533">
        <v>3.15</v>
      </c>
      <c r="M23" s="533">
        <v>3.01</v>
      </c>
    </row>
    <row r="24" spans="1:13" ht="14.45" customHeight="1" x14ac:dyDescent="0.2">
      <c r="A24" s="379" t="s">
        <v>77</v>
      </c>
      <c r="B24" s="533">
        <v>1.87</v>
      </c>
      <c r="C24" s="533">
        <v>2.0699999999999998</v>
      </c>
      <c r="D24" s="533">
        <v>2.2799999999999998</v>
      </c>
      <c r="E24" s="533">
        <v>2.69</v>
      </c>
      <c r="F24" s="533">
        <v>3.84</v>
      </c>
      <c r="G24" s="533">
        <v>3.1</v>
      </c>
      <c r="H24" s="533">
        <v>2.29</v>
      </c>
      <c r="I24" s="533">
        <v>2.25</v>
      </c>
      <c r="J24" s="533">
        <v>2.69</v>
      </c>
      <c r="K24" s="533">
        <v>2.11</v>
      </c>
      <c r="L24" s="533">
        <v>2.56</v>
      </c>
      <c r="M24" s="533">
        <v>2.62</v>
      </c>
    </row>
    <row r="25" spans="1:13" ht="12" x14ac:dyDescent="0.2">
      <c r="A25" s="379" t="s">
        <v>78</v>
      </c>
      <c r="B25" s="533">
        <v>1.91</v>
      </c>
      <c r="C25" s="533">
        <v>2.56</v>
      </c>
      <c r="D25" s="533">
        <v>2.35</v>
      </c>
      <c r="E25" s="533">
        <v>3.66</v>
      </c>
      <c r="F25" s="533">
        <v>2.5099999999999998</v>
      </c>
      <c r="G25" s="533">
        <v>2.88</v>
      </c>
      <c r="H25" s="533">
        <v>2.38</v>
      </c>
      <c r="I25" s="533">
        <v>2.21</v>
      </c>
      <c r="J25" s="533">
        <v>2.2000000000000002</v>
      </c>
      <c r="K25" s="533">
        <v>2.1</v>
      </c>
      <c r="L25" s="533">
        <v>1.47</v>
      </c>
      <c r="M25" s="533">
        <v>1.87</v>
      </c>
    </row>
    <row r="26" spans="1:13" ht="24" x14ac:dyDescent="0.2">
      <c r="A26" s="379" t="s">
        <v>104</v>
      </c>
      <c r="B26" s="533">
        <v>1.84</v>
      </c>
      <c r="C26" s="533">
        <v>1.82</v>
      </c>
      <c r="D26" s="533">
        <v>1.87</v>
      </c>
      <c r="E26" s="533">
        <v>1.83</v>
      </c>
      <c r="F26" s="533">
        <v>2.16</v>
      </c>
      <c r="G26" s="533">
        <v>1.92</v>
      </c>
      <c r="H26" s="533">
        <v>1.26</v>
      </c>
      <c r="I26" s="533">
        <v>1.1599999999999999</v>
      </c>
      <c r="J26" s="533">
        <v>1.6</v>
      </c>
      <c r="K26" s="533">
        <v>1.93</v>
      </c>
      <c r="L26" s="533">
        <v>2.0299999999999998</v>
      </c>
      <c r="M26" s="533">
        <v>1.7</v>
      </c>
    </row>
    <row r="27" spans="1:13" ht="24" customHeight="1" x14ac:dyDescent="0.2">
      <c r="A27" s="381" t="s">
        <v>22</v>
      </c>
      <c r="B27" s="533">
        <v>1.1100000000000001</v>
      </c>
      <c r="C27" s="533">
        <v>1.03</v>
      </c>
      <c r="D27" s="533">
        <v>1.41</v>
      </c>
      <c r="E27" s="533">
        <v>1.19</v>
      </c>
      <c r="F27" s="533">
        <v>1.1599999999999999</v>
      </c>
      <c r="G27" s="533">
        <v>1.0900000000000001</v>
      </c>
      <c r="H27" s="533">
        <v>1.23</v>
      </c>
      <c r="I27" s="533">
        <v>1.4</v>
      </c>
      <c r="J27" s="533">
        <v>0.97</v>
      </c>
      <c r="K27" s="533">
        <v>0.88</v>
      </c>
      <c r="L27" s="533">
        <v>1.54</v>
      </c>
      <c r="M27" s="533">
        <v>1.99</v>
      </c>
    </row>
    <row r="28" spans="1:13" ht="24" customHeight="1" x14ac:dyDescent="0.2">
      <c r="A28" s="379" t="s">
        <v>79</v>
      </c>
      <c r="B28" s="533">
        <v>1.33</v>
      </c>
      <c r="C28" s="533">
        <v>1</v>
      </c>
      <c r="D28" s="533">
        <v>1.1599999999999999</v>
      </c>
      <c r="E28" s="533">
        <v>0.93</v>
      </c>
      <c r="F28" s="533">
        <v>1.03</v>
      </c>
      <c r="G28" s="533">
        <v>0.99</v>
      </c>
      <c r="H28" s="533">
        <v>1.2</v>
      </c>
      <c r="I28" s="533">
        <v>1.4</v>
      </c>
      <c r="J28" s="533">
        <v>0.89</v>
      </c>
      <c r="K28" s="533">
        <v>0.81</v>
      </c>
      <c r="L28" s="533">
        <v>1.76</v>
      </c>
      <c r="M28" s="533">
        <v>2.78</v>
      </c>
    </row>
    <row r="29" spans="1:13" ht="24" x14ac:dyDescent="0.2">
      <c r="A29" s="379" t="s">
        <v>80</v>
      </c>
      <c r="B29" s="533">
        <v>0.5</v>
      </c>
      <c r="C29" s="533">
        <v>1.41</v>
      </c>
      <c r="D29" s="533">
        <v>3.76</v>
      </c>
      <c r="E29" s="533">
        <v>6.53</v>
      </c>
      <c r="F29" s="533">
        <v>2.73</v>
      </c>
      <c r="G29" s="533">
        <v>2.44</v>
      </c>
      <c r="H29" s="533">
        <v>1.98</v>
      </c>
      <c r="I29" s="533">
        <v>2.19</v>
      </c>
      <c r="J29" s="533">
        <v>2.29</v>
      </c>
      <c r="K29" s="533">
        <v>2.0499999999999998</v>
      </c>
      <c r="L29" s="533">
        <v>2.08</v>
      </c>
      <c r="M29" s="533">
        <v>1.9</v>
      </c>
    </row>
    <row r="30" spans="1:13" ht="13.35" customHeight="1" x14ac:dyDescent="0.2">
      <c r="A30" s="379" t="s">
        <v>23</v>
      </c>
      <c r="B30" s="533">
        <v>0.84</v>
      </c>
      <c r="C30" s="533">
        <v>0.82</v>
      </c>
      <c r="D30" s="533">
        <v>0.91</v>
      </c>
      <c r="E30" s="533">
        <v>1.01</v>
      </c>
      <c r="F30" s="533">
        <v>0.97</v>
      </c>
      <c r="G30" s="533">
        <v>0.93</v>
      </c>
      <c r="H30" s="533">
        <v>0.93</v>
      </c>
      <c r="I30" s="533">
        <v>0.96</v>
      </c>
      <c r="J30" s="533">
        <v>0.76</v>
      </c>
      <c r="K30" s="533">
        <v>0.77</v>
      </c>
      <c r="L30" s="533">
        <v>0.65</v>
      </c>
      <c r="M30" s="533">
        <v>0.54</v>
      </c>
    </row>
    <row r="31" spans="1:13" ht="24" customHeight="1" x14ac:dyDescent="0.2">
      <c r="A31" s="381" t="s">
        <v>81</v>
      </c>
      <c r="B31" s="533">
        <v>1.1200000000000001</v>
      </c>
      <c r="C31" s="533">
        <v>1.05</v>
      </c>
      <c r="D31" s="533">
        <v>1.08</v>
      </c>
      <c r="E31" s="533">
        <v>1.22</v>
      </c>
      <c r="F31" s="533">
        <v>1.0900000000000001</v>
      </c>
      <c r="G31" s="533">
        <v>1.36</v>
      </c>
      <c r="H31" s="533">
        <v>1.49</v>
      </c>
      <c r="I31" s="533">
        <v>1.35</v>
      </c>
      <c r="J31" s="533">
        <v>1.78</v>
      </c>
      <c r="K31" s="533">
        <v>1.81</v>
      </c>
      <c r="L31" s="533">
        <v>1.89</v>
      </c>
      <c r="M31" s="533">
        <v>1.26</v>
      </c>
    </row>
    <row r="32" spans="1:13" ht="12" x14ac:dyDescent="0.2">
      <c r="A32" s="378" t="s">
        <v>24</v>
      </c>
      <c r="B32" s="533">
        <v>0.96</v>
      </c>
      <c r="C32" s="533">
        <v>0.91</v>
      </c>
      <c r="D32" s="533">
        <v>1</v>
      </c>
      <c r="E32" s="533">
        <v>1.08</v>
      </c>
      <c r="F32" s="533">
        <v>1</v>
      </c>
      <c r="G32" s="533">
        <v>0.99</v>
      </c>
      <c r="H32" s="533">
        <v>1.04</v>
      </c>
      <c r="I32" s="533">
        <v>1.1399999999999999</v>
      </c>
      <c r="J32" s="533">
        <v>1.21</v>
      </c>
      <c r="K32" s="533">
        <v>1.2</v>
      </c>
      <c r="L32" s="533">
        <v>1.1100000000000001</v>
      </c>
      <c r="M32" s="533">
        <v>1.17</v>
      </c>
    </row>
    <row r="33" spans="1:13" ht="24" x14ac:dyDescent="0.2">
      <c r="A33" s="381" t="s">
        <v>102</v>
      </c>
      <c r="B33" s="533">
        <v>1.3</v>
      </c>
      <c r="C33" s="533">
        <v>1.22</v>
      </c>
      <c r="D33" s="533">
        <v>1.28</v>
      </c>
      <c r="E33" s="533">
        <v>1.3</v>
      </c>
      <c r="F33" s="533">
        <v>1.34</v>
      </c>
      <c r="G33" s="533">
        <v>1.45</v>
      </c>
      <c r="H33" s="533">
        <v>1.42</v>
      </c>
      <c r="I33" s="533">
        <v>1.43</v>
      </c>
      <c r="J33" s="533">
        <v>1.48</v>
      </c>
      <c r="K33" s="533">
        <v>1.46</v>
      </c>
      <c r="L33" s="533">
        <v>2.64</v>
      </c>
      <c r="M33" s="533">
        <v>1.75</v>
      </c>
    </row>
    <row r="34" spans="1:13" ht="12" x14ac:dyDescent="0.2">
      <c r="A34" s="378" t="s">
        <v>82</v>
      </c>
      <c r="B34" s="533">
        <v>1.1299999999999999</v>
      </c>
      <c r="C34" s="533">
        <v>1.27</v>
      </c>
      <c r="D34" s="533">
        <v>1.32</v>
      </c>
      <c r="E34" s="533">
        <v>1.64</v>
      </c>
      <c r="F34" s="533">
        <v>1.55</v>
      </c>
      <c r="G34" s="533">
        <v>2.87</v>
      </c>
      <c r="H34" s="533">
        <v>2.2200000000000002</v>
      </c>
      <c r="I34" s="533">
        <v>2.62</v>
      </c>
      <c r="J34" s="533">
        <v>2.64</v>
      </c>
      <c r="K34" s="533">
        <v>2.44</v>
      </c>
      <c r="L34" s="533">
        <v>2.0299999999999998</v>
      </c>
      <c r="M34" s="533">
        <v>2.15</v>
      </c>
    </row>
    <row r="35" spans="1:13" ht="13.5" customHeight="1" x14ac:dyDescent="0.2">
      <c r="A35" s="378" t="s">
        <v>25</v>
      </c>
      <c r="B35" s="533">
        <v>0.85</v>
      </c>
      <c r="C35" s="533">
        <v>0.84</v>
      </c>
      <c r="D35" s="533">
        <v>0.88</v>
      </c>
      <c r="E35" s="533">
        <v>0.98</v>
      </c>
      <c r="F35" s="533">
        <v>0.88</v>
      </c>
      <c r="G35" s="533">
        <v>0.84</v>
      </c>
      <c r="H35" s="533">
        <v>0.59</v>
      </c>
      <c r="I35" s="533">
        <v>0.74</v>
      </c>
      <c r="J35" s="533">
        <v>0.68</v>
      </c>
      <c r="K35" s="533">
        <v>0.81</v>
      </c>
      <c r="L35" s="533">
        <v>1.28</v>
      </c>
      <c r="M35" s="533">
        <v>1.6</v>
      </c>
    </row>
    <row r="36" spans="1:13" ht="13.5" customHeight="1" x14ac:dyDescent="0.2">
      <c r="A36" s="382" t="s">
        <v>26</v>
      </c>
      <c r="B36" s="533">
        <v>2.06</v>
      </c>
      <c r="C36" s="533">
        <v>2.0499999999999998</v>
      </c>
      <c r="D36" s="533">
        <v>1.97</v>
      </c>
      <c r="E36" s="533">
        <v>1.58</v>
      </c>
      <c r="F36" s="533">
        <v>1.54</v>
      </c>
      <c r="G36" s="533">
        <v>1.65</v>
      </c>
      <c r="H36" s="533">
        <v>1.42</v>
      </c>
      <c r="I36" s="533">
        <v>1.31</v>
      </c>
      <c r="J36" s="533">
        <v>1.5</v>
      </c>
      <c r="K36" s="533">
        <v>1.57</v>
      </c>
      <c r="L36" s="533">
        <v>1.3</v>
      </c>
      <c r="M36" s="533">
        <v>1.25</v>
      </c>
    </row>
    <row r="37" spans="1:13" ht="13.5" customHeight="1" x14ac:dyDescent="0.2">
      <c r="A37" s="378" t="s">
        <v>27</v>
      </c>
      <c r="B37" s="533">
        <v>1.36</v>
      </c>
      <c r="C37" s="533">
        <v>1.38</v>
      </c>
      <c r="D37" s="533">
        <v>0.95</v>
      </c>
      <c r="E37" s="533">
        <v>0.92</v>
      </c>
      <c r="F37" s="533">
        <v>1.39</v>
      </c>
      <c r="G37" s="533">
        <v>1.07</v>
      </c>
      <c r="H37" s="533">
        <v>1.03</v>
      </c>
      <c r="I37" s="533">
        <v>0.96</v>
      </c>
      <c r="J37" s="533">
        <v>0.91</v>
      </c>
      <c r="K37" s="533">
        <v>1.1200000000000001</v>
      </c>
      <c r="L37" s="533">
        <v>1.24</v>
      </c>
      <c r="M37" s="533">
        <v>1.1200000000000001</v>
      </c>
    </row>
    <row r="38" spans="1:13" ht="12" x14ac:dyDescent="0.2">
      <c r="A38" s="378" t="s">
        <v>28</v>
      </c>
      <c r="B38" s="533">
        <v>1.23</v>
      </c>
      <c r="C38" s="533">
        <v>47.33</v>
      </c>
      <c r="D38" s="533">
        <v>37.35</v>
      </c>
      <c r="E38" s="533">
        <v>7.03</v>
      </c>
      <c r="F38" s="533">
        <v>9.41</v>
      </c>
      <c r="G38" s="533">
        <v>8.39</v>
      </c>
      <c r="H38" s="533">
        <v>20.98</v>
      </c>
      <c r="I38" s="533">
        <v>5.43</v>
      </c>
      <c r="J38" s="533">
        <v>0.64</v>
      </c>
      <c r="K38" s="533">
        <v>0.88</v>
      </c>
      <c r="L38" s="533">
        <v>1.2</v>
      </c>
      <c r="M38" s="533">
        <v>1.1299999999999999</v>
      </c>
    </row>
    <row r="39" spans="1:13" ht="12.95" customHeight="1" x14ac:dyDescent="0.2">
      <c r="A39" s="378" t="s">
        <v>84</v>
      </c>
      <c r="B39" s="533">
        <v>1</v>
      </c>
      <c r="C39" s="533">
        <v>0.61</v>
      </c>
      <c r="D39" s="533">
        <v>0.56000000000000005</v>
      </c>
      <c r="E39" s="533">
        <v>0.56000000000000005</v>
      </c>
      <c r="F39" s="533">
        <v>0.84</v>
      </c>
      <c r="G39" s="533">
        <v>0.63</v>
      </c>
      <c r="H39" s="533">
        <v>0.65</v>
      </c>
      <c r="I39" s="533">
        <v>0.62</v>
      </c>
      <c r="J39" s="533">
        <v>0.98</v>
      </c>
      <c r="K39" s="533">
        <v>0.93</v>
      </c>
      <c r="L39" s="533">
        <v>0.83</v>
      </c>
      <c r="M39" s="533">
        <v>0.97</v>
      </c>
    </row>
    <row r="40" spans="1:13" ht="12" x14ac:dyDescent="0.2">
      <c r="A40" s="378" t="s">
        <v>32</v>
      </c>
      <c r="B40" s="533">
        <v>1.5</v>
      </c>
      <c r="C40" s="533">
        <v>1.75</v>
      </c>
      <c r="D40" s="533">
        <v>2.44</v>
      </c>
      <c r="E40" s="533">
        <v>1.3</v>
      </c>
      <c r="F40" s="533">
        <v>0.79</v>
      </c>
      <c r="G40" s="533">
        <v>1.32</v>
      </c>
      <c r="H40" s="533">
        <v>2.0699999999999998</v>
      </c>
      <c r="I40" s="533">
        <v>1.36</v>
      </c>
      <c r="J40" s="533">
        <v>1.26</v>
      </c>
      <c r="K40" s="533">
        <v>1.34</v>
      </c>
      <c r="L40" s="533">
        <v>1.1299999999999999</v>
      </c>
      <c r="M40" s="533">
        <v>1.1100000000000001</v>
      </c>
    </row>
    <row r="41" spans="1:13" ht="12.95" customHeight="1" x14ac:dyDescent="0.2">
      <c r="A41" s="378" t="s">
        <v>85</v>
      </c>
      <c r="B41" s="533">
        <v>1.1000000000000001</v>
      </c>
      <c r="C41" s="533">
        <v>1.07</v>
      </c>
      <c r="D41" s="533">
        <v>1.3</v>
      </c>
      <c r="E41" s="533">
        <v>1.45</v>
      </c>
      <c r="F41" s="533">
        <v>1.3</v>
      </c>
      <c r="G41" s="533">
        <v>1.18</v>
      </c>
      <c r="H41" s="533">
        <v>1.02</v>
      </c>
      <c r="I41" s="533">
        <v>1.23</v>
      </c>
      <c r="J41" s="533">
        <v>2.02</v>
      </c>
      <c r="K41" s="533">
        <v>1.72</v>
      </c>
      <c r="L41" s="533">
        <v>1.72</v>
      </c>
      <c r="M41" s="533">
        <v>1.62</v>
      </c>
    </row>
    <row r="42" spans="1:13" ht="12.95" customHeight="1" x14ac:dyDescent="0.2">
      <c r="A42" s="378" t="s">
        <v>86</v>
      </c>
      <c r="B42" s="533">
        <v>0.42</v>
      </c>
      <c r="C42" s="533">
        <v>0.38</v>
      </c>
      <c r="D42" s="533">
        <v>0.32</v>
      </c>
      <c r="E42" s="533">
        <v>0.28999999999999998</v>
      </c>
      <c r="F42" s="533">
        <v>0.36</v>
      </c>
      <c r="G42" s="533">
        <v>0.52</v>
      </c>
      <c r="H42" s="533">
        <v>0.45</v>
      </c>
      <c r="I42" s="533">
        <v>1.23</v>
      </c>
      <c r="J42" s="533">
        <v>3.27</v>
      </c>
      <c r="K42" s="533">
        <v>2.1</v>
      </c>
      <c r="L42" s="533">
        <v>1.2</v>
      </c>
      <c r="M42" s="533">
        <v>1.37</v>
      </c>
    </row>
    <row r="43" spans="1:13" ht="24" x14ac:dyDescent="0.2">
      <c r="A43" s="381" t="s">
        <v>55</v>
      </c>
      <c r="B43" s="533">
        <v>0.78</v>
      </c>
      <c r="C43" s="533">
        <v>0.89</v>
      </c>
      <c r="D43" s="533">
        <v>0.82</v>
      </c>
      <c r="E43" s="533">
        <v>0.83</v>
      </c>
      <c r="F43" s="533">
        <v>0.99</v>
      </c>
      <c r="G43" s="533">
        <v>1.21</v>
      </c>
      <c r="H43" s="533">
        <v>1</v>
      </c>
      <c r="I43" s="533">
        <v>0.99</v>
      </c>
      <c r="J43" s="533">
        <v>0.91</v>
      </c>
      <c r="K43" s="533">
        <v>1.08</v>
      </c>
      <c r="L43" s="533">
        <v>1.1499999999999999</v>
      </c>
      <c r="M43" s="533">
        <v>1.64</v>
      </c>
    </row>
    <row r="44" spans="1:13" ht="12.95" customHeight="1" x14ac:dyDescent="0.2">
      <c r="A44" s="378" t="s">
        <v>103</v>
      </c>
      <c r="B44" s="533">
        <v>0.97</v>
      </c>
      <c r="C44" s="533">
        <v>0.6</v>
      </c>
      <c r="D44" s="533">
        <v>0.37</v>
      </c>
      <c r="E44" s="533">
        <v>0.61</v>
      </c>
      <c r="F44" s="533">
        <v>0.61</v>
      </c>
      <c r="G44" s="533">
        <v>1.1299999999999999</v>
      </c>
      <c r="H44" s="533">
        <v>1.29</v>
      </c>
      <c r="I44" s="533">
        <v>1.34</v>
      </c>
      <c r="J44" s="533">
        <v>2.14</v>
      </c>
      <c r="K44" s="533">
        <v>4.21</v>
      </c>
      <c r="L44" s="533">
        <v>3.96</v>
      </c>
      <c r="M44" s="533">
        <v>2.68</v>
      </c>
    </row>
    <row r="45" spans="1:13" ht="12.95" customHeight="1" x14ac:dyDescent="0.2">
      <c r="A45" s="378" t="s">
        <v>56</v>
      </c>
      <c r="B45" s="533">
        <v>0.99</v>
      </c>
      <c r="C45" s="533">
        <v>0.97</v>
      </c>
      <c r="D45" s="533">
        <v>0.93</v>
      </c>
      <c r="E45" s="533">
        <v>1.37</v>
      </c>
      <c r="F45" s="533">
        <v>1.68</v>
      </c>
      <c r="G45" s="533">
        <v>1.62</v>
      </c>
      <c r="H45" s="533">
        <v>3.57</v>
      </c>
      <c r="I45" s="533">
        <v>5.22</v>
      </c>
      <c r="J45" s="533">
        <v>8.49</v>
      </c>
      <c r="K45" s="533">
        <v>4.25</v>
      </c>
      <c r="L45" s="533">
        <v>2.6</v>
      </c>
      <c r="M45" s="533">
        <v>2.66</v>
      </c>
    </row>
    <row r="46" spans="1:13" ht="4.3499999999999996" customHeight="1" thickBot="1" x14ac:dyDescent="0.25">
      <c r="A46" s="535"/>
      <c r="B46" s="384"/>
      <c r="C46" s="384"/>
      <c r="D46" s="384"/>
      <c r="E46" s="384"/>
      <c r="F46" s="384"/>
      <c r="G46" s="384"/>
      <c r="H46" s="384"/>
      <c r="I46" s="384"/>
      <c r="J46" s="384"/>
      <c r="K46" s="384"/>
      <c r="L46" s="384"/>
      <c r="M46" s="384"/>
    </row>
  </sheetData>
  <hyperlinks>
    <hyperlink ref="A1" location="Мазмуну!A1" display="МАЗМУНУНА  кайтуу" xr:uid="{00000000-0004-0000-7C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M46"/>
  <sheetViews>
    <sheetView workbookViewId="0">
      <selection activeCell="M42" sqref="M42"/>
    </sheetView>
  </sheetViews>
  <sheetFormatPr defaultColWidth="9.28515625" defaultRowHeight="12.95" customHeight="1" x14ac:dyDescent="0.2"/>
  <cols>
    <col min="1" max="1" width="42.7109375" style="245" customWidth="1"/>
    <col min="2" max="5" width="8.85546875" style="550" hidden="1" customWidth="1"/>
    <col min="6" max="6" width="8.42578125" style="245" hidden="1" customWidth="1"/>
    <col min="7" max="8" width="9.42578125" style="245" hidden="1" customWidth="1"/>
    <col min="9" max="12" width="9.42578125" style="245" customWidth="1"/>
    <col min="13" max="13" width="10.28515625" style="256" customWidth="1"/>
    <col min="14" max="16384" width="9.28515625" style="245"/>
  </cols>
  <sheetData>
    <row r="1" spans="1:13" s="6" customFormat="1" ht="12.95" customHeight="1" x14ac:dyDescent="0.2">
      <c r="A1" s="952" t="s">
        <v>1375</v>
      </c>
      <c r="M1" s="256"/>
    </row>
    <row r="2" spans="1:13" s="529" customFormat="1" ht="18" customHeight="1" x14ac:dyDescent="0.25">
      <c r="A2" s="370" t="s">
        <v>464</v>
      </c>
      <c r="B2" s="552"/>
      <c r="C2" s="552"/>
      <c r="D2" s="552"/>
      <c r="E2" s="552"/>
      <c r="M2" s="256"/>
    </row>
    <row r="3" spans="1:13" s="529" customFormat="1" ht="18" customHeight="1" x14ac:dyDescent="0.25">
      <c r="A3" s="370" t="s">
        <v>465</v>
      </c>
      <c r="B3" s="552"/>
      <c r="C3" s="552"/>
      <c r="D3" s="552"/>
      <c r="E3" s="552"/>
      <c r="M3" s="540"/>
    </row>
    <row r="4" spans="1:13" ht="18" customHeight="1" thickBot="1" x14ac:dyDescent="0.25">
      <c r="A4" s="372" t="s">
        <v>466</v>
      </c>
      <c r="B4" s="245"/>
      <c r="C4" s="245"/>
      <c r="D4" s="245"/>
      <c r="E4" s="245"/>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2">
        <v>2023</v>
      </c>
      <c r="L5" s="282">
        <v>2024</v>
      </c>
      <c r="M5" s="281">
        <v>2025</v>
      </c>
    </row>
    <row r="6" spans="1:13" ht="3.6" customHeight="1" x14ac:dyDescent="0.2"/>
    <row r="7" spans="1:13" s="233" customFormat="1" ht="12.95" customHeight="1" x14ac:dyDescent="0.2">
      <c r="A7" s="375" t="s">
        <v>19</v>
      </c>
      <c r="B7" s="548">
        <v>0.59</v>
      </c>
      <c r="C7" s="548">
        <v>0.65</v>
      </c>
      <c r="D7" s="548">
        <v>0.73</v>
      </c>
      <c r="E7" s="548">
        <v>0.6</v>
      </c>
      <c r="F7" s="531">
        <v>0.59</v>
      </c>
      <c r="G7" s="531">
        <v>0.63</v>
      </c>
      <c r="H7" s="532">
        <v>0.71</v>
      </c>
      <c r="I7" s="532">
        <v>0.7</v>
      </c>
      <c r="J7" s="532">
        <v>0.69</v>
      </c>
      <c r="K7" s="532">
        <v>0.68</v>
      </c>
      <c r="L7" s="532">
        <v>0.67</v>
      </c>
      <c r="M7" s="532">
        <v>0.59</v>
      </c>
    </row>
    <row r="8" spans="1:13" ht="12.95" customHeight="1" x14ac:dyDescent="0.2">
      <c r="A8" s="376" t="s">
        <v>20</v>
      </c>
      <c r="B8" s="548"/>
      <c r="C8" s="548"/>
      <c r="D8" s="548"/>
      <c r="E8" s="548"/>
      <c r="F8" s="533"/>
      <c r="G8" s="533"/>
      <c r="H8" s="534"/>
      <c r="I8" s="534"/>
      <c r="J8" s="534"/>
      <c r="K8" s="534"/>
      <c r="L8" s="534"/>
      <c r="M8" s="534"/>
    </row>
    <row r="9" spans="1:13" ht="12.95" customHeight="1" x14ac:dyDescent="0.2">
      <c r="A9" s="143" t="s">
        <v>21</v>
      </c>
      <c r="B9" s="550">
        <v>0.8</v>
      </c>
      <c r="C9" s="550">
        <v>0.67</v>
      </c>
      <c r="D9" s="550">
        <v>0.75</v>
      </c>
      <c r="E9" s="550">
        <v>0.72</v>
      </c>
      <c r="F9" s="533">
        <v>0.74</v>
      </c>
      <c r="G9" s="533">
        <v>0.75</v>
      </c>
      <c r="H9" s="534">
        <v>0.83</v>
      </c>
      <c r="I9" s="534">
        <v>0.8</v>
      </c>
      <c r="J9" s="534">
        <v>0.8</v>
      </c>
      <c r="K9" s="534">
        <v>0.72</v>
      </c>
      <c r="L9" s="534">
        <v>0.72</v>
      </c>
      <c r="M9" s="534">
        <v>0.51</v>
      </c>
    </row>
    <row r="10" spans="1:13" ht="12.95" customHeight="1" x14ac:dyDescent="0.2">
      <c r="A10" s="378" t="s">
        <v>101</v>
      </c>
      <c r="B10" s="550">
        <v>0.44</v>
      </c>
      <c r="C10" s="550">
        <v>0.3</v>
      </c>
      <c r="D10" s="550">
        <v>0.32</v>
      </c>
      <c r="E10" s="550">
        <v>0.26</v>
      </c>
      <c r="F10" s="533">
        <v>0.31</v>
      </c>
      <c r="G10" s="533">
        <v>0.78</v>
      </c>
      <c r="H10" s="534">
        <v>0.47</v>
      </c>
      <c r="I10" s="534">
        <v>0.65</v>
      </c>
      <c r="J10" s="534">
        <v>0.56000000000000005</v>
      </c>
      <c r="K10" s="534">
        <v>0.59</v>
      </c>
      <c r="L10" s="534">
        <v>0.55000000000000004</v>
      </c>
      <c r="M10" s="534">
        <v>0.83</v>
      </c>
    </row>
    <row r="11" spans="1:13" ht="12.95" customHeight="1" x14ac:dyDescent="0.2">
      <c r="A11" s="378" t="s">
        <v>64</v>
      </c>
      <c r="B11" s="550">
        <v>0.44</v>
      </c>
      <c r="C11" s="550">
        <v>1.34</v>
      </c>
      <c r="D11" s="550">
        <v>1.39</v>
      </c>
      <c r="E11" s="550">
        <v>1.04</v>
      </c>
      <c r="F11" s="533">
        <v>0.96</v>
      </c>
      <c r="G11" s="533">
        <v>0.82</v>
      </c>
      <c r="H11" s="534">
        <v>1.22</v>
      </c>
      <c r="I11" s="534">
        <v>1.0900000000000001</v>
      </c>
      <c r="J11" s="534">
        <v>1.03</v>
      </c>
      <c r="K11" s="534">
        <v>1.03</v>
      </c>
      <c r="L11" s="534">
        <v>1.02</v>
      </c>
      <c r="M11" s="534">
        <v>0.95</v>
      </c>
    </row>
    <row r="12" spans="1:13" ht="23.45" customHeight="1" x14ac:dyDescent="0.2">
      <c r="A12" s="379" t="s">
        <v>90</v>
      </c>
      <c r="B12" s="550">
        <v>0.82</v>
      </c>
      <c r="C12" s="550">
        <v>0.9</v>
      </c>
      <c r="D12" s="550">
        <v>0.75</v>
      </c>
      <c r="E12" s="550">
        <v>0.99</v>
      </c>
      <c r="F12" s="533">
        <v>0.92</v>
      </c>
      <c r="G12" s="533">
        <v>0.96</v>
      </c>
      <c r="H12" s="534">
        <v>1.1100000000000001</v>
      </c>
      <c r="I12" s="534">
        <v>0.97</v>
      </c>
      <c r="J12" s="534">
        <v>0.96</v>
      </c>
      <c r="K12" s="534">
        <v>0.89</v>
      </c>
      <c r="L12" s="534">
        <v>0.93</v>
      </c>
      <c r="M12" s="534">
        <v>1.05</v>
      </c>
    </row>
    <row r="13" spans="1:13" ht="12.95" customHeight="1" x14ac:dyDescent="0.2">
      <c r="A13" s="380" t="s">
        <v>66</v>
      </c>
      <c r="B13" s="550">
        <v>1.87</v>
      </c>
      <c r="C13" s="550">
        <v>33.25</v>
      </c>
      <c r="D13" s="550">
        <v>0.24</v>
      </c>
      <c r="E13" s="550">
        <v>0.27</v>
      </c>
      <c r="F13" s="533">
        <v>0.1</v>
      </c>
      <c r="G13" s="533">
        <v>0.5</v>
      </c>
      <c r="H13" s="534">
        <v>1.63</v>
      </c>
      <c r="I13" s="534">
        <v>2.37</v>
      </c>
      <c r="J13" s="534">
        <v>2.2000000000000002</v>
      </c>
      <c r="K13" s="534">
        <v>1.8</v>
      </c>
      <c r="L13" s="534">
        <v>1.31</v>
      </c>
      <c r="M13" s="534">
        <v>2.77</v>
      </c>
    </row>
    <row r="14" spans="1:13" ht="36" x14ac:dyDescent="0.2">
      <c r="A14" s="379" t="s">
        <v>91</v>
      </c>
      <c r="B14" s="550">
        <v>1.82</v>
      </c>
      <c r="C14" s="550">
        <v>1.81</v>
      </c>
      <c r="D14" s="550">
        <v>0.35</v>
      </c>
      <c r="E14" s="550">
        <v>0.53</v>
      </c>
      <c r="F14" s="533">
        <v>0.43</v>
      </c>
      <c r="G14" s="533">
        <v>0.41</v>
      </c>
      <c r="H14" s="534">
        <v>0.52</v>
      </c>
      <c r="I14" s="534">
        <v>0.5</v>
      </c>
      <c r="J14" s="534">
        <v>0.51</v>
      </c>
      <c r="K14" s="534">
        <v>0.51</v>
      </c>
      <c r="L14" s="534">
        <v>0.55000000000000004</v>
      </c>
      <c r="M14" s="534">
        <v>0.54</v>
      </c>
    </row>
    <row r="15" spans="1:13" ht="24" x14ac:dyDescent="0.2">
      <c r="A15" s="379" t="s">
        <v>68</v>
      </c>
      <c r="B15" s="550">
        <v>0.43</v>
      </c>
      <c r="C15" s="550">
        <v>0.46</v>
      </c>
      <c r="D15" s="550">
        <v>0.5</v>
      </c>
      <c r="E15" s="550">
        <v>0.35</v>
      </c>
      <c r="F15" s="533">
        <v>0.49</v>
      </c>
      <c r="G15" s="533">
        <v>0.51</v>
      </c>
      <c r="H15" s="534">
        <v>0.65</v>
      </c>
      <c r="I15" s="534">
        <v>0.73</v>
      </c>
      <c r="J15" s="534">
        <v>0.87</v>
      </c>
      <c r="K15" s="534">
        <v>1.1000000000000001</v>
      </c>
      <c r="L15" s="534">
        <v>1.1100000000000001</v>
      </c>
      <c r="M15" s="534">
        <v>0.99</v>
      </c>
    </row>
    <row r="16" spans="1:13" ht="23.85" customHeight="1" x14ac:dyDescent="0.2">
      <c r="A16" s="379" t="s">
        <v>95</v>
      </c>
      <c r="B16" s="550">
        <v>0.16</v>
      </c>
      <c r="C16" s="550">
        <v>0.92</v>
      </c>
      <c r="D16" s="550">
        <v>1.22</v>
      </c>
      <c r="E16" s="550">
        <v>2.0299999999999998</v>
      </c>
      <c r="F16" s="533">
        <v>0.45</v>
      </c>
      <c r="G16" s="533">
        <v>0.39</v>
      </c>
      <c r="H16" s="534">
        <v>0.27</v>
      </c>
      <c r="I16" s="534">
        <v>0.21</v>
      </c>
      <c r="J16" s="534">
        <v>0.23</v>
      </c>
      <c r="K16" s="534">
        <v>0.17</v>
      </c>
      <c r="L16" s="534">
        <v>0.34</v>
      </c>
      <c r="M16" s="534">
        <v>0.13</v>
      </c>
    </row>
    <row r="17" spans="1:13" ht="12.95" customHeight="1" x14ac:dyDescent="0.2">
      <c r="A17" s="380" t="s">
        <v>70</v>
      </c>
      <c r="B17" s="550">
        <v>1.1100000000000001</v>
      </c>
      <c r="C17" s="550">
        <v>0.66</v>
      </c>
      <c r="D17" s="550">
        <v>0.52</v>
      </c>
      <c r="E17" s="550">
        <v>0.43</v>
      </c>
      <c r="F17" s="533">
        <v>0.48</v>
      </c>
      <c r="G17" s="533">
        <v>0.38</v>
      </c>
      <c r="H17" s="534">
        <v>0.47</v>
      </c>
      <c r="I17" s="534">
        <v>0.23</v>
      </c>
      <c r="J17" s="534">
        <v>0.12</v>
      </c>
      <c r="K17" s="534">
        <v>0.41</v>
      </c>
      <c r="L17" s="534">
        <v>0.53</v>
      </c>
      <c r="M17" s="534">
        <v>0.78</v>
      </c>
    </row>
    <row r="18" spans="1:13" ht="12.95" customHeight="1" x14ac:dyDescent="0.2">
      <c r="A18" s="380" t="s">
        <v>71</v>
      </c>
      <c r="B18" s="550">
        <v>0.38</v>
      </c>
      <c r="C18" s="550">
        <v>0.48</v>
      </c>
      <c r="D18" s="550">
        <v>0.48</v>
      </c>
      <c r="E18" s="550">
        <v>0.53</v>
      </c>
      <c r="F18" s="533">
        <v>0.93</v>
      </c>
      <c r="G18" s="533">
        <v>1.08</v>
      </c>
      <c r="H18" s="534">
        <v>1.55</v>
      </c>
      <c r="I18" s="534">
        <v>0.64</v>
      </c>
      <c r="J18" s="534">
        <v>0.9</v>
      </c>
      <c r="K18" s="534">
        <v>1.06</v>
      </c>
      <c r="L18" s="534">
        <v>0.47</v>
      </c>
      <c r="M18" s="534">
        <v>0.43</v>
      </c>
    </row>
    <row r="19" spans="1:13" ht="12.95" customHeight="1" x14ac:dyDescent="0.2">
      <c r="A19" s="380" t="s">
        <v>72</v>
      </c>
      <c r="B19" s="550">
        <v>0.59</v>
      </c>
      <c r="C19" s="550">
        <v>0.74</v>
      </c>
      <c r="D19" s="550">
        <v>0.82</v>
      </c>
      <c r="E19" s="550">
        <v>0.68</v>
      </c>
      <c r="F19" s="533">
        <v>0.82</v>
      </c>
      <c r="G19" s="533">
        <v>0.71</v>
      </c>
      <c r="H19" s="534">
        <v>0.7</v>
      </c>
      <c r="I19" s="534">
        <v>0.67</v>
      </c>
      <c r="J19" s="534">
        <v>0.51</v>
      </c>
      <c r="K19" s="534">
        <v>0.4</v>
      </c>
      <c r="L19" s="534">
        <v>0.59</v>
      </c>
      <c r="M19" s="534">
        <v>0.57999999999999996</v>
      </c>
    </row>
    <row r="20" spans="1:13" ht="14.25" customHeight="1" x14ac:dyDescent="0.2">
      <c r="A20" s="317" t="s">
        <v>363</v>
      </c>
      <c r="B20" s="550">
        <v>0.47</v>
      </c>
      <c r="C20" s="550">
        <v>0.41</v>
      </c>
      <c r="D20" s="550">
        <v>0.44</v>
      </c>
      <c r="E20" s="550">
        <v>0.39</v>
      </c>
      <c r="F20" s="533">
        <v>0.46</v>
      </c>
      <c r="G20" s="533">
        <v>0.37</v>
      </c>
      <c r="H20" s="534">
        <v>0.47</v>
      </c>
      <c r="I20" s="534">
        <v>0.62</v>
      </c>
      <c r="J20" s="534">
        <v>0.66</v>
      </c>
      <c r="K20" s="534">
        <v>0.84</v>
      </c>
      <c r="L20" s="534">
        <v>1.07</v>
      </c>
      <c r="M20" s="534">
        <v>0.94</v>
      </c>
    </row>
    <row r="21" spans="1:13" ht="36" x14ac:dyDescent="0.2">
      <c r="A21" s="379" t="s">
        <v>96</v>
      </c>
      <c r="B21" s="550">
        <v>0.32</v>
      </c>
      <c r="C21" s="550">
        <v>2.4300000000000002</v>
      </c>
      <c r="D21" s="550">
        <v>3.02</v>
      </c>
      <c r="E21" s="550">
        <v>1.46</v>
      </c>
      <c r="F21" s="533">
        <v>1.87</v>
      </c>
      <c r="G21" s="533">
        <v>1.17</v>
      </c>
      <c r="H21" s="534">
        <v>2.61</v>
      </c>
      <c r="I21" s="534">
        <v>2.57</v>
      </c>
      <c r="J21" s="534">
        <v>2.76</v>
      </c>
      <c r="K21" s="534">
        <v>2.3199999999999998</v>
      </c>
      <c r="L21" s="534">
        <v>1.49</v>
      </c>
      <c r="M21" s="534">
        <v>1.38</v>
      </c>
    </row>
    <row r="22" spans="1:13" ht="24" x14ac:dyDescent="0.2">
      <c r="A22" s="379" t="s">
        <v>75</v>
      </c>
      <c r="B22" s="550">
        <v>0.36</v>
      </c>
      <c r="C22" s="550">
        <v>2.96</v>
      </c>
      <c r="D22" s="550">
        <v>3.04</v>
      </c>
      <c r="E22" s="550">
        <v>3</v>
      </c>
      <c r="F22" s="533">
        <v>1.46</v>
      </c>
      <c r="G22" s="533">
        <v>2.67</v>
      </c>
      <c r="H22" s="534">
        <v>19.62</v>
      </c>
      <c r="I22" s="534">
        <v>1.58</v>
      </c>
      <c r="J22" s="534">
        <v>1.55</v>
      </c>
      <c r="K22" s="534">
        <v>2.35</v>
      </c>
      <c r="L22" s="534">
        <v>1.43</v>
      </c>
      <c r="M22" s="534">
        <v>1.43</v>
      </c>
    </row>
    <row r="23" spans="1:13" ht="12.95" customHeight="1" x14ac:dyDescent="0.2">
      <c r="A23" s="380" t="s">
        <v>76</v>
      </c>
      <c r="B23" s="550">
        <v>0.34</v>
      </c>
      <c r="C23" s="550">
        <v>0.62</v>
      </c>
      <c r="D23" s="550">
        <v>0.64</v>
      </c>
      <c r="E23" s="550">
        <v>0.57999999999999996</v>
      </c>
      <c r="F23" s="533">
        <v>0.69</v>
      </c>
      <c r="G23" s="533">
        <v>0.69</v>
      </c>
      <c r="H23" s="534">
        <v>0.86</v>
      </c>
      <c r="I23" s="534">
        <v>0.74</v>
      </c>
      <c r="J23" s="534">
        <v>1.7</v>
      </c>
      <c r="K23" s="534">
        <v>1.5</v>
      </c>
      <c r="L23" s="534">
        <v>1.67</v>
      </c>
      <c r="M23" s="534">
        <v>1.63</v>
      </c>
    </row>
    <row r="24" spans="1:13" ht="13.9" customHeight="1" x14ac:dyDescent="0.2">
      <c r="A24" s="379" t="s">
        <v>77</v>
      </c>
      <c r="B24" s="550">
        <v>0.36</v>
      </c>
      <c r="C24" s="550">
        <v>0.41</v>
      </c>
      <c r="D24" s="550">
        <v>0.62</v>
      </c>
      <c r="E24" s="550">
        <v>1.08</v>
      </c>
      <c r="F24" s="533">
        <v>1.42</v>
      </c>
      <c r="G24" s="533">
        <v>1.03</v>
      </c>
      <c r="H24" s="534">
        <v>1.26</v>
      </c>
      <c r="I24" s="534">
        <v>1.19</v>
      </c>
      <c r="J24" s="534">
        <v>1.28</v>
      </c>
      <c r="K24" s="534">
        <v>0.76</v>
      </c>
      <c r="L24" s="534">
        <v>1.04</v>
      </c>
      <c r="M24" s="534">
        <v>1.06</v>
      </c>
    </row>
    <row r="25" spans="1:13" ht="12" x14ac:dyDescent="0.2">
      <c r="A25" s="379" t="s">
        <v>78</v>
      </c>
      <c r="B25" s="550">
        <v>0.42</v>
      </c>
      <c r="C25" s="550">
        <v>0.52</v>
      </c>
      <c r="D25" s="550">
        <v>0.74</v>
      </c>
      <c r="E25" s="550">
        <v>0.68</v>
      </c>
      <c r="F25" s="533">
        <v>0.91</v>
      </c>
      <c r="G25" s="533">
        <v>1.31</v>
      </c>
      <c r="H25" s="534">
        <v>1.05</v>
      </c>
      <c r="I25" s="534">
        <v>0.6</v>
      </c>
      <c r="J25" s="534">
        <v>0.5</v>
      </c>
      <c r="K25" s="534">
        <v>0.6</v>
      </c>
      <c r="L25" s="534">
        <v>0.69</v>
      </c>
      <c r="M25" s="534">
        <v>0.78</v>
      </c>
    </row>
    <row r="26" spans="1:13" ht="24" x14ac:dyDescent="0.2">
      <c r="A26" s="379" t="s">
        <v>104</v>
      </c>
      <c r="B26" s="550">
        <v>0.52</v>
      </c>
      <c r="C26" s="550">
        <v>0.56999999999999995</v>
      </c>
      <c r="D26" s="550">
        <v>0.67</v>
      </c>
      <c r="E26" s="550">
        <v>0.67</v>
      </c>
      <c r="F26" s="533">
        <v>0.74</v>
      </c>
      <c r="G26" s="533">
        <v>0.79</v>
      </c>
      <c r="H26" s="534">
        <v>0.64</v>
      </c>
      <c r="I26" s="534">
        <v>0.63</v>
      </c>
      <c r="J26" s="534">
        <v>0.95</v>
      </c>
      <c r="K26" s="534">
        <v>1.08</v>
      </c>
      <c r="L26" s="534">
        <v>0.86</v>
      </c>
      <c r="M26" s="534">
        <v>0.83</v>
      </c>
    </row>
    <row r="27" spans="1:13" ht="24" customHeight="1" x14ac:dyDescent="0.2">
      <c r="A27" s="381" t="s">
        <v>22</v>
      </c>
      <c r="B27" s="550">
        <v>0.67</v>
      </c>
      <c r="C27" s="550">
        <v>0.69</v>
      </c>
      <c r="D27" s="550">
        <v>0.94</v>
      </c>
      <c r="E27" s="550">
        <v>0.68</v>
      </c>
      <c r="F27" s="533">
        <v>0.7</v>
      </c>
      <c r="G27" s="533">
        <v>0.6</v>
      </c>
      <c r="H27" s="534">
        <v>0.83</v>
      </c>
      <c r="I27" s="534">
        <v>0.88</v>
      </c>
      <c r="J27" s="534">
        <v>0.6</v>
      </c>
      <c r="K27" s="534">
        <v>0.46</v>
      </c>
      <c r="L27" s="534">
        <v>0.87</v>
      </c>
      <c r="M27" s="534">
        <v>1.1299999999999999</v>
      </c>
    </row>
    <row r="28" spans="1:13" ht="24" customHeight="1" x14ac:dyDescent="0.2">
      <c r="A28" s="379" t="s">
        <v>79</v>
      </c>
      <c r="B28" s="550">
        <v>0.75</v>
      </c>
      <c r="C28" s="550">
        <v>0.63</v>
      </c>
      <c r="D28" s="550">
        <v>0.66</v>
      </c>
      <c r="E28" s="550">
        <v>0.51</v>
      </c>
      <c r="F28" s="533">
        <v>0.56000000000000005</v>
      </c>
      <c r="G28" s="533">
        <v>0.5</v>
      </c>
      <c r="H28" s="534">
        <v>0.78</v>
      </c>
      <c r="I28" s="534">
        <v>0.82</v>
      </c>
      <c r="J28" s="534">
        <v>0.52</v>
      </c>
      <c r="K28" s="534">
        <v>0.39</v>
      </c>
      <c r="L28" s="534">
        <v>0.92</v>
      </c>
      <c r="M28" s="534">
        <v>1.49</v>
      </c>
    </row>
    <row r="29" spans="1:13" ht="24" x14ac:dyDescent="0.2">
      <c r="A29" s="379" t="s">
        <v>80</v>
      </c>
      <c r="B29" s="550">
        <v>0.44</v>
      </c>
      <c r="C29" s="550">
        <v>1.18</v>
      </c>
      <c r="D29" s="550">
        <v>3.26</v>
      </c>
      <c r="E29" s="550">
        <v>3.78</v>
      </c>
      <c r="F29" s="533">
        <v>2.12</v>
      </c>
      <c r="G29" s="533">
        <v>1.62</v>
      </c>
      <c r="H29" s="534">
        <v>1.42</v>
      </c>
      <c r="I29" s="534">
        <v>1.61</v>
      </c>
      <c r="J29" s="534">
        <v>1.67</v>
      </c>
      <c r="K29" s="534">
        <v>1.5</v>
      </c>
      <c r="L29" s="534">
        <v>1.63</v>
      </c>
      <c r="M29" s="534">
        <v>1.34</v>
      </c>
    </row>
    <row r="30" spans="1:13" ht="13.35" customHeight="1" x14ac:dyDescent="0.2">
      <c r="A30" s="379" t="s">
        <v>23</v>
      </c>
      <c r="B30" s="550">
        <v>0.56000000000000005</v>
      </c>
      <c r="C30" s="550">
        <v>0.53</v>
      </c>
      <c r="D30" s="550">
        <v>0.6</v>
      </c>
      <c r="E30" s="550">
        <v>0.66</v>
      </c>
      <c r="F30" s="533">
        <v>0.66</v>
      </c>
      <c r="G30" s="533">
        <v>0.65</v>
      </c>
      <c r="H30" s="534">
        <v>0.71</v>
      </c>
      <c r="I30" s="534">
        <v>0.72</v>
      </c>
      <c r="J30" s="534">
        <v>0.55000000000000004</v>
      </c>
      <c r="K30" s="534">
        <v>0.47</v>
      </c>
      <c r="L30" s="534">
        <v>0.47</v>
      </c>
      <c r="M30" s="534">
        <v>0.39</v>
      </c>
    </row>
    <row r="31" spans="1:13" ht="24" customHeight="1" x14ac:dyDescent="0.2">
      <c r="A31" s="381" t="s">
        <v>81</v>
      </c>
      <c r="B31" s="550">
        <v>0.73</v>
      </c>
      <c r="C31" s="550">
        <v>0.73</v>
      </c>
      <c r="D31" s="550">
        <v>0.73</v>
      </c>
      <c r="E31" s="550">
        <v>0.87</v>
      </c>
      <c r="F31" s="533">
        <v>0.81</v>
      </c>
      <c r="G31" s="533">
        <v>0.78</v>
      </c>
      <c r="H31" s="534">
        <v>1.03</v>
      </c>
      <c r="I31" s="534">
        <v>0.87</v>
      </c>
      <c r="J31" s="534">
        <v>0.93</v>
      </c>
      <c r="K31" s="534">
        <v>0.93</v>
      </c>
      <c r="L31" s="534">
        <v>1.08</v>
      </c>
      <c r="M31" s="534">
        <v>0.95</v>
      </c>
    </row>
    <row r="32" spans="1:13" ht="12" x14ac:dyDescent="0.2">
      <c r="A32" s="378" t="s">
        <v>24</v>
      </c>
      <c r="B32" s="550">
        <v>0.39</v>
      </c>
      <c r="C32" s="550">
        <v>0.3</v>
      </c>
      <c r="D32" s="550">
        <v>0.32</v>
      </c>
      <c r="E32" s="550">
        <v>0.33</v>
      </c>
      <c r="F32" s="533">
        <v>0.3</v>
      </c>
      <c r="G32" s="533">
        <v>0.28000000000000003</v>
      </c>
      <c r="H32" s="534">
        <v>0.32</v>
      </c>
      <c r="I32" s="534">
        <v>0.38</v>
      </c>
      <c r="J32" s="534">
        <v>0.44</v>
      </c>
      <c r="K32" s="534">
        <v>0.41</v>
      </c>
      <c r="L32" s="534">
        <v>0.33</v>
      </c>
      <c r="M32" s="534">
        <v>0.27</v>
      </c>
    </row>
    <row r="33" spans="1:13" ht="24" x14ac:dyDescent="0.2">
      <c r="A33" s="381" t="s">
        <v>102</v>
      </c>
      <c r="B33" s="550">
        <v>0.38</v>
      </c>
      <c r="C33" s="550">
        <v>0.46</v>
      </c>
      <c r="D33" s="550">
        <v>0.45</v>
      </c>
      <c r="E33" s="550">
        <v>0.45</v>
      </c>
      <c r="F33" s="533">
        <v>0.45</v>
      </c>
      <c r="G33" s="533">
        <v>0.49</v>
      </c>
      <c r="H33" s="534">
        <v>0.51</v>
      </c>
      <c r="I33" s="534">
        <v>0.52</v>
      </c>
      <c r="J33" s="534">
        <v>0.57999999999999996</v>
      </c>
      <c r="K33" s="534">
        <v>0.56999999999999995</v>
      </c>
      <c r="L33" s="534">
        <v>1.1200000000000001</v>
      </c>
      <c r="M33" s="534">
        <v>0.87</v>
      </c>
    </row>
    <row r="34" spans="1:13" ht="12" x14ac:dyDescent="0.2">
      <c r="A34" s="378" t="s">
        <v>82</v>
      </c>
      <c r="B34" s="550">
        <v>0.89</v>
      </c>
      <c r="C34" s="550">
        <v>1.02</v>
      </c>
      <c r="D34" s="550">
        <v>1.07</v>
      </c>
      <c r="E34" s="550">
        <v>1.3</v>
      </c>
      <c r="F34" s="533">
        <v>1.28</v>
      </c>
      <c r="G34" s="533">
        <v>2.38</v>
      </c>
      <c r="H34" s="534">
        <v>1.65</v>
      </c>
      <c r="I34" s="534">
        <v>1.96</v>
      </c>
      <c r="J34" s="534">
        <v>1.86</v>
      </c>
      <c r="K34" s="534">
        <v>1.84</v>
      </c>
      <c r="L34" s="534">
        <v>1.5</v>
      </c>
      <c r="M34" s="534">
        <v>1.22</v>
      </c>
    </row>
    <row r="35" spans="1:13" ht="13.5" customHeight="1" x14ac:dyDescent="0.2">
      <c r="A35" s="378" t="s">
        <v>25</v>
      </c>
      <c r="B35" s="550">
        <v>0.55000000000000004</v>
      </c>
      <c r="C35" s="550">
        <v>0.55000000000000004</v>
      </c>
      <c r="D35" s="550">
        <v>0.57999999999999996</v>
      </c>
      <c r="E35" s="550">
        <v>0.54</v>
      </c>
      <c r="F35" s="533">
        <v>0.41</v>
      </c>
      <c r="G35" s="533">
        <v>0.39</v>
      </c>
      <c r="H35" s="534">
        <v>0.26</v>
      </c>
      <c r="I35" s="534">
        <v>0.44</v>
      </c>
      <c r="J35" s="534">
        <v>0.39</v>
      </c>
      <c r="K35" s="534">
        <v>0.44</v>
      </c>
      <c r="L35" s="534">
        <v>0.83</v>
      </c>
      <c r="M35" s="534">
        <v>1.05</v>
      </c>
    </row>
    <row r="36" spans="1:13" ht="12.75" customHeight="1" x14ac:dyDescent="0.2">
      <c r="A36" s="382" t="s">
        <v>26</v>
      </c>
      <c r="B36" s="550">
        <v>1.78</v>
      </c>
      <c r="C36" s="550">
        <v>1.83</v>
      </c>
      <c r="D36" s="550">
        <v>1.67</v>
      </c>
      <c r="E36" s="550">
        <v>1.29</v>
      </c>
      <c r="F36" s="533">
        <v>1.23</v>
      </c>
      <c r="G36" s="533">
        <v>1.4</v>
      </c>
      <c r="H36" s="534">
        <v>1.07</v>
      </c>
      <c r="I36" s="534">
        <v>1</v>
      </c>
      <c r="J36" s="534">
        <v>1.21</v>
      </c>
      <c r="K36" s="534">
        <v>1.35</v>
      </c>
      <c r="L36" s="534">
        <v>1.1399999999999999</v>
      </c>
      <c r="M36" s="534">
        <v>1.01</v>
      </c>
    </row>
    <row r="37" spans="1:13" ht="12.75" customHeight="1" x14ac:dyDescent="0.2">
      <c r="A37" s="378" t="s">
        <v>27</v>
      </c>
      <c r="B37" s="550">
        <v>1.26</v>
      </c>
      <c r="C37" s="550">
        <v>1.28</v>
      </c>
      <c r="D37" s="550">
        <v>0.84</v>
      </c>
      <c r="E37" s="550">
        <v>0.79</v>
      </c>
      <c r="F37" s="533">
        <v>1.2</v>
      </c>
      <c r="G37" s="533">
        <v>0.9</v>
      </c>
      <c r="H37" s="534">
        <v>0.8</v>
      </c>
      <c r="I37" s="534">
        <v>0.69</v>
      </c>
      <c r="J37" s="534">
        <v>0.62</v>
      </c>
      <c r="K37" s="534">
        <v>0.76</v>
      </c>
      <c r="L37" s="534">
        <v>0.73</v>
      </c>
      <c r="M37" s="534">
        <v>0.71</v>
      </c>
    </row>
    <row r="38" spans="1:13" ht="12" x14ac:dyDescent="0.2">
      <c r="A38" s="378" t="s">
        <v>28</v>
      </c>
      <c r="B38" s="550">
        <v>0.57999999999999996</v>
      </c>
      <c r="C38" s="550">
        <v>47.04</v>
      </c>
      <c r="D38" s="550">
        <v>36.479999999999997</v>
      </c>
      <c r="E38" s="550">
        <v>5.97</v>
      </c>
      <c r="F38" s="533">
        <v>8.56</v>
      </c>
      <c r="G38" s="533">
        <v>7.97</v>
      </c>
      <c r="H38" s="534">
        <v>20.59</v>
      </c>
      <c r="I38" s="534">
        <v>5.25</v>
      </c>
      <c r="J38" s="534">
        <v>0.61</v>
      </c>
      <c r="K38" s="534">
        <v>0.85</v>
      </c>
      <c r="L38" s="534">
        <v>0.35</v>
      </c>
      <c r="M38" s="534">
        <v>0.51</v>
      </c>
    </row>
    <row r="39" spans="1:13" ht="12.95" customHeight="1" x14ac:dyDescent="0.2">
      <c r="A39" s="378" t="s">
        <v>84</v>
      </c>
      <c r="B39" s="550">
        <v>0.62</v>
      </c>
      <c r="C39" s="550">
        <v>0.4</v>
      </c>
      <c r="D39" s="550">
        <v>0.36</v>
      </c>
      <c r="E39" s="550">
        <v>0.35</v>
      </c>
      <c r="F39" s="533">
        <v>0.49</v>
      </c>
      <c r="G39" s="533">
        <v>0.39</v>
      </c>
      <c r="H39" s="534">
        <v>0.48</v>
      </c>
      <c r="I39" s="534">
        <v>0.46</v>
      </c>
      <c r="J39" s="534">
        <v>0.75</v>
      </c>
      <c r="K39" s="534">
        <v>0.6</v>
      </c>
      <c r="L39" s="534">
        <v>0.56000000000000005</v>
      </c>
      <c r="M39" s="534">
        <v>0.73</v>
      </c>
    </row>
    <row r="40" spans="1:13" ht="12" x14ac:dyDescent="0.2">
      <c r="A40" s="378" t="s">
        <v>32</v>
      </c>
      <c r="B40" s="550">
        <v>0.88</v>
      </c>
      <c r="C40" s="550">
        <v>1.0900000000000001</v>
      </c>
      <c r="D40" s="550">
        <v>1.46</v>
      </c>
      <c r="E40" s="550">
        <v>0.93</v>
      </c>
      <c r="F40" s="533">
        <v>0.61</v>
      </c>
      <c r="G40" s="533">
        <v>0.93</v>
      </c>
      <c r="H40" s="534">
        <v>1.61</v>
      </c>
      <c r="I40" s="534">
        <v>0.96</v>
      </c>
      <c r="J40" s="534">
        <v>0.97</v>
      </c>
      <c r="K40" s="534">
        <v>1.1000000000000001</v>
      </c>
      <c r="L40" s="534">
        <v>0.87</v>
      </c>
      <c r="M40" s="534">
        <v>0.87</v>
      </c>
    </row>
    <row r="41" spans="1:13" ht="12.95" customHeight="1" x14ac:dyDescent="0.2">
      <c r="A41" s="378" t="s">
        <v>85</v>
      </c>
      <c r="B41" s="550">
        <v>0.68</v>
      </c>
      <c r="C41" s="550">
        <v>0.66</v>
      </c>
      <c r="D41" s="550">
        <v>0.87</v>
      </c>
      <c r="E41" s="550">
        <v>1.1100000000000001</v>
      </c>
      <c r="F41" s="533">
        <v>1.04</v>
      </c>
      <c r="G41" s="533">
        <v>0.93</v>
      </c>
      <c r="H41" s="534">
        <v>0.69</v>
      </c>
      <c r="I41" s="534">
        <v>0.86</v>
      </c>
      <c r="J41" s="534">
        <v>1.62</v>
      </c>
      <c r="K41" s="534">
        <v>1.08</v>
      </c>
      <c r="L41" s="534">
        <v>1.24</v>
      </c>
      <c r="M41" s="534">
        <v>0.94</v>
      </c>
    </row>
    <row r="42" spans="1:13" ht="12.95" customHeight="1" x14ac:dyDescent="0.2">
      <c r="A42" s="378" t="s">
        <v>86</v>
      </c>
      <c r="B42" s="550">
        <v>0.22</v>
      </c>
      <c r="C42" s="550">
        <v>0.22</v>
      </c>
      <c r="D42" s="550">
        <v>0.25</v>
      </c>
      <c r="E42" s="550">
        <v>0.18</v>
      </c>
      <c r="F42" s="533">
        <v>0.22</v>
      </c>
      <c r="G42" s="533">
        <v>0.37</v>
      </c>
      <c r="H42" s="534">
        <v>0.35</v>
      </c>
      <c r="I42" s="534">
        <v>0.95</v>
      </c>
      <c r="J42" s="534">
        <v>2.2200000000000002</v>
      </c>
      <c r="K42" s="534">
        <v>1.61</v>
      </c>
      <c r="L42" s="534">
        <v>0.93</v>
      </c>
      <c r="M42" s="534">
        <v>1.03</v>
      </c>
    </row>
    <row r="43" spans="1:13" ht="24" x14ac:dyDescent="0.2">
      <c r="A43" s="381" t="s">
        <v>55</v>
      </c>
      <c r="B43" s="550">
        <v>0.26</v>
      </c>
      <c r="C43" s="550">
        <v>0.28999999999999998</v>
      </c>
      <c r="D43" s="550">
        <v>0.39</v>
      </c>
      <c r="E43" s="550">
        <v>0.4</v>
      </c>
      <c r="F43" s="533">
        <v>0.53</v>
      </c>
      <c r="G43" s="533">
        <v>0.47</v>
      </c>
      <c r="H43" s="534">
        <v>0.43</v>
      </c>
      <c r="I43" s="534">
        <v>0.5</v>
      </c>
      <c r="J43" s="534">
        <v>0.43</v>
      </c>
      <c r="K43" s="534">
        <v>0.49</v>
      </c>
      <c r="L43" s="534">
        <v>0.6</v>
      </c>
      <c r="M43" s="534">
        <v>0.84</v>
      </c>
    </row>
    <row r="44" spans="1:13" ht="12.95" customHeight="1" x14ac:dyDescent="0.2">
      <c r="A44" s="378" t="s">
        <v>103</v>
      </c>
      <c r="B44" s="550">
        <v>0.86</v>
      </c>
      <c r="C44" s="550">
        <v>0.39</v>
      </c>
      <c r="D44" s="550">
        <v>0.22</v>
      </c>
      <c r="E44" s="550">
        <v>0.42</v>
      </c>
      <c r="F44" s="533">
        <v>0.43</v>
      </c>
      <c r="G44" s="533">
        <v>0.62</v>
      </c>
      <c r="H44" s="534">
        <v>0.49</v>
      </c>
      <c r="I44" s="534">
        <v>0.78</v>
      </c>
      <c r="J44" s="534">
        <v>1.39</v>
      </c>
      <c r="K44" s="534">
        <v>3.23</v>
      </c>
      <c r="L44" s="534">
        <v>2.56</v>
      </c>
      <c r="M44" s="534">
        <v>1.44</v>
      </c>
    </row>
    <row r="45" spans="1:13" ht="12.95" customHeight="1" x14ac:dyDescent="0.2">
      <c r="A45" s="378" t="s">
        <v>56</v>
      </c>
      <c r="B45" s="553">
        <v>0.54</v>
      </c>
      <c r="C45" s="553">
        <v>0.37</v>
      </c>
      <c r="D45" s="553">
        <v>0.36</v>
      </c>
      <c r="E45" s="553">
        <v>0.44</v>
      </c>
      <c r="F45" s="533">
        <v>0.48</v>
      </c>
      <c r="G45" s="533">
        <v>0.47</v>
      </c>
      <c r="H45" s="534">
        <v>1.08</v>
      </c>
      <c r="I45" s="534">
        <v>1.55</v>
      </c>
      <c r="J45" s="534">
        <v>4.58</v>
      </c>
      <c r="K45" s="534">
        <v>2.2400000000000002</v>
      </c>
      <c r="L45" s="534">
        <v>1.7</v>
      </c>
      <c r="M45" s="534">
        <v>1.9</v>
      </c>
    </row>
    <row r="46" spans="1:13" ht="8.25" customHeight="1" thickBot="1" x14ac:dyDescent="0.25">
      <c r="A46" s="535"/>
      <c r="B46" s="554"/>
      <c r="C46" s="554"/>
      <c r="D46" s="554"/>
      <c r="E46" s="554"/>
      <c r="F46" s="384"/>
      <c r="G46" s="384"/>
      <c r="H46" s="384"/>
      <c r="I46" s="384"/>
      <c r="J46" s="384"/>
      <c r="K46" s="384"/>
      <c r="L46" s="384"/>
      <c r="M46" s="541"/>
    </row>
  </sheetData>
  <hyperlinks>
    <hyperlink ref="A1" location="Мазмуну!A1" display="МАЗМУНУНА  кайтуу" xr:uid="{00000000-0004-0000-7D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M46"/>
  <sheetViews>
    <sheetView workbookViewId="0">
      <selection activeCell="M42" sqref="M42"/>
    </sheetView>
  </sheetViews>
  <sheetFormatPr defaultColWidth="9.28515625" defaultRowHeight="12.95" customHeight="1" x14ac:dyDescent="0.2"/>
  <cols>
    <col min="1" max="1" width="42.7109375" style="245" customWidth="1"/>
    <col min="2" max="5" width="8.5703125" style="245" hidden="1" customWidth="1"/>
    <col min="6" max="6" width="8.42578125" style="245" hidden="1" customWidth="1"/>
    <col min="7" max="8" width="9.5703125" style="245" hidden="1" customWidth="1"/>
    <col min="9" max="13" width="9.5703125" style="245" customWidth="1"/>
    <col min="14" max="16384" width="9.28515625" style="245"/>
  </cols>
  <sheetData>
    <row r="1" spans="1:13" s="6" customFormat="1" ht="12.95" customHeight="1" x14ac:dyDescent="0.2">
      <c r="A1" s="952" t="s">
        <v>1375</v>
      </c>
    </row>
    <row r="2" spans="1:13" s="529" customFormat="1" ht="16.899999999999999" customHeight="1" x14ac:dyDescent="0.25">
      <c r="A2" s="370" t="s">
        <v>467</v>
      </c>
    </row>
    <row r="3" spans="1:13" s="529" customFormat="1" ht="16.899999999999999" customHeight="1" x14ac:dyDescent="0.25">
      <c r="A3" s="370" t="s">
        <v>468</v>
      </c>
    </row>
    <row r="4" spans="1:13" ht="16.899999999999999" customHeight="1" thickBot="1" x14ac:dyDescent="0.25">
      <c r="A4" s="372" t="s">
        <v>469</v>
      </c>
    </row>
    <row r="5" spans="1:13" s="233" customFormat="1" ht="16.899999999999999" customHeight="1" thickBot="1" x14ac:dyDescent="0.25">
      <c r="A5" s="373"/>
      <c r="B5" s="282">
        <v>2014</v>
      </c>
      <c r="C5" s="282">
        <v>2015</v>
      </c>
      <c r="D5" s="282">
        <v>2016</v>
      </c>
      <c r="E5" s="282">
        <v>2017</v>
      </c>
      <c r="F5" s="282">
        <v>2018</v>
      </c>
      <c r="G5" s="282">
        <v>2019</v>
      </c>
      <c r="H5" s="282">
        <v>2020</v>
      </c>
      <c r="I5" s="282">
        <v>2021</v>
      </c>
      <c r="J5" s="282">
        <v>2022</v>
      </c>
      <c r="K5" s="282">
        <v>2023</v>
      </c>
      <c r="L5" s="282">
        <v>2024</v>
      </c>
      <c r="M5" s="282">
        <v>2025</v>
      </c>
    </row>
    <row r="6" spans="1:13" ht="3" customHeight="1" x14ac:dyDescent="0.2"/>
    <row r="7" spans="1:13" s="233" customFormat="1" ht="12.95" customHeight="1" x14ac:dyDescent="0.2">
      <c r="A7" s="375" t="s">
        <v>19</v>
      </c>
      <c r="B7" s="531">
        <v>4.7699999999999996</v>
      </c>
      <c r="C7" s="531">
        <v>4.34</v>
      </c>
      <c r="D7" s="531">
        <v>4.4400000000000004</v>
      </c>
      <c r="E7" s="531">
        <v>5.04</v>
      </c>
      <c r="F7" s="531">
        <v>6.17</v>
      </c>
      <c r="G7" s="531">
        <v>5.67</v>
      </c>
      <c r="H7" s="532">
        <v>4.8899999999999997</v>
      </c>
      <c r="I7" s="532">
        <v>5.42</v>
      </c>
      <c r="J7" s="532">
        <v>5.0999999999999996</v>
      </c>
      <c r="K7" s="532">
        <v>4.4000000000000004</v>
      </c>
      <c r="L7" s="532">
        <v>3.68</v>
      </c>
      <c r="M7" s="532">
        <v>2.3199999999999998</v>
      </c>
    </row>
    <row r="8" spans="1:13" ht="12.95" customHeight="1" x14ac:dyDescent="0.2">
      <c r="A8" s="376" t="s">
        <v>20</v>
      </c>
      <c r="B8" s="533"/>
      <c r="C8" s="533"/>
      <c r="D8" s="533"/>
      <c r="E8" s="533"/>
      <c r="F8" s="533"/>
      <c r="G8" s="533"/>
      <c r="H8" s="534"/>
      <c r="I8" s="534"/>
      <c r="J8" s="534"/>
      <c r="K8" s="534"/>
      <c r="L8" s="534"/>
      <c r="M8" s="534"/>
    </row>
    <row r="9" spans="1:13" ht="12.95" customHeight="1" x14ac:dyDescent="0.2">
      <c r="A9" s="143" t="s">
        <v>21</v>
      </c>
      <c r="B9" s="533">
        <v>7.11</v>
      </c>
      <c r="C9" s="533">
        <v>6.44</v>
      </c>
      <c r="D9" s="533">
        <v>4.12</v>
      </c>
      <c r="E9" s="533">
        <v>4.0599999999999996</v>
      </c>
      <c r="F9" s="533">
        <v>4.91</v>
      </c>
      <c r="G9" s="533">
        <v>4.75</v>
      </c>
      <c r="H9" s="534">
        <v>4.84</v>
      </c>
      <c r="I9" s="534">
        <v>5.3</v>
      </c>
      <c r="J9" s="534">
        <v>6.17</v>
      </c>
      <c r="K9" s="534">
        <v>5.85</v>
      </c>
      <c r="L9" s="534">
        <v>7.01</v>
      </c>
      <c r="M9" s="534">
        <v>8.7799999999999994</v>
      </c>
    </row>
    <row r="10" spans="1:13" ht="12.95" customHeight="1" x14ac:dyDescent="0.2">
      <c r="A10" s="378" t="s">
        <v>101</v>
      </c>
      <c r="B10" s="533">
        <v>3.75</v>
      </c>
      <c r="C10" s="533">
        <v>1.93</v>
      </c>
      <c r="D10" s="533">
        <v>2.7</v>
      </c>
      <c r="E10" s="533">
        <v>3.07</v>
      </c>
      <c r="F10" s="533">
        <v>3.9</v>
      </c>
      <c r="G10" s="533">
        <v>2.69</v>
      </c>
      <c r="H10" s="534">
        <v>1.8</v>
      </c>
      <c r="I10" s="534">
        <v>1.73</v>
      </c>
      <c r="J10" s="534">
        <v>1.67</v>
      </c>
      <c r="K10" s="534">
        <v>2.4900000000000002</v>
      </c>
      <c r="L10" s="534">
        <v>3.22</v>
      </c>
      <c r="M10" s="534">
        <v>3.76</v>
      </c>
    </row>
    <row r="11" spans="1:13" ht="12.95" customHeight="1" x14ac:dyDescent="0.2">
      <c r="A11" s="378" t="s">
        <v>64</v>
      </c>
      <c r="B11" s="533">
        <v>5.64</v>
      </c>
      <c r="C11" s="533">
        <v>4.62</v>
      </c>
      <c r="D11" s="533">
        <v>7.58</v>
      </c>
      <c r="E11" s="533">
        <v>8.31</v>
      </c>
      <c r="F11" s="533">
        <v>9.0500000000000007</v>
      </c>
      <c r="G11" s="533">
        <v>10.119999999999999</v>
      </c>
      <c r="H11" s="534">
        <v>10.64</v>
      </c>
      <c r="I11" s="534">
        <v>9.36</v>
      </c>
      <c r="J11" s="534">
        <v>7.43</v>
      </c>
      <c r="K11" s="534">
        <v>6.25</v>
      </c>
      <c r="L11" s="534">
        <v>6.95</v>
      </c>
      <c r="M11" s="534">
        <v>6.78</v>
      </c>
    </row>
    <row r="12" spans="1:13" ht="23.45" customHeight="1" x14ac:dyDescent="0.2">
      <c r="A12" s="379" t="s">
        <v>90</v>
      </c>
      <c r="B12" s="533">
        <v>5.29</v>
      </c>
      <c r="C12" s="533">
        <v>4.7699999999999996</v>
      </c>
      <c r="D12" s="533">
        <v>4.8899999999999997</v>
      </c>
      <c r="E12" s="533">
        <v>4.8099999999999996</v>
      </c>
      <c r="F12" s="533">
        <v>4.9000000000000004</v>
      </c>
      <c r="G12" s="533">
        <v>4.93</v>
      </c>
      <c r="H12" s="534">
        <v>4.5199999999999996</v>
      </c>
      <c r="I12" s="534">
        <v>4.8899999999999997</v>
      </c>
      <c r="J12" s="534">
        <v>5.3</v>
      </c>
      <c r="K12" s="534">
        <v>5.39</v>
      </c>
      <c r="L12" s="534">
        <v>5.87</v>
      </c>
      <c r="M12" s="534">
        <v>6.31</v>
      </c>
    </row>
    <row r="13" spans="1:13" ht="12.95" customHeight="1" x14ac:dyDescent="0.2">
      <c r="A13" s="380" t="s">
        <v>66</v>
      </c>
      <c r="B13" s="533">
        <v>1.65</v>
      </c>
      <c r="C13" s="533">
        <v>1.52</v>
      </c>
      <c r="D13" s="533">
        <v>4.47</v>
      </c>
      <c r="E13" s="533">
        <v>1.28</v>
      </c>
      <c r="F13" s="533">
        <v>13.73</v>
      </c>
      <c r="G13" s="533">
        <v>5.31</v>
      </c>
      <c r="H13" s="534">
        <v>2.13</v>
      </c>
      <c r="I13" s="534">
        <v>0.28999999999999998</v>
      </c>
      <c r="J13" s="534">
        <v>0.98</v>
      </c>
      <c r="K13" s="534">
        <v>0.48</v>
      </c>
      <c r="L13" s="534">
        <v>0.84</v>
      </c>
      <c r="M13" s="534">
        <v>1.98</v>
      </c>
    </row>
    <row r="14" spans="1:13" ht="36" x14ac:dyDescent="0.2">
      <c r="A14" s="379" t="s">
        <v>91</v>
      </c>
      <c r="B14" s="533">
        <v>1.1599999999999999</v>
      </c>
      <c r="C14" s="533">
        <v>0.68</v>
      </c>
      <c r="D14" s="533">
        <v>4.99</v>
      </c>
      <c r="E14" s="533">
        <v>4.46</v>
      </c>
      <c r="F14" s="533">
        <v>3.34</v>
      </c>
      <c r="G14" s="533">
        <v>4.3499999999999996</v>
      </c>
      <c r="H14" s="534">
        <v>3.58</v>
      </c>
      <c r="I14" s="534">
        <v>4</v>
      </c>
      <c r="J14" s="534">
        <v>3</v>
      </c>
      <c r="K14" s="534">
        <v>3.02</v>
      </c>
      <c r="L14" s="534">
        <v>3.09</v>
      </c>
      <c r="M14" s="534">
        <v>4.2</v>
      </c>
    </row>
    <row r="15" spans="1:13" ht="24" x14ac:dyDescent="0.2">
      <c r="A15" s="379" t="s">
        <v>68</v>
      </c>
      <c r="B15" s="533">
        <v>2.75</v>
      </c>
      <c r="C15" s="533">
        <v>3.4</v>
      </c>
      <c r="D15" s="533">
        <v>3.43</v>
      </c>
      <c r="E15" s="533">
        <v>2.85</v>
      </c>
      <c r="F15" s="533">
        <v>3.54</v>
      </c>
      <c r="G15" s="533">
        <v>3.33</v>
      </c>
      <c r="H15" s="534">
        <v>2.29</v>
      </c>
      <c r="I15" s="534">
        <v>2.35</v>
      </c>
      <c r="J15" s="534">
        <v>2.79</v>
      </c>
      <c r="K15" s="534">
        <v>3.41</v>
      </c>
      <c r="L15" s="534">
        <v>3.76</v>
      </c>
      <c r="M15" s="534">
        <v>4.24</v>
      </c>
    </row>
    <row r="16" spans="1:13" ht="23.85" customHeight="1" x14ac:dyDescent="0.2">
      <c r="A16" s="379" t="s">
        <v>95</v>
      </c>
      <c r="B16" s="533">
        <v>1.44</v>
      </c>
      <c r="C16" s="533">
        <v>1.2</v>
      </c>
      <c r="D16" s="533">
        <v>1.42</v>
      </c>
      <c r="E16" s="533">
        <v>1.88</v>
      </c>
      <c r="F16" s="533">
        <v>2.97</v>
      </c>
      <c r="G16" s="533">
        <v>1.68</v>
      </c>
      <c r="H16" s="534">
        <v>0.38</v>
      </c>
      <c r="I16" s="534">
        <v>1.1000000000000001</v>
      </c>
      <c r="J16" s="534">
        <v>2.16</v>
      </c>
      <c r="K16" s="534">
        <v>1.89</v>
      </c>
      <c r="L16" s="534">
        <v>2.85</v>
      </c>
      <c r="M16" s="534">
        <v>2.4500000000000002</v>
      </c>
    </row>
    <row r="17" spans="1:13" ht="12.95" customHeight="1" x14ac:dyDescent="0.2">
      <c r="A17" s="380" t="s">
        <v>70</v>
      </c>
      <c r="B17" s="533">
        <v>1.55</v>
      </c>
      <c r="C17" s="533">
        <v>1.22</v>
      </c>
      <c r="D17" s="533">
        <v>1.37</v>
      </c>
      <c r="E17" s="533">
        <v>2.57</v>
      </c>
      <c r="F17" s="533">
        <v>2.33</v>
      </c>
      <c r="G17" s="533">
        <v>1.19</v>
      </c>
      <c r="H17" s="534">
        <v>0.98</v>
      </c>
      <c r="I17" s="534">
        <v>1.18</v>
      </c>
      <c r="J17" s="534">
        <v>1.94</v>
      </c>
      <c r="K17" s="534">
        <v>2.11</v>
      </c>
      <c r="L17" s="534">
        <v>3.16</v>
      </c>
      <c r="M17" s="534">
        <v>4.72</v>
      </c>
    </row>
    <row r="18" spans="1:13" ht="12.95" customHeight="1" x14ac:dyDescent="0.2">
      <c r="A18" s="380" t="s">
        <v>71</v>
      </c>
      <c r="B18" s="533">
        <v>5.93</v>
      </c>
      <c r="C18" s="533">
        <v>4.8099999999999996</v>
      </c>
      <c r="D18" s="533">
        <v>4.26</v>
      </c>
      <c r="E18" s="533">
        <v>4.93</v>
      </c>
      <c r="F18" s="533">
        <v>2.89</v>
      </c>
      <c r="G18" s="533">
        <v>1.93</v>
      </c>
      <c r="H18" s="534">
        <v>3.25</v>
      </c>
      <c r="I18" s="534">
        <v>1.91</v>
      </c>
      <c r="J18" s="534">
        <v>1.25</v>
      </c>
      <c r="K18" s="534">
        <v>1.1100000000000001</v>
      </c>
      <c r="L18" s="534">
        <v>3.29</v>
      </c>
      <c r="M18" s="534">
        <v>1.56</v>
      </c>
    </row>
    <row r="19" spans="1:13" ht="12.95" customHeight="1" x14ac:dyDescent="0.2">
      <c r="A19" s="380" t="s">
        <v>72</v>
      </c>
      <c r="B19" s="533">
        <v>3.91</v>
      </c>
      <c r="C19" s="533">
        <v>2.91</v>
      </c>
      <c r="D19" s="533">
        <v>2.5499999999999998</v>
      </c>
      <c r="E19" s="533">
        <v>2.58</v>
      </c>
      <c r="F19" s="533">
        <v>3.22</v>
      </c>
      <c r="G19" s="533">
        <v>2.74</v>
      </c>
      <c r="H19" s="534">
        <v>2.74</v>
      </c>
      <c r="I19" s="534">
        <v>3.09</v>
      </c>
      <c r="J19" s="534">
        <v>3.98</v>
      </c>
      <c r="K19" s="534">
        <v>5.89</v>
      </c>
      <c r="L19" s="534">
        <v>4.67</v>
      </c>
      <c r="M19" s="534">
        <v>3.43</v>
      </c>
    </row>
    <row r="20" spans="1:13" ht="15" customHeight="1" x14ac:dyDescent="0.2">
      <c r="A20" s="317" t="s">
        <v>363</v>
      </c>
      <c r="B20" s="533">
        <v>7.28</v>
      </c>
      <c r="C20" s="533">
        <v>5.59</v>
      </c>
      <c r="D20" s="533">
        <v>4.6399999999999997</v>
      </c>
      <c r="E20" s="533">
        <v>4.32</v>
      </c>
      <c r="F20" s="533">
        <v>4.2699999999999996</v>
      </c>
      <c r="G20" s="533">
        <v>4.74</v>
      </c>
      <c r="H20" s="534">
        <v>3.74</v>
      </c>
      <c r="I20" s="534">
        <v>5.15</v>
      </c>
      <c r="J20" s="534">
        <v>4.47</v>
      </c>
      <c r="K20" s="534">
        <v>3.99</v>
      </c>
      <c r="L20" s="534">
        <v>4.2300000000000004</v>
      </c>
      <c r="M20" s="534">
        <v>4.63</v>
      </c>
    </row>
    <row r="21" spans="1:13" ht="36" x14ac:dyDescent="0.2">
      <c r="A21" s="379" t="s">
        <v>96</v>
      </c>
      <c r="B21" s="533">
        <v>21.42</v>
      </c>
      <c r="C21" s="533">
        <v>20.04</v>
      </c>
      <c r="D21" s="533">
        <v>28.6</v>
      </c>
      <c r="E21" s="533">
        <v>48.61</v>
      </c>
      <c r="F21" s="533">
        <v>50.58</v>
      </c>
      <c r="G21" s="533">
        <v>39.15</v>
      </c>
      <c r="H21" s="534">
        <v>44.54</v>
      </c>
      <c r="I21" s="534">
        <v>27.93</v>
      </c>
      <c r="J21" s="534">
        <v>12.68</v>
      </c>
      <c r="K21" s="534">
        <v>8.6300000000000008</v>
      </c>
      <c r="L21" s="534">
        <v>10.28</v>
      </c>
      <c r="M21" s="534">
        <v>9.49</v>
      </c>
    </row>
    <row r="22" spans="1:13" ht="24" x14ac:dyDescent="0.2">
      <c r="A22" s="379" t="s">
        <v>75</v>
      </c>
      <c r="B22" s="533">
        <v>1.1100000000000001</v>
      </c>
      <c r="C22" s="537" t="s">
        <v>33</v>
      </c>
      <c r="D22" s="537" t="s">
        <v>33</v>
      </c>
      <c r="E22" s="537">
        <v>0.08</v>
      </c>
      <c r="F22" s="533">
        <v>0.1</v>
      </c>
      <c r="G22" s="533">
        <v>4.3600000000000003</v>
      </c>
      <c r="H22" s="534">
        <v>4.04</v>
      </c>
      <c r="I22" s="534">
        <v>0.56999999999999995</v>
      </c>
      <c r="J22" s="534">
        <v>0.53</v>
      </c>
      <c r="K22" s="534">
        <v>0.44</v>
      </c>
      <c r="L22" s="534">
        <v>1.37</v>
      </c>
      <c r="M22" s="534">
        <v>0.5</v>
      </c>
    </row>
    <row r="23" spans="1:13" ht="12" x14ac:dyDescent="0.2">
      <c r="A23" s="380" t="s">
        <v>76</v>
      </c>
      <c r="B23" s="533">
        <v>7.66</v>
      </c>
      <c r="C23" s="533">
        <v>9.01</v>
      </c>
      <c r="D23" s="533">
        <v>7.2</v>
      </c>
      <c r="E23" s="533">
        <v>6.04</v>
      </c>
      <c r="F23" s="533">
        <v>8.42</v>
      </c>
      <c r="G23" s="533">
        <v>8.34</v>
      </c>
      <c r="H23" s="534">
        <v>6.07</v>
      </c>
      <c r="I23" s="534">
        <v>3.3</v>
      </c>
      <c r="J23" s="534">
        <v>3.62</v>
      </c>
      <c r="K23" s="534">
        <v>2.65</v>
      </c>
      <c r="L23" s="534">
        <v>2.77</v>
      </c>
      <c r="M23" s="534">
        <v>1.88</v>
      </c>
    </row>
    <row r="24" spans="1:13" ht="14.45" customHeight="1" x14ac:dyDescent="0.2">
      <c r="A24" s="379" t="s">
        <v>77</v>
      </c>
      <c r="B24" s="533">
        <v>3.97</v>
      </c>
      <c r="C24" s="533">
        <v>3.83</v>
      </c>
      <c r="D24" s="533">
        <v>3.18</v>
      </c>
      <c r="E24" s="533">
        <v>3.68</v>
      </c>
      <c r="F24" s="533">
        <v>2.2799999999999998</v>
      </c>
      <c r="G24" s="533">
        <v>2.73</v>
      </c>
      <c r="H24" s="534">
        <v>3.51</v>
      </c>
      <c r="I24" s="534">
        <v>4.33</v>
      </c>
      <c r="J24" s="534">
        <v>5.57</v>
      </c>
      <c r="K24" s="534">
        <v>5.09</v>
      </c>
      <c r="L24" s="534">
        <v>5.35</v>
      </c>
      <c r="M24" s="534">
        <v>4.76</v>
      </c>
    </row>
    <row r="25" spans="1:13" ht="12" x14ac:dyDescent="0.2">
      <c r="A25" s="379" t="s">
        <v>78</v>
      </c>
      <c r="B25" s="533">
        <v>1.91</v>
      </c>
      <c r="C25" s="533">
        <v>2.08</v>
      </c>
      <c r="D25" s="533">
        <v>3.13</v>
      </c>
      <c r="E25" s="533">
        <v>3.03</v>
      </c>
      <c r="F25" s="533">
        <v>2.09</v>
      </c>
      <c r="G25" s="533">
        <v>2.13</v>
      </c>
      <c r="H25" s="534">
        <v>2.15</v>
      </c>
      <c r="I25" s="534">
        <v>3.38</v>
      </c>
      <c r="J25" s="534">
        <v>4.8</v>
      </c>
      <c r="K25" s="534">
        <v>5.03</v>
      </c>
      <c r="L25" s="534">
        <v>2.71</v>
      </c>
      <c r="M25" s="534">
        <v>2.6</v>
      </c>
    </row>
    <row r="26" spans="1:13" ht="24" customHeight="1" x14ac:dyDescent="0.2">
      <c r="A26" s="379" t="s">
        <v>104</v>
      </c>
      <c r="B26" s="533">
        <v>3.61</v>
      </c>
      <c r="C26" s="533">
        <v>3.31</v>
      </c>
      <c r="D26" s="533">
        <v>3.19</v>
      </c>
      <c r="E26" s="533">
        <v>3.09</v>
      </c>
      <c r="F26" s="533">
        <v>3.03</v>
      </c>
      <c r="G26" s="533">
        <v>3.38</v>
      </c>
      <c r="H26" s="534">
        <v>1.66</v>
      </c>
      <c r="I26" s="534">
        <v>1.0900000000000001</v>
      </c>
      <c r="J26" s="534">
        <v>1.55</v>
      </c>
      <c r="K26" s="534">
        <v>3.66</v>
      </c>
      <c r="L26" s="534">
        <v>4.09</v>
      </c>
      <c r="M26" s="534">
        <v>3.68</v>
      </c>
    </row>
    <row r="27" spans="1:13" ht="26.25" customHeight="1" x14ac:dyDescent="0.2">
      <c r="A27" s="381" t="s">
        <v>22</v>
      </c>
      <c r="B27" s="533">
        <v>1.37</v>
      </c>
      <c r="C27" s="533">
        <v>1.74</v>
      </c>
      <c r="D27" s="533">
        <v>1.32</v>
      </c>
      <c r="E27" s="533">
        <v>1.84</v>
      </c>
      <c r="F27" s="533">
        <v>4.16</v>
      </c>
      <c r="G27" s="533">
        <v>3.72</v>
      </c>
      <c r="H27" s="534">
        <v>3.36</v>
      </c>
      <c r="I27" s="534">
        <v>3.83</v>
      </c>
      <c r="J27" s="534">
        <v>5.44</v>
      </c>
      <c r="K27" s="534">
        <v>4.9800000000000004</v>
      </c>
      <c r="L27" s="534">
        <v>4.33</v>
      </c>
      <c r="M27" s="534">
        <v>3.54</v>
      </c>
    </row>
    <row r="28" spans="1:13" ht="24" x14ac:dyDescent="0.2">
      <c r="A28" s="379" t="s">
        <v>79</v>
      </c>
      <c r="B28" s="533">
        <v>1.18</v>
      </c>
      <c r="C28" s="533">
        <v>1.55</v>
      </c>
      <c r="D28" s="533">
        <v>1.23</v>
      </c>
      <c r="E28" s="533">
        <v>1.92</v>
      </c>
      <c r="F28" s="533">
        <v>5.0199999999999996</v>
      </c>
      <c r="G28" s="533">
        <v>3.84</v>
      </c>
      <c r="H28" s="534">
        <v>3.3</v>
      </c>
      <c r="I28" s="534">
        <v>3.74</v>
      </c>
      <c r="J28" s="534">
        <v>5.72</v>
      </c>
      <c r="K28" s="534">
        <v>5.23</v>
      </c>
      <c r="L28" s="534">
        <v>4.13</v>
      </c>
      <c r="M28" s="534">
        <v>3.14</v>
      </c>
    </row>
    <row r="29" spans="1:13" ht="24" customHeight="1" x14ac:dyDescent="0.2">
      <c r="A29" s="379" t="s">
        <v>80</v>
      </c>
      <c r="B29" s="533">
        <v>3.01</v>
      </c>
      <c r="C29" s="533">
        <v>3.31</v>
      </c>
      <c r="D29" s="533">
        <v>1.3</v>
      </c>
      <c r="E29" s="533">
        <v>1.1100000000000001</v>
      </c>
      <c r="F29" s="533">
        <v>2.2999999999999998</v>
      </c>
      <c r="G29" s="533">
        <v>3.79</v>
      </c>
      <c r="H29" s="534">
        <v>4.17</v>
      </c>
      <c r="I29" s="534">
        <v>5.86</v>
      </c>
      <c r="J29" s="534">
        <v>7</v>
      </c>
      <c r="K29" s="534">
        <v>6.29</v>
      </c>
      <c r="L29" s="534">
        <v>6.28</v>
      </c>
      <c r="M29" s="534">
        <v>5.45</v>
      </c>
    </row>
    <row r="30" spans="1:13" ht="13.35" customHeight="1" x14ac:dyDescent="0.2">
      <c r="A30" s="379" t="s">
        <v>23</v>
      </c>
      <c r="B30" s="533">
        <v>3.09</v>
      </c>
      <c r="C30" s="533">
        <v>2.94</v>
      </c>
      <c r="D30" s="533">
        <v>2.69</v>
      </c>
      <c r="E30" s="533">
        <v>3.07</v>
      </c>
      <c r="F30" s="533">
        <v>2.99</v>
      </c>
      <c r="G30" s="533">
        <v>2.92</v>
      </c>
      <c r="H30" s="534">
        <v>3.06</v>
      </c>
      <c r="I30" s="534">
        <v>2.85</v>
      </c>
      <c r="J30" s="534">
        <v>2.68</v>
      </c>
      <c r="K30" s="534">
        <v>2.23</v>
      </c>
      <c r="L30" s="534">
        <v>3.84</v>
      </c>
      <c r="M30" s="534">
        <v>4.92</v>
      </c>
    </row>
    <row r="31" spans="1:13" ht="24" x14ac:dyDescent="0.2">
      <c r="A31" s="381" t="s">
        <v>81</v>
      </c>
      <c r="B31" s="533">
        <v>4.1900000000000004</v>
      </c>
      <c r="C31" s="533">
        <v>4.5599999999999996</v>
      </c>
      <c r="D31" s="533">
        <v>5.27</v>
      </c>
      <c r="E31" s="533">
        <v>5.9</v>
      </c>
      <c r="F31" s="533">
        <v>6.7</v>
      </c>
      <c r="G31" s="533">
        <v>4.2</v>
      </c>
      <c r="H31" s="534">
        <v>3.64</v>
      </c>
      <c r="I31" s="534">
        <v>5.78</v>
      </c>
      <c r="J31" s="534">
        <v>3.38</v>
      </c>
      <c r="K31" s="534">
        <v>3.02</v>
      </c>
      <c r="L31" s="534">
        <v>3.54</v>
      </c>
      <c r="M31" s="534">
        <v>5.0599999999999996</v>
      </c>
    </row>
    <row r="32" spans="1:13" ht="12" x14ac:dyDescent="0.2">
      <c r="A32" s="378" t="s">
        <v>24</v>
      </c>
      <c r="B32" s="533">
        <v>3.67</v>
      </c>
      <c r="C32" s="533">
        <v>4.26</v>
      </c>
      <c r="D32" s="533">
        <v>4</v>
      </c>
      <c r="E32" s="533">
        <v>5.07</v>
      </c>
      <c r="F32" s="533">
        <v>3.45</v>
      </c>
      <c r="G32" s="533">
        <v>1.83</v>
      </c>
      <c r="H32" s="534">
        <v>1.41</v>
      </c>
      <c r="I32" s="534">
        <v>1.77</v>
      </c>
      <c r="J32" s="534">
        <v>1.34</v>
      </c>
      <c r="K32" s="534">
        <v>0.96</v>
      </c>
      <c r="L32" s="534">
        <v>0.89</v>
      </c>
      <c r="M32" s="534">
        <v>0.87</v>
      </c>
    </row>
    <row r="33" spans="1:13" ht="24" x14ac:dyDescent="0.2">
      <c r="A33" s="381" t="s">
        <v>102</v>
      </c>
      <c r="B33" s="533">
        <v>10.1</v>
      </c>
      <c r="C33" s="533">
        <v>9.43</v>
      </c>
      <c r="D33" s="533">
        <v>7.94</v>
      </c>
      <c r="E33" s="533">
        <v>8.08</v>
      </c>
      <c r="F33" s="533">
        <v>8.67</v>
      </c>
      <c r="G33" s="533">
        <v>7.93</v>
      </c>
      <c r="H33" s="534">
        <v>6.31</v>
      </c>
      <c r="I33" s="534">
        <v>7.09</v>
      </c>
      <c r="J33" s="534">
        <v>6.94</v>
      </c>
      <c r="K33" s="534">
        <v>5.98</v>
      </c>
      <c r="L33" s="534">
        <v>6.43</v>
      </c>
      <c r="M33" s="534">
        <v>4.72</v>
      </c>
    </row>
    <row r="34" spans="1:13" ht="13.5" customHeight="1" x14ac:dyDescent="0.2">
      <c r="A34" s="378" t="s">
        <v>82</v>
      </c>
      <c r="B34" s="533">
        <v>3.33</v>
      </c>
      <c r="C34" s="533">
        <v>2.19</v>
      </c>
      <c r="D34" s="533">
        <v>2.08</v>
      </c>
      <c r="E34" s="533">
        <v>2.35</v>
      </c>
      <c r="F34" s="533">
        <v>3.62</v>
      </c>
      <c r="G34" s="533">
        <v>3.22</v>
      </c>
      <c r="H34" s="534">
        <v>1.81</v>
      </c>
      <c r="I34" s="534">
        <v>4.5199999999999996</v>
      </c>
      <c r="J34" s="534">
        <v>5.0199999999999996</v>
      </c>
      <c r="K34" s="534">
        <v>4.17</v>
      </c>
      <c r="L34" s="534">
        <v>3.74</v>
      </c>
      <c r="M34" s="534">
        <v>2.56</v>
      </c>
    </row>
    <row r="35" spans="1:13" ht="12" x14ac:dyDescent="0.2">
      <c r="A35" s="378" t="s">
        <v>25</v>
      </c>
      <c r="B35" s="533">
        <v>2.8</v>
      </c>
      <c r="C35" s="533">
        <v>2.92</v>
      </c>
      <c r="D35" s="533">
        <v>2.4900000000000002</v>
      </c>
      <c r="E35" s="533">
        <v>2.56</v>
      </c>
      <c r="F35" s="533">
        <v>6.06</v>
      </c>
      <c r="G35" s="533">
        <v>7.48</v>
      </c>
      <c r="H35" s="534">
        <v>3.11</v>
      </c>
      <c r="I35" s="534">
        <v>4.97</v>
      </c>
      <c r="J35" s="534">
        <v>8.9</v>
      </c>
      <c r="K35" s="534">
        <v>9.66</v>
      </c>
      <c r="L35" s="534">
        <v>12.01</v>
      </c>
      <c r="M35" s="534">
        <v>15.92</v>
      </c>
    </row>
    <row r="36" spans="1:13" ht="12.95" customHeight="1" x14ac:dyDescent="0.2">
      <c r="A36" s="382" t="s">
        <v>26</v>
      </c>
      <c r="B36" s="533">
        <v>4.5199999999999996</v>
      </c>
      <c r="C36" s="533">
        <v>7.79</v>
      </c>
      <c r="D36" s="533">
        <v>8.7100000000000009</v>
      </c>
      <c r="E36" s="533">
        <v>8.6199999999999992</v>
      </c>
      <c r="F36" s="533">
        <v>8.58</v>
      </c>
      <c r="G36" s="533">
        <v>5.76</v>
      </c>
      <c r="H36" s="534">
        <v>3.91</v>
      </c>
      <c r="I36" s="534">
        <v>4.3099999999999996</v>
      </c>
      <c r="J36" s="534">
        <v>4.84</v>
      </c>
      <c r="K36" s="534">
        <v>5.47</v>
      </c>
      <c r="L36" s="534">
        <v>2.5099999999999998</v>
      </c>
      <c r="M36" s="534">
        <v>2.33</v>
      </c>
    </row>
    <row r="37" spans="1:13" ht="12.95" customHeight="1" x14ac:dyDescent="0.2">
      <c r="A37" s="378" t="s">
        <v>27</v>
      </c>
      <c r="B37" s="533">
        <v>9.73</v>
      </c>
      <c r="C37" s="533">
        <v>6.98</v>
      </c>
      <c r="D37" s="533">
        <v>6.49</v>
      </c>
      <c r="E37" s="533">
        <v>6.77</v>
      </c>
      <c r="F37" s="533">
        <v>6.47</v>
      </c>
      <c r="G37" s="533">
        <v>5.3</v>
      </c>
      <c r="H37" s="534">
        <v>5.32</v>
      </c>
      <c r="I37" s="534">
        <v>5.65</v>
      </c>
      <c r="J37" s="534">
        <v>6.02</v>
      </c>
      <c r="K37" s="534">
        <v>5.86</v>
      </c>
      <c r="L37" s="534">
        <v>4.93</v>
      </c>
      <c r="M37" s="534">
        <v>5.05</v>
      </c>
    </row>
    <row r="38" spans="1:13" ht="12" x14ac:dyDescent="0.2">
      <c r="A38" s="378" t="s">
        <v>28</v>
      </c>
      <c r="B38" s="533">
        <v>2.61</v>
      </c>
      <c r="C38" s="533">
        <v>2.74</v>
      </c>
      <c r="D38" s="533">
        <v>0.92</v>
      </c>
      <c r="E38" s="533">
        <v>1.21</v>
      </c>
      <c r="F38" s="533">
        <v>1.95</v>
      </c>
      <c r="G38" s="533">
        <v>3.54</v>
      </c>
      <c r="H38" s="534">
        <v>4.2699999999999996</v>
      </c>
      <c r="I38" s="534">
        <v>4.92</v>
      </c>
      <c r="J38" s="534">
        <v>3.16</v>
      </c>
      <c r="K38" s="534">
        <v>0.83</v>
      </c>
      <c r="L38" s="534">
        <v>0.12</v>
      </c>
      <c r="M38" s="534">
        <v>7.0000000000000007E-2</v>
      </c>
    </row>
    <row r="39" spans="1:13" ht="12.95" customHeight="1" x14ac:dyDescent="0.2">
      <c r="A39" s="378" t="s">
        <v>84</v>
      </c>
      <c r="B39" s="533">
        <v>2.17</v>
      </c>
      <c r="C39" s="533">
        <v>2.48</v>
      </c>
      <c r="D39" s="533">
        <v>2.21</v>
      </c>
      <c r="E39" s="533">
        <v>2.1</v>
      </c>
      <c r="F39" s="533">
        <v>2.27</v>
      </c>
      <c r="G39" s="533">
        <v>2.69</v>
      </c>
      <c r="H39" s="534">
        <v>2.14</v>
      </c>
      <c r="I39" s="534">
        <v>2.8</v>
      </c>
      <c r="J39" s="534">
        <v>1.74</v>
      </c>
      <c r="K39" s="534">
        <v>2.27</v>
      </c>
      <c r="L39" s="534">
        <v>2.74</v>
      </c>
      <c r="M39" s="534">
        <v>2.52</v>
      </c>
    </row>
    <row r="40" spans="1:13" ht="12.95" customHeight="1" x14ac:dyDescent="0.2">
      <c r="A40" s="378" t="s">
        <v>32</v>
      </c>
      <c r="B40" s="533">
        <v>0.79</v>
      </c>
      <c r="C40" s="533">
        <v>1.24</v>
      </c>
      <c r="D40" s="533">
        <v>0.91</v>
      </c>
      <c r="E40" s="533">
        <v>0.93</v>
      </c>
      <c r="F40" s="533">
        <v>1.18</v>
      </c>
      <c r="G40" s="533">
        <v>1.34</v>
      </c>
      <c r="H40" s="534">
        <v>0.94</v>
      </c>
      <c r="I40" s="534">
        <v>1.66</v>
      </c>
      <c r="J40" s="534">
        <v>1.73</v>
      </c>
      <c r="K40" s="534">
        <v>2.36</v>
      </c>
      <c r="L40" s="534">
        <v>2.57</v>
      </c>
      <c r="M40" s="534">
        <v>5.2</v>
      </c>
    </row>
    <row r="41" spans="1:13" ht="12.95" customHeight="1" x14ac:dyDescent="0.2">
      <c r="A41" s="378" t="s">
        <v>85</v>
      </c>
      <c r="B41" s="533">
        <v>7.06</v>
      </c>
      <c r="C41" s="533">
        <v>7.04</v>
      </c>
      <c r="D41" s="533">
        <v>6.84</v>
      </c>
      <c r="E41" s="533">
        <v>6.4</v>
      </c>
      <c r="F41" s="533">
        <v>6.23</v>
      </c>
      <c r="G41" s="533">
        <v>6.39</v>
      </c>
      <c r="H41" s="534">
        <v>4.46</v>
      </c>
      <c r="I41" s="534">
        <v>7.5</v>
      </c>
      <c r="J41" s="534">
        <v>5.74</v>
      </c>
      <c r="K41" s="534">
        <v>4.8</v>
      </c>
      <c r="L41" s="534">
        <v>3.43</v>
      </c>
      <c r="M41" s="534">
        <v>4.12</v>
      </c>
    </row>
    <row r="42" spans="1:13" ht="12.95" customHeight="1" x14ac:dyDescent="0.2">
      <c r="A42" s="378" t="s">
        <v>86</v>
      </c>
      <c r="B42" s="537">
        <v>18.54</v>
      </c>
      <c r="C42" s="537">
        <v>13.03</v>
      </c>
      <c r="D42" s="537">
        <v>11.16</v>
      </c>
      <c r="E42" s="537">
        <v>15.85</v>
      </c>
      <c r="F42" s="533">
        <v>32.340000000000003</v>
      </c>
      <c r="G42" s="533">
        <v>31.49</v>
      </c>
      <c r="H42" s="534">
        <v>21.5</v>
      </c>
      <c r="I42" s="534">
        <v>4.5599999999999996</v>
      </c>
      <c r="J42" s="534">
        <v>4.7699999999999996</v>
      </c>
      <c r="K42" s="534">
        <v>3.63</v>
      </c>
      <c r="L42" s="534">
        <v>4.37</v>
      </c>
      <c r="M42" s="534">
        <v>6.33</v>
      </c>
    </row>
    <row r="43" spans="1:13" ht="24" x14ac:dyDescent="0.2">
      <c r="A43" s="381" t="s">
        <v>55</v>
      </c>
      <c r="B43" s="533">
        <v>10.57</v>
      </c>
      <c r="C43" s="533">
        <v>13.53</v>
      </c>
      <c r="D43" s="533">
        <v>12.02</v>
      </c>
      <c r="E43" s="533">
        <v>13.75</v>
      </c>
      <c r="F43" s="533">
        <v>10.84</v>
      </c>
      <c r="G43" s="533">
        <v>8.4499999999999993</v>
      </c>
      <c r="H43" s="534">
        <v>5.46</v>
      </c>
      <c r="I43" s="534">
        <v>8.68</v>
      </c>
      <c r="J43" s="534">
        <v>9.19</v>
      </c>
      <c r="K43" s="534">
        <v>9.2100000000000009</v>
      </c>
      <c r="L43" s="534">
        <v>9.23</v>
      </c>
      <c r="M43" s="534">
        <v>8.56</v>
      </c>
    </row>
    <row r="44" spans="1:13" ht="13.5" customHeight="1" x14ac:dyDescent="0.2">
      <c r="A44" s="378" t="s">
        <v>103</v>
      </c>
      <c r="B44" s="533">
        <v>3.85</v>
      </c>
      <c r="C44" s="533">
        <v>3.76</v>
      </c>
      <c r="D44" s="533">
        <v>6.27</v>
      </c>
      <c r="E44" s="533">
        <v>5.73</v>
      </c>
      <c r="F44" s="533">
        <v>13</v>
      </c>
      <c r="G44" s="533">
        <v>15.85</v>
      </c>
      <c r="H44" s="534">
        <v>7.97</v>
      </c>
      <c r="I44" s="534">
        <v>8.7899999999999991</v>
      </c>
      <c r="J44" s="534">
        <v>12.41</v>
      </c>
      <c r="K44" s="534">
        <v>15.13</v>
      </c>
      <c r="L44" s="534">
        <v>7.68</v>
      </c>
      <c r="M44" s="534">
        <v>4.25</v>
      </c>
    </row>
    <row r="45" spans="1:13" ht="12" x14ac:dyDescent="0.2">
      <c r="A45" s="378" t="s">
        <v>56</v>
      </c>
      <c r="B45" s="533">
        <v>3.78</v>
      </c>
      <c r="C45" s="533">
        <v>2.83</v>
      </c>
      <c r="D45" s="533">
        <v>4.3</v>
      </c>
      <c r="E45" s="533">
        <v>5.96</v>
      </c>
      <c r="F45" s="533">
        <v>5.61</v>
      </c>
      <c r="G45" s="533">
        <v>7.11</v>
      </c>
      <c r="H45" s="534">
        <v>9.82</v>
      </c>
      <c r="I45" s="534">
        <v>11</v>
      </c>
      <c r="J45" s="534">
        <v>4.5199999999999996</v>
      </c>
      <c r="K45" s="534">
        <v>4.34</v>
      </c>
      <c r="L45" s="534">
        <v>8.7100000000000009</v>
      </c>
      <c r="M45" s="534">
        <v>10.78</v>
      </c>
    </row>
    <row r="46" spans="1:13" ht="2.4500000000000002" customHeight="1" thickBot="1" x14ac:dyDescent="0.25">
      <c r="A46" s="535"/>
      <c r="B46" s="555"/>
      <c r="C46" s="555"/>
      <c r="D46" s="555"/>
      <c r="E46" s="555"/>
      <c r="F46" s="384"/>
      <c r="G46" s="384"/>
      <c r="H46" s="384"/>
      <c r="I46" s="384"/>
      <c r="J46" s="384"/>
      <c r="K46" s="384"/>
      <c r="L46" s="384"/>
      <c r="M46" s="384"/>
    </row>
  </sheetData>
  <hyperlinks>
    <hyperlink ref="A1" location="Мазмуну!A1" display="МАЗМУНУНА  кайтуу" xr:uid="{00000000-0004-0000-7E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M46"/>
  <sheetViews>
    <sheetView workbookViewId="0">
      <selection activeCell="M42" sqref="M42"/>
    </sheetView>
  </sheetViews>
  <sheetFormatPr defaultColWidth="9.28515625" defaultRowHeight="12.95" customHeight="1" x14ac:dyDescent="0.2"/>
  <cols>
    <col min="1" max="1" width="42.7109375" style="245" customWidth="1"/>
    <col min="2" max="5" width="8.85546875" style="245" hidden="1" customWidth="1"/>
    <col min="6" max="6" width="8.42578125" style="245" hidden="1" customWidth="1"/>
    <col min="7" max="8" width="9.28515625" style="245" hidden="1" customWidth="1"/>
    <col min="9" max="10" width="9.28515625" style="245" customWidth="1"/>
    <col min="11" max="11" width="9.28515625" style="256" customWidth="1"/>
    <col min="12" max="13" width="9.28515625" style="256"/>
    <col min="14" max="16384" width="9.28515625" style="245"/>
  </cols>
  <sheetData>
    <row r="1" spans="1:13" s="6" customFormat="1" ht="12.95" customHeight="1" x14ac:dyDescent="0.2">
      <c r="A1" s="952" t="s">
        <v>1375</v>
      </c>
    </row>
    <row r="2" spans="1:13" s="529" customFormat="1" ht="18" customHeight="1" x14ac:dyDescent="0.25">
      <c r="A2" s="370" t="s">
        <v>470</v>
      </c>
      <c r="K2" s="256"/>
      <c r="L2" s="256"/>
      <c r="M2" s="256"/>
    </row>
    <row r="3" spans="1:13" s="529" customFormat="1" ht="18" customHeight="1" x14ac:dyDescent="0.25">
      <c r="A3" s="370" t="s">
        <v>471</v>
      </c>
      <c r="K3" s="540"/>
      <c r="L3" s="540"/>
      <c r="M3" s="540"/>
    </row>
    <row r="4" spans="1:13" ht="18" customHeight="1" thickBot="1" x14ac:dyDescent="0.25">
      <c r="A4" s="372" t="s">
        <v>472</v>
      </c>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1">
        <v>2023</v>
      </c>
      <c r="L5" s="282">
        <v>2024</v>
      </c>
      <c r="M5" s="281">
        <v>2025</v>
      </c>
    </row>
    <row r="6" spans="1:13" ht="6.75" customHeight="1" x14ac:dyDescent="0.2"/>
    <row r="7" spans="1:13" s="233" customFormat="1" ht="12.95" customHeight="1" x14ac:dyDescent="0.2">
      <c r="A7" s="375" t="s">
        <v>19</v>
      </c>
      <c r="B7" s="556">
        <v>77</v>
      </c>
      <c r="C7" s="556">
        <v>84</v>
      </c>
      <c r="D7" s="556">
        <v>82</v>
      </c>
      <c r="E7" s="556">
        <v>72</v>
      </c>
      <c r="F7" s="556">
        <v>59</v>
      </c>
      <c r="G7" s="556">
        <v>64</v>
      </c>
      <c r="H7" s="557">
        <v>75</v>
      </c>
      <c r="I7" s="558">
        <v>67</v>
      </c>
      <c r="J7" s="558">
        <v>72</v>
      </c>
      <c r="K7" s="558">
        <v>83</v>
      </c>
      <c r="L7" s="558">
        <v>99</v>
      </c>
      <c r="M7" s="558">
        <v>157</v>
      </c>
    </row>
    <row r="8" spans="1:13" ht="12.95" customHeight="1" x14ac:dyDescent="0.2">
      <c r="A8" s="376" t="s">
        <v>20</v>
      </c>
      <c r="B8" s="378"/>
      <c r="C8" s="378"/>
      <c r="D8" s="378"/>
      <c r="E8" s="378"/>
      <c r="F8" s="378"/>
      <c r="G8" s="378"/>
      <c r="H8" s="559"/>
      <c r="I8" s="560"/>
      <c r="J8" s="560"/>
      <c r="K8" s="560"/>
      <c r="L8" s="560"/>
      <c r="M8" s="560"/>
    </row>
    <row r="9" spans="1:13" ht="12.95" customHeight="1" x14ac:dyDescent="0.2">
      <c r="A9" s="143" t="s">
        <v>21</v>
      </c>
      <c r="B9" s="378">
        <v>51</v>
      </c>
      <c r="C9" s="378">
        <v>57</v>
      </c>
      <c r="D9" s="378">
        <v>89</v>
      </c>
      <c r="E9" s="378">
        <v>90</v>
      </c>
      <c r="F9" s="378">
        <v>74</v>
      </c>
      <c r="G9" s="378">
        <v>77</v>
      </c>
      <c r="H9" s="559">
        <v>75</v>
      </c>
      <c r="I9" s="560">
        <v>69</v>
      </c>
      <c r="J9" s="560">
        <v>59</v>
      </c>
      <c r="K9" s="560">
        <v>62</v>
      </c>
      <c r="L9" s="560">
        <v>52</v>
      </c>
      <c r="M9" s="560">
        <v>42</v>
      </c>
    </row>
    <row r="10" spans="1:13" ht="12.95" customHeight="1" x14ac:dyDescent="0.2">
      <c r="A10" s="378" t="s">
        <v>101</v>
      </c>
      <c r="B10" s="378">
        <v>97</v>
      </c>
      <c r="C10" s="378">
        <v>189</v>
      </c>
      <c r="D10" s="378">
        <v>135</v>
      </c>
      <c r="E10" s="378">
        <v>119</v>
      </c>
      <c r="F10" s="378">
        <v>94</v>
      </c>
      <c r="G10" s="378">
        <v>136</v>
      </c>
      <c r="H10" s="559">
        <v>203</v>
      </c>
      <c r="I10" s="560">
        <v>211</v>
      </c>
      <c r="J10" s="560">
        <v>218</v>
      </c>
      <c r="K10" s="560">
        <v>146</v>
      </c>
      <c r="L10" s="560">
        <v>113</v>
      </c>
      <c r="M10" s="560">
        <v>97</v>
      </c>
    </row>
    <row r="11" spans="1:13" ht="12.95" customHeight="1" x14ac:dyDescent="0.2">
      <c r="A11" s="378" t="s">
        <v>64</v>
      </c>
      <c r="B11" s="378">
        <v>65</v>
      </c>
      <c r="C11" s="378">
        <v>79</v>
      </c>
      <c r="D11" s="378">
        <v>48</v>
      </c>
      <c r="E11" s="378">
        <v>44</v>
      </c>
      <c r="F11" s="378">
        <v>40</v>
      </c>
      <c r="G11" s="378">
        <v>36</v>
      </c>
      <c r="H11" s="559">
        <v>34</v>
      </c>
      <c r="I11" s="560">
        <v>39</v>
      </c>
      <c r="J11" s="560">
        <v>49</v>
      </c>
      <c r="K11" s="560">
        <v>58</v>
      </c>
      <c r="L11" s="560">
        <v>52</v>
      </c>
      <c r="M11" s="560">
        <v>54</v>
      </c>
    </row>
    <row r="12" spans="1:13" ht="23.45" customHeight="1" x14ac:dyDescent="0.2">
      <c r="A12" s="379" t="s">
        <v>90</v>
      </c>
      <c r="B12" s="378">
        <v>69</v>
      </c>
      <c r="C12" s="378">
        <v>77</v>
      </c>
      <c r="D12" s="378">
        <v>75</v>
      </c>
      <c r="E12" s="378">
        <v>76</v>
      </c>
      <c r="F12" s="378">
        <v>75</v>
      </c>
      <c r="G12" s="378">
        <v>74</v>
      </c>
      <c r="H12" s="559">
        <v>81</v>
      </c>
      <c r="I12" s="560">
        <v>75</v>
      </c>
      <c r="J12" s="560">
        <v>69</v>
      </c>
      <c r="K12" s="560">
        <v>68</v>
      </c>
      <c r="L12" s="560">
        <v>62</v>
      </c>
      <c r="M12" s="560">
        <v>58</v>
      </c>
    </row>
    <row r="13" spans="1:13" ht="12.95" customHeight="1" x14ac:dyDescent="0.2">
      <c r="A13" s="380" t="s">
        <v>66</v>
      </c>
      <c r="B13" s="378">
        <v>221</v>
      </c>
      <c r="C13" s="378">
        <v>241</v>
      </c>
      <c r="D13" s="378">
        <v>82</v>
      </c>
      <c r="E13" s="378">
        <v>286</v>
      </c>
      <c r="F13" s="378">
        <v>27</v>
      </c>
      <c r="G13" s="378">
        <v>69</v>
      </c>
      <c r="H13" s="559">
        <v>171</v>
      </c>
      <c r="I13" s="561">
        <v>1251</v>
      </c>
      <c r="J13" s="561">
        <v>374</v>
      </c>
      <c r="K13" s="561">
        <v>758</v>
      </c>
      <c r="L13" s="561">
        <v>434</v>
      </c>
      <c r="M13" s="561">
        <v>185</v>
      </c>
    </row>
    <row r="14" spans="1:13" ht="36" x14ac:dyDescent="0.2">
      <c r="A14" s="379" t="s">
        <v>91</v>
      </c>
      <c r="B14" s="378">
        <v>315</v>
      </c>
      <c r="C14" s="378">
        <v>534</v>
      </c>
      <c r="D14" s="378">
        <v>73</v>
      </c>
      <c r="E14" s="378">
        <v>82</v>
      </c>
      <c r="F14" s="378">
        <v>109</v>
      </c>
      <c r="G14" s="378">
        <v>84</v>
      </c>
      <c r="H14" s="559">
        <v>102</v>
      </c>
      <c r="I14" s="560">
        <v>91</v>
      </c>
      <c r="J14" s="560">
        <v>122</v>
      </c>
      <c r="K14" s="560">
        <v>121</v>
      </c>
      <c r="L14" s="560">
        <v>118</v>
      </c>
      <c r="M14" s="560">
        <v>87</v>
      </c>
    </row>
    <row r="15" spans="1:13" ht="24" x14ac:dyDescent="0.2">
      <c r="A15" s="379" t="s">
        <v>68</v>
      </c>
      <c r="B15" s="378">
        <v>133</v>
      </c>
      <c r="C15" s="378">
        <v>107</v>
      </c>
      <c r="D15" s="378">
        <v>106</v>
      </c>
      <c r="E15" s="378">
        <v>128</v>
      </c>
      <c r="F15" s="378">
        <v>103</v>
      </c>
      <c r="G15" s="378">
        <v>110</v>
      </c>
      <c r="H15" s="559">
        <v>159</v>
      </c>
      <c r="I15" s="560">
        <v>155</v>
      </c>
      <c r="J15" s="560">
        <v>131</v>
      </c>
      <c r="K15" s="560">
        <v>107</v>
      </c>
      <c r="L15" s="560">
        <v>97</v>
      </c>
      <c r="M15" s="560">
        <v>86</v>
      </c>
    </row>
    <row r="16" spans="1:13" ht="23.85" customHeight="1" x14ac:dyDescent="0.2">
      <c r="A16" s="379" t="s">
        <v>95</v>
      </c>
      <c r="B16" s="378">
        <v>253</v>
      </c>
      <c r="C16" s="378">
        <v>304</v>
      </c>
      <c r="D16" s="378">
        <v>258</v>
      </c>
      <c r="E16" s="378">
        <v>194</v>
      </c>
      <c r="F16" s="378">
        <v>123</v>
      </c>
      <c r="G16" s="378">
        <v>218</v>
      </c>
      <c r="H16" s="559">
        <v>966</v>
      </c>
      <c r="I16" s="560">
        <v>332</v>
      </c>
      <c r="J16" s="560">
        <v>169</v>
      </c>
      <c r="K16" s="560">
        <v>193</v>
      </c>
      <c r="L16" s="560">
        <v>128</v>
      </c>
      <c r="M16" s="560">
        <v>149</v>
      </c>
    </row>
    <row r="17" spans="1:13" ht="12.95" customHeight="1" x14ac:dyDescent="0.2">
      <c r="A17" s="380" t="s">
        <v>70</v>
      </c>
      <c r="B17" s="378">
        <v>235</v>
      </c>
      <c r="C17" s="378">
        <v>299</v>
      </c>
      <c r="D17" s="378">
        <v>267</v>
      </c>
      <c r="E17" s="378">
        <v>142</v>
      </c>
      <c r="F17" s="378">
        <v>157</v>
      </c>
      <c r="G17" s="378">
        <v>307</v>
      </c>
      <c r="H17" s="559">
        <v>371</v>
      </c>
      <c r="I17" s="560">
        <v>311</v>
      </c>
      <c r="J17" s="560">
        <v>188</v>
      </c>
      <c r="K17" s="560">
        <v>173</v>
      </c>
      <c r="L17" s="560">
        <v>115</v>
      </c>
      <c r="M17" s="560">
        <v>77</v>
      </c>
    </row>
    <row r="18" spans="1:13" ht="12.95" customHeight="1" x14ac:dyDescent="0.2">
      <c r="A18" s="380" t="s">
        <v>71</v>
      </c>
      <c r="B18" s="378">
        <v>62</v>
      </c>
      <c r="C18" s="378">
        <v>76</v>
      </c>
      <c r="D18" s="378">
        <v>86</v>
      </c>
      <c r="E18" s="378">
        <v>74</v>
      </c>
      <c r="F18" s="378">
        <v>126</v>
      </c>
      <c r="G18" s="378">
        <v>189</v>
      </c>
      <c r="H18" s="559">
        <v>112</v>
      </c>
      <c r="I18" s="560">
        <v>191</v>
      </c>
      <c r="J18" s="560">
        <v>292</v>
      </c>
      <c r="K18" s="560">
        <v>329</v>
      </c>
      <c r="L18" s="560">
        <v>111</v>
      </c>
      <c r="M18" s="560">
        <v>234</v>
      </c>
    </row>
    <row r="19" spans="1:13" ht="12.95" customHeight="1" x14ac:dyDescent="0.2">
      <c r="A19" s="380" t="s">
        <v>72</v>
      </c>
      <c r="B19" s="378">
        <v>93</v>
      </c>
      <c r="C19" s="378">
        <v>125</v>
      </c>
      <c r="D19" s="378">
        <v>143</v>
      </c>
      <c r="E19" s="378">
        <v>141</v>
      </c>
      <c r="F19" s="378">
        <v>113</v>
      </c>
      <c r="G19" s="378">
        <v>133</v>
      </c>
      <c r="H19" s="559">
        <v>133</v>
      </c>
      <c r="I19" s="560">
        <v>118</v>
      </c>
      <c r="J19" s="560">
        <v>92</v>
      </c>
      <c r="K19" s="560">
        <v>62</v>
      </c>
      <c r="L19" s="560">
        <v>78</v>
      </c>
      <c r="M19" s="560">
        <v>106</v>
      </c>
    </row>
    <row r="20" spans="1:13" ht="12.95" customHeight="1" x14ac:dyDescent="0.2">
      <c r="A20" s="317" t="s">
        <v>363</v>
      </c>
      <c r="B20" s="378">
        <v>50</v>
      </c>
      <c r="C20" s="378">
        <v>65</v>
      </c>
      <c r="D20" s="378">
        <v>79</v>
      </c>
      <c r="E20" s="378">
        <v>84</v>
      </c>
      <c r="F20" s="378">
        <v>85</v>
      </c>
      <c r="G20" s="378">
        <v>77</v>
      </c>
      <c r="H20" s="559">
        <v>98</v>
      </c>
      <c r="I20" s="560">
        <v>71</v>
      </c>
      <c r="J20" s="560">
        <v>82</v>
      </c>
      <c r="K20" s="560">
        <v>91</v>
      </c>
      <c r="L20" s="560">
        <v>86</v>
      </c>
      <c r="M20" s="560">
        <v>79</v>
      </c>
    </row>
    <row r="21" spans="1:13" ht="36" x14ac:dyDescent="0.2">
      <c r="A21" s="379" t="s">
        <v>96</v>
      </c>
      <c r="B21" s="378">
        <v>17</v>
      </c>
      <c r="C21" s="378">
        <v>18</v>
      </c>
      <c r="D21" s="378">
        <v>13</v>
      </c>
      <c r="E21" s="378">
        <v>8</v>
      </c>
      <c r="F21" s="378">
        <v>7</v>
      </c>
      <c r="G21" s="378">
        <v>9</v>
      </c>
      <c r="H21" s="559">
        <v>8</v>
      </c>
      <c r="I21" s="560">
        <v>13</v>
      </c>
      <c r="J21" s="560">
        <v>29</v>
      </c>
      <c r="K21" s="560">
        <v>42</v>
      </c>
      <c r="L21" s="560">
        <v>36</v>
      </c>
      <c r="M21" s="560">
        <v>38</v>
      </c>
    </row>
    <row r="22" spans="1:13" ht="24" x14ac:dyDescent="0.2">
      <c r="A22" s="379" t="s">
        <v>75</v>
      </c>
      <c r="B22" s="378">
        <v>328</v>
      </c>
      <c r="C22" s="562" t="s">
        <v>33</v>
      </c>
      <c r="D22" s="562" t="s">
        <v>33</v>
      </c>
      <c r="E22" s="562" t="s">
        <v>33</v>
      </c>
      <c r="F22" s="562" t="s">
        <v>33</v>
      </c>
      <c r="G22" s="562">
        <v>84</v>
      </c>
      <c r="H22" s="255">
        <v>90</v>
      </c>
      <c r="I22" s="563">
        <v>640</v>
      </c>
      <c r="J22" s="563">
        <v>694</v>
      </c>
      <c r="K22" s="563">
        <v>823</v>
      </c>
      <c r="L22" s="563">
        <v>266</v>
      </c>
      <c r="M22" s="563">
        <v>737</v>
      </c>
    </row>
    <row r="23" spans="1:13" ht="12.95" customHeight="1" x14ac:dyDescent="0.2">
      <c r="A23" s="380" t="s">
        <v>76</v>
      </c>
      <c r="B23" s="378">
        <v>48</v>
      </c>
      <c r="C23" s="378">
        <v>41</v>
      </c>
      <c r="D23" s="378">
        <v>51</v>
      </c>
      <c r="E23" s="378">
        <v>60</v>
      </c>
      <c r="F23" s="378">
        <v>43</v>
      </c>
      <c r="G23" s="378">
        <v>44</v>
      </c>
      <c r="H23" s="559">
        <v>60</v>
      </c>
      <c r="I23" s="560">
        <v>111</v>
      </c>
      <c r="J23" s="560">
        <v>101</v>
      </c>
      <c r="K23" s="560">
        <v>138</v>
      </c>
      <c r="L23" s="560">
        <v>132</v>
      </c>
      <c r="M23" s="560">
        <v>194</v>
      </c>
    </row>
    <row r="24" spans="1:13" ht="13.15" customHeight="1" x14ac:dyDescent="0.2">
      <c r="A24" s="379" t="s">
        <v>77</v>
      </c>
      <c r="B24" s="378">
        <v>92</v>
      </c>
      <c r="C24" s="378">
        <v>95</v>
      </c>
      <c r="D24" s="378">
        <v>115</v>
      </c>
      <c r="E24" s="378">
        <v>99</v>
      </c>
      <c r="F24" s="378">
        <v>160</v>
      </c>
      <c r="G24" s="378">
        <v>134</v>
      </c>
      <c r="H24" s="559">
        <v>104</v>
      </c>
      <c r="I24" s="560">
        <v>84</v>
      </c>
      <c r="J24" s="560">
        <v>65</v>
      </c>
      <c r="K24" s="560">
        <v>72</v>
      </c>
      <c r="L24" s="560">
        <v>68</v>
      </c>
      <c r="M24" s="560">
        <v>77</v>
      </c>
    </row>
    <row r="25" spans="1:13" ht="13.5" customHeight="1" x14ac:dyDescent="0.2">
      <c r="A25" s="379" t="s">
        <v>78</v>
      </c>
      <c r="B25" s="378">
        <v>191</v>
      </c>
      <c r="C25" s="378">
        <v>176</v>
      </c>
      <c r="D25" s="378">
        <v>117</v>
      </c>
      <c r="E25" s="378">
        <v>120</v>
      </c>
      <c r="F25" s="378">
        <v>174</v>
      </c>
      <c r="G25" s="378">
        <v>172</v>
      </c>
      <c r="H25" s="559">
        <v>170</v>
      </c>
      <c r="I25" s="560">
        <v>108</v>
      </c>
      <c r="J25" s="560">
        <v>76</v>
      </c>
      <c r="K25" s="560">
        <v>73</v>
      </c>
      <c r="L25" s="560">
        <v>135</v>
      </c>
      <c r="M25" s="560">
        <v>140</v>
      </c>
    </row>
    <row r="26" spans="1:13" ht="24" customHeight="1" x14ac:dyDescent="0.2">
      <c r="A26" s="379" t="s">
        <v>104</v>
      </c>
      <c r="B26" s="378">
        <v>101</v>
      </c>
      <c r="C26" s="378">
        <v>110</v>
      </c>
      <c r="D26" s="378">
        <v>115</v>
      </c>
      <c r="E26" s="378">
        <v>118</v>
      </c>
      <c r="F26" s="378">
        <v>121</v>
      </c>
      <c r="G26" s="378">
        <v>108</v>
      </c>
      <c r="H26" s="559">
        <v>220</v>
      </c>
      <c r="I26" s="560">
        <v>334</v>
      </c>
      <c r="J26" s="560">
        <v>235</v>
      </c>
      <c r="K26" s="560">
        <v>100</v>
      </c>
      <c r="L26" s="560">
        <v>89</v>
      </c>
      <c r="M26" s="560">
        <v>99</v>
      </c>
    </row>
    <row r="27" spans="1:13" ht="24" customHeight="1" x14ac:dyDescent="0.2">
      <c r="A27" s="381" t="s">
        <v>22</v>
      </c>
      <c r="B27" s="378">
        <v>267</v>
      </c>
      <c r="C27" s="378">
        <v>209</v>
      </c>
      <c r="D27" s="378">
        <v>277</v>
      </c>
      <c r="E27" s="378">
        <v>198</v>
      </c>
      <c r="F27" s="378">
        <v>88</v>
      </c>
      <c r="G27" s="378">
        <v>98</v>
      </c>
      <c r="H27" s="559">
        <v>108</v>
      </c>
      <c r="I27" s="560">
        <v>95</v>
      </c>
      <c r="J27" s="560">
        <v>67</v>
      </c>
      <c r="K27" s="560">
        <v>73</v>
      </c>
      <c r="L27" s="560">
        <v>84</v>
      </c>
      <c r="M27" s="560">
        <v>103</v>
      </c>
    </row>
    <row r="28" spans="1:13" ht="24" x14ac:dyDescent="0.2">
      <c r="A28" s="379" t="s">
        <v>79</v>
      </c>
      <c r="B28" s="378">
        <v>308</v>
      </c>
      <c r="C28" s="378">
        <v>236</v>
      </c>
      <c r="D28" s="378">
        <v>296</v>
      </c>
      <c r="E28" s="378">
        <v>190</v>
      </c>
      <c r="F28" s="378">
        <v>73</v>
      </c>
      <c r="G28" s="378">
        <v>95</v>
      </c>
      <c r="H28" s="559">
        <v>111</v>
      </c>
      <c r="I28" s="560">
        <v>98</v>
      </c>
      <c r="J28" s="560">
        <v>64</v>
      </c>
      <c r="K28" s="560">
        <v>70</v>
      </c>
      <c r="L28" s="560">
        <v>88</v>
      </c>
      <c r="M28" s="560">
        <v>116</v>
      </c>
    </row>
    <row r="29" spans="1:13" ht="24" x14ac:dyDescent="0.2">
      <c r="A29" s="379" t="s">
        <v>80</v>
      </c>
      <c r="B29" s="378">
        <v>121</v>
      </c>
      <c r="C29" s="378">
        <v>110</v>
      </c>
      <c r="D29" s="378">
        <v>282</v>
      </c>
      <c r="E29" s="378">
        <v>328</v>
      </c>
      <c r="F29" s="378">
        <v>159</v>
      </c>
      <c r="G29" s="378">
        <v>96</v>
      </c>
      <c r="H29" s="559">
        <v>88</v>
      </c>
      <c r="I29" s="560">
        <v>62</v>
      </c>
      <c r="J29" s="560">
        <v>52</v>
      </c>
      <c r="K29" s="560">
        <v>58</v>
      </c>
      <c r="L29" s="560">
        <v>58</v>
      </c>
      <c r="M29" s="560">
        <v>67</v>
      </c>
    </row>
    <row r="30" spans="1:13" ht="13.35" customHeight="1" x14ac:dyDescent="0.2">
      <c r="A30" s="379" t="s">
        <v>23</v>
      </c>
      <c r="B30" s="378">
        <v>118</v>
      </c>
      <c r="C30" s="378">
        <v>124</v>
      </c>
      <c r="D30" s="378">
        <v>136</v>
      </c>
      <c r="E30" s="378">
        <v>119</v>
      </c>
      <c r="F30" s="378">
        <v>122</v>
      </c>
      <c r="G30" s="378">
        <v>125</v>
      </c>
      <c r="H30" s="559">
        <v>119</v>
      </c>
      <c r="I30" s="560">
        <v>128</v>
      </c>
      <c r="J30" s="560">
        <v>136</v>
      </c>
      <c r="K30" s="560">
        <v>164</v>
      </c>
      <c r="L30" s="560">
        <v>95</v>
      </c>
      <c r="M30" s="560">
        <v>74</v>
      </c>
    </row>
    <row r="31" spans="1:13" ht="24" customHeight="1" x14ac:dyDescent="0.2">
      <c r="A31" s="381" t="s">
        <v>81</v>
      </c>
      <c r="B31" s="378">
        <v>87</v>
      </c>
      <c r="C31" s="378">
        <v>80</v>
      </c>
      <c r="D31" s="378">
        <v>69</v>
      </c>
      <c r="E31" s="378">
        <v>62</v>
      </c>
      <c r="F31" s="378">
        <v>54</v>
      </c>
      <c r="G31" s="378">
        <v>87</v>
      </c>
      <c r="H31" s="559">
        <v>100</v>
      </c>
      <c r="I31" s="560">
        <v>63</v>
      </c>
      <c r="J31" s="560">
        <v>108</v>
      </c>
      <c r="K31" s="560">
        <v>121</v>
      </c>
      <c r="L31" s="560">
        <v>103</v>
      </c>
      <c r="M31" s="560">
        <v>72</v>
      </c>
    </row>
    <row r="32" spans="1:13" ht="12.95" customHeight="1" x14ac:dyDescent="0.2">
      <c r="A32" s="378" t="s">
        <v>24</v>
      </c>
      <c r="B32" s="378">
        <v>99</v>
      </c>
      <c r="C32" s="378">
        <v>86</v>
      </c>
      <c r="D32" s="378">
        <v>91</v>
      </c>
      <c r="E32" s="378">
        <v>72</v>
      </c>
      <c r="F32" s="378">
        <v>106</v>
      </c>
      <c r="G32" s="378">
        <v>199</v>
      </c>
      <c r="H32" s="559">
        <v>260</v>
      </c>
      <c r="I32" s="560">
        <v>206</v>
      </c>
      <c r="J32" s="560">
        <v>273</v>
      </c>
      <c r="K32" s="560">
        <v>382</v>
      </c>
      <c r="L32" s="560">
        <v>412</v>
      </c>
      <c r="M32" s="560">
        <v>419</v>
      </c>
    </row>
    <row r="33" spans="1:13" ht="24" customHeight="1" x14ac:dyDescent="0.2">
      <c r="A33" s="381" t="s">
        <v>102</v>
      </c>
      <c r="B33" s="378">
        <v>36</v>
      </c>
      <c r="C33" s="378">
        <v>39</v>
      </c>
      <c r="D33" s="378">
        <v>46</v>
      </c>
      <c r="E33" s="378">
        <v>45</v>
      </c>
      <c r="F33" s="378">
        <v>42</v>
      </c>
      <c r="G33" s="378">
        <v>46</v>
      </c>
      <c r="H33" s="559">
        <v>58</v>
      </c>
      <c r="I33" s="560">
        <v>51</v>
      </c>
      <c r="J33" s="560">
        <v>53</v>
      </c>
      <c r="K33" s="560">
        <v>61</v>
      </c>
      <c r="L33" s="560">
        <v>57</v>
      </c>
      <c r="M33" s="560">
        <v>77</v>
      </c>
    </row>
    <row r="34" spans="1:13" ht="14.25" customHeight="1" x14ac:dyDescent="0.2">
      <c r="A34" s="378" t="s">
        <v>82</v>
      </c>
      <c r="B34" s="378">
        <v>110</v>
      </c>
      <c r="C34" s="378">
        <v>167</v>
      </c>
      <c r="D34" s="378">
        <v>175</v>
      </c>
      <c r="E34" s="378">
        <v>155</v>
      </c>
      <c r="F34" s="378">
        <v>101</v>
      </c>
      <c r="G34" s="378">
        <v>113</v>
      </c>
      <c r="H34" s="559">
        <v>202</v>
      </c>
      <c r="I34" s="560">
        <v>81</v>
      </c>
      <c r="J34" s="560">
        <v>73</v>
      </c>
      <c r="K34" s="560">
        <v>87</v>
      </c>
      <c r="L34" s="560">
        <v>98</v>
      </c>
      <c r="M34" s="560">
        <v>143</v>
      </c>
    </row>
    <row r="35" spans="1:13" ht="13.5" customHeight="1" x14ac:dyDescent="0.2">
      <c r="A35" s="378" t="s">
        <v>25</v>
      </c>
      <c r="B35" s="378">
        <v>130</v>
      </c>
      <c r="C35" s="378">
        <v>125</v>
      </c>
      <c r="D35" s="378">
        <v>147</v>
      </c>
      <c r="E35" s="378">
        <v>143</v>
      </c>
      <c r="F35" s="378">
        <v>60</v>
      </c>
      <c r="G35" s="378">
        <v>49</v>
      </c>
      <c r="H35" s="559">
        <v>118</v>
      </c>
      <c r="I35" s="560">
        <v>73</v>
      </c>
      <c r="J35" s="560">
        <v>41</v>
      </c>
      <c r="K35" s="560">
        <v>38</v>
      </c>
      <c r="L35" s="560">
        <v>30</v>
      </c>
      <c r="M35" s="560">
        <v>23</v>
      </c>
    </row>
    <row r="36" spans="1:13" ht="12" x14ac:dyDescent="0.2">
      <c r="A36" s="382" t="s">
        <v>26</v>
      </c>
      <c r="B36" s="378">
        <v>81</v>
      </c>
      <c r="C36" s="378">
        <v>47</v>
      </c>
      <c r="D36" s="378">
        <v>42</v>
      </c>
      <c r="E36" s="378">
        <v>42</v>
      </c>
      <c r="F36" s="378">
        <v>43</v>
      </c>
      <c r="G36" s="378">
        <v>63</v>
      </c>
      <c r="H36" s="559">
        <v>93</v>
      </c>
      <c r="I36" s="560">
        <v>85</v>
      </c>
      <c r="J36" s="560">
        <v>75</v>
      </c>
      <c r="K36" s="560">
        <v>67</v>
      </c>
      <c r="L36" s="560">
        <v>146</v>
      </c>
      <c r="M36" s="560">
        <v>157</v>
      </c>
    </row>
    <row r="37" spans="1:13" ht="12" x14ac:dyDescent="0.2">
      <c r="A37" s="378" t="s">
        <v>27</v>
      </c>
      <c r="B37" s="378">
        <v>38</v>
      </c>
      <c r="C37" s="378">
        <v>52</v>
      </c>
      <c r="D37" s="378">
        <v>56</v>
      </c>
      <c r="E37" s="378">
        <v>54</v>
      </c>
      <c r="F37" s="378">
        <v>56</v>
      </c>
      <c r="G37" s="378">
        <v>69</v>
      </c>
      <c r="H37" s="559">
        <v>69</v>
      </c>
      <c r="I37" s="560">
        <v>65</v>
      </c>
      <c r="J37" s="560">
        <v>61</v>
      </c>
      <c r="K37" s="560">
        <v>62</v>
      </c>
      <c r="L37" s="560">
        <v>74</v>
      </c>
      <c r="M37" s="560">
        <v>72</v>
      </c>
    </row>
    <row r="38" spans="1:13" ht="12.95" customHeight="1" x14ac:dyDescent="0.2">
      <c r="A38" s="378" t="s">
        <v>28</v>
      </c>
      <c r="B38" s="564">
        <v>140</v>
      </c>
      <c r="C38" s="564">
        <v>133</v>
      </c>
      <c r="D38" s="564">
        <v>397</v>
      </c>
      <c r="E38" s="564">
        <v>301</v>
      </c>
      <c r="F38" s="378">
        <v>188</v>
      </c>
      <c r="G38" s="378">
        <v>103</v>
      </c>
      <c r="H38" s="559">
        <v>85</v>
      </c>
      <c r="I38" s="560">
        <v>74</v>
      </c>
      <c r="J38" s="560">
        <v>115</v>
      </c>
      <c r="K38" s="560">
        <v>441</v>
      </c>
      <c r="L38" s="561">
        <v>3009</v>
      </c>
      <c r="M38" s="561">
        <v>5169</v>
      </c>
    </row>
    <row r="39" spans="1:13" ht="12" x14ac:dyDescent="0.2">
      <c r="A39" s="378" t="s">
        <v>84</v>
      </c>
      <c r="B39" s="378">
        <v>168</v>
      </c>
      <c r="C39" s="378">
        <v>147</v>
      </c>
      <c r="D39" s="378">
        <v>165</v>
      </c>
      <c r="E39" s="378">
        <v>174</v>
      </c>
      <c r="F39" s="378">
        <v>161</v>
      </c>
      <c r="G39" s="378">
        <v>135</v>
      </c>
      <c r="H39" s="559">
        <v>170</v>
      </c>
      <c r="I39" s="560">
        <v>130</v>
      </c>
      <c r="J39" s="560">
        <v>209</v>
      </c>
      <c r="K39" s="560">
        <v>161</v>
      </c>
      <c r="L39" s="560">
        <v>133</v>
      </c>
      <c r="M39" s="560">
        <v>145</v>
      </c>
    </row>
    <row r="40" spans="1:13" ht="12.95" customHeight="1" x14ac:dyDescent="0.2">
      <c r="A40" s="378" t="s">
        <v>32</v>
      </c>
      <c r="B40" s="378">
        <v>463</v>
      </c>
      <c r="C40" s="378">
        <v>295</v>
      </c>
      <c r="D40" s="378">
        <v>399</v>
      </c>
      <c r="E40" s="378">
        <v>394</v>
      </c>
      <c r="F40" s="378">
        <v>310</v>
      </c>
      <c r="G40" s="378">
        <v>273</v>
      </c>
      <c r="H40" s="559">
        <v>388</v>
      </c>
      <c r="I40" s="560">
        <v>220</v>
      </c>
      <c r="J40" s="560">
        <v>211</v>
      </c>
      <c r="K40" s="560">
        <v>155</v>
      </c>
      <c r="L40" s="560">
        <v>142</v>
      </c>
      <c r="M40" s="560">
        <v>70</v>
      </c>
    </row>
    <row r="41" spans="1:13" ht="12.95" customHeight="1" x14ac:dyDescent="0.2">
      <c r="A41" s="378" t="s">
        <v>85</v>
      </c>
      <c r="B41" s="378">
        <v>52</v>
      </c>
      <c r="C41" s="378">
        <v>52</v>
      </c>
      <c r="D41" s="378">
        <v>53</v>
      </c>
      <c r="E41" s="378">
        <v>57</v>
      </c>
      <c r="F41" s="378">
        <v>59</v>
      </c>
      <c r="G41" s="378">
        <v>57</v>
      </c>
      <c r="H41" s="559">
        <v>82</v>
      </c>
      <c r="I41" s="560">
        <v>49</v>
      </c>
      <c r="J41" s="560">
        <v>64</v>
      </c>
      <c r="K41" s="560">
        <v>76</v>
      </c>
      <c r="L41" s="560">
        <v>106</v>
      </c>
      <c r="M41" s="560">
        <v>89</v>
      </c>
    </row>
    <row r="42" spans="1:13" ht="12" x14ac:dyDescent="0.2">
      <c r="A42" s="378" t="s">
        <v>86</v>
      </c>
      <c r="B42" s="378">
        <v>20</v>
      </c>
      <c r="C42" s="378">
        <v>28</v>
      </c>
      <c r="D42" s="378">
        <v>33</v>
      </c>
      <c r="E42" s="378">
        <v>23</v>
      </c>
      <c r="F42" s="562">
        <v>11</v>
      </c>
      <c r="G42" s="562">
        <v>12</v>
      </c>
      <c r="H42" s="255">
        <v>17</v>
      </c>
      <c r="I42" s="563">
        <v>80</v>
      </c>
      <c r="J42" s="563">
        <v>77</v>
      </c>
      <c r="K42" s="563">
        <v>101</v>
      </c>
      <c r="L42" s="563">
        <v>84</v>
      </c>
      <c r="M42" s="563">
        <v>58</v>
      </c>
    </row>
    <row r="43" spans="1:13" ht="24" x14ac:dyDescent="0.2">
      <c r="A43" s="381" t="s">
        <v>55</v>
      </c>
      <c r="B43" s="378">
        <v>35</v>
      </c>
      <c r="C43" s="378">
        <v>27</v>
      </c>
      <c r="D43" s="378">
        <v>30</v>
      </c>
      <c r="E43" s="378">
        <v>27</v>
      </c>
      <c r="F43" s="378">
        <v>34</v>
      </c>
      <c r="G43" s="378">
        <v>43</v>
      </c>
      <c r="H43" s="559">
        <v>67</v>
      </c>
      <c r="I43" s="560">
        <v>42</v>
      </c>
      <c r="J43" s="560">
        <v>40</v>
      </c>
      <c r="K43" s="560">
        <v>40</v>
      </c>
      <c r="L43" s="560">
        <v>40</v>
      </c>
      <c r="M43" s="560">
        <v>43</v>
      </c>
    </row>
    <row r="44" spans="1:13" ht="12.95" customHeight="1" x14ac:dyDescent="0.2">
      <c r="A44" s="378" t="s">
        <v>103</v>
      </c>
      <c r="B44" s="378">
        <v>95</v>
      </c>
      <c r="C44" s="378">
        <v>97</v>
      </c>
      <c r="D44" s="378">
        <v>58</v>
      </c>
      <c r="E44" s="378">
        <v>64</v>
      </c>
      <c r="F44" s="378">
        <v>28</v>
      </c>
      <c r="G44" s="378">
        <v>23</v>
      </c>
      <c r="H44" s="559">
        <v>46</v>
      </c>
      <c r="I44" s="560">
        <v>42</v>
      </c>
      <c r="J44" s="560">
        <v>29</v>
      </c>
      <c r="K44" s="560">
        <v>24</v>
      </c>
      <c r="L44" s="560">
        <v>48</v>
      </c>
      <c r="M44" s="560">
        <v>86</v>
      </c>
    </row>
    <row r="45" spans="1:13" ht="13.5" customHeight="1" x14ac:dyDescent="0.2">
      <c r="A45" s="378" t="s">
        <v>56</v>
      </c>
      <c r="B45" s="378">
        <v>96</v>
      </c>
      <c r="C45" s="378">
        <v>129</v>
      </c>
      <c r="D45" s="378">
        <v>85</v>
      </c>
      <c r="E45" s="378">
        <v>61</v>
      </c>
      <c r="F45" s="378">
        <v>65</v>
      </c>
      <c r="G45" s="378">
        <v>51</v>
      </c>
      <c r="H45" s="559">
        <v>37</v>
      </c>
      <c r="I45" s="560">
        <v>33</v>
      </c>
      <c r="J45" s="560">
        <v>81</v>
      </c>
      <c r="K45" s="560">
        <v>84</v>
      </c>
      <c r="L45" s="560">
        <v>42</v>
      </c>
      <c r="M45" s="560">
        <v>34</v>
      </c>
    </row>
    <row r="46" spans="1:13" ht="3.6" customHeight="1" thickBot="1" x14ac:dyDescent="0.25">
      <c r="A46" s="535"/>
      <c r="B46" s="384"/>
      <c r="C46" s="384"/>
      <c r="D46" s="384"/>
      <c r="E46" s="384"/>
      <c r="F46" s="384"/>
      <c r="G46" s="384"/>
      <c r="H46" s="384"/>
      <c r="I46" s="384"/>
      <c r="J46" s="384"/>
      <c r="K46" s="541"/>
      <c r="L46" s="541"/>
      <c r="M46" s="541"/>
    </row>
  </sheetData>
  <hyperlinks>
    <hyperlink ref="A1" location="Мазмуну!A1" display="МАЗМУНУНА  кайтуу" xr:uid="{00000000-0004-0000-7F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M46"/>
  <sheetViews>
    <sheetView workbookViewId="0">
      <selection activeCell="M42" sqref="M42"/>
    </sheetView>
  </sheetViews>
  <sheetFormatPr defaultColWidth="9.28515625" defaultRowHeight="12.95" customHeight="1" x14ac:dyDescent="0.2"/>
  <cols>
    <col min="1" max="1" width="42.7109375" style="245" customWidth="1"/>
    <col min="2" max="6" width="8.42578125" style="245" hidden="1" customWidth="1"/>
    <col min="7" max="8" width="9.5703125" style="245" hidden="1" customWidth="1"/>
    <col min="9" max="9" width="9.5703125" style="245" customWidth="1"/>
    <col min="10" max="13" width="9.5703125" style="528" customWidth="1"/>
    <col min="14" max="16384" width="9.28515625" style="245"/>
  </cols>
  <sheetData>
    <row r="1" spans="1:13" s="6" customFormat="1" ht="12.95" customHeight="1" x14ac:dyDescent="0.2">
      <c r="A1" s="952" t="s">
        <v>1375</v>
      </c>
    </row>
    <row r="2" spans="1:13" s="529" customFormat="1" ht="18" customHeight="1" x14ac:dyDescent="0.25">
      <c r="A2" s="370" t="s">
        <v>473</v>
      </c>
      <c r="J2" s="528"/>
      <c r="K2" s="528"/>
      <c r="L2" s="528"/>
      <c r="M2" s="528"/>
    </row>
    <row r="3" spans="1:13" s="529" customFormat="1" ht="18" customHeight="1" x14ac:dyDescent="0.25">
      <c r="A3" s="370" t="s">
        <v>474</v>
      </c>
      <c r="J3" s="530"/>
      <c r="K3" s="530"/>
      <c r="L3" s="530"/>
      <c r="M3" s="530"/>
    </row>
    <row r="4" spans="1:13" ht="18" customHeight="1" thickBot="1" x14ac:dyDescent="0.25">
      <c r="A4" s="372" t="s">
        <v>469</v>
      </c>
    </row>
    <row r="5" spans="1:13" s="233" customFormat="1" ht="18" customHeight="1" thickBot="1" x14ac:dyDescent="0.25">
      <c r="A5" s="373"/>
      <c r="B5" s="282">
        <v>2014</v>
      </c>
      <c r="C5" s="282">
        <v>2015</v>
      </c>
      <c r="D5" s="282">
        <v>2016</v>
      </c>
      <c r="E5" s="282">
        <v>2017</v>
      </c>
      <c r="F5" s="282">
        <v>2018</v>
      </c>
      <c r="G5" s="282">
        <v>2019</v>
      </c>
      <c r="H5" s="282">
        <v>2020</v>
      </c>
      <c r="I5" s="282">
        <v>2021</v>
      </c>
      <c r="J5" s="281">
        <v>2022</v>
      </c>
      <c r="K5" s="282">
        <v>2023</v>
      </c>
      <c r="L5" s="281">
        <v>2024</v>
      </c>
      <c r="M5" s="282">
        <v>2025</v>
      </c>
    </row>
    <row r="6" spans="1:13" ht="3.6" customHeight="1" x14ac:dyDescent="0.2"/>
    <row r="7" spans="1:13" s="233" customFormat="1" ht="12.95" customHeight="1" x14ac:dyDescent="0.2">
      <c r="A7" s="375" t="s">
        <v>19</v>
      </c>
      <c r="B7" s="548">
        <v>3.56</v>
      </c>
      <c r="C7" s="548">
        <v>3.34</v>
      </c>
      <c r="D7" s="548">
        <v>3.24</v>
      </c>
      <c r="E7" s="548">
        <v>3.43</v>
      </c>
      <c r="F7" s="531">
        <v>3.35</v>
      </c>
      <c r="G7" s="531">
        <v>3.19</v>
      </c>
      <c r="H7" s="532">
        <v>3.1</v>
      </c>
      <c r="I7" s="532">
        <v>3.7</v>
      </c>
      <c r="J7" s="532">
        <v>3.88</v>
      </c>
      <c r="K7" s="532">
        <v>3.34</v>
      </c>
      <c r="L7" s="532">
        <v>2.96</v>
      </c>
      <c r="M7" s="532">
        <v>2.74</v>
      </c>
    </row>
    <row r="8" spans="1:13" ht="12.95" customHeight="1" x14ac:dyDescent="0.2">
      <c r="A8" s="376" t="s">
        <v>20</v>
      </c>
      <c r="B8" s="550"/>
      <c r="C8" s="550"/>
      <c r="D8" s="550"/>
      <c r="E8" s="550"/>
      <c r="F8" s="533"/>
      <c r="G8" s="533"/>
      <c r="H8" s="534"/>
      <c r="I8" s="534"/>
      <c r="J8" s="534"/>
      <c r="K8" s="534"/>
      <c r="L8" s="534"/>
      <c r="M8" s="534"/>
    </row>
    <row r="9" spans="1:13" ht="12.95" customHeight="1" x14ac:dyDescent="0.2">
      <c r="A9" s="143" t="s">
        <v>21</v>
      </c>
      <c r="B9" s="550">
        <v>4</v>
      </c>
      <c r="C9" s="550">
        <v>3.77</v>
      </c>
      <c r="D9" s="550">
        <v>2.97</v>
      </c>
      <c r="E9" s="550">
        <v>3.22</v>
      </c>
      <c r="F9" s="533">
        <v>3.32</v>
      </c>
      <c r="G9" s="533">
        <v>3.19</v>
      </c>
      <c r="H9" s="534">
        <v>3.02</v>
      </c>
      <c r="I9" s="534">
        <v>4.25</v>
      </c>
      <c r="J9" s="534">
        <v>5.49</v>
      </c>
      <c r="K9" s="534">
        <v>4.3099999999999996</v>
      </c>
      <c r="L9" s="534">
        <v>4.4800000000000004</v>
      </c>
      <c r="M9" s="534">
        <v>5.76</v>
      </c>
    </row>
    <row r="10" spans="1:13" ht="12.95" customHeight="1" x14ac:dyDescent="0.2">
      <c r="A10" s="378" t="s">
        <v>101</v>
      </c>
      <c r="B10" s="550">
        <v>1.3</v>
      </c>
      <c r="C10" s="550">
        <v>0.75</v>
      </c>
      <c r="D10" s="550">
        <v>0.95</v>
      </c>
      <c r="E10" s="550">
        <v>0.96</v>
      </c>
      <c r="F10" s="533">
        <v>1.02</v>
      </c>
      <c r="G10" s="533">
        <v>1.04</v>
      </c>
      <c r="H10" s="534">
        <v>1.07</v>
      </c>
      <c r="I10" s="534">
        <v>1.43</v>
      </c>
      <c r="J10" s="534">
        <v>1.55</v>
      </c>
      <c r="K10" s="534">
        <v>1.92</v>
      </c>
      <c r="L10" s="534">
        <v>2.09</v>
      </c>
      <c r="M10" s="534">
        <v>2.66</v>
      </c>
    </row>
    <row r="11" spans="1:13" ht="12.95" customHeight="1" x14ac:dyDescent="0.2">
      <c r="A11" s="378" t="s">
        <v>64</v>
      </c>
      <c r="B11" s="550">
        <v>4.8600000000000003</v>
      </c>
      <c r="C11" s="550">
        <v>4.97</v>
      </c>
      <c r="D11" s="550">
        <v>5.43</v>
      </c>
      <c r="E11" s="550">
        <v>6.58</v>
      </c>
      <c r="F11" s="533">
        <v>6.13</v>
      </c>
      <c r="G11" s="533">
        <v>5.55</v>
      </c>
      <c r="H11" s="534">
        <v>5.99</v>
      </c>
      <c r="I11" s="534">
        <v>5.73</v>
      </c>
      <c r="J11" s="534">
        <v>6.19</v>
      </c>
      <c r="K11" s="534">
        <v>6.02</v>
      </c>
      <c r="L11" s="534">
        <v>5.82</v>
      </c>
      <c r="M11" s="534">
        <v>5.46</v>
      </c>
    </row>
    <row r="12" spans="1:13" ht="23.45" customHeight="1" x14ac:dyDescent="0.2">
      <c r="A12" s="379" t="s">
        <v>90</v>
      </c>
      <c r="B12" s="550">
        <v>5.88</v>
      </c>
      <c r="C12" s="550">
        <v>5.25</v>
      </c>
      <c r="D12" s="550">
        <v>6.08</v>
      </c>
      <c r="E12" s="550">
        <v>5.08</v>
      </c>
      <c r="F12" s="533">
        <v>5.41</v>
      </c>
      <c r="G12" s="533">
        <v>5.0999999999999996</v>
      </c>
      <c r="H12" s="534">
        <v>4.63</v>
      </c>
      <c r="I12" s="534">
        <v>5.88</v>
      </c>
      <c r="J12" s="534">
        <v>6.36</v>
      </c>
      <c r="K12" s="534">
        <v>6.02</v>
      </c>
      <c r="L12" s="534">
        <v>6.34</v>
      </c>
      <c r="M12" s="534">
        <v>7.19</v>
      </c>
    </row>
    <row r="13" spans="1:13" ht="12.95" customHeight="1" x14ac:dyDescent="0.2">
      <c r="A13" s="380" t="s">
        <v>66</v>
      </c>
      <c r="B13" s="550">
        <v>4.53</v>
      </c>
      <c r="C13" s="550">
        <v>0.81</v>
      </c>
      <c r="D13" s="550">
        <v>0.63</v>
      </c>
      <c r="E13" s="550">
        <v>0.44</v>
      </c>
      <c r="F13" s="533">
        <v>5.6</v>
      </c>
      <c r="G13" s="533">
        <v>3.26</v>
      </c>
      <c r="H13" s="534">
        <v>4.63</v>
      </c>
      <c r="I13" s="534">
        <v>0.95</v>
      </c>
      <c r="J13" s="534">
        <v>3.38</v>
      </c>
      <c r="K13" s="534">
        <v>1.44</v>
      </c>
      <c r="L13" s="534">
        <v>1.58</v>
      </c>
      <c r="M13" s="534">
        <v>5.0599999999999996</v>
      </c>
    </row>
    <row r="14" spans="1:13" ht="36" x14ac:dyDescent="0.2">
      <c r="A14" s="379" t="s">
        <v>91</v>
      </c>
      <c r="B14" s="550">
        <v>3.52</v>
      </c>
      <c r="C14" s="550">
        <v>2.42</v>
      </c>
      <c r="D14" s="550">
        <v>2.2599999999999998</v>
      </c>
      <c r="E14" s="550">
        <v>2.4</v>
      </c>
      <c r="F14" s="533">
        <v>2.17</v>
      </c>
      <c r="G14" s="533">
        <v>2.5299999999999998</v>
      </c>
      <c r="H14" s="534">
        <v>2.39</v>
      </c>
      <c r="I14" s="534">
        <v>3.21</v>
      </c>
      <c r="J14" s="534">
        <v>2.5499999999999998</v>
      </c>
      <c r="K14" s="534">
        <v>2.6</v>
      </c>
      <c r="L14" s="534">
        <v>2.27</v>
      </c>
      <c r="M14" s="534">
        <v>2.4500000000000002</v>
      </c>
    </row>
    <row r="15" spans="1:13" ht="24" x14ac:dyDescent="0.2">
      <c r="A15" s="379" t="s">
        <v>68</v>
      </c>
      <c r="B15" s="550">
        <v>2.85</v>
      </c>
      <c r="C15" s="550">
        <v>3.18</v>
      </c>
      <c r="D15" s="550">
        <v>3.17</v>
      </c>
      <c r="E15" s="550">
        <v>2.8</v>
      </c>
      <c r="F15" s="533">
        <v>3.19</v>
      </c>
      <c r="G15" s="533">
        <v>3.41</v>
      </c>
      <c r="H15" s="534">
        <v>3.08</v>
      </c>
      <c r="I15" s="534">
        <v>3.53</v>
      </c>
      <c r="J15" s="534">
        <v>3.89</v>
      </c>
      <c r="K15" s="534">
        <v>4.32</v>
      </c>
      <c r="L15" s="534">
        <v>4.75</v>
      </c>
      <c r="M15" s="534">
        <v>5.23</v>
      </c>
    </row>
    <row r="16" spans="1:13" ht="23.85" customHeight="1" x14ac:dyDescent="0.2">
      <c r="A16" s="379" t="s">
        <v>95</v>
      </c>
      <c r="B16" s="550">
        <v>1.19</v>
      </c>
      <c r="C16" s="550">
        <v>1.1000000000000001</v>
      </c>
      <c r="D16" s="550">
        <v>1.85</v>
      </c>
      <c r="E16" s="550">
        <v>3.39</v>
      </c>
      <c r="F16" s="533">
        <v>3.61</v>
      </c>
      <c r="G16" s="533">
        <v>1.1399999999999999</v>
      </c>
      <c r="H16" s="534">
        <v>0.18</v>
      </c>
      <c r="I16" s="534">
        <v>0.35</v>
      </c>
      <c r="J16" s="534">
        <v>0.59</v>
      </c>
      <c r="K16" s="534">
        <v>0.42</v>
      </c>
      <c r="L16" s="534">
        <v>0.71</v>
      </c>
      <c r="M16" s="534">
        <v>0.73</v>
      </c>
    </row>
    <row r="17" spans="1:13" ht="12.95" customHeight="1" x14ac:dyDescent="0.2">
      <c r="A17" s="380" t="s">
        <v>70</v>
      </c>
      <c r="B17" s="550">
        <v>2.11</v>
      </c>
      <c r="C17" s="550">
        <v>1.66</v>
      </c>
      <c r="D17" s="550">
        <v>1.79</v>
      </c>
      <c r="E17" s="550">
        <v>2.63</v>
      </c>
      <c r="F17" s="533">
        <v>2.5299999999999998</v>
      </c>
      <c r="G17" s="533">
        <v>1.19</v>
      </c>
      <c r="H17" s="534">
        <v>0.89</v>
      </c>
      <c r="I17" s="534">
        <v>0.76</v>
      </c>
      <c r="J17" s="534">
        <v>0.92</v>
      </c>
      <c r="K17" s="534">
        <v>1.74</v>
      </c>
      <c r="L17" s="534">
        <v>3.64</v>
      </c>
      <c r="M17" s="534">
        <v>6.26</v>
      </c>
    </row>
    <row r="18" spans="1:13" ht="12.95" customHeight="1" x14ac:dyDescent="0.2">
      <c r="A18" s="380" t="s">
        <v>71</v>
      </c>
      <c r="B18" s="550">
        <v>2.02</v>
      </c>
      <c r="C18" s="550">
        <v>2.56</v>
      </c>
      <c r="D18" s="550">
        <v>2.1</v>
      </c>
      <c r="E18" s="550">
        <v>2.38</v>
      </c>
      <c r="F18" s="533">
        <v>2.38</v>
      </c>
      <c r="G18" s="533">
        <v>2.15</v>
      </c>
      <c r="H18" s="534">
        <v>3.97</v>
      </c>
      <c r="I18" s="534">
        <v>2.65</v>
      </c>
      <c r="J18" s="534">
        <v>2</v>
      </c>
      <c r="K18" s="534">
        <v>1.74</v>
      </c>
      <c r="L18" s="534">
        <v>4.6500000000000004</v>
      </c>
      <c r="M18" s="534">
        <v>1.34</v>
      </c>
    </row>
    <row r="19" spans="1:13" ht="12.95" customHeight="1" x14ac:dyDescent="0.2">
      <c r="A19" s="380" t="s">
        <v>72</v>
      </c>
      <c r="B19" s="550">
        <v>3.52</v>
      </c>
      <c r="C19" s="550">
        <v>2.85</v>
      </c>
      <c r="D19" s="550">
        <v>3.78</v>
      </c>
      <c r="E19" s="550">
        <v>3.64</v>
      </c>
      <c r="F19" s="533">
        <v>3.96</v>
      </c>
      <c r="G19" s="533">
        <v>3.16</v>
      </c>
      <c r="H19" s="534">
        <v>2.89</v>
      </c>
      <c r="I19" s="534">
        <v>3.74</v>
      </c>
      <c r="J19" s="534">
        <v>4.57</v>
      </c>
      <c r="K19" s="534">
        <v>3.59</v>
      </c>
      <c r="L19" s="534">
        <v>3</v>
      </c>
      <c r="M19" s="534">
        <v>2.74</v>
      </c>
    </row>
    <row r="20" spans="1:13" ht="12.95" customHeight="1" x14ac:dyDescent="0.2">
      <c r="A20" s="317" t="s">
        <v>363</v>
      </c>
      <c r="B20" s="550">
        <v>5.52</v>
      </c>
      <c r="C20" s="550">
        <v>3.71</v>
      </c>
      <c r="D20" s="550">
        <v>2.64</v>
      </c>
      <c r="E20" s="550">
        <v>2.81</v>
      </c>
      <c r="F20" s="533">
        <v>2.83</v>
      </c>
      <c r="G20" s="533">
        <v>2.4300000000000002</v>
      </c>
      <c r="H20" s="534">
        <v>1.99</v>
      </c>
      <c r="I20" s="534">
        <v>2.72</v>
      </c>
      <c r="J20" s="534">
        <v>2.75</v>
      </c>
      <c r="K20" s="534">
        <v>3.28</v>
      </c>
      <c r="L20" s="534">
        <v>3.95</v>
      </c>
      <c r="M20" s="534">
        <v>4.1500000000000004</v>
      </c>
    </row>
    <row r="21" spans="1:13" ht="36" x14ac:dyDescent="0.2">
      <c r="A21" s="379" t="s">
        <v>96</v>
      </c>
      <c r="B21" s="550">
        <v>8.49</v>
      </c>
      <c r="C21" s="550">
        <v>8.31</v>
      </c>
      <c r="D21" s="550">
        <v>8.69</v>
      </c>
      <c r="E21" s="550">
        <v>12.33</v>
      </c>
      <c r="F21" s="533">
        <v>10.130000000000001</v>
      </c>
      <c r="G21" s="533">
        <v>9.5299999999999994</v>
      </c>
      <c r="H21" s="534">
        <v>12.85</v>
      </c>
      <c r="I21" s="534">
        <v>12.01</v>
      </c>
      <c r="J21" s="534">
        <v>14.86</v>
      </c>
      <c r="K21" s="534">
        <v>14.89</v>
      </c>
      <c r="L21" s="534">
        <v>11.91</v>
      </c>
      <c r="M21" s="534">
        <v>9.15</v>
      </c>
    </row>
    <row r="22" spans="1:13" ht="24" x14ac:dyDescent="0.2">
      <c r="A22" s="379" t="s">
        <v>75</v>
      </c>
      <c r="B22" s="550">
        <v>0.38</v>
      </c>
      <c r="C22" s="550">
        <v>2.96</v>
      </c>
      <c r="D22" s="550">
        <v>6.12</v>
      </c>
      <c r="E22" s="550">
        <v>4.59</v>
      </c>
      <c r="F22" s="533">
        <v>1.88</v>
      </c>
      <c r="G22" s="533">
        <v>3.89</v>
      </c>
      <c r="H22" s="534">
        <v>13.29</v>
      </c>
      <c r="I22" s="534">
        <v>0.8</v>
      </c>
      <c r="J22" s="534">
        <v>0.68</v>
      </c>
      <c r="K22" s="534">
        <v>0.69</v>
      </c>
      <c r="L22" s="534">
        <v>1.89</v>
      </c>
      <c r="M22" s="534">
        <v>0.6</v>
      </c>
    </row>
    <row r="23" spans="1:13" ht="12.95" customHeight="1" x14ac:dyDescent="0.2">
      <c r="A23" s="380" t="s">
        <v>76</v>
      </c>
      <c r="B23" s="550">
        <v>2.58</v>
      </c>
      <c r="C23" s="550">
        <v>2.96</v>
      </c>
      <c r="D23" s="550">
        <v>2.59</v>
      </c>
      <c r="E23" s="550">
        <v>2.4300000000000002</v>
      </c>
      <c r="F23" s="533">
        <v>2.72</v>
      </c>
      <c r="G23" s="533">
        <v>2.37</v>
      </c>
      <c r="H23" s="534">
        <v>2.39</v>
      </c>
      <c r="I23" s="534">
        <v>2.27</v>
      </c>
      <c r="J23" s="534">
        <v>3.36</v>
      </c>
      <c r="K23" s="534">
        <v>2.92</v>
      </c>
      <c r="L23" s="534">
        <v>2.98</v>
      </c>
      <c r="M23" s="534">
        <v>1.82</v>
      </c>
    </row>
    <row r="24" spans="1:13" ht="13.9" customHeight="1" x14ac:dyDescent="0.2">
      <c r="A24" s="379" t="s">
        <v>77</v>
      </c>
      <c r="B24" s="550">
        <v>2.82</v>
      </c>
      <c r="C24" s="550">
        <v>2.46</v>
      </c>
      <c r="D24" s="550">
        <v>2.38</v>
      </c>
      <c r="E24" s="550">
        <v>3.56</v>
      </c>
      <c r="F24" s="533">
        <v>4.28</v>
      </c>
      <c r="G24" s="533">
        <v>3.55</v>
      </c>
      <c r="H24" s="534">
        <v>3.15</v>
      </c>
      <c r="I24" s="534">
        <v>5.32</v>
      </c>
      <c r="J24" s="534">
        <v>5.93</v>
      </c>
      <c r="K24" s="534">
        <v>3.89</v>
      </c>
      <c r="L24" s="534">
        <v>3.68</v>
      </c>
      <c r="M24" s="534">
        <v>2.86</v>
      </c>
    </row>
    <row r="25" spans="1:13" ht="12" x14ac:dyDescent="0.2">
      <c r="A25" s="379" t="s">
        <v>78</v>
      </c>
      <c r="B25" s="550">
        <v>1.04</v>
      </c>
      <c r="C25" s="550">
        <v>1.42</v>
      </c>
      <c r="D25" s="550">
        <v>2.4700000000000002</v>
      </c>
      <c r="E25" s="550">
        <v>3.19</v>
      </c>
      <c r="F25" s="533">
        <v>3.32</v>
      </c>
      <c r="G25" s="533">
        <v>3.27</v>
      </c>
      <c r="H25" s="534">
        <v>2.82</v>
      </c>
      <c r="I25" s="534">
        <v>3.36</v>
      </c>
      <c r="J25" s="534">
        <v>3.71</v>
      </c>
      <c r="K25" s="534">
        <v>3.68</v>
      </c>
      <c r="L25" s="534">
        <v>2.41</v>
      </c>
      <c r="M25" s="534">
        <v>2.5</v>
      </c>
    </row>
    <row r="26" spans="1:13" ht="24" x14ac:dyDescent="0.2">
      <c r="A26" s="379" t="s">
        <v>104</v>
      </c>
      <c r="B26" s="550">
        <v>1.52</v>
      </c>
      <c r="C26" s="550">
        <v>1.56</v>
      </c>
      <c r="D26" s="550">
        <v>1.66</v>
      </c>
      <c r="E26" s="550">
        <v>1.69</v>
      </c>
      <c r="F26" s="533">
        <v>2.08</v>
      </c>
      <c r="G26" s="533">
        <v>2.4500000000000002</v>
      </c>
      <c r="H26" s="534">
        <v>1.1399999999999999</v>
      </c>
      <c r="I26" s="534">
        <v>0.89</v>
      </c>
      <c r="J26" s="534">
        <v>1.18</v>
      </c>
      <c r="K26" s="534">
        <v>2.15</v>
      </c>
      <c r="L26" s="534">
        <v>2.5</v>
      </c>
      <c r="M26" s="534">
        <v>2.2999999999999998</v>
      </c>
    </row>
    <row r="27" spans="1:13" ht="24" customHeight="1" x14ac:dyDescent="0.2">
      <c r="A27" s="381" t="s">
        <v>22</v>
      </c>
      <c r="B27" s="550">
        <v>1.75</v>
      </c>
      <c r="C27" s="550">
        <v>2.1800000000000002</v>
      </c>
      <c r="D27" s="550">
        <v>2.41</v>
      </c>
      <c r="E27" s="550">
        <v>2.88</v>
      </c>
      <c r="F27" s="533">
        <v>2.95</v>
      </c>
      <c r="G27" s="533">
        <v>2.98</v>
      </c>
      <c r="H27" s="534">
        <v>3.16</v>
      </c>
      <c r="I27" s="534">
        <v>3.61</v>
      </c>
      <c r="J27" s="534">
        <v>4.5599999999999996</v>
      </c>
      <c r="K27" s="534">
        <v>3.19</v>
      </c>
      <c r="L27" s="534">
        <v>3.03</v>
      </c>
      <c r="M27" s="534">
        <v>3.05</v>
      </c>
    </row>
    <row r="28" spans="1:13" ht="24" customHeight="1" x14ac:dyDescent="0.2">
      <c r="A28" s="379" t="s">
        <v>79</v>
      </c>
      <c r="B28" s="550">
        <v>2</v>
      </c>
      <c r="C28" s="550">
        <v>2.4900000000000002</v>
      </c>
      <c r="D28" s="550">
        <v>2.62</v>
      </c>
      <c r="E28" s="550">
        <v>2.93</v>
      </c>
      <c r="F28" s="533">
        <v>2.92</v>
      </c>
      <c r="G28" s="533">
        <v>3.02</v>
      </c>
      <c r="H28" s="534">
        <v>3.31</v>
      </c>
      <c r="I28" s="534">
        <v>3.91</v>
      </c>
      <c r="J28" s="534">
        <v>5.26</v>
      </c>
      <c r="K28" s="534">
        <v>3.38</v>
      </c>
      <c r="L28" s="534">
        <v>3.03</v>
      </c>
      <c r="M28" s="534">
        <v>3.18</v>
      </c>
    </row>
    <row r="29" spans="1:13" ht="24" x14ac:dyDescent="0.2">
      <c r="A29" s="379" t="s">
        <v>80</v>
      </c>
      <c r="B29" s="550">
        <v>0.79</v>
      </c>
      <c r="C29" s="550">
        <v>1.32</v>
      </c>
      <c r="D29" s="550">
        <v>2.2799999999999998</v>
      </c>
      <c r="E29" s="550">
        <v>3.85</v>
      </c>
      <c r="F29" s="533">
        <v>4.76</v>
      </c>
      <c r="G29" s="533">
        <v>3.94</v>
      </c>
      <c r="H29" s="534">
        <v>3.58</v>
      </c>
      <c r="I29" s="534">
        <v>4.1399999999999997</v>
      </c>
      <c r="J29" s="534">
        <v>4.46</v>
      </c>
      <c r="K29" s="534">
        <v>4.43</v>
      </c>
      <c r="L29" s="534">
        <v>4.83</v>
      </c>
      <c r="M29" s="534">
        <v>4.66</v>
      </c>
    </row>
    <row r="30" spans="1:13" ht="13.35" customHeight="1" x14ac:dyDescent="0.2">
      <c r="A30" s="379" t="s">
        <v>23</v>
      </c>
      <c r="B30" s="550">
        <v>1.97</v>
      </c>
      <c r="C30" s="550">
        <v>1.76</v>
      </c>
      <c r="D30" s="550">
        <v>1.61</v>
      </c>
      <c r="E30" s="550">
        <v>2.0699999999999998</v>
      </c>
      <c r="F30" s="533">
        <v>2.16</v>
      </c>
      <c r="G30" s="533">
        <v>2.06</v>
      </c>
      <c r="H30" s="534">
        <v>2.19</v>
      </c>
      <c r="I30" s="534">
        <v>2.0699999999999998</v>
      </c>
      <c r="J30" s="534">
        <v>1.8</v>
      </c>
      <c r="K30" s="534">
        <v>1.27</v>
      </c>
      <c r="L30" s="534">
        <v>1.99</v>
      </c>
      <c r="M30" s="534">
        <v>1.96</v>
      </c>
    </row>
    <row r="31" spans="1:13" ht="24" customHeight="1" x14ac:dyDescent="0.2">
      <c r="A31" s="381" t="s">
        <v>81</v>
      </c>
      <c r="B31" s="550">
        <v>3.99</v>
      </c>
      <c r="C31" s="550">
        <v>3.5</v>
      </c>
      <c r="D31" s="550">
        <v>4.12</v>
      </c>
      <c r="E31" s="550">
        <v>5.77</v>
      </c>
      <c r="F31" s="533">
        <v>6.75</v>
      </c>
      <c r="G31" s="533">
        <v>4.7300000000000004</v>
      </c>
      <c r="H31" s="534">
        <v>4.7300000000000004</v>
      </c>
      <c r="I31" s="534">
        <v>5.92</v>
      </c>
      <c r="J31" s="534">
        <v>4.13</v>
      </c>
      <c r="K31" s="534">
        <v>3.8</v>
      </c>
      <c r="L31" s="534">
        <v>4.5</v>
      </c>
      <c r="M31" s="534">
        <v>3.63</v>
      </c>
    </row>
    <row r="32" spans="1:13" ht="12" x14ac:dyDescent="0.2">
      <c r="A32" s="378" t="s">
        <v>24</v>
      </c>
      <c r="B32" s="550">
        <v>1.19</v>
      </c>
      <c r="C32" s="550">
        <v>0.97</v>
      </c>
      <c r="D32" s="550">
        <v>1.04</v>
      </c>
      <c r="E32" s="550">
        <v>1.38</v>
      </c>
      <c r="F32" s="533">
        <v>0.98</v>
      </c>
      <c r="G32" s="533">
        <v>0.61</v>
      </c>
      <c r="H32" s="534">
        <v>0.52</v>
      </c>
      <c r="I32" s="534">
        <v>0.71</v>
      </c>
      <c r="J32" s="534">
        <v>0.6</v>
      </c>
      <c r="K32" s="534">
        <v>0.49</v>
      </c>
      <c r="L32" s="534">
        <v>0.41</v>
      </c>
      <c r="M32" s="534">
        <v>0.49</v>
      </c>
    </row>
    <row r="33" spans="1:13" ht="24" x14ac:dyDescent="0.2">
      <c r="A33" s="381" t="s">
        <v>102</v>
      </c>
      <c r="B33" s="550">
        <v>7.28</v>
      </c>
      <c r="C33" s="550">
        <v>6.34</v>
      </c>
      <c r="D33" s="550">
        <v>5.89</v>
      </c>
      <c r="E33" s="550">
        <v>6.37</v>
      </c>
      <c r="F33" s="533">
        <v>6.34</v>
      </c>
      <c r="G33" s="533">
        <v>5.8</v>
      </c>
      <c r="H33" s="534">
        <v>5.28</v>
      </c>
      <c r="I33" s="534">
        <v>6.45</v>
      </c>
      <c r="J33" s="534">
        <v>6.66</v>
      </c>
      <c r="K33" s="534">
        <v>5.85</v>
      </c>
      <c r="L33" s="534">
        <v>4.51</v>
      </c>
      <c r="M33" s="534">
        <v>6.46</v>
      </c>
    </row>
    <row r="34" spans="1:13" ht="12" x14ac:dyDescent="0.2">
      <c r="A34" s="378" t="s">
        <v>82</v>
      </c>
      <c r="B34" s="550">
        <v>4.6500000000000004</v>
      </c>
      <c r="C34" s="550">
        <v>3.41</v>
      </c>
      <c r="D34" s="550">
        <v>2.4700000000000002</v>
      </c>
      <c r="E34" s="550">
        <v>2.4700000000000002</v>
      </c>
      <c r="F34" s="533">
        <v>2.52</v>
      </c>
      <c r="G34" s="533">
        <v>2.81</v>
      </c>
      <c r="H34" s="534">
        <v>2.72</v>
      </c>
      <c r="I34" s="534">
        <v>4.71</v>
      </c>
      <c r="J34" s="534">
        <v>4.78</v>
      </c>
      <c r="K34" s="534">
        <v>3.85</v>
      </c>
      <c r="L34" s="534">
        <v>3.26</v>
      </c>
      <c r="M34" s="534">
        <v>2.83</v>
      </c>
    </row>
    <row r="35" spans="1:13" ht="14.25" customHeight="1" x14ac:dyDescent="0.2">
      <c r="A35" s="378" t="s">
        <v>25</v>
      </c>
      <c r="B35" s="550">
        <v>1.39</v>
      </c>
      <c r="C35" s="550">
        <v>1.91</v>
      </c>
      <c r="D35" s="550">
        <v>1.8</v>
      </c>
      <c r="E35" s="550">
        <v>2.0699999999999998</v>
      </c>
      <c r="F35" s="533">
        <v>2.73</v>
      </c>
      <c r="G35" s="533">
        <v>3.34</v>
      </c>
      <c r="H35" s="534">
        <v>0.93</v>
      </c>
      <c r="I35" s="534">
        <v>2.75</v>
      </c>
      <c r="J35" s="534">
        <v>4.33</v>
      </c>
      <c r="K35" s="534">
        <v>5.46</v>
      </c>
      <c r="L35" s="534">
        <v>6.42</v>
      </c>
      <c r="M35" s="534">
        <v>9.48</v>
      </c>
    </row>
    <row r="36" spans="1:13" ht="13.5" customHeight="1" x14ac:dyDescent="0.2">
      <c r="A36" s="382" t="s">
        <v>26</v>
      </c>
      <c r="B36" s="550">
        <v>3.57</v>
      </c>
      <c r="C36" s="550">
        <v>5.36</v>
      </c>
      <c r="D36" s="550">
        <v>5.86</v>
      </c>
      <c r="E36" s="550">
        <v>6.06</v>
      </c>
      <c r="F36" s="533">
        <v>6.26</v>
      </c>
      <c r="G36" s="533">
        <v>4.6900000000000004</v>
      </c>
      <c r="H36" s="534">
        <v>3.21</v>
      </c>
      <c r="I36" s="534">
        <v>3.15</v>
      </c>
      <c r="J36" s="534">
        <v>3.18</v>
      </c>
      <c r="K36" s="534">
        <v>3.29</v>
      </c>
      <c r="L36" s="534">
        <v>1.85</v>
      </c>
      <c r="M36" s="534">
        <v>1.5</v>
      </c>
    </row>
    <row r="37" spans="1:13" ht="13.5" customHeight="1" x14ac:dyDescent="0.2">
      <c r="A37" s="378" t="s">
        <v>27</v>
      </c>
      <c r="B37" s="550">
        <v>3.06</v>
      </c>
      <c r="C37" s="550">
        <v>3.02</v>
      </c>
      <c r="D37" s="550">
        <v>2.62</v>
      </c>
      <c r="E37" s="550">
        <v>2.56</v>
      </c>
      <c r="F37" s="533">
        <v>2.81</v>
      </c>
      <c r="G37" s="533">
        <v>2.59</v>
      </c>
      <c r="H37" s="534">
        <v>2.27</v>
      </c>
      <c r="I37" s="534">
        <v>2.4500000000000002</v>
      </c>
      <c r="J37" s="534">
        <v>2.74</v>
      </c>
      <c r="K37" s="534">
        <v>2.8</v>
      </c>
      <c r="L37" s="534">
        <v>2.72</v>
      </c>
      <c r="M37" s="534">
        <v>2.76</v>
      </c>
    </row>
    <row r="38" spans="1:13" ht="12" x14ac:dyDescent="0.2">
      <c r="A38" s="378" t="s">
        <v>28</v>
      </c>
      <c r="B38" s="550">
        <v>2.25</v>
      </c>
      <c r="C38" s="550">
        <v>4.16</v>
      </c>
      <c r="D38" s="550">
        <v>6.29</v>
      </c>
      <c r="E38" s="550">
        <v>5.15</v>
      </c>
      <c r="F38" s="533">
        <v>3.02</v>
      </c>
      <c r="G38" s="533">
        <v>2.83</v>
      </c>
      <c r="H38" s="534">
        <v>4.3499999999999996</v>
      </c>
      <c r="I38" s="534">
        <v>7.95</v>
      </c>
      <c r="J38" s="534">
        <v>0.56999999999999995</v>
      </c>
      <c r="K38" s="534">
        <v>0.28999999999999998</v>
      </c>
      <c r="L38" s="534">
        <v>0.7</v>
      </c>
      <c r="M38" s="534">
        <v>0.43</v>
      </c>
    </row>
    <row r="39" spans="1:13" ht="12.95" customHeight="1" x14ac:dyDescent="0.2">
      <c r="A39" s="378" t="s">
        <v>84</v>
      </c>
      <c r="B39" s="550">
        <v>1.91</v>
      </c>
      <c r="C39" s="550">
        <v>2.1</v>
      </c>
      <c r="D39" s="550">
        <v>1.58</v>
      </c>
      <c r="E39" s="550">
        <v>1.46</v>
      </c>
      <c r="F39" s="533">
        <v>1.64</v>
      </c>
      <c r="G39" s="533">
        <v>2.0699999999999998</v>
      </c>
      <c r="H39" s="534">
        <v>1.6</v>
      </c>
      <c r="I39" s="534">
        <v>2.5099999999999998</v>
      </c>
      <c r="J39" s="534">
        <v>3.15</v>
      </c>
      <c r="K39" s="534">
        <v>2.96</v>
      </c>
      <c r="L39" s="534">
        <v>2.92</v>
      </c>
      <c r="M39" s="534">
        <v>2.5</v>
      </c>
    </row>
    <row r="40" spans="1:13" ht="12" x14ac:dyDescent="0.2">
      <c r="A40" s="378" t="s">
        <v>32</v>
      </c>
      <c r="B40" s="550">
        <v>0.66</v>
      </c>
      <c r="C40" s="550">
        <v>1.01</v>
      </c>
      <c r="D40" s="550">
        <v>1.47</v>
      </c>
      <c r="E40" s="550">
        <v>1.59</v>
      </c>
      <c r="F40" s="533">
        <v>1.32</v>
      </c>
      <c r="G40" s="533">
        <v>1.83</v>
      </c>
      <c r="H40" s="534">
        <v>1.43</v>
      </c>
      <c r="I40" s="534">
        <v>1.9</v>
      </c>
      <c r="J40" s="534">
        <v>1.71</v>
      </c>
      <c r="K40" s="534">
        <v>2.21</v>
      </c>
      <c r="L40" s="534">
        <v>1.91</v>
      </c>
      <c r="M40" s="534">
        <v>2.4</v>
      </c>
    </row>
    <row r="41" spans="1:13" ht="12.95" customHeight="1" x14ac:dyDescent="0.2">
      <c r="A41" s="378" t="s">
        <v>85</v>
      </c>
      <c r="B41" s="550">
        <v>4.03</v>
      </c>
      <c r="C41" s="550">
        <v>4.17</v>
      </c>
      <c r="D41" s="550">
        <v>3.81</v>
      </c>
      <c r="E41" s="550">
        <v>5.51</v>
      </c>
      <c r="F41" s="533">
        <v>6.03</v>
      </c>
      <c r="G41" s="533">
        <v>5.85</v>
      </c>
      <c r="H41" s="534">
        <v>4.17</v>
      </c>
      <c r="I41" s="534">
        <v>5.93</v>
      </c>
      <c r="J41" s="534">
        <v>5.74</v>
      </c>
      <c r="K41" s="534">
        <v>5.07</v>
      </c>
      <c r="L41" s="534">
        <v>2.58</v>
      </c>
      <c r="M41" s="534">
        <v>3.04</v>
      </c>
    </row>
    <row r="42" spans="1:13" ht="12.95" customHeight="1" x14ac:dyDescent="0.2">
      <c r="A42" s="378" t="s">
        <v>86</v>
      </c>
      <c r="B42" s="550">
        <v>2.3199999999999998</v>
      </c>
      <c r="C42" s="550">
        <v>2.2000000000000002</v>
      </c>
      <c r="D42" s="550">
        <v>2.4</v>
      </c>
      <c r="E42" s="550">
        <v>2.69</v>
      </c>
      <c r="F42" s="533">
        <v>3.46</v>
      </c>
      <c r="G42" s="533">
        <v>4.12</v>
      </c>
      <c r="H42" s="534">
        <v>3.76</v>
      </c>
      <c r="I42" s="534">
        <v>4.6500000000000004</v>
      </c>
      <c r="J42" s="534">
        <v>10.68</v>
      </c>
      <c r="K42" s="534">
        <v>9.4700000000000006</v>
      </c>
      <c r="L42" s="534">
        <v>5.84</v>
      </c>
      <c r="M42" s="534">
        <v>6.6</v>
      </c>
    </row>
    <row r="43" spans="1:13" ht="24" x14ac:dyDescent="0.2">
      <c r="A43" s="381" t="s">
        <v>55</v>
      </c>
      <c r="B43" s="550">
        <v>4.42</v>
      </c>
      <c r="C43" s="550">
        <v>4.3899999999999997</v>
      </c>
      <c r="D43" s="550">
        <v>3.48</v>
      </c>
      <c r="E43" s="550">
        <v>3.51</v>
      </c>
      <c r="F43" s="533">
        <v>4.12</v>
      </c>
      <c r="G43" s="533">
        <v>4.1399999999999997</v>
      </c>
      <c r="H43" s="534">
        <v>3.49</v>
      </c>
      <c r="I43" s="534">
        <v>5.87</v>
      </c>
      <c r="J43" s="534">
        <v>5.79</v>
      </c>
      <c r="K43" s="534">
        <v>5.85</v>
      </c>
      <c r="L43" s="534">
        <v>5.96</v>
      </c>
      <c r="M43" s="534">
        <v>8.3000000000000007</v>
      </c>
    </row>
    <row r="44" spans="1:13" ht="12.95" customHeight="1" x14ac:dyDescent="0.2">
      <c r="A44" s="378" t="s">
        <v>103</v>
      </c>
      <c r="B44" s="550">
        <v>1.68</v>
      </c>
      <c r="C44" s="550">
        <v>1.39</v>
      </c>
      <c r="D44" s="550">
        <v>1.19</v>
      </c>
      <c r="E44" s="550">
        <v>1.36</v>
      </c>
      <c r="F44" s="533">
        <v>2.39</v>
      </c>
      <c r="G44" s="533">
        <v>2.72</v>
      </c>
      <c r="H44" s="534">
        <v>1.62</v>
      </c>
      <c r="I44" s="534">
        <v>2.96</v>
      </c>
      <c r="J44" s="534">
        <v>4.71</v>
      </c>
      <c r="K44" s="534">
        <v>15.16</v>
      </c>
      <c r="L44" s="534">
        <v>14.77</v>
      </c>
      <c r="M44" s="534">
        <v>7.09</v>
      </c>
    </row>
    <row r="45" spans="1:13" ht="12.95" customHeight="1" x14ac:dyDescent="0.2">
      <c r="A45" s="378" t="s">
        <v>56</v>
      </c>
      <c r="B45" s="550">
        <v>3.25</v>
      </c>
      <c r="C45" s="550">
        <v>2.87</v>
      </c>
      <c r="D45" s="550">
        <v>5.03</v>
      </c>
      <c r="E45" s="550">
        <v>5.54</v>
      </c>
      <c r="F45" s="533">
        <v>7.32</v>
      </c>
      <c r="G45" s="533">
        <v>10</v>
      </c>
      <c r="H45" s="534">
        <v>9.68</v>
      </c>
      <c r="I45" s="534">
        <v>15.52</v>
      </c>
      <c r="J45" s="534">
        <v>16.399999999999999</v>
      </c>
      <c r="K45" s="534">
        <v>10.08</v>
      </c>
      <c r="L45" s="534">
        <v>8.58</v>
      </c>
      <c r="M45" s="534">
        <v>12.12</v>
      </c>
    </row>
    <row r="46" spans="1:13" ht="1.9" customHeight="1" thickBot="1" x14ac:dyDescent="0.25">
      <c r="A46" s="535"/>
      <c r="B46" s="555"/>
      <c r="C46" s="555"/>
      <c r="D46" s="555"/>
      <c r="E46" s="555"/>
      <c r="F46" s="384"/>
      <c r="G46" s="384"/>
      <c r="H46" s="384"/>
      <c r="I46" s="384"/>
      <c r="J46" s="536"/>
      <c r="K46" s="536"/>
      <c r="L46" s="536"/>
      <c r="M46" s="536"/>
    </row>
  </sheetData>
  <hyperlinks>
    <hyperlink ref="A1" location="Мазмуну!A1" display="МАЗМУНУНА  кайтуу" xr:uid="{00000000-0004-0000-8000-000000000000}"/>
  </hyperlinks>
  <pageMargins left="0.78740157480314965" right="0.59055118110236227" top="0.78740157480314965" bottom="0.78740157480314965" header="0.51181102362204722" footer="0.51181102362204722"/>
  <pageSetup paperSize="9"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M47"/>
  <sheetViews>
    <sheetView workbookViewId="0">
      <selection activeCell="M42" sqref="M42"/>
    </sheetView>
  </sheetViews>
  <sheetFormatPr defaultColWidth="9.28515625" defaultRowHeight="12.95" customHeight="1" x14ac:dyDescent="0.2"/>
  <cols>
    <col min="1" max="1" width="41.140625" style="245" customWidth="1"/>
    <col min="2" max="2" width="8.7109375" style="245" hidden="1" customWidth="1"/>
    <col min="3" max="3" width="7.42578125" style="245" hidden="1" customWidth="1"/>
    <col min="4" max="6" width="8.28515625" style="245" hidden="1" customWidth="1"/>
    <col min="7" max="8" width="9.42578125" style="245" hidden="1" customWidth="1"/>
    <col min="9" max="13" width="9.42578125" style="245" customWidth="1"/>
    <col min="14" max="16384" width="9.28515625" style="245"/>
  </cols>
  <sheetData>
    <row r="1" spans="1:13" s="6" customFormat="1" ht="12.95" customHeight="1" x14ac:dyDescent="0.2">
      <c r="A1" s="952" t="s">
        <v>1375</v>
      </c>
    </row>
    <row r="2" spans="1:13" s="529" customFormat="1" ht="18" customHeight="1" x14ac:dyDescent="0.25">
      <c r="A2" s="370" t="s">
        <v>475</v>
      </c>
    </row>
    <row r="3" spans="1:13" s="529" customFormat="1" ht="18" customHeight="1" x14ac:dyDescent="0.25">
      <c r="A3" s="370" t="s">
        <v>476</v>
      </c>
    </row>
    <row r="4" spans="1:13" ht="18" customHeight="1" thickBot="1" x14ac:dyDescent="0.25">
      <c r="A4" s="372" t="s">
        <v>477</v>
      </c>
    </row>
    <row r="5" spans="1:13" s="233" customFormat="1" ht="18" customHeight="1" thickBot="1" x14ac:dyDescent="0.25">
      <c r="A5" s="373"/>
      <c r="B5" s="282">
        <v>2014</v>
      </c>
      <c r="C5" s="282">
        <v>2015</v>
      </c>
      <c r="D5" s="282">
        <v>2016</v>
      </c>
      <c r="E5" s="282">
        <v>2017</v>
      </c>
      <c r="F5" s="282">
        <v>2018</v>
      </c>
      <c r="G5" s="282">
        <v>2019</v>
      </c>
      <c r="H5" s="282">
        <v>2020</v>
      </c>
      <c r="I5" s="282">
        <v>2021</v>
      </c>
      <c r="J5" s="282">
        <v>2022</v>
      </c>
      <c r="K5" s="282">
        <v>2023</v>
      </c>
      <c r="L5" s="282">
        <v>2024</v>
      </c>
      <c r="M5" s="282">
        <v>2025</v>
      </c>
    </row>
    <row r="6" spans="1:13" ht="6.75" customHeight="1" x14ac:dyDescent="0.2"/>
    <row r="7" spans="1:13" s="233" customFormat="1" ht="12.95" customHeight="1" x14ac:dyDescent="0.2">
      <c r="A7" s="375" t="s">
        <v>19</v>
      </c>
      <c r="B7" s="565">
        <v>102</v>
      </c>
      <c r="C7" s="565">
        <v>109</v>
      </c>
      <c r="D7" s="565">
        <v>113</v>
      </c>
      <c r="E7" s="565">
        <v>106</v>
      </c>
      <c r="F7" s="565">
        <v>109</v>
      </c>
      <c r="G7" s="565">
        <v>114</v>
      </c>
      <c r="H7" s="566">
        <v>118</v>
      </c>
      <c r="I7" s="566">
        <v>99</v>
      </c>
      <c r="J7" s="566">
        <v>94</v>
      </c>
      <c r="K7" s="566">
        <v>109</v>
      </c>
      <c r="L7" s="566">
        <v>123</v>
      </c>
      <c r="M7" s="566">
        <v>133</v>
      </c>
    </row>
    <row r="8" spans="1:13" ht="12.95" customHeight="1" x14ac:dyDescent="0.2">
      <c r="A8" s="376" t="s">
        <v>20</v>
      </c>
      <c r="B8" s="564"/>
      <c r="C8" s="564"/>
      <c r="D8" s="564"/>
      <c r="E8" s="564"/>
      <c r="F8" s="564"/>
      <c r="G8" s="564"/>
      <c r="H8" s="567"/>
      <c r="I8" s="567"/>
      <c r="J8" s="567"/>
      <c r="K8" s="567"/>
      <c r="L8" s="567"/>
      <c r="M8" s="567"/>
    </row>
    <row r="9" spans="1:13" ht="12.95" customHeight="1" x14ac:dyDescent="0.2">
      <c r="A9" s="143" t="s">
        <v>21</v>
      </c>
      <c r="B9" s="564">
        <v>91</v>
      </c>
      <c r="C9" s="564">
        <v>97</v>
      </c>
      <c r="D9" s="564">
        <v>123</v>
      </c>
      <c r="E9" s="564">
        <v>113</v>
      </c>
      <c r="F9" s="564">
        <v>110</v>
      </c>
      <c r="G9" s="564">
        <v>114</v>
      </c>
      <c r="H9" s="567">
        <v>121</v>
      </c>
      <c r="I9" s="567">
        <v>86</v>
      </c>
      <c r="J9" s="567">
        <v>66</v>
      </c>
      <c r="K9" s="567">
        <v>85</v>
      </c>
      <c r="L9" s="567">
        <v>82</v>
      </c>
      <c r="M9" s="567">
        <v>63</v>
      </c>
    </row>
    <row r="10" spans="1:13" ht="12.95" customHeight="1" x14ac:dyDescent="0.2">
      <c r="A10" s="378" t="s">
        <v>101</v>
      </c>
      <c r="B10" s="564">
        <v>282</v>
      </c>
      <c r="C10" s="564">
        <v>488</v>
      </c>
      <c r="D10" s="564">
        <v>386</v>
      </c>
      <c r="E10" s="564">
        <v>381</v>
      </c>
      <c r="F10" s="564">
        <v>360</v>
      </c>
      <c r="G10" s="564">
        <v>351</v>
      </c>
      <c r="H10" s="567">
        <v>342</v>
      </c>
      <c r="I10" s="567">
        <v>255</v>
      </c>
      <c r="J10" s="567">
        <v>235</v>
      </c>
      <c r="K10" s="567">
        <v>190</v>
      </c>
      <c r="L10" s="567">
        <v>174</v>
      </c>
      <c r="M10" s="567">
        <v>137</v>
      </c>
    </row>
    <row r="11" spans="1:13" ht="12.95" customHeight="1" x14ac:dyDescent="0.2">
      <c r="A11" s="378" t="s">
        <v>64</v>
      </c>
      <c r="B11" s="564">
        <v>75</v>
      </c>
      <c r="C11" s="564">
        <v>73</v>
      </c>
      <c r="D11" s="564">
        <v>67</v>
      </c>
      <c r="E11" s="564">
        <v>56</v>
      </c>
      <c r="F11" s="564">
        <v>60</v>
      </c>
      <c r="G11" s="564">
        <v>66</v>
      </c>
      <c r="H11" s="567">
        <v>61</v>
      </c>
      <c r="I11" s="567">
        <v>64</v>
      </c>
      <c r="J11" s="567">
        <v>59</v>
      </c>
      <c r="K11" s="567">
        <v>61</v>
      </c>
      <c r="L11" s="567">
        <v>63</v>
      </c>
      <c r="M11" s="567">
        <v>67</v>
      </c>
    </row>
    <row r="12" spans="1:13" ht="23.45" customHeight="1" x14ac:dyDescent="0.2">
      <c r="A12" s="379" t="s">
        <v>90</v>
      </c>
      <c r="B12" s="564">
        <v>62</v>
      </c>
      <c r="C12" s="564">
        <v>70</v>
      </c>
      <c r="D12" s="564">
        <v>60</v>
      </c>
      <c r="E12" s="564">
        <v>72</v>
      </c>
      <c r="F12" s="564">
        <v>67</v>
      </c>
      <c r="G12" s="564">
        <v>72</v>
      </c>
      <c r="H12" s="567">
        <v>79</v>
      </c>
      <c r="I12" s="567">
        <v>62</v>
      </c>
      <c r="J12" s="567">
        <v>57</v>
      </c>
      <c r="K12" s="567">
        <v>61</v>
      </c>
      <c r="L12" s="567">
        <v>58</v>
      </c>
      <c r="M12" s="567">
        <v>51</v>
      </c>
    </row>
    <row r="13" spans="1:13" ht="12.95" customHeight="1" x14ac:dyDescent="0.2">
      <c r="A13" s="380" t="s">
        <v>66</v>
      </c>
      <c r="B13" s="564">
        <v>81</v>
      </c>
      <c r="C13" s="564">
        <v>453</v>
      </c>
      <c r="D13" s="564">
        <v>582</v>
      </c>
      <c r="E13" s="564">
        <v>826</v>
      </c>
      <c r="F13" s="564">
        <v>65</v>
      </c>
      <c r="G13" s="564">
        <v>112</v>
      </c>
      <c r="H13" s="567">
        <v>79</v>
      </c>
      <c r="I13" s="567">
        <v>383</v>
      </c>
      <c r="J13" s="567">
        <v>108</v>
      </c>
      <c r="K13" s="567">
        <v>254</v>
      </c>
      <c r="L13" s="567">
        <v>230</v>
      </c>
      <c r="M13" s="567">
        <v>72</v>
      </c>
    </row>
    <row r="14" spans="1:13" ht="36" x14ac:dyDescent="0.2">
      <c r="A14" s="379" t="s">
        <v>91</v>
      </c>
      <c r="B14" s="564">
        <v>104</v>
      </c>
      <c r="C14" s="564">
        <v>151</v>
      </c>
      <c r="D14" s="564">
        <v>162</v>
      </c>
      <c r="E14" s="564">
        <v>152</v>
      </c>
      <c r="F14" s="564">
        <v>168</v>
      </c>
      <c r="G14" s="564">
        <v>145</v>
      </c>
      <c r="H14" s="567">
        <v>153</v>
      </c>
      <c r="I14" s="567">
        <v>114</v>
      </c>
      <c r="J14" s="567">
        <v>143</v>
      </c>
      <c r="K14" s="567">
        <v>140</v>
      </c>
      <c r="L14" s="567">
        <v>161</v>
      </c>
      <c r="M14" s="567">
        <v>149</v>
      </c>
    </row>
    <row r="15" spans="1:13" ht="24" x14ac:dyDescent="0.2">
      <c r="A15" s="379" t="s">
        <v>68</v>
      </c>
      <c r="B15" s="564">
        <v>128</v>
      </c>
      <c r="C15" s="564">
        <v>115</v>
      </c>
      <c r="D15" s="564">
        <v>115</v>
      </c>
      <c r="E15" s="564">
        <v>130</v>
      </c>
      <c r="F15" s="564">
        <v>114</v>
      </c>
      <c r="G15" s="564">
        <v>107</v>
      </c>
      <c r="H15" s="567">
        <v>119</v>
      </c>
      <c r="I15" s="567">
        <v>103</v>
      </c>
      <c r="J15" s="567">
        <v>94</v>
      </c>
      <c r="K15" s="567">
        <v>84</v>
      </c>
      <c r="L15" s="567">
        <v>77</v>
      </c>
      <c r="M15" s="567">
        <v>70</v>
      </c>
    </row>
    <row r="16" spans="1:13" ht="23.85" customHeight="1" x14ac:dyDescent="0.2">
      <c r="A16" s="379" t="s">
        <v>95</v>
      </c>
      <c r="B16" s="564">
        <v>307</v>
      </c>
      <c r="C16" s="564">
        <v>331</v>
      </c>
      <c r="D16" s="564">
        <v>197</v>
      </c>
      <c r="E16" s="564">
        <v>108</v>
      </c>
      <c r="F16" s="564">
        <v>101</v>
      </c>
      <c r="G16" s="564">
        <v>319</v>
      </c>
      <c r="H16" s="567">
        <v>2040</v>
      </c>
      <c r="I16" s="567">
        <v>1031</v>
      </c>
      <c r="J16" s="567">
        <v>622</v>
      </c>
      <c r="K16" s="567">
        <v>862</v>
      </c>
      <c r="L16" s="567">
        <v>516</v>
      </c>
      <c r="M16" s="567">
        <v>501</v>
      </c>
    </row>
    <row r="17" spans="1:13" ht="12.95" customHeight="1" x14ac:dyDescent="0.2">
      <c r="A17" s="380" t="s">
        <v>70</v>
      </c>
      <c r="B17" s="564">
        <v>173</v>
      </c>
      <c r="C17" s="564">
        <v>220</v>
      </c>
      <c r="D17" s="564">
        <v>204</v>
      </c>
      <c r="E17" s="564">
        <v>139</v>
      </c>
      <c r="F17" s="564">
        <v>144</v>
      </c>
      <c r="G17" s="564">
        <v>306</v>
      </c>
      <c r="H17" s="567">
        <v>408</v>
      </c>
      <c r="I17" s="567">
        <v>480</v>
      </c>
      <c r="J17" s="567">
        <v>396</v>
      </c>
      <c r="K17" s="567">
        <v>210</v>
      </c>
      <c r="L17" s="567">
        <v>100</v>
      </c>
      <c r="M17" s="567">
        <v>58</v>
      </c>
    </row>
    <row r="18" spans="1:13" ht="12.95" customHeight="1" x14ac:dyDescent="0.2">
      <c r="A18" s="380" t="s">
        <v>71</v>
      </c>
      <c r="B18" s="564">
        <v>181</v>
      </c>
      <c r="C18" s="564">
        <v>142</v>
      </c>
      <c r="D18" s="564">
        <v>174</v>
      </c>
      <c r="E18" s="564">
        <v>153</v>
      </c>
      <c r="F18" s="564">
        <v>153</v>
      </c>
      <c r="G18" s="564">
        <v>169</v>
      </c>
      <c r="H18" s="567">
        <v>92</v>
      </c>
      <c r="I18" s="567">
        <v>138</v>
      </c>
      <c r="J18" s="567">
        <v>183</v>
      </c>
      <c r="K18" s="567">
        <v>210</v>
      </c>
      <c r="L18" s="567">
        <v>79</v>
      </c>
      <c r="M18" s="567">
        <v>273</v>
      </c>
    </row>
    <row r="19" spans="1:13" ht="13.5" customHeight="1" x14ac:dyDescent="0.2">
      <c r="A19" s="380" t="s">
        <v>72</v>
      </c>
      <c r="B19" s="564">
        <v>104</v>
      </c>
      <c r="C19" s="564">
        <v>128</v>
      </c>
      <c r="D19" s="564">
        <v>96</v>
      </c>
      <c r="E19" s="564">
        <v>100</v>
      </c>
      <c r="F19" s="564">
        <v>92</v>
      </c>
      <c r="G19" s="564">
        <v>116</v>
      </c>
      <c r="H19" s="567">
        <v>126</v>
      </c>
      <c r="I19" s="567">
        <v>97</v>
      </c>
      <c r="J19" s="567">
        <v>80</v>
      </c>
      <c r="K19" s="567">
        <v>102</v>
      </c>
      <c r="L19" s="567">
        <v>122</v>
      </c>
      <c r="M19" s="567">
        <v>133</v>
      </c>
    </row>
    <row r="20" spans="1:13" ht="12.95" customHeight="1" x14ac:dyDescent="0.2">
      <c r="A20" s="317" t="s">
        <v>363</v>
      </c>
      <c r="B20" s="564">
        <v>66</v>
      </c>
      <c r="C20" s="564">
        <v>98</v>
      </c>
      <c r="D20" s="564">
        <v>138</v>
      </c>
      <c r="E20" s="564">
        <v>130</v>
      </c>
      <c r="F20" s="564">
        <v>129</v>
      </c>
      <c r="G20" s="564">
        <v>150</v>
      </c>
      <c r="H20" s="567">
        <v>184</v>
      </c>
      <c r="I20" s="567">
        <v>134</v>
      </c>
      <c r="J20" s="567">
        <v>133</v>
      </c>
      <c r="K20" s="567">
        <v>111</v>
      </c>
      <c r="L20" s="567">
        <v>92</v>
      </c>
      <c r="M20" s="567">
        <v>88</v>
      </c>
    </row>
    <row r="21" spans="1:13" ht="36" x14ac:dyDescent="0.2">
      <c r="A21" s="379" t="s">
        <v>96</v>
      </c>
      <c r="B21" s="564">
        <v>43</v>
      </c>
      <c r="C21" s="564">
        <v>44</v>
      </c>
      <c r="D21" s="564">
        <v>42</v>
      </c>
      <c r="E21" s="564">
        <v>30</v>
      </c>
      <c r="F21" s="564">
        <v>36</v>
      </c>
      <c r="G21" s="564">
        <v>38</v>
      </c>
      <c r="H21" s="567">
        <v>28</v>
      </c>
      <c r="I21" s="567">
        <v>30</v>
      </c>
      <c r="J21" s="567">
        <v>25</v>
      </c>
      <c r="K21" s="567">
        <v>25</v>
      </c>
      <c r="L21" s="567">
        <v>31</v>
      </c>
      <c r="M21" s="567">
        <v>40</v>
      </c>
    </row>
    <row r="22" spans="1:13" ht="24" customHeight="1" x14ac:dyDescent="0.2">
      <c r="A22" s="379" t="s">
        <v>75</v>
      </c>
      <c r="B22" s="564">
        <v>973</v>
      </c>
      <c r="C22" s="564">
        <v>123</v>
      </c>
      <c r="D22" s="564">
        <v>60</v>
      </c>
      <c r="E22" s="564">
        <v>80</v>
      </c>
      <c r="F22" s="564">
        <v>194</v>
      </c>
      <c r="G22" s="564">
        <v>94</v>
      </c>
      <c r="H22" s="567">
        <v>27</v>
      </c>
      <c r="I22" s="567">
        <v>454</v>
      </c>
      <c r="J22" s="567">
        <v>539</v>
      </c>
      <c r="K22" s="567">
        <v>530</v>
      </c>
      <c r="L22" s="567">
        <v>193</v>
      </c>
      <c r="M22" s="567">
        <v>608</v>
      </c>
    </row>
    <row r="23" spans="1:13" ht="12" x14ac:dyDescent="0.2">
      <c r="A23" s="380" t="s">
        <v>76</v>
      </c>
      <c r="B23" s="564">
        <v>142</v>
      </c>
      <c r="C23" s="564">
        <v>123</v>
      </c>
      <c r="D23" s="564">
        <v>141</v>
      </c>
      <c r="E23" s="564">
        <v>150</v>
      </c>
      <c r="F23" s="564">
        <v>134</v>
      </c>
      <c r="G23" s="564">
        <v>154</v>
      </c>
      <c r="H23" s="567">
        <v>153</v>
      </c>
      <c r="I23" s="567">
        <v>161</v>
      </c>
      <c r="J23" s="567">
        <v>109</v>
      </c>
      <c r="K23" s="567">
        <v>125</v>
      </c>
      <c r="L23" s="567">
        <v>122</v>
      </c>
      <c r="M23" s="567">
        <v>201</v>
      </c>
    </row>
    <row r="24" spans="1:13" ht="13.9" customHeight="1" x14ac:dyDescent="0.2">
      <c r="A24" s="379" t="s">
        <v>77</v>
      </c>
      <c r="B24" s="564">
        <v>129</v>
      </c>
      <c r="C24" s="564">
        <v>149</v>
      </c>
      <c r="D24" s="564">
        <v>153</v>
      </c>
      <c r="E24" s="564">
        <v>102</v>
      </c>
      <c r="F24" s="564">
        <v>85</v>
      </c>
      <c r="G24" s="564">
        <v>103</v>
      </c>
      <c r="H24" s="567">
        <v>116</v>
      </c>
      <c r="I24" s="567">
        <v>69</v>
      </c>
      <c r="J24" s="567">
        <v>62</v>
      </c>
      <c r="K24" s="567">
        <v>94</v>
      </c>
      <c r="L24" s="567">
        <v>99</v>
      </c>
      <c r="M24" s="567">
        <v>128</v>
      </c>
    </row>
    <row r="25" spans="1:13" ht="12" x14ac:dyDescent="0.2">
      <c r="A25" s="379" t="s">
        <v>78</v>
      </c>
      <c r="B25" s="564">
        <v>352</v>
      </c>
      <c r="C25" s="564">
        <v>257</v>
      </c>
      <c r="D25" s="564">
        <v>148</v>
      </c>
      <c r="E25" s="564">
        <v>114</v>
      </c>
      <c r="F25" s="564">
        <v>110</v>
      </c>
      <c r="G25" s="564">
        <v>111</v>
      </c>
      <c r="H25" s="567">
        <v>129</v>
      </c>
      <c r="I25" s="567">
        <v>109</v>
      </c>
      <c r="J25" s="567">
        <v>98</v>
      </c>
      <c r="K25" s="567">
        <v>99</v>
      </c>
      <c r="L25" s="567">
        <v>151</v>
      </c>
      <c r="M25" s="567">
        <v>146</v>
      </c>
    </row>
    <row r="26" spans="1:13" ht="24" x14ac:dyDescent="0.2">
      <c r="A26" s="379" t="s">
        <v>104</v>
      </c>
      <c r="B26" s="564">
        <v>240</v>
      </c>
      <c r="C26" s="564">
        <v>234</v>
      </c>
      <c r="D26" s="564">
        <v>220</v>
      </c>
      <c r="E26" s="564">
        <v>216</v>
      </c>
      <c r="F26" s="564">
        <v>176</v>
      </c>
      <c r="G26" s="564">
        <v>149</v>
      </c>
      <c r="H26" s="567">
        <v>319</v>
      </c>
      <c r="I26" s="567">
        <v>412</v>
      </c>
      <c r="J26" s="567">
        <v>309</v>
      </c>
      <c r="K26" s="567">
        <v>170</v>
      </c>
      <c r="L26" s="567">
        <v>146</v>
      </c>
      <c r="M26" s="567">
        <v>159</v>
      </c>
    </row>
    <row r="27" spans="1:13" ht="24.75" customHeight="1" x14ac:dyDescent="0.2">
      <c r="A27" s="381" t="s">
        <v>22</v>
      </c>
      <c r="B27" s="564">
        <v>208</v>
      </c>
      <c r="C27" s="564">
        <v>168</v>
      </c>
      <c r="D27" s="564">
        <v>152</v>
      </c>
      <c r="E27" s="564">
        <v>127</v>
      </c>
      <c r="F27" s="564">
        <v>124</v>
      </c>
      <c r="G27" s="564">
        <v>122</v>
      </c>
      <c r="H27" s="567">
        <v>115</v>
      </c>
      <c r="I27" s="567">
        <v>101</v>
      </c>
      <c r="J27" s="567">
        <v>80</v>
      </c>
      <c r="K27" s="567">
        <v>114</v>
      </c>
      <c r="L27" s="567">
        <v>120</v>
      </c>
      <c r="M27" s="567">
        <v>120</v>
      </c>
    </row>
    <row r="28" spans="1:13" ht="24" customHeight="1" x14ac:dyDescent="0.2">
      <c r="A28" s="379" t="s">
        <v>79</v>
      </c>
      <c r="B28" s="564">
        <v>183</v>
      </c>
      <c r="C28" s="564">
        <v>146</v>
      </c>
      <c r="D28" s="564">
        <v>139</v>
      </c>
      <c r="E28" s="564">
        <v>124</v>
      </c>
      <c r="F28" s="564">
        <v>125</v>
      </c>
      <c r="G28" s="564">
        <v>121</v>
      </c>
      <c r="H28" s="567">
        <v>110</v>
      </c>
      <c r="I28" s="567">
        <v>93</v>
      </c>
      <c r="J28" s="567">
        <v>69</v>
      </c>
      <c r="K28" s="567">
        <v>108</v>
      </c>
      <c r="L28" s="567">
        <v>121</v>
      </c>
      <c r="M28" s="567">
        <v>115</v>
      </c>
    </row>
    <row r="29" spans="1:13" ht="24" customHeight="1" x14ac:dyDescent="0.2">
      <c r="A29" s="379" t="s">
        <v>80</v>
      </c>
      <c r="B29" s="564">
        <v>461</v>
      </c>
      <c r="C29" s="564">
        <v>276</v>
      </c>
      <c r="D29" s="564">
        <v>160</v>
      </c>
      <c r="E29" s="564">
        <v>95</v>
      </c>
      <c r="F29" s="564">
        <v>77</v>
      </c>
      <c r="G29" s="564">
        <v>93</v>
      </c>
      <c r="H29" s="567">
        <v>102</v>
      </c>
      <c r="I29" s="567">
        <v>88</v>
      </c>
      <c r="J29" s="567">
        <v>82</v>
      </c>
      <c r="K29" s="567">
        <v>82</v>
      </c>
      <c r="L29" s="567">
        <v>76</v>
      </c>
      <c r="M29" s="567">
        <v>78</v>
      </c>
    </row>
    <row r="30" spans="1:13" ht="13.35" customHeight="1" x14ac:dyDescent="0.2">
      <c r="A30" s="379" t="s">
        <v>23</v>
      </c>
      <c r="B30" s="564">
        <v>185</v>
      </c>
      <c r="C30" s="564">
        <v>207</v>
      </c>
      <c r="D30" s="564">
        <v>227</v>
      </c>
      <c r="E30" s="564">
        <v>176</v>
      </c>
      <c r="F30" s="564">
        <v>169</v>
      </c>
      <c r="G30" s="564">
        <v>177</v>
      </c>
      <c r="H30" s="567">
        <v>167</v>
      </c>
      <c r="I30" s="567">
        <v>177</v>
      </c>
      <c r="J30" s="567">
        <v>203</v>
      </c>
      <c r="K30" s="567">
        <v>288</v>
      </c>
      <c r="L30" s="567">
        <v>183</v>
      </c>
      <c r="M30" s="567">
        <v>186</v>
      </c>
    </row>
    <row r="31" spans="1:13" ht="24" customHeight="1" x14ac:dyDescent="0.2">
      <c r="A31" s="381" t="s">
        <v>81</v>
      </c>
      <c r="B31" s="564">
        <v>92</v>
      </c>
      <c r="C31" s="564">
        <v>104</v>
      </c>
      <c r="D31" s="564">
        <v>89</v>
      </c>
      <c r="E31" s="564">
        <v>63</v>
      </c>
      <c r="F31" s="564">
        <v>54</v>
      </c>
      <c r="G31" s="564">
        <v>77</v>
      </c>
      <c r="H31" s="567">
        <v>77</v>
      </c>
      <c r="I31" s="567">
        <v>62</v>
      </c>
      <c r="J31" s="567">
        <v>88</v>
      </c>
      <c r="K31" s="567">
        <v>96</v>
      </c>
      <c r="L31" s="567">
        <v>81</v>
      </c>
      <c r="M31" s="567">
        <v>100</v>
      </c>
    </row>
    <row r="32" spans="1:13" ht="14.25" customHeight="1" x14ac:dyDescent="0.2">
      <c r="A32" s="378" t="s">
        <v>24</v>
      </c>
      <c r="B32" s="564">
        <v>306</v>
      </c>
      <c r="C32" s="564">
        <v>375</v>
      </c>
      <c r="D32" s="564">
        <v>352</v>
      </c>
      <c r="E32" s="564">
        <v>264</v>
      </c>
      <c r="F32" s="564">
        <v>372</v>
      </c>
      <c r="G32" s="564">
        <v>599</v>
      </c>
      <c r="H32" s="567">
        <v>707</v>
      </c>
      <c r="I32" s="567">
        <v>516</v>
      </c>
      <c r="J32" s="567">
        <v>611</v>
      </c>
      <c r="K32" s="567">
        <v>749</v>
      </c>
      <c r="L32" s="567">
        <v>883</v>
      </c>
      <c r="M32" s="567">
        <v>749</v>
      </c>
    </row>
    <row r="33" spans="1:13" ht="24" x14ac:dyDescent="0.2">
      <c r="A33" s="381" t="s">
        <v>102</v>
      </c>
      <c r="B33" s="564">
        <v>50</v>
      </c>
      <c r="C33" s="564">
        <v>58</v>
      </c>
      <c r="D33" s="564">
        <v>62</v>
      </c>
      <c r="E33" s="564">
        <v>57</v>
      </c>
      <c r="F33" s="564">
        <v>58</v>
      </c>
      <c r="G33" s="564">
        <v>63</v>
      </c>
      <c r="H33" s="567">
        <v>69</v>
      </c>
      <c r="I33" s="567">
        <v>57</v>
      </c>
      <c r="J33" s="567">
        <v>55</v>
      </c>
      <c r="K33" s="567">
        <v>62</v>
      </c>
      <c r="L33" s="567">
        <v>81</v>
      </c>
      <c r="M33" s="567">
        <v>57</v>
      </c>
    </row>
    <row r="34" spans="1:13" ht="12" x14ac:dyDescent="0.2">
      <c r="A34" s="378" t="s">
        <v>82</v>
      </c>
      <c r="B34" s="564">
        <v>79</v>
      </c>
      <c r="C34" s="564">
        <v>107</v>
      </c>
      <c r="D34" s="564">
        <v>148</v>
      </c>
      <c r="E34" s="564">
        <v>148</v>
      </c>
      <c r="F34" s="564">
        <v>145</v>
      </c>
      <c r="G34" s="564">
        <v>130</v>
      </c>
      <c r="H34" s="567">
        <v>134</v>
      </c>
      <c r="I34" s="567">
        <v>78</v>
      </c>
      <c r="J34" s="567">
        <v>76</v>
      </c>
      <c r="K34" s="567">
        <v>95</v>
      </c>
      <c r="L34" s="567">
        <v>112</v>
      </c>
      <c r="M34" s="567">
        <v>129</v>
      </c>
    </row>
    <row r="35" spans="1:13" ht="12.95" customHeight="1" x14ac:dyDescent="0.2">
      <c r="A35" s="378" t="s">
        <v>25</v>
      </c>
      <c r="B35" s="564">
        <v>263</v>
      </c>
      <c r="C35" s="564">
        <v>191</v>
      </c>
      <c r="D35" s="564">
        <v>203</v>
      </c>
      <c r="E35" s="564">
        <v>176</v>
      </c>
      <c r="F35" s="564">
        <v>134</v>
      </c>
      <c r="G35" s="564">
        <v>109</v>
      </c>
      <c r="H35" s="567">
        <v>392</v>
      </c>
      <c r="I35" s="567">
        <v>133</v>
      </c>
      <c r="J35" s="567">
        <v>84</v>
      </c>
      <c r="K35" s="567">
        <v>67</v>
      </c>
      <c r="L35" s="567">
        <v>57</v>
      </c>
      <c r="M35" s="567">
        <v>38</v>
      </c>
    </row>
    <row r="36" spans="1:13" ht="12" x14ac:dyDescent="0.2">
      <c r="A36" s="382" t="s">
        <v>26</v>
      </c>
      <c r="B36" s="564">
        <v>102</v>
      </c>
      <c r="C36" s="564">
        <v>68</v>
      </c>
      <c r="D36" s="564">
        <v>62</v>
      </c>
      <c r="E36" s="564">
        <v>60</v>
      </c>
      <c r="F36" s="564">
        <v>58</v>
      </c>
      <c r="G36" s="564">
        <v>78</v>
      </c>
      <c r="H36" s="567">
        <v>114</v>
      </c>
      <c r="I36" s="567">
        <v>116</v>
      </c>
      <c r="J36" s="567">
        <v>115</v>
      </c>
      <c r="K36" s="567">
        <v>111</v>
      </c>
      <c r="L36" s="567">
        <v>197</v>
      </c>
      <c r="M36" s="567">
        <v>243</v>
      </c>
    </row>
    <row r="37" spans="1:13" ht="12" x14ac:dyDescent="0.2">
      <c r="A37" s="378" t="s">
        <v>27</v>
      </c>
      <c r="B37" s="564">
        <v>119</v>
      </c>
      <c r="C37" s="564">
        <v>121</v>
      </c>
      <c r="D37" s="564">
        <v>139</v>
      </c>
      <c r="E37" s="564">
        <v>142</v>
      </c>
      <c r="F37" s="564">
        <v>130</v>
      </c>
      <c r="G37" s="564">
        <v>141</v>
      </c>
      <c r="H37" s="567">
        <v>161</v>
      </c>
      <c r="I37" s="567">
        <v>149</v>
      </c>
      <c r="J37" s="567">
        <v>133</v>
      </c>
      <c r="K37" s="567">
        <v>130</v>
      </c>
      <c r="L37" s="567">
        <v>134</v>
      </c>
      <c r="M37" s="567">
        <v>132</v>
      </c>
    </row>
    <row r="38" spans="1:13" ht="12.95" customHeight="1" x14ac:dyDescent="0.2">
      <c r="A38" s="378" t="s">
        <v>28</v>
      </c>
      <c r="B38" s="564">
        <v>163</v>
      </c>
      <c r="C38" s="564">
        <v>88</v>
      </c>
      <c r="D38" s="564">
        <v>58</v>
      </c>
      <c r="E38" s="564">
        <v>71</v>
      </c>
      <c r="F38" s="564">
        <v>121</v>
      </c>
      <c r="G38" s="564">
        <v>129</v>
      </c>
      <c r="H38" s="567">
        <v>84</v>
      </c>
      <c r="I38" s="567">
        <v>46</v>
      </c>
      <c r="J38" s="567">
        <v>642</v>
      </c>
      <c r="K38" s="567">
        <v>1271</v>
      </c>
      <c r="L38" s="567">
        <v>525</v>
      </c>
      <c r="M38" s="567">
        <v>856</v>
      </c>
    </row>
    <row r="39" spans="1:13" ht="12.95" customHeight="1" x14ac:dyDescent="0.2">
      <c r="A39" s="378" t="s">
        <v>84</v>
      </c>
      <c r="B39" s="564">
        <v>191</v>
      </c>
      <c r="C39" s="564">
        <v>174</v>
      </c>
      <c r="D39" s="564">
        <v>231</v>
      </c>
      <c r="E39" s="564">
        <v>250</v>
      </c>
      <c r="F39" s="564">
        <v>222</v>
      </c>
      <c r="G39" s="564">
        <v>176</v>
      </c>
      <c r="H39" s="567">
        <v>228</v>
      </c>
      <c r="I39" s="567">
        <v>145</v>
      </c>
      <c r="J39" s="567">
        <v>116</v>
      </c>
      <c r="K39" s="567">
        <v>123</v>
      </c>
      <c r="L39" s="567">
        <v>125</v>
      </c>
      <c r="M39" s="567">
        <v>146</v>
      </c>
    </row>
    <row r="40" spans="1:13" ht="12.95" customHeight="1" x14ac:dyDescent="0.2">
      <c r="A40" s="378" t="s">
        <v>32</v>
      </c>
      <c r="B40" s="564">
        <v>554</v>
      </c>
      <c r="C40" s="564">
        <v>361</v>
      </c>
      <c r="D40" s="564">
        <v>248</v>
      </c>
      <c r="E40" s="564">
        <v>230</v>
      </c>
      <c r="F40" s="564">
        <v>276</v>
      </c>
      <c r="G40" s="564">
        <v>199</v>
      </c>
      <c r="H40" s="567">
        <v>254</v>
      </c>
      <c r="I40" s="567">
        <v>192</v>
      </c>
      <c r="J40" s="567">
        <v>214</v>
      </c>
      <c r="K40" s="567">
        <v>165</v>
      </c>
      <c r="L40" s="567">
        <v>191</v>
      </c>
      <c r="M40" s="567">
        <v>152</v>
      </c>
    </row>
    <row r="41" spans="1:13" ht="12" x14ac:dyDescent="0.2">
      <c r="A41" s="378" t="s">
        <v>85</v>
      </c>
      <c r="B41" s="564">
        <v>91</v>
      </c>
      <c r="C41" s="564">
        <v>88</v>
      </c>
      <c r="D41" s="564">
        <v>96</v>
      </c>
      <c r="E41" s="564">
        <v>66</v>
      </c>
      <c r="F41" s="564">
        <v>61</v>
      </c>
      <c r="G41" s="564">
        <v>62</v>
      </c>
      <c r="H41" s="567">
        <v>87</v>
      </c>
      <c r="I41" s="567">
        <v>62</v>
      </c>
      <c r="J41" s="567">
        <v>64</v>
      </c>
      <c r="K41" s="567">
        <v>72</v>
      </c>
      <c r="L41" s="567">
        <v>142</v>
      </c>
      <c r="M41" s="567">
        <v>120</v>
      </c>
    </row>
    <row r="42" spans="1:13" ht="12.95" customHeight="1" x14ac:dyDescent="0.2">
      <c r="A42" s="378" t="s">
        <v>86</v>
      </c>
      <c r="B42" s="564">
        <v>157</v>
      </c>
      <c r="C42" s="564">
        <v>166</v>
      </c>
      <c r="D42" s="564">
        <v>152</v>
      </c>
      <c r="E42" s="564">
        <v>136</v>
      </c>
      <c r="F42" s="564">
        <v>105</v>
      </c>
      <c r="G42" s="564">
        <v>89</v>
      </c>
      <c r="H42" s="567">
        <v>97</v>
      </c>
      <c r="I42" s="567">
        <v>79</v>
      </c>
      <c r="J42" s="567">
        <v>34</v>
      </c>
      <c r="K42" s="567">
        <v>39</v>
      </c>
      <c r="L42" s="567">
        <v>63</v>
      </c>
      <c r="M42" s="567">
        <v>55</v>
      </c>
    </row>
    <row r="43" spans="1:13" ht="24" x14ac:dyDescent="0.2">
      <c r="A43" s="381" t="s">
        <v>55</v>
      </c>
      <c r="B43" s="564">
        <v>83</v>
      </c>
      <c r="C43" s="564">
        <v>83</v>
      </c>
      <c r="D43" s="564">
        <v>105</v>
      </c>
      <c r="E43" s="564">
        <v>104</v>
      </c>
      <c r="F43" s="564">
        <v>89</v>
      </c>
      <c r="G43" s="564">
        <v>88</v>
      </c>
      <c r="H43" s="567">
        <v>105</v>
      </c>
      <c r="I43" s="567">
        <v>62</v>
      </c>
      <c r="J43" s="567">
        <v>63</v>
      </c>
      <c r="K43" s="567">
        <v>62</v>
      </c>
      <c r="L43" s="567">
        <v>61</v>
      </c>
      <c r="M43" s="567">
        <v>44</v>
      </c>
    </row>
    <row r="44" spans="1:13" ht="12" x14ac:dyDescent="0.2">
      <c r="A44" s="378" t="s">
        <v>103</v>
      </c>
      <c r="B44" s="564">
        <v>217</v>
      </c>
      <c r="C44" s="564">
        <v>262</v>
      </c>
      <c r="D44" s="564">
        <v>306</v>
      </c>
      <c r="E44" s="564">
        <v>268</v>
      </c>
      <c r="F44" s="564">
        <v>153</v>
      </c>
      <c r="G44" s="564">
        <v>134</v>
      </c>
      <c r="H44" s="567">
        <v>225</v>
      </c>
      <c r="I44" s="567">
        <v>123</v>
      </c>
      <c r="J44" s="567">
        <v>77</v>
      </c>
      <c r="K44" s="567">
        <v>24</v>
      </c>
      <c r="L44" s="567">
        <v>25</v>
      </c>
      <c r="M44" s="567">
        <v>51</v>
      </c>
    </row>
    <row r="45" spans="1:13" ht="12.95" customHeight="1" x14ac:dyDescent="0.2">
      <c r="A45" s="378" t="s">
        <v>56</v>
      </c>
      <c r="B45" s="564">
        <v>112</v>
      </c>
      <c r="C45" s="564">
        <v>127</v>
      </c>
      <c r="D45" s="564">
        <v>73</v>
      </c>
      <c r="E45" s="564">
        <v>66</v>
      </c>
      <c r="F45" s="564">
        <v>50</v>
      </c>
      <c r="G45" s="564">
        <v>36</v>
      </c>
      <c r="H45" s="567">
        <v>38</v>
      </c>
      <c r="I45" s="567">
        <v>24</v>
      </c>
      <c r="J45" s="567">
        <v>22</v>
      </c>
      <c r="K45" s="567">
        <v>36</v>
      </c>
      <c r="L45" s="567">
        <v>43</v>
      </c>
      <c r="M45" s="567">
        <v>30</v>
      </c>
    </row>
    <row r="46" spans="1:13" ht="3" customHeight="1" thickBot="1" x14ac:dyDescent="0.25">
      <c r="A46" s="535"/>
      <c r="B46" s="384"/>
      <c r="C46" s="384"/>
      <c r="D46" s="384"/>
      <c r="E46" s="384"/>
      <c r="F46" s="384"/>
      <c r="G46" s="384"/>
      <c r="H46" s="384"/>
      <c r="I46" s="384"/>
      <c r="J46" s="384"/>
      <c r="K46" s="384"/>
      <c r="L46" s="384"/>
      <c r="M46" s="384"/>
    </row>
    <row r="47" spans="1:13" ht="3" customHeight="1" x14ac:dyDescent="0.2"/>
  </sheetData>
  <hyperlinks>
    <hyperlink ref="A1" location="Мазмуну!A1" display="МАЗМУНУНА  кайтуу" xr:uid="{00000000-0004-0000-81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M46"/>
  <sheetViews>
    <sheetView workbookViewId="0">
      <selection activeCell="M42" sqref="M42"/>
    </sheetView>
  </sheetViews>
  <sheetFormatPr defaultColWidth="9.28515625" defaultRowHeight="12.95" customHeight="1" x14ac:dyDescent="0.2"/>
  <cols>
    <col min="1" max="1" width="41.28515625" style="245" customWidth="1"/>
    <col min="2" max="2" width="8.7109375" style="245" hidden="1" customWidth="1"/>
    <col min="3" max="3" width="8.28515625" style="245" hidden="1" customWidth="1"/>
    <col min="4" max="5" width="8.7109375" style="245" hidden="1" customWidth="1"/>
    <col min="6" max="6" width="8.42578125" style="245" hidden="1" customWidth="1"/>
    <col min="7" max="8" width="9.5703125" style="245" hidden="1" customWidth="1"/>
    <col min="9" max="13" width="9.5703125" style="245" customWidth="1"/>
    <col min="14" max="16384" width="9.28515625" style="245"/>
  </cols>
  <sheetData>
    <row r="1" spans="1:13" s="6" customFormat="1" ht="12.95" customHeight="1" x14ac:dyDescent="0.2">
      <c r="A1" s="952" t="s">
        <v>1375</v>
      </c>
    </row>
    <row r="2" spans="1:13" s="529" customFormat="1" ht="16.899999999999999" customHeight="1" x14ac:dyDescent="0.25">
      <c r="A2" s="370" t="s">
        <v>478</v>
      </c>
    </row>
    <row r="3" spans="1:13" s="529" customFormat="1" ht="16.899999999999999" customHeight="1" x14ac:dyDescent="0.25">
      <c r="A3" s="370" t="s">
        <v>479</v>
      </c>
    </row>
    <row r="4" spans="1:13" ht="16.899999999999999" customHeight="1" thickBot="1" x14ac:dyDescent="0.25">
      <c r="A4" s="372" t="s">
        <v>480</v>
      </c>
    </row>
    <row r="5" spans="1:13" s="233" customFormat="1" ht="16.899999999999999" customHeight="1" thickBot="1" x14ac:dyDescent="0.25">
      <c r="A5" s="373"/>
      <c r="B5" s="282">
        <v>2014</v>
      </c>
      <c r="C5" s="282">
        <v>2015</v>
      </c>
      <c r="D5" s="282">
        <v>2016</v>
      </c>
      <c r="E5" s="282">
        <v>2017</v>
      </c>
      <c r="F5" s="282">
        <v>2018</v>
      </c>
      <c r="G5" s="282">
        <v>2019</v>
      </c>
      <c r="H5" s="282">
        <v>2020</v>
      </c>
      <c r="I5" s="282">
        <v>2021</v>
      </c>
      <c r="J5" s="282">
        <v>2022</v>
      </c>
      <c r="K5" s="282">
        <v>2023</v>
      </c>
      <c r="L5" s="282">
        <v>2024</v>
      </c>
      <c r="M5" s="282">
        <v>2025</v>
      </c>
    </row>
    <row r="6" spans="1:13" ht="4.3499999999999996" customHeight="1" x14ac:dyDescent="0.2"/>
    <row r="7" spans="1:13" s="233" customFormat="1" ht="12.95" customHeight="1" x14ac:dyDescent="0.2">
      <c r="A7" s="375" t="s">
        <v>19</v>
      </c>
      <c r="B7" s="531">
        <v>3.73</v>
      </c>
      <c r="C7" s="531">
        <v>3.36</v>
      </c>
      <c r="D7" s="531">
        <v>2.86</v>
      </c>
      <c r="E7" s="531">
        <v>3.08</v>
      </c>
      <c r="F7" s="531">
        <v>3.17</v>
      </c>
      <c r="G7" s="531">
        <v>2.8</v>
      </c>
      <c r="H7" s="532">
        <v>2.68</v>
      </c>
      <c r="I7" s="532">
        <v>3.32</v>
      </c>
      <c r="J7" s="532">
        <v>3.47</v>
      </c>
      <c r="K7" s="532">
        <v>3.07</v>
      </c>
      <c r="L7" s="532">
        <v>2.75</v>
      </c>
      <c r="M7" s="532">
        <v>3.02</v>
      </c>
    </row>
    <row r="8" spans="1:13" ht="12.95" customHeight="1" x14ac:dyDescent="0.2">
      <c r="A8" s="376" t="s">
        <v>20</v>
      </c>
      <c r="B8" s="533"/>
      <c r="C8" s="533"/>
      <c r="D8" s="533"/>
      <c r="E8" s="533"/>
      <c r="F8" s="533"/>
      <c r="G8" s="533"/>
      <c r="H8" s="534"/>
      <c r="I8" s="534"/>
      <c r="J8" s="534"/>
      <c r="K8" s="534"/>
      <c r="L8" s="534"/>
      <c r="M8" s="534"/>
    </row>
    <row r="9" spans="1:13" ht="12.95" customHeight="1" x14ac:dyDescent="0.2">
      <c r="A9" s="143" t="s">
        <v>21</v>
      </c>
      <c r="B9" s="533">
        <v>2.4500000000000002</v>
      </c>
      <c r="C9" s="533">
        <v>2.29</v>
      </c>
      <c r="D9" s="533">
        <v>1.94</v>
      </c>
      <c r="E9" s="533">
        <v>1.94</v>
      </c>
      <c r="F9" s="533">
        <v>1.89</v>
      </c>
      <c r="G9" s="533">
        <v>1.73</v>
      </c>
      <c r="H9" s="534">
        <v>1.69</v>
      </c>
      <c r="I9" s="534">
        <v>2.15</v>
      </c>
      <c r="J9" s="534">
        <v>2.39</v>
      </c>
      <c r="K9" s="534">
        <v>2.36</v>
      </c>
      <c r="L9" s="534">
        <v>2.88</v>
      </c>
      <c r="M9" s="534">
        <v>3.65</v>
      </c>
    </row>
    <row r="10" spans="1:13" ht="12.95" customHeight="1" x14ac:dyDescent="0.2">
      <c r="A10" s="378" t="s">
        <v>101</v>
      </c>
      <c r="B10" s="533">
        <v>1.05</v>
      </c>
      <c r="C10" s="533">
        <v>0.79</v>
      </c>
      <c r="D10" s="533">
        <v>0.89</v>
      </c>
      <c r="E10" s="533">
        <v>1.23</v>
      </c>
      <c r="F10" s="533">
        <v>1.45</v>
      </c>
      <c r="G10" s="533">
        <v>1.24</v>
      </c>
      <c r="H10" s="534">
        <v>1.03</v>
      </c>
      <c r="I10" s="534">
        <v>1.06</v>
      </c>
      <c r="J10" s="534">
        <v>1.3</v>
      </c>
      <c r="K10" s="534">
        <v>1.58</v>
      </c>
      <c r="L10" s="534">
        <v>1.97</v>
      </c>
      <c r="M10" s="534">
        <v>1.88</v>
      </c>
    </row>
    <row r="11" spans="1:13" ht="12.95" customHeight="1" x14ac:dyDescent="0.2">
      <c r="A11" s="378" t="s">
        <v>64</v>
      </c>
      <c r="B11" s="533">
        <v>3.8</v>
      </c>
      <c r="C11" s="533">
        <v>3.26</v>
      </c>
      <c r="D11" s="533">
        <v>2.54</v>
      </c>
      <c r="E11" s="533">
        <v>2.59</v>
      </c>
      <c r="F11" s="533">
        <v>2.83</v>
      </c>
      <c r="G11" s="533">
        <v>2.79</v>
      </c>
      <c r="H11" s="534">
        <v>3.16</v>
      </c>
      <c r="I11" s="534">
        <v>3.68</v>
      </c>
      <c r="J11" s="534">
        <v>3.54</v>
      </c>
      <c r="K11" s="534">
        <v>2.92</v>
      </c>
      <c r="L11" s="534">
        <v>3</v>
      </c>
      <c r="M11" s="534">
        <v>3.27</v>
      </c>
    </row>
    <row r="12" spans="1:13" ht="23.45" customHeight="1" x14ac:dyDescent="0.2">
      <c r="A12" s="379" t="s">
        <v>90</v>
      </c>
      <c r="B12" s="533">
        <v>3.11</v>
      </c>
      <c r="C12" s="533">
        <v>2.5</v>
      </c>
      <c r="D12" s="533">
        <v>2.78</v>
      </c>
      <c r="E12" s="533">
        <v>2.62</v>
      </c>
      <c r="F12" s="533">
        <v>2.69</v>
      </c>
      <c r="G12" s="533">
        <v>2.98</v>
      </c>
      <c r="H12" s="534">
        <v>2.93</v>
      </c>
      <c r="I12" s="534">
        <v>3.73</v>
      </c>
      <c r="J12" s="534">
        <v>3.72</v>
      </c>
      <c r="K12" s="534">
        <v>3.14</v>
      </c>
      <c r="L12" s="534">
        <v>3.04</v>
      </c>
      <c r="M12" s="534">
        <v>3.87</v>
      </c>
    </row>
    <row r="13" spans="1:13" ht="12.95" customHeight="1" x14ac:dyDescent="0.2">
      <c r="A13" s="380" t="s">
        <v>66</v>
      </c>
      <c r="B13" s="533">
        <v>1.99</v>
      </c>
      <c r="C13" s="533">
        <v>0.63</v>
      </c>
      <c r="D13" s="533">
        <v>0.5</v>
      </c>
      <c r="E13" s="533">
        <v>0.53</v>
      </c>
      <c r="F13" s="533">
        <v>1.3</v>
      </c>
      <c r="G13" s="533">
        <v>0.56999999999999995</v>
      </c>
      <c r="H13" s="534">
        <v>1.29</v>
      </c>
      <c r="I13" s="534">
        <v>0.46</v>
      </c>
      <c r="J13" s="534">
        <v>1.47</v>
      </c>
      <c r="K13" s="534">
        <v>0.48</v>
      </c>
      <c r="L13" s="534">
        <v>0.45</v>
      </c>
      <c r="M13" s="534">
        <v>1.05</v>
      </c>
    </row>
    <row r="14" spans="1:13" ht="36" x14ac:dyDescent="0.2">
      <c r="A14" s="379" t="s">
        <v>91</v>
      </c>
      <c r="B14" s="533">
        <v>4.08</v>
      </c>
      <c r="C14" s="533">
        <v>2.17</v>
      </c>
      <c r="D14" s="533">
        <v>3.07</v>
      </c>
      <c r="E14" s="533">
        <v>2.23</v>
      </c>
      <c r="F14" s="533">
        <v>1.83</v>
      </c>
      <c r="G14" s="533">
        <v>2.34</v>
      </c>
      <c r="H14" s="534">
        <v>2.61</v>
      </c>
      <c r="I14" s="534">
        <v>3.35</v>
      </c>
      <c r="J14" s="534">
        <v>2.0499999999999998</v>
      </c>
      <c r="K14" s="534">
        <v>2.04</v>
      </c>
      <c r="L14" s="534">
        <v>1.79</v>
      </c>
      <c r="M14" s="534">
        <v>1.92</v>
      </c>
    </row>
    <row r="15" spans="1:13" ht="24" x14ac:dyDescent="0.2">
      <c r="A15" s="379" t="s">
        <v>68</v>
      </c>
      <c r="B15" s="533">
        <v>2.62</v>
      </c>
      <c r="C15" s="533">
        <v>2.62</v>
      </c>
      <c r="D15" s="533">
        <v>2.5499999999999998</v>
      </c>
      <c r="E15" s="533">
        <v>2.13</v>
      </c>
      <c r="F15" s="533">
        <v>2.6</v>
      </c>
      <c r="G15" s="533">
        <v>2.94</v>
      </c>
      <c r="H15" s="534">
        <v>2.88</v>
      </c>
      <c r="I15" s="534">
        <v>3.5</v>
      </c>
      <c r="J15" s="534">
        <v>4.03</v>
      </c>
      <c r="K15" s="534">
        <v>3.44</v>
      </c>
      <c r="L15" s="534">
        <v>3.88</v>
      </c>
      <c r="M15" s="534">
        <v>3.63</v>
      </c>
    </row>
    <row r="16" spans="1:13" ht="23.85" customHeight="1" x14ac:dyDescent="0.2">
      <c r="A16" s="379" t="s">
        <v>95</v>
      </c>
      <c r="B16" s="533">
        <v>1.4</v>
      </c>
      <c r="C16" s="533">
        <v>1.2</v>
      </c>
      <c r="D16" s="533">
        <v>1.95</v>
      </c>
      <c r="E16" s="533">
        <v>2.69</v>
      </c>
      <c r="F16" s="533">
        <v>3.28</v>
      </c>
      <c r="G16" s="533">
        <v>1.87</v>
      </c>
      <c r="H16" s="534">
        <v>0.46</v>
      </c>
      <c r="I16" s="534">
        <v>0.65</v>
      </c>
      <c r="J16" s="534">
        <v>1.35</v>
      </c>
      <c r="K16" s="534">
        <v>1.18</v>
      </c>
      <c r="L16" s="534">
        <v>2.19</v>
      </c>
      <c r="M16" s="534">
        <v>1.9</v>
      </c>
    </row>
    <row r="17" spans="1:13" ht="12.95" customHeight="1" x14ac:dyDescent="0.2">
      <c r="A17" s="380" t="s">
        <v>70</v>
      </c>
      <c r="B17" s="533">
        <v>1.29</v>
      </c>
      <c r="C17" s="533">
        <v>1.1100000000000001</v>
      </c>
      <c r="D17" s="533">
        <v>1.24</v>
      </c>
      <c r="E17" s="533">
        <v>1.37</v>
      </c>
      <c r="F17" s="533">
        <v>1.73</v>
      </c>
      <c r="G17" s="533">
        <v>1.25</v>
      </c>
      <c r="H17" s="534">
        <v>0.95</v>
      </c>
      <c r="I17" s="534">
        <v>1.0900000000000001</v>
      </c>
      <c r="J17" s="534">
        <v>1.43</v>
      </c>
      <c r="K17" s="534">
        <v>1.1399999999999999</v>
      </c>
      <c r="L17" s="534">
        <v>2.17</v>
      </c>
      <c r="M17" s="534">
        <v>3.01</v>
      </c>
    </row>
    <row r="18" spans="1:13" ht="12.95" customHeight="1" x14ac:dyDescent="0.2">
      <c r="A18" s="380" t="s">
        <v>71</v>
      </c>
      <c r="B18" s="533">
        <v>2.09</v>
      </c>
      <c r="C18" s="533">
        <v>1.72</v>
      </c>
      <c r="D18" s="533">
        <v>1.77</v>
      </c>
      <c r="E18" s="533">
        <v>1.71</v>
      </c>
      <c r="F18" s="533">
        <v>1.61</v>
      </c>
      <c r="G18" s="533">
        <v>1.57</v>
      </c>
      <c r="H18" s="534">
        <v>1.56</v>
      </c>
      <c r="I18" s="534">
        <v>1.51</v>
      </c>
      <c r="J18" s="534">
        <v>1.77</v>
      </c>
      <c r="K18" s="534">
        <v>1.05</v>
      </c>
      <c r="L18" s="534">
        <v>1.85</v>
      </c>
      <c r="M18" s="534">
        <v>1.83</v>
      </c>
    </row>
    <row r="19" spans="1:13" ht="13.5" customHeight="1" x14ac:dyDescent="0.2">
      <c r="A19" s="380" t="s">
        <v>72</v>
      </c>
      <c r="B19" s="533">
        <v>2.31</v>
      </c>
      <c r="C19" s="533">
        <v>1.98</v>
      </c>
      <c r="D19" s="533">
        <v>2.06</v>
      </c>
      <c r="E19" s="533">
        <v>1.81</v>
      </c>
      <c r="F19" s="533">
        <v>2.14</v>
      </c>
      <c r="G19" s="533">
        <v>2.08</v>
      </c>
      <c r="H19" s="534">
        <v>1.78</v>
      </c>
      <c r="I19" s="534">
        <v>2.2799999999999998</v>
      </c>
      <c r="J19" s="534">
        <v>2.5499999999999998</v>
      </c>
      <c r="K19" s="534">
        <v>2.31</v>
      </c>
      <c r="L19" s="534">
        <v>2.2799999999999998</v>
      </c>
      <c r="M19" s="534">
        <v>2.81</v>
      </c>
    </row>
    <row r="20" spans="1:13" ht="12.95" customHeight="1" x14ac:dyDescent="0.2">
      <c r="A20" s="317" t="s">
        <v>363</v>
      </c>
      <c r="B20" s="533">
        <v>4.0599999999999996</v>
      </c>
      <c r="C20" s="533">
        <v>3.39</v>
      </c>
      <c r="D20" s="533">
        <v>2.87</v>
      </c>
      <c r="E20" s="533">
        <v>2.94</v>
      </c>
      <c r="F20" s="533">
        <v>2.79</v>
      </c>
      <c r="G20" s="533">
        <v>2.63</v>
      </c>
      <c r="H20" s="534">
        <v>2.1</v>
      </c>
      <c r="I20" s="534">
        <v>2.64</v>
      </c>
      <c r="J20" s="534">
        <v>2.86</v>
      </c>
      <c r="K20" s="534">
        <v>3.06</v>
      </c>
      <c r="L20" s="534">
        <v>3.58</v>
      </c>
      <c r="M20" s="534">
        <v>3.81</v>
      </c>
    </row>
    <row r="21" spans="1:13" ht="36" x14ac:dyDescent="0.2">
      <c r="A21" s="379" t="s">
        <v>96</v>
      </c>
      <c r="B21" s="533">
        <v>6.81</v>
      </c>
      <c r="C21" s="533">
        <v>6.66</v>
      </c>
      <c r="D21" s="533">
        <v>2.66</v>
      </c>
      <c r="E21" s="533">
        <v>2.68</v>
      </c>
      <c r="F21" s="533">
        <v>2.98</v>
      </c>
      <c r="G21" s="533">
        <v>3</v>
      </c>
      <c r="H21" s="534">
        <v>3.79</v>
      </c>
      <c r="I21" s="534">
        <v>4.5</v>
      </c>
      <c r="J21" s="534">
        <v>4.1399999999999997</v>
      </c>
      <c r="K21" s="534">
        <v>3.15</v>
      </c>
      <c r="L21" s="534">
        <v>3.15</v>
      </c>
      <c r="M21" s="534">
        <v>3.37</v>
      </c>
    </row>
    <row r="22" spans="1:13" ht="24" customHeight="1" x14ac:dyDescent="0.2">
      <c r="A22" s="379" t="s">
        <v>75</v>
      </c>
      <c r="B22" s="533">
        <v>1.47</v>
      </c>
      <c r="C22" s="533">
        <v>3.04</v>
      </c>
      <c r="D22" s="533">
        <v>3.74</v>
      </c>
      <c r="E22" s="533">
        <v>0.88</v>
      </c>
      <c r="F22" s="533">
        <v>0.88</v>
      </c>
      <c r="G22" s="533">
        <v>0.84</v>
      </c>
      <c r="H22" s="534">
        <v>1.1100000000000001</v>
      </c>
      <c r="I22" s="534">
        <v>2.23</v>
      </c>
      <c r="J22" s="534">
        <v>9.5399999999999991</v>
      </c>
      <c r="K22" s="534">
        <v>0.85</v>
      </c>
      <c r="L22" s="534">
        <v>7.21</v>
      </c>
      <c r="M22" s="534">
        <v>0.71</v>
      </c>
    </row>
    <row r="23" spans="1:13" ht="14.25" customHeight="1" x14ac:dyDescent="0.2">
      <c r="A23" s="380" t="s">
        <v>76</v>
      </c>
      <c r="B23" s="533">
        <v>1.77</v>
      </c>
      <c r="C23" s="533">
        <v>1.86</v>
      </c>
      <c r="D23" s="533">
        <v>1.58</v>
      </c>
      <c r="E23" s="533">
        <v>1.42</v>
      </c>
      <c r="F23" s="533">
        <v>1.74</v>
      </c>
      <c r="G23" s="533">
        <v>1.56</v>
      </c>
      <c r="H23" s="534">
        <v>1.38</v>
      </c>
      <c r="I23" s="534">
        <v>1.3</v>
      </c>
      <c r="J23" s="534">
        <v>1.69</v>
      </c>
      <c r="K23" s="534">
        <v>1.24</v>
      </c>
      <c r="L23" s="534">
        <v>0.98</v>
      </c>
      <c r="M23" s="534">
        <v>0.61</v>
      </c>
    </row>
    <row r="24" spans="1:13" ht="13.15" customHeight="1" x14ac:dyDescent="0.2">
      <c r="A24" s="379" t="s">
        <v>77</v>
      </c>
      <c r="B24" s="533">
        <v>1.52</v>
      </c>
      <c r="C24" s="533">
        <v>1.28</v>
      </c>
      <c r="D24" s="533">
        <v>1.17</v>
      </c>
      <c r="E24" s="533">
        <v>2.15</v>
      </c>
      <c r="F24" s="533">
        <v>1.81</v>
      </c>
      <c r="G24" s="533">
        <v>1.3</v>
      </c>
      <c r="H24" s="534">
        <v>1.68</v>
      </c>
      <c r="I24" s="534">
        <v>2.58</v>
      </c>
      <c r="J24" s="534">
        <v>3.26</v>
      </c>
      <c r="K24" s="534">
        <v>2.63</v>
      </c>
      <c r="L24" s="534">
        <v>2.14</v>
      </c>
      <c r="M24" s="534">
        <v>1.45</v>
      </c>
    </row>
    <row r="25" spans="1:13" ht="12" x14ac:dyDescent="0.2">
      <c r="A25" s="379" t="s">
        <v>78</v>
      </c>
      <c r="B25" s="533">
        <v>0.89</v>
      </c>
      <c r="C25" s="533">
        <v>0.91</v>
      </c>
      <c r="D25" s="533">
        <v>1.1499999999999999</v>
      </c>
      <c r="E25" s="533">
        <v>1.24</v>
      </c>
      <c r="F25" s="533">
        <v>1.18</v>
      </c>
      <c r="G25" s="533">
        <v>1.46</v>
      </c>
      <c r="H25" s="534">
        <v>1.76</v>
      </c>
      <c r="I25" s="534">
        <v>2.02</v>
      </c>
      <c r="J25" s="534">
        <v>1.93</v>
      </c>
      <c r="K25" s="534">
        <v>2.2599999999999998</v>
      </c>
      <c r="L25" s="534">
        <v>2.4700000000000002</v>
      </c>
      <c r="M25" s="534">
        <v>3.33</v>
      </c>
    </row>
    <row r="26" spans="1:13" ht="24" x14ac:dyDescent="0.2">
      <c r="A26" s="379" t="s">
        <v>104</v>
      </c>
      <c r="B26" s="533">
        <v>0.81</v>
      </c>
      <c r="C26" s="533">
        <v>0.8</v>
      </c>
      <c r="D26" s="533">
        <v>0.79</v>
      </c>
      <c r="E26" s="533">
        <v>0.74</v>
      </c>
      <c r="F26" s="533">
        <v>0.92</v>
      </c>
      <c r="G26" s="533">
        <v>1.29</v>
      </c>
      <c r="H26" s="534">
        <v>1.1100000000000001</v>
      </c>
      <c r="I26" s="534">
        <v>1.96</v>
      </c>
      <c r="J26" s="534">
        <v>2.17</v>
      </c>
      <c r="K26" s="534">
        <v>1.98</v>
      </c>
      <c r="L26" s="534">
        <v>1.83</v>
      </c>
      <c r="M26" s="534">
        <v>1.48</v>
      </c>
    </row>
    <row r="27" spans="1:13" ht="24.75" customHeight="1" x14ac:dyDescent="0.2">
      <c r="A27" s="381" t="s">
        <v>22</v>
      </c>
      <c r="B27" s="533">
        <v>4.49</v>
      </c>
      <c r="C27" s="533">
        <v>6.3</v>
      </c>
      <c r="D27" s="533">
        <v>5.71</v>
      </c>
      <c r="E27" s="533">
        <v>5.29</v>
      </c>
      <c r="F27" s="533">
        <v>5.52</v>
      </c>
      <c r="G27" s="533">
        <v>5.3</v>
      </c>
      <c r="H27" s="534">
        <v>5.73</v>
      </c>
      <c r="I27" s="534">
        <v>7.03</v>
      </c>
      <c r="J27" s="534">
        <v>8.9499999999999993</v>
      </c>
      <c r="K27" s="534">
        <v>6.53</v>
      </c>
      <c r="L27" s="534">
        <v>4.6100000000000003</v>
      </c>
      <c r="M27" s="534">
        <v>4.82</v>
      </c>
    </row>
    <row r="28" spans="1:13" ht="24" customHeight="1" x14ac:dyDescent="0.2">
      <c r="A28" s="379" t="s">
        <v>79</v>
      </c>
      <c r="B28" s="533">
        <v>4.32</v>
      </c>
      <c r="C28" s="533">
        <v>6.35</v>
      </c>
      <c r="D28" s="533">
        <v>5.8</v>
      </c>
      <c r="E28" s="533">
        <v>5.25</v>
      </c>
      <c r="F28" s="533">
        <v>5.5</v>
      </c>
      <c r="G28" s="533">
        <v>5.32</v>
      </c>
      <c r="H28" s="534">
        <v>5.8</v>
      </c>
      <c r="I28" s="534">
        <v>7.14</v>
      </c>
      <c r="J28" s="534">
        <v>9.5500000000000007</v>
      </c>
      <c r="K28" s="534">
        <v>6.72</v>
      </c>
      <c r="L28" s="534">
        <v>4.04</v>
      </c>
      <c r="M28" s="534">
        <v>3.96</v>
      </c>
    </row>
    <row r="29" spans="1:13" ht="24" customHeight="1" x14ac:dyDescent="0.2">
      <c r="A29" s="379" t="s">
        <v>80</v>
      </c>
      <c r="B29" s="533">
        <v>5.91</v>
      </c>
      <c r="C29" s="533">
        <v>7.44</v>
      </c>
      <c r="D29" s="533">
        <v>4.91</v>
      </c>
      <c r="E29" s="533">
        <v>4.0599999999999996</v>
      </c>
      <c r="F29" s="533">
        <v>4.1900000000000004</v>
      </c>
      <c r="G29" s="533">
        <v>3.82</v>
      </c>
      <c r="H29" s="534">
        <v>3.99</v>
      </c>
      <c r="I29" s="534">
        <v>5.42</v>
      </c>
      <c r="J29" s="534">
        <v>6.08</v>
      </c>
      <c r="K29" s="534">
        <v>6.38</v>
      </c>
      <c r="L29" s="534">
        <v>7.46</v>
      </c>
      <c r="M29" s="534">
        <v>7.94</v>
      </c>
    </row>
    <row r="30" spans="1:13" ht="13.35" customHeight="1" x14ac:dyDescent="0.2">
      <c r="A30" s="379" t="s">
        <v>53</v>
      </c>
      <c r="B30" s="533">
        <v>5.22</v>
      </c>
      <c r="C30" s="533">
        <v>5.4</v>
      </c>
      <c r="D30" s="533">
        <v>5.93</v>
      </c>
      <c r="E30" s="533">
        <v>7.15</v>
      </c>
      <c r="F30" s="533">
        <v>7.61</v>
      </c>
      <c r="G30" s="533">
        <v>7.47</v>
      </c>
      <c r="H30" s="534">
        <v>8</v>
      </c>
      <c r="I30" s="534">
        <v>8.91</v>
      </c>
      <c r="J30" s="534">
        <v>8.01</v>
      </c>
      <c r="K30" s="534">
        <v>4.82</v>
      </c>
      <c r="L30" s="534">
        <v>10.46</v>
      </c>
      <c r="M30" s="534">
        <v>14.06</v>
      </c>
    </row>
    <row r="31" spans="1:13" ht="24" customHeight="1" x14ac:dyDescent="0.2">
      <c r="A31" s="381" t="s">
        <v>81</v>
      </c>
      <c r="B31" s="533">
        <v>8.16</v>
      </c>
      <c r="C31" s="533">
        <v>7.64</v>
      </c>
      <c r="D31" s="533">
        <v>8.48</v>
      </c>
      <c r="E31" s="533">
        <v>10.029999999999999</v>
      </c>
      <c r="F31" s="533">
        <v>14.97</v>
      </c>
      <c r="G31" s="533">
        <v>14.83</v>
      </c>
      <c r="H31" s="534">
        <v>15.14</v>
      </c>
      <c r="I31" s="534">
        <v>10.54</v>
      </c>
      <c r="J31" s="534">
        <v>10.57</v>
      </c>
      <c r="K31" s="534">
        <v>11.22</v>
      </c>
      <c r="L31" s="534">
        <v>10.78</v>
      </c>
      <c r="M31" s="534">
        <v>10.029999999999999</v>
      </c>
    </row>
    <row r="32" spans="1:13" ht="13.5" customHeight="1" x14ac:dyDescent="0.2">
      <c r="A32" s="378" t="s">
        <v>24</v>
      </c>
      <c r="B32" s="533">
        <v>1.5</v>
      </c>
      <c r="C32" s="533">
        <v>1.0900000000000001</v>
      </c>
      <c r="D32" s="533">
        <v>1.04</v>
      </c>
      <c r="E32" s="533">
        <v>1.45</v>
      </c>
      <c r="F32" s="533">
        <v>1.02</v>
      </c>
      <c r="G32" s="533">
        <v>0.67</v>
      </c>
      <c r="H32" s="534">
        <v>0.54</v>
      </c>
      <c r="I32" s="534">
        <v>0.7</v>
      </c>
      <c r="J32" s="534">
        <v>0.63</v>
      </c>
      <c r="K32" s="534">
        <v>0.6</v>
      </c>
      <c r="L32" s="534">
        <v>0.55000000000000004</v>
      </c>
      <c r="M32" s="534">
        <v>0.83</v>
      </c>
    </row>
    <row r="33" spans="1:13" ht="24" x14ac:dyDescent="0.2">
      <c r="A33" s="381" t="s">
        <v>102</v>
      </c>
      <c r="B33" s="533">
        <v>4.8899999999999997</v>
      </c>
      <c r="C33" s="533">
        <v>4.3499999999999996</v>
      </c>
      <c r="D33" s="533">
        <v>4.22</v>
      </c>
      <c r="E33" s="533">
        <v>4.92</v>
      </c>
      <c r="F33" s="533">
        <v>4.92</v>
      </c>
      <c r="G33" s="533">
        <v>4.17</v>
      </c>
      <c r="H33" s="534">
        <v>3.87</v>
      </c>
      <c r="I33" s="534">
        <v>5.3</v>
      </c>
      <c r="J33" s="534">
        <v>6.02</v>
      </c>
      <c r="K33" s="534">
        <v>5.38</v>
      </c>
      <c r="L33" s="534">
        <v>3.55</v>
      </c>
      <c r="M33" s="534">
        <v>5.08</v>
      </c>
    </row>
    <row r="34" spans="1:13" ht="12" x14ac:dyDescent="0.2">
      <c r="A34" s="378" t="s">
        <v>82</v>
      </c>
      <c r="B34" s="533">
        <v>9.34</v>
      </c>
      <c r="C34" s="533">
        <v>8.5</v>
      </c>
      <c r="D34" s="533">
        <v>7.59</v>
      </c>
      <c r="E34" s="533">
        <v>9.5299999999999994</v>
      </c>
      <c r="F34" s="533">
        <v>9.81</v>
      </c>
      <c r="G34" s="533">
        <v>7.61</v>
      </c>
      <c r="H34" s="534">
        <v>4.96</v>
      </c>
      <c r="I34" s="534">
        <v>7.18</v>
      </c>
      <c r="J34" s="534">
        <v>7.6</v>
      </c>
      <c r="K34" s="534">
        <v>7.38</v>
      </c>
      <c r="L34" s="534">
        <v>8.8000000000000007</v>
      </c>
      <c r="M34" s="534">
        <v>6.35</v>
      </c>
    </row>
    <row r="35" spans="1:13" ht="12.95" customHeight="1" x14ac:dyDescent="0.2">
      <c r="A35" s="378" t="s">
        <v>25</v>
      </c>
      <c r="B35" s="533">
        <v>1.37</v>
      </c>
      <c r="C35" s="533">
        <v>1.91</v>
      </c>
      <c r="D35" s="533">
        <v>1.53</v>
      </c>
      <c r="E35" s="533">
        <v>1.54</v>
      </c>
      <c r="F35" s="533">
        <v>2.38</v>
      </c>
      <c r="G35" s="533">
        <v>2.0099999999999998</v>
      </c>
      <c r="H35" s="534">
        <v>1.1100000000000001</v>
      </c>
      <c r="I35" s="534">
        <v>3.06</v>
      </c>
      <c r="J35" s="534">
        <v>5.2</v>
      </c>
      <c r="K35" s="534">
        <v>5.07</v>
      </c>
      <c r="L35" s="534">
        <v>5.6</v>
      </c>
      <c r="M35" s="534">
        <v>7.39</v>
      </c>
    </row>
    <row r="36" spans="1:13" ht="12" x14ac:dyDescent="0.2">
      <c r="A36" s="382" t="s">
        <v>26</v>
      </c>
      <c r="B36" s="533">
        <v>7.29</v>
      </c>
      <c r="C36" s="533">
        <v>12.39</v>
      </c>
      <c r="D36" s="533">
        <v>12</v>
      </c>
      <c r="E36" s="533">
        <v>6.74</v>
      </c>
      <c r="F36" s="533">
        <v>8.3000000000000007</v>
      </c>
      <c r="G36" s="533">
        <v>8.84</v>
      </c>
      <c r="H36" s="534">
        <v>6.41</v>
      </c>
      <c r="I36" s="534">
        <v>6.52</v>
      </c>
      <c r="J36" s="534">
        <v>6.56</v>
      </c>
      <c r="K36" s="534">
        <v>6.98</v>
      </c>
      <c r="L36" s="534">
        <v>5.99</v>
      </c>
      <c r="M36" s="534">
        <v>5.25</v>
      </c>
    </row>
    <row r="37" spans="1:13" ht="12" x14ac:dyDescent="0.2">
      <c r="A37" s="378" t="s">
        <v>27</v>
      </c>
      <c r="B37" s="533">
        <v>12.95</v>
      </c>
      <c r="C37" s="533">
        <v>13.16</v>
      </c>
      <c r="D37" s="533">
        <v>13.15</v>
      </c>
      <c r="E37" s="533">
        <v>11.91</v>
      </c>
      <c r="F37" s="533">
        <v>12.53</v>
      </c>
      <c r="G37" s="533">
        <v>10.19</v>
      </c>
      <c r="H37" s="534">
        <v>7.39</v>
      </c>
      <c r="I37" s="534">
        <v>7.17</v>
      </c>
      <c r="J37" s="534">
        <v>8.1300000000000008</v>
      </c>
      <c r="K37" s="534">
        <v>6.21</v>
      </c>
      <c r="L37" s="534">
        <v>4.4000000000000004</v>
      </c>
      <c r="M37" s="534">
        <v>4.5</v>
      </c>
    </row>
    <row r="38" spans="1:13" ht="12.95" customHeight="1" x14ac:dyDescent="0.2">
      <c r="A38" s="378" t="s">
        <v>28</v>
      </c>
      <c r="B38" s="533">
        <v>20.36</v>
      </c>
      <c r="C38" s="533">
        <v>14.23</v>
      </c>
      <c r="D38" s="533">
        <v>45.78</v>
      </c>
      <c r="E38" s="533">
        <v>4.3899999999999997</v>
      </c>
      <c r="F38" s="533">
        <v>1.98</v>
      </c>
      <c r="G38" s="533">
        <v>4.53</v>
      </c>
      <c r="H38" s="534">
        <v>10.26</v>
      </c>
      <c r="I38" s="534">
        <v>72.53</v>
      </c>
      <c r="J38" s="534">
        <v>47.27</v>
      </c>
      <c r="K38" s="534">
        <v>30.97</v>
      </c>
      <c r="L38" s="534">
        <v>10.61</v>
      </c>
      <c r="M38" s="534">
        <v>3.98</v>
      </c>
    </row>
    <row r="39" spans="1:13" ht="12.95" customHeight="1" x14ac:dyDescent="0.2">
      <c r="A39" s="378" t="s">
        <v>84</v>
      </c>
      <c r="B39" s="533">
        <v>2.27</v>
      </c>
      <c r="C39" s="533">
        <v>2.94</v>
      </c>
      <c r="D39" s="533">
        <v>2.0099999999999998</v>
      </c>
      <c r="E39" s="533">
        <v>2.13</v>
      </c>
      <c r="F39" s="533">
        <v>2.2999999999999998</v>
      </c>
      <c r="G39" s="533">
        <v>3.91</v>
      </c>
      <c r="H39" s="534">
        <v>4.34</v>
      </c>
      <c r="I39" s="534">
        <v>6.09</v>
      </c>
      <c r="J39" s="534">
        <v>5.97</v>
      </c>
      <c r="K39" s="534">
        <v>3.79</v>
      </c>
      <c r="L39" s="534">
        <v>5.07</v>
      </c>
      <c r="M39" s="534">
        <v>6.52</v>
      </c>
    </row>
    <row r="40" spans="1:13" ht="12.95" customHeight="1" x14ac:dyDescent="0.2">
      <c r="A40" s="378" t="s">
        <v>32</v>
      </c>
      <c r="B40" s="533">
        <v>1.4</v>
      </c>
      <c r="C40" s="533">
        <v>3.31</v>
      </c>
      <c r="D40" s="533">
        <v>4.6900000000000004</v>
      </c>
      <c r="E40" s="533">
        <v>9.11</v>
      </c>
      <c r="F40" s="533">
        <v>8.4700000000000006</v>
      </c>
      <c r="G40" s="533">
        <v>6.72</v>
      </c>
      <c r="H40" s="534">
        <v>4.72</v>
      </c>
      <c r="I40" s="534">
        <v>5.67</v>
      </c>
      <c r="J40" s="534">
        <v>5.92</v>
      </c>
      <c r="K40" s="534">
        <v>6.43</v>
      </c>
      <c r="L40" s="534">
        <v>7.11</v>
      </c>
      <c r="M40" s="534">
        <v>13.87</v>
      </c>
    </row>
    <row r="41" spans="1:13" ht="12" x14ac:dyDescent="0.2">
      <c r="A41" s="378" t="s">
        <v>85</v>
      </c>
      <c r="B41" s="533">
        <v>6.29</v>
      </c>
      <c r="C41" s="533">
        <v>6.16</v>
      </c>
      <c r="D41" s="533">
        <v>6.26</v>
      </c>
      <c r="E41" s="533">
        <v>7.6</v>
      </c>
      <c r="F41" s="533">
        <v>9.9700000000000006</v>
      </c>
      <c r="G41" s="533">
        <v>10.32</v>
      </c>
      <c r="H41" s="534">
        <v>8.1</v>
      </c>
      <c r="I41" s="534">
        <v>13.03</v>
      </c>
      <c r="J41" s="534">
        <v>18.22</v>
      </c>
      <c r="K41" s="534">
        <v>13.54</v>
      </c>
      <c r="L41" s="534">
        <v>9.49</v>
      </c>
      <c r="M41" s="534">
        <v>7.16</v>
      </c>
    </row>
    <row r="42" spans="1:13" ht="12.95" customHeight="1" x14ac:dyDescent="0.2">
      <c r="A42" s="378" t="s">
        <v>86</v>
      </c>
      <c r="B42" s="533">
        <v>13.49</v>
      </c>
      <c r="C42" s="533">
        <v>12.59</v>
      </c>
      <c r="D42" s="533">
        <v>23.73</v>
      </c>
      <c r="E42" s="533">
        <v>33.840000000000003</v>
      </c>
      <c r="F42" s="533">
        <v>26.17</v>
      </c>
      <c r="G42" s="533">
        <v>28.73</v>
      </c>
      <c r="H42" s="534">
        <v>26.92</v>
      </c>
      <c r="I42" s="534">
        <v>30.49</v>
      </c>
      <c r="J42" s="534">
        <v>12.38</v>
      </c>
      <c r="K42" s="534">
        <v>14.7</v>
      </c>
      <c r="L42" s="534">
        <v>23.17</v>
      </c>
      <c r="M42" s="534">
        <v>22.34</v>
      </c>
    </row>
    <row r="43" spans="1:13" ht="24" x14ac:dyDescent="0.2">
      <c r="A43" s="381" t="s">
        <v>55</v>
      </c>
      <c r="B43" s="533">
        <v>6.8</v>
      </c>
      <c r="C43" s="533">
        <v>6.47</v>
      </c>
      <c r="D43" s="533">
        <v>6.29</v>
      </c>
      <c r="E43" s="533">
        <v>6.31</v>
      </c>
      <c r="F43" s="533">
        <v>7.21</v>
      </c>
      <c r="G43" s="533">
        <v>4.2300000000000004</v>
      </c>
      <c r="H43" s="534">
        <v>5.45</v>
      </c>
      <c r="I43" s="534">
        <v>6.44</v>
      </c>
      <c r="J43" s="534">
        <v>6.94</v>
      </c>
      <c r="K43" s="534">
        <v>7.31</v>
      </c>
      <c r="L43" s="534">
        <v>7.07</v>
      </c>
      <c r="M43" s="534">
        <v>9.02</v>
      </c>
    </row>
    <row r="44" spans="1:13" ht="12" x14ac:dyDescent="0.2">
      <c r="A44" s="378" t="s">
        <v>103</v>
      </c>
      <c r="B44" s="533">
        <v>19.649999999999999</v>
      </c>
      <c r="C44" s="533">
        <v>13.97</v>
      </c>
      <c r="D44" s="533">
        <v>7.63</v>
      </c>
      <c r="E44" s="533">
        <v>9.73</v>
      </c>
      <c r="F44" s="533">
        <v>14.45</v>
      </c>
      <c r="G44" s="533">
        <v>8.33</v>
      </c>
      <c r="H44" s="534">
        <v>2.4500000000000002</v>
      </c>
      <c r="I44" s="534">
        <v>4.7</v>
      </c>
      <c r="J44" s="534">
        <v>9.43</v>
      </c>
      <c r="K44" s="534">
        <v>16.32</v>
      </c>
      <c r="L44" s="534">
        <v>16.27</v>
      </c>
      <c r="M44" s="534">
        <v>9.52</v>
      </c>
    </row>
    <row r="45" spans="1:13" ht="12.95" customHeight="1" x14ac:dyDescent="0.2">
      <c r="A45" s="378" t="s">
        <v>56</v>
      </c>
      <c r="B45" s="533">
        <v>6.48</v>
      </c>
      <c r="C45" s="533">
        <v>5.63</v>
      </c>
      <c r="D45" s="533">
        <v>5.75</v>
      </c>
      <c r="E45" s="533">
        <v>4.1900000000000004</v>
      </c>
      <c r="F45" s="533">
        <v>3.29</v>
      </c>
      <c r="G45" s="533">
        <v>3.39</v>
      </c>
      <c r="H45" s="534">
        <v>3.33</v>
      </c>
      <c r="I45" s="534">
        <v>4.0599999999999996</v>
      </c>
      <c r="J45" s="534">
        <v>5.0199999999999996</v>
      </c>
      <c r="K45" s="534">
        <v>4.99</v>
      </c>
      <c r="L45" s="534">
        <v>5.56</v>
      </c>
      <c r="M45" s="534">
        <v>10.34</v>
      </c>
    </row>
    <row r="46" spans="1:13" ht="3.6" customHeight="1" thickBot="1" x14ac:dyDescent="0.25">
      <c r="A46" s="535"/>
      <c r="B46" s="384"/>
      <c r="C46" s="384"/>
      <c r="D46" s="384"/>
      <c r="E46" s="384"/>
      <c r="F46" s="384"/>
      <c r="G46" s="384"/>
      <c r="H46" s="384"/>
      <c r="I46" s="384"/>
      <c r="J46" s="384"/>
      <c r="K46" s="384"/>
      <c r="L46" s="384"/>
      <c r="M46" s="384"/>
    </row>
  </sheetData>
  <hyperlinks>
    <hyperlink ref="A1" location="Мазмуну!A1" display="МАЗМУНУНА  кайтуу" xr:uid="{00000000-0004-0000-82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M48"/>
  <sheetViews>
    <sheetView workbookViewId="0">
      <selection activeCell="M42" sqref="M42"/>
    </sheetView>
  </sheetViews>
  <sheetFormatPr defaultColWidth="9.28515625" defaultRowHeight="12.95" customHeight="1" x14ac:dyDescent="0.2"/>
  <cols>
    <col min="1" max="1" width="41.42578125" style="245" customWidth="1"/>
    <col min="2" max="2" width="9.28515625" style="245" hidden="1" customWidth="1"/>
    <col min="3" max="3" width="8.5703125" style="245" hidden="1" customWidth="1"/>
    <col min="4" max="6" width="8.7109375" style="245" hidden="1" customWidth="1"/>
    <col min="7" max="8" width="9.5703125" style="245" hidden="1" customWidth="1"/>
    <col min="9" max="13" width="9.5703125" style="245" customWidth="1"/>
    <col min="14" max="16384" width="9.28515625" style="245"/>
  </cols>
  <sheetData>
    <row r="1" spans="1:13" s="6" customFormat="1" ht="12.95" customHeight="1" x14ac:dyDescent="0.2">
      <c r="A1" s="952" t="s">
        <v>1375</v>
      </c>
    </row>
    <row r="2" spans="1:13" s="568" customFormat="1" ht="17.100000000000001" customHeight="1" x14ac:dyDescent="0.25">
      <c r="A2" s="370" t="s">
        <v>481</v>
      </c>
      <c r="B2" s="529"/>
      <c r="C2" s="529"/>
      <c r="D2" s="529"/>
      <c r="E2" s="529"/>
      <c r="F2" s="529"/>
      <c r="G2" s="529"/>
      <c r="H2" s="529"/>
      <c r="I2" s="529"/>
      <c r="J2" s="529"/>
      <c r="K2" s="529"/>
      <c r="L2" s="529"/>
      <c r="M2" s="529"/>
    </row>
    <row r="3" spans="1:13" s="568" customFormat="1" ht="17.100000000000001" customHeight="1" x14ac:dyDescent="0.25">
      <c r="A3" s="370" t="s">
        <v>482</v>
      </c>
      <c r="B3" s="529"/>
      <c r="C3" s="529"/>
      <c r="D3" s="529"/>
      <c r="E3" s="529"/>
      <c r="F3" s="529"/>
      <c r="G3" s="529"/>
      <c r="H3" s="529"/>
      <c r="I3" s="529"/>
      <c r="J3" s="529"/>
      <c r="K3" s="529"/>
      <c r="L3" s="529"/>
      <c r="M3" s="529"/>
    </row>
    <row r="4" spans="1:13" s="568" customFormat="1" ht="17.100000000000001" customHeight="1" x14ac:dyDescent="0.25">
      <c r="A4" s="370" t="s">
        <v>483</v>
      </c>
      <c r="B4" s="529"/>
      <c r="C4" s="529"/>
      <c r="D4" s="529"/>
      <c r="E4" s="529"/>
      <c r="F4" s="529"/>
      <c r="G4" s="529"/>
      <c r="H4" s="529"/>
      <c r="I4" s="529"/>
      <c r="J4" s="529"/>
      <c r="K4" s="529"/>
      <c r="L4" s="529"/>
      <c r="M4" s="529"/>
    </row>
    <row r="5" spans="1:13" ht="18" customHeight="1" thickBot="1" x14ac:dyDescent="0.25">
      <c r="A5" s="372" t="s">
        <v>484</v>
      </c>
    </row>
    <row r="6" spans="1:13" s="233" customFormat="1" ht="18" customHeight="1" thickBot="1" x14ac:dyDescent="0.25">
      <c r="A6" s="373"/>
      <c r="B6" s="282">
        <v>2014</v>
      </c>
      <c r="C6" s="282">
        <v>2015</v>
      </c>
      <c r="D6" s="282">
        <v>2016</v>
      </c>
      <c r="E6" s="282">
        <v>2017</v>
      </c>
      <c r="F6" s="282">
        <v>2018</v>
      </c>
      <c r="G6" s="282">
        <v>2019</v>
      </c>
      <c r="H6" s="282">
        <v>2020</v>
      </c>
      <c r="I6" s="282">
        <v>2021</v>
      </c>
      <c r="J6" s="282">
        <v>2022</v>
      </c>
      <c r="K6" s="282">
        <v>2023</v>
      </c>
      <c r="L6" s="282">
        <v>2024</v>
      </c>
      <c r="M6" s="282">
        <v>2025</v>
      </c>
    </row>
    <row r="7" spans="1:13" ht="3.75" customHeight="1" x14ac:dyDescent="0.2"/>
    <row r="8" spans="1:13" s="233" customFormat="1" ht="12.95" customHeight="1" x14ac:dyDescent="0.2">
      <c r="A8" s="375" t="s">
        <v>19</v>
      </c>
      <c r="B8" s="565">
        <v>98</v>
      </c>
      <c r="C8" s="565">
        <v>109</v>
      </c>
      <c r="D8" s="565">
        <v>128</v>
      </c>
      <c r="E8" s="565">
        <v>118</v>
      </c>
      <c r="F8" s="565">
        <v>115</v>
      </c>
      <c r="G8" s="565">
        <v>130</v>
      </c>
      <c r="H8" s="569">
        <v>136</v>
      </c>
      <c r="I8" s="569">
        <v>110</v>
      </c>
      <c r="J8" s="570">
        <v>105</v>
      </c>
      <c r="K8" s="570">
        <v>119</v>
      </c>
      <c r="L8" s="570">
        <v>133</v>
      </c>
      <c r="M8" s="570">
        <v>121</v>
      </c>
    </row>
    <row r="9" spans="1:13" ht="12.95" customHeight="1" x14ac:dyDescent="0.2">
      <c r="A9" s="376" t="s">
        <v>20</v>
      </c>
      <c r="B9" s="564"/>
      <c r="C9" s="564"/>
      <c r="D9" s="564"/>
      <c r="E9" s="564"/>
      <c r="F9" s="564"/>
      <c r="G9" s="564"/>
      <c r="H9" s="571"/>
      <c r="I9" s="571"/>
      <c r="J9" s="572"/>
      <c r="K9" s="572"/>
      <c r="L9" s="572"/>
      <c r="M9" s="572"/>
    </row>
    <row r="10" spans="1:13" ht="12.95" customHeight="1" x14ac:dyDescent="0.2">
      <c r="A10" s="143" t="s">
        <v>21</v>
      </c>
      <c r="B10" s="564">
        <v>149</v>
      </c>
      <c r="C10" s="564">
        <v>160</v>
      </c>
      <c r="D10" s="564">
        <v>188</v>
      </c>
      <c r="E10" s="564">
        <v>188</v>
      </c>
      <c r="F10" s="564">
        <v>193</v>
      </c>
      <c r="G10" s="564">
        <v>210</v>
      </c>
      <c r="H10" s="571">
        <v>216</v>
      </c>
      <c r="I10" s="571">
        <v>170</v>
      </c>
      <c r="J10" s="572">
        <v>153</v>
      </c>
      <c r="K10" s="572">
        <v>155</v>
      </c>
      <c r="L10" s="572">
        <v>127</v>
      </c>
      <c r="M10" s="572">
        <v>100</v>
      </c>
    </row>
    <row r="11" spans="1:13" ht="12.95" customHeight="1" x14ac:dyDescent="0.2">
      <c r="A11" s="378" t="s">
        <v>101</v>
      </c>
      <c r="B11" s="564">
        <v>347</v>
      </c>
      <c r="C11" s="564">
        <v>459</v>
      </c>
      <c r="D11" s="564">
        <v>408</v>
      </c>
      <c r="E11" s="564">
        <v>297</v>
      </c>
      <c r="F11" s="564">
        <v>252</v>
      </c>
      <c r="G11" s="564">
        <v>295</v>
      </c>
      <c r="H11" s="571">
        <v>354</v>
      </c>
      <c r="I11" s="571">
        <v>344</v>
      </c>
      <c r="J11" s="572">
        <v>281</v>
      </c>
      <c r="K11" s="572">
        <v>232</v>
      </c>
      <c r="L11" s="572">
        <v>185</v>
      </c>
      <c r="M11" s="572">
        <v>194</v>
      </c>
    </row>
    <row r="12" spans="1:13" ht="12.95" customHeight="1" x14ac:dyDescent="0.2">
      <c r="A12" s="378" t="s">
        <v>64</v>
      </c>
      <c r="B12" s="564">
        <v>96</v>
      </c>
      <c r="C12" s="564">
        <v>112</v>
      </c>
      <c r="D12" s="564">
        <v>144</v>
      </c>
      <c r="E12" s="564">
        <v>141</v>
      </c>
      <c r="F12" s="564">
        <v>129</v>
      </c>
      <c r="G12" s="564">
        <v>131</v>
      </c>
      <c r="H12" s="571">
        <v>116</v>
      </c>
      <c r="I12" s="571">
        <v>99</v>
      </c>
      <c r="J12" s="572">
        <v>103</v>
      </c>
      <c r="K12" s="572">
        <v>125</v>
      </c>
      <c r="L12" s="572">
        <v>122</v>
      </c>
      <c r="M12" s="572">
        <v>112</v>
      </c>
    </row>
    <row r="13" spans="1:13" ht="23.45" customHeight="1" x14ac:dyDescent="0.2">
      <c r="A13" s="379" t="s">
        <v>90</v>
      </c>
      <c r="B13" s="564">
        <v>117</v>
      </c>
      <c r="C13" s="564">
        <v>146</v>
      </c>
      <c r="D13" s="564">
        <v>131</v>
      </c>
      <c r="E13" s="564">
        <v>139</v>
      </c>
      <c r="F13" s="564">
        <v>136</v>
      </c>
      <c r="G13" s="564">
        <v>123</v>
      </c>
      <c r="H13" s="571">
        <v>125</v>
      </c>
      <c r="I13" s="571">
        <v>98</v>
      </c>
      <c r="J13" s="572">
        <v>98</v>
      </c>
      <c r="K13" s="572">
        <v>116</v>
      </c>
      <c r="L13" s="572">
        <v>120</v>
      </c>
      <c r="M13" s="572">
        <v>94</v>
      </c>
    </row>
    <row r="14" spans="1:13" ht="12.95" customHeight="1" x14ac:dyDescent="0.2">
      <c r="A14" s="380" t="s">
        <v>66</v>
      </c>
      <c r="B14" s="564">
        <v>184</v>
      </c>
      <c r="C14" s="564">
        <v>578</v>
      </c>
      <c r="D14" s="564">
        <v>726</v>
      </c>
      <c r="E14" s="564">
        <v>690</v>
      </c>
      <c r="F14" s="564">
        <v>281</v>
      </c>
      <c r="G14" s="564">
        <v>644</v>
      </c>
      <c r="H14" s="571">
        <v>284</v>
      </c>
      <c r="I14" s="571">
        <v>787</v>
      </c>
      <c r="J14" s="572">
        <v>249</v>
      </c>
      <c r="K14" s="572">
        <v>767</v>
      </c>
      <c r="L14" s="572">
        <v>817</v>
      </c>
      <c r="M14" s="572">
        <v>349</v>
      </c>
    </row>
    <row r="15" spans="1:13" ht="36" x14ac:dyDescent="0.2">
      <c r="A15" s="379" t="s">
        <v>91</v>
      </c>
      <c r="B15" s="564">
        <v>90</v>
      </c>
      <c r="C15" s="564">
        <v>168</v>
      </c>
      <c r="D15" s="564">
        <v>119</v>
      </c>
      <c r="E15" s="564">
        <v>164</v>
      </c>
      <c r="F15" s="564">
        <v>199</v>
      </c>
      <c r="G15" s="564">
        <v>156</v>
      </c>
      <c r="H15" s="571">
        <v>140</v>
      </c>
      <c r="I15" s="571">
        <v>109</v>
      </c>
      <c r="J15" s="572">
        <v>178</v>
      </c>
      <c r="K15" s="572">
        <v>179</v>
      </c>
      <c r="L15" s="572">
        <v>203</v>
      </c>
      <c r="M15" s="572">
        <v>190</v>
      </c>
    </row>
    <row r="16" spans="1:13" ht="24" x14ac:dyDescent="0.2">
      <c r="A16" s="379" t="s">
        <v>68</v>
      </c>
      <c r="B16" s="564">
        <v>140</v>
      </c>
      <c r="C16" s="564">
        <v>139</v>
      </c>
      <c r="D16" s="564">
        <v>143</v>
      </c>
      <c r="E16" s="564">
        <v>171</v>
      </c>
      <c r="F16" s="564">
        <v>140</v>
      </c>
      <c r="G16" s="564">
        <v>124</v>
      </c>
      <c r="H16" s="571">
        <v>127</v>
      </c>
      <c r="I16" s="571">
        <v>104</v>
      </c>
      <c r="J16" s="572">
        <v>91</v>
      </c>
      <c r="K16" s="572">
        <v>106</v>
      </c>
      <c r="L16" s="572">
        <v>94</v>
      </c>
      <c r="M16" s="572">
        <v>100</v>
      </c>
    </row>
    <row r="17" spans="1:13" ht="23.85" customHeight="1" x14ac:dyDescent="0.2">
      <c r="A17" s="379" t="s">
        <v>95</v>
      </c>
      <c r="B17" s="564">
        <v>261</v>
      </c>
      <c r="C17" s="564">
        <v>303</v>
      </c>
      <c r="D17" s="564">
        <v>187</v>
      </c>
      <c r="E17" s="564">
        <v>136</v>
      </c>
      <c r="F17" s="564">
        <v>111</v>
      </c>
      <c r="G17" s="564">
        <v>195</v>
      </c>
      <c r="H17" s="571">
        <v>791</v>
      </c>
      <c r="I17" s="571">
        <v>565</v>
      </c>
      <c r="J17" s="572">
        <v>269</v>
      </c>
      <c r="K17" s="572">
        <v>309</v>
      </c>
      <c r="L17" s="572">
        <v>167</v>
      </c>
      <c r="M17" s="572">
        <v>192</v>
      </c>
    </row>
    <row r="18" spans="1:13" ht="12.95" customHeight="1" x14ac:dyDescent="0.2">
      <c r="A18" s="380" t="s">
        <v>70</v>
      </c>
      <c r="B18" s="564">
        <v>282</v>
      </c>
      <c r="C18" s="564">
        <v>328</v>
      </c>
      <c r="D18" s="564">
        <v>295</v>
      </c>
      <c r="E18" s="564">
        <v>266</v>
      </c>
      <c r="F18" s="564">
        <v>211</v>
      </c>
      <c r="G18" s="564">
        <v>293</v>
      </c>
      <c r="H18" s="571">
        <v>386</v>
      </c>
      <c r="I18" s="571">
        <v>334</v>
      </c>
      <c r="J18" s="572">
        <v>254</v>
      </c>
      <c r="K18" s="572">
        <v>319</v>
      </c>
      <c r="L18" s="572">
        <v>168</v>
      </c>
      <c r="M18" s="572">
        <v>121</v>
      </c>
    </row>
    <row r="19" spans="1:13" ht="12.95" customHeight="1" x14ac:dyDescent="0.2">
      <c r="A19" s="380" t="s">
        <v>71</v>
      </c>
      <c r="B19" s="564">
        <v>175</v>
      </c>
      <c r="C19" s="564">
        <v>212</v>
      </c>
      <c r="D19" s="564">
        <v>206</v>
      </c>
      <c r="E19" s="564">
        <v>213</v>
      </c>
      <c r="F19" s="564">
        <v>227</v>
      </c>
      <c r="G19" s="564">
        <v>233</v>
      </c>
      <c r="H19" s="571">
        <v>235</v>
      </c>
      <c r="I19" s="571">
        <v>241</v>
      </c>
      <c r="J19" s="572">
        <v>206</v>
      </c>
      <c r="K19" s="572">
        <v>346</v>
      </c>
      <c r="L19" s="572">
        <v>197</v>
      </c>
      <c r="M19" s="572">
        <v>200</v>
      </c>
    </row>
    <row r="20" spans="1:13" ht="12.95" customHeight="1" x14ac:dyDescent="0.2">
      <c r="A20" s="380" t="s">
        <v>72</v>
      </c>
      <c r="B20" s="564">
        <v>158</v>
      </c>
      <c r="C20" s="564">
        <v>184</v>
      </c>
      <c r="D20" s="564">
        <v>177</v>
      </c>
      <c r="E20" s="564">
        <v>202</v>
      </c>
      <c r="F20" s="564">
        <v>171</v>
      </c>
      <c r="G20" s="564">
        <v>176</v>
      </c>
      <c r="H20" s="571">
        <v>205</v>
      </c>
      <c r="I20" s="571">
        <v>160</v>
      </c>
      <c r="J20" s="572">
        <v>143</v>
      </c>
      <c r="K20" s="572">
        <v>158</v>
      </c>
      <c r="L20" s="572">
        <v>160</v>
      </c>
      <c r="M20" s="572">
        <v>130</v>
      </c>
    </row>
    <row r="21" spans="1:13" ht="12.95" customHeight="1" x14ac:dyDescent="0.2">
      <c r="A21" s="317" t="s">
        <v>363</v>
      </c>
      <c r="B21" s="564">
        <v>90</v>
      </c>
      <c r="C21" s="564">
        <v>108</v>
      </c>
      <c r="D21" s="564">
        <v>127</v>
      </c>
      <c r="E21" s="564">
        <v>124</v>
      </c>
      <c r="F21" s="564">
        <v>131</v>
      </c>
      <c r="G21" s="564">
        <v>139</v>
      </c>
      <c r="H21" s="571">
        <v>174</v>
      </c>
      <c r="I21" s="571">
        <v>138</v>
      </c>
      <c r="J21" s="572">
        <v>128</v>
      </c>
      <c r="K21" s="572">
        <v>119</v>
      </c>
      <c r="L21" s="572">
        <v>102</v>
      </c>
      <c r="M21" s="572">
        <v>96</v>
      </c>
    </row>
    <row r="22" spans="1:13" ht="36" x14ac:dyDescent="0.2">
      <c r="A22" s="379" t="s">
        <v>96</v>
      </c>
      <c r="B22" s="564">
        <v>54</v>
      </c>
      <c r="C22" s="564">
        <v>55</v>
      </c>
      <c r="D22" s="564">
        <v>137</v>
      </c>
      <c r="E22" s="564">
        <v>136</v>
      </c>
      <c r="F22" s="564">
        <v>122</v>
      </c>
      <c r="G22" s="564">
        <v>122</v>
      </c>
      <c r="H22" s="571">
        <v>96</v>
      </c>
      <c r="I22" s="571">
        <v>81</v>
      </c>
      <c r="J22" s="572">
        <v>88</v>
      </c>
      <c r="K22" s="572">
        <v>116</v>
      </c>
      <c r="L22" s="572">
        <v>116</v>
      </c>
      <c r="M22" s="572">
        <v>108</v>
      </c>
    </row>
    <row r="23" spans="1:13" ht="24" x14ac:dyDescent="0.2">
      <c r="A23" s="379" t="s">
        <v>75</v>
      </c>
      <c r="B23" s="564">
        <v>248</v>
      </c>
      <c r="C23" s="564">
        <v>120</v>
      </c>
      <c r="D23" s="564">
        <v>98</v>
      </c>
      <c r="E23" s="564">
        <v>414</v>
      </c>
      <c r="F23" s="564">
        <v>412</v>
      </c>
      <c r="G23" s="564">
        <v>433</v>
      </c>
      <c r="H23" s="571">
        <v>328</v>
      </c>
      <c r="I23" s="571">
        <v>164</v>
      </c>
      <c r="J23" s="572">
        <v>38</v>
      </c>
      <c r="K23" s="572">
        <v>428</v>
      </c>
      <c r="L23" s="572">
        <v>51</v>
      </c>
      <c r="M23" s="572">
        <v>513</v>
      </c>
    </row>
    <row r="24" spans="1:13" ht="12.95" customHeight="1" x14ac:dyDescent="0.2">
      <c r="A24" s="380" t="s">
        <v>76</v>
      </c>
      <c r="B24" s="564">
        <v>207</v>
      </c>
      <c r="C24" s="564">
        <v>197</v>
      </c>
      <c r="D24" s="564">
        <v>231</v>
      </c>
      <c r="E24" s="564">
        <v>258</v>
      </c>
      <c r="F24" s="564">
        <v>209</v>
      </c>
      <c r="G24" s="564">
        <v>234</v>
      </c>
      <c r="H24" s="571">
        <v>264</v>
      </c>
      <c r="I24" s="571">
        <v>281</v>
      </c>
      <c r="J24" s="572">
        <v>215</v>
      </c>
      <c r="K24" s="572">
        <v>293</v>
      </c>
      <c r="L24" s="572">
        <v>374</v>
      </c>
      <c r="M24" s="572">
        <v>603</v>
      </c>
    </row>
    <row r="25" spans="1:13" ht="13.9" customHeight="1" x14ac:dyDescent="0.2">
      <c r="A25" s="379" t="s">
        <v>77</v>
      </c>
      <c r="B25" s="564">
        <v>241</v>
      </c>
      <c r="C25" s="564">
        <v>286</v>
      </c>
      <c r="D25" s="564">
        <v>312</v>
      </c>
      <c r="E25" s="564">
        <v>170</v>
      </c>
      <c r="F25" s="564">
        <v>202</v>
      </c>
      <c r="G25" s="564">
        <v>281</v>
      </c>
      <c r="H25" s="571">
        <v>217</v>
      </c>
      <c r="I25" s="571">
        <v>141</v>
      </c>
      <c r="J25" s="572">
        <v>112</v>
      </c>
      <c r="K25" s="572">
        <v>139</v>
      </c>
      <c r="L25" s="572">
        <v>171</v>
      </c>
      <c r="M25" s="572">
        <v>252</v>
      </c>
    </row>
    <row r="26" spans="1:13" ht="13.5" customHeight="1" x14ac:dyDescent="0.2">
      <c r="A26" s="379" t="s">
        <v>78</v>
      </c>
      <c r="B26" s="564">
        <v>411</v>
      </c>
      <c r="C26" s="564">
        <v>401</v>
      </c>
      <c r="D26" s="564">
        <v>317</v>
      </c>
      <c r="E26" s="564">
        <v>295</v>
      </c>
      <c r="F26" s="564">
        <v>309</v>
      </c>
      <c r="G26" s="564">
        <v>250</v>
      </c>
      <c r="H26" s="571">
        <v>207</v>
      </c>
      <c r="I26" s="571">
        <v>181</v>
      </c>
      <c r="J26" s="572">
        <v>189</v>
      </c>
      <c r="K26" s="572">
        <v>162</v>
      </c>
      <c r="L26" s="572">
        <v>148</v>
      </c>
      <c r="M26" s="572">
        <v>110</v>
      </c>
    </row>
    <row r="27" spans="1:13" ht="24" x14ac:dyDescent="0.2">
      <c r="A27" s="379" t="s">
        <v>104</v>
      </c>
      <c r="B27" s="564">
        <v>451</v>
      </c>
      <c r="C27" s="564">
        <v>455</v>
      </c>
      <c r="D27" s="564">
        <v>464</v>
      </c>
      <c r="E27" s="564">
        <v>495</v>
      </c>
      <c r="F27" s="564">
        <v>396</v>
      </c>
      <c r="G27" s="564">
        <v>282</v>
      </c>
      <c r="H27" s="571">
        <v>328</v>
      </c>
      <c r="I27" s="571">
        <v>186</v>
      </c>
      <c r="J27" s="572">
        <v>168</v>
      </c>
      <c r="K27" s="572">
        <v>184</v>
      </c>
      <c r="L27" s="572">
        <v>200</v>
      </c>
      <c r="M27" s="572">
        <v>246</v>
      </c>
    </row>
    <row r="28" spans="1:13" ht="24" customHeight="1" x14ac:dyDescent="0.2">
      <c r="A28" s="381" t="s">
        <v>22</v>
      </c>
      <c r="B28" s="564">
        <v>81</v>
      </c>
      <c r="C28" s="564">
        <v>58</v>
      </c>
      <c r="D28" s="564">
        <v>64</v>
      </c>
      <c r="E28" s="564">
        <v>69</v>
      </c>
      <c r="F28" s="564">
        <v>66</v>
      </c>
      <c r="G28" s="564">
        <v>69</v>
      </c>
      <c r="H28" s="571">
        <v>64</v>
      </c>
      <c r="I28" s="571">
        <v>52</v>
      </c>
      <c r="J28" s="572">
        <v>41</v>
      </c>
      <c r="K28" s="572">
        <v>56</v>
      </c>
      <c r="L28" s="572">
        <v>79</v>
      </c>
      <c r="M28" s="572">
        <v>76</v>
      </c>
    </row>
    <row r="29" spans="1:13" ht="24" customHeight="1" x14ac:dyDescent="0.2">
      <c r="A29" s="379" t="s">
        <v>79</v>
      </c>
      <c r="B29" s="564">
        <v>84</v>
      </c>
      <c r="C29" s="564">
        <v>58</v>
      </c>
      <c r="D29" s="564">
        <v>63</v>
      </c>
      <c r="E29" s="564">
        <v>69</v>
      </c>
      <c r="F29" s="564">
        <v>66</v>
      </c>
      <c r="G29" s="564">
        <v>69</v>
      </c>
      <c r="H29" s="571">
        <v>63</v>
      </c>
      <c r="I29" s="571">
        <v>51</v>
      </c>
      <c r="J29" s="572">
        <v>38</v>
      </c>
      <c r="K29" s="572">
        <v>54</v>
      </c>
      <c r="L29" s="572">
        <v>90</v>
      </c>
      <c r="M29" s="572">
        <v>92</v>
      </c>
    </row>
    <row r="30" spans="1:13" ht="24" x14ac:dyDescent="0.2">
      <c r="A30" s="379" t="s">
        <v>80</v>
      </c>
      <c r="B30" s="564">
        <v>62</v>
      </c>
      <c r="C30" s="564">
        <v>49</v>
      </c>
      <c r="D30" s="564">
        <v>74</v>
      </c>
      <c r="E30" s="564">
        <v>90</v>
      </c>
      <c r="F30" s="564">
        <v>87</v>
      </c>
      <c r="G30" s="564">
        <v>96</v>
      </c>
      <c r="H30" s="571">
        <v>91</v>
      </c>
      <c r="I30" s="571">
        <v>67</v>
      </c>
      <c r="J30" s="572">
        <v>60</v>
      </c>
      <c r="K30" s="572">
        <v>57</v>
      </c>
      <c r="L30" s="572">
        <v>49</v>
      </c>
      <c r="M30" s="572">
        <v>46</v>
      </c>
    </row>
    <row r="31" spans="1:13" ht="13.35" customHeight="1" x14ac:dyDescent="0.2">
      <c r="A31" s="379" t="s">
        <v>53</v>
      </c>
      <c r="B31" s="564">
        <v>70</v>
      </c>
      <c r="C31" s="564">
        <v>68</v>
      </c>
      <c r="D31" s="564">
        <v>62</v>
      </c>
      <c r="E31" s="564">
        <v>51</v>
      </c>
      <c r="F31" s="564">
        <v>48</v>
      </c>
      <c r="G31" s="564">
        <v>49</v>
      </c>
      <c r="H31" s="571">
        <v>46</v>
      </c>
      <c r="I31" s="571">
        <v>41</v>
      </c>
      <c r="J31" s="572">
        <v>46</v>
      </c>
      <c r="K31" s="572">
        <v>76</v>
      </c>
      <c r="L31" s="572">
        <v>35</v>
      </c>
      <c r="M31" s="572">
        <v>26</v>
      </c>
    </row>
    <row r="32" spans="1:13" ht="24" customHeight="1" x14ac:dyDescent="0.2">
      <c r="A32" s="381" t="s">
        <v>81</v>
      </c>
      <c r="B32" s="564">
        <v>45</v>
      </c>
      <c r="C32" s="564">
        <v>48</v>
      </c>
      <c r="D32" s="564">
        <v>43</v>
      </c>
      <c r="E32" s="564">
        <v>36</v>
      </c>
      <c r="F32" s="564">
        <v>24</v>
      </c>
      <c r="G32" s="564">
        <v>25</v>
      </c>
      <c r="H32" s="571">
        <v>24</v>
      </c>
      <c r="I32" s="571">
        <v>35</v>
      </c>
      <c r="J32" s="572">
        <v>35</v>
      </c>
      <c r="K32" s="572">
        <v>33</v>
      </c>
      <c r="L32" s="572">
        <v>34</v>
      </c>
      <c r="M32" s="572">
        <v>36</v>
      </c>
    </row>
    <row r="33" spans="1:13" ht="12.95" customHeight="1" x14ac:dyDescent="0.2">
      <c r="A33" s="378" t="s">
        <v>24</v>
      </c>
      <c r="B33" s="564">
        <v>244</v>
      </c>
      <c r="C33" s="564">
        <v>336</v>
      </c>
      <c r="D33" s="564">
        <v>353</v>
      </c>
      <c r="E33" s="564">
        <v>252</v>
      </c>
      <c r="F33" s="564">
        <v>356</v>
      </c>
      <c r="G33" s="564">
        <v>545</v>
      </c>
      <c r="H33" s="571">
        <v>676</v>
      </c>
      <c r="I33" s="571">
        <v>518</v>
      </c>
      <c r="J33" s="572">
        <v>579</v>
      </c>
      <c r="K33" s="572">
        <v>613</v>
      </c>
      <c r="L33" s="572">
        <v>660</v>
      </c>
      <c r="M33" s="572">
        <v>442</v>
      </c>
    </row>
    <row r="34" spans="1:13" ht="24" x14ac:dyDescent="0.2">
      <c r="A34" s="381" t="s">
        <v>102</v>
      </c>
      <c r="B34" s="564">
        <v>75</v>
      </c>
      <c r="C34" s="564">
        <v>84</v>
      </c>
      <c r="D34" s="564">
        <v>87</v>
      </c>
      <c r="E34" s="564">
        <v>74</v>
      </c>
      <c r="F34" s="564">
        <v>74</v>
      </c>
      <c r="G34" s="564">
        <v>87</v>
      </c>
      <c r="H34" s="571">
        <v>94</v>
      </c>
      <c r="I34" s="571">
        <v>69</v>
      </c>
      <c r="J34" s="572">
        <v>61</v>
      </c>
      <c r="K34" s="572">
        <v>68</v>
      </c>
      <c r="L34" s="572">
        <v>103</v>
      </c>
      <c r="M34" s="572">
        <v>72</v>
      </c>
    </row>
    <row r="35" spans="1:13" ht="12" x14ac:dyDescent="0.2">
      <c r="A35" s="378" t="s">
        <v>82</v>
      </c>
      <c r="B35" s="564">
        <v>39</v>
      </c>
      <c r="C35" s="564">
        <v>43</v>
      </c>
      <c r="D35" s="564">
        <v>48</v>
      </c>
      <c r="E35" s="564">
        <v>38</v>
      </c>
      <c r="F35" s="564">
        <v>37</v>
      </c>
      <c r="G35" s="564">
        <v>48</v>
      </c>
      <c r="H35" s="571">
        <v>74</v>
      </c>
      <c r="I35" s="571">
        <v>51</v>
      </c>
      <c r="J35" s="572">
        <v>48</v>
      </c>
      <c r="K35" s="572">
        <v>49</v>
      </c>
      <c r="L35" s="572">
        <v>41</v>
      </c>
      <c r="M35" s="572">
        <v>57</v>
      </c>
    </row>
    <row r="36" spans="1:13" ht="12" x14ac:dyDescent="0.2">
      <c r="A36" s="378" t="s">
        <v>25</v>
      </c>
      <c r="B36" s="564">
        <v>266</v>
      </c>
      <c r="C36" s="564">
        <v>191</v>
      </c>
      <c r="D36" s="564">
        <v>238</v>
      </c>
      <c r="E36" s="564">
        <v>237</v>
      </c>
      <c r="F36" s="564">
        <v>154</v>
      </c>
      <c r="G36" s="564">
        <v>182</v>
      </c>
      <c r="H36" s="571">
        <v>329</v>
      </c>
      <c r="I36" s="571">
        <v>119</v>
      </c>
      <c r="J36" s="572">
        <v>70</v>
      </c>
      <c r="K36" s="572">
        <v>72</v>
      </c>
      <c r="L36" s="572">
        <v>65</v>
      </c>
      <c r="M36" s="572">
        <v>49</v>
      </c>
    </row>
    <row r="37" spans="1:13" ht="12.95" customHeight="1" x14ac:dyDescent="0.2">
      <c r="A37" s="382" t="s">
        <v>26</v>
      </c>
      <c r="B37" s="564">
        <v>50</v>
      </c>
      <c r="C37" s="564">
        <v>29</v>
      </c>
      <c r="D37" s="564">
        <v>30</v>
      </c>
      <c r="E37" s="564">
        <v>54</v>
      </c>
      <c r="F37" s="564">
        <v>44</v>
      </c>
      <c r="G37" s="564">
        <v>41</v>
      </c>
      <c r="H37" s="571">
        <v>57</v>
      </c>
      <c r="I37" s="571">
        <v>56</v>
      </c>
      <c r="J37" s="572">
        <v>56</v>
      </c>
      <c r="K37" s="572">
        <v>52</v>
      </c>
      <c r="L37" s="572">
        <v>61</v>
      </c>
      <c r="M37" s="572">
        <v>70</v>
      </c>
    </row>
    <row r="38" spans="1:13" ht="12.95" customHeight="1" x14ac:dyDescent="0.2">
      <c r="A38" s="378" t="s">
        <v>27</v>
      </c>
      <c r="B38" s="564">
        <v>28</v>
      </c>
      <c r="C38" s="564">
        <v>28</v>
      </c>
      <c r="D38" s="564">
        <v>28</v>
      </c>
      <c r="E38" s="564">
        <v>31</v>
      </c>
      <c r="F38" s="564">
        <v>29</v>
      </c>
      <c r="G38" s="564">
        <v>36</v>
      </c>
      <c r="H38" s="571">
        <v>49</v>
      </c>
      <c r="I38" s="571">
        <v>51</v>
      </c>
      <c r="J38" s="572">
        <v>45</v>
      </c>
      <c r="K38" s="572">
        <v>59</v>
      </c>
      <c r="L38" s="572">
        <v>83</v>
      </c>
      <c r="M38" s="572">
        <v>81</v>
      </c>
    </row>
    <row r="39" spans="1:13" ht="12" x14ac:dyDescent="0.2">
      <c r="A39" s="378" t="s">
        <v>28</v>
      </c>
      <c r="B39" s="564">
        <v>18</v>
      </c>
      <c r="C39" s="564">
        <v>26</v>
      </c>
      <c r="D39" s="564">
        <v>8</v>
      </c>
      <c r="E39" s="564">
        <v>83</v>
      </c>
      <c r="F39" s="564">
        <v>184</v>
      </c>
      <c r="G39" s="564">
        <v>81</v>
      </c>
      <c r="H39" s="571">
        <v>36</v>
      </c>
      <c r="I39" s="571">
        <v>5</v>
      </c>
      <c r="J39" s="572">
        <v>8</v>
      </c>
      <c r="K39" s="572">
        <v>12</v>
      </c>
      <c r="L39" s="572">
        <v>34</v>
      </c>
      <c r="M39" s="572">
        <v>92</v>
      </c>
    </row>
    <row r="40" spans="1:13" ht="13.5" customHeight="1" x14ac:dyDescent="0.2">
      <c r="A40" s="378" t="s">
        <v>84</v>
      </c>
      <c r="B40" s="564">
        <v>161</v>
      </c>
      <c r="C40" s="564">
        <v>124</v>
      </c>
      <c r="D40" s="564">
        <v>181</v>
      </c>
      <c r="E40" s="564">
        <v>171</v>
      </c>
      <c r="F40" s="564">
        <v>159</v>
      </c>
      <c r="G40" s="564">
        <v>93</v>
      </c>
      <c r="H40" s="571">
        <v>84</v>
      </c>
      <c r="I40" s="571">
        <v>60</v>
      </c>
      <c r="J40" s="572">
        <v>61</v>
      </c>
      <c r="K40" s="572">
        <v>96</v>
      </c>
      <c r="L40" s="572">
        <v>72</v>
      </c>
      <c r="M40" s="572">
        <v>56</v>
      </c>
    </row>
    <row r="41" spans="1:13" ht="13.5" customHeight="1" x14ac:dyDescent="0.2">
      <c r="A41" s="378" t="s">
        <v>32</v>
      </c>
      <c r="B41" s="564">
        <v>261</v>
      </c>
      <c r="C41" s="564">
        <v>110</v>
      </c>
      <c r="D41" s="564">
        <v>78</v>
      </c>
      <c r="E41" s="564">
        <v>40</v>
      </c>
      <c r="F41" s="564">
        <v>43</v>
      </c>
      <c r="G41" s="564">
        <v>54</v>
      </c>
      <c r="H41" s="571">
        <v>77</v>
      </c>
      <c r="I41" s="571">
        <v>64</v>
      </c>
      <c r="J41" s="572">
        <v>62</v>
      </c>
      <c r="K41" s="572">
        <v>57</v>
      </c>
      <c r="L41" s="572">
        <v>51</v>
      </c>
      <c r="M41" s="572">
        <v>26</v>
      </c>
    </row>
    <row r="42" spans="1:13" ht="12" x14ac:dyDescent="0.2">
      <c r="A42" s="378" t="s">
        <v>85</v>
      </c>
      <c r="B42" s="564">
        <v>58</v>
      </c>
      <c r="C42" s="564">
        <v>59</v>
      </c>
      <c r="D42" s="564">
        <v>58</v>
      </c>
      <c r="E42" s="564">
        <v>48</v>
      </c>
      <c r="F42" s="564">
        <v>37</v>
      </c>
      <c r="G42" s="564">
        <v>35</v>
      </c>
      <c r="H42" s="571">
        <v>45</v>
      </c>
      <c r="I42" s="571">
        <v>28</v>
      </c>
      <c r="J42" s="572">
        <v>20</v>
      </c>
      <c r="K42" s="572">
        <v>27</v>
      </c>
      <c r="L42" s="572">
        <v>38</v>
      </c>
      <c r="M42" s="572">
        <v>51</v>
      </c>
    </row>
    <row r="43" spans="1:13" ht="12" x14ac:dyDescent="0.2">
      <c r="A43" s="378" t="s">
        <v>86</v>
      </c>
      <c r="B43" s="564">
        <v>27</v>
      </c>
      <c r="C43" s="564">
        <v>29</v>
      </c>
      <c r="D43" s="564">
        <v>15</v>
      </c>
      <c r="E43" s="564">
        <v>11</v>
      </c>
      <c r="F43" s="564">
        <v>14</v>
      </c>
      <c r="G43" s="564">
        <v>13</v>
      </c>
      <c r="H43" s="571">
        <v>14</v>
      </c>
      <c r="I43" s="571">
        <v>12</v>
      </c>
      <c r="J43" s="572">
        <v>29</v>
      </c>
      <c r="K43" s="572">
        <v>25</v>
      </c>
      <c r="L43" s="572">
        <v>16</v>
      </c>
      <c r="M43" s="572">
        <v>16</v>
      </c>
    </row>
    <row r="44" spans="1:13" ht="24" x14ac:dyDescent="0.2">
      <c r="A44" s="381" t="s">
        <v>55</v>
      </c>
      <c r="B44" s="564">
        <v>54</v>
      </c>
      <c r="C44" s="564">
        <v>56</v>
      </c>
      <c r="D44" s="564">
        <v>58</v>
      </c>
      <c r="E44" s="564">
        <v>58</v>
      </c>
      <c r="F44" s="564">
        <v>51</v>
      </c>
      <c r="G44" s="564">
        <v>86</v>
      </c>
      <c r="H44" s="571">
        <v>67</v>
      </c>
      <c r="I44" s="571">
        <v>57</v>
      </c>
      <c r="J44" s="572">
        <v>53</v>
      </c>
      <c r="K44" s="572">
        <v>50</v>
      </c>
      <c r="L44" s="572">
        <v>52</v>
      </c>
      <c r="M44" s="572">
        <v>40</v>
      </c>
    </row>
    <row r="45" spans="1:13" ht="12.95" customHeight="1" x14ac:dyDescent="0.2">
      <c r="A45" s="378" t="s">
        <v>103</v>
      </c>
      <c r="B45" s="564">
        <v>19</v>
      </c>
      <c r="C45" s="564">
        <v>26</v>
      </c>
      <c r="D45" s="564">
        <v>48</v>
      </c>
      <c r="E45" s="564">
        <v>38</v>
      </c>
      <c r="F45" s="564">
        <v>25</v>
      </c>
      <c r="G45" s="564">
        <v>44</v>
      </c>
      <c r="H45" s="571">
        <v>149</v>
      </c>
      <c r="I45" s="571">
        <v>78</v>
      </c>
      <c r="J45" s="572">
        <v>39</v>
      </c>
      <c r="K45" s="572">
        <v>22</v>
      </c>
      <c r="L45" s="572">
        <v>22</v>
      </c>
      <c r="M45" s="572">
        <v>38</v>
      </c>
    </row>
    <row r="46" spans="1:13" ht="12.95" customHeight="1" x14ac:dyDescent="0.2">
      <c r="A46" s="378" t="s">
        <v>56</v>
      </c>
      <c r="B46" s="564">
        <v>56</v>
      </c>
      <c r="C46" s="564">
        <v>65</v>
      </c>
      <c r="D46" s="564">
        <v>64</v>
      </c>
      <c r="E46" s="564">
        <v>87</v>
      </c>
      <c r="F46" s="564">
        <v>111</v>
      </c>
      <c r="G46" s="564">
        <v>108</v>
      </c>
      <c r="H46" s="571">
        <v>109</v>
      </c>
      <c r="I46" s="571">
        <v>90</v>
      </c>
      <c r="J46" s="572">
        <v>73</v>
      </c>
      <c r="K46" s="572">
        <v>73</v>
      </c>
      <c r="L46" s="572">
        <v>66</v>
      </c>
      <c r="M46" s="572">
        <v>35</v>
      </c>
    </row>
    <row r="47" spans="1:13" ht="3.75" customHeight="1" thickBot="1" x14ac:dyDescent="0.25">
      <c r="A47" s="535"/>
      <c r="B47" s="384"/>
      <c r="C47" s="384"/>
      <c r="D47" s="384"/>
      <c r="E47" s="384"/>
      <c r="F47" s="384"/>
      <c r="G47" s="384"/>
      <c r="H47" s="384"/>
      <c r="I47" s="384"/>
      <c r="J47" s="384"/>
      <c r="K47" s="384"/>
      <c r="L47" s="384"/>
      <c r="M47" s="384"/>
    </row>
    <row r="48" spans="1:13" ht="6.4" customHeight="1" x14ac:dyDescent="0.2"/>
  </sheetData>
  <hyperlinks>
    <hyperlink ref="A1" location="Мазмуну!A1" display="МАЗМУНУНА  кайтуу" xr:uid="{00000000-0004-0000-8300-000000000000}"/>
  </hyperlinks>
  <pageMargins left="0.78740157480314965" right="0.78740157480314965" top="0.78740157480314965" bottom="0.78740157480314965" header="0.51181102362204722" footer="0.51181102362204722"/>
  <pageSetup paperSize="9"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AI344"/>
  <sheetViews>
    <sheetView workbookViewId="0">
      <selection activeCell="M7" sqref="M7"/>
    </sheetView>
  </sheetViews>
  <sheetFormatPr defaultColWidth="9.28515625" defaultRowHeight="12" x14ac:dyDescent="0.2"/>
  <cols>
    <col min="1" max="1" width="38.7109375" style="152" customWidth="1"/>
    <col min="2" max="5" width="9.28515625" style="305" hidden="1" customWidth="1"/>
    <col min="6" max="8" width="9.28515625" style="226" hidden="1" customWidth="1"/>
    <col min="9" max="13" width="9.28515625" style="226" customWidth="1"/>
    <col min="14" max="18" width="9.28515625" style="305" customWidth="1"/>
    <col min="19" max="23" width="9.28515625" style="226" customWidth="1"/>
    <col min="24" max="16384" width="9.28515625" style="305"/>
  </cols>
  <sheetData>
    <row r="1" spans="1:35" s="6" customFormat="1" ht="12.95" customHeight="1" x14ac:dyDescent="0.2">
      <c r="A1" s="952" t="s">
        <v>1375</v>
      </c>
    </row>
    <row r="2" spans="1:35" s="573" customFormat="1" ht="18" customHeight="1" x14ac:dyDescent="0.25">
      <c r="A2" s="154" t="s">
        <v>485</v>
      </c>
      <c r="F2" s="574"/>
      <c r="G2" s="574"/>
      <c r="H2" s="574"/>
      <c r="I2" s="574"/>
      <c r="J2" s="574"/>
      <c r="K2" s="574"/>
      <c r="L2" s="574"/>
      <c r="M2" s="574"/>
      <c r="S2" s="574"/>
      <c r="T2" s="574"/>
      <c r="U2" s="574"/>
      <c r="V2" s="574"/>
      <c r="W2" s="574"/>
    </row>
    <row r="3" spans="1:35" s="573" customFormat="1" ht="18" customHeight="1" x14ac:dyDescent="0.25">
      <c r="A3" s="154" t="s">
        <v>486</v>
      </c>
      <c r="F3" s="574"/>
      <c r="G3" s="574"/>
      <c r="H3" s="574"/>
      <c r="I3" s="574"/>
      <c r="J3" s="574"/>
      <c r="K3" s="574"/>
      <c r="L3" s="574"/>
      <c r="M3" s="574"/>
      <c r="S3" s="574"/>
      <c r="T3" s="574"/>
      <c r="U3" s="574"/>
      <c r="V3" s="574"/>
      <c r="W3" s="574"/>
    </row>
    <row r="4" spans="1:35" ht="18" customHeight="1" thickBot="1" x14ac:dyDescent="0.25">
      <c r="A4" s="265" t="s">
        <v>487</v>
      </c>
      <c r="B4" s="306"/>
      <c r="C4" s="306"/>
      <c r="D4" s="306"/>
      <c r="E4" s="306"/>
      <c r="F4" s="306"/>
      <c r="G4" s="306"/>
      <c r="H4" s="306"/>
      <c r="I4" s="306"/>
      <c r="J4" s="306"/>
      <c r="K4" s="306"/>
      <c r="L4" s="306"/>
      <c r="M4" s="306"/>
    </row>
    <row r="5" spans="1:35" s="353" customFormat="1" ht="18" customHeight="1" thickBot="1" x14ac:dyDescent="0.25">
      <c r="A5" s="335"/>
      <c r="B5" s="575">
        <v>2014</v>
      </c>
      <c r="C5" s="575">
        <v>2015</v>
      </c>
      <c r="D5" s="575">
        <v>2016</v>
      </c>
      <c r="E5" s="575">
        <v>2017</v>
      </c>
      <c r="F5" s="575">
        <v>2018</v>
      </c>
      <c r="G5" s="575">
        <v>2019</v>
      </c>
      <c r="H5" s="575">
        <v>2020</v>
      </c>
      <c r="I5" s="575">
        <v>2021</v>
      </c>
      <c r="J5" s="575">
        <v>2022</v>
      </c>
      <c r="K5" s="575">
        <v>2023</v>
      </c>
      <c r="L5" s="575">
        <v>2024</v>
      </c>
      <c r="M5" s="575">
        <v>2025</v>
      </c>
    </row>
    <row r="6" spans="1:35" s="310" customFormat="1" ht="10.15" customHeight="1" x14ac:dyDescent="0.2">
      <c r="A6" s="141"/>
      <c r="B6" s="576"/>
      <c r="C6" s="576"/>
      <c r="D6" s="576"/>
      <c r="E6" s="576"/>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c r="AG6" s="577"/>
      <c r="AH6" s="577"/>
      <c r="AI6" s="577"/>
    </row>
    <row r="7" spans="1:35" s="312" customFormat="1" ht="12.95" customHeight="1" x14ac:dyDescent="0.2">
      <c r="A7" s="360" t="s">
        <v>19</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c r="AG7" s="578"/>
      <c r="AH7" s="578"/>
      <c r="AI7" s="578"/>
    </row>
    <row r="8" spans="1:35" s="316" customFormat="1" ht="12.95" customHeight="1" x14ac:dyDescent="0.2">
      <c r="A8" s="346" t="s">
        <v>488</v>
      </c>
      <c r="B8" s="333"/>
      <c r="C8" s="333"/>
      <c r="D8" s="333"/>
      <c r="E8" s="333"/>
      <c r="F8" s="333"/>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c r="AG8" s="362"/>
      <c r="AH8" s="362"/>
      <c r="AI8" s="362"/>
    </row>
    <row r="9" spans="1:35" s="316" customFormat="1" ht="12.95" customHeight="1" x14ac:dyDescent="0.2">
      <c r="A9" s="346" t="s">
        <v>489</v>
      </c>
      <c r="B9" s="39">
        <v>57.5</v>
      </c>
      <c r="C9" s="39">
        <v>54.7</v>
      </c>
      <c r="D9" s="39">
        <v>57.8</v>
      </c>
      <c r="E9" s="39">
        <v>56.4</v>
      </c>
      <c r="F9" s="39">
        <v>52.4</v>
      </c>
      <c r="G9" s="39">
        <v>55.9</v>
      </c>
      <c r="H9" s="39">
        <v>57.1</v>
      </c>
      <c r="I9" s="39">
        <v>58.4</v>
      </c>
      <c r="J9" s="39">
        <v>57.8</v>
      </c>
      <c r="K9" s="39">
        <v>57</v>
      </c>
      <c r="L9" s="39">
        <v>57.8</v>
      </c>
      <c r="M9" s="39">
        <v>62.3</v>
      </c>
      <c r="N9" s="362"/>
      <c r="O9" s="362"/>
      <c r="P9" s="362"/>
      <c r="Q9" s="362"/>
      <c r="R9" s="362"/>
      <c r="S9" s="362"/>
      <c r="T9" s="362"/>
      <c r="U9" s="362"/>
      <c r="V9" s="362"/>
      <c r="W9" s="362"/>
      <c r="X9" s="362"/>
      <c r="Y9" s="362"/>
      <c r="Z9" s="362"/>
      <c r="AA9" s="362"/>
      <c r="AB9" s="362"/>
      <c r="AC9" s="362"/>
      <c r="AD9" s="362"/>
      <c r="AE9" s="362"/>
      <c r="AF9" s="362"/>
      <c r="AG9" s="362"/>
      <c r="AH9" s="362"/>
      <c r="AI9" s="362"/>
    </row>
    <row r="10" spans="1:35" s="316" customFormat="1" ht="12.9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c r="AG10" s="362"/>
      <c r="AH10" s="362"/>
      <c r="AI10" s="362"/>
    </row>
    <row r="11" spans="1:35" s="316" customFormat="1" ht="24" customHeight="1" x14ac:dyDescent="0.2">
      <c r="A11" s="349" t="s">
        <v>490</v>
      </c>
      <c r="B11" s="39">
        <v>41.5</v>
      </c>
      <c r="C11" s="39">
        <v>38.299999999999997</v>
      </c>
      <c r="D11" s="39">
        <v>47.3</v>
      </c>
      <c r="E11" s="39">
        <v>42.4</v>
      </c>
      <c r="F11" s="39">
        <v>41.2</v>
      </c>
      <c r="G11" s="39">
        <v>45.3</v>
      </c>
      <c r="H11" s="39">
        <v>48.4</v>
      </c>
      <c r="I11" s="39">
        <v>47.2</v>
      </c>
      <c r="J11" s="39">
        <v>44</v>
      </c>
      <c r="K11" s="39">
        <v>45.2</v>
      </c>
      <c r="L11" s="39">
        <v>46.5</v>
      </c>
      <c r="M11" s="39">
        <v>52.5</v>
      </c>
      <c r="N11" s="362"/>
      <c r="O11" s="362"/>
      <c r="P11" s="362"/>
      <c r="Q11" s="362"/>
      <c r="R11" s="362"/>
      <c r="S11" s="362"/>
      <c r="T11" s="362"/>
      <c r="U11" s="362"/>
      <c r="V11" s="362"/>
      <c r="W11" s="362"/>
      <c r="X11" s="362"/>
      <c r="Y11" s="362"/>
      <c r="Z11" s="362"/>
      <c r="AA11" s="362"/>
      <c r="AB11" s="362"/>
      <c r="AC11" s="362"/>
      <c r="AD11" s="362"/>
      <c r="AE11" s="362"/>
      <c r="AF11" s="362"/>
      <c r="AG11" s="362"/>
      <c r="AH11" s="362"/>
      <c r="AI11" s="362"/>
    </row>
    <row r="12" spans="1:35" s="316" customFormat="1" ht="12.95" customHeight="1" x14ac:dyDescent="0.2">
      <c r="A12" s="349" t="s">
        <v>491</v>
      </c>
      <c r="B12" s="39">
        <v>8.3000000000000007</v>
      </c>
      <c r="C12" s="39">
        <v>7.9</v>
      </c>
      <c r="D12" s="39">
        <v>6.4</v>
      </c>
      <c r="E12" s="39">
        <v>5.5</v>
      </c>
      <c r="F12" s="39">
        <v>5.9</v>
      </c>
      <c r="G12" s="39">
        <v>5.4</v>
      </c>
      <c r="H12" s="39">
        <v>4.2</v>
      </c>
      <c r="I12" s="39">
        <v>5.0999999999999996</v>
      </c>
      <c r="J12" s="39">
        <v>6.4</v>
      </c>
      <c r="K12" s="39">
        <v>5.4</v>
      </c>
      <c r="L12" s="39">
        <v>5</v>
      </c>
      <c r="M12" s="39">
        <v>4.2</v>
      </c>
      <c r="N12" s="362"/>
      <c r="O12" s="362"/>
      <c r="P12" s="362"/>
      <c r="Q12" s="362"/>
      <c r="R12" s="362"/>
      <c r="S12" s="362"/>
      <c r="T12" s="362"/>
      <c r="U12" s="362"/>
      <c r="V12" s="362"/>
      <c r="W12" s="362"/>
      <c r="X12" s="362"/>
      <c r="Y12" s="362"/>
      <c r="Z12" s="362"/>
      <c r="AA12" s="362"/>
      <c r="AB12" s="362"/>
      <c r="AC12" s="362"/>
      <c r="AD12" s="362"/>
      <c r="AE12" s="362"/>
      <c r="AF12" s="362"/>
      <c r="AG12" s="362"/>
      <c r="AH12" s="362"/>
      <c r="AI12" s="362"/>
    </row>
    <row r="13" spans="1:35" s="316" customFormat="1" ht="12.95" customHeight="1" x14ac:dyDescent="0.2">
      <c r="A13" s="349" t="s">
        <v>492</v>
      </c>
      <c r="B13" s="39">
        <v>1.5</v>
      </c>
      <c r="C13" s="39">
        <v>1.8</v>
      </c>
      <c r="D13" s="39">
        <v>2.5</v>
      </c>
      <c r="E13" s="39">
        <v>1.7</v>
      </c>
      <c r="F13" s="39">
        <v>1.6</v>
      </c>
      <c r="G13" s="39">
        <v>1.6</v>
      </c>
      <c r="H13" s="39">
        <v>1.4</v>
      </c>
      <c r="I13" s="39">
        <v>1.4</v>
      </c>
      <c r="J13" s="39">
        <v>1.7</v>
      </c>
      <c r="K13" s="39">
        <v>1.8</v>
      </c>
      <c r="L13" s="39">
        <v>1.7</v>
      </c>
      <c r="M13" s="39">
        <v>1.5</v>
      </c>
      <c r="N13" s="362"/>
      <c r="O13" s="362"/>
      <c r="P13" s="362"/>
      <c r="Q13" s="362"/>
      <c r="R13" s="362"/>
      <c r="S13" s="362"/>
      <c r="T13" s="362"/>
      <c r="U13" s="362"/>
      <c r="V13" s="362"/>
      <c r="W13" s="362"/>
      <c r="X13" s="362"/>
      <c r="Y13" s="362"/>
      <c r="Z13" s="362"/>
      <c r="AA13" s="362"/>
      <c r="AB13" s="362"/>
      <c r="AC13" s="362"/>
      <c r="AD13" s="362"/>
      <c r="AE13" s="362"/>
      <c r="AF13" s="362"/>
      <c r="AG13" s="362"/>
      <c r="AH13" s="362"/>
      <c r="AI13" s="362"/>
    </row>
    <row r="14" spans="1:35" s="316" customFormat="1" ht="12.95" customHeight="1" x14ac:dyDescent="0.2">
      <c r="A14" s="346" t="s">
        <v>493</v>
      </c>
      <c r="B14" s="39">
        <v>13.9</v>
      </c>
      <c r="C14" s="39">
        <v>14.9</v>
      </c>
      <c r="D14" s="39">
        <v>13.7</v>
      </c>
      <c r="E14" s="39">
        <v>13.6</v>
      </c>
      <c r="F14" s="39">
        <v>13.2</v>
      </c>
      <c r="G14" s="39">
        <v>13.3</v>
      </c>
      <c r="H14" s="39">
        <v>12.1</v>
      </c>
      <c r="I14" s="39">
        <v>12.2</v>
      </c>
      <c r="J14" s="39">
        <v>13.5</v>
      </c>
      <c r="K14" s="39">
        <v>13.3</v>
      </c>
      <c r="L14" s="39">
        <v>13.7</v>
      </c>
      <c r="M14" s="39">
        <v>13.8</v>
      </c>
      <c r="N14" s="362"/>
      <c r="O14" s="362"/>
      <c r="P14" s="362"/>
      <c r="Q14" s="362"/>
      <c r="R14" s="362"/>
      <c r="S14" s="362"/>
      <c r="T14" s="362"/>
      <c r="U14" s="362"/>
      <c r="V14" s="362"/>
      <c r="W14" s="362"/>
      <c r="X14" s="362"/>
      <c r="Y14" s="362"/>
      <c r="Z14" s="362"/>
      <c r="AA14" s="362"/>
      <c r="AB14" s="362"/>
      <c r="AC14" s="362"/>
      <c r="AD14" s="362"/>
      <c r="AE14" s="362"/>
      <c r="AF14" s="362"/>
      <c r="AG14" s="362"/>
      <c r="AH14" s="362"/>
      <c r="AI14" s="362"/>
    </row>
    <row r="15" spans="1:35" s="316" customFormat="1" ht="12.95" customHeight="1" x14ac:dyDescent="0.2">
      <c r="A15" s="346" t="s">
        <v>494</v>
      </c>
      <c r="B15" s="39">
        <v>2.2999999999999998</v>
      </c>
      <c r="C15" s="39">
        <v>2.5</v>
      </c>
      <c r="D15" s="39">
        <v>2.2999999999999998</v>
      </c>
      <c r="E15" s="39">
        <v>2.2000000000000002</v>
      </c>
      <c r="F15" s="39">
        <v>2.2000000000000002</v>
      </c>
      <c r="G15" s="39">
        <v>2.1</v>
      </c>
      <c r="H15" s="39">
        <v>2</v>
      </c>
      <c r="I15" s="39">
        <v>2</v>
      </c>
      <c r="J15" s="39">
        <v>2.2999999999999998</v>
      </c>
      <c r="K15" s="39">
        <v>2.4</v>
      </c>
      <c r="L15" s="39">
        <v>2</v>
      </c>
      <c r="M15" s="39">
        <v>1.6</v>
      </c>
      <c r="N15" s="362"/>
      <c r="O15" s="362"/>
      <c r="P15" s="362"/>
      <c r="Q15" s="362"/>
      <c r="R15" s="362"/>
      <c r="S15" s="362"/>
      <c r="T15" s="362"/>
      <c r="U15" s="362"/>
      <c r="V15" s="362"/>
      <c r="W15" s="362"/>
      <c r="X15" s="362"/>
      <c r="Y15" s="362"/>
      <c r="Z15" s="362"/>
      <c r="AA15" s="362"/>
      <c r="AB15" s="362"/>
      <c r="AC15" s="362"/>
      <c r="AD15" s="362"/>
      <c r="AE15" s="362"/>
      <c r="AF15" s="362"/>
      <c r="AG15" s="362"/>
      <c r="AH15" s="362"/>
      <c r="AI15" s="362"/>
    </row>
    <row r="16" spans="1:35" s="316" customFormat="1" ht="12.95" customHeight="1" x14ac:dyDescent="0.2">
      <c r="A16" s="346" t="s">
        <v>495</v>
      </c>
      <c r="B16" s="39">
        <v>7.2</v>
      </c>
      <c r="C16" s="39">
        <v>7.6</v>
      </c>
      <c r="D16" s="39">
        <v>7.3</v>
      </c>
      <c r="E16" s="39">
        <v>7.3</v>
      </c>
      <c r="F16" s="39">
        <v>11.6</v>
      </c>
      <c r="G16" s="39">
        <v>11.5</v>
      </c>
      <c r="H16" s="39">
        <v>11.9</v>
      </c>
      <c r="I16" s="39">
        <v>10.199999999999999</v>
      </c>
      <c r="J16" s="39">
        <v>8.5</v>
      </c>
      <c r="K16" s="39">
        <v>7.7</v>
      </c>
      <c r="L16" s="39">
        <v>8.1</v>
      </c>
      <c r="M16" s="39">
        <v>7.1</v>
      </c>
      <c r="N16" s="362"/>
      <c r="O16" s="362"/>
      <c r="P16" s="362"/>
      <c r="Q16" s="362"/>
      <c r="R16" s="362"/>
      <c r="S16" s="362"/>
      <c r="T16" s="362"/>
      <c r="U16" s="362"/>
      <c r="V16" s="362"/>
      <c r="W16" s="362"/>
      <c r="X16" s="362"/>
      <c r="Y16" s="362"/>
      <c r="Z16" s="362"/>
      <c r="AA16" s="362"/>
      <c r="AB16" s="362"/>
      <c r="AC16" s="362"/>
      <c r="AD16" s="362"/>
      <c r="AE16" s="362"/>
      <c r="AF16" s="362"/>
      <c r="AG16" s="362"/>
      <c r="AH16" s="362"/>
      <c r="AI16" s="362"/>
    </row>
    <row r="17" spans="1:35" s="316" customFormat="1" ht="13.5" customHeight="1" x14ac:dyDescent="0.2">
      <c r="A17" s="346" t="s">
        <v>496</v>
      </c>
      <c r="B17" s="39">
        <v>19.100000000000001</v>
      </c>
      <c r="C17" s="39">
        <v>20.2</v>
      </c>
      <c r="D17" s="39">
        <v>18.899999999999999</v>
      </c>
      <c r="E17" s="39">
        <v>20.5</v>
      </c>
      <c r="F17" s="39">
        <v>20.6</v>
      </c>
      <c r="G17" s="39">
        <v>17.2</v>
      </c>
      <c r="H17" s="39">
        <v>16.8</v>
      </c>
      <c r="I17" s="39">
        <v>17.3</v>
      </c>
      <c r="J17" s="39">
        <v>17.899999999999999</v>
      </c>
      <c r="K17" s="39">
        <v>19.600000000000001</v>
      </c>
      <c r="L17" s="39">
        <v>18.399999999999999</v>
      </c>
      <c r="M17" s="39">
        <v>15.3</v>
      </c>
      <c r="N17" s="362"/>
      <c r="O17" s="362"/>
      <c r="P17" s="362"/>
      <c r="Q17" s="362"/>
      <c r="R17" s="362"/>
      <c r="S17" s="362"/>
      <c r="T17" s="362"/>
      <c r="U17" s="362"/>
      <c r="V17" s="362"/>
      <c r="W17" s="362"/>
      <c r="X17" s="362"/>
      <c r="Y17" s="362"/>
      <c r="Z17" s="362"/>
      <c r="AA17" s="362"/>
      <c r="AB17" s="362"/>
      <c r="AC17" s="362"/>
      <c r="AD17" s="362"/>
      <c r="AE17" s="362"/>
      <c r="AF17" s="362"/>
      <c r="AG17" s="362"/>
      <c r="AH17" s="362"/>
      <c r="AI17" s="362"/>
    </row>
    <row r="18" spans="1:35" s="316" customFormat="1" ht="13.5" customHeight="1" thickBot="1" x14ac:dyDescent="0.25">
      <c r="A18" s="350"/>
      <c r="B18" s="328"/>
      <c r="C18" s="328"/>
      <c r="D18" s="328"/>
      <c r="E18" s="328"/>
      <c r="F18" s="328"/>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c r="AG18" s="362"/>
      <c r="AH18" s="362"/>
      <c r="AI18" s="362"/>
    </row>
    <row r="19" spans="1:35" s="316" customFormat="1" ht="14.2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c r="AG19" s="362"/>
      <c r="AH19" s="362"/>
      <c r="AI19" s="362"/>
    </row>
    <row r="20" spans="1:35" s="316" customFormat="1" ht="12.75" customHeight="1" x14ac:dyDescent="0.2">
      <c r="A20" s="997" t="s">
        <v>497</v>
      </c>
      <c r="B20" s="997"/>
      <c r="C20" s="997"/>
      <c r="D20" s="997"/>
      <c r="E20" s="997"/>
      <c r="F20" s="997"/>
      <c r="G20" s="997"/>
      <c r="H20" s="997"/>
      <c r="I20" s="997"/>
      <c r="J20" s="997"/>
      <c r="K20" s="997"/>
      <c r="L20" s="362"/>
      <c r="M20" s="362"/>
      <c r="N20" s="362"/>
      <c r="O20" s="362"/>
      <c r="P20" s="362"/>
      <c r="Q20" s="362"/>
      <c r="R20" s="362"/>
      <c r="S20" s="362"/>
      <c r="T20" s="362"/>
      <c r="U20" s="362"/>
      <c r="V20" s="362"/>
      <c r="W20" s="362"/>
      <c r="X20" s="362"/>
      <c r="Y20" s="362"/>
      <c r="Z20" s="362"/>
      <c r="AA20" s="362"/>
      <c r="AB20" s="362"/>
      <c r="AC20" s="362"/>
      <c r="AD20" s="362"/>
      <c r="AE20" s="362"/>
      <c r="AF20" s="362"/>
      <c r="AG20" s="362"/>
      <c r="AH20" s="362"/>
      <c r="AI20" s="362"/>
    </row>
    <row r="21" spans="1:35" s="316" customFormat="1" ht="12.95" customHeigh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c r="AG21" s="362"/>
      <c r="AH21" s="362"/>
      <c r="AI21" s="362"/>
    </row>
    <row r="22" spans="1:35" s="316" customFormat="1" ht="12.95" customHeight="1" x14ac:dyDescent="0.2">
      <c r="A22" s="346"/>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c r="AG22" s="362"/>
      <c r="AH22" s="362"/>
      <c r="AI22" s="362"/>
    </row>
    <row r="23" spans="1:35" s="316" customFormat="1" ht="12.95" customHeight="1" x14ac:dyDescent="0.2">
      <c r="A23" s="346"/>
      <c r="B23" s="362"/>
      <c r="C23" s="362"/>
      <c r="D23" s="362"/>
      <c r="E23" s="362"/>
      <c r="F23" s="362"/>
      <c r="G23" s="362"/>
      <c r="H23" s="362"/>
      <c r="I23" s="362"/>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362"/>
    </row>
    <row r="24" spans="1:35" s="316" customFormat="1" ht="12.95" customHeight="1" x14ac:dyDescent="0.2">
      <c r="A24" s="346"/>
      <c r="B24" s="362"/>
      <c r="C24" s="362"/>
      <c r="D24" s="362"/>
      <c r="E24" s="362"/>
      <c r="F24" s="362"/>
      <c r="G24" s="362"/>
      <c r="H24" s="362"/>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2"/>
    </row>
    <row r="25" spans="1:35" s="316" customFormat="1" ht="12.95" customHeight="1" x14ac:dyDescent="0.2">
      <c r="A25" s="346"/>
      <c r="B25" s="362"/>
      <c r="C25" s="362"/>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row>
    <row r="26" spans="1:35" s="316" customFormat="1" ht="12.95" customHeight="1" x14ac:dyDescent="0.2">
      <c r="A26" s="346"/>
      <c r="B26" s="362"/>
      <c r="C26" s="362"/>
      <c r="D26" s="362"/>
      <c r="E26" s="362"/>
      <c r="F26" s="362"/>
      <c r="G26" s="362"/>
      <c r="H26" s="362"/>
      <c r="I26" s="362"/>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c r="AG26" s="362"/>
      <c r="AH26" s="362"/>
      <c r="AI26" s="362"/>
    </row>
    <row r="27" spans="1:35" s="316" customFormat="1" ht="24" customHeight="1" x14ac:dyDescent="0.2">
      <c r="A27" s="346"/>
      <c r="B27" s="362"/>
      <c r="C27" s="362"/>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2"/>
      <c r="AE27" s="362"/>
      <c r="AF27" s="362"/>
      <c r="AG27" s="362"/>
      <c r="AH27" s="362"/>
      <c r="AI27" s="362"/>
    </row>
    <row r="28" spans="1:35" s="310" customFormat="1" ht="12.95" customHeight="1" x14ac:dyDescent="0.2">
      <c r="A28" s="141"/>
      <c r="B28" s="577"/>
      <c r="C28" s="577"/>
      <c r="D28" s="577"/>
      <c r="E28" s="577"/>
      <c r="F28" s="577"/>
      <c r="G28" s="577"/>
      <c r="H28" s="577"/>
      <c r="I28" s="577"/>
      <c r="J28" s="577"/>
      <c r="K28" s="577"/>
      <c r="L28" s="577"/>
      <c r="M28" s="577"/>
      <c r="N28" s="577"/>
      <c r="O28" s="577"/>
      <c r="P28" s="577"/>
      <c r="Q28" s="577"/>
      <c r="R28" s="577"/>
      <c r="S28" s="577"/>
      <c r="T28" s="577"/>
      <c r="U28" s="577"/>
      <c r="V28" s="577"/>
      <c r="W28" s="577"/>
      <c r="X28" s="577"/>
      <c r="Y28" s="577"/>
      <c r="Z28" s="577"/>
      <c r="AA28" s="577"/>
      <c r="AB28" s="577"/>
      <c r="AC28" s="577"/>
      <c r="AD28" s="577"/>
      <c r="AE28" s="577"/>
      <c r="AF28" s="577"/>
      <c r="AG28" s="577"/>
      <c r="AH28" s="577"/>
      <c r="AI28" s="577"/>
    </row>
    <row r="29" spans="1:35" s="316" customFormat="1" ht="12.95" customHeight="1" x14ac:dyDescent="0.2">
      <c r="A29" s="346"/>
      <c r="B29" s="362"/>
      <c r="C29" s="362"/>
      <c r="D29" s="362"/>
      <c r="E29" s="362"/>
      <c r="F29" s="362"/>
      <c r="G29" s="362"/>
      <c r="H29" s="362"/>
      <c r="I29" s="362"/>
      <c r="J29" s="362"/>
      <c r="K29" s="362"/>
      <c r="L29" s="362"/>
      <c r="M29" s="362"/>
      <c r="N29" s="362"/>
      <c r="O29" s="362"/>
      <c r="P29" s="362"/>
      <c r="Q29" s="362"/>
      <c r="R29" s="362"/>
      <c r="S29" s="362"/>
      <c r="T29" s="362"/>
      <c r="U29" s="362"/>
      <c r="V29" s="362"/>
      <c r="W29" s="362"/>
      <c r="X29" s="362"/>
      <c r="Y29" s="362"/>
      <c r="Z29" s="362"/>
      <c r="AA29" s="362"/>
      <c r="AB29" s="362"/>
      <c r="AC29" s="362"/>
      <c r="AD29" s="362"/>
      <c r="AE29" s="362"/>
      <c r="AF29" s="362"/>
      <c r="AG29" s="362"/>
      <c r="AH29" s="362"/>
      <c r="AI29" s="362"/>
    </row>
    <row r="30" spans="1:35" s="316" customFormat="1" ht="12.95" customHeight="1" x14ac:dyDescent="0.2">
      <c r="A30" s="346"/>
      <c r="B30" s="362"/>
      <c r="C30" s="362"/>
      <c r="D30" s="362"/>
      <c r="E30" s="362"/>
      <c r="F30" s="362"/>
      <c r="G30" s="362"/>
      <c r="H30" s="362"/>
      <c r="I30" s="362"/>
      <c r="J30" s="362"/>
      <c r="K30" s="362"/>
      <c r="L30" s="362"/>
      <c r="M30" s="362"/>
      <c r="N30" s="362"/>
      <c r="O30" s="362"/>
      <c r="P30" s="362"/>
      <c r="Q30" s="362"/>
      <c r="R30" s="362"/>
      <c r="S30" s="362"/>
      <c r="T30" s="362"/>
      <c r="U30" s="362"/>
      <c r="V30" s="362"/>
      <c r="W30" s="362"/>
      <c r="X30" s="362"/>
      <c r="Y30" s="362"/>
      <c r="Z30" s="362"/>
      <c r="AA30" s="362"/>
      <c r="AB30" s="362"/>
      <c r="AC30" s="362"/>
      <c r="AD30" s="362"/>
      <c r="AE30" s="362"/>
      <c r="AF30" s="362"/>
      <c r="AG30" s="362"/>
      <c r="AH30" s="362"/>
      <c r="AI30" s="362"/>
    </row>
    <row r="31" spans="1:35" s="316" customFormat="1" ht="12.95" customHeight="1" x14ac:dyDescent="0.2">
      <c r="A31" s="346"/>
      <c r="B31" s="362"/>
      <c r="C31" s="362"/>
      <c r="D31" s="362"/>
      <c r="E31" s="362"/>
      <c r="F31" s="362"/>
      <c r="G31" s="362"/>
      <c r="H31" s="362"/>
      <c r="I31" s="362"/>
      <c r="J31" s="362"/>
      <c r="K31" s="362"/>
      <c r="L31" s="362"/>
      <c r="M31" s="362"/>
      <c r="N31" s="362"/>
      <c r="O31" s="362"/>
      <c r="P31" s="362"/>
      <c r="Q31" s="362"/>
      <c r="R31" s="362"/>
      <c r="S31" s="362"/>
      <c r="T31" s="362"/>
      <c r="U31" s="362"/>
      <c r="V31" s="362"/>
      <c r="W31" s="362"/>
      <c r="X31" s="362"/>
      <c r="Y31" s="362"/>
      <c r="Z31" s="362"/>
      <c r="AA31" s="362"/>
      <c r="AB31" s="362"/>
      <c r="AC31" s="362"/>
      <c r="AD31" s="362"/>
      <c r="AE31" s="362"/>
      <c r="AF31" s="362"/>
      <c r="AG31" s="362"/>
      <c r="AH31" s="362"/>
      <c r="AI31" s="362"/>
    </row>
    <row r="32" spans="1:35" s="316" customFormat="1" ht="12.95" customHeight="1" x14ac:dyDescent="0.2">
      <c r="A32" s="346"/>
      <c r="B32" s="362"/>
      <c r="C32" s="362"/>
      <c r="D32" s="362"/>
      <c r="E32" s="362"/>
      <c r="F32" s="362"/>
      <c r="G32" s="362"/>
      <c r="H32" s="362"/>
      <c r="I32" s="362"/>
      <c r="J32" s="362"/>
      <c r="K32" s="362"/>
      <c r="L32" s="362"/>
      <c r="M32" s="362"/>
      <c r="N32" s="362"/>
      <c r="O32" s="362"/>
      <c r="P32" s="362"/>
      <c r="Q32" s="362"/>
      <c r="R32" s="362"/>
      <c r="S32" s="362"/>
      <c r="T32" s="362"/>
      <c r="U32" s="362"/>
      <c r="V32" s="362"/>
      <c r="W32" s="362"/>
      <c r="X32" s="362"/>
      <c r="Y32" s="362"/>
      <c r="Z32" s="362"/>
      <c r="AA32" s="362"/>
      <c r="AB32" s="362"/>
      <c r="AC32" s="362"/>
      <c r="AD32" s="362"/>
      <c r="AE32" s="362"/>
      <c r="AF32" s="362"/>
      <c r="AG32" s="362"/>
      <c r="AH32" s="362"/>
      <c r="AI32" s="362"/>
    </row>
    <row r="33" spans="1:35" s="316" customFormat="1" ht="12.95" customHeight="1" x14ac:dyDescent="0.2">
      <c r="A33" s="346"/>
      <c r="B33" s="362"/>
      <c r="C33" s="362"/>
      <c r="D33" s="362"/>
      <c r="E33" s="362"/>
      <c r="F33" s="362"/>
      <c r="G33" s="362"/>
      <c r="H33" s="362"/>
      <c r="I33" s="362"/>
      <c r="J33" s="362"/>
      <c r="K33" s="362"/>
      <c r="L33" s="362"/>
      <c r="M33" s="362"/>
      <c r="N33" s="362"/>
      <c r="O33" s="362"/>
      <c r="P33" s="362"/>
      <c r="Q33" s="362"/>
      <c r="R33" s="362"/>
      <c r="S33" s="362"/>
      <c r="T33" s="362"/>
      <c r="U33" s="362"/>
      <c r="V33" s="362"/>
      <c r="W33" s="362"/>
      <c r="X33" s="362"/>
      <c r="Y33" s="362"/>
      <c r="Z33" s="362"/>
      <c r="AA33" s="362"/>
      <c r="AB33" s="362"/>
      <c r="AC33" s="362"/>
      <c r="AD33" s="362"/>
      <c r="AE33" s="362"/>
      <c r="AF33" s="362"/>
      <c r="AG33" s="362"/>
      <c r="AH33" s="362"/>
      <c r="AI33" s="362"/>
    </row>
    <row r="34" spans="1:35" s="316" customFormat="1" ht="12.95" customHeight="1" x14ac:dyDescent="0.2">
      <c r="A34" s="346"/>
      <c r="B34" s="362"/>
      <c r="C34" s="362"/>
      <c r="D34" s="362"/>
      <c r="E34" s="362"/>
      <c r="F34" s="362"/>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2"/>
      <c r="AE34" s="362"/>
      <c r="AF34" s="362"/>
      <c r="AG34" s="362"/>
      <c r="AH34" s="362"/>
      <c r="AI34" s="362"/>
    </row>
    <row r="35" spans="1:35" s="316" customFormat="1" ht="12.95" customHeight="1" x14ac:dyDescent="0.2">
      <c r="A35" s="346"/>
      <c r="B35" s="362"/>
      <c r="C35" s="362"/>
      <c r="D35" s="362"/>
      <c r="E35" s="362"/>
      <c r="F35" s="362"/>
      <c r="G35" s="362"/>
      <c r="H35" s="362"/>
      <c r="I35" s="362"/>
      <c r="J35" s="362"/>
      <c r="K35" s="362"/>
      <c r="L35" s="362"/>
      <c r="M35" s="362"/>
      <c r="N35" s="362"/>
      <c r="O35" s="362"/>
      <c r="P35" s="362"/>
      <c r="Q35" s="362"/>
      <c r="R35" s="362"/>
      <c r="S35" s="362"/>
      <c r="T35" s="362"/>
      <c r="U35" s="362"/>
      <c r="V35" s="362"/>
      <c r="W35" s="362"/>
      <c r="X35" s="362"/>
      <c r="Y35" s="362"/>
      <c r="Z35" s="362"/>
      <c r="AA35" s="362"/>
      <c r="AB35" s="362"/>
      <c r="AC35" s="362"/>
      <c r="AD35" s="362"/>
      <c r="AE35" s="362"/>
      <c r="AF35" s="362"/>
      <c r="AG35" s="362"/>
      <c r="AH35" s="362"/>
      <c r="AI35" s="362"/>
    </row>
    <row r="36" spans="1:35" s="316" customFormat="1" ht="12.95" customHeight="1" x14ac:dyDescent="0.2">
      <c r="A36" s="346"/>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c r="AB36" s="362"/>
      <c r="AC36" s="362"/>
      <c r="AD36" s="362"/>
      <c r="AE36" s="362"/>
      <c r="AF36" s="362"/>
      <c r="AG36" s="362"/>
      <c r="AH36" s="362"/>
      <c r="AI36" s="362"/>
    </row>
    <row r="37" spans="1:35" s="316" customFormat="1" ht="12.95" customHeight="1" x14ac:dyDescent="0.2">
      <c r="A37" s="346"/>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2"/>
      <c r="AI37" s="362"/>
    </row>
    <row r="38" spans="1:35" s="316" customFormat="1" ht="24" customHeight="1" x14ac:dyDescent="0.2">
      <c r="A38" s="346"/>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2"/>
      <c r="AI38" s="362"/>
    </row>
    <row r="39" spans="1:35"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row>
    <row r="40" spans="1:35" s="316" customFormat="1" ht="12.95" customHeight="1" x14ac:dyDescent="0.2">
      <c r="A40" s="346"/>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row>
    <row r="41" spans="1:35"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row>
    <row r="42" spans="1:35"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row>
    <row r="43" spans="1:35"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row>
    <row r="44" spans="1:35"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362"/>
      <c r="AI44" s="362"/>
    </row>
    <row r="45" spans="1:35"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row>
    <row r="46" spans="1:35" s="310" customFormat="1" ht="12.95" customHeight="1" x14ac:dyDescent="0.2">
      <c r="A46" s="141"/>
      <c r="B46" s="577"/>
      <c r="C46" s="577"/>
      <c r="D46" s="577"/>
      <c r="E46" s="577"/>
      <c r="F46" s="577"/>
      <c r="G46" s="577"/>
      <c r="H46" s="577"/>
      <c r="I46" s="577"/>
      <c r="J46" s="577"/>
      <c r="K46" s="577"/>
      <c r="L46" s="577"/>
      <c r="M46" s="577"/>
      <c r="N46" s="577"/>
      <c r="O46" s="577"/>
      <c r="P46" s="577"/>
      <c r="Q46" s="577"/>
      <c r="R46" s="577"/>
      <c r="S46" s="577"/>
      <c r="T46" s="577"/>
      <c r="U46" s="577"/>
      <c r="V46" s="577"/>
      <c r="W46" s="577"/>
      <c r="X46" s="577"/>
      <c r="Y46" s="577"/>
      <c r="Z46" s="577"/>
      <c r="AA46" s="577"/>
      <c r="AB46" s="577"/>
      <c r="AC46" s="577"/>
      <c r="AD46" s="577"/>
      <c r="AE46" s="577"/>
      <c r="AF46" s="577"/>
      <c r="AG46" s="577"/>
      <c r="AH46" s="577"/>
      <c r="AI46" s="577"/>
    </row>
    <row r="47" spans="1:35"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2"/>
    </row>
    <row r="48" spans="1:35"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row>
    <row r="49" spans="1:35"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row>
    <row r="50" spans="1:35"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row>
    <row r="51" spans="1:35"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c r="AG51" s="362"/>
      <c r="AH51" s="362"/>
      <c r="AI51" s="362"/>
    </row>
    <row r="52" spans="1:35"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row>
    <row r="53" spans="1:35"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c r="AG53" s="362"/>
      <c r="AH53" s="362"/>
      <c r="AI53" s="362"/>
    </row>
    <row r="54" spans="1:35"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row>
    <row r="55" spans="1:35"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row>
    <row r="56" spans="1:35" s="316" customFormat="1" ht="24"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row>
    <row r="57" spans="1:35"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362"/>
      <c r="AI57" s="362"/>
    </row>
    <row r="58" spans="1:35"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row>
    <row r="59" spans="1:35"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row>
    <row r="60" spans="1:35" s="310" customFormat="1" ht="12.95" customHeight="1" x14ac:dyDescent="0.2">
      <c r="A60" s="141"/>
      <c r="B60" s="577"/>
      <c r="C60" s="577"/>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c r="AE60" s="577"/>
      <c r="AF60" s="577"/>
      <c r="AG60" s="577"/>
      <c r="AH60" s="577"/>
      <c r="AI60" s="577"/>
    </row>
    <row r="61" spans="1:35"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62"/>
      <c r="AI61" s="362"/>
    </row>
    <row r="62" spans="1:35"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row>
    <row r="63" spans="1:35"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row>
    <row r="64" spans="1:35"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row>
    <row r="65" spans="1:35"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row>
    <row r="66" spans="1:35"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c r="AG66" s="362"/>
      <c r="AH66" s="362"/>
      <c r="AI66" s="362"/>
    </row>
    <row r="67" spans="1:35"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62"/>
      <c r="AI67" s="362"/>
    </row>
    <row r="68" spans="1:35" s="310" customFormat="1" ht="12.95" customHeight="1" x14ac:dyDescent="0.2">
      <c r="A68" s="141"/>
      <c r="B68" s="577"/>
      <c r="C68" s="577"/>
      <c r="D68" s="577"/>
      <c r="E68" s="577"/>
      <c r="F68" s="577"/>
      <c r="G68" s="577"/>
      <c r="H68" s="577"/>
      <c r="I68" s="577"/>
      <c r="J68" s="577"/>
      <c r="K68" s="577"/>
      <c r="L68" s="577"/>
      <c r="M68" s="577"/>
      <c r="N68" s="577"/>
      <c r="O68" s="577"/>
      <c r="P68" s="577"/>
      <c r="Q68" s="577"/>
      <c r="R68" s="577"/>
      <c r="S68" s="577"/>
      <c r="T68" s="577"/>
      <c r="U68" s="577"/>
      <c r="V68" s="577"/>
      <c r="W68" s="577"/>
      <c r="X68" s="577"/>
      <c r="Y68" s="577"/>
      <c r="Z68" s="577"/>
      <c r="AA68" s="577"/>
      <c r="AB68" s="577"/>
      <c r="AC68" s="577"/>
      <c r="AD68" s="577"/>
      <c r="AE68" s="577"/>
      <c r="AF68" s="577"/>
      <c r="AG68" s="577"/>
      <c r="AH68" s="577"/>
      <c r="AI68" s="577"/>
    </row>
    <row r="69" spans="1:35"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2"/>
      <c r="AI69" s="362"/>
    </row>
    <row r="70" spans="1:35"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c r="AG70" s="362"/>
      <c r="AH70" s="362"/>
      <c r="AI70" s="362"/>
    </row>
    <row r="71" spans="1:35"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62"/>
      <c r="AI71" s="362"/>
    </row>
    <row r="72" spans="1:35"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c r="AG72" s="362"/>
      <c r="AH72" s="362"/>
      <c r="AI72" s="362"/>
    </row>
    <row r="73" spans="1:35"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c r="AG73" s="362"/>
      <c r="AH73" s="362"/>
      <c r="AI73" s="362"/>
    </row>
    <row r="74" spans="1:35"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c r="AG74" s="362"/>
      <c r="AH74" s="362"/>
      <c r="AI74" s="362"/>
    </row>
    <row r="75" spans="1:35"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c r="AG75" s="362"/>
      <c r="AH75" s="362"/>
      <c r="AI75" s="362"/>
    </row>
    <row r="76" spans="1:35"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c r="AG76" s="362"/>
      <c r="AH76" s="362"/>
      <c r="AI76" s="362"/>
    </row>
    <row r="77" spans="1:35"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c r="AG77" s="362"/>
      <c r="AH77" s="362"/>
      <c r="AI77" s="362"/>
    </row>
    <row r="78" spans="1:35" s="316" customFormat="1" ht="24"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c r="AG78" s="362"/>
      <c r="AH78" s="362"/>
      <c r="AI78" s="362"/>
    </row>
    <row r="79" spans="1:35"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c r="AG79" s="362"/>
      <c r="AH79" s="362"/>
      <c r="AI79" s="362"/>
    </row>
    <row r="80" spans="1:35"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c r="AG80" s="362"/>
      <c r="AH80" s="362"/>
      <c r="AI80" s="362"/>
    </row>
    <row r="81" spans="1:35"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62"/>
      <c r="AI81" s="362"/>
    </row>
    <row r="82" spans="1:35"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2"/>
      <c r="AI82" s="362"/>
    </row>
    <row r="83" spans="1:35"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c r="AG83" s="362"/>
      <c r="AH83" s="362"/>
      <c r="AI83" s="362"/>
    </row>
    <row r="84" spans="1:35"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c r="AG84" s="362"/>
      <c r="AH84" s="362"/>
      <c r="AI84" s="362"/>
    </row>
    <row r="85" spans="1:35"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62"/>
      <c r="AI85" s="362"/>
    </row>
    <row r="86" spans="1:35" s="310" customFormat="1" ht="12.95" customHeight="1" x14ac:dyDescent="0.2">
      <c r="A86" s="141"/>
      <c r="B86" s="577"/>
      <c r="C86" s="577"/>
      <c r="D86" s="577"/>
      <c r="E86" s="577"/>
      <c r="F86" s="577"/>
      <c r="G86" s="577"/>
      <c r="H86" s="577"/>
      <c r="I86" s="577"/>
      <c r="J86" s="577"/>
      <c r="K86" s="577"/>
      <c r="L86" s="577"/>
      <c r="M86" s="577"/>
      <c r="N86" s="577"/>
      <c r="O86" s="577"/>
      <c r="P86" s="577"/>
      <c r="Q86" s="577"/>
      <c r="R86" s="577"/>
      <c r="S86" s="577"/>
      <c r="T86" s="577"/>
      <c r="U86" s="577"/>
      <c r="V86" s="577"/>
      <c r="W86" s="577"/>
      <c r="X86" s="577"/>
      <c r="Y86" s="577"/>
      <c r="Z86" s="577"/>
      <c r="AA86" s="577"/>
      <c r="AB86" s="577"/>
      <c r="AC86" s="577"/>
      <c r="AD86" s="577"/>
      <c r="AE86" s="577"/>
      <c r="AF86" s="577"/>
      <c r="AG86" s="577"/>
      <c r="AH86" s="577"/>
      <c r="AI86" s="577"/>
    </row>
    <row r="87" spans="1:35"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row>
    <row r="88" spans="1:35"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c r="AG88" s="362"/>
      <c r="AH88" s="362"/>
      <c r="AI88" s="362"/>
    </row>
    <row r="89" spans="1:35"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c r="AG89" s="362"/>
      <c r="AH89" s="362"/>
      <c r="AI89" s="362"/>
    </row>
    <row r="90" spans="1:35"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c r="AG90" s="362"/>
      <c r="AH90" s="362"/>
      <c r="AI90" s="362"/>
    </row>
    <row r="91" spans="1:35"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c r="AG91" s="362"/>
      <c r="AH91" s="362"/>
      <c r="AI91" s="362"/>
    </row>
    <row r="92" spans="1:35"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c r="AG92" s="362"/>
      <c r="AH92" s="362"/>
      <c r="AI92" s="362"/>
    </row>
    <row r="93" spans="1:35"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c r="AG93" s="362"/>
      <c r="AH93" s="362"/>
      <c r="AI93" s="362"/>
    </row>
    <row r="94" spans="1:35"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c r="AG94" s="362"/>
      <c r="AH94" s="362"/>
      <c r="AI94" s="362"/>
    </row>
    <row r="95" spans="1:35"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c r="AG95" s="362"/>
      <c r="AH95" s="362"/>
      <c r="AI95" s="362"/>
    </row>
    <row r="96" spans="1:35" s="316" customFormat="1" ht="24"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c r="AG96" s="362"/>
      <c r="AH96" s="362"/>
      <c r="AI96" s="362"/>
    </row>
    <row r="97" spans="1:35"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c r="AG97" s="362"/>
      <c r="AH97" s="362"/>
      <c r="AI97" s="362"/>
    </row>
    <row r="98" spans="1:35"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c r="AG98" s="362"/>
      <c r="AH98" s="362"/>
      <c r="AI98" s="362"/>
    </row>
    <row r="99" spans="1:35"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c r="AG99" s="362"/>
      <c r="AH99" s="362"/>
      <c r="AI99" s="362"/>
    </row>
    <row r="100" spans="1:35"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c r="AG100" s="362"/>
      <c r="AH100" s="362"/>
      <c r="AI100" s="362"/>
    </row>
    <row r="101" spans="1:35" ht="12.95" customHeight="1" x14ac:dyDescent="0.2"/>
    <row r="102" spans="1:35" ht="12.95" customHeight="1" x14ac:dyDescent="0.2"/>
    <row r="103" spans="1:35" ht="12.95" customHeight="1" x14ac:dyDescent="0.2"/>
    <row r="104" spans="1:35" ht="12.95" customHeight="1" x14ac:dyDescent="0.2"/>
    <row r="105" spans="1:35" ht="12.95" customHeight="1" x14ac:dyDescent="0.2"/>
    <row r="106" spans="1:35" ht="12.95" customHeight="1" x14ac:dyDescent="0.2"/>
    <row r="107" spans="1:35" ht="12.95" customHeight="1" x14ac:dyDescent="0.2"/>
    <row r="108" spans="1:35" s="310" customFormat="1" ht="12.95" customHeight="1" x14ac:dyDescent="0.2">
      <c r="A108" s="141"/>
      <c r="B108" s="577"/>
      <c r="C108" s="577"/>
      <c r="D108" s="577"/>
      <c r="E108" s="577"/>
      <c r="F108" s="577"/>
      <c r="G108" s="577"/>
      <c r="H108" s="577"/>
      <c r="I108" s="577"/>
      <c r="J108" s="577"/>
      <c r="K108" s="577"/>
      <c r="L108" s="577"/>
      <c r="M108" s="577"/>
      <c r="N108" s="577"/>
      <c r="O108" s="577"/>
      <c r="P108" s="577"/>
      <c r="Q108" s="577"/>
      <c r="R108" s="577"/>
      <c r="S108" s="577"/>
      <c r="T108" s="577"/>
      <c r="U108" s="577"/>
      <c r="V108" s="577"/>
      <c r="W108" s="577"/>
      <c r="X108" s="577"/>
      <c r="Y108" s="577"/>
      <c r="Z108" s="577"/>
      <c r="AA108" s="577"/>
      <c r="AB108" s="577"/>
      <c r="AC108" s="577"/>
      <c r="AD108" s="577"/>
      <c r="AE108" s="577"/>
      <c r="AF108" s="577"/>
      <c r="AG108" s="577"/>
      <c r="AH108" s="577"/>
      <c r="AI108" s="577"/>
    </row>
    <row r="109" spans="1:35"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c r="AG109" s="362"/>
      <c r="AH109" s="362"/>
      <c r="AI109" s="362"/>
    </row>
    <row r="110" spans="1:35"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c r="AG110" s="362"/>
      <c r="AH110" s="362"/>
      <c r="AI110" s="362"/>
    </row>
    <row r="111" spans="1:35"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c r="AG111" s="362"/>
      <c r="AH111" s="362"/>
      <c r="AI111" s="362"/>
    </row>
    <row r="112" spans="1:35"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c r="AG112" s="362"/>
      <c r="AH112" s="362"/>
      <c r="AI112" s="362"/>
    </row>
    <row r="113" spans="1:35"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62"/>
      <c r="AI113" s="362"/>
    </row>
    <row r="114" spans="1:35"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c r="AG114" s="362"/>
      <c r="AH114" s="362"/>
      <c r="AI114" s="362"/>
    </row>
    <row r="115" spans="1:35"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c r="AG115" s="362"/>
      <c r="AH115" s="362"/>
      <c r="AI115" s="362"/>
    </row>
    <row r="116" spans="1:35"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c r="AG116" s="362"/>
      <c r="AH116" s="362"/>
      <c r="AI116" s="362"/>
    </row>
    <row r="117" spans="1:35"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c r="AG117" s="362"/>
      <c r="AH117" s="362"/>
      <c r="AI117" s="362"/>
    </row>
    <row r="118" spans="1:35" s="316" customFormat="1" ht="24"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c r="AG118" s="362"/>
      <c r="AH118" s="362"/>
      <c r="AI118" s="362"/>
    </row>
    <row r="119" spans="1:35"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c r="AG119" s="362"/>
      <c r="AH119" s="362"/>
      <c r="AI119" s="362"/>
    </row>
    <row r="120" spans="1:35"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c r="AG120" s="362"/>
      <c r="AH120" s="362"/>
      <c r="AI120" s="362"/>
    </row>
    <row r="121" spans="1:35"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c r="AG121" s="362"/>
      <c r="AH121" s="362"/>
      <c r="AI121" s="362"/>
    </row>
    <row r="122" spans="1:35"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c r="AG122" s="362"/>
      <c r="AH122" s="362"/>
      <c r="AI122" s="362"/>
    </row>
    <row r="123" spans="1:35"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row>
    <row r="124" spans="1:35"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c r="AG124" s="362"/>
      <c r="AH124" s="362"/>
      <c r="AI124" s="362"/>
    </row>
    <row r="125" spans="1:35"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c r="AG125" s="362"/>
      <c r="AH125" s="362"/>
      <c r="AI125" s="362"/>
    </row>
    <row r="126" spans="1:35" s="310" customFormat="1" ht="12.95" customHeight="1" x14ac:dyDescent="0.2">
      <c r="A126" s="141"/>
      <c r="B126" s="577"/>
      <c r="C126" s="577"/>
      <c r="D126" s="577"/>
      <c r="E126" s="577"/>
      <c r="F126" s="577"/>
      <c r="G126" s="577"/>
      <c r="H126" s="577"/>
      <c r="I126" s="577"/>
      <c r="J126" s="577"/>
      <c r="K126" s="577"/>
      <c r="L126" s="577"/>
      <c r="M126" s="577"/>
      <c r="N126" s="577"/>
      <c r="O126" s="577"/>
      <c r="P126" s="577"/>
      <c r="Q126" s="577"/>
      <c r="R126" s="577"/>
      <c r="S126" s="577"/>
      <c r="T126" s="577"/>
      <c r="U126" s="577"/>
      <c r="V126" s="577"/>
      <c r="W126" s="577"/>
      <c r="X126" s="577"/>
      <c r="Y126" s="577"/>
      <c r="Z126" s="577"/>
      <c r="AA126" s="577"/>
      <c r="AB126" s="577"/>
      <c r="AC126" s="577"/>
      <c r="AD126" s="577"/>
      <c r="AE126" s="577"/>
      <c r="AF126" s="577"/>
      <c r="AG126" s="577"/>
      <c r="AH126" s="577"/>
      <c r="AI126" s="577"/>
    </row>
    <row r="127" spans="1:35"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row>
    <row r="128" spans="1:35"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row>
    <row r="129" spans="1:35"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row>
    <row r="130" spans="1:35"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c r="AG130" s="362"/>
      <c r="AH130" s="362"/>
      <c r="AI130" s="362"/>
    </row>
    <row r="131" spans="1:35"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c r="AG131" s="362"/>
      <c r="AH131" s="362"/>
      <c r="AI131" s="362"/>
    </row>
    <row r="132" spans="1:35"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2"/>
    </row>
    <row r="133" spans="1:35"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c r="AG133" s="362"/>
      <c r="AH133" s="362"/>
      <c r="AI133" s="362"/>
    </row>
    <row r="134" spans="1:35"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c r="AG134" s="362"/>
      <c r="AH134" s="362"/>
      <c r="AI134" s="362"/>
    </row>
    <row r="135" spans="1:35"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c r="AG135" s="362"/>
      <c r="AH135" s="362"/>
      <c r="AI135" s="362"/>
    </row>
    <row r="136" spans="1:35" s="316" customFormat="1" ht="24"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c r="AG136" s="362"/>
      <c r="AH136" s="362"/>
      <c r="AI136" s="362"/>
    </row>
    <row r="137" spans="1:35"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c r="AG137" s="362"/>
      <c r="AH137" s="362"/>
      <c r="AI137" s="362"/>
    </row>
    <row r="138" spans="1:35"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c r="AG138" s="362"/>
      <c r="AH138" s="362"/>
      <c r="AI138" s="362"/>
    </row>
    <row r="139" spans="1:35"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c r="AG139" s="362"/>
      <c r="AH139" s="362"/>
      <c r="AI139" s="362"/>
    </row>
    <row r="140" spans="1:35"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c r="AG140" s="362"/>
      <c r="AH140" s="362"/>
      <c r="AI140" s="362"/>
    </row>
    <row r="141" spans="1:35" ht="12.95" customHeight="1" x14ac:dyDescent="0.2"/>
    <row r="142" spans="1:35" ht="12.95" customHeight="1" x14ac:dyDescent="0.2"/>
    <row r="143" spans="1:35" ht="12.95" customHeight="1" x14ac:dyDescent="0.2"/>
    <row r="144" spans="1:35" ht="12.95" customHeight="1" x14ac:dyDescent="0.2"/>
    <row r="145" spans="1:35" ht="12.95" customHeight="1" x14ac:dyDescent="0.2"/>
    <row r="146" spans="1:35" ht="12.95" customHeight="1" x14ac:dyDescent="0.2"/>
    <row r="147" spans="1:35" ht="12.95" customHeight="1" x14ac:dyDescent="0.2"/>
    <row r="148" spans="1:35" s="310" customFormat="1" ht="12.95" customHeight="1" x14ac:dyDescent="0.2">
      <c r="A148" s="141"/>
      <c r="B148" s="577"/>
      <c r="C148" s="577"/>
      <c r="D148" s="577"/>
      <c r="E148" s="577"/>
      <c r="F148" s="577"/>
      <c r="G148" s="577"/>
      <c r="H148" s="577"/>
      <c r="I148" s="577"/>
      <c r="J148" s="577"/>
      <c r="K148" s="577"/>
      <c r="L148" s="577"/>
      <c r="M148" s="577"/>
      <c r="N148" s="577"/>
      <c r="O148" s="577"/>
      <c r="P148" s="577"/>
      <c r="Q148" s="577"/>
      <c r="R148" s="577"/>
      <c r="S148" s="577"/>
      <c r="T148" s="577"/>
      <c r="U148" s="577"/>
      <c r="V148" s="577"/>
      <c r="W148" s="577"/>
      <c r="X148" s="577"/>
      <c r="Y148" s="577"/>
      <c r="Z148" s="577"/>
      <c r="AA148" s="577"/>
      <c r="AB148" s="577"/>
      <c r="AC148" s="577"/>
      <c r="AD148" s="577"/>
      <c r="AE148" s="577"/>
      <c r="AF148" s="577"/>
      <c r="AG148" s="577"/>
      <c r="AH148" s="577"/>
      <c r="AI148" s="577"/>
    </row>
    <row r="149" spans="1:35"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c r="AG149" s="362"/>
      <c r="AH149" s="362"/>
      <c r="AI149" s="362"/>
    </row>
    <row r="150" spans="1:35"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c r="AG150" s="362"/>
      <c r="AH150" s="362"/>
      <c r="AI150" s="362"/>
    </row>
    <row r="151" spans="1:35"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c r="AG151" s="362"/>
      <c r="AH151" s="362"/>
      <c r="AI151" s="362"/>
    </row>
    <row r="152" spans="1:35"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c r="AG152" s="362"/>
      <c r="AH152" s="362"/>
      <c r="AI152" s="362"/>
    </row>
    <row r="153" spans="1:35"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c r="AG153" s="362"/>
      <c r="AH153" s="362"/>
      <c r="AI153" s="362"/>
    </row>
    <row r="154" spans="1:35"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c r="AG154" s="362"/>
      <c r="AH154" s="362"/>
      <c r="AI154" s="362"/>
    </row>
    <row r="155" spans="1:35"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c r="AG155" s="362"/>
      <c r="AH155" s="362"/>
      <c r="AI155" s="362"/>
    </row>
    <row r="156" spans="1:35"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c r="AG156" s="362"/>
      <c r="AH156" s="362"/>
      <c r="AI156" s="362"/>
    </row>
    <row r="157" spans="1:35"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c r="AG157" s="362"/>
      <c r="AH157" s="362"/>
      <c r="AI157" s="362"/>
    </row>
    <row r="158" spans="1:35" s="316" customFormat="1" ht="24"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c r="AG158" s="362"/>
      <c r="AH158" s="362"/>
      <c r="AI158" s="362"/>
    </row>
    <row r="159" spans="1:35"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c r="AG159" s="362"/>
      <c r="AH159" s="362"/>
      <c r="AI159" s="362"/>
    </row>
    <row r="160" spans="1:35"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c r="AG160" s="362"/>
      <c r="AH160" s="362"/>
      <c r="AI160" s="362"/>
    </row>
    <row r="161" spans="1:35"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c r="AG161" s="362"/>
      <c r="AH161" s="362"/>
      <c r="AI161" s="362"/>
    </row>
    <row r="162" spans="1:35"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c r="AG162" s="362"/>
      <c r="AH162" s="362"/>
      <c r="AI162" s="362"/>
    </row>
    <row r="163" spans="1:35"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c r="AG163" s="362"/>
      <c r="AH163" s="362"/>
      <c r="AI163" s="362"/>
    </row>
    <row r="164" spans="1:35"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c r="AG164" s="362"/>
      <c r="AH164" s="362"/>
      <c r="AI164" s="362"/>
    </row>
    <row r="165" spans="1:35"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c r="AG165" s="362"/>
      <c r="AH165" s="362"/>
      <c r="AI165" s="362"/>
    </row>
    <row r="166" spans="1:35" s="310" customFormat="1" ht="12.95" customHeight="1" x14ac:dyDescent="0.2">
      <c r="A166" s="141"/>
      <c r="B166" s="577"/>
      <c r="C166" s="577"/>
      <c r="D166" s="577"/>
      <c r="E166" s="577"/>
      <c r="F166" s="577"/>
      <c r="G166" s="577"/>
      <c r="H166" s="577"/>
      <c r="I166" s="577"/>
      <c r="J166" s="577"/>
      <c r="K166" s="577"/>
      <c r="L166" s="577"/>
      <c r="M166" s="577"/>
      <c r="N166" s="577"/>
      <c r="O166" s="577"/>
      <c r="P166" s="577"/>
      <c r="Q166" s="577"/>
      <c r="R166" s="577"/>
      <c r="S166" s="577"/>
      <c r="T166" s="577"/>
      <c r="U166" s="577"/>
      <c r="V166" s="577"/>
      <c r="W166" s="577"/>
      <c r="X166" s="577"/>
      <c r="Y166" s="577"/>
      <c r="Z166" s="577"/>
      <c r="AA166" s="577"/>
      <c r="AB166" s="577"/>
      <c r="AC166" s="577"/>
      <c r="AD166" s="577"/>
      <c r="AE166" s="577"/>
      <c r="AF166" s="577"/>
      <c r="AG166" s="577"/>
      <c r="AH166" s="577"/>
      <c r="AI166" s="577"/>
    </row>
    <row r="167" spans="1:35"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c r="AG167" s="362"/>
      <c r="AH167" s="362"/>
      <c r="AI167" s="362"/>
    </row>
    <row r="168" spans="1:35"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c r="AG168" s="362"/>
      <c r="AH168" s="362"/>
      <c r="AI168" s="362"/>
    </row>
    <row r="169" spans="1:35"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c r="AG169" s="362"/>
      <c r="AH169" s="362"/>
      <c r="AI169" s="362"/>
    </row>
    <row r="170" spans="1:35"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c r="AG170" s="362"/>
      <c r="AH170" s="362"/>
      <c r="AI170" s="362"/>
    </row>
    <row r="171" spans="1:35"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c r="AG171" s="362"/>
      <c r="AH171" s="362"/>
      <c r="AI171" s="362"/>
    </row>
    <row r="172" spans="1:35"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c r="AG172" s="362"/>
      <c r="AH172" s="362"/>
      <c r="AI172" s="362"/>
    </row>
    <row r="173" spans="1:35"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c r="AG173" s="362"/>
      <c r="AH173" s="362"/>
      <c r="AI173" s="362"/>
    </row>
    <row r="174" spans="1:35"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c r="AG174" s="362"/>
      <c r="AH174" s="362"/>
      <c r="AI174" s="362"/>
    </row>
    <row r="175" spans="1:35"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c r="AG175" s="362"/>
      <c r="AH175" s="362"/>
      <c r="AI175" s="362"/>
    </row>
    <row r="176" spans="1:35" s="316" customFormat="1" ht="24"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c r="AG176" s="362"/>
      <c r="AH176" s="362"/>
      <c r="AI176" s="362"/>
    </row>
    <row r="177" spans="1:35" s="316" customFormat="1" ht="12.95" customHeigh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c r="AG177" s="362"/>
      <c r="AH177" s="362"/>
      <c r="AI177" s="362"/>
    </row>
    <row r="178" spans="1:35" s="316" customFormat="1" ht="12.95" customHeight="1" x14ac:dyDescent="0.2">
      <c r="A178" s="346"/>
      <c r="B178" s="362"/>
      <c r="C178" s="362"/>
      <c r="D178" s="362"/>
      <c r="E178" s="362"/>
      <c r="F178" s="362"/>
      <c r="G178" s="362"/>
      <c r="H178" s="362"/>
      <c r="I178" s="362"/>
      <c r="J178" s="362"/>
      <c r="K178" s="362"/>
      <c r="L178" s="362"/>
      <c r="M178" s="362"/>
      <c r="N178" s="362"/>
      <c r="O178" s="362"/>
      <c r="P178" s="362"/>
      <c r="Q178" s="362"/>
      <c r="R178" s="362"/>
      <c r="S178" s="362"/>
      <c r="T178" s="362"/>
      <c r="U178" s="362"/>
      <c r="V178" s="362"/>
      <c r="W178" s="362"/>
      <c r="X178" s="362"/>
      <c r="Y178" s="362"/>
      <c r="Z178" s="362"/>
      <c r="AA178" s="362"/>
      <c r="AB178" s="362"/>
      <c r="AC178" s="362"/>
      <c r="AD178" s="362"/>
      <c r="AE178" s="362"/>
      <c r="AF178" s="362"/>
      <c r="AG178" s="362"/>
      <c r="AH178" s="362"/>
      <c r="AI178" s="362"/>
    </row>
    <row r="179" spans="1:35" s="316" customFormat="1" ht="12.95" customHeight="1" x14ac:dyDescent="0.2">
      <c r="A179" s="346"/>
      <c r="B179" s="362"/>
      <c r="C179" s="362"/>
      <c r="D179" s="362"/>
      <c r="E179" s="362"/>
      <c r="F179" s="362"/>
      <c r="G179" s="362"/>
      <c r="H179" s="362"/>
      <c r="I179" s="362"/>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c r="AF179" s="362"/>
      <c r="AG179" s="362"/>
      <c r="AH179" s="362"/>
      <c r="AI179" s="362"/>
    </row>
    <row r="180" spans="1:35" s="316" customFormat="1" ht="12.95" customHeight="1" x14ac:dyDescent="0.2">
      <c r="A180" s="346"/>
      <c r="B180" s="362"/>
      <c r="C180" s="362"/>
      <c r="D180" s="362"/>
      <c r="E180" s="362"/>
      <c r="F180" s="362"/>
      <c r="G180" s="362"/>
      <c r="H180" s="362"/>
      <c r="I180" s="362"/>
      <c r="J180" s="362"/>
      <c r="K180" s="362"/>
      <c r="L180" s="362"/>
      <c r="M180" s="362"/>
      <c r="N180" s="362"/>
      <c r="O180" s="362"/>
      <c r="P180" s="362"/>
      <c r="Q180" s="362"/>
      <c r="R180" s="362"/>
      <c r="S180" s="362"/>
      <c r="T180" s="362"/>
      <c r="U180" s="362"/>
      <c r="V180" s="362"/>
      <c r="W180" s="362"/>
      <c r="X180" s="362"/>
      <c r="Y180" s="362"/>
      <c r="Z180" s="362"/>
      <c r="AA180" s="362"/>
      <c r="AB180" s="362"/>
      <c r="AC180" s="362"/>
      <c r="AD180" s="362"/>
      <c r="AE180" s="362"/>
      <c r="AF180" s="362"/>
      <c r="AG180" s="362"/>
      <c r="AH180" s="362"/>
      <c r="AI180" s="362"/>
    </row>
    <row r="181" spans="1:35" ht="12.95" customHeight="1" x14ac:dyDescent="0.2"/>
    <row r="182" spans="1:35" ht="12.95" customHeight="1" x14ac:dyDescent="0.2"/>
    <row r="183" spans="1:35" ht="12.95" customHeight="1" x14ac:dyDescent="0.2"/>
    <row r="184" spans="1:35" ht="12.95" customHeight="1" x14ac:dyDescent="0.2"/>
    <row r="185" spans="1:35" ht="12.95" customHeight="1" x14ac:dyDescent="0.2"/>
    <row r="186" spans="1:35" ht="12.95" customHeight="1" x14ac:dyDescent="0.2"/>
    <row r="187" spans="1:35" ht="12.95" customHeight="1" x14ac:dyDescent="0.2"/>
    <row r="188" spans="1:35" s="310" customFormat="1" ht="12.95" customHeight="1" x14ac:dyDescent="0.2">
      <c r="A188" s="141"/>
      <c r="B188" s="577"/>
      <c r="C188" s="577"/>
      <c r="D188" s="577"/>
      <c r="E188" s="577"/>
      <c r="F188" s="577"/>
      <c r="G188" s="577"/>
      <c r="H188" s="577"/>
      <c r="I188" s="577"/>
      <c r="J188" s="577"/>
      <c r="K188" s="577"/>
      <c r="L188" s="577"/>
      <c r="M188" s="577"/>
      <c r="N188" s="577"/>
      <c r="O188" s="577"/>
      <c r="P188" s="577"/>
      <c r="Q188" s="577"/>
      <c r="R188" s="577"/>
      <c r="S188" s="577"/>
      <c r="T188" s="577"/>
      <c r="U188" s="577"/>
      <c r="V188" s="577"/>
      <c r="W188" s="577"/>
      <c r="X188" s="577"/>
      <c r="Y188" s="577"/>
      <c r="Z188" s="577"/>
      <c r="AA188" s="577"/>
      <c r="AB188" s="577"/>
      <c r="AC188" s="577"/>
      <c r="AD188" s="577"/>
      <c r="AE188" s="577"/>
      <c r="AF188" s="577"/>
      <c r="AG188" s="577"/>
      <c r="AH188" s="577"/>
      <c r="AI188" s="577"/>
    </row>
    <row r="189" spans="1:35"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c r="AG189" s="362"/>
      <c r="AH189" s="362"/>
      <c r="AI189" s="362"/>
    </row>
    <row r="190" spans="1:35"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c r="AG190" s="362"/>
      <c r="AH190" s="362"/>
      <c r="AI190" s="362"/>
    </row>
    <row r="191" spans="1:35"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c r="AG191" s="362"/>
      <c r="AH191" s="362"/>
      <c r="AI191" s="362"/>
    </row>
    <row r="192" spans="1:35"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c r="AG192" s="362"/>
      <c r="AH192" s="362"/>
      <c r="AI192" s="362"/>
    </row>
    <row r="193" spans="1:35"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c r="AG193" s="362"/>
      <c r="AH193" s="362"/>
      <c r="AI193" s="362"/>
    </row>
    <row r="194" spans="1:35"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c r="AG194" s="362"/>
      <c r="AH194" s="362"/>
      <c r="AI194" s="362"/>
    </row>
    <row r="195" spans="1:35"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c r="AG195" s="362"/>
      <c r="AH195" s="362"/>
      <c r="AI195" s="362"/>
    </row>
    <row r="196" spans="1:35"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c r="AG196" s="362"/>
      <c r="AH196" s="362"/>
      <c r="AI196" s="362"/>
    </row>
    <row r="197" spans="1:35"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c r="AG197" s="362"/>
      <c r="AH197" s="362"/>
      <c r="AI197" s="362"/>
    </row>
    <row r="198" spans="1:35" s="316" customFormat="1" ht="24"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c r="AG198" s="362"/>
      <c r="AH198" s="362"/>
      <c r="AI198" s="362"/>
    </row>
    <row r="199" spans="1:35"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c r="AG199" s="362"/>
      <c r="AH199" s="362"/>
      <c r="AI199" s="362"/>
    </row>
    <row r="200" spans="1:35"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c r="AG200" s="362"/>
      <c r="AH200" s="362"/>
      <c r="AI200" s="362"/>
    </row>
    <row r="201" spans="1:35"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c r="AG201" s="362"/>
      <c r="AH201" s="362"/>
      <c r="AI201" s="362"/>
    </row>
    <row r="202" spans="1:35"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c r="AG202" s="362"/>
      <c r="AH202" s="362"/>
      <c r="AI202" s="362"/>
    </row>
    <row r="203" spans="1:35"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c r="AG203" s="362"/>
      <c r="AH203" s="362"/>
      <c r="AI203" s="362"/>
    </row>
    <row r="204" spans="1:35"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c r="AG204" s="362"/>
      <c r="AH204" s="362"/>
      <c r="AI204" s="362"/>
    </row>
    <row r="205" spans="1:35"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c r="AG205" s="362"/>
      <c r="AH205" s="362"/>
      <c r="AI205" s="362"/>
    </row>
    <row r="206" spans="1:35" s="310" customFormat="1" ht="12.95" customHeight="1" x14ac:dyDescent="0.2">
      <c r="A206" s="141"/>
      <c r="B206" s="577"/>
      <c r="C206" s="577"/>
      <c r="D206" s="577"/>
      <c r="E206" s="577"/>
      <c r="F206" s="577"/>
      <c r="G206" s="577"/>
      <c r="H206" s="577"/>
      <c r="I206" s="577"/>
      <c r="J206" s="577"/>
      <c r="K206" s="577"/>
      <c r="L206" s="577"/>
      <c r="M206" s="577"/>
      <c r="N206" s="577"/>
      <c r="O206" s="577"/>
      <c r="P206" s="577"/>
      <c r="Q206" s="577"/>
      <c r="R206" s="577"/>
      <c r="S206" s="577"/>
      <c r="T206" s="577"/>
      <c r="U206" s="577"/>
      <c r="V206" s="577"/>
      <c r="W206" s="577"/>
      <c r="X206" s="577"/>
      <c r="Y206" s="577"/>
      <c r="Z206" s="577"/>
      <c r="AA206" s="577"/>
      <c r="AB206" s="577"/>
      <c r="AC206" s="577"/>
      <c r="AD206" s="577"/>
      <c r="AE206" s="577"/>
      <c r="AF206" s="577"/>
      <c r="AG206" s="577"/>
      <c r="AH206" s="577"/>
      <c r="AI206" s="577"/>
    </row>
    <row r="207" spans="1:35"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c r="AG207" s="362"/>
      <c r="AH207" s="362"/>
      <c r="AI207" s="362"/>
    </row>
    <row r="208" spans="1:35"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c r="AG208" s="362"/>
      <c r="AH208" s="362"/>
      <c r="AI208" s="362"/>
    </row>
    <row r="209" spans="1:35"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c r="AG209" s="362"/>
      <c r="AH209" s="362"/>
      <c r="AI209" s="362"/>
    </row>
    <row r="210" spans="1:35"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c r="AG210" s="362"/>
      <c r="AH210" s="362"/>
      <c r="AI210" s="362"/>
    </row>
    <row r="211" spans="1:35"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c r="AG211" s="362"/>
      <c r="AH211" s="362"/>
      <c r="AI211" s="362"/>
    </row>
    <row r="212" spans="1:35"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c r="AG212" s="362"/>
      <c r="AH212" s="362"/>
      <c r="AI212" s="362"/>
    </row>
    <row r="213" spans="1:35"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c r="AG213" s="362"/>
      <c r="AH213" s="362"/>
      <c r="AI213" s="362"/>
    </row>
    <row r="214" spans="1:35"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c r="AG214" s="362"/>
      <c r="AH214" s="362"/>
      <c r="AI214" s="362"/>
    </row>
    <row r="215" spans="1:35"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c r="AG215" s="362"/>
      <c r="AH215" s="362"/>
      <c r="AI215" s="362"/>
    </row>
    <row r="216" spans="1:35" s="316" customFormat="1" ht="24"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c r="AG216" s="362"/>
      <c r="AH216" s="362"/>
      <c r="AI216" s="362"/>
    </row>
    <row r="217" spans="1:35" s="316" customFormat="1" ht="12.95" customHeigh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c r="AG217" s="362"/>
      <c r="AH217" s="362"/>
      <c r="AI217" s="362"/>
    </row>
    <row r="218" spans="1:35" s="316" customFormat="1" ht="12.95" customHeight="1" x14ac:dyDescent="0.2">
      <c r="A218" s="346"/>
      <c r="B218" s="362"/>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c r="AG218" s="362"/>
      <c r="AH218" s="362"/>
      <c r="AI218" s="362"/>
    </row>
    <row r="219" spans="1:35" s="316" customFormat="1" ht="12.95" customHeight="1" x14ac:dyDescent="0.2">
      <c r="A219" s="346"/>
      <c r="B219" s="362"/>
      <c r="C219" s="362"/>
      <c r="D219" s="362"/>
      <c r="E219" s="362"/>
      <c r="F219" s="362"/>
      <c r="G219" s="362"/>
      <c r="H219" s="362"/>
      <c r="I219" s="362"/>
      <c r="J219" s="362"/>
      <c r="K219" s="362"/>
      <c r="L219" s="362"/>
      <c r="M219" s="362"/>
      <c r="N219" s="362"/>
      <c r="O219" s="362"/>
      <c r="P219" s="362"/>
      <c r="Q219" s="362"/>
      <c r="R219" s="362"/>
      <c r="S219" s="362"/>
      <c r="T219" s="362"/>
      <c r="U219" s="362"/>
      <c r="V219" s="362"/>
      <c r="W219" s="362"/>
      <c r="X219" s="362"/>
      <c r="Y219" s="362"/>
      <c r="Z219" s="362"/>
      <c r="AA219" s="362"/>
      <c r="AB219" s="362"/>
      <c r="AC219" s="362"/>
      <c r="AD219" s="362"/>
      <c r="AE219" s="362"/>
      <c r="AF219" s="362"/>
      <c r="AG219" s="362"/>
      <c r="AH219" s="362"/>
      <c r="AI219" s="362"/>
    </row>
    <row r="220" spans="1:35" s="316" customFormat="1" ht="12.95" customHeight="1" x14ac:dyDescent="0.2">
      <c r="A220" s="346"/>
      <c r="B220" s="362"/>
      <c r="C220" s="362"/>
      <c r="D220" s="362"/>
      <c r="E220" s="362"/>
      <c r="F220" s="362"/>
      <c r="G220" s="362"/>
      <c r="H220" s="362"/>
      <c r="I220" s="362"/>
      <c r="J220" s="362"/>
      <c r="K220" s="362"/>
      <c r="L220" s="362"/>
      <c r="M220" s="362"/>
      <c r="N220" s="362"/>
      <c r="O220" s="362"/>
      <c r="P220" s="362"/>
      <c r="Q220" s="362"/>
      <c r="R220" s="362"/>
      <c r="S220" s="362"/>
      <c r="T220" s="362"/>
      <c r="U220" s="362"/>
      <c r="V220" s="362"/>
      <c r="W220" s="362"/>
      <c r="X220" s="362"/>
      <c r="Y220" s="362"/>
      <c r="Z220" s="362"/>
      <c r="AA220" s="362"/>
      <c r="AB220" s="362"/>
      <c r="AC220" s="362"/>
      <c r="AD220" s="362"/>
      <c r="AE220" s="362"/>
      <c r="AF220" s="362"/>
      <c r="AG220" s="362"/>
      <c r="AH220" s="362"/>
      <c r="AI220" s="362"/>
    </row>
    <row r="221" spans="1:35" ht="12.95" customHeight="1" x14ac:dyDescent="0.2"/>
    <row r="222" spans="1:35" ht="12.95" customHeight="1" x14ac:dyDescent="0.2"/>
    <row r="223" spans="1:35" ht="12.95" customHeight="1" x14ac:dyDescent="0.2"/>
    <row r="224" spans="1:35" ht="12.95" customHeight="1" x14ac:dyDescent="0.2"/>
    <row r="225" spans="1:35" ht="12.95" customHeight="1" x14ac:dyDescent="0.2"/>
    <row r="226" spans="1:35" ht="12.95" customHeight="1" x14ac:dyDescent="0.2"/>
    <row r="227" spans="1:35" ht="12.95" customHeight="1" x14ac:dyDescent="0.2"/>
    <row r="228" spans="1:35" s="310" customFormat="1" ht="12.95" customHeight="1" x14ac:dyDescent="0.2">
      <c r="A228" s="141"/>
      <c r="B228" s="577"/>
      <c r="C228" s="577"/>
      <c r="D228" s="577"/>
      <c r="E228" s="577"/>
      <c r="F228" s="577"/>
      <c r="G228" s="577"/>
      <c r="H228" s="577"/>
      <c r="I228" s="577"/>
      <c r="J228" s="577"/>
      <c r="K228" s="577"/>
      <c r="L228" s="577"/>
      <c r="M228" s="577"/>
      <c r="N228" s="577"/>
      <c r="O228" s="577"/>
      <c r="P228" s="577"/>
      <c r="Q228" s="577"/>
      <c r="R228" s="577"/>
      <c r="S228" s="577"/>
      <c r="T228" s="577"/>
      <c r="U228" s="577"/>
      <c r="V228" s="577"/>
      <c r="W228" s="577"/>
      <c r="X228" s="577"/>
      <c r="Y228" s="577"/>
      <c r="Z228" s="577"/>
      <c r="AA228" s="577"/>
      <c r="AB228" s="577"/>
      <c r="AC228" s="577"/>
      <c r="AD228" s="577"/>
      <c r="AE228" s="577"/>
      <c r="AF228" s="577"/>
      <c r="AG228" s="577"/>
      <c r="AH228" s="577"/>
      <c r="AI228" s="577"/>
    </row>
    <row r="229" spans="1:35"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c r="AG229" s="362"/>
      <c r="AH229" s="362"/>
      <c r="AI229" s="362"/>
    </row>
    <row r="230" spans="1:35"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c r="AG230" s="362"/>
      <c r="AH230" s="362"/>
      <c r="AI230" s="362"/>
    </row>
    <row r="231" spans="1:35"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c r="AG231" s="362"/>
      <c r="AH231" s="362"/>
      <c r="AI231" s="362"/>
    </row>
    <row r="232" spans="1:35"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c r="AG232" s="362"/>
      <c r="AH232" s="362"/>
      <c r="AI232" s="362"/>
    </row>
    <row r="233" spans="1:35"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c r="AG233" s="362"/>
      <c r="AH233" s="362"/>
      <c r="AI233" s="362"/>
    </row>
    <row r="234" spans="1:35"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c r="AG234" s="362"/>
      <c r="AH234" s="362"/>
      <c r="AI234" s="362"/>
    </row>
    <row r="235" spans="1:35"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c r="AG235" s="362"/>
      <c r="AH235" s="362"/>
      <c r="AI235" s="362"/>
    </row>
    <row r="236" spans="1:35"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c r="AG236" s="362"/>
      <c r="AH236" s="362"/>
      <c r="AI236" s="362"/>
    </row>
    <row r="237" spans="1:35"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c r="AG237" s="362"/>
      <c r="AH237" s="362"/>
      <c r="AI237" s="362"/>
    </row>
    <row r="238" spans="1:35" s="316" customFormat="1" ht="24"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c r="AG238" s="362"/>
      <c r="AH238" s="362"/>
      <c r="AI238" s="362"/>
    </row>
    <row r="239" spans="1:35"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c r="AG239" s="362"/>
      <c r="AH239" s="362"/>
      <c r="AI239" s="362"/>
    </row>
    <row r="240" spans="1:35"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c r="AG240" s="362"/>
      <c r="AH240" s="362"/>
      <c r="AI240" s="362"/>
    </row>
    <row r="241" spans="1:35"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c r="AG241" s="362"/>
      <c r="AH241" s="362"/>
      <c r="AI241" s="362"/>
    </row>
    <row r="242" spans="1:35"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c r="AG242" s="362"/>
      <c r="AH242" s="362"/>
      <c r="AI242" s="362"/>
    </row>
    <row r="243" spans="1:35"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c r="AG243" s="362"/>
      <c r="AH243" s="362"/>
      <c r="AI243" s="362"/>
    </row>
    <row r="244" spans="1:35"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c r="AG244" s="362"/>
      <c r="AH244" s="362"/>
      <c r="AI244" s="362"/>
    </row>
    <row r="245" spans="1:35"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c r="AG245" s="362"/>
      <c r="AH245" s="362"/>
      <c r="AI245" s="362"/>
    </row>
    <row r="246" spans="1:35"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c r="AG246" s="362"/>
      <c r="AH246" s="362"/>
      <c r="AI246" s="362"/>
    </row>
    <row r="247" spans="1:35"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c r="AG247" s="362"/>
      <c r="AH247" s="362"/>
      <c r="AI247" s="362"/>
    </row>
    <row r="248" spans="1:35"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c r="AG248" s="362"/>
      <c r="AH248" s="362"/>
      <c r="AI248" s="362"/>
    </row>
    <row r="249" spans="1:35"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c r="AG249" s="362"/>
      <c r="AH249" s="362"/>
      <c r="AI249" s="362"/>
    </row>
    <row r="250" spans="1:35" s="310" customFormat="1" ht="12.95" customHeight="1" x14ac:dyDescent="0.2">
      <c r="A250" s="141"/>
      <c r="B250" s="577"/>
      <c r="C250" s="577"/>
      <c r="D250" s="577"/>
      <c r="E250" s="577"/>
      <c r="F250" s="577"/>
      <c r="G250" s="577"/>
      <c r="H250" s="577"/>
      <c r="I250" s="577"/>
      <c r="J250" s="577"/>
      <c r="K250" s="577"/>
      <c r="L250" s="577"/>
      <c r="M250" s="577"/>
      <c r="N250" s="577"/>
      <c r="O250" s="577"/>
      <c r="P250" s="577"/>
      <c r="Q250" s="577"/>
      <c r="R250" s="577"/>
      <c r="S250" s="577"/>
      <c r="T250" s="577"/>
      <c r="U250" s="577"/>
      <c r="V250" s="577"/>
      <c r="W250" s="577"/>
      <c r="X250" s="577"/>
      <c r="Y250" s="577"/>
      <c r="Z250" s="577"/>
      <c r="AA250" s="577"/>
      <c r="AB250" s="577"/>
      <c r="AC250" s="577"/>
      <c r="AD250" s="577"/>
      <c r="AE250" s="577"/>
      <c r="AF250" s="577"/>
      <c r="AG250" s="577"/>
      <c r="AH250" s="577"/>
      <c r="AI250" s="577"/>
    </row>
    <row r="251" spans="1:35"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c r="AG251" s="362"/>
      <c r="AH251" s="362"/>
      <c r="AI251" s="362"/>
    </row>
    <row r="252" spans="1:35"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c r="AG252" s="362"/>
      <c r="AH252" s="362"/>
      <c r="AI252" s="362"/>
    </row>
    <row r="253" spans="1:35"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c r="AG253" s="362"/>
      <c r="AH253" s="362"/>
      <c r="AI253" s="362"/>
    </row>
    <row r="254" spans="1:35"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c r="AG254" s="362"/>
      <c r="AH254" s="362"/>
      <c r="AI254" s="362"/>
    </row>
    <row r="255" spans="1:35"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c r="AG255" s="362"/>
      <c r="AH255" s="362"/>
      <c r="AI255" s="362"/>
    </row>
    <row r="256" spans="1:35"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c r="AG256" s="362"/>
      <c r="AH256" s="362"/>
      <c r="AI256" s="362"/>
    </row>
    <row r="257" spans="1:35" s="316" customFormat="1" ht="12.95" customHeigh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c r="AG257" s="362"/>
      <c r="AH257" s="362"/>
      <c r="AI257" s="362"/>
    </row>
    <row r="258" spans="1:35" s="316" customFormat="1" ht="12.95" customHeight="1" x14ac:dyDescent="0.2">
      <c r="A258" s="346"/>
      <c r="B258" s="362"/>
      <c r="C258" s="362"/>
      <c r="D258" s="362"/>
      <c r="E258" s="362"/>
      <c r="F258" s="362"/>
      <c r="G258" s="362"/>
      <c r="H258" s="362"/>
      <c r="I258" s="362"/>
      <c r="J258" s="362"/>
      <c r="K258" s="362"/>
      <c r="L258" s="362"/>
      <c r="M258" s="362"/>
      <c r="N258" s="362"/>
      <c r="O258" s="362"/>
      <c r="P258" s="362"/>
      <c r="Q258" s="362"/>
      <c r="R258" s="362"/>
      <c r="S258" s="362"/>
      <c r="T258" s="362"/>
      <c r="U258" s="362"/>
      <c r="V258" s="362"/>
      <c r="W258" s="362"/>
      <c r="X258" s="362"/>
      <c r="Y258" s="362"/>
      <c r="Z258" s="362"/>
      <c r="AA258" s="362"/>
      <c r="AB258" s="362"/>
      <c r="AC258" s="362"/>
      <c r="AD258" s="362"/>
      <c r="AE258" s="362"/>
      <c r="AF258" s="362"/>
      <c r="AG258" s="362"/>
      <c r="AH258" s="362"/>
      <c r="AI258" s="362"/>
    </row>
    <row r="259" spans="1:35" s="316" customFormat="1" ht="12.95" customHeight="1" x14ac:dyDescent="0.2">
      <c r="A259" s="346"/>
      <c r="B259" s="362"/>
      <c r="C259" s="362"/>
      <c r="D259" s="362"/>
      <c r="E259" s="362"/>
      <c r="F259" s="362"/>
      <c r="G259" s="362"/>
      <c r="H259" s="362"/>
      <c r="I259" s="362"/>
      <c r="J259" s="362"/>
      <c r="K259" s="362"/>
      <c r="L259" s="362"/>
      <c r="M259" s="362"/>
      <c r="N259" s="362"/>
      <c r="O259" s="362"/>
      <c r="P259" s="362"/>
      <c r="Q259" s="362"/>
      <c r="R259" s="362"/>
      <c r="S259" s="362"/>
      <c r="T259" s="362"/>
      <c r="U259" s="362"/>
      <c r="V259" s="362"/>
      <c r="W259" s="362"/>
      <c r="X259" s="362"/>
      <c r="Y259" s="362"/>
      <c r="Z259" s="362"/>
      <c r="AA259" s="362"/>
      <c r="AB259" s="362"/>
      <c r="AC259" s="362"/>
      <c r="AD259" s="362"/>
      <c r="AE259" s="362"/>
      <c r="AF259" s="362"/>
      <c r="AG259" s="362"/>
      <c r="AH259" s="362"/>
      <c r="AI259" s="362"/>
    </row>
    <row r="260" spans="1:35" s="316" customFormat="1" ht="24" customHeight="1" x14ac:dyDescent="0.2">
      <c r="A260" s="346"/>
      <c r="B260" s="362"/>
      <c r="C260" s="362"/>
      <c r="D260" s="362"/>
      <c r="E260" s="362"/>
      <c r="F260" s="362"/>
      <c r="G260" s="362"/>
      <c r="H260" s="362"/>
      <c r="I260" s="362"/>
      <c r="J260" s="362"/>
      <c r="K260" s="362"/>
      <c r="L260" s="362"/>
      <c r="M260" s="362"/>
      <c r="N260" s="362"/>
      <c r="O260" s="362"/>
      <c r="P260" s="362"/>
      <c r="Q260" s="362"/>
      <c r="R260" s="362"/>
      <c r="S260" s="362"/>
      <c r="T260" s="362"/>
      <c r="U260" s="362"/>
      <c r="V260" s="362"/>
      <c r="W260" s="362"/>
      <c r="X260" s="362"/>
      <c r="Y260" s="362"/>
      <c r="Z260" s="362"/>
      <c r="AA260" s="362"/>
      <c r="AB260" s="362"/>
      <c r="AC260" s="362"/>
      <c r="AD260" s="362"/>
      <c r="AE260" s="362"/>
      <c r="AF260" s="362"/>
      <c r="AG260" s="362"/>
      <c r="AH260" s="362"/>
      <c r="AI260" s="362"/>
    </row>
    <row r="261" spans="1:35" s="316" customFormat="1" ht="12.95" customHeight="1" x14ac:dyDescent="0.2">
      <c r="A261" s="346"/>
      <c r="B261" s="362"/>
      <c r="C261" s="362"/>
      <c r="D261" s="362"/>
      <c r="E261" s="362"/>
      <c r="F261" s="362"/>
      <c r="G261" s="362"/>
      <c r="H261" s="362"/>
      <c r="I261" s="362"/>
      <c r="J261" s="362"/>
      <c r="K261" s="362"/>
      <c r="L261" s="362"/>
      <c r="M261" s="362"/>
      <c r="N261" s="362"/>
      <c r="O261" s="362"/>
      <c r="P261" s="362"/>
      <c r="Q261" s="362"/>
      <c r="R261" s="362"/>
      <c r="S261" s="362"/>
      <c r="T261" s="362"/>
      <c r="U261" s="362"/>
      <c r="V261" s="362"/>
      <c r="W261" s="362"/>
      <c r="X261" s="362"/>
      <c r="Y261" s="362"/>
      <c r="Z261" s="362"/>
      <c r="AA261" s="362"/>
      <c r="AB261" s="362"/>
      <c r="AC261" s="362"/>
      <c r="AD261" s="362"/>
      <c r="AE261" s="362"/>
      <c r="AF261" s="362"/>
      <c r="AG261" s="362"/>
      <c r="AH261" s="362"/>
      <c r="AI261" s="362"/>
    </row>
    <row r="262" spans="1:35" s="316" customFormat="1" ht="12.95" customHeight="1" x14ac:dyDescent="0.2">
      <c r="A262" s="346"/>
      <c r="B262" s="362"/>
      <c r="C262" s="362"/>
      <c r="D262" s="362"/>
      <c r="E262" s="362"/>
      <c r="F262" s="362"/>
      <c r="G262" s="362"/>
      <c r="H262" s="362"/>
      <c r="I262" s="362"/>
      <c r="J262" s="362"/>
      <c r="K262" s="362"/>
      <c r="L262" s="362"/>
      <c r="M262" s="362"/>
      <c r="N262" s="362"/>
      <c r="O262" s="362"/>
      <c r="P262" s="362"/>
      <c r="Q262" s="362"/>
      <c r="R262" s="362"/>
      <c r="S262" s="362"/>
      <c r="T262" s="362"/>
      <c r="U262" s="362"/>
      <c r="V262" s="362"/>
      <c r="W262" s="362"/>
      <c r="X262" s="362"/>
      <c r="Y262" s="362"/>
      <c r="Z262" s="362"/>
      <c r="AA262" s="362"/>
      <c r="AB262" s="362"/>
      <c r="AC262" s="362"/>
      <c r="AD262" s="362"/>
      <c r="AE262" s="362"/>
      <c r="AF262" s="362"/>
      <c r="AG262" s="362"/>
      <c r="AH262" s="362"/>
      <c r="AI262" s="362"/>
    </row>
    <row r="263" spans="1:35" s="316" customFormat="1" ht="12.95" customHeight="1" x14ac:dyDescent="0.2">
      <c r="A263" s="346"/>
      <c r="B263" s="362"/>
      <c r="C263" s="362"/>
      <c r="D263" s="362"/>
      <c r="E263" s="362"/>
      <c r="F263" s="362"/>
      <c r="G263" s="362"/>
      <c r="H263" s="362"/>
      <c r="I263" s="362"/>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c r="AF263" s="362"/>
      <c r="AG263" s="362"/>
      <c r="AH263" s="362"/>
      <c r="AI263" s="362"/>
    </row>
    <row r="264" spans="1:35"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c r="AG264" s="362"/>
      <c r="AH264" s="362"/>
      <c r="AI264" s="362"/>
    </row>
    <row r="265" spans="1:35" ht="12.95" customHeight="1" x14ac:dyDescent="0.2"/>
    <row r="266" spans="1:35" ht="12.95" customHeight="1" x14ac:dyDescent="0.2"/>
    <row r="267" spans="1:35" ht="12.95" customHeight="1" x14ac:dyDescent="0.2"/>
    <row r="268" spans="1:35" ht="12.95" customHeight="1" x14ac:dyDescent="0.2"/>
    <row r="269" spans="1:35" ht="12.95" customHeight="1" x14ac:dyDescent="0.2"/>
    <row r="270" spans="1:35" ht="12.95" customHeight="1" x14ac:dyDescent="0.2"/>
    <row r="271" spans="1:35" ht="12.95" customHeight="1" x14ac:dyDescent="0.2"/>
    <row r="272" spans="1:35" s="310" customFormat="1" ht="12.95" customHeight="1" x14ac:dyDescent="0.2">
      <c r="A272" s="141"/>
      <c r="B272" s="577"/>
      <c r="C272" s="577"/>
      <c r="D272" s="577"/>
      <c r="E272" s="577"/>
      <c r="F272" s="577"/>
      <c r="G272" s="577"/>
      <c r="H272" s="577"/>
      <c r="I272" s="577"/>
      <c r="J272" s="577"/>
      <c r="K272" s="577"/>
      <c r="L272" s="577"/>
      <c r="M272" s="577"/>
      <c r="N272" s="577"/>
      <c r="O272" s="577"/>
      <c r="P272" s="577"/>
      <c r="Q272" s="577"/>
      <c r="R272" s="577"/>
      <c r="S272" s="577"/>
      <c r="T272" s="577"/>
      <c r="U272" s="577"/>
      <c r="V272" s="577"/>
      <c r="W272" s="577"/>
      <c r="X272" s="577"/>
      <c r="Y272" s="577"/>
      <c r="Z272" s="577"/>
      <c r="AA272" s="577"/>
      <c r="AB272" s="577"/>
      <c r="AC272" s="577"/>
      <c r="AD272" s="577"/>
      <c r="AE272" s="577"/>
      <c r="AF272" s="577"/>
      <c r="AG272" s="577"/>
      <c r="AH272" s="577"/>
      <c r="AI272" s="577"/>
    </row>
    <row r="273" spans="1:35"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c r="AG273" s="362"/>
      <c r="AH273" s="362"/>
      <c r="AI273" s="362"/>
    </row>
    <row r="274" spans="1:35"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c r="AG274" s="362"/>
      <c r="AH274" s="362"/>
      <c r="AI274" s="362"/>
    </row>
    <row r="275" spans="1:35"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c r="AG275" s="362"/>
      <c r="AH275" s="362"/>
      <c r="AI275" s="362"/>
    </row>
    <row r="276" spans="1:35"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c r="AG276" s="362"/>
      <c r="AH276" s="362"/>
      <c r="AI276" s="362"/>
    </row>
    <row r="277" spans="1:35"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c r="AG277" s="362"/>
      <c r="AH277" s="362"/>
      <c r="AI277" s="362"/>
    </row>
    <row r="278" spans="1:35"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c r="AG278" s="362"/>
      <c r="AH278" s="362"/>
      <c r="AI278" s="362"/>
    </row>
    <row r="279" spans="1:35"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c r="AG279" s="362"/>
      <c r="AH279" s="362"/>
      <c r="AI279" s="362"/>
    </row>
    <row r="280" spans="1:35"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c r="AG280" s="362"/>
      <c r="AH280" s="362"/>
      <c r="AI280" s="362"/>
    </row>
    <row r="281" spans="1:35"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c r="AG281" s="362"/>
      <c r="AH281" s="362"/>
      <c r="AI281" s="362"/>
    </row>
    <row r="282" spans="1:35" s="316" customFormat="1" ht="24"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c r="AG282" s="362"/>
      <c r="AH282" s="362"/>
      <c r="AI282" s="362"/>
    </row>
    <row r="283" spans="1:35"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c r="AG283" s="362"/>
      <c r="AH283" s="362"/>
      <c r="AI283" s="362"/>
    </row>
    <row r="284" spans="1:35"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c r="AG284" s="362"/>
      <c r="AH284" s="362"/>
      <c r="AI284" s="362"/>
    </row>
    <row r="285" spans="1:35"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c r="AG285" s="362"/>
      <c r="AH285" s="362"/>
      <c r="AI285" s="362"/>
    </row>
    <row r="286" spans="1:35"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c r="AG286" s="362"/>
      <c r="AH286" s="362"/>
      <c r="AI286" s="362"/>
    </row>
    <row r="287" spans="1:35"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c r="AG287" s="362"/>
      <c r="AH287" s="362"/>
      <c r="AI287" s="362"/>
    </row>
    <row r="288" spans="1:35"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c r="AG288" s="362"/>
      <c r="AH288" s="362"/>
      <c r="AI288" s="362"/>
    </row>
    <row r="289" spans="1:35"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c r="AG289" s="362"/>
      <c r="AH289" s="362"/>
      <c r="AI289" s="362"/>
    </row>
    <row r="290" spans="1:35" s="310" customFormat="1" ht="12.95" customHeight="1" x14ac:dyDescent="0.2">
      <c r="A290" s="141"/>
      <c r="B290" s="577"/>
      <c r="C290" s="577"/>
      <c r="D290" s="577"/>
      <c r="E290" s="577"/>
      <c r="F290" s="577"/>
      <c r="G290" s="577"/>
      <c r="H290" s="577"/>
      <c r="I290" s="577"/>
      <c r="J290" s="577"/>
      <c r="K290" s="577"/>
      <c r="L290" s="577"/>
      <c r="M290" s="577"/>
      <c r="N290" s="577"/>
      <c r="O290" s="577"/>
      <c r="P290" s="577"/>
      <c r="Q290" s="577"/>
      <c r="R290" s="577"/>
      <c r="S290" s="577"/>
      <c r="T290" s="577"/>
      <c r="U290" s="577"/>
      <c r="V290" s="577"/>
      <c r="W290" s="577"/>
      <c r="X290" s="577"/>
      <c r="Y290" s="577"/>
      <c r="Z290" s="577"/>
      <c r="AA290" s="577"/>
      <c r="AB290" s="577"/>
      <c r="AC290" s="577"/>
      <c r="AD290" s="577"/>
      <c r="AE290" s="577"/>
      <c r="AF290" s="577"/>
      <c r="AG290" s="577"/>
      <c r="AH290" s="577"/>
      <c r="AI290" s="577"/>
    </row>
    <row r="291" spans="1:35"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c r="AG291" s="362"/>
      <c r="AH291" s="362"/>
      <c r="AI291" s="362"/>
    </row>
    <row r="292" spans="1:35"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c r="AG292" s="362"/>
      <c r="AH292" s="362"/>
      <c r="AI292" s="362"/>
    </row>
    <row r="293" spans="1:35"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c r="AG293" s="362"/>
      <c r="AH293" s="362"/>
      <c r="AI293" s="362"/>
    </row>
    <row r="294" spans="1:35"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c r="AG294" s="362"/>
      <c r="AH294" s="362"/>
      <c r="AI294" s="362"/>
    </row>
    <row r="295" spans="1:35"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c r="AG295" s="362"/>
      <c r="AH295" s="362"/>
      <c r="AI295" s="362"/>
    </row>
    <row r="296" spans="1:35"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c r="AG296" s="362"/>
      <c r="AH296" s="362"/>
      <c r="AI296" s="362"/>
    </row>
    <row r="297" spans="1:35" s="316" customFormat="1" ht="12.95" customHeigh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c r="AG297" s="362"/>
      <c r="AH297" s="362"/>
      <c r="AI297" s="362"/>
    </row>
    <row r="298" spans="1:35" s="316" customFormat="1" ht="12.95" customHeight="1" x14ac:dyDescent="0.2">
      <c r="A298" s="346"/>
      <c r="B298" s="362"/>
      <c r="C298" s="362"/>
      <c r="D298" s="362"/>
      <c r="E298" s="362"/>
      <c r="F298" s="362"/>
      <c r="G298" s="362"/>
      <c r="H298" s="362"/>
      <c r="I298" s="362"/>
      <c r="J298" s="362"/>
      <c r="K298" s="362"/>
      <c r="L298" s="362"/>
      <c r="M298" s="362"/>
      <c r="N298" s="362"/>
      <c r="O298" s="362"/>
      <c r="P298" s="362"/>
      <c r="Q298" s="362"/>
      <c r="R298" s="362"/>
      <c r="S298" s="362"/>
      <c r="T298" s="362"/>
      <c r="U298" s="362"/>
      <c r="V298" s="362"/>
      <c r="W298" s="362"/>
      <c r="X298" s="362"/>
      <c r="Y298" s="362"/>
      <c r="Z298" s="362"/>
      <c r="AA298" s="362"/>
      <c r="AB298" s="362"/>
      <c r="AC298" s="362"/>
      <c r="AD298" s="362"/>
      <c r="AE298" s="362"/>
      <c r="AF298" s="362"/>
      <c r="AG298" s="362"/>
      <c r="AH298" s="362"/>
      <c r="AI298" s="362"/>
    </row>
    <row r="299" spans="1:35" s="316" customFormat="1" ht="12.95" customHeight="1" x14ac:dyDescent="0.2">
      <c r="A299" s="346"/>
      <c r="B299" s="362"/>
      <c r="C299" s="362"/>
      <c r="D299" s="362"/>
      <c r="E299" s="362"/>
      <c r="F299" s="362"/>
      <c r="G299" s="362"/>
      <c r="H299" s="362"/>
      <c r="I299" s="362"/>
      <c r="J299" s="362"/>
      <c r="K299" s="362"/>
      <c r="L299" s="362"/>
      <c r="M299" s="362"/>
      <c r="N299" s="362"/>
      <c r="O299" s="362"/>
      <c r="P299" s="362"/>
      <c r="Q299" s="362"/>
      <c r="R299" s="362"/>
      <c r="S299" s="362"/>
      <c r="T299" s="362"/>
      <c r="U299" s="362"/>
      <c r="V299" s="362"/>
      <c r="W299" s="362"/>
      <c r="X299" s="362"/>
      <c r="Y299" s="362"/>
      <c r="Z299" s="362"/>
      <c r="AA299" s="362"/>
      <c r="AB299" s="362"/>
      <c r="AC299" s="362"/>
      <c r="AD299" s="362"/>
      <c r="AE299" s="362"/>
      <c r="AF299" s="362"/>
      <c r="AG299" s="362"/>
      <c r="AH299" s="362"/>
      <c r="AI299" s="362"/>
    </row>
    <row r="300" spans="1:35" s="316" customFormat="1" ht="24" customHeight="1" x14ac:dyDescent="0.2">
      <c r="A300" s="346"/>
      <c r="B300" s="362"/>
      <c r="C300" s="362"/>
      <c r="D300" s="362"/>
      <c r="E300" s="362"/>
      <c r="F300" s="362"/>
      <c r="G300" s="362"/>
      <c r="H300" s="362"/>
      <c r="I300" s="362"/>
      <c r="J300" s="362"/>
      <c r="K300" s="362"/>
      <c r="L300" s="362"/>
      <c r="M300" s="362"/>
      <c r="N300" s="362"/>
      <c r="O300" s="362"/>
      <c r="P300" s="362"/>
      <c r="Q300" s="362"/>
      <c r="R300" s="362"/>
      <c r="S300" s="362"/>
      <c r="T300" s="362"/>
      <c r="U300" s="362"/>
      <c r="V300" s="362"/>
      <c r="W300" s="362"/>
      <c r="X300" s="362"/>
      <c r="Y300" s="362"/>
      <c r="Z300" s="362"/>
      <c r="AA300" s="362"/>
      <c r="AB300" s="362"/>
      <c r="AC300" s="362"/>
      <c r="AD300" s="362"/>
      <c r="AE300" s="362"/>
      <c r="AF300" s="362"/>
      <c r="AG300" s="362"/>
      <c r="AH300" s="362"/>
      <c r="AI300" s="362"/>
    </row>
    <row r="301" spans="1:35" s="316" customFormat="1" ht="12.95" customHeight="1" x14ac:dyDescent="0.2">
      <c r="A301" s="346"/>
      <c r="B301" s="362"/>
      <c r="C301" s="362"/>
      <c r="D301" s="362"/>
      <c r="E301" s="362"/>
      <c r="F301" s="362"/>
      <c r="G301" s="362"/>
      <c r="H301" s="362"/>
      <c r="I301" s="362"/>
      <c r="J301" s="362"/>
      <c r="K301" s="362"/>
      <c r="L301" s="362"/>
      <c r="M301" s="362"/>
      <c r="N301" s="362"/>
      <c r="O301" s="362"/>
      <c r="P301" s="362"/>
      <c r="Q301" s="362"/>
      <c r="R301" s="362"/>
      <c r="S301" s="362"/>
      <c r="T301" s="362"/>
      <c r="U301" s="362"/>
      <c r="V301" s="362"/>
      <c r="W301" s="362"/>
      <c r="X301" s="362"/>
      <c r="Y301" s="362"/>
      <c r="Z301" s="362"/>
      <c r="AA301" s="362"/>
      <c r="AB301" s="362"/>
      <c r="AC301" s="362"/>
      <c r="AD301" s="362"/>
      <c r="AE301" s="362"/>
      <c r="AF301" s="362"/>
      <c r="AG301" s="362"/>
      <c r="AH301" s="362"/>
      <c r="AI301" s="362"/>
    </row>
    <row r="302" spans="1:35" s="316" customFormat="1" ht="12.95" customHeight="1" x14ac:dyDescent="0.2">
      <c r="A302" s="346"/>
      <c r="B302" s="362"/>
      <c r="C302" s="362"/>
      <c r="D302" s="362"/>
      <c r="E302" s="362"/>
      <c r="F302" s="362"/>
      <c r="G302" s="362"/>
      <c r="H302" s="362"/>
      <c r="I302" s="362"/>
      <c r="J302" s="362"/>
      <c r="K302" s="362"/>
      <c r="L302" s="362"/>
      <c r="M302" s="362"/>
      <c r="N302" s="362"/>
      <c r="O302" s="362"/>
      <c r="P302" s="362"/>
      <c r="Q302" s="362"/>
      <c r="R302" s="362"/>
      <c r="S302" s="362"/>
      <c r="T302" s="362"/>
      <c r="U302" s="362"/>
      <c r="V302" s="362"/>
      <c r="W302" s="362"/>
      <c r="X302" s="362"/>
      <c r="Y302" s="362"/>
      <c r="Z302" s="362"/>
      <c r="AA302" s="362"/>
      <c r="AB302" s="362"/>
      <c r="AC302" s="362"/>
      <c r="AD302" s="362"/>
      <c r="AE302" s="362"/>
      <c r="AF302" s="362"/>
      <c r="AG302" s="362"/>
      <c r="AH302" s="362"/>
      <c r="AI302" s="362"/>
    </row>
    <row r="303" spans="1:35" s="316" customFormat="1" ht="12.95" customHeight="1" x14ac:dyDescent="0.2">
      <c r="A303" s="346"/>
      <c r="B303" s="362"/>
      <c r="C303" s="362"/>
      <c r="D303" s="362"/>
      <c r="E303" s="362"/>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c r="AF303" s="362"/>
      <c r="AG303" s="362"/>
      <c r="AH303" s="362"/>
      <c r="AI303" s="362"/>
    </row>
    <row r="304" spans="1:35" s="316" customFormat="1" ht="10.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c r="AG304" s="362"/>
      <c r="AH304" s="362"/>
      <c r="AI304" s="362"/>
    </row>
    <row r="305" spans="1:35" ht="12.95" customHeight="1" x14ac:dyDescent="0.2"/>
    <row r="306" spans="1:35" ht="12.95" customHeight="1" x14ac:dyDescent="0.2"/>
    <row r="307" spans="1:35" ht="12.95" customHeight="1" x14ac:dyDescent="0.2"/>
    <row r="308" spans="1:35" ht="12.95" customHeight="1" x14ac:dyDescent="0.2"/>
    <row r="309" spans="1:35" ht="12.95" customHeight="1" x14ac:dyDescent="0.2"/>
    <row r="310" spans="1:35" ht="12.95" customHeight="1" x14ac:dyDescent="0.2"/>
    <row r="311" spans="1:35" ht="12.95" customHeight="1" x14ac:dyDescent="0.2"/>
    <row r="312" spans="1:35" s="310" customFormat="1" ht="12.95" customHeight="1" x14ac:dyDescent="0.2">
      <c r="A312" s="141"/>
      <c r="B312" s="577"/>
      <c r="C312" s="577"/>
      <c r="D312" s="577"/>
      <c r="E312" s="577"/>
      <c r="F312" s="577"/>
      <c r="G312" s="577"/>
      <c r="H312" s="577"/>
      <c r="I312" s="577"/>
      <c r="J312" s="577"/>
      <c r="K312" s="577"/>
      <c r="L312" s="577"/>
      <c r="M312" s="577"/>
      <c r="N312" s="577"/>
      <c r="O312" s="577"/>
      <c r="P312" s="577"/>
      <c r="Q312" s="577"/>
      <c r="R312" s="577"/>
      <c r="S312" s="577"/>
      <c r="T312" s="577"/>
      <c r="U312" s="577"/>
      <c r="V312" s="577"/>
      <c r="W312" s="577"/>
      <c r="X312" s="577"/>
      <c r="Y312" s="577"/>
      <c r="Z312" s="577"/>
      <c r="AA312" s="577"/>
      <c r="AB312" s="577"/>
      <c r="AC312" s="577"/>
      <c r="AD312" s="577"/>
      <c r="AE312" s="577"/>
      <c r="AF312" s="577"/>
      <c r="AG312" s="577"/>
      <c r="AH312" s="577"/>
      <c r="AI312" s="577"/>
    </row>
    <row r="313" spans="1:35"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c r="AG313" s="362"/>
      <c r="AH313" s="362"/>
      <c r="AI313" s="362"/>
    </row>
    <row r="314" spans="1:35"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c r="AG314" s="362"/>
      <c r="AH314" s="362"/>
      <c r="AI314" s="362"/>
    </row>
    <row r="315" spans="1:35"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c r="AG315" s="362"/>
      <c r="AH315" s="362"/>
      <c r="AI315" s="362"/>
    </row>
    <row r="316" spans="1:35"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c r="AG316" s="362"/>
      <c r="AH316" s="362"/>
      <c r="AI316" s="362"/>
    </row>
    <row r="317" spans="1:35"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c r="AG317" s="362"/>
      <c r="AH317" s="362"/>
      <c r="AI317" s="362"/>
    </row>
    <row r="318" spans="1:35"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c r="AG318" s="362"/>
      <c r="AH318" s="362"/>
      <c r="AI318" s="362"/>
    </row>
    <row r="319" spans="1:35"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c r="AG319" s="362"/>
      <c r="AH319" s="362"/>
      <c r="AI319" s="362"/>
    </row>
    <row r="320" spans="1:35"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c r="AG320" s="362"/>
      <c r="AH320" s="362"/>
      <c r="AI320" s="362"/>
    </row>
    <row r="321" spans="1:35"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c r="AG321" s="362"/>
      <c r="AH321" s="362"/>
      <c r="AI321" s="362"/>
    </row>
    <row r="322" spans="1:35" s="316" customFormat="1" ht="24"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c r="AG322" s="362"/>
      <c r="AH322" s="362"/>
      <c r="AI322" s="362"/>
    </row>
    <row r="323" spans="1:35"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c r="AG323" s="362"/>
      <c r="AH323" s="362"/>
      <c r="AI323" s="362"/>
    </row>
    <row r="324" spans="1:35"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c r="AG324" s="362"/>
      <c r="AH324" s="362"/>
      <c r="AI324" s="362"/>
    </row>
    <row r="325" spans="1:35"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c r="AG325" s="362"/>
      <c r="AH325" s="362"/>
      <c r="AI325" s="362"/>
    </row>
    <row r="326" spans="1:35"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c r="AG326" s="362"/>
      <c r="AH326" s="362"/>
      <c r="AI326" s="362"/>
    </row>
    <row r="327" spans="1:35"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c r="AG327" s="362"/>
      <c r="AH327" s="362"/>
      <c r="AI327" s="362"/>
    </row>
    <row r="328" spans="1:35"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c r="AG328" s="362"/>
      <c r="AH328" s="362"/>
      <c r="AI328" s="362"/>
    </row>
    <row r="329" spans="1:35"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c r="AG329" s="362"/>
      <c r="AH329" s="362"/>
      <c r="AI329" s="362"/>
    </row>
    <row r="330" spans="1:35" s="310" customFormat="1" ht="12.95" customHeight="1" x14ac:dyDescent="0.2">
      <c r="A330" s="141"/>
      <c r="B330" s="577"/>
      <c r="C330" s="577"/>
      <c r="D330" s="577"/>
      <c r="E330" s="577"/>
      <c r="F330" s="577"/>
      <c r="G330" s="577"/>
      <c r="H330" s="577"/>
      <c r="I330" s="577"/>
      <c r="J330" s="577"/>
      <c r="K330" s="577"/>
      <c r="L330" s="577"/>
      <c r="M330" s="577"/>
      <c r="N330" s="577"/>
      <c r="O330" s="577"/>
      <c r="P330" s="577"/>
      <c r="Q330" s="577"/>
      <c r="R330" s="577"/>
      <c r="S330" s="577"/>
      <c r="T330" s="577"/>
      <c r="U330" s="577"/>
      <c r="V330" s="577"/>
      <c r="W330" s="577"/>
      <c r="X330" s="577"/>
      <c r="Y330" s="577"/>
      <c r="Z330" s="577"/>
      <c r="AA330" s="577"/>
      <c r="AB330" s="577"/>
      <c r="AC330" s="577"/>
      <c r="AD330" s="577"/>
      <c r="AE330" s="577"/>
      <c r="AF330" s="577"/>
      <c r="AG330" s="577"/>
      <c r="AH330" s="577"/>
      <c r="AI330" s="577"/>
    </row>
    <row r="331" spans="1:35"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c r="AG331" s="362"/>
      <c r="AH331" s="362"/>
      <c r="AI331" s="362"/>
    </row>
    <row r="332" spans="1:35"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c r="AG332" s="362"/>
      <c r="AH332" s="362"/>
      <c r="AI332" s="362"/>
    </row>
    <row r="333" spans="1:35"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c r="AG333" s="362"/>
      <c r="AH333" s="362"/>
      <c r="AI333" s="362"/>
    </row>
    <row r="334" spans="1:35"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c r="AG334" s="362"/>
      <c r="AH334" s="362"/>
      <c r="AI334" s="362"/>
    </row>
    <row r="335" spans="1:35"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c r="AG335" s="362"/>
      <c r="AH335" s="362"/>
      <c r="AI335" s="362"/>
    </row>
    <row r="336" spans="1:35"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c r="AG336" s="362"/>
      <c r="AH336" s="362"/>
      <c r="AI336" s="362"/>
    </row>
    <row r="337" spans="1:35"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c r="AG337" s="362"/>
      <c r="AH337" s="362"/>
      <c r="AI337" s="362"/>
    </row>
    <row r="338" spans="1:35"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c r="AG338" s="362"/>
      <c r="AH338" s="362"/>
      <c r="AI338" s="362"/>
    </row>
    <row r="339" spans="1:35"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c r="AG339" s="362"/>
      <c r="AH339" s="362"/>
      <c r="AI339" s="362"/>
    </row>
    <row r="340" spans="1:35" s="316" customFormat="1" ht="24"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c r="AG340" s="362"/>
      <c r="AH340" s="362"/>
      <c r="AI340" s="362"/>
    </row>
    <row r="341" spans="1:35" s="316" customFormat="1" ht="12.95" customHeigh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c r="AG341" s="362"/>
      <c r="AH341" s="362"/>
      <c r="AI341" s="362"/>
    </row>
    <row r="342" spans="1:35" s="316" customFormat="1" ht="12.95" customHeight="1" x14ac:dyDescent="0.2">
      <c r="A342" s="346"/>
      <c r="B342" s="362"/>
      <c r="C342" s="362"/>
      <c r="D342" s="362"/>
      <c r="E342" s="362"/>
      <c r="F342" s="362"/>
      <c r="G342" s="362"/>
      <c r="H342" s="362"/>
      <c r="I342" s="362"/>
      <c r="J342" s="362"/>
      <c r="K342" s="362"/>
      <c r="L342" s="362"/>
      <c r="M342" s="362"/>
      <c r="N342" s="362"/>
      <c r="O342" s="362"/>
      <c r="P342" s="362"/>
      <c r="Q342" s="362"/>
      <c r="R342" s="362"/>
      <c r="S342" s="362"/>
      <c r="T342" s="362"/>
      <c r="U342" s="362"/>
      <c r="V342" s="362"/>
      <c r="W342" s="362"/>
      <c r="X342" s="362"/>
      <c r="Y342" s="362"/>
      <c r="Z342" s="362"/>
      <c r="AA342" s="362"/>
      <c r="AB342" s="362"/>
      <c r="AC342" s="362"/>
      <c r="AD342" s="362"/>
      <c r="AE342" s="362"/>
      <c r="AF342" s="362"/>
      <c r="AG342" s="362"/>
      <c r="AH342" s="362"/>
      <c r="AI342" s="362"/>
    </row>
    <row r="343" spans="1:35" s="316" customFormat="1" ht="12.95" customHeight="1" x14ac:dyDescent="0.2">
      <c r="A343" s="346"/>
      <c r="B343" s="362"/>
      <c r="C343" s="362"/>
      <c r="D343" s="362"/>
      <c r="E343" s="362"/>
      <c r="F343" s="362"/>
      <c r="G343" s="362"/>
      <c r="H343" s="362"/>
      <c r="I343" s="362"/>
      <c r="J343" s="362"/>
      <c r="K343" s="362"/>
      <c r="L343" s="362"/>
      <c r="M343" s="362"/>
      <c r="N343" s="362"/>
      <c r="O343" s="362"/>
      <c r="P343" s="362"/>
      <c r="Q343" s="362"/>
      <c r="R343" s="362"/>
      <c r="S343" s="362"/>
      <c r="T343" s="362"/>
      <c r="U343" s="362"/>
      <c r="V343" s="362"/>
      <c r="W343" s="362"/>
      <c r="X343" s="362"/>
      <c r="Y343" s="362"/>
      <c r="Z343" s="362"/>
      <c r="AA343" s="362"/>
      <c r="AB343" s="362"/>
      <c r="AC343" s="362"/>
      <c r="AD343" s="362"/>
      <c r="AE343" s="362"/>
      <c r="AF343" s="362"/>
      <c r="AG343" s="362"/>
      <c r="AH343" s="362"/>
      <c r="AI343" s="362"/>
    </row>
    <row r="344" spans="1:35" s="316" customFormat="1" ht="12.95" customHeight="1" x14ac:dyDescent="0.2">
      <c r="A344" s="346"/>
      <c r="B344" s="362"/>
      <c r="C344" s="362"/>
      <c r="D344" s="362"/>
      <c r="E344" s="362"/>
      <c r="F344" s="362"/>
      <c r="G344" s="362"/>
      <c r="H344" s="362"/>
      <c r="I344" s="362"/>
      <c r="J344" s="362"/>
      <c r="K344" s="362"/>
      <c r="L344" s="362"/>
      <c r="M344" s="362"/>
      <c r="N344" s="362"/>
      <c r="O344" s="362"/>
      <c r="P344" s="362"/>
      <c r="Q344" s="362"/>
      <c r="R344" s="362"/>
      <c r="S344" s="362"/>
      <c r="T344" s="362"/>
      <c r="U344" s="362"/>
      <c r="V344" s="362"/>
      <c r="W344" s="362"/>
      <c r="X344" s="362"/>
      <c r="Y344" s="362"/>
      <c r="Z344" s="362"/>
      <c r="AA344" s="362"/>
      <c r="AB344" s="362"/>
      <c r="AC344" s="362"/>
      <c r="AD344" s="362"/>
      <c r="AE344" s="362"/>
      <c r="AF344" s="362"/>
      <c r="AG344" s="362"/>
      <c r="AH344" s="362"/>
      <c r="AI344" s="362"/>
    </row>
  </sheetData>
  <mergeCells count="1">
    <mergeCell ref="A20:K20"/>
  </mergeCells>
  <hyperlinks>
    <hyperlink ref="A1" location="Мазмуну!A1" display="МАЗМУНУНА  кайтуу" xr:uid="{00000000-0004-0000-8400-000000000000}"/>
  </hyperlinks>
  <pageMargins left="0.7" right="0.7" top="0.75" bottom="0.75" header="0.3" footer="0.3"/>
  <pageSetup paperSize="9"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AJ421"/>
  <sheetViews>
    <sheetView workbookViewId="0">
      <selection activeCell="M7" sqref="M7"/>
    </sheetView>
  </sheetViews>
  <sheetFormatPr defaultColWidth="9.28515625" defaultRowHeight="12" x14ac:dyDescent="0.2"/>
  <cols>
    <col min="1" max="1" width="42.85546875" style="152" customWidth="1"/>
    <col min="2" max="2" width="9.28515625" style="305" hidden="1" customWidth="1"/>
    <col min="3" max="5" width="8.7109375" style="305" hidden="1" customWidth="1"/>
    <col min="6" max="6" width="8.7109375" style="226" hidden="1" customWidth="1"/>
    <col min="7" max="8" width="9.28515625" style="226" hidden="1" customWidth="1"/>
    <col min="9" max="13" width="9.28515625" style="226" customWidth="1"/>
    <col min="14" max="19" width="9.28515625" style="305" customWidth="1"/>
    <col min="20" max="24" width="9.28515625" style="226" customWidth="1"/>
    <col min="25" max="16384" width="9.28515625" style="305"/>
  </cols>
  <sheetData>
    <row r="1" spans="1:36" s="6" customFormat="1" ht="12.95" customHeight="1" x14ac:dyDescent="0.2">
      <c r="A1" s="952" t="s">
        <v>1375</v>
      </c>
    </row>
    <row r="2" spans="1:36" s="573" customFormat="1" ht="18" customHeight="1" x14ac:dyDescent="0.25">
      <c r="A2" s="154" t="s">
        <v>498</v>
      </c>
      <c r="F2" s="574"/>
      <c r="G2" s="574"/>
      <c r="H2" s="574"/>
      <c r="I2" s="574"/>
      <c r="J2" s="574"/>
      <c r="K2" s="574"/>
      <c r="L2" s="574"/>
      <c r="M2" s="574"/>
      <c r="T2" s="574"/>
      <c r="U2" s="574"/>
      <c r="V2" s="574"/>
      <c r="W2" s="574"/>
      <c r="X2" s="574"/>
    </row>
    <row r="3" spans="1:36" s="573" customFormat="1" ht="18" customHeight="1" x14ac:dyDescent="0.25">
      <c r="A3" s="154" t="s">
        <v>499</v>
      </c>
      <c r="F3" s="574"/>
      <c r="G3" s="574"/>
      <c r="H3" s="574"/>
      <c r="I3" s="574"/>
      <c r="J3" s="574"/>
      <c r="K3" s="574"/>
      <c r="L3" s="574"/>
      <c r="M3" s="574"/>
      <c r="T3" s="574"/>
      <c r="U3" s="574"/>
      <c r="V3" s="574"/>
      <c r="W3" s="574"/>
      <c r="X3" s="574"/>
    </row>
    <row r="4" spans="1:36" ht="18" customHeight="1" thickBot="1" x14ac:dyDescent="0.25">
      <c r="A4" s="139" t="s">
        <v>500</v>
      </c>
      <c r="B4" s="306"/>
      <c r="C4" s="306"/>
      <c r="D4" s="306"/>
      <c r="E4" s="306"/>
      <c r="F4" s="306"/>
      <c r="G4" s="306"/>
      <c r="H4" s="306"/>
      <c r="I4" s="306"/>
      <c r="J4" s="306"/>
      <c r="K4" s="306"/>
      <c r="L4" s="306"/>
      <c r="M4" s="306"/>
    </row>
    <row r="5" spans="1:36"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6" s="310" customFormat="1" ht="8.1" customHeigh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c r="AG6" s="577"/>
      <c r="AH6" s="577"/>
      <c r="AI6" s="577"/>
      <c r="AJ6" s="577"/>
    </row>
    <row r="7" spans="1:36" s="312" customFormat="1" ht="37.700000000000003" customHeight="1" x14ac:dyDescent="0.2">
      <c r="A7" s="360" t="s">
        <v>501</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c r="AG7" s="578"/>
      <c r="AH7" s="578"/>
      <c r="AI7" s="578"/>
      <c r="AJ7" s="578"/>
    </row>
    <row r="8" spans="1:36" s="316" customFormat="1" ht="12.95" customHeigh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c r="AG8" s="362"/>
      <c r="AH8" s="362"/>
      <c r="AI8" s="362"/>
      <c r="AJ8" s="362"/>
    </row>
    <row r="9" spans="1:36" s="316" customFormat="1" ht="12.95" customHeight="1" x14ac:dyDescent="0.2">
      <c r="A9" s="346" t="s">
        <v>489</v>
      </c>
      <c r="B9" s="39">
        <v>67.8</v>
      </c>
      <c r="C9" s="39">
        <v>65.900000000000006</v>
      </c>
      <c r="D9" s="39">
        <v>62.2</v>
      </c>
      <c r="E9" s="39">
        <v>61.1</v>
      </c>
      <c r="F9" s="39">
        <v>59.7</v>
      </c>
      <c r="G9" s="39">
        <v>57.3</v>
      </c>
      <c r="H9" s="39">
        <v>53.7</v>
      </c>
      <c r="I9" s="39">
        <v>62.2</v>
      </c>
      <c r="J9" s="39">
        <v>65.7</v>
      </c>
      <c r="K9" s="39">
        <v>76.2</v>
      </c>
      <c r="L9" s="39">
        <v>72.099999999999994</v>
      </c>
      <c r="M9" s="39">
        <v>71.242613521927083</v>
      </c>
      <c r="N9" s="362"/>
      <c r="O9" s="362"/>
      <c r="P9" s="362"/>
      <c r="Q9" s="362"/>
      <c r="R9" s="362"/>
      <c r="S9" s="362"/>
      <c r="T9" s="362"/>
      <c r="U9" s="362"/>
      <c r="V9" s="362"/>
      <c r="W9" s="362"/>
      <c r="X9" s="362"/>
      <c r="Y9" s="362"/>
      <c r="Z9" s="362"/>
      <c r="AA9" s="362"/>
      <c r="AB9" s="362"/>
      <c r="AC9" s="362"/>
      <c r="AD9" s="362"/>
      <c r="AE9" s="362"/>
      <c r="AF9" s="362"/>
      <c r="AG9" s="362"/>
      <c r="AH9" s="362"/>
      <c r="AI9" s="362"/>
      <c r="AJ9" s="362"/>
    </row>
    <row r="10" spans="1:36" s="316" customFormat="1" ht="12.9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2"/>
    </row>
    <row r="11" spans="1:36" s="316" customFormat="1" ht="24" customHeight="1" x14ac:dyDescent="0.2">
      <c r="A11" s="349" t="s">
        <v>490</v>
      </c>
      <c r="B11" s="39">
        <v>51.8</v>
      </c>
      <c r="C11" s="39">
        <v>46.6</v>
      </c>
      <c r="D11" s="39">
        <v>50.7</v>
      </c>
      <c r="E11" s="39">
        <v>48.1</v>
      </c>
      <c r="F11" s="39">
        <v>44.3</v>
      </c>
      <c r="G11" s="39">
        <v>38.799999999999997</v>
      </c>
      <c r="H11" s="39">
        <v>43.9</v>
      </c>
      <c r="I11" s="39">
        <v>50.6</v>
      </c>
      <c r="J11" s="39">
        <v>51</v>
      </c>
      <c r="K11" s="39">
        <v>65.2</v>
      </c>
      <c r="L11" s="39">
        <v>65.400000000000006</v>
      </c>
      <c r="M11" s="39">
        <v>64.94796113168178</v>
      </c>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row>
    <row r="12" spans="1:36" s="316" customFormat="1" ht="12.95" customHeight="1" x14ac:dyDescent="0.2">
      <c r="A12" s="349" t="s">
        <v>491</v>
      </c>
      <c r="B12" s="39">
        <v>8.5</v>
      </c>
      <c r="C12" s="39">
        <v>7.3</v>
      </c>
      <c r="D12" s="39">
        <v>7.2</v>
      </c>
      <c r="E12" s="39">
        <v>7.5</v>
      </c>
      <c r="F12" s="39">
        <v>8.4</v>
      </c>
      <c r="G12" s="39">
        <v>9.3000000000000007</v>
      </c>
      <c r="H12" s="39">
        <v>5.0999999999999996</v>
      </c>
      <c r="I12" s="39">
        <v>4.5999999999999996</v>
      </c>
      <c r="J12" s="39">
        <v>6.2</v>
      </c>
      <c r="K12" s="39">
        <v>4.4000000000000004</v>
      </c>
      <c r="L12" s="39">
        <v>3.3</v>
      </c>
      <c r="M12" s="39">
        <v>2.7628812705318921</v>
      </c>
      <c r="N12" s="362"/>
      <c r="O12" s="362"/>
      <c r="P12" s="362"/>
      <c r="Q12" s="362"/>
      <c r="R12" s="362"/>
      <c r="S12" s="362"/>
      <c r="T12" s="362"/>
      <c r="U12" s="362"/>
      <c r="V12" s="362"/>
      <c r="W12" s="362"/>
      <c r="X12" s="362"/>
      <c r="Y12" s="362"/>
      <c r="Z12" s="362"/>
      <c r="AA12" s="362"/>
      <c r="AB12" s="362"/>
      <c r="AC12" s="362"/>
      <c r="AD12" s="362"/>
      <c r="AE12" s="362"/>
      <c r="AF12" s="362"/>
      <c r="AG12" s="362"/>
      <c r="AH12" s="362"/>
      <c r="AI12" s="362"/>
      <c r="AJ12" s="362"/>
    </row>
    <row r="13" spans="1:36" s="316" customFormat="1" ht="12.95" customHeight="1" x14ac:dyDescent="0.2">
      <c r="A13" s="349" t="s">
        <v>492</v>
      </c>
      <c r="B13" s="39">
        <v>3.1</v>
      </c>
      <c r="C13" s="39">
        <v>4.2</v>
      </c>
      <c r="D13" s="39">
        <v>3.5</v>
      </c>
      <c r="E13" s="39">
        <v>2.7</v>
      </c>
      <c r="F13" s="39">
        <v>2.9</v>
      </c>
      <c r="G13" s="39">
        <v>2.5</v>
      </c>
      <c r="H13" s="39">
        <v>2</v>
      </c>
      <c r="I13" s="39">
        <v>2.2000000000000002</v>
      </c>
      <c r="J13" s="39">
        <v>1.8</v>
      </c>
      <c r="K13" s="39">
        <v>1.4</v>
      </c>
      <c r="L13" s="39">
        <v>1.2</v>
      </c>
      <c r="M13" s="39">
        <v>1.2433420201770502</v>
      </c>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2"/>
    </row>
    <row r="14" spans="1:36" s="316" customFormat="1" ht="12.95" customHeight="1" x14ac:dyDescent="0.2">
      <c r="A14" s="346" t="s">
        <v>493</v>
      </c>
      <c r="B14" s="39">
        <v>14.7</v>
      </c>
      <c r="C14" s="39">
        <v>16</v>
      </c>
      <c r="D14" s="39">
        <v>17.8</v>
      </c>
      <c r="E14" s="39">
        <v>16.2</v>
      </c>
      <c r="F14" s="39">
        <v>17.600000000000001</v>
      </c>
      <c r="G14" s="39">
        <v>17.3</v>
      </c>
      <c r="H14" s="39">
        <v>18</v>
      </c>
      <c r="I14" s="39">
        <v>12.9</v>
      </c>
      <c r="J14" s="39">
        <v>14.1</v>
      </c>
      <c r="K14" s="39">
        <v>13.6</v>
      </c>
      <c r="L14" s="39">
        <v>10.6</v>
      </c>
      <c r="M14" s="39">
        <v>11.757950557820282</v>
      </c>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2"/>
    </row>
    <row r="15" spans="1:36" s="316" customFormat="1" ht="12.95" customHeight="1" x14ac:dyDescent="0.2">
      <c r="A15" s="346" t="s">
        <v>494</v>
      </c>
      <c r="B15" s="39">
        <v>2.2999999999999998</v>
      </c>
      <c r="C15" s="39">
        <v>2.4</v>
      </c>
      <c r="D15" s="39">
        <v>3</v>
      </c>
      <c r="E15" s="39">
        <v>1.9</v>
      </c>
      <c r="F15" s="39">
        <v>2</v>
      </c>
      <c r="G15" s="39">
        <v>2.8</v>
      </c>
      <c r="H15" s="39">
        <v>3.5</v>
      </c>
      <c r="I15" s="39">
        <v>2.1</v>
      </c>
      <c r="J15" s="39">
        <v>2.6</v>
      </c>
      <c r="K15" s="39">
        <v>2.2000000000000002</v>
      </c>
      <c r="L15" s="39">
        <v>1.7</v>
      </c>
      <c r="M15" s="39">
        <v>1.585544835820242</v>
      </c>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row>
    <row r="16" spans="1:36" s="316" customFormat="1" ht="12.95" customHeight="1" x14ac:dyDescent="0.2">
      <c r="A16" s="346" t="s">
        <v>495</v>
      </c>
      <c r="B16" s="39">
        <v>4.4000000000000004</v>
      </c>
      <c r="C16" s="39">
        <v>4</v>
      </c>
      <c r="D16" s="39">
        <v>5</v>
      </c>
      <c r="E16" s="39">
        <v>9.1999999999999993</v>
      </c>
      <c r="F16" s="39">
        <v>9.3000000000000007</v>
      </c>
      <c r="G16" s="39">
        <v>6.4</v>
      </c>
      <c r="H16" s="39">
        <v>9.6</v>
      </c>
      <c r="I16" s="39">
        <v>10.7</v>
      </c>
      <c r="J16" s="39">
        <v>9.4</v>
      </c>
      <c r="K16" s="39">
        <v>3.5</v>
      </c>
      <c r="L16" s="39">
        <v>7.8</v>
      </c>
      <c r="M16" s="39">
        <v>6.4648066587325488</v>
      </c>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row>
    <row r="17" spans="1:36" s="316" customFormat="1" ht="12.95" customHeight="1" x14ac:dyDescent="0.2">
      <c r="A17" s="346" t="s">
        <v>496</v>
      </c>
      <c r="B17" s="39">
        <v>10.8</v>
      </c>
      <c r="C17" s="39">
        <v>11.8</v>
      </c>
      <c r="D17" s="39">
        <v>12.1</v>
      </c>
      <c r="E17" s="39">
        <v>11.6</v>
      </c>
      <c r="F17" s="39">
        <v>11.5</v>
      </c>
      <c r="G17" s="39">
        <v>16.100000000000001</v>
      </c>
      <c r="H17" s="39">
        <v>15.1</v>
      </c>
      <c r="I17" s="39">
        <v>12.2</v>
      </c>
      <c r="J17" s="39">
        <v>8.1999999999999993</v>
      </c>
      <c r="K17" s="39">
        <v>4.4000000000000004</v>
      </c>
      <c r="L17" s="39">
        <v>7.8</v>
      </c>
      <c r="M17" s="39">
        <v>8.9490844256998514</v>
      </c>
      <c r="N17" s="362"/>
      <c r="O17" s="362"/>
      <c r="P17" s="362"/>
      <c r="Q17" s="362"/>
      <c r="R17" s="362"/>
      <c r="S17" s="362"/>
      <c r="T17" s="362"/>
      <c r="U17" s="362"/>
      <c r="V17" s="362"/>
      <c r="W17" s="362"/>
      <c r="X17" s="362"/>
      <c r="Y17" s="362"/>
      <c r="Z17" s="362"/>
      <c r="AA17" s="362"/>
      <c r="AB17" s="362"/>
      <c r="AC17" s="362"/>
      <c r="AD17" s="362"/>
      <c r="AE17" s="362"/>
      <c r="AF17" s="362"/>
      <c r="AG17" s="362"/>
      <c r="AH17" s="362"/>
      <c r="AI17" s="362"/>
      <c r="AJ17" s="362"/>
    </row>
    <row r="18" spans="1:36" s="316" customFormat="1" ht="12.95" customHeight="1"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c r="AG18" s="362"/>
      <c r="AH18" s="362"/>
      <c r="AI18" s="362"/>
      <c r="AJ18" s="362"/>
    </row>
    <row r="19" spans="1:36" s="316" customFormat="1" ht="14.2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c r="AG19" s="362"/>
      <c r="AH19" s="362"/>
      <c r="AI19" s="362"/>
      <c r="AJ19" s="362"/>
    </row>
    <row r="20" spans="1:36" s="316" customFormat="1" ht="14.25" customHeigh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c r="AG20" s="362"/>
      <c r="AH20" s="362"/>
      <c r="AI20" s="362"/>
      <c r="AJ20" s="362"/>
    </row>
    <row r="21" spans="1:36" s="316" customFormat="1" ht="12.95" customHeigh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c r="AG21" s="362"/>
      <c r="AH21" s="362"/>
      <c r="AI21" s="362"/>
      <c r="AJ21" s="362"/>
    </row>
    <row r="22" spans="1:36" s="573" customFormat="1" ht="18" customHeight="1" x14ac:dyDescent="0.25">
      <c r="A22" s="154" t="s">
        <v>502</v>
      </c>
      <c r="B22" s="154"/>
      <c r="C22" s="154"/>
      <c r="F22" s="574"/>
      <c r="G22" s="574"/>
      <c r="H22" s="574"/>
      <c r="I22" s="574"/>
      <c r="J22" s="574"/>
      <c r="K22" s="574"/>
      <c r="L22" s="574"/>
      <c r="M22" s="574"/>
      <c r="T22" s="574"/>
      <c r="U22" s="574"/>
      <c r="V22" s="574"/>
      <c r="W22" s="574"/>
      <c r="X22" s="574"/>
    </row>
    <row r="23" spans="1:36" s="573" customFormat="1" ht="18" customHeight="1" x14ac:dyDescent="0.25">
      <c r="A23" s="581" t="s">
        <v>503</v>
      </c>
      <c r="F23" s="574"/>
      <c r="G23" s="574"/>
      <c r="H23" s="574"/>
      <c r="I23" s="574"/>
      <c r="J23" s="574"/>
      <c r="K23" s="574"/>
      <c r="L23" s="574"/>
      <c r="M23" s="574"/>
      <c r="T23" s="574"/>
      <c r="U23" s="574"/>
      <c r="V23" s="574"/>
      <c r="W23" s="574"/>
      <c r="X23" s="574"/>
    </row>
    <row r="24" spans="1:36" ht="18" customHeight="1" thickBot="1" x14ac:dyDescent="0.25">
      <c r="A24" s="139" t="s">
        <v>504</v>
      </c>
      <c r="B24" s="306"/>
      <c r="C24" s="306"/>
      <c r="D24" s="306"/>
      <c r="E24" s="306"/>
      <c r="F24" s="306"/>
      <c r="G24" s="306"/>
      <c r="H24" s="306"/>
      <c r="I24" s="306"/>
      <c r="J24" s="306"/>
      <c r="K24" s="306"/>
      <c r="L24" s="306"/>
      <c r="M24" s="306"/>
    </row>
    <row r="25" spans="1:36" s="353" customFormat="1" ht="18" customHeight="1" thickBot="1" x14ac:dyDescent="0.25">
      <c r="A25" s="580"/>
      <c r="B25" s="580">
        <v>2014</v>
      </c>
      <c r="C25" s="580">
        <v>2015</v>
      </c>
      <c r="D25" s="580">
        <v>2015</v>
      </c>
      <c r="E25" s="580">
        <v>2017</v>
      </c>
      <c r="F25" s="580">
        <v>2018</v>
      </c>
      <c r="G25" s="575">
        <v>2019</v>
      </c>
      <c r="H25" s="580">
        <v>2020</v>
      </c>
      <c r="I25" s="575">
        <v>2021</v>
      </c>
      <c r="J25" s="580">
        <v>2022</v>
      </c>
      <c r="K25" s="575">
        <v>2023</v>
      </c>
      <c r="L25" s="580">
        <v>2024</v>
      </c>
      <c r="M25" s="575">
        <v>2025</v>
      </c>
    </row>
    <row r="26" spans="1:36" s="310" customFormat="1" ht="8.1" customHeight="1" x14ac:dyDescent="0.2">
      <c r="A26" s="141"/>
      <c r="B26" s="577"/>
      <c r="C26" s="577"/>
      <c r="D26" s="577"/>
      <c r="E26" s="577"/>
      <c r="F26" s="577"/>
      <c r="G26" s="577"/>
      <c r="H26" s="577"/>
      <c r="I26" s="577"/>
      <c r="J26" s="577"/>
      <c r="K26" s="577"/>
      <c r="L26" s="577"/>
      <c r="M26" s="577"/>
      <c r="N26" s="577"/>
      <c r="O26" s="577"/>
      <c r="P26" s="577"/>
      <c r="Q26" s="577"/>
      <c r="R26" s="577"/>
      <c r="S26" s="577"/>
      <c r="T26" s="577"/>
      <c r="U26" s="577"/>
      <c r="V26" s="577"/>
      <c r="W26" s="577"/>
      <c r="X26" s="577"/>
      <c r="Y26" s="577"/>
      <c r="Z26" s="577"/>
      <c r="AA26" s="577"/>
      <c r="AB26" s="577"/>
      <c r="AC26" s="577"/>
      <c r="AD26" s="577"/>
      <c r="AE26" s="577"/>
      <c r="AF26" s="577"/>
      <c r="AG26" s="577"/>
      <c r="AH26" s="577"/>
      <c r="AI26" s="577"/>
      <c r="AJ26" s="577"/>
    </row>
    <row r="27" spans="1:36" s="312" customFormat="1" ht="36" x14ac:dyDescent="0.2">
      <c r="A27" s="360" t="s">
        <v>501</v>
      </c>
      <c r="B27" s="323">
        <v>100</v>
      </c>
      <c r="C27" s="323">
        <v>100</v>
      </c>
      <c r="D27" s="323">
        <v>100</v>
      </c>
      <c r="E27" s="323">
        <v>100</v>
      </c>
      <c r="F27" s="582">
        <v>100</v>
      </c>
      <c r="G27" s="323">
        <v>100</v>
      </c>
      <c r="H27" s="323">
        <v>100</v>
      </c>
      <c r="I27" s="323">
        <v>100</v>
      </c>
      <c r="J27" s="323">
        <v>100</v>
      </c>
      <c r="K27" s="323">
        <v>100</v>
      </c>
      <c r="L27" s="323">
        <v>100</v>
      </c>
      <c r="M27" s="323">
        <v>100</v>
      </c>
      <c r="N27" s="578"/>
      <c r="O27" s="578"/>
      <c r="P27" s="578"/>
      <c r="Q27" s="578"/>
      <c r="R27" s="578"/>
      <c r="S27" s="578"/>
      <c r="T27" s="578"/>
      <c r="U27" s="578"/>
      <c r="V27" s="578"/>
      <c r="W27" s="578"/>
      <c r="X27" s="578"/>
      <c r="Y27" s="578"/>
      <c r="Z27" s="578"/>
      <c r="AA27" s="578"/>
      <c r="AB27" s="578"/>
      <c r="AC27" s="578"/>
      <c r="AD27" s="578"/>
      <c r="AE27" s="578"/>
      <c r="AF27" s="578"/>
      <c r="AG27" s="578"/>
      <c r="AH27" s="578"/>
      <c r="AI27" s="578"/>
      <c r="AJ27" s="578"/>
    </row>
    <row r="28" spans="1:36" s="316" customFormat="1" ht="12.95" customHeigh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c r="AG28" s="362"/>
      <c r="AH28" s="362"/>
      <c r="AI28" s="362"/>
      <c r="AJ28" s="362"/>
    </row>
    <row r="29" spans="1:36" s="316" customFormat="1" ht="12.95" customHeight="1" x14ac:dyDescent="0.2">
      <c r="A29" s="346" t="s">
        <v>489</v>
      </c>
      <c r="B29" s="39">
        <v>42.2</v>
      </c>
      <c r="C29" s="39">
        <v>54.3</v>
      </c>
      <c r="D29" s="39">
        <v>49.5</v>
      </c>
      <c r="E29" s="39">
        <v>47.8</v>
      </c>
      <c r="F29" s="39">
        <v>42.5</v>
      </c>
      <c r="G29" s="39">
        <v>35.6</v>
      </c>
      <c r="H29" s="39">
        <v>42.3</v>
      </c>
      <c r="I29" s="39">
        <v>45.7</v>
      </c>
      <c r="J29" s="39">
        <v>44.3</v>
      </c>
      <c r="K29" s="39">
        <v>45.4</v>
      </c>
      <c r="L29" s="39">
        <v>43.9</v>
      </c>
      <c r="M29" s="39">
        <v>42.942573004265704</v>
      </c>
      <c r="N29" s="362"/>
      <c r="O29" s="362"/>
      <c r="P29" s="362"/>
      <c r="Q29" s="362"/>
      <c r="R29" s="362"/>
      <c r="S29" s="362"/>
      <c r="T29" s="362"/>
      <c r="U29" s="362"/>
      <c r="V29" s="362"/>
      <c r="W29" s="362"/>
      <c r="X29" s="362"/>
      <c r="Y29" s="362"/>
      <c r="Z29" s="362"/>
      <c r="AA29" s="362"/>
      <c r="AB29" s="362"/>
      <c r="AC29" s="362"/>
      <c r="AD29" s="362"/>
      <c r="AE29" s="362"/>
      <c r="AF29" s="362"/>
      <c r="AG29" s="362"/>
      <c r="AH29" s="362"/>
      <c r="AI29" s="362"/>
      <c r="AJ29" s="362"/>
    </row>
    <row r="30" spans="1:36" s="316" customFormat="1" ht="12.95" customHeigh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c r="AG30" s="362"/>
      <c r="AH30" s="362"/>
      <c r="AI30" s="362"/>
      <c r="AJ30" s="362"/>
    </row>
    <row r="31" spans="1:36" s="316" customFormat="1" ht="24" customHeight="1" x14ac:dyDescent="0.2">
      <c r="A31" s="349" t="s">
        <v>490</v>
      </c>
      <c r="B31" s="39">
        <v>15.5</v>
      </c>
      <c r="C31" s="39">
        <v>33.9</v>
      </c>
      <c r="D31" s="39">
        <v>40.799999999999997</v>
      </c>
      <c r="E31" s="39">
        <v>32</v>
      </c>
      <c r="F31" s="39">
        <v>22.1</v>
      </c>
      <c r="G31" s="39">
        <v>17.5</v>
      </c>
      <c r="H31" s="39">
        <v>23.1</v>
      </c>
      <c r="I31" s="39">
        <v>26.3</v>
      </c>
      <c r="J31" s="39">
        <v>23.8</v>
      </c>
      <c r="K31" s="39">
        <v>25.5</v>
      </c>
      <c r="L31" s="39">
        <v>24.7</v>
      </c>
      <c r="M31" s="39">
        <v>28.459678665078293</v>
      </c>
      <c r="N31" s="362"/>
      <c r="O31" s="362"/>
      <c r="P31" s="362"/>
      <c r="Q31" s="362"/>
      <c r="R31" s="362"/>
      <c r="S31" s="362"/>
      <c r="T31" s="362"/>
      <c r="U31" s="362"/>
      <c r="V31" s="362"/>
      <c r="W31" s="362"/>
      <c r="X31" s="362"/>
      <c r="Y31" s="362"/>
      <c r="Z31" s="362"/>
      <c r="AA31" s="362"/>
      <c r="AB31" s="362"/>
      <c r="AC31" s="362"/>
      <c r="AD31" s="362"/>
      <c r="AE31" s="362"/>
      <c r="AF31" s="362"/>
      <c r="AG31" s="362"/>
      <c r="AH31" s="362"/>
      <c r="AI31" s="362"/>
      <c r="AJ31" s="362"/>
    </row>
    <row r="32" spans="1:36" s="316" customFormat="1" ht="12.95" customHeight="1" x14ac:dyDescent="0.2">
      <c r="A32" s="349" t="s">
        <v>491</v>
      </c>
      <c r="B32" s="39">
        <v>15.9</v>
      </c>
      <c r="C32" s="39">
        <v>12.8</v>
      </c>
      <c r="D32" s="39">
        <v>4.5999999999999996</v>
      </c>
      <c r="E32" s="39">
        <v>4.5999999999999996</v>
      </c>
      <c r="F32" s="39">
        <v>8.5</v>
      </c>
      <c r="G32" s="39">
        <v>6.7</v>
      </c>
      <c r="H32" s="39">
        <v>6.7</v>
      </c>
      <c r="I32" s="39">
        <v>6.1</v>
      </c>
      <c r="J32" s="39">
        <v>5.9</v>
      </c>
      <c r="K32" s="39">
        <v>5.5</v>
      </c>
      <c r="L32" s="39">
        <v>4.5</v>
      </c>
      <c r="M32" s="39">
        <v>3.572658440444608</v>
      </c>
      <c r="N32" s="362"/>
      <c r="O32" s="362"/>
      <c r="P32" s="362"/>
      <c r="Q32" s="362"/>
      <c r="R32" s="362"/>
      <c r="S32" s="362"/>
      <c r="T32" s="362"/>
      <c r="U32" s="362"/>
      <c r="V32" s="362"/>
      <c r="W32" s="362"/>
      <c r="X32" s="362"/>
      <c r="Y32" s="362"/>
      <c r="Z32" s="362"/>
      <c r="AA32" s="362"/>
      <c r="AB32" s="362"/>
      <c r="AC32" s="362"/>
      <c r="AD32" s="362"/>
      <c r="AE32" s="362"/>
      <c r="AF32" s="362"/>
      <c r="AG32" s="362"/>
      <c r="AH32" s="362"/>
      <c r="AI32" s="362"/>
      <c r="AJ32" s="362"/>
    </row>
    <row r="33" spans="1:36" s="316" customFormat="1" ht="12.95" customHeight="1" x14ac:dyDescent="0.2">
      <c r="A33" s="349" t="s">
        <v>492</v>
      </c>
      <c r="B33" s="39">
        <v>1</v>
      </c>
      <c r="C33" s="39">
        <v>1.1000000000000001</v>
      </c>
      <c r="D33" s="39">
        <v>1.1000000000000001</v>
      </c>
      <c r="E33" s="39">
        <v>1.2</v>
      </c>
      <c r="F33" s="39">
        <v>1</v>
      </c>
      <c r="G33" s="39">
        <v>0.8</v>
      </c>
      <c r="H33" s="39">
        <v>0.8</v>
      </c>
      <c r="I33" s="39">
        <v>0.7</v>
      </c>
      <c r="J33" s="39">
        <v>2.6</v>
      </c>
      <c r="K33" s="39">
        <v>2.9</v>
      </c>
      <c r="L33" s="39">
        <v>2.9</v>
      </c>
      <c r="M33" s="39">
        <v>2.5777503793131249</v>
      </c>
      <c r="N33" s="362"/>
      <c r="O33" s="362"/>
      <c r="P33" s="362"/>
      <c r="Q33" s="362"/>
      <c r="R33" s="362"/>
      <c r="S33" s="362"/>
      <c r="T33" s="362"/>
      <c r="U33" s="362"/>
      <c r="V33" s="362"/>
      <c r="W33" s="362"/>
      <c r="X33" s="362"/>
      <c r="Y33" s="362"/>
      <c r="Z33" s="362"/>
      <c r="AA33" s="362"/>
      <c r="AB33" s="362"/>
      <c r="AC33" s="362"/>
      <c r="AD33" s="362"/>
      <c r="AE33" s="362"/>
      <c r="AF33" s="362"/>
      <c r="AG33" s="362"/>
      <c r="AH33" s="362"/>
      <c r="AI33" s="362"/>
      <c r="AJ33" s="362"/>
    </row>
    <row r="34" spans="1:36" s="316" customFormat="1" ht="12.95" customHeight="1" x14ac:dyDescent="0.2">
      <c r="A34" s="346" t="s">
        <v>493</v>
      </c>
      <c r="B34" s="39">
        <v>24.5</v>
      </c>
      <c r="C34" s="39">
        <v>19</v>
      </c>
      <c r="D34" s="39">
        <v>16</v>
      </c>
      <c r="E34" s="39">
        <v>15.2</v>
      </c>
      <c r="F34" s="39">
        <v>15</v>
      </c>
      <c r="G34" s="39">
        <v>15.6</v>
      </c>
      <c r="H34" s="39">
        <v>18.100000000000001</v>
      </c>
      <c r="I34" s="39">
        <v>14</v>
      </c>
      <c r="J34" s="39">
        <v>14.4</v>
      </c>
      <c r="K34" s="39">
        <v>15</v>
      </c>
      <c r="L34" s="39">
        <v>14.4</v>
      </c>
      <c r="M34" s="39">
        <v>11.4748828977865</v>
      </c>
      <c r="N34" s="362"/>
      <c r="O34" s="362"/>
      <c r="P34" s="362"/>
      <c r="Q34" s="362"/>
      <c r="R34" s="362"/>
      <c r="S34" s="362"/>
      <c r="T34" s="362"/>
      <c r="U34" s="362"/>
      <c r="V34" s="362"/>
      <c r="W34" s="362"/>
      <c r="X34" s="362"/>
      <c r="Y34" s="362"/>
      <c r="Z34" s="362"/>
      <c r="AA34" s="362"/>
      <c r="AB34" s="362"/>
      <c r="AC34" s="362"/>
      <c r="AD34" s="362"/>
      <c r="AE34" s="362"/>
      <c r="AF34" s="362"/>
      <c r="AG34" s="362"/>
      <c r="AH34" s="362"/>
      <c r="AI34" s="362"/>
      <c r="AJ34" s="362"/>
    </row>
    <row r="35" spans="1:36" s="316" customFormat="1" ht="12.95" customHeight="1" x14ac:dyDescent="0.2">
      <c r="A35" s="346" t="s">
        <v>494</v>
      </c>
      <c r="B35" s="39">
        <v>4.4000000000000004</v>
      </c>
      <c r="C35" s="39">
        <v>3.2</v>
      </c>
      <c r="D35" s="39">
        <v>3.1</v>
      </c>
      <c r="E35" s="39">
        <v>2.9</v>
      </c>
      <c r="F35" s="39">
        <v>3.1</v>
      </c>
      <c r="G35" s="39">
        <v>2.8</v>
      </c>
      <c r="H35" s="39">
        <v>3.8</v>
      </c>
      <c r="I35" s="39">
        <v>2.2000000000000002</v>
      </c>
      <c r="J35" s="39">
        <v>3.3</v>
      </c>
      <c r="K35" s="39">
        <v>3.7</v>
      </c>
      <c r="L35" s="39">
        <v>3.3</v>
      </c>
      <c r="M35" s="39">
        <v>2.4821343251182464</v>
      </c>
      <c r="N35" s="362"/>
      <c r="O35" s="362"/>
      <c r="P35" s="362"/>
      <c r="Q35" s="362"/>
      <c r="R35" s="362"/>
      <c r="S35" s="362"/>
      <c r="T35" s="362"/>
      <c r="U35" s="362"/>
      <c r="V35" s="362"/>
      <c r="W35" s="362"/>
      <c r="X35" s="362"/>
      <c r="Y35" s="362"/>
      <c r="Z35" s="362"/>
      <c r="AA35" s="362"/>
      <c r="AB35" s="362"/>
      <c r="AC35" s="362"/>
      <c r="AD35" s="362"/>
      <c r="AE35" s="362"/>
      <c r="AF35" s="362"/>
      <c r="AG35" s="362"/>
      <c r="AH35" s="362"/>
      <c r="AI35" s="362"/>
      <c r="AJ35" s="362"/>
    </row>
    <row r="36" spans="1:36" s="316" customFormat="1" ht="12.95" customHeight="1" x14ac:dyDescent="0.2">
      <c r="A36" s="346" t="s">
        <v>495</v>
      </c>
      <c r="B36" s="39">
        <v>12.5</v>
      </c>
      <c r="C36" s="39">
        <v>6.1</v>
      </c>
      <c r="D36" s="39">
        <v>12.5</v>
      </c>
      <c r="E36" s="39">
        <v>17.2</v>
      </c>
      <c r="F36" s="39">
        <v>17.8</v>
      </c>
      <c r="G36" s="39">
        <v>15.8</v>
      </c>
      <c r="H36" s="39">
        <v>17.7</v>
      </c>
      <c r="I36" s="39">
        <v>15</v>
      </c>
      <c r="J36" s="39">
        <v>10.5</v>
      </c>
      <c r="K36" s="39">
        <v>13.5</v>
      </c>
      <c r="L36" s="39">
        <v>20.9</v>
      </c>
      <c r="M36" s="39">
        <v>16.092660488795033</v>
      </c>
      <c r="N36" s="362"/>
      <c r="O36" s="362"/>
      <c r="P36" s="362"/>
      <c r="Q36" s="362"/>
      <c r="R36" s="362"/>
      <c r="S36" s="362"/>
      <c r="T36" s="362"/>
      <c r="U36" s="362"/>
      <c r="V36" s="362"/>
      <c r="W36" s="362"/>
      <c r="X36" s="362"/>
      <c r="Y36" s="362"/>
      <c r="Z36" s="362"/>
      <c r="AA36" s="362"/>
      <c r="AB36" s="362"/>
      <c r="AC36" s="362"/>
      <c r="AD36" s="362"/>
      <c r="AE36" s="362"/>
      <c r="AF36" s="362"/>
      <c r="AG36" s="362"/>
      <c r="AH36" s="362"/>
      <c r="AI36" s="362"/>
      <c r="AJ36" s="362"/>
    </row>
    <row r="37" spans="1:36" s="316" customFormat="1" ht="12.95" customHeight="1" x14ac:dyDescent="0.2">
      <c r="A37" s="346" t="s">
        <v>496</v>
      </c>
      <c r="B37" s="39">
        <v>16.399999999999999</v>
      </c>
      <c r="C37" s="39">
        <v>17.3</v>
      </c>
      <c r="D37" s="39">
        <v>18.899999999999999</v>
      </c>
      <c r="E37" s="39">
        <v>16.899999999999999</v>
      </c>
      <c r="F37" s="39">
        <v>21.6</v>
      </c>
      <c r="G37" s="39">
        <v>30.2</v>
      </c>
      <c r="H37" s="39">
        <v>18.100000000000001</v>
      </c>
      <c r="I37" s="39">
        <v>23.2</v>
      </c>
      <c r="J37" s="39">
        <v>27.5</v>
      </c>
      <c r="K37" s="39">
        <v>22.5</v>
      </c>
      <c r="L37" s="39">
        <v>17.399999999999999</v>
      </c>
      <c r="M37" s="39">
        <v>27.00774928403451</v>
      </c>
      <c r="N37" s="362"/>
      <c r="O37" s="362"/>
      <c r="P37" s="362"/>
      <c r="Q37" s="362"/>
      <c r="R37" s="362"/>
      <c r="S37" s="362"/>
      <c r="T37" s="362"/>
      <c r="U37" s="362"/>
      <c r="V37" s="362"/>
      <c r="W37" s="362"/>
      <c r="X37" s="362"/>
      <c r="Y37" s="362"/>
      <c r="Z37" s="362"/>
      <c r="AA37" s="362"/>
      <c r="AB37" s="362"/>
      <c r="AC37" s="362"/>
      <c r="AD37" s="362"/>
      <c r="AE37" s="362"/>
      <c r="AF37" s="362"/>
      <c r="AG37" s="362"/>
      <c r="AH37" s="362"/>
      <c r="AI37" s="362"/>
      <c r="AJ37" s="362"/>
    </row>
    <row r="38" spans="1:36" s="316" customFormat="1" ht="12.95" customHeight="1" thickBot="1" x14ac:dyDescent="0.25">
      <c r="A38" s="350"/>
      <c r="B38" s="341"/>
      <c r="C38" s="341"/>
      <c r="D38" s="341"/>
      <c r="E38" s="341"/>
      <c r="F38" s="341"/>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c r="AG38" s="362"/>
      <c r="AH38" s="362"/>
      <c r="AI38" s="362"/>
      <c r="AJ38" s="362"/>
    </row>
    <row r="39" spans="1:36"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2"/>
      <c r="AI39" s="362"/>
      <c r="AJ39" s="362"/>
    </row>
    <row r="40" spans="1:36" s="316" customFormat="1" ht="12.95" customHeigh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2"/>
      <c r="AJ40" s="362"/>
    </row>
    <row r="41" spans="1:36"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2"/>
      <c r="AJ41" s="362"/>
    </row>
    <row r="42" spans="1:36"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2"/>
      <c r="AJ42" s="362"/>
    </row>
    <row r="43" spans="1:36" s="310" customFormat="1" ht="12.95" hidden="1" customHeight="1" x14ac:dyDescent="0.2">
      <c r="A43" s="583" t="s">
        <v>505</v>
      </c>
      <c r="B43" s="577"/>
      <c r="C43" s="577"/>
      <c r="D43" s="577"/>
      <c r="E43" s="577"/>
      <c r="F43" s="577"/>
      <c r="G43" s="577"/>
      <c r="H43" s="577"/>
      <c r="I43" s="577"/>
      <c r="J43" s="577"/>
      <c r="K43" s="577"/>
      <c r="L43" s="577"/>
      <c r="M43" s="577"/>
      <c r="N43" s="577"/>
      <c r="O43" s="577"/>
      <c r="P43" s="577"/>
      <c r="Q43" s="577"/>
      <c r="R43" s="577"/>
      <c r="S43" s="577"/>
      <c r="T43" s="577"/>
      <c r="U43" s="577"/>
      <c r="V43" s="577"/>
      <c r="W43" s="577"/>
      <c r="X43" s="577"/>
      <c r="Y43" s="577"/>
      <c r="Z43" s="577"/>
      <c r="AA43" s="577"/>
      <c r="AB43" s="577"/>
      <c r="AC43" s="577"/>
      <c r="AD43" s="577"/>
      <c r="AE43" s="577"/>
      <c r="AF43" s="577"/>
      <c r="AG43" s="577"/>
      <c r="AH43" s="577"/>
      <c r="AI43" s="577"/>
      <c r="AJ43" s="577"/>
    </row>
    <row r="44" spans="1:36"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362"/>
      <c r="AI44" s="362"/>
      <c r="AJ44" s="362"/>
    </row>
    <row r="45" spans="1:36"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c r="AJ45" s="362"/>
    </row>
    <row r="46" spans="1:36"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362"/>
    </row>
    <row r="47" spans="1:36"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2"/>
      <c r="AJ47" s="362"/>
    </row>
    <row r="48" spans="1:36"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row>
    <row r="49" spans="1:36"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c r="AJ49" s="362"/>
    </row>
    <row r="50" spans="1:36"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row>
    <row r="51" spans="1:36"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c r="AG51" s="362"/>
      <c r="AH51" s="362"/>
      <c r="AI51" s="362"/>
      <c r="AJ51" s="362"/>
    </row>
    <row r="52" spans="1:36"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row>
    <row r="53" spans="1:36" s="316" customFormat="1" ht="24"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c r="AG53" s="362"/>
      <c r="AH53" s="362"/>
      <c r="AI53" s="362"/>
      <c r="AJ53" s="362"/>
    </row>
    <row r="54" spans="1:36"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row>
    <row r="55" spans="1:36"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c r="AJ55" s="362"/>
    </row>
    <row r="56" spans="1:36"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row>
    <row r="57" spans="1:36"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362"/>
      <c r="AI57" s="362"/>
      <c r="AJ57" s="362"/>
    </row>
    <row r="58" spans="1:36"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c r="AJ58" s="362"/>
    </row>
    <row r="59" spans="1:36"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row>
    <row r="60" spans="1:36"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row>
    <row r="61" spans="1:36" s="316" customFormat="1" ht="24"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62"/>
      <c r="AI61" s="362"/>
      <c r="AJ61" s="362"/>
    </row>
    <row r="62" spans="1:36"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row>
    <row r="63" spans="1:36"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row>
    <row r="64" spans="1:36"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row>
    <row r="65" spans="1:36" s="310" customFormat="1" ht="12.95" customHeight="1" x14ac:dyDescent="0.2">
      <c r="A65" s="141"/>
      <c r="B65" s="577"/>
      <c r="C65" s="577"/>
      <c r="D65" s="577"/>
      <c r="E65" s="577"/>
      <c r="F65" s="577"/>
      <c r="G65" s="577"/>
      <c r="H65" s="577"/>
      <c r="I65" s="577"/>
      <c r="J65" s="577"/>
      <c r="K65" s="577"/>
      <c r="L65" s="577"/>
      <c r="M65" s="577"/>
      <c r="N65" s="577"/>
      <c r="O65" s="577"/>
      <c r="P65" s="577"/>
      <c r="Q65" s="577"/>
      <c r="R65" s="577"/>
      <c r="S65" s="577"/>
      <c r="T65" s="577"/>
      <c r="U65" s="577"/>
      <c r="V65" s="577"/>
      <c r="W65" s="577"/>
      <c r="X65" s="577"/>
      <c r="Y65" s="577"/>
      <c r="Z65" s="577"/>
      <c r="AA65" s="577"/>
      <c r="AB65" s="577"/>
      <c r="AC65" s="577"/>
      <c r="AD65" s="577"/>
      <c r="AE65" s="577"/>
      <c r="AF65" s="577"/>
      <c r="AG65" s="577"/>
      <c r="AH65" s="577"/>
      <c r="AI65" s="577"/>
      <c r="AJ65" s="577"/>
    </row>
    <row r="66" spans="1:36"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c r="AG66" s="362"/>
      <c r="AH66" s="362"/>
      <c r="AI66" s="362"/>
      <c r="AJ66" s="362"/>
    </row>
    <row r="67" spans="1:36"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62"/>
      <c r="AI67" s="362"/>
      <c r="AJ67" s="362"/>
    </row>
    <row r="68" spans="1:36"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c r="AG68" s="362"/>
      <c r="AH68" s="362"/>
      <c r="AI68" s="362"/>
      <c r="AJ68" s="362"/>
    </row>
    <row r="69" spans="1:36"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2"/>
      <c r="AI69" s="362"/>
      <c r="AJ69" s="362"/>
    </row>
    <row r="70" spans="1:36"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c r="AG70" s="362"/>
      <c r="AH70" s="362"/>
      <c r="AI70" s="362"/>
      <c r="AJ70" s="362"/>
    </row>
    <row r="71" spans="1:36"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62"/>
      <c r="AI71" s="362"/>
      <c r="AJ71" s="362"/>
    </row>
    <row r="72" spans="1:36"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c r="AG72" s="362"/>
      <c r="AH72" s="362"/>
      <c r="AI72" s="362"/>
      <c r="AJ72" s="362"/>
    </row>
    <row r="73" spans="1:36"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c r="AG73" s="362"/>
      <c r="AH73" s="362"/>
      <c r="AI73" s="362"/>
      <c r="AJ73" s="362"/>
    </row>
    <row r="74" spans="1:36"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c r="AG74" s="362"/>
      <c r="AH74" s="362"/>
      <c r="AI74" s="362"/>
      <c r="AJ74" s="362"/>
    </row>
    <row r="75" spans="1:36" s="316" customFormat="1" ht="24"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c r="AG75" s="362"/>
      <c r="AH75" s="362"/>
      <c r="AI75" s="362"/>
      <c r="AJ75" s="362"/>
    </row>
    <row r="76" spans="1:36"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c r="AG76" s="362"/>
      <c r="AH76" s="362"/>
      <c r="AI76" s="362"/>
      <c r="AJ76" s="362"/>
    </row>
    <row r="77" spans="1:36"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c r="AG77" s="362"/>
      <c r="AH77" s="362"/>
      <c r="AI77" s="362"/>
      <c r="AJ77" s="362"/>
    </row>
    <row r="78" spans="1:36"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c r="AG78" s="362"/>
      <c r="AH78" s="362"/>
      <c r="AI78" s="362"/>
      <c r="AJ78" s="362"/>
    </row>
    <row r="79" spans="1:36"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c r="AG79" s="362"/>
      <c r="AH79" s="362"/>
      <c r="AI79" s="362"/>
      <c r="AJ79" s="362"/>
    </row>
    <row r="80" spans="1:36"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c r="AG80" s="362"/>
      <c r="AH80" s="362"/>
      <c r="AI80" s="362"/>
      <c r="AJ80" s="362"/>
    </row>
    <row r="81" spans="1:36"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62"/>
      <c r="AI81" s="362"/>
      <c r="AJ81" s="362"/>
    </row>
    <row r="82" spans="1:36"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2"/>
      <c r="AI82" s="362"/>
      <c r="AJ82" s="362"/>
    </row>
    <row r="83" spans="1:36" s="310" customFormat="1" ht="12.95" customHeight="1" x14ac:dyDescent="0.2">
      <c r="A83" s="141"/>
      <c r="B83" s="577"/>
      <c r="C83" s="577"/>
      <c r="D83" s="577"/>
      <c r="E83" s="577"/>
      <c r="F83" s="577"/>
      <c r="G83" s="577"/>
      <c r="H83" s="577"/>
      <c r="I83" s="577"/>
      <c r="J83" s="577"/>
      <c r="K83" s="577"/>
      <c r="L83" s="577"/>
      <c r="M83" s="577"/>
      <c r="N83" s="577"/>
      <c r="O83" s="577"/>
      <c r="P83" s="577"/>
      <c r="Q83" s="577"/>
      <c r="R83" s="577"/>
      <c r="S83" s="577"/>
      <c r="T83" s="577"/>
      <c r="U83" s="577"/>
      <c r="V83" s="577"/>
      <c r="W83" s="577"/>
      <c r="X83" s="577"/>
      <c r="Y83" s="577"/>
      <c r="Z83" s="577"/>
      <c r="AA83" s="577"/>
      <c r="AB83" s="577"/>
      <c r="AC83" s="577"/>
      <c r="AD83" s="577"/>
      <c r="AE83" s="577"/>
      <c r="AF83" s="577"/>
      <c r="AG83" s="577"/>
      <c r="AH83" s="577"/>
      <c r="AI83" s="577"/>
      <c r="AJ83" s="577"/>
    </row>
    <row r="84" spans="1:36"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c r="AG84" s="362"/>
      <c r="AH84" s="362"/>
      <c r="AI84" s="362"/>
      <c r="AJ84" s="362"/>
    </row>
    <row r="85" spans="1:36"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62"/>
      <c r="AI85" s="362"/>
      <c r="AJ85" s="362"/>
    </row>
    <row r="86" spans="1:36"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c r="AG86" s="362"/>
      <c r="AH86" s="362"/>
      <c r="AI86" s="362"/>
      <c r="AJ86" s="362"/>
    </row>
    <row r="87" spans="1:36"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c r="AJ87" s="362"/>
    </row>
    <row r="88" spans="1:36"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c r="AG88" s="362"/>
      <c r="AH88" s="362"/>
      <c r="AI88" s="362"/>
      <c r="AJ88" s="362"/>
    </row>
    <row r="89" spans="1:36"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c r="AG89" s="362"/>
      <c r="AH89" s="362"/>
      <c r="AI89" s="362"/>
      <c r="AJ89" s="362"/>
    </row>
    <row r="90" spans="1:36"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c r="AG90" s="362"/>
      <c r="AH90" s="362"/>
      <c r="AI90" s="362"/>
      <c r="AJ90" s="362"/>
    </row>
    <row r="91" spans="1:36"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c r="AG91" s="362"/>
      <c r="AH91" s="362"/>
      <c r="AI91" s="362"/>
      <c r="AJ91" s="362"/>
    </row>
    <row r="92" spans="1:36"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c r="AG92" s="362"/>
      <c r="AH92" s="362"/>
      <c r="AI92" s="362"/>
      <c r="AJ92" s="362"/>
    </row>
    <row r="93" spans="1:36" s="316" customFormat="1" ht="24"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c r="AG93" s="362"/>
      <c r="AH93" s="362"/>
      <c r="AI93" s="362"/>
      <c r="AJ93" s="362"/>
    </row>
    <row r="94" spans="1:36"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c r="AG94" s="362"/>
      <c r="AH94" s="362"/>
      <c r="AI94" s="362"/>
      <c r="AJ94" s="362"/>
    </row>
    <row r="95" spans="1:36"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c r="AG95" s="362"/>
      <c r="AH95" s="362"/>
      <c r="AI95" s="362"/>
      <c r="AJ95" s="362"/>
    </row>
    <row r="96" spans="1:36"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c r="AG96" s="362"/>
      <c r="AH96" s="362"/>
      <c r="AI96" s="362"/>
      <c r="AJ96" s="362"/>
    </row>
    <row r="97" spans="1:36"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c r="AG97" s="362"/>
      <c r="AH97" s="362"/>
      <c r="AI97" s="362"/>
      <c r="AJ97" s="362"/>
    </row>
    <row r="98" spans="1:36"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c r="AG98" s="362"/>
      <c r="AH98" s="362"/>
      <c r="AI98" s="362"/>
      <c r="AJ98" s="362"/>
    </row>
    <row r="99" spans="1:36"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c r="AG99" s="362"/>
      <c r="AH99" s="362"/>
      <c r="AI99" s="362"/>
      <c r="AJ99" s="362"/>
    </row>
    <row r="100" spans="1:36"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c r="AG100" s="362"/>
      <c r="AH100" s="362"/>
      <c r="AI100" s="362"/>
      <c r="AJ100" s="362"/>
    </row>
    <row r="101" spans="1:36"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c r="AG101" s="362"/>
      <c r="AH101" s="362"/>
      <c r="AI101" s="362"/>
      <c r="AJ101" s="362"/>
    </row>
    <row r="102" spans="1:36" s="316" customFormat="1" ht="12.95"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c r="AG102" s="362"/>
      <c r="AH102" s="362"/>
      <c r="AI102" s="362"/>
      <c r="AJ102" s="362"/>
    </row>
    <row r="103" spans="1:36" s="316" customFormat="1" ht="12.95"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c r="AG103" s="362"/>
      <c r="AH103" s="362"/>
      <c r="AI103" s="362"/>
      <c r="AJ103" s="362"/>
    </row>
    <row r="104" spans="1:36" s="316" customFormat="1" ht="24"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c r="AG104" s="362"/>
      <c r="AH104" s="362"/>
      <c r="AI104" s="362"/>
      <c r="AJ104" s="362"/>
    </row>
    <row r="105" spans="1:36" s="310" customFormat="1" ht="12.95" customHeight="1" x14ac:dyDescent="0.2">
      <c r="A105" s="141"/>
      <c r="B105" s="577"/>
      <c r="C105" s="577"/>
      <c r="D105" s="577"/>
      <c r="E105" s="577"/>
      <c r="F105" s="577"/>
      <c r="G105" s="577"/>
      <c r="H105" s="577"/>
      <c r="I105" s="577"/>
      <c r="J105" s="577"/>
      <c r="K105" s="577"/>
      <c r="L105" s="577"/>
      <c r="M105" s="577"/>
      <c r="N105" s="577"/>
      <c r="O105" s="577"/>
      <c r="P105" s="577"/>
      <c r="Q105" s="577"/>
      <c r="R105" s="577"/>
      <c r="S105" s="577"/>
      <c r="T105" s="577"/>
      <c r="U105" s="577"/>
      <c r="V105" s="577"/>
      <c r="W105" s="577"/>
      <c r="X105" s="577"/>
      <c r="Y105" s="577"/>
      <c r="Z105" s="577"/>
      <c r="AA105" s="577"/>
      <c r="AB105" s="577"/>
      <c r="AC105" s="577"/>
      <c r="AD105" s="577"/>
      <c r="AE105" s="577"/>
      <c r="AF105" s="577"/>
      <c r="AG105" s="577"/>
      <c r="AH105" s="577"/>
      <c r="AI105" s="577"/>
      <c r="AJ105" s="577"/>
    </row>
    <row r="106" spans="1:36"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c r="AG106" s="362"/>
      <c r="AH106" s="362"/>
      <c r="AI106" s="362"/>
      <c r="AJ106" s="362"/>
    </row>
    <row r="107" spans="1:36"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c r="AG107" s="362"/>
      <c r="AH107" s="362"/>
      <c r="AI107" s="362"/>
      <c r="AJ107" s="362"/>
    </row>
    <row r="108" spans="1:36"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c r="AG108" s="362"/>
      <c r="AH108" s="362"/>
      <c r="AI108" s="362"/>
      <c r="AJ108" s="362"/>
    </row>
    <row r="109" spans="1:36"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c r="AG109" s="362"/>
      <c r="AH109" s="362"/>
      <c r="AI109" s="362"/>
      <c r="AJ109" s="362"/>
    </row>
    <row r="110" spans="1:36"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c r="AG110" s="362"/>
      <c r="AH110" s="362"/>
      <c r="AI110" s="362"/>
      <c r="AJ110" s="362"/>
    </row>
    <row r="111" spans="1:36"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c r="AG111" s="362"/>
      <c r="AH111" s="362"/>
      <c r="AI111" s="362"/>
      <c r="AJ111" s="362"/>
    </row>
    <row r="112" spans="1:36"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c r="AG112" s="362"/>
      <c r="AH112" s="362"/>
      <c r="AI112" s="362"/>
      <c r="AJ112" s="362"/>
    </row>
    <row r="113" spans="1:36"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c r="AG113" s="362"/>
      <c r="AH113" s="362"/>
      <c r="AI113" s="362"/>
      <c r="AJ113" s="362"/>
    </row>
    <row r="114" spans="1:36"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c r="AG114" s="362"/>
      <c r="AH114" s="362"/>
      <c r="AI114" s="362"/>
      <c r="AJ114" s="362"/>
    </row>
    <row r="115" spans="1:36" s="316" customFormat="1" ht="24"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c r="AG115" s="362"/>
      <c r="AH115" s="362"/>
      <c r="AI115" s="362"/>
      <c r="AJ115" s="362"/>
    </row>
    <row r="116" spans="1:36"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c r="AG116" s="362"/>
      <c r="AH116" s="362"/>
      <c r="AI116" s="362"/>
      <c r="AJ116" s="362"/>
    </row>
    <row r="117" spans="1:36"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c r="AG117" s="362"/>
      <c r="AH117" s="362"/>
      <c r="AI117" s="362"/>
      <c r="AJ117" s="362"/>
    </row>
    <row r="118" spans="1:36"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c r="AG118" s="362"/>
      <c r="AH118" s="362"/>
      <c r="AI118" s="362"/>
      <c r="AJ118" s="362"/>
    </row>
    <row r="119" spans="1:36"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c r="AG119" s="362"/>
      <c r="AH119" s="362"/>
      <c r="AI119" s="362"/>
      <c r="AJ119" s="362"/>
    </row>
    <row r="120" spans="1:36"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c r="AG120" s="362"/>
      <c r="AH120" s="362"/>
      <c r="AI120" s="362"/>
      <c r="AJ120" s="362"/>
    </row>
    <row r="121" spans="1:36"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c r="AG121" s="362"/>
      <c r="AH121" s="362"/>
      <c r="AI121" s="362"/>
      <c r="AJ121" s="362"/>
    </row>
    <row r="122" spans="1:36"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c r="AG122" s="362"/>
      <c r="AH122" s="362"/>
      <c r="AI122" s="362"/>
      <c r="AJ122" s="362"/>
    </row>
    <row r="123" spans="1:36" s="310" customFormat="1" ht="12.95" customHeight="1" x14ac:dyDescent="0.2">
      <c r="A123" s="141"/>
      <c r="B123" s="577"/>
      <c r="C123" s="577"/>
      <c r="D123" s="577"/>
      <c r="E123" s="577"/>
      <c r="F123" s="577"/>
      <c r="G123" s="577"/>
      <c r="H123" s="577"/>
      <c r="I123" s="577"/>
      <c r="J123" s="577"/>
      <c r="K123" s="577"/>
      <c r="L123" s="577"/>
      <c r="M123" s="577"/>
      <c r="N123" s="577"/>
      <c r="O123" s="577"/>
      <c r="P123" s="577"/>
      <c r="Q123" s="577"/>
      <c r="R123" s="577"/>
      <c r="S123" s="577"/>
      <c r="T123" s="577"/>
      <c r="U123" s="577"/>
      <c r="V123" s="577"/>
      <c r="W123" s="577"/>
      <c r="X123" s="577"/>
      <c r="Y123" s="577"/>
      <c r="Z123" s="577"/>
      <c r="AA123" s="577"/>
      <c r="AB123" s="577"/>
      <c r="AC123" s="577"/>
      <c r="AD123" s="577"/>
      <c r="AE123" s="577"/>
      <c r="AF123" s="577"/>
      <c r="AG123" s="577"/>
      <c r="AH123" s="577"/>
      <c r="AI123" s="577"/>
      <c r="AJ123" s="577"/>
    </row>
    <row r="124" spans="1:36"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c r="AG124" s="362"/>
      <c r="AH124" s="362"/>
      <c r="AI124" s="362"/>
      <c r="AJ124" s="362"/>
    </row>
    <row r="125" spans="1:36"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c r="AG125" s="362"/>
      <c r="AH125" s="362"/>
      <c r="AI125" s="362"/>
      <c r="AJ125" s="362"/>
    </row>
    <row r="126" spans="1:36"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362"/>
    </row>
    <row r="127" spans="1:36"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c r="AG127" s="362"/>
      <c r="AH127" s="362"/>
      <c r="AI127" s="362"/>
      <c r="AJ127" s="362"/>
    </row>
    <row r="128" spans="1:36"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c r="AG128" s="362"/>
      <c r="AH128" s="362"/>
      <c r="AI128" s="362"/>
      <c r="AJ128" s="362"/>
    </row>
    <row r="129" spans="1:36"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c r="AG129" s="362"/>
      <c r="AH129" s="362"/>
      <c r="AI129" s="362"/>
      <c r="AJ129" s="362"/>
    </row>
    <row r="130" spans="1:36"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c r="AG130" s="362"/>
      <c r="AH130" s="362"/>
      <c r="AI130" s="362"/>
      <c r="AJ130" s="362"/>
    </row>
    <row r="131" spans="1:36"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c r="AG131" s="362"/>
      <c r="AH131" s="362"/>
      <c r="AI131" s="362"/>
      <c r="AJ131" s="362"/>
    </row>
    <row r="132" spans="1:36"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2"/>
      <c r="AJ132" s="362"/>
    </row>
    <row r="133" spans="1:36" s="316" customFormat="1" ht="24"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c r="AG133" s="362"/>
      <c r="AH133" s="362"/>
      <c r="AI133" s="362"/>
      <c r="AJ133" s="362"/>
    </row>
    <row r="134" spans="1:36"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c r="AG134" s="362"/>
      <c r="AH134" s="362"/>
      <c r="AI134" s="362"/>
      <c r="AJ134" s="362"/>
    </row>
    <row r="135" spans="1:36"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c r="AG135" s="362"/>
      <c r="AH135" s="362"/>
      <c r="AI135" s="362"/>
      <c r="AJ135" s="362"/>
    </row>
    <row r="136" spans="1:36"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c r="AG136" s="362"/>
      <c r="AH136" s="362"/>
      <c r="AI136" s="362"/>
      <c r="AJ136" s="362"/>
    </row>
    <row r="137" spans="1:36" s="310" customFormat="1" ht="12.95" customHeight="1" x14ac:dyDescent="0.2">
      <c r="A137" s="141"/>
      <c r="B137" s="577"/>
      <c r="C137" s="577"/>
      <c r="D137" s="577"/>
      <c r="E137" s="577"/>
      <c r="F137" s="577"/>
      <c r="G137" s="577"/>
      <c r="H137" s="577"/>
      <c r="I137" s="577"/>
      <c r="J137" s="577"/>
      <c r="K137" s="577"/>
      <c r="L137" s="577"/>
      <c r="M137" s="577"/>
      <c r="N137" s="577"/>
      <c r="O137" s="577"/>
      <c r="P137" s="577"/>
      <c r="Q137" s="577"/>
      <c r="R137" s="577"/>
      <c r="S137" s="577"/>
      <c r="T137" s="577"/>
      <c r="U137" s="577"/>
      <c r="V137" s="577"/>
      <c r="W137" s="577"/>
      <c r="X137" s="577"/>
      <c r="Y137" s="577"/>
      <c r="Z137" s="577"/>
      <c r="AA137" s="577"/>
      <c r="AB137" s="577"/>
      <c r="AC137" s="577"/>
      <c r="AD137" s="577"/>
      <c r="AE137" s="577"/>
      <c r="AF137" s="577"/>
      <c r="AG137" s="577"/>
      <c r="AH137" s="577"/>
      <c r="AI137" s="577"/>
      <c r="AJ137" s="577"/>
    </row>
    <row r="138" spans="1:36"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c r="AG138" s="362"/>
      <c r="AH138" s="362"/>
      <c r="AI138" s="362"/>
      <c r="AJ138" s="362"/>
    </row>
    <row r="139" spans="1:36"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c r="AG139" s="362"/>
      <c r="AH139" s="362"/>
      <c r="AI139" s="362"/>
      <c r="AJ139" s="362"/>
    </row>
    <row r="140" spans="1:36"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c r="AG140" s="362"/>
      <c r="AH140" s="362"/>
      <c r="AI140" s="362"/>
      <c r="AJ140" s="362"/>
    </row>
    <row r="141" spans="1:36"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c r="AG141" s="362"/>
      <c r="AH141" s="362"/>
      <c r="AI141" s="362"/>
      <c r="AJ141" s="362"/>
    </row>
    <row r="142" spans="1:36"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c r="AG142" s="362"/>
      <c r="AH142" s="362"/>
      <c r="AI142" s="362"/>
      <c r="AJ142" s="362"/>
    </row>
    <row r="143" spans="1:36"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c r="AG143" s="362"/>
      <c r="AH143" s="362"/>
      <c r="AI143" s="362"/>
      <c r="AJ143" s="362"/>
    </row>
    <row r="144" spans="1:36"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c r="AG144" s="362"/>
      <c r="AH144" s="362"/>
      <c r="AI144" s="362"/>
      <c r="AJ144" s="362"/>
    </row>
    <row r="145" spans="1:36" s="310" customFormat="1" ht="12.95" customHeight="1" x14ac:dyDescent="0.2">
      <c r="A145" s="141"/>
      <c r="B145" s="577"/>
      <c r="C145" s="577"/>
      <c r="D145" s="577"/>
      <c r="E145" s="577"/>
      <c r="F145" s="577"/>
      <c r="G145" s="577"/>
      <c r="H145" s="577"/>
      <c r="I145" s="577"/>
      <c r="J145" s="577"/>
      <c r="K145" s="577"/>
      <c r="L145" s="577"/>
      <c r="M145" s="577"/>
      <c r="N145" s="577"/>
      <c r="O145" s="577"/>
      <c r="P145" s="577"/>
      <c r="Q145" s="577"/>
      <c r="R145" s="577"/>
      <c r="S145" s="577"/>
      <c r="T145" s="577"/>
      <c r="U145" s="577"/>
      <c r="V145" s="577"/>
      <c r="W145" s="577"/>
      <c r="X145" s="577"/>
      <c r="Y145" s="577"/>
      <c r="Z145" s="577"/>
      <c r="AA145" s="577"/>
      <c r="AB145" s="577"/>
      <c r="AC145" s="577"/>
      <c r="AD145" s="577"/>
      <c r="AE145" s="577"/>
      <c r="AF145" s="577"/>
      <c r="AG145" s="577"/>
      <c r="AH145" s="577"/>
      <c r="AI145" s="577"/>
      <c r="AJ145" s="577"/>
    </row>
    <row r="146" spans="1:36"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c r="AG146" s="362"/>
      <c r="AH146" s="362"/>
      <c r="AI146" s="362"/>
      <c r="AJ146" s="362"/>
    </row>
    <row r="147" spans="1:36"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c r="AG147" s="362"/>
      <c r="AH147" s="362"/>
      <c r="AI147" s="362"/>
      <c r="AJ147" s="362"/>
    </row>
    <row r="148" spans="1:36"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c r="AG148" s="362"/>
      <c r="AH148" s="362"/>
      <c r="AI148" s="362"/>
      <c r="AJ148" s="362"/>
    </row>
    <row r="149" spans="1:36"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c r="AG149" s="362"/>
      <c r="AH149" s="362"/>
      <c r="AI149" s="362"/>
      <c r="AJ149" s="362"/>
    </row>
    <row r="150" spans="1:36"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c r="AG150" s="362"/>
      <c r="AH150" s="362"/>
      <c r="AI150" s="362"/>
      <c r="AJ150" s="362"/>
    </row>
    <row r="151" spans="1:36"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c r="AG151" s="362"/>
      <c r="AH151" s="362"/>
      <c r="AI151" s="362"/>
      <c r="AJ151" s="362"/>
    </row>
    <row r="152" spans="1:36"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c r="AG152" s="362"/>
      <c r="AH152" s="362"/>
      <c r="AI152" s="362"/>
      <c r="AJ152" s="362"/>
    </row>
    <row r="153" spans="1:36"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c r="AG153" s="362"/>
      <c r="AH153" s="362"/>
      <c r="AI153" s="362"/>
      <c r="AJ153" s="362"/>
    </row>
    <row r="154" spans="1:36"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c r="AG154" s="362"/>
      <c r="AH154" s="362"/>
      <c r="AI154" s="362"/>
      <c r="AJ154" s="362"/>
    </row>
    <row r="155" spans="1:36" s="316" customFormat="1" ht="24"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c r="AG155" s="362"/>
      <c r="AH155" s="362"/>
      <c r="AI155" s="362"/>
      <c r="AJ155" s="362"/>
    </row>
    <row r="156" spans="1:36"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c r="AG156" s="362"/>
      <c r="AH156" s="362"/>
      <c r="AI156" s="362"/>
      <c r="AJ156" s="362"/>
    </row>
    <row r="157" spans="1:36"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c r="AG157" s="362"/>
      <c r="AH157" s="362"/>
      <c r="AI157" s="362"/>
      <c r="AJ157" s="362"/>
    </row>
    <row r="158" spans="1:36"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c r="AG158" s="362"/>
      <c r="AH158" s="362"/>
      <c r="AI158" s="362"/>
      <c r="AJ158" s="362"/>
    </row>
    <row r="159" spans="1:36"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c r="AG159" s="362"/>
      <c r="AH159" s="362"/>
      <c r="AI159" s="362"/>
      <c r="AJ159" s="362"/>
    </row>
    <row r="160" spans="1:36"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c r="AG160" s="362"/>
      <c r="AH160" s="362"/>
      <c r="AI160" s="362"/>
      <c r="AJ160" s="362"/>
    </row>
    <row r="161" spans="1:36"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c r="AG161" s="362"/>
      <c r="AH161" s="362"/>
      <c r="AI161" s="362"/>
      <c r="AJ161" s="362"/>
    </row>
    <row r="162" spans="1:36"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c r="AG162" s="362"/>
      <c r="AH162" s="362"/>
      <c r="AI162" s="362"/>
      <c r="AJ162" s="362"/>
    </row>
    <row r="163" spans="1:36" s="310" customFormat="1" ht="12.95" customHeight="1" x14ac:dyDescent="0.2">
      <c r="A163" s="141"/>
      <c r="B163" s="577"/>
      <c r="C163" s="577"/>
      <c r="D163" s="577"/>
      <c r="E163" s="577"/>
      <c r="F163" s="577"/>
      <c r="G163" s="577"/>
      <c r="H163" s="577"/>
      <c r="I163" s="577"/>
      <c r="J163" s="577"/>
      <c r="K163" s="577"/>
      <c r="L163" s="577"/>
      <c r="M163" s="577"/>
      <c r="N163" s="577"/>
      <c r="O163" s="577"/>
      <c r="P163" s="577"/>
      <c r="Q163" s="577"/>
      <c r="R163" s="577"/>
      <c r="S163" s="577"/>
      <c r="T163" s="577"/>
      <c r="U163" s="577"/>
      <c r="V163" s="577"/>
      <c r="W163" s="577"/>
      <c r="X163" s="577"/>
      <c r="Y163" s="577"/>
      <c r="Z163" s="577"/>
      <c r="AA163" s="577"/>
      <c r="AB163" s="577"/>
      <c r="AC163" s="577"/>
      <c r="AD163" s="577"/>
      <c r="AE163" s="577"/>
      <c r="AF163" s="577"/>
      <c r="AG163" s="577"/>
      <c r="AH163" s="577"/>
      <c r="AI163" s="577"/>
      <c r="AJ163" s="577"/>
    </row>
    <row r="164" spans="1:36"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c r="AG164" s="362"/>
      <c r="AH164" s="362"/>
      <c r="AI164" s="362"/>
      <c r="AJ164" s="362"/>
    </row>
    <row r="165" spans="1:36"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c r="AG165" s="362"/>
      <c r="AH165" s="362"/>
      <c r="AI165" s="362"/>
      <c r="AJ165" s="362"/>
    </row>
    <row r="166" spans="1:36"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c r="AG166" s="362"/>
      <c r="AH166" s="362"/>
      <c r="AI166" s="362"/>
      <c r="AJ166" s="362"/>
    </row>
    <row r="167" spans="1:36"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c r="AG167" s="362"/>
      <c r="AH167" s="362"/>
      <c r="AI167" s="362"/>
      <c r="AJ167" s="362"/>
    </row>
    <row r="168" spans="1:36"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c r="AG168" s="362"/>
      <c r="AH168" s="362"/>
      <c r="AI168" s="362"/>
      <c r="AJ168" s="362"/>
    </row>
    <row r="169" spans="1:36"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c r="AG169" s="362"/>
      <c r="AH169" s="362"/>
      <c r="AI169" s="362"/>
      <c r="AJ169" s="362"/>
    </row>
    <row r="170" spans="1:36"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c r="AG170" s="362"/>
      <c r="AH170" s="362"/>
      <c r="AI170" s="362"/>
      <c r="AJ170" s="362"/>
    </row>
    <row r="171" spans="1:36"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c r="AG171" s="362"/>
      <c r="AH171" s="362"/>
      <c r="AI171" s="362"/>
      <c r="AJ171" s="362"/>
    </row>
    <row r="172" spans="1:36"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c r="AG172" s="362"/>
      <c r="AH172" s="362"/>
      <c r="AI172" s="362"/>
      <c r="AJ172" s="362"/>
    </row>
    <row r="173" spans="1:36" s="316" customFormat="1" ht="24"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c r="AG173" s="362"/>
      <c r="AH173" s="362"/>
      <c r="AI173" s="362"/>
      <c r="AJ173" s="362"/>
    </row>
    <row r="174" spans="1:36"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c r="AG174" s="362"/>
      <c r="AH174" s="362"/>
      <c r="AI174" s="362"/>
      <c r="AJ174" s="362"/>
    </row>
    <row r="175" spans="1:36"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c r="AG175" s="362"/>
      <c r="AH175" s="362"/>
      <c r="AI175" s="362"/>
      <c r="AJ175" s="362"/>
    </row>
    <row r="176" spans="1:36" s="316" customFormat="1" ht="12.95"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c r="AG176" s="362"/>
      <c r="AH176" s="362"/>
      <c r="AI176" s="362"/>
      <c r="AJ176" s="362"/>
    </row>
    <row r="177" spans="1:36" s="316" customFormat="1" ht="12.95" customHeigh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c r="AG177" s="362"/>
      <c r="AH177" s="362"/>
      <c r="AI177" s="362"/>
      <c r="AJ177" s="362"/>
    </row>
    <row r="178" spans="1:36" ht="12.95" customHeight="1" x14ac:dyDescent="0.2"/>
    <row r="179" spans="1:36" ht="12.95" customHeight="1" x14ac:dyDescent="0.2"/>
    <row r="180" spans="1:36" ht="12.95" customHeight="1" x14ac:dyDescent="0.2"/>
    <row r="181" spans="1:36" ht="12.95" customHeight="1" x14ac:dyDescent="0.2"/>
    <row r="182" spans="1:36" ht="12.95" customHeight="1" x14ac:dyDescent="0.2"/>
    <row r="183" spans="1:36" ht="12.95" customHeight="1" x14ac:dyDescent="0.2"/>
    <row r="184" spans="1:36" ht="12.95" customHeight="1" x14ac:dyDescent="0.2"/>
    <row r="185" spans="1:36" s="310" customFormat="1" ht="12.95" customHeight="1" x14ac:dyDescent="0.2">
      <c r="A185" s="141"/>
      <c r="B185" s="577"/>
      <c r="C185" s="577"/>
      <c r="D185" s="577"/>
      <c r="E185" s="577"/>
      <c r="F185" s="577"/>
      <c r="G185" s="577"/>
      <c r="H185" s="577"/>
      <c r="I185" s="577"/>
      <c r="J185" s="577"/>
      <c r="K185" s="577"/>
      <c r="L185" s="577"/>
      <c r="M185" s="577"/>
      <c r="N185" s="577"/>
      <c r="O185" s="577"/>
      <c r="P185" s="577"/>
      <c r="Q185" s="577"/>
      <c r="R185" s="577"/>
      <c r="S185" s="577"/>
      <c r="T185" s="577"/>
      <c r="U185" s="577"/>
      <c r="V185" s="577"/>
      <c r="W185" s="577"/>
      <c r="X185" s="577"/>
      <c r="Y185" s="577"/>
      <c r="Z185" s="577"/>
      <c r="AA185" s="577"/>
      <c r="AB185" s="577"/>
      <c r="AC185" s="577"/>
      <c r="AD185" s="577"/>
      <c r="AE185" s="577"/>
      <c r="AF185" s="577"/>
      <c r="AG185" s="577"/>
      <c r="AH185" s="577"/>
      <c r="AI185" s="577"/>
      <c r="AJ185" s="577"/>
    </row>
    <row r="186" spans="1:36"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c r="AG186" s="362"/>
      <c r="AH186" s="362"/>
      <c r="AI186" s="362"/>
      <c r="AJ186" s="362"/>
    </row>
    <row r="187" spans="1:36"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c r="AG187" s="362"/>
      <c r="AH187" s="362"/>
      <c r="AI187" s="362"/>
      <c r="AJ187" s="362"/>
    </row>
    <row r="188" spans="1:36"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c r="AG188" s="362"/>
      <c r="AH188" s="362"/>
      <c r="AI188" s="362"/>
      <c r="AJ188" s="362"/>
    </row>
    <row r="189" spans="1:36"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c r="AG189" s="362"/>
      <c r="AH189" s="362"/>
      <c r="AI189" s="362"/>
      <c r="AJ189" s="362"/>
    </row>
    <row r="190" spans="1:36"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c r="AG190" s="362"/>
      <c r="AH190" s="362"/>
      <c r="AI190" s="362"/>
      <c r="AJ190" s="362"/>
    </row>
    <row r="191" spans="1:36"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c r="AG191" s="362"/>
      <c r="AH191" s="362"/>
      <c r="AI191" s="362"/>
      <c r="AJ191" s="362"/>
    </row>
    <row r="192" spans="1:36"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c r="AG192" s="362"/>
      <c r="AH192" s="362"/>
      <c r="AI192" s="362"/>
      <c r="AJ192" s="362"/>
    </row>
    <row r="193" spans="1:36"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c r="AG193" s="362"/>
      <c r="AH193" s="362"/>
      <c r="AI193" s="362"/>
      <c r="AJ193" s="362"/>
    </row>
    <row r="194" spans="1:36"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c r="AG194" s="362"/>
      <c r="AH194" s="362"/>
      <c r="AI194" s="362"/>
      <c r="AJ194" s="362"/>
    </row>
    <row r="195" spans="1:36" s="316" customFormat="1" ht="24"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c r="AG195" s="362"/>
      <c r="AH195" s="362"/>
      <c r="AI195" s="362"/>
      <c r="AJ195" s="362"/>
    </row>
    <row r="196" spans="1:36"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c r="AG196" s="362"/>
      <c r="AH196" s="362"/>
      <c r="AI196" s="362"/>
      <c r="AJ196" s="362"/>
    </row>
    <row r="197" spans="1:36"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c r="AG197" s="362"/>
      <c r="AH197" s="362"/>
      <c r="AI197" s="362"/>
      <c r="AJ197" s="362"/>
    </row>
    <row r="198" spans="1:36"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c r="AG198" s="362"/>
      <c r="AH198" s="362"/>
      <c r="AI198" s="362"/>
      <c r="AJ198" s="362"/>
    </row>
    <row r="199" spans="1:36"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c r="AG199" s="362"/>
      <c r="AH199" s="362"/>
      <c r="AI199" s="362"/>
      <c r="AJ199" s="362"/>
    </row>
    <row r="200" spans="1:36"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c r="AG200" s="362"/>
      <c r="AH200" s="362"/>
      <c r="AI200" s="362"/>
      <c r="AJ200" s="362"/>
    </row>
    <row r="201" spans="1:36"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c r="AG201" s="362"/>
      <c r="AH201" s="362"/>
      <c r="AI201" s="362"/>
      <c r="AJ201" s="362"/>
    </row>
    <row r="202" spans="1:36"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c r="AG202" s="362"/>
      <c r="AH202" s="362"/>
      <c r="AI202" s="362"/>
      <c r="AJ202" s="362"/>
    </row>
    <row r="203" spans="1:36" s="310" customFormat="1" ht="12.95" customHeight="1" x14ac:dyDescent="0.2">
      <c r="A203" s="141"/>
      <c r="B203" s="577"/>
      <c r="C203" s="577"/>
      <c r="D203" s="577"/>
      <c r="E203" s="577"/>
      <c r="F203" s="577"/>
      <c r="G203" s="577"/>
      <c r="H203" s="577"/>
      <c r="I203" s="577"/>
      <c r="J203" s="577"/>
      <c r="K203" s="577"/>
      <c r="L203" s="577"/>
      <c r="M203" s="577"/>
      <c r="N203" s="577"/>
      <c r="O203" s="577"/>
      <c r="P203" s="577"/>
      <c r="Q203" s="577"/>
      <c r="R203" s="577"/>
      <c r="S203" s="577"/>
      <c r="T203" s="577"/>
      <c r="U203" s="577"/>
      <c r="V203" s="577"/>
      <c r="W203" s="577"/>
      <c r="X203" s="577"/>
      <c r="Y203" s="577"/>
      <c r="Z203" s="577"/>
      <c r="AA203" s="577"/>
      <c r="AB203" s="577"/>
      <c r="AC203" s="577"/>
      <c r="AD203" s="577"/>
      <c r="AE203" s="577"/>
      <c r="AF203" s="577"/>
      <c r="AG203" s="577"/>
      <c r="AH203" s="577"/>
      <c r="AI203" s="577"/>
      <c r="AJ203" s="577"/>
    </row>
    <row r="204" spans="1:36"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c r="AG204" s="362"/>
      <c r="AH204" s="362"/>
      <c r="AI204" s="362"/>
      <c r="AJ204" s="362"/>
    </row>
    <row r="205" spans="1:36"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c r="AG205" s="362"/>
      <c r="AH205" s="362"/>
      <c r="AI205" s="362"/>
      <c r="AJ205" s="362"/>
    </row>
    <row r="206" spans="1:36"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c r="AG206" s="362"/>
      <c r="AH206" s="362"/>
      <c r="AI206" s="362"/>
      <c r="AJ206" s="362"/>
    </row>
    <row r="207" spans="1:36"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c r="AG207" s="362"/>
      <c r="AH207" s="362"/>
      <c r="AI207" s="362"/>
      <c r="AJ207" s="362"/>
    </row>
    <row r="208" spans="1:36"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c r="AG208" s="362"/>
      <c r="AH208" s="362"/>
      <c r="AI208" s="362"/>
      <c r="AJ208" s="362"/>
    </row>
    <row r="209" spans="1:36"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c r="AG209" s="362"/>
      <c r="AH209" s="362"/>
      <c r="AI209" s="362"/>
      <c r="AJ209" s="362"/>
    </row>
    <row r="210" spans="1:36"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c r="AG210" s="362"/>
      <c r="AH210" s="362"/>
      <c r="AI210" s="362"/>
      <c r="AJ210" s="362"/>
    </row>
    <row r="211" spans="1:36"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c r="AG211" s="362"/>
      <c r="AH211" s="362"/>
      <c r="AI211" s="362"/>
      <c r="AJ211" s="362"/>
    </row>
    <row r="212" spans="1:36"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c r="AG212" s="362"/>
      <c r="AH212" s="362"/>
      <c r="AI212" s="362"/>
      <c r="AJ212" s="362"/>
    </row>
    <row r="213" spans="1:36" s="316" customFormat="1" ht="24"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c r="AG213" s="362"/>
      <c r="AH213" s="362"/>
      <c r="AI213" s="362"/>
      <c r="AJ213" s="362"/>
    </row>
    <row r="214" spans="1:36"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c r="AG214" s="362"/>
      <c r="AH214" s="362"/>
      <c r="AI214" s="362"/>
      <c r="AJ214" s="362"/>
    </row>
    <row r="215" spans="1:36"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c r="AG215" s="362"/>
      <c r="AH215" s="362"/>
      <c r="AI215" s="362"/>
      <c r="AJ215" s="362"/>
    </row>
    <row r="216" spans="1:36" s="316" customFormat="1" ht="12.95"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c r="AG216" s="362"/>
      <c r="AH216" s="362"/>
      <c r="AI216" s="362"/>
      <c r="AJ216" s="362"/>
    </row>
    <row r="217" spans="1:36" s="316" customFormat="1" ht="12.95" customHeigh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c r="AG217" s="362"/>
      <c r="AH217" s="362"/>
      <c r="AI217" s="362"/>
      <c r="AJ217" s="362"/>
    </row>
    <row r="218" spans="1:36" ht="12.95" customHeight="1" x14ac:dyDescent="0.2"/>
    <row r="219" spans="1:36" ht="12.95" customHeight="1" x14ac:dyDescent="0.2"/>
    <row r="220" spans="1:36" ht="12.95" customHeight="1" x14ac:dyDescent="0.2"/>
    <row r="221" spans="1:36" ht="12.95" customHeight="1" x14ac:dyDescent="0.2"/>
    <row r="222" spans="1:36" ht="12.95" customHeight="1" x14ac:dyDescent="0.2"/>
    <row r="223" spans="1:36" ht="12.95" customHeight="1" x14ac:dyDescent="0.2"/>
    <row r="224" spans="1:36" ht="12.95" customHeight="1" x14ac:dyDescent="0.2"/>
    <row r="225" spans="1:36" s="310" customFormat="1" ht="12.95" customHeight="1" x14ac:dyDescent="0.2">
      <c r="A225" s="141"/>
      <c r="B225" s="577"/>
      <c r="C225" s="577"/>
      <c r="D225" s="577"/>
      <c r="E225" s="577"/>
      <c r="F225" s="577"/>
      <c r="G225" s="577"/>
      <c r="H225" s="577"/>
      <c r="I225" s="577"/>
      <c r="J225" s="577"/>
      <c r="K225" s="577"/>
      <c r="L225" s="577"/>
      <c r="M225" s="577"/>
      <c r="N225" s="577"/>
      <c r="O225" s="577"/>
      <c r="P225" s="577"/>
      <c r="Q225" s="577"/>
      <c r="R225" s="577"/>
      <c r="S225" s="577"/>
      <c r="T225" s="577"/>
      <c r="U225" s="577"/>
      <c r="V225" s="577"/>
      <c r="W225" s="577"/>
      <c r="X225" s="577"/>
      <c r="Y225" s="577"/>
      <c r="Z225" s="577"/>
      <c r="AA225" s="577"/>
      <c r="AB225" s="577"/>
      <c r="AC225" s="577"/>
      <c r="AD225" s="577"/>
      <c r="AE225" s="577"/>
      <c r="AF225" s="577"/>
      <c r="AG225" s="577"/>
      <c r="AH225" s="577"/>
      <c r="AI225" s="577"/>
      <c r="AJ225" s="577"/>
    </row>
    <row r="226" spans="1:36"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c r="AG226" s="362"/>
      <c r="AH226" s="362"/>
      <c r="AI226" s="362"/>
      <c r="AJ226" s="362"/>
    </row>
    <row r="227" spans="1:36"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c r="AG227" s="362"/>
      <c r="AH227" s="362"/>
      <c r="AI227" s="362"/>
      <c r="AJ227" s="362"/>
    </row>
    <row r="228" spans="1:36"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c r="AG228" s="362"/>
      <c r="AH228" s="362"/>
      <c r="AI228" s="362"/>
      <c r="AJ228" s="362"/>
    </row>
    <row r="229" spans="1:36"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c r="AG229" s="362"/>
      <c r="AH229" s="362"/>
      <c r="AI229" s="362"/>
      <c r="AJ229" s="362"/>
    </row>
    <row r="230" spans="1:36"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c r="AG230" s="362"/>
      <c r="AH230" s="362"/>
      <c r="AI230" s="362"/>
      <c r="AJ230" s="362"/>
    </row>
    <row r="231" spans="1:36"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c r="AG231" s="362"/>
      <c r="AH231" s="362"/>
      <c r="AI231" s="362"/>
      <c r="AJ231" s="362"/>
    </row>
    <row r="232" spans="1:36"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c r="AG232" s="362"/>
      <c r="AH232" s="362"/>
      <c r="AI232" s="362"/>
      <c r="AJ232" s="362"/>
    </row>
    <row r="233" spans="1:36"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c r="AG233" s="362"/>
      <c r="AH233" s="362"/>
      <c r="AI233" s="362"/>
      <c r="AJ233" s="362"/>
    </row>
    <row r="234" spans="1:36"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c r="AG234" s="362"/>
      <c r="AH234" s="362"/>
      <c r="AI234" s="362"/>
      <c r="AJ234" s="362"/>
    </row>
    <row r="235" spans="1:36" s="316" customFormat="1" ht="24"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c r="AG235" s="362"/>
      <c r="AH235" s="362"/>
      <c r="AI235" s="362"/>
      <c r="AJ235" s="362"/>
    </row>
    <row r="236" spans="1:36"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c r="AG236" s="362"/>
      <c r="AH236" s="362"/>
      <c r="AI236" s="362"/>
      <c r="AJ236" s="362"/>
    </row>
    <row r="237" spans="1:36"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c r="AG237" s="362"/>
      <c r="AH237" s="362"/>
      <c r="AI237" s="362"/>
      <c r="AJ237" s="362"/>
    </row>
    <row r="238" spans="1:36"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c r="AG238" s="362"/>
      <c r="AH238" s="362"/>
      <c r="AI238" s="362"/>
      <c r="AJ238" s="362"/>
    </row>
    <row r="239" spans="1:36"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c r="AG239" s="362"/>
      <c r="AH239" s="362"/>
      <c r="AI239" s="362"/>
      <c r="AJ239" s="362"/>
    </row>
    <row r="240" spans="1:36"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c r="AG240" s="362"/>
      <c r="AH240" s="362"/>
      <c r="AI240" s="362"/>
      <c r="AJ240" s="362"/>
    </row>
    <row r="241" spans="1:36"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c r="AG241" s="362"/>
      <c r="AH241" s="362"/>
      <c r="AI241" s="362"/>
      <c r="AJ241" s="362"/>
    </row>
    <row r="242" spans="1:36"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c r="AG242" s="362"/>
      <c r="AH242" s="362"/>
      <c r="AI242" s="362"/>
      <c r="AJ242" s="362"/>
    </row>
    <row r="243" spans="1:36" s="310" customFormat="1" ht="12.95" customHeight="1" x14ac:dyDescent="0.2">
      <c r="A243" s="141"/>
      <c r="B243" s="577"/>
      <c r="C243" s="577"/>
      <c r="D243" s="577"/>
      <c r="E243" s="577"/>
      <c r="F243" s="577"/>
      <c r="G243" s="577"/>
      <c r="H243" s="577"/>
      <c r="I243" s="577"/>
      <c r="J243" s="577"/>
      <c r="K243" s="577"/>
      <c r="L243" s="577"/>
      <c r="M243" s="577"/>
      <c r="N243" s="577"/>
      <c r="O243" s="577"/>
      <c r="P243" s="577"/>
      <c r="Q243" s="577"/>
      <c r="R243" s="577"/>
      <c r="S243" s="577"/>
      <c r="T243" s="577"/>
      <c r="U243" s="577"/>
      <c r="V243" s="577"/>
      <c r="W243" s="577"/>
      <c r="X243" s="577"/>
      <c r="Y243" s="577"/>
      <c r="Z243" s="577"/>
      <c r="AA243" s="577"/>
      <c r="AB243" s="577"/>
      <c r="AC243" s="577"/>
      <c r="AD243" s="577"/>
      <c r="AE243" s="577"/>
      <c r="AF243" s="577"/>
      <c r="AG243" s="577"/>
      <c r="AH243" s="577"/>
      <c r="AI243" s="577"/>
      <c r="AJ243" s="577"/>
    </row>
    <row r="244" spans="1:36"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c r="AG244" s="362"/>
      <c r="AH244" s="362"/>
      <c r="AI244" s="362"/>
      <c r="AJ244" s="362"/>
    </row>
    <row r="245" spans="1:36"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c r="AG245" s="362"/>
      <c r="AH245" s="362"/>
      <c r="AI245" s="362"/>
      <c r="AJ245" s="362"/>
    </row>
    <row r="246" spans="1:36"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c r="AG246" s="362"/>
      <c r="AH246" s="362"/>
      <c r="AI246" s="362"/>
      <c r="AJ246" s="362"/>
    </row>
    <row r="247" spans="1:36"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c r="AG247" s="362"/>
      <c r="AH247" s="362"/>
      <c r="AI247" s="362"/>
      <c r="AJ247" s="362"/>
    </row>
    <row r="248" spans="1:36"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c r="AG248" s="362"/>
      <c r="AH248" s="362"/>
      <c r="AI248" s="362"/>
      <c r="AJ248" s="362"/>
    </row>
    <row r="249" spans="1:36"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c r="AG249" s="362"/>
      <c r="AH249" s="362"/>
      <c r="AI249" s="362"/>
      <c r="AJ249" s="362"/>
    </row>
    <row r="250" spans="1:36"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c r="AG250" s="362"/>
      <c r="AH250" s="362"/>
      <c r="AI250" s="362"/>
      <c r="AJ250" s="362"/>
    </row>
    <row r="251" spans="1:36"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c r="AG251" s="362"/>
      <c r="AH251" s="362"/>
      <c r="AI251" s="362"/>
      <c r="AJ251" s="362"/>
    </row>
    <row r="252" spans="1:36"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c r="AG252" s="362"/>
      <c r="AH252" s="362"/>
      <c r="AI252" s="362"/>
      <c r="AJ252" s="362"/>
    </row>
    <row r="253" spans="1:36" s="316" customFormat="1" ht="24"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c r="AG253" s="362"/>
      <c r="AH253" s="362"/>
      <c r="AI253" s="362"/>
      <c r="AJ253" s="362"/>
    </row>
    <row r="254" spans="1:36"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c r="AG254" s="362"/>
      <c r="AH254" s="362"/>
      <c r="AI254" s="362"/>
      <c r="AJ254" s="362"/>
    </row>
    <row r="255" spans="1:36"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c r="AG255" s="362"/>
      <c r="AH255" s="362"/>
      <c r="AI255" s="362"/>
      <c r="AJ255" s="362"/>
    </row>
    <row r="256" spans="1:36"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c r="AG256" s="362"/>
      <c r="AH256" s="362"/>
      <c r="AI256" s="362"/>
      <c r="AJ256" s="362"/>
    </row>
    <row r="257" spans="1:36" s="316" customFormat="1" ht="12.95" customHeigh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c r="AG257" s="362"/>
      <c r="AH257" s="362"/>
      <c r="AI257" s="362"/>
      <c r="AJ257" s="362"/>
    </row>
    <row r="258" spans="1:36" ht="12.95" customHeight="1" x14ac:dyDescent="0.2"/>
    <row r="259" spans="1:36" ht="12.95" customHeight="1" x14ac:dyDescent="0.2"/>
    <row r="260" spans="1:36" ht="12.95" customHeight="1" x14ac:dyDescent="0.2"/>
    <row r="261" spans="1:36" ht="12.95" customHeight="1" x14ac:dyDescent="0.2"/>
    <row r="262" spans="1:36" ht="12.95" customHeight="1" x14ac:dyDescent="0.2"/>
    <row r="263" spans="1:36" ht="12.95" customHeight="1" x14ac:dyDescent="0.2"/>
    <row r="264" spans="1:36" ht="12.95" customHeight="1" x14ac:dyDescent="0.2"/>
    <row r="265" spans="1:36" s="310" customFormat="1" ht="12.95" customHeight="1" x14ac:dyDescent="0.2">
      <c r="A265" s="141"/>
      <c r="B265" s="577"/>
      <c r="C265" s="577"/>
      <c r="D265" s="577"/>
      <c r="E265" s="577"/>
      <c r="F265" s="577"/>
      <c r="G265" s="577"/>
      <c r="H265" s="577"/>
      <c r="I265" s="577"/>
      <c r="J265" s="577"/>
      <c r="K265" s="577"/>
      <c r="L265" s="577"/>
      <c r="M265" s="577"/>
      <c r="N265" s="577"/>
      <c r="O265" s="577"/>
      <c r="P265" s="577"/>
      <c r="Q265" s="577"/>
      <c r="R265" s="577"/>
      <c r="S265" s="577"/>
      <c r="T265" s="577"/>
      <c r="U265" s="577"/>
      <c r="V265" s="577"/>
      <c r="W265" s="577"/>
      <c r="X265" s="577"/>
      <c r="Y265" s="577"/>
      <c r="Z265" s="577"/>
      <c r="AA265" s="577"/>
      <c r="AB265" s="577"/>
      <c r="AC265" s="577"/>
      <c r="AD265" s="577"/>
      <c r="AE265" s="577"/>
      <c r="AF265" s="577"/>
      <c r="AG265" s="577"/>
      <c r="AH265" s="577"/>
      <c r="AI265" s="577"/>
      <c r="AJ265" s="577"/>
    </row>
    <row r="266" spans="1:36"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c r="AG266" s="362"/>
      <c r="AH266" s="362"/>
      <c r="AI266" s="362"/>
      <c r="AJ266" s="362"/>
    </row>
    <row r="267" spans="1:36"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c r="AG267" s="362"/>
      <c r="AH267" s="362"/>
      <c r="AI267" s="362"/>
      <c r="AJ267" s="362"/>
    </row>
    <row r="268" spans="1:36"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c r="AG268" s="362"/>
      <c r="AH268" s="362"/>
      <c r="AI268" s="362"/>
      <c r="AJ268" s="362"/>
    </row>
    <row r="269" spans="1:36"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c r="AG269" s="362"/>
      <c r="AH269" s="362"/>
      <c r="AI269" s="362"/>
      <c r="AJ269" s="362"/>
    </row>
    <row r="270" spans="1:36"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c r="AG270" s="362"/>
      <c r="AH270" s="362"/>
      <c r="AI270" s="362"/>
      <c r="AJ270" s="362"/>
    </row>
    <row r="271" spans="1:36"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c r="AG271" s="362"/>
      <c r="AH271" s="362"/>
      <c r="AI271" s="362"/>
      <c r="AJ271" s="362"/>
    </row>
    <row r="272" spans="1:36"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c r="AG272" s="362"/>
      <c r="AH272" s="362"/>
      <c r="AI272" s="362"/>
      <c r="AJ272" s="362"/>
    </row>
    <row r="273" spans="1:36"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c r="AG273" s="362"/>
      <c r="AH273" s="362"/>
      <c r="AI273" s="362"/>
      <c r="AJ273" s="362"/>
    </row>
    <row r="274" spans="1:36"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c r="AG274" s="362"/>
      <c r="AH274" s="362"/>
      <c r="AI274" s="362"/>
      <c r="AJ274" s="362"/>
    </row>
    <row r="275" spans="1:36" s="316" customFormat="1" ht="24"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c r="AG275" s="362"/>
      <c r="AH275" s="362"/>
      <c r="AI275" s="362"/>
      <c r="AJ275" s="362"/>
    </row>
    <row r="276" spans="1:36"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c r="AG276" s="362"/>
      <c r="AH276" s="362"/>
      <c r="AI276" s="362"/>
      <c r="AJ276" s="362"/>
    </row>
    <row r="277" spans="1:36"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c r="AG277" s="362"/>
      <c r="AH277" s="362"/>
      <c r="AI277" s="362"/>
      <c r="AJ277" s="362"/>
    </row>
    <row r="278" spans="1:36"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c r="AG278" s="362"/>
      <c r="AH278" s="362"/>
      <c r="AI278" s="362"/>
      <c r="AJ278" s="362"/>
    </row>
    <row r="279" spans="1:36"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c r="AG279" s="362"/>
      <c r="AH279" s="362"/>
      <c r="AI279" s="362"/>
      <c r="AJ279" s="362"/>
    </row>
    <row r="280" spans="1:36"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c r="AG280" s="362"/>
      <c r="AH280" s="362"/>
      <c r="AI280" s="362"/>
      <c r="AJ280" s="362"/>
    </row>
    <row r="281" spans="1:36"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c r="AG281" s="362"/>
      <c r="AH281" s="362"/>
      <c r="AI281" s="362"/>
      <c r="AJ281" s="362"/>
    </row>
    <row r="282" spans="1:36"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c r="AG282" s="362"/>
      <c r="AH282" s="362"/>
      <c r="AI282" s="362"/>
      <c r="AJ282" s="362"/>
    </row>
    <row r="283" spans="1:36" s="310" customFormat="1" ht="12.95" customHeight="1" x14ac:dyDescent="0.2">
      <c r="A283" s="141"/>
      <c r="B283" s="577"/>
      <c r="C283" s="577"/>
      <c r="D283" s="577"/>
      <c r="E283" s="577"/>
      <c r="F283" s="577"/>
      <c r="G283" s="577"/>
      <c r="H283" s="577"/>
      <c r="I283" s="577"/>
      <c r="J283" s="577"/>
      <c r="K283" s="577"/>
      <c r="L283" s="577"/>
      <c r="M283" s="577"/>
      <c r="N283" s="577"/>
      <c r="O283" s="577"/>
      <c r="P283" s="577"/>
      <c r="Q283" s="577"/>
      <c r="R283" s="577"/>
      <c r="S283" s="577"/>
      <c r="T283" s="577"/>
      <c r="U283" s="577"/>
      <c r="V283" s="577"/>
      <c r="W283" s="577"/>
      <c r="X283" s="577"/>
      <c r="Y283" s="577"/>
      <c r="Z283" s="577"/>
      <c r="AA283" s="577"/>
      <c r="AB283" s="577"/>
      <c r="AC283" s="577"/>
      <c r="AD283" s="577"/>
      <c r="AE283" s="577"/>
      <c r="AF283" s="577"/>
      <c r="AG283" s="577"/>
      <c r="AH283" s="577"/>
      <c r="AI283" s="577"/>
      <c r="AJ283" s="577"/>
    </row>
    <row r="284" spans="1:36"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c r="AG284" s="362"/>
      <c r="AH284" s="362"/>
      <c r="AI284" s="362"/>
      <c r="AJ284" s="362"/>
    </row>
    <row r="285" spans="1:36"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c r="AG285" s="362"/>
      <c r="AH285" s="362"/>
      <c r="AI285" s="362"/>
      <c r="AJ285" s="362"/>
    </row>
    <row r="286" spans="1:36"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c r="AG286" s="362"/>
      <c r="AH286" s="362"/>
      <c r="AI286" s="362"/>
      <c r="AJ286" s="362"/>
    </row>
    <row r="287" spans="1:36"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c r="AG287" s="362"/>
      <c r="AH287" s="362"/>
      <c r="AI287" s="362"/>
      <c r="AJ287" s="362"/>
    </row>
    <row r="288" spans="1:36"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c r="AG288" s="362"/>
      <c r="AH288" s="362"/>
      <c r="AI288" s="362"/>
      <c r="AJ288" s="362"/>
    </row>
    <row r="289" spans="1:36"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c r="AG289" s="362"/>
      <c r="AH289" s="362"/>
      <c r="AI289" s="362"/>
      <c r="AJ289" s="362"/>
    </row>
    <row r="290" spans="1:36"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c r="AG290" s="362"/>
      <c r="AH290" s="362"/>
      <c r="AI290" s="362"/>
      <c r="AJ290" s="362"/>
    </row>
    <row r="291" spans="1:36"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c r="AG291" s="362"/>
      <c r="AH291" s="362"/>
      <c r="AI291" s="362"/>
      <c r="AJ291" s="362"/>
    </row>
    <row r="292" spans="1:36"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c r="AG292" s="362"/>
      <c r="AH292" s="362"/>
      <c r="AI292" s="362"/>
      <c r="AJ292" s="362"/>
    </row>
    <row r="293" spans="1:36" s="316" customFormat="1" ht="24"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c r="AG293" s="362"/>
      <c r="AH293" s="362"/>
      <c r="AI293" s="362"/>
      <c r="AJ293" s="362"/>
    </row>
    <row r="294" spans="1:36"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c r="AG294" s="362"/>
      <c r="AH294" s="362"/>
      <c r="AI294" s="362"/>
      <c r="AJ294" s="362"/>
    </row>
    <row r="295" spans="1:36"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c r="AG295" s="362"/>
      <c r="AH295" s="362"/>
      <c r="AI295" s="362"/>
      <c r="AJ295" s="362"/>
    </row>
    <row r="296" spans="1:36"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c r="AG296" s="362"/>
      <c r="AH296" s="362"/>
      <c r="AI296" s="362"/>
      <c r="AJ296" s="362"/>
    </row>
    <row r="297" spans="1:36" s="316" customFormat="1" ht="12.95" customHeigh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c r="AG297" s="362"/>
      <c r="AH297" s="362"/>
      <c r="AI297" s="362"/>
      <c r="AJ297" s="362"/>
    </row>
    <row r="298" spans="1:36" ht="12.95" customHeight="1" x14ac:dyDescent="0.2"/>
    <row r="299" spans="1:36" ht="12.95" customHeight="1" x14ac:dyDescent="0.2"/>
    <row r="300" spans="1:36" ht="12.95" customHeight="1" x14ac:dyDescent="0.2"/>
    <row r="301" spans="1:36" ht="12.95" customHeight="1" x14ac:dyDescent="0.2"/>
    <row r="302" spans="1:36" ht="12.95" customHeight="1" x14ac:dyDescent="0.2"/>
    <row r="303" spans="1:36" ht="12.95" customHeight="1" x14ac:dyDescent="0.2"/>
    <row r="304" spans="1:36" ht="12.95" customHeight="1" x14ac:dyDescent="0.2"/>
    <row r="305" spans="1:36" s="310" customFormat="1" ht="12.95" customHeight="1" x14ac:dyDescent="0.2">
      <c r="A305" s="141"/>
      <c r="B305" s="577"/>
      <c r="C305" s="577"/>
      <c r="D305" s="577"/>
      <c r="E305" s="577"/>
      <c r="F305" s="577"/>
      <c r="G305" s="577"/>
      <c r="H305" s="577"/>
      <c r="I305" s="577"/>
      <c r="J305" s="577"/>
      <c r="K305" s="577"/>
      <c r="L305" s="577"/>
      <c r="M305" s="577"/>
      <c r="N305" s="577"/>
      <c r="O305" s="577"/>
      <c r="P305" s="577"/>
      <c r="Q305" s="577"/>
      <c r="R305" s="577"/>
      <c r="S305" s="577"/>
      <c r="T305" s="577"/>
      <c r="U305" s="577"/>
      <c r="V305" s="577"/>
      <c r="W305" s="577"/>
      <c r="X305" s="577"/>
      <c r="Y305" s="577"/>
      <c r="Z305" s="577"/>
      <c r="AA305" s="577"/>
      <c r="AB305" s="577"/>
      <c r="AC305" s="577"/>
      <c r="AD305" s="577"/>
      <c r="AE305" s="577"/>
      <c r="AF305" s="577"/>
      <c r="AG305" s="577"/>
      <c r="AH305" s="577"/>
      <c r="AI305" s="577"/>
      <c r="AJ305" s="577"/>
    </row>
    <row r="306" spans="1:36"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c r="AG306" s="362"/>
      <c r="AH306" s="362"/>
      <c r="AI306" s="362"/>
      <c r="AJ306" s="362"/>
    </row>
    <row r="307" spans="1:36"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c r="AG307" s="362"/>
      <c r="AH307" s="362"/>
      <c r="AI307" s="362"/>
      <c r="AJ307" s="362"/>
    </row>
    <row r="308" spans="1:36"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c r="AG308" s="362"/>
      <c r="AH308" s="362"/>
      <c r="AI308" s="362"/>
      <c r="AJ308" s="362"/>
    </row>
    <row r="309" spans="1:36"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c r="AG309" s="362"/>
      <c r="AH309" s="362"/>
      <c r="AI309" s="362"/>
      <c r="AJ309" s="362"/>
    </row>
    <row r="310" spans="1:36"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c r="AG310" s="362"/>
      <c r="AH310" s="362"/>
      <c r="AI310" s="362"/>
      <c r="AJ310" s="362"/>
    </row>
    <row r="311" spans="1:36"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c r="AG311" s="362"/>
      <c r="AH311" s="362"/>
      <c r="AI311" s="362"/>
      <c r="AJ311" s="362"/>
    </row>
    <row r="312" spans="1:36"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c r="AG312" s="362"/>
      <c r="AH312" s="362"/>
      <c r="AI312" s="362"/>
      <c r="AJ312" s="362"/>
    </row>
    <row r="313" spans="1:36"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c r="AG313" s="362"/>
      <c r="AH313" s="362"/>
      <c r="AI313" s="362"/>
      <c r="AJ313" s="362"/>
    </row>
    <row r="314" spans="1:36"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c r="AG314" s="362"/>
      <c r="AH314" s="362"/>
      <c r="AI314" s="362"/>
      <c r="AJ314" s="362"/>
    </row>
    <row r="315" spans="1:36" s="316" customFormat="1" ht="24"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c r="AG315" s="362"/>
      <c r="AH315" s="362"/>
      <c r="AI315" s="362"/>
      <c r="AJ315" s="362"/>
    </row>
    <row r="316" spans="1:36"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c r="AG316" s="362"/>
      <c r="AH316" s="362"/>
      <c r="AI316" s="362"/>
      <c r="AJ316" s="362"/>
    </row>
    <row r="317" spans="1:36"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c r="AG317" s="362"/>
      <c r="AH317" s="362"/>
      <c r="AI317" s="362"/>
      <c r="AJ317" s="362"/>
    </row>
    <row r="318" spans="1:36"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c r="AG318" s="362"/>
      <c r="AH318" s="362"/>
      <c r="AI318" s="362"/>
      <c r="AJ318" s="362"/>
    </row>
    <row r="319" spans="1:36"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c r="AG319" s="362"/>
      <c r="AH319" s="362"/>
      <c r="AI319" s="362"/>
      <c r="AJ319" s="362"/>
    </row>
    <row r="320" spans="1:36"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c r="AG320" s="362"/>
      <c r="AH320" s="362"/>
      <c r="AI320" s="362"/>
      <c r="AJ320" s="362"/>
    </row>
    <row r="321" spans="1:36"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c r="AG321" s="362"/>
      <c r="AH321" s="362"/>
      <c r="AI321" s="362"/>
      <c r="AJ321" s="362"/>
    </row>
    <row r="322" spans="1:36"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c r="AG322" s="362"/>
      <c r="AH322" s="362"/>
      <c r="AI322" s="362"/>
      <c r="AJ322" s="362"/>
    </row>
    <row r="323" spans="1:36"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c r="AG323" s="362"/>
      <c r="AH323" s="362"/>
      <c r="AI323" s="362"/>
      <c r="AJ323" s="362"/>
    </row>
    <row r="324" spans="1:36"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c r="AG324" s="362"/>
      <c r="AH324" s="362"/>
      <c r="AI324" s="362"/>
      <c r="AJ324" s="362"/>
    </row>
    <row r="325" spans="1:36"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c r="AG325" s="362"/>
      <c r="AH325" s="362"/>
      <c r="AI325" s="362"/>
      <c r="AJ325" s="362"/>
    </row>
    <row r="326" spans="1:36"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c r="AG326" s="362"/>
      <c r="AH326" s="362"/>
      <c r="AI326" s="362"/>
      <c r="AJ326" s="362"/>
    </row>
    <row r="327" spans="1:36" s="310" customFormat="1" ht="12.95" customHeight="1" x14ac:dyDescent="0.2">
      <c r="A327" s="141"/>
      <c r="B327" s="577"/>
      <c r="C327" s="577"/>
      <c r="D327" s="577"/>
      <c r="E327" s="577"/>
      <c r="F327" s="577"/>
      <c r="G327" s="577"/>
      <c r="H327" s="577"/>
      <c r="I327" s="577"/>
      <c r="J327" s="577"/>
      <c r="K327" s="577"/>
      <c r="L327" s="577"/>
      <c r="M327" s="577"/>
      <c r="N327" s="577"/>
      <c r="O327" s="577"/>
      <c r="P327" s="577"/>
      <c r="Q327" s="577"/>
      <c r="R327" s="577"/>
      <c r="S327" s="577"/>
      <c r="T327" s="577"/>
      <c r="U327" s="577"/>
      <c r="V327" s="577"/>
      <c r="W327" s="577"/>
      <c r="X327" s="577"/>
      <c r="Y327" s="577"/>
      <c r="Z327" s="577"/>
      <c r="AA327" s="577"/>
      <c r="AB327" s="577"/>
      <c r="AC327" s="577"/>
      <c r="AD327" s="577"/>
      <c r="AE327" s="577"/>
      <c r="AF327" s="577"/>
      <c r="AG327" s="577"/>
      <c r="AH327" s="577"/>
      <c r="AI327" s="577"/>
      <c r="AJ327" s="577"/>
    </row>
    <row r="328" spans="1:36"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c r="AG328" s="362"/>
      <c r="AH328" s="362"/>
      <c r="AI328" s="362"/>
      <c r="AJ328" s="362"/>
    </row>
    <row r="329" spans="1:36"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c r="AG329" s="362"/>
      <c r="AH329" s="362"/>
      <c r="AI329" s="362"/>
      <c r="AJ329" s="362"/>
    </row>
    <row r="330" spans="1:36"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c r="AG330" s="362"/>
      <c r="AH330" s="362"/>
      <c r="AI330" s="362"/>
      <c r="AJ330" s="362"/>
    </row>
    <row r="331" spans="1:36"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c r="AG331" s="362"/>
      <c r="AH331" s="362"/>
      <c r="AI331" s="362"/>
      <c r="AJ331" s="362"/>
    </row>
    <row r="332" spans="1:36"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c r="AG332" s="362"/>
      <c r="AH332" s="362"/>
      <c r="AI332" s="362"/>
      <c r="AJ332" s="362"/>
    </row>
    <row r="333" spans="1:36"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c r="AG333" s="362"/>
      <c r="AH333" s="362"/>
      <c r="AI333" s="362"/>
      <c r="AJ333" s="362"/>
    </row>
    <row r="334" spans="1:36"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c r="AG334" s="362"/>
      <c r="AH334" s="362"/>
      <c r="AI334" s="362"/>
      <c r="AJ334" s="362"/>
    </row>
    <row r="335" spans="1:36"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c r="AG335" s="362"/>
      <c r="AH335" s="362"/>
      <c r="AI335" s="362"/>
      <c r="AJ335" s="362"/>
    </row>
    <row r="336" spans="1:36"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c r="AG336" s="362"/>
      <c r="AH336" s="362"/>
      <c r="AI336" s="362"/>
      <c r="AJ336" s="362"/>
    </row>
    <row r="337" spans="1:36" s="316" customFormat="1" ht="24"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c r="AG337" s="362"/>
      <c r="AH337" s="362"/>
      <c r="AI337" s="362"/>
      <c r="AJ337" s="362"/>
    </row>
    <row r="338" spans="1:36"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c r="AG338" s="362"/>
      <c r="AH338" s="362"/>
      <c r="AI338" s="362"/>
      <c r="AJ338" s="362"/>
    </row>
    <row r="339" spans="1:36"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c r="AG339" s="362"/>
      <c r="AH339" s="362"/>
      <c r="AI339" s="362"/>
      <c r="AJ339" s="362"/>
    </row>
    <row r="340" spans="1:36" s="316" customFormat="1" ht="12.95"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c r="AG340" s="362"/>
      <c r="AH340" s="362"/>
      <c r="AI340" s="362"/>
      <c r="AJ340" s="362"/>
    </row>
    <row r="341" spans="1:36" s="316" customFormat="1" ht="12.95" customHeigh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c r="AG341" s="362"/>
      <c r="AH341" s="362"/>
      <c r="AI341" s="362"/>
      <c r="AJ341" s="362"/>
    </row>
    <row r="342" spans="1:36" ht="12.95" customHeight="1" x14ac:dyDescent="0.2"/>
    <row r="343" spans="1:36" ht="12.95" customHeight="1" x14ac:dyDescent="0.2"/>
    <row r="344" spans="1:36" ht="12.95" customHeight="1" x14ac:dyDescent="0.2"/>
    <row r="345" spans="1:36" ht="12.95" customHeight="1" x14ac:dyDescent="0.2"/>
    <row r="346" spans="1:36" ht="12.95" customHeight="1" x14ac:dyDescent="0.2"/>
    <row r="347" spans="1:36" ht="12.95" customHeight="1" x14ac:dyDescent="0.2"/>
    <row r="348" spans="1:36" ht="12.95" customHeight="1" x14ac:dyDescent="0.2"/>
    <row r="349" spans="1:36" s="310" customFormat="1" ht="12.95" customHeight="1" x14ac:dyDescent="0.2">
      <c r="A349" s="141"/>
      <c r="B349" s="577"/>
      <c r="C349" s="577"/>
      <c r="D349" s="577"/>
      <c r="E349" s="577"/>
      <c r="F349" s="577"/>
      <c r="G349" s="577"/>
      <c r="H349" s="577"/>
      <c r="I349" s="577"/>
      <c r="J349" s="577"/>
      <c r="K349" s="577"/>
      <c r="L349" s="577"/>
      <c r="M349" s="577"/>
      <c r="N349" s="577"/>
      <c r="O349" s="577"/>
      <c r="P349" s="577"/>
      <c r="Q349" s="577"/>
      <c r="R349" s="577"/>
      <c r="S349" s="577"/>
      <c r="T349" s="577"/>
      <c r="U349" s="577"/>
      <c r="V349" s="577"/>
      <c r="W349" s="577"/>
      <c r="X349" s="577"/>
      <c r="Y349" s="577"/>
      <c r="Z349" s="577"/>
      <c r="AA349" s="577"/>
      <c r="AB349" s="577"/>
      <c r="AC349" s="577"/>
      <c r="AD349" s="577"/>
      <c r="AE349" s="577"/>
      <c r="AF349" s="577"/>
      <c r="AG349" s="577"/>
      <c r="AH349" s="577"/>
      <c r="AI349" s="577"/>
      <c r="AJ349" s="577"/>
    </row>
    <row r="350" spans="1:36"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c r="AG350" s="362"/>
      <c r="AH350" s="362"/>
      <c r="AI350" s="362"/>
      <c r="AJ350" s="362"/>
    </row>
    <row r="351" spans="1:36"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c r="AG351" s="362"/>
      <c r="AH351" s="362"/>
      <c r="AI351" s="362"/>
      <c r="AJ351" s="362"/>
    </row>
    <row r="352" spans="1:36"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c r="AG352" s="362"/>
      <c r="AH352" s="362"/>
      <c r="AI352" s="362"/>
      <c r="AJ352" s="362"/>
    </row>
    <row r="353" spans="1:36"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c r="AG353" s="362"/>
      <c r="AH353" s="362"/>
      <c r="AI353" s="362"/>
      <c r="AJ353" s="362"/>
    </row>
    <row r="354" spans="1:36"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c r="AG354" s="362"/>
      <c r="AH354" s="362"/>
      <c r="AI354" s="362"/>
      <c r="AJ354" s="362"/>
    </row>
    <row r="355" spans="1:36"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c r="AG355" s="362"/>
      <c r="AH355" s="362"/>
      <c r="AI355" s="362"/>
      <c r="AJ355" s="362"/>
    </row>
    <row r="356" spans="1:36"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c r="AG356" s="362"/>
      <c r="AH356" s="362"/>
      <c r="AI356" s="362"/>
      <c r="AJ356" s="362"/>
    </row>
    <row r="357" spans="1:36"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c r="AG357" s="362"/>
      <c r="AH357" s="362"/>
      <c r="AI357" s="362"/>
      <c r="AJ357" s="362"/>
    </row>
    <row r="358" spans="1:36"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c r="AG358" s="362"/>
      <c r="AH358" s="362"/>
      <c r="AI358" s="362"/>
      <c r="AJ358" s="362"/>
    </row>
    <row r="359" spans="1:36" s="316" customFormat="1" ht="24"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c r="AG359" s="362"/>
      <c r="AH359" s="362"/>
      <c r="AI359" s="362"/>
      <c r="AJ359" s="362"/>
    </row>
    <row r="360" spans="1:36"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c r="AG360" s="362"/>
      <c r="AH360" s="362"/>
      <c r="AI360" s="362"/>
      <c r="AJ360" s="362"/>
    </row>
    <row r="361" spans="1:36"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c r="AG361" s="362"/>
      <c r="AH361" s="362"/>
      <c r="AI361" s="362"/>
      <c r="AJ361" s="362"/>
    </row>
    <row r="362" spans="1:36"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c r="AG362" s="362"/>
      <c r="AH362" s="362"/>
      <c r="AI362" s="362"/>
      <c r="AJ362" s="362"/>
    </row>
    <row r="363" spans="1:36"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c r="AG363" s="362"/>
      <c r="AH363" s="362"/>
      <c r="AI363" s="362"/>
      <c r="AJ363" s="362"/>
    </row>
    <row r="364" spans="1:36"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c r="AG364" s="362"/>
      <c r="AH364" s="362"/>
      <c r="AI364" s="362"/>
      <c r="AJ364" s="362"/>
    </row>
    <row r="365" spans="1:36"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c r="AG365" s="362"/>
      <c r="AH365" s="362"/>
      <c r="AI365" s="362"/>
      <c r="AJ365" s="362"/>
    </row>
    <row r="366" spans="1:36" s="316" customFormat="1" ht="12.9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c r="AG366" s="362"/>
      <c r="AH366" s="362"/>
      <c r="AI366" s="362"/>
      <c r="AJ366" s="362"/>
    </row>
    <row r="367" spans="1:36" s="310" customFormat="1" ht="12.95" customHeight="1" x14ac:dyDescent="0.2">
      <c r="A367" s="141"/>
      <c r="B367" s="577"/>
      <c r="C367" s="577"/>
      <c r="D367" s="577"/>
      <c r="E367" s="577"/>
      <c r="F367" s="577"/>
      <c r="G367" s="577"/>
      <c r="H367" s="577"/>
      <c r="I367" s="577"/>
      <c r="J367" s="577"/>
      <c r="K367" s="577"/>
      <c r="L367" s="577"/>
      <c r="M367" s="577"/>
      <c r="N367" s="577"/>
      <c r="O367" s="577"/>
      <c r="P367" s="577"/>
      <c r="Q367" s="577"/>
      <c r="R367" s="577"/>
      <c r="S367" s="577"/>
      <c r="T367" s="577"/>
      <c r="U367" s="577"/>
      <c r="V367" s="577"/>
      <c r="W367" s="577"/>
      <c r="X367" s="577"/>
      <c r="Y367" s="577"/>
      <c r="Z367" s="577"/>
      <c r="AA367" s="577"/>
      <c r="AB367" s="577"/>
      <c r="AC367" s="577"/>
      <c r="AD367" s="577"/>
      <c r="AE367" s="577"/>
      <c r="AF367" s="577"/>
      <c r="AG367" s="577"/>
      <c r="AH367" s="577"/>
      <c r="AI367" s="577"/>
      <c r="AJ367" s="577"/>
    </row>
    <row r="368" spans="1:36"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c r="AG368" s="362"/>
      <c r="AH368" s="362"/>
      <c r="AI368" s="362"/>
      <c r="AJ368" s="362"/>
    </row>
    <row r="369" spans="1:36"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c r="AG369" s="362"/>
      <c r="AH369" s="362"/>
      <c r="AI369" s="362"/>
      <c r="AJ369" s="362"/>
    </row>
    <row r="370" spans="1:36"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c r="AG370" s="362"/>
      <c r="AH370" s="362"/>
      <c r="AI370" s="362"/>
      <c r="AJ370" s="362"/>
    </row>
    <row r="371" spans="1:36"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c r="AG371" s="362"/>
      <c r="AH371" s="362"/>
      <c r="AI371" s="362"/>
      <c r="AJ371" s="362"/>
    </row>
    <row r="372" spans="1:36"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c r="AG372" s="362"/>
      <c r="AH372" s="362"/>
      <c r="AI372" s="362"/>
      <c r="AJ372" s="362"/>
    </row>
    <row r="373" spans="1:36"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c r="AG373" s="362"/>
      <c r="AH373" s="362"/>
      <c r="AI373" s="362"/>
      <c r="AJ373" s="362"/>
    </row>
    <row r="374" spans="1:36"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c r="AG374" s="362"/>
      <c r="AH374" s="362"/>
      <c r="AI374" s="362"/>
      <c r="AJ374" s="362"/>
    </row>
    <row r="375" spans="1:36"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c r="AG375" s="362"/>
      <c r="AH375" s="362"/>
      <c r="AI375" s="362"/>
      <c r="AJ375" s="362"/>
    </row>
    <row r="376" spans="1:36"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c r="AG376" s="362"/>
      <c r="AH376" s="362"/>
      <c r="AI376" s="362"/>
      <c r="AJ376" s="362"/>
    </row>
    <row r="377" spans="1:36" s="316" customFormat="1" ht="24"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c r="AG377" s="362"/>
      <c r="AH377" s="362"/>
      <c r="AI377" s="362"/>
      <c r="AJ377" s="362"/>
    </row>
    <row r="378" spans="1:36"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c r="AG378" s="362"/>
      <c r="AH378" s="362"/>
      <c r="AI378" s="362"/>
      <c r="AJ378" s="362"/>
    </row>
    <row r="379" spans="1:36" s="316" customFormat="1" ht="12.9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c r="AG379" s="362"/>
      <c r="AH379" s="362"/>
      <c r="AI379" s="362"/>
      <c r="AJ379" s="362"/>
    </row>
    <row r="380" spans="1:36" s="316" customFormat="1" ht="12.95" customHeigh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c r="AG380" s="362"/>
      <c r="AH380" s="362"/>
      <c r="AI380" s="362"/>
      <c r="AJ380" s="362"/>
    </row>
    <row r="381" spans="1:36" s="316" customFormat="1" ht="10.5" customHeight="1" x14ac:dyDescent="0.2">
      <c r="A381" s="346"/>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c r="AG381" s="362"/>
      <c r="AH381" s="362"/>
      <c r="AI381" s="362"/>
      <c r="AJ381" s="362"/>
    </row>
    <row r="382" spans="1:36" ht="12.95" customHeight="1" x14ac:dyDescent="0.2"/>
    <row r="383" spans="1:36" ht="12.95" customHeight="1" x14ac:dyDescent="0.2"/>
    <row r="384" spans="1:36" ht="12.95" customHeight="1" x14ac:dyDescent="0.2"/>
    <row r="385" spans="1:36" ht="12.95" customHeight="1" x14ac:dyDescent="0.2"/>
    <row r="386" spans="1:36" ht="12.95" customHeight="1" x14ac:dyDescent="0.2"/>
    <row r="387" spans="1:36" ht="12.95" customHeight="1" x14ac:dyDescent="0.2"/>
    <row r="388" spans="1:36" ht="12.95" customHeight="1" x14ac:dyDescent="0.2"/>
    <row r="389" spans="1:36" s="310" customFormat="1" ht="12.95" customHeight="1" x14ac:dyDescent="0.2">
      <c r="A389" s="141"/>
      <c r="B389" s="577"/>
      <c r="C389" s="577"/>
      <c r="D389" s="577"/>
      <c r="E389" s="577"/>
      <c r="F389" s="577"/>
      <c r="G389" s="577"/>
      <c r="H389" s="577"/>
      <c r="I389" s="577"/>
      <c r="J389" s="577"/>
      <c r="K389" s="577"/>
      <c r="L389" s="577"/>
      <c r="M389" s="577"/>
      <c r="N389" s="577"/>
      <c r="O389" s="577"/>
      <c r="P389" s="577"/>
      <c r="Q389" s="577"/>
      <c r="R389" s="577"/>
      <c r="S389" s="577"/>
      <c r="T389" s="577"/>
      <c r="U389" s="577"/>
      <c r="V389" s="577"/>
      <c r="W389" s="577"/>
      <c r="X389" s="577"/>
      <c r="Y389" s="577"/>
      <c r="Z389" s="577"/>
      <c r="AA389" s="577"/>
      <c r="AB389" s="577"/>
      <c r="AC389" s="577"/>
      <c r="AD389" s="577"/>
      <c r="AE389" s="577"/>
      <c r="AF389" s="577"/>
      <c r="AG389" s="577"/>
      <c r="AH389" s="577"/>
      <c r="AI389" s="577"/>
      <c r="AJ389" s="577"/>
    </row>
    <row r="390" spans="1:36"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c r="AG390" s="362"/>
      <c r="AH390" s="362"/>
      <c r="AI390" s="362"/>
      <c r="AJ390" s="362"/>
    </row>
    <row r="391" spans="1:36"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c r="AG391" s="362"/>
      <c r="AH391" s="362"/>
      <c r="AI391" s="362"/>
      <c r="AJ391" s="362"/>
    </row>
    <row r="392" spans="1:36"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c r="AG392" s="362"/>
      <c r="AH392" s="362"/>
      <c r="AI392" s="362"/>
      <c r="AJ392" s="362"/>
    </row>
    <row r="393" spans="1:36"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c r="AG393" s="362"/>
      <c r="AH393" s="362"/>
      <c r="AI393" s="362"/>
      <c r="AJ393" s="362"/>
    </row>
    <row r="394" spans="1:36"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c r="AG394" s="362"/>
      <c r="AH394" s="362"/>
      <c r="AI394" s="362"/>
      <c r="AJ394" s="362"/>
    </row>
    <row r="395" spans="1:36"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c r="AG395" s="362"/>
      <c r="AH395" s="362"/>
      <c r="AI395" s="362"/>
      <c r="AJ395" s="362"/>
    </row>
    <row r="396" spans="1:36"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c r="AG396" s="362"/>
      <c r="AH396" s="362"/>
      <c r="AI396" s="362"/>
      <c r="AJ396" s="362"/>
    </row>
    <row r="397" spans="1:36"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c r="AG397" s="362"/>
      <c r="AH397" s="362"/>
      <c r="AI397" s="362"/>
      <c r="AJ397" s="362"/>
    </row>
    <row r="398" spans="1:36"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c r="AG398" s="362"/>
      <c r="AH398" s="362"/>
      <c r="AI398" s="362"/>
      <c r="AJ398" s="362"/>
    </row>
    <row r="399" spans="1:36" s="316" customFormat="1" ht="24"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c r="AG399" s="362"/>
      <c r="AH399" s="362"/>
      <c r="AI399" s="362"/>
      <c r="AJ399" s="362"/>
    </row>
    <row r="400" spans="1:36"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c r="AG400" s="362"/>
      <c r="AH400" s="362"/>
      <c r="AI400" s="362"/>
      <c r="AJ400" s="362"/>
    </row>
    <row r="401" spans="1:36"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c r="AG401" s="362"/>
      <c r="AH401" s="362"/>
      <c r="AI401" s="362"/>
      <c r="AJ401" s="362"/>
    </row>
    <row r="402" spans="1:36"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c r="AG402" s="362"/>
      <c r="AH402" s="362"/>
      <c r="AI402" s="362"/>
      <c r="AJ402" s="362"/>
    </row>
    <row r="403" spans="1:36"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c r="AG403" s="362"/>
      <c r="AH403" s="362"/>
      <c r="AI403" s="362"/>
      <c r="AJ403" s="362"/>
    </row>
    <row r="404" spans="1:36"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c r="AG404" s="362"/>
      <c r="AH404" s="362"/>
      <c r="AI404" s="362"/>
      <c r="AJ404" s="362"/>
    </row>
    <row r="405" spans="1:36"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c r="AG405" s="362"/>
      <c r="AH405" s="362"/>
      <c r="AI405" s="362"/>
      <c r="AJ405" s="362"/>
    </row>
    <row r="406" spans="1:36"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c r="AG406" s="362"/>
      <c r="AH406" s="362"/>
      <c r="AI406" s="362"/>
      <c r="AJ406" s="362"/>
    </row>
    <row r="407" spans="1:36" s="310" customFormat="1" ht="12.95" customHeight="1" x14ac:dyDescent="0.2">
      <c r="A407" s="141"/>
      <c r="B407" s="577"/>
      <c r="C407" s="577"/>
      <c r="D407" s="577"/>
      <c r="E407" s="577"/>
      <c r="F407" s="577"/>
      <c r="G407" s="577"/>
      <c r="H407" s="577"/>
      <c r="I407" s="577"/>
      <c r="J407" s="577"/>
      <c r="K407" s="577"/>
      <c r="L407" s="577"/>
      <c r="M407" s="577"/>
      <c r="N407" s="577"/>
      <c r="O407" s="577"/>
      <c r="P407" s="577"/>
      <c r="Q407" s="577"/>
      <c r="R407" s="577"/>
      <c r="S407" s="577"/>
      <c r="T407" s="577"/>
      <c r="U407" s="577"/>
      <c r="V407" s="577"/>
      <c r="W407" s="577"/>
      <c r="X407" s="577"/>
      <c r="Y407" s="577"/>
      <c r="Z407" s="577"/>
      <c r="AA407" s="577"/>
      <c r="AB407" s="577"/>
      <c r="AC407" s="577"/>
      <c r="AD407" s="577"/>
      <c r="AE407" s="577"/>
      <c r="AF407" s="577"/>
      <c r="AG407" s="577"/>
      <c r="AH407" s="577"/>
      <c r="AI407" s="577"/>
      <c r="AJ407" s="577"/>
    </row>
    <row r="408" spans="1:36"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c r="AG408" s="362"/>
      <c r="AH408" s="362"/>
      <c r="AI408" s="362"/>
      <c r="AJ408" s="362"/>
    </row>
    <row r="409" spans="1:36"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c r="AG409" s="362"/>
      <c r="AH409" s="362"/>
      <c r="AI409" s="362"/>
      <c r="AJ409" s="362"/>
    </row>
    <row r="410" spans="1:36"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c r="AG410" s="362"/>
      <c r="AH410" s="362"/>
      <c r="AI410" s="362"/>
      <c r="AJ410" s="362"/>
    </row>
    <row r="411" spans="1:36"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c r="AG411" s="362"/>
      <c r="AH411" s="362"/>
      <c r="AI411" s="362"/>
      <c r="AJ411" s="362"/>
    </row>
    <row r="412" spans="1:36"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c r="AG412" s="362"/>
      <c r="AH412" s="362"/>
      <c r="AI412" s="362"/>
      <c r="AJ412" s="362"/>
    </row>
    <row r="413" spans="1:36"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c r="AG413" s="362"/>
      <c r="AH413" s="362"/>
      <c r="AI413" s="362"/>
      <c r="AJ413" s="362"/>
    </row>
    <row r="414" spans="1:36"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c r="AG414" s="362"/>
      <c r="AH414" s="362"/>
      <c r="AI414" s="362"/>
      <c r="AJ414" s="362"/>
    </row>
    <row r="415" spans="1:36" s="316" customFormat="1" ht="12.95"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c r="AG415" s="362"/>
      <c r="AH415" s="362"/>
      <c r="AI415" s="362"/>
      <c r="AJ415" s="362"/>
    </row>
    <row r="416" spans="1:36" s="316" customFormat="1" ht="12.95"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c r="AG416" s="362"/>
      <c r="AH416" s="362"/>
      <c r="AI416" s="362"/>
      <c r="AJ416" s="362"/>
    </row>
    <row r="417" spans="1:36" s="316" customFormat="1" ht="24"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c r="AG417" s="362"/>
      <c r="AH417" s="362"/>
      <c r="AI417" s="362"/>
      <c r="AJ417" s="362"/>
    </row>
    <row r="418" spans="1:36"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c r="AG418" s="362"/>
      <c r="AH418" s="362"/>
      <c r="AI418" s="362"/>
      <c r="AJ418" s="362"/>
    </row>
    <row r="419" spans="1:36"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c r="AG419" s="362"/>
      <c r="AH419" s="362"/>
      <c r="AI419" s="362"/>
      <c r="AJ419" s="362"/>
    </row>
    <row r="420" spans="1:36" s="316" customFormat="1" ht="12.95" customHeigh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c r="AG420" s="362"/>
      <c r="AH420" s="362"/>
      <c r="AI420" s="362"/>
      <c r="AJ420" s="362"/>
    </row>
    <row r="421" spans="1:36" s="316" customFormat="1" ht="12.95" customHeight="1" x14ac:dyDescent="0.2">
      <c r="A421" s="346"/>
      <c r="B421" s="362"/>
      <c r="C421" s="362"/>
      <c r="D421" s="362"/>
      <c r="E421" s="362"/>
      <c r="F421" s="362"/>
      <c r="G421" s="362"/>
      <c r="H421" s="362"/>
      <c r="I421" s="362"/>
      <c r="J421" s="362"/>
      <c r="K421" s="362"/>
      <c r="L421" s="362"/>
      <c r="M421" s="362"/>
      <c r="N421" s="362"/>
      <c r="O421" s="362"/>
      <c r="P421" s="362"/>
      <c r="Q421" s="362"/>
      <c r="R421" s="362"/>
      <c r="S421" s="362"/>
      <c r="T421" s="362"/>
      <c r="U421" s="362"/>
      <c r="V421" s="362"/>
      <c r="W421" s="362"/>
      <c r="X421" s="362"/>
      <c r="Y421" s="362"/>
      <c r="Z421" s="362"/>
      <c r="AA421" s="362"/>
      <c r="AB421" s="362"/>
      <c r="AC421" s="362"/>
      <c r="AD421" s="362"/>
      <c r="AE421" s="362"/>
      <c r="AF421" s="362"/>
      <c r="AG421" s="362"/>
      <c r="AH421" s="362"/>
      <c r="AI421" s="362"/>
      <c r="AJ421" s="362"/>
    </row>
  </sheetData>
  <hyperlinks>
    <hyperlink ref="A1" location="Мазмуну!A1" display="МАЗМУНУНА  кайтуу" xr:uid="{00000000-0004-0000-8500-000000000000}"/>
  </hyperlinks>
  <pageMargins left="0.7" right="0.7" top="0.75" bottom="0.75" header="0.3" footer="0.3"/>
  <pageSetup paperSize="9" orientation="portrait" verticalDpi="0"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AF418"/>
  <sheetViews>
    <sheetView workbookViewId="0">
      <selection activeCell="M6" sqref="M6"/>
    </sheetView>
  </sheetViews>
  <sheetFormatPr defaultColWidth="9.28515625" defaultRowHeight="12" x14ac:dyDescent="0.2"/>
  <cols>
    <col min="1" max="1" width="43.140625" style="152" customWidth="1"/>
    <col min="2" max="2" width="9.28515625" style="226" hidden="1" customWidth="1"/>
    <col min="3" max="5" width="8.7109375" style="226" hidden="1" customWidth="1"/>
    <col min="6" max="6" width="8.71093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75" customHeight="1" x14ac:dyDescent="0.25">
      <c r="A2" s="154" t="s">
        <v>506</v>
      </c>
      <c r="B2" s="574"/>
      <c r="C2" s="574"/>
      <c r="D2" s="574"/>
      <c r="E2" s="574"/>
      <c r="P2" s="574"/>
      <c r="Q2" s="574"/>
      <c r="R2" s="574"/>
      <c r="S2" s="574"/>
      <c r="T2" s="574"/>
    </row>
    <row r="3" spans="1:32" ht="18" customHeight="1" thickBot="1" x14ac:dyDescent="0.25">
      <c r="A3" s="139" t="s">
        <v>507</v>
      </c>
      <c r="B3" s="584"/>
      <c r="C3" s="584"/>
      <c r="D3" s="584"/>
      <c r="E3" s="584"/>
      <c r="F3" s="584"/>
      <c r="G3" s="306"/>
      <c r="H3" s="306"/>
      <c r="I3" s="306"/>
      <c r="J3" s="306"/>
      <c r="K3" s="306"/>
      <c r="L3" s="306"/>
      <c r="M3" s="306"/>
    </row>
    <row r="4" spans="1:32" s="585" customFormat="1" ht="18" customHeight="1" thickBot="1" x14ac:dyDescent="0.25">
      <c r="A4" s="580"/>
      <c r="B4" s="580">
        <v>2014</v>
      </c>
      <c r="C4" s="580">
        <v>2015</v>
      </c>
      <c r="D4" s="580">
        <v>2016</v>
      </c>
      <c r="E4" s="580">
        <v>2017</v>
      </c>
      <c r="F4" s="580">
        <v>2018</v>
      </c>
      <c r="G4" s="575">
        <v>2019</v>
      </c>
      <c r="H4" s="580">
        <v>2020</v>
      </c>
      <c r="I4" s="575">
        <v>2021</v>
      </c>
      <c r="J4" s="580">
        <v>2022</v>
      </c>
      <c r="K4" s="575">
        <v>2023</v>
      </c>
      <c r="L4" s="580">
        <v>2024</v>
      </c>
      <c r="M4" s="575">
        <v>2025</v>
      </c>
    </row>
    <row r="5" spans="1:32" s="353" customFormat="1" ht="10.15" customHeight="1" x14ac:dyDescent="0.2">
      <c r="A5" s="141"/>
      <c r="G5" s="577"/>
      <c r="H5" s="577"/>
      <c r="I5" s="577"/>
      <c r="J5" s="577"/>
      <c r="K5" s="577"/>
      <c r="L5" s="577"/>
      <c r="M5" s="577"/>
    </row>
    <row r="6" spans="1:32" s="310" customFormat="1" ht="37.9" customHeight="1" x14ac:dyDescent="0.2">
      <c r="A6" s="360" t="s">
        <v>508</v>
      </c>
      <c r="B6" s="323">
        <v>100</v>
      </c>
      <c r="C6" s="323">
        <v>100</v>
      </c>
      <c r="D6" s="323">
        <v>100</v>
      </c>
      <c r="E6" s="323">
        <v>100</v>
      </c>
      <c r="F6" s="323">
        <v>100</v>
      </c>
      <c r="G6" s="323">
        <v>100</v>
      </c>
      <c r="H6" s="323">
        <v>100</v>
      </c>
      <c r="I6" s="323">
        <v>100</v>
      </c>
      <c r="J6" s="323">
        <v>100</v>
      </c>
      <c r="K6" s="323">
        <v>100</v>
      </c>
      <c r="L6" s="323">
        <v>100</v>
      </c>
      <c r="M6" s="323">
        <v>100</v>
      </c>
      <c r="N6" s="577"/>
      <c r="O6" s="577"/>
      <c r="P6" s="577"/>
      <c r="Q6" s="577"/>
      <c r="R6" s="577"/>
      <c r="S6" s="577"/>
      <c r="T6" s="577"/>
      <c r="U6" s="577"/>
      <c r="V6" s="577"/>
      <c r="W6" s="577"/>
      <c r="X6" s="577"/>
      <c r="Y6" s="577"/>
      <c r="Z6" s="577"/>
      <c r="AA6" s="577"/>
      <c r="AB6" s="577"/>
      <c r="AC6" s="577"/>
      <c r="AD6" s="577"/>
      <c r="AE6" s="577"/>
      <c r="AF6" s="577"/>
    </row>
    <row r="7" spans="1:32" s="312" customFormat="1" ht="12.95" customHeight="1" x14ac:dyDescent="0.2">
      <c r="A7" s="346" t="s">
        <v>488</v>
      </c>
      <c r="B7" s="578"/>
      <c r="C7" s="578"/>
      <c r="D7" s="578"/>
      <c r="E7" s="578"/>
      <c r="F7" s="578"/>
      <c r="G7" s="333"/>
      <c r="H7" s="333"/>
      <c r="I7" s="333"/>
      <c r="J7" s="333"/>
      <c r="K7" s="333"/>
      <c r="L7" s="333"/>
      <c r="M7" s="333"/>
      <c r="N7" s="578"/>
      <c r="O7" s="578"/>
      <c r="P7" s="578"/>
      <c r="Q7" s="578"/>
      <c r="R7" s="578"/>
      <c r="S7" s="578"/>
      <c r="T7" s="578"/>
      <c r="U7" s="578"/>
      <c r="V7" s="578"/>
      <c r="W7" s="578"/>
      <c r="X7" s="578"/>
      <c r="Y7" s="578"/>
      <c r="Z7" s="578"/>
      <c r="AA7" s="578"/>
      <c r="AB7" s="578"/>
      <c r="AC7" s="578"/>
      <c r="AD7" s="578"/>
      <c r="AE7" s="578"/>
      <c r="AF7" s="578"/>
    </row>
    <row r="8" spans="1:32" s="316" customFormat="1" ht="12.95" customHeight="1" x14ac:dyDescent="0.2">
      <c r="A8" s="346" t="s">
        <v>489</v>
      </c>
      <c r="B8" s="39">
        <v>85.3</v>
      </c>
      <c r="C8" s="39">
        <v>82.6</v>
      </c>
      <c r="D8" s="39">
        <v>85.4</v>
      </c>
      <c r="E8" s="39">
        <v>85.2</v>
      </c>
      <c r="F8" s="39">
        <v>72.7</v>
      </c>
      <c r="G8" s="39">
        <v>73</v>
      </c>
      <c r="H8" s="39">
        <v>73.7</v>
      </c>
      <c r="I8" s="39">
        <v>72.099999999999994</v>
      </c>
      <c r="J8" s="39">
        <v>74.3</v>
      </c>
      <c r="K8" s="39">
        <v>73.7</v>
      </c>
      <c r="L8" s="39">
        <v>73.599999999999994</v>
      </c>
      <c r="M8" s="39">
        <v>75.678025191867917</v>
      </c>
      <c r="N8" s="362"/>
      <c r="O8" s="362"/>
      <c r="P8" s="362"/>
      <c r="Q8" s="362"/>
      <c r="R8" s="362"/>
      <c r="S8" s="362"/>
      <c r="T8" s="362"/>
      <c r="U8" s="362"/>
      <c r="V8" s="362"/>
      <c r="W8" s="362"/>
      <c r="X8" s="362"/>
      <c r="Y8" s="362"/>
      <c r="Z8" s="362"/>
      <c r="AA8" s="362"/>
      <c r="AB8" s="362"/>
      <c r="AC8" s="362"/>
      <c r="AD8" s="362"/>
      <c r="AE8" s="362"/>
      <c r="AF8" s="362"/>
    </row>
    <row r="9" spans="1:32" s="316" customFormat="1" ht="12.95" customHeight="1" x14ac:dyDescent="0.2">
      <c r="A9" s="579" t="s">
        <v>406</v>
      </c>
      <c r="B9" s="39"/>
      <c r="C9" s="39"/>
      <c r="D9" s="39"/>
      <c r="E9" s="39"/>
      <c r="F9" s="39"/>
      <c r="G9" s="39"/>
      <c r="H9" s="39"/>
      <c r="I9" s="39"/>
      <c r="J9" s="39"/>
      <c r="K9" s="39"/>
      <c r="L9" s="39"/>
      <c r="M9" s="39"/>
      <c r="N9" s="362"/>
      <c r="O9" s="362"/>
      <c r="P9" s="362"/>
      <c r="Q9" s="362"/>
      <c r="R9" s="362"/>
      <c r="S9" s="362"/>
      <c r="T9" s="362"/>
      <c r="U9" s="362"/>
      <c r="V9" s="362"/>
      <c r="W9" s="362"/>
      <c r="X9" s="362"/>
      <c r="Y9" s="362"/>
      <c r="Z9" s="362"/>
      <c r="AA9" s="362"/>
      <c r="AB9" s="362"/>
      <c r="AC9" s="362"/>
      <c r="AD9" s="362"/>
      <c r="AE9" s="362"/>
      <c r="AF9" s="362"/>
    </row>
    <row r="10" spans="1:32" s="316" customFormat="1" ht="24" customHeight="1" x14ac:dyDescent="0.2">
      <c r="A10" s="349" t="s">
        <v>490</v>
      </c>
      <c r="B10" s="39">
        <v>79</v>
      </c>
      <c r="C10" s="39">
        <v>77.099999999999994</v>
      </c>
      <c r="D10" s="39">
        <v>80.7</v>
      </c>
      <c r="E10" s="39">
        <v>78.400000000000006</v>
      </c>
      <c r="F10" s="39">
        <v>64.8</v>
      </c>
      <c r="G10" s="39">
        <v>66.2</v>
      </c>
      <c r="H10" s="39">
        <v>68.8</v>
      </c>
      <c r="I10" s="39">
        <v>65.5</v>
      </c>
      <c r="J10" s="39">
        <v>64.400000000000006</v>
      </c>
      <c r="K10" s="39">
        <v>65.3</v>
      </c>
      <c r="L10" s="39">
        <v>66</v>
      </c>
      <c r="M10" s="39">
        <v>68.657184338494119</v>
      </c>
      <c r="N10" s="362"/>
      <c r="O10" s="362"/>
      <c r="P10" s="362"/>
      <c r="Q10" s="362"/>
      <c r="R10" s="362"/>
      <c r="S10" s="362"/>
      <c r="T10" s="362"/>
      <c r="U10" s="362"/>
      <c r="V10" s="362"/>
      <c r="W10" s="362"/>
      <c r="X10" s="362"/>
      <c r="Y10" s="362"/>
      <c r="Z10" s="362"/>
      <c r="AA10" s="362"/>
      <c r="AB10" s="362"/>
      <c r="AC10" s="362"/>
      <c r="AD10" s="362"/>
      <c r="AE10" s="362"/>
      <c r="AF10" s="362"/>
    </row>
    <row r="11" spans="1:32" s="316" customFormat="1" ht="12.95" customHeight="1" x14ac:dyDescent="0.2">
      <c r="A11" s="349" t="s">
        <v>491</v>
      </c>
      <c r="B11" s="39">
        <v>3.7</v>
      </c>
      <c r="C11" s="39">
        <v>2.6</v>
      </c>
      <c r="D11" s="39">
        <v>2.2999999999999998</v>
      </c>
      <c r="E11" s="39">
        <v>2.6</v>
      </c>
      <c r="F11" s="39">
        <v>4.0999999999999996</v>
      </c>
      <c r="G11" s="39">
        <v>3.2</v>
      </c>
      <c r="H11" s="39">
        <v>2.2999999999999998</v>
      </c>
      <c r="I11" s="39">
        <v>3.3</v>
      </c>
      <c r="J11" s="39">
        <v>4.3</v>
      </c>
      <c r="K11" s="39">
        <v>3.7</v>
      </c>
      <c r="L11" s="39">
        <v>3.2</v>
      </c>
      <c r="M11" s="39">
        <v>2.7172405809670108</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2.95" customHeight="1" x14ac:dyDescent="0.2">
      <c r="A12" s="349" t="s">
        <v>492</v>
      </c>
      <c r="B12" s="39">
        <v>1.4</v>
      </c>
      <c r="C12" s="39">
        <v>2</v>
      </c>
      <c r="D12" s="39">
        <v>1.8</v>
      </c>
      <c r="E12" s="39">
        <v>1.9</v>
      </c>
      <c r="F12" s="39">
        <v>1.6</v>
      </c>
      <c r="G12" s="39">
        <v>1.5</v>
      </c>
      <c r="H12" s="39">
        <v>1.2</v>
      </c>
      <c r="I12" s="39">
        <v>1.3</v>
      </c>
      <c r="J12" s="39">
        <v>1.7</v>
      </c>
      <c r="K12" s="39">
        <v>1.8</v>
      </c>
      <c r="L12" s="39">
        <v>1.8</v>
      </c>
      <c r="M12" s="39">
        <v>1.6668100757434756</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6" t="s">
        <v>493</v>
      </c>
      <c r="B13" s="39">
        <v>5.6</v>
      </c>
      <c r="C13" s="39">
        <v>6.3</v>
      </c>
      <c r="D13" s="39">
        <v>5</v>
      </c>
      <c r="E13" s="39">
        <v>5.6</v>
      </c>
      <c r="F13" s="39">
        <v>6.9</v>
      </c>
      <c r="G13" s="39">
        <v>6.4</v>
      </c>
      <c r="H13" s="39">
        <v>5.0999999999999996</v>
      </c>
      <c r="I13" s="39">
        <v>5.8</v>
      </c>
      <c r="J13" s="39">
        <v>7.2</v>
      </c>
      <c r="K13" s="39">
        <v>5.9</v>
      </c>
      <c r="L13" s="39">
        <v>6.8</v>
      </c>
      <c r="M13" s="39">
        <v>7.0898888059915715</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6" t="s">
        <v>494</v>
      </c>
      <c r="B14" s="39">
        <v>0.9</v>
      </c>
      <c r="C14" s="39">
        <v>1.1000000000000001</v>
      </c>
      <c r="D14" s="39">
        <v>0.8</v>
      </c>
      <c r="E14" s="39">
        <v>0.9</v>
      </c>
      <c r="F14" s="39">
        <v>1</v>
      </c>
      <c r="G14" s="39">
        <v>0.9</v>
      </c>
      <c r="H14" s="39">
        <v>0.8</v>
      </c>
      <c r="I14" s="39">
        <v>0.9</v>
      </c>
      <c r="J14" s="39">
        <v>1.2</v>
      </c>
      <c r="K14" s="39">
        <v>1.2</v>
      </c>
      <c r="L14" s="39">
        <v>0.9</v>
      </c>
      <c r="M14" s="39">
        <v>0.76461246051804332</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3.5" customHeight="1" x14ac:dyDescent="0.2">
      <c r="A15" s="346" t="s">
        <v>495</v>
      </c>
      <c r="B15" s="39">
        <v>3.1</v>
      </c>
      <c r="C15" s="39">
        <v>4</v>
      </c>
      <c r="D15" s="39">
        <v>3.5</v>
      </c>
      <c r="E15" s="39">
        <v>3.5</v>
      </c>
      <c r="F15" s="39">
        <v>9.6999999999999993</v>
      </c>
      <c r="G15" s="39">
        <v>10.4</v>
      </c>
      <c r="H15" s="39">
        <v>11.1</v>
      </c>
      <c r="I15" s="39">
        <v>9</v>
      </c>
      <c r="J15" s="39">
        <v>7</v>
      </c>
      <c r="K15" s="39">
        <v>6.2</v>
      </c>
      <c r="L15" s="39">
        <v>6.6</v>
      </c>
      <c r="M15" s="39">
        <v>6.8309063152111005</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95" customHeight="1" x14ac:dyDescent="0.2">
      <c r="A16" s="346" t="s">
        <v>496</v>
      </c>
      <c r="B16" s="39">
        <v>5.0999999999999996</v>
      </c>
      <c r="C16" s="39">
        <v>6.1</v>
      </c>
      <c r="D16" s="39">
        <v>5.3</v>
      </c>
      <c r="E16" s="39">
        <v>4.8</v>
      </c>
      <c r="F16" s="39">
        <v>9.6999999999999993</v>
      </c>
      <c r="G16" s="39">
        <v>9.4</v>
      </c>
      <c r="H16" s="39">
        <v>9.4</v>
      </c>
      <c r="I16" s="39">
        <v>12.2</v>
      </c>
      <c r="J16" s="39">
        <v>10.199999999999999</v>
      </c>
      <c r="K16" s="39">
        <v>13</v>
      </c>
      <c r="L16" s="39">
        <v>12.1</v>
      </c>
      <c r="M16" s="39">
        <v>9.6365672264113638</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95" customHeight="1" thickBot="1" x14ac:dyDescent="0.25">
      <c r="A17" s="350"/>
      <c r="B17" s="341"/>
      <c r="C17" s="341"/>
      <c r="D17" s="341"/>
      <c r="E17" s="341"/>
      <c r="F17" s="341"/>
      <c r="G17" s="328"/>
      <c r="H17" s="328"/>
      <c r="I17" s="328"/>
      <c r="J17" s="328"/>
      <c r="K17" s="328"/>
      <c r="L17" s="328"/>
      <c r="M17" s="328"/>
      <c r="N17" s="362"/>
      <c r="O17" s="362"/>
      <c r="P17" s="362"/>
      <c r="Q17" s="362"/>
      <c r="R17" s="362"/>
      <c r="S17" s="362"/>
      <c r="T17" s="362"/>
      <c r="U17" s="362"/>
      <c r="V17" s="362"/>
      <c r="W17" s="362"/>
      <c r="X17" s="362"/>
      <c r="Y17" s="362"/>
      <c r="Z17" s="362"/>
      <c r="AA17" s="362"/>
      <c r="AB17" s="362"/>
      <c r="AC17" s="362"/>
      <c r="AD17" s="362"/>
      <c r="AE17" s="362"/>
      <c r="AF17" s="362"/>
    </row>
    <row r="18" spans="1:32" s="316" customFormat="1" ht="12" customHeight="1" x14ac:dyDescent="0.2">
      <c r="A18" s="346"/>
      <c r="B18" s="362"/>
      <c r="C18" s="362"/>
      <c r="D18" s="362"/>
      <c r="E18" s="362"/>
      <c r="F18" s="362"/>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2"/>
      <c r="AE18" s="362"/>
      <c r="AF18" s="362"/>
    </row>
    <row r="19" spans="1:32" s="316" customFormat="1" ht="12.95" customHeight="1" x14ac:dyDescent="0.2">
      <c r="A19" s="360"/>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ht="12.95" customHeigh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573" customFormat="1" ht="18" customHeight="1" x14ac:dyDescent="0.25">
      <c r="A21" s="154" t="s">
        <v>509</v>
      </c>
      <c r="B21" s="574"/>
      <c r="C21" s="574"/>
      <c r="D21" s="574"/>
      <c r="E21" s="574"/>
      <c r="P21" s="574"/>
      <c r="Q21" s="574"/>
      <c r="R21" s="574"/>
      <c r="S21" s="574"/>
      <c r="T21" s="574"/>
    </row>
    <row r="22" spans="1:32" s="586" customFormat="1" ht="18" customHeight="1" x14ac:dyDescent="0.25">
      <c r="A22" s="154" t="s">
        <v>510</v>
      </c>
    </row>
    <row r="23" spans="1:32" s="353" customFormat="1" ht="18" customHeight="1" thickBot="1" x14ac:dyDescent="0.25">
      <c r="A23" s="139" t="s">
        <v>500</v>
      </c>
      <c r="B23" s="587"/>
      <c r="C23" s="587"/>
      <c r="D23" s="587"/>
      <c r="E23" s="587"/>
      <c r="F23" s="587"/>
      <c r="G23" s="306"/>
      <c r="H23" s="306"/>
      <c r="I23" s="306"/>
      <c r="J23" s="306"/>
      <c r="K23" s="306"/>
      <c r="L23" s="306"/>
      <c r="M23" s="306"/>
    </row>
    <row r="24" spans="1:32" s="312" customFormat="1" ht="18" customHeight="1" thickBot="1" x14ac:dyDescent="0.25">
      <c r="A24" s="580"/>
      <c r="B24" s="580">
        <v>2014</v>
      </c>
      <c r="C24" s="580">
        <v>2015</v>
      </c>
      <c r="D24" s="580">
        <v>2016</v>
      </c>
      <c r="E24" s="580">
        <v>2017</v>
      </c>
      <c r="F24" s="580">
        <v>2018</v>
      </c>
      <c r="G24" s="575">
        <v>2019</v>
      </c>
      <c r="H24" s="580">
        <v>2020</v>
      </c>
      <c r="I24" s="575">
        <v>2021</v>
      </c>
      <c r="J24" s="580">
        <v>2022</v>
      </c>
      <c r="K24" s="575">
        <v>2023</v>
      </c>
      <c r="L24" s="580">
        <v>2024</v>
      </c>
      <c r="M24" s="575">
        <v>2025</v>
      </c>
      <c r="N24" s="578"/>
      <c r="O24" s="578"/>
      <c r="P24" s="578"/>
      <c r="Q24" s="578"/>
      <c r="R24" s="578"/>
      <c r="S24" s="578"/>
      <c r="T24" s="578"/>
      <c r="U24" s="578"/>
      <c r="V24" s="578"/>
      <c r="W24" s="578"/>
      <c r="X24" s="578"/>
      <c r="Y24" s="578"/>
      <c r="Z24" s="578"/>
      <c r="AA24" s="578"/>
      <c r="AB24" s="578"/>
      <c r="AC24" s="578"/>
      <c r="AD24" s="578"/>
      <c r="AE24" s="578"/>
      <c r="AF24" s="578"/>
    </row>
    <row r="25" spans="1:32" s="316" customFormat="1" ht="8.1" customHeight="1" x14ac:dyDescent="0.2">
      <c r="A25" s="141"/>
      <c r="B25" s="362"/>
      <c r="C25" s="362"/>
      <c r="D25" s="362"/>
      <c r="E25" s="362"/>
      <c r="F25" s="362"/>
      <c r="G25" s="577"/>
      <c r="H25" s="577"/>
      <c r="I25" s="577"/>
      <c r="J25" s="577"/>
      <c r="K25" s="577"/>
      <c r="L25" s="577"/>
      <c r="M25" s="577"/>
      <c r="N25" s="362"/>
      <c r="O25" s="362"/>
      <c r="P25" s="362"/>
      <c r="Q25" s="362"/>
      <c r="R25" s="362"/>
      <c r="S25" s="362"/>
      <c r="T25" s="362"/>
      <c r="U25" s="362"/>
      <c r="V25" s="362"/>
      <c r="W25" s="362"/>
      <c r="X25" s="362"/>
      <c r="Y25" s="362"/>
      <c r="Z25" s="362"/>
      <c r="AA25" s="362"/>
      <c r="AB25" s="362"/>
      <c r="AC25" s="362"/>
      <c r="AD25" s="362"/>
      <c r="AE25" s="362"/>
      <c r="AF25" s="362"/>
    </row>
    <row r="26" spans="1:32" s="316" customFormat="1" ht="38.450000000000003" customHeight="1" x14ac:dyDescent="0.2">
      <c r="A26" s="360" t="s">
        <v>508</v>
      </c>
      <c r="B26" s="323">
        <v>100</v>
      </c>
      <c r="C26" s="323">
        <v>100</v>
      </c>
      <c r="D26" s="323">
        <v>100</v>
      </c>
      <c r="E26" s="323">
        <v>100</v>
      </c>
      <c r="F26" s="323">
        <v>100</v>
      </c>
      <c r="G26" s="323">
        <v>100</v>
      </c>
      <c r="H26" s="323">
        <v>100</v>
      </c>
      <c r="I26" s="323">
        <v>100</v>
      </c>
      <c r="J26" s="323">
        <v>100</v>
      </c>
      <c r="K26" s="323">
        <v>100</v>
      </c>
      <c r="L26" s="323">
        <v>100</v>
      </c>
      <c r="M26" s="323">
        <v>100</v>
      </c>
      <c r="N26" s="362"/>
      <c r="O26" s="362"/>
      <c r="P26" s="362"/>
      <c r="Q26" s="362"/>
      <c r="R26" s="362"/>
      <c r="S26" s="362"/>
      <c r="T26" s="362"/>
      <c r="U26" s="362"/>
      <c r="V26" s="362"/>
      <c r="W26" s="362"/>
      <c r="X26" s="362"/>
      <c r="Y26" s="362"/>
      <c r="Z26" s="362"/>
      <c r="AA26" s="362"/>
      <c r="AB26" s="362"/>
      <c r="AC26" s="362"/>
      <c r="AD26" s="362"/>
      <c r="AE26" s="362"/>
      <c r="AF26" s="362"/>
    </row>
    <row r="27" spans="1:32" s="316" customFormat="1" ht="12.95" customHeight="1" x14ac:dyDescent="0.2">
      <c r="A27" s="346" t="s">
        <v>488</v>
      </c>
      <c r="B27" s="362"/>
      <c r="C27" s="362"/>
      <c r="D27" s="362"/>
      <c r="E27" s="362"/>
      <c r="F27" s="362"/>
      <c r="G27" s="333"/>
      <c r="H27" s="333"/>
      <c r="I27" s="333"/>
      <c r="J27" s="333"/>
      <c r="K27" s="333"/>
      <c r="L27" s="333"/>
      <c r="M27" s="333"/>
      <c r="N27" s="362"/>
      <c r="O27" s="362"/>
      <c r="P27" s="362"/>
      <c r="Q27" s="362"/>
      <c r="R27" s="362"/>
      <c r="S27" s="362"/>
      <c r="T27" s="362"/>
      <c r="U27" s="362"/>
      <c r="V27" s="362"/>
      <c r="W27" s="362"/>
      <c r="X27" s="362"/>
      <c r="Y27" s="362"/>
      <c r="Z27" s="362"/>
      <c r="AA27" s="362"/>
      <c r="AB27" s="362"/>
      <c r="AC27" s="362"/>
      <c r="AD27" s="362"/>
      <c r="AE27" s="362"/>
      <c r="AF27" s="362"/>
    </row>
    <row r="28" spans="1:32" s="316" customFormat="1" ht="12.95" customHeight="1" x14ac:dyDescent="0.2">
      <c r="A28" s="346" t="s">
        <v>489</v>
      </c>
      <c r="B28" s="39">
        <v>78.8</v>
      </c>
      <c r="C28" s="39">
        <v>74.400000000000006</v>
      </c>
      <c r="D28" s="39">
        <v>78</v>
      </c>
      <c r="E28" s="39">
        <v>74.099999999999994</v>
      </c>
      <c r="F28" s="39">
        <v>71.3</v>
      </c>
      <c r="G28" s="39">
        <v>73</v>
      </c>
      <c r="H28" s="39">
        <v>75.5</v>
      </c>
      <c r="I28" s="39">
        <v>74.7</v>
      </c>
      <c r="J28" s="39">
        <v>81.7</v>
      </c>
      <c r="K28" s="39">
        <v>77.8</v>
      </c>
      <c r="L28" s="39">
        <v>73.599999999999994</v>
      </c>
      <c r="M28" s="39">
        <v>73.69614171920125</v>
      </c>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579" t="s">
        <v>406</v>
      </c>
      <c r="B29" s="39"/>
      <c r="C29" s="39"/>
      <c r="D29" s="39"/>
      <c r="E29" s="39"/>
      <c r="F29" s="39"/>
      <c r="G29" s="39"/>
      <c r="H29" s="39"/>
      <c r="I29" s="39"/>
      <c r="J29" s="39"/>
      <c r="K29" s="39"/>
      <c r="L29" s="39"/>
      <c r="M29" s="39"/>
      <c r="N29" s="362"/>
      <c r="O29" s="362"/>
      <c r="P29" s="362"/>
      <c r="Q29" s="362"/>
      <c r="R29" s="362"/>
      <c r="S29" s="362"/>
      <c r="T29" s="362"/>
      <c r="U29" s="362"/>
      <c r="V29" s="362"/>
      <c r="W29" s="362"/>
      <c r="X29" s="362"/>
      <c r="Y29" s="362"/>
      <c r="Z29" s="362"/>
      <c r="AA29" s="362"/>
      <c r="AB29" s="362"/>
      <c r="AC29" s="362"/>
      <c r="AD29" s="362"/>
      <c r="AE29" s="362"/>
      <c r="AF29" s="362"/>
    </row>
    <row r="30" spans="1:32" s="316" customFormat="1" ht="24" customHeight="1" x14ac:dyDescent="0.2">
      <c r="A30" s="349" t="s">
        <v>490</v>
      </c>
      <c r="B30" s="39">
        <v>72.2</v>
      </c>
      <c r="C30" s="39">
        <v>67.5</v>
      </c>
      <c r="D30" s="39">
        <v>72.099999999999994</v>
      </c>
      <c r="E30" s="39">
        <v>64.099999999999994</v>
      </c>
      <c r="F30" s="39">
        <v>62.1</v>
      </c>
      <c r="G30" s="39">
        <v>63.2</v>
      </c>
      <c r="H30" s="39">
        <v>68.400000000000006</v>
      </c>
      <c r="I30" s="39">
        <v>66</v>
      </c>
      <c r="J30" s="39">
        <v>73.400000000000006</v>
      </c>
      <c r="K30" s="39">
        <v>69.900000000000006</v>
      </c>
      <c r="L30" s="39">
        <v>65.3</v>
      </c>
      <c r="M30" s="39">
        <v>65.775370524152152</v>
      </c>
      <c r="N30" s="362"/>
      <c r="O30" s="362"/>
      <c r="P30" s="362"/>
      <c r="Q30" s="362"/>
      <c r="R30" s="362"/>
      <c r="S30" s="362"/>
      <c r="T30" s="362"/>
      <c r="U30" s="362"/>
      <c r="V30" s="362"/>
      <c r="W30" s="362"/>
      <c r="X30" s="362"/>
      <c r="Y30" s="362"/>
      <c r="Z30" s="362"/>
      <c r="AA30" s="362"/>
      <c r="AB30" s="362"/>
      <c r="AC30" s="362"/>
      <c r="AD30" s="362"/>
      <c r="AE30" s="362"/>
      <c r="AF30" s="362"/>
    </row>
    <row r="31" spans="1:32" s="316" customFormat="1" ht="12.95" customHeight="1" x14ac:dyDescent="0.2">
      <c r="A31" s="349" t="s">
        <v>491</v>
      </c>
      <c r="B31" s="39">
        <v>3</v>
      </c>
      <c r="C31" s="39">
        <v>2.2999999999999998</v>
      </c>
      <c r="D31" s="39">
        <v>2.2000000000000002</v>
      </c>
      <c r="E31" s="39">
        <v>2.7</v>
      </c>
      <c r="F31" s="39">
        <v>3.2</v>
      </c>
      <c r="G31" s="39">
        <v>3</v>
      </c>
      <c r="H31" s="39">
        <v>2.1</v>
      </c>
      <c r="I31" s="39">
        <v>2</v>
      </c>
      <c r="J31" s="39">
        <v>1.7</v>
      </c>
      <c r="K31" s="39">
        <v>2.2000000000000002</v>
      </c>
      <c r="L31" s="39">
        <v>1.8</v>
      </c>
      <c r="M31" s="39">
        <v>1.7443713402011851</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2.95" customHeight="1" x14ac:dyDescent="0.2">
      <c r="A32" s="349" t="s">
        <v>492</v>
      </c>
      <c r="B32" s="39">
        <v>1.8</v>
      </c>
      <c r="C32" s="39">
        <v>2.5</v>
      </c>
      <c r="D32" s="39">
        <v>2.2000000000000002</v>
      </c>
      <c r="E32" s="39">
        <v>2.2999999999999998</v>
      </c>
      <c r="F32" s="39">
        <v>2.2999999999999998</v>
      </c>
      <c r="G32" s="39">
        <v>2.2999999999999998</v>
      </c>
      <c r="H32" s="39">
        <v>1.7</v>
      </c>
      <c r="I32" s="39">
        <v>1.5</v>
      </c>
      <c r="J32" s="39">
        <v>1.3</v>
      </c>
      <c r="K32" s="39">
        <v>1.4</v>
      </c>
      <c r="L32" s="39">
        <v>1.4</v>
      </c>
      <c r="M32" s="39">
        <v>1.2288309393771595</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6" t="s">
        <v>493</v>
      </c>
      <c r="B33" s="39">
        <v>6.9</v>
      </c>
      <c r="C33" s="39">
        <v>8.1</v>
      </c>
      <c r="D33" s="39">
        <v>6.9</v>
      </c>
      <c r="E33" s="39">
        <v>8.3000000000000007</v>
      </c>
      <c r="F33" s="39">
        <v>8.8000000000000007</v>
      </c>
      <c r="G33" s="39">
        <v>8</v>
      </c>
      <c r="H33" s="39">
        <v>6.9</v>
      </c>
      <c r="I33" s="39">
        <v>7.1</v>
      </c>
      <c r="J33" s="39">
        <v>5.5</v>
      </c>
      <c r="K33" s="39">
        <v>7.5</v>
      </c>
      <c r="L33" s="39">
        <v>9.4</v>
      </c>
      <c r="M33" s="39">
        <v>11.520111515685437</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6" t="s">
        <v>494</v>
      </c>
      <c r="B34" s="39">
        <v>1.2</v>
      </c>
      <c r="C34" s="39">
        <v>1.4</v>
      </c>
      <c r="D34" s="39">
        <v>1.1000000000000001</v>
      </c>
      <c r="E34" s="39">
        <v>1.5</v>
      </c>
      <c r="F34" s="39">
        <v>1.5</v>
      </c>
      <c r="G34" s="39">
        <v>1.4</v>
      </c>
      <c r="H34" s="39">
        <v>1.1000000000000001</v>
      </c>
      <c r="I34" s="39">
        <v>1.1000000000000001</v>
      </c>
      <c r="J34" s="39">
        <v>0.9</v>
      </c>
      <c r="K34" s="39">
        <v>1.3</v>
      </c>
      <c r="L34" s="39">
        <v>1.1000000000000001</v>
      </c>
      <c r="M34" s="39">
        <v>0.91159636507785402</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495</v>
      </c>
      <c r="B35" s="39">
        <v>3.9</v>
      </c>
      <c r="C35" s="39">
        <v>4.5999999999999996</v>
      </c>
      <c r="D35" s="39">
        <v>4.7</v>
      </c>
      <c r="E35" s="39">
        <v>4.5</v>
      </c>
      <c r="F35" s="39">
        <v>5</v>
      </c>
      <c r="G35" s="39">
        <v>5</v>
      </c>
      <c r="H35" s="39">
        <v>4.9000000000000004</v>
      </c>
      <c r="I35" s="39">
        <v>4</v>
      </c>
      <c r="J35" s="39">
        <v>2.2999999999999998</v>
      </c>
      <c r="K35" s="39">
        <v>3.1</v>
      </c>
      <c r="L35" s="39">
        <v>3</v>
      </c>
      <c r="M35" s="39">
        <v>2.9523229127771815</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496</v>
      </c>
      <c r="B36" s="39">
        <v>9.1</v>
      </c>
      <c r="C36" s="39">
        <v>11.6</v>
      </c>
      <c r="D36" s="39">
        <v>9.4</v>
      </c>
      <c r="E36" s="39">
        <v>11.6</v>
      </c>
      <c r="F36" s="39">
        <v>13.3</v>
      </c>
      <c r="G36" s="39">
        <v>12.7</v>
      </c>
      <c r="H36" s="39">
        <v>11.6</v>
      </c>
      <c r="I36" s="39">
        <v>13.1</v>
      </c>
      <c r="J36" s="39">
        <v>9.6999999999999993</v>
      </c>
      <c r="K36" s="39">
        <v>10.4</v>
      </c>
      <c r="L36" s="39">
        <v>12.8</v>
      </c>
      <c r="M36" s="39">
        <v>10.919827487258283</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thickBot="1" x14ac:dyDescent="0.25">
      <c r="A37" s="350"/>
      <c r="B37" s="341"/>
      <c r="C37" s="341"/>
      <c r="D37" s="341"/>
      <c r="E37" s="341"/>
      <c r="F37" s="341"/>
      <c r="G37" s="328"/>
      <c r="H37" s="328"/>
      <c r="I37" s="328"/>
      <c r="J37" s="328"/>
      <c r="K37" s="328"/>
      <c r="L37" s="328"/>
      <c r="M37" s="328"/>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x14ac:dyDescent="0.2">
      <c r="A38" s="346"/>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x14ac:dyDescent="0.2">
      <c r="A39" s="360"/>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0" customFormat="1" ht="12.95" customHeight="1" x14ac:dyDescent="0.2">
      <c r="A40" s="346"/>
      <c r="B40" s="577"/>
      <c r="C40" s="577"/>
      <c r="D40" s="577"/>
      <c r="E40" s="577"/>
      <c r="F40" s="577"/>
      <c r="G40" s="577"/>
      <c r="H40" s="577"/>
      <c r="I40" s="577"/>
      <c r="J40" s="577"/>
      <c r="K40" s="577"/>
      <c r="L40" s="577"/>
      <c r="M40" s="577"/>
      <c r="N40" s="577"/>
      <c r="O40" s="577"/>
      <c r="P40" s="577"/>
      <c r="Q40" s="577"/>
      <c r="R40" s="577"/>
      <c r="S40" s="577"/>
      <c r="T40" s="577"/>
      <c r="U40" s="577"/>
      <c r="V40" s="577"/>
      <c r="W40" s="577"/>
      <c r="X40" s="577"/>
      <c r="Y40" s="577"/>
      <c r="Z40" s="577"/>
      <c r="AA40" s="577"/>
      <c r="AB40" s="577"/>
      <c r="AC40" s="577"/>
      <c r="AD40" s="577"/>
      <c r="AE40" s="577"/>
      <c r="AF40" s="577"/>
    </row>
    <row r="41" spans="1:32"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6" customFormat="1" ht="12.95" hidden="1" customHeight="1" x14ac:dyDescent="0.2">
      <c r="A42" s="153" t="s">
        <v>505</v>
      </c>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0" customFormat="1" ht="12.95" customHeight="1" x14ac:dyDescent="0.2">
      <c r="A62" s="141"/>
      <c r="B62" s="577"/>
      <c r="C62" s="577"/>
      <c r="D62" s="577"/>
      <c r="E62" s="577"/>
      <c r="F62" s="577"/>
      <c r="G62" s="577"/>
      <c r="H62" s="577"/>
      <c r="I62" s="577"/>
      <c r="J62" s="577"/>
      <c r="K62" s="577"/>
      <c r="L62" s="577"/>
      <c r="M62" s="577"/>
      <c r="N62" s="577"/>
      <c r="O62" s="577"/>
      <c r="P62" s="577"/>
      <c r="Q62" s="577"/>
      <c r="R62" s="577"/>
      <c r="S62" s="577"/>
      <c r="T62" s="577"/>
      <c r="U62" s="577"/>
      <c r="V62" s="577"/>
      <c r="W62" s="577"/>
      <c r="X62" s="577"/>
      <c r="Y62" s="577"/>
      <c r="Z62" s="577"/>
      <c r="AA62" s="577"/>
      <c r="AB62" s="577"/>
      <c r="AC62" s="577"/>
      <c r="AD62" s="577"/>
      <c r="AE62" s="577"/>
      <c r="AF62" s="577"/>
    </row>
    <row r="63" spans="1:32"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24"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0" customFormat="1" ht="12.95" customHeight="1" x14ac:dyDescent="0.2">
      <c r="A80" s="141"/>
      <c r="B80" s="577"/>
      <c r="C80" s="577"/>
      <c r="D80" s="577"/>
      <c r="E80" s="577"/>
      <c r="F80" s="577"/>
      <c r="G80" s="577"/>
      <c r="H80" s="577"/>
      <c r="I80" s="577"/>
      <c r="J80" s="577"/>
      <c r="K80" s="577"/>
      <c r="L80" s="577"/>
      <c r="M80" s="577"/>
      <c r="N80" s="577"/>
      <c r="O80" s="577"/>
      <c r="P80" s="577"/>
      <c r="Q80" s="577"/>
      <c r="R80" s="577"/>
      <c r="S80" s="577"/>
      <c r="T80" s="577"/>
      <c r="U80" s="577"/>
      <c r="V80" s="577"/>
      <c r="W80" s="577"/>
      <c r="X80" s="577"/>
      <c r="Y80" s="577"/>
      <c r="Z80" s="577"/>
      <c r="AA80" s="577"/>
      <c r="AB80" s="577"/>
      <c r="AC80" s="577"/>
      <c r="AD80" s="577"/>
      <c r="AE80" s="577"/>
      <c r="AF80" s="577"/>
    </row>
    <row r="81" spans="1:32"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24"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24"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0" customFormat="1" ht="12.95" customHeight="1" x14ac:dyDescent="0.2">
      <c r="A102" s="141"/>
      <c r="B102" s="577"/>
      <c r="C102" s="577"/>
      <c r="D102" s="577"/>
      <c r="E102" s="577"/>
      <c r="F102" s="577"/>
      <c r="G102" s="577"/>
      <c r="H102" s="577"/>
      <c r="I102" s="577"/>
      <c r="J102" s="577"/>
      <c r="K102" s="577"/>
      <c r="L102" s="577"/>
      <c r="M102" s="577"/>
      <c r="N102" s="577"/>
      <c r="O102" s="577"/>
      <c r="P102" s="577"/>
      <c r="Q102" s="577"/>
      <c r="R102" s="577"/>
      <c r="S102" s="577"/>
      <c r="T102" s="577"/>
      <c r="U102" s="577"/>
      <c r="V102" s="577"/>
      <c r="W102" s="577"/>
      <c r="X102" s="577"/>
      <c r="Y102" s="577"/>
      <c r="Z102" s="577"/>
      <c r="AA102" s="577"/>
      <c r="AB102" s="577"/>
      <c r="AC102" s="577"/>
      <c r="AD102" s="577"/>
      <c r="AE102" s="577"/>
      <c r="AF102" s="577"/>
    </row>
    <row r="103" spans="1:32" s="316" customFormat="1" ht="12.95"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ht="12.95"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24"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0" customFormat="1" ht="12.95" customHeight="1" x14ac:dyDescent="0.2">
      <c r="A120" s="141"/>
      <c r="B120" s="577"/>
      <c r="C120" s="577"/>
      <c r="D120" s="577"/>
      <c r="E120" s="577"/>
      <c r="F120" s="577"/>
      <c r="G120" s="577"/>
      <c r="H120" s="577"/>
      <c r="I120" s="577"/>
      <c r="J120" s="577"/>
      <c r="K120" s="577"/>
      <c r="L120" s="577"/>
      <c r="M120" s="577"/>
      <c r="N120" s="577"/>
      <c r="O120" s="577"/>
      <c r="P120" s="577"/>
      <c r="Q120" s="577"/>
      <c r="R120" s="577"/>
      <c r="S120" s="577"/>
      <c r="T120" s="577"/>
      <c r="U120" s="577"/>
      <c r="V120" s="577"/>
      <c r="W120" s="577"/>
      <c r="X120" s="577"/>
      <c r="Y120" s="577"/>
      <c r="Z120" s="577"/>
      <c r="AA120" s="577"/>
      <c r="AB120" s="577"/>
      <c r="AC120" s="577"/>
      <c r="AD120" s="577"/>
      <c r="AE120" s="577"/>
      <c r="AF120" s="577"/>
    </row>
    <row r="121" spans="1:32"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24"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0" customFormat="1" ht="12.95" customHeight="1" x14ac:dyDescent="0.2">
      <c r="A134" s="141"/>
      <c r="B134" s="577"/>
      <c r="C134" s="577"/>
      <c r="D134" s="577"/>
      <c r="E134" s="577"/>
      <c r="F134" s="577"/>
      <c r="G134" s="577"/>
      <c r="H134" s="577"/>
      <c r="I134" s="577"/>
      <c r="J134" s="577"/>
      <c r="K134" s="577"/>
      <c r="L134" s="577"/>
      <c r="M134" s="577"/>
      <c r="N134" s="577"/>
      <c r="O134" s="577"/>
      <c r="P134" s="577"/>
      <c r="Q134" s="577"/>
      <c r="R134" s="577"/>
      <c r="S134" s="577"/>
      <c r="T134" s="577"/>
      <c r="U134" s="577"/>
      <c r="V134" s="577"/>
      <c r="W134" s="577"/>
      <c r="X134" s="577"/>
      <c r="Y134" s="577"/>
      <c r="Z134" s="577"/>
      <c r="AA134" s="577"/>
      <c r="AB134" s="577"/>
      <c r="AC134" s="577"/>
      <c r="AD134" s="577"/>
      <c r="AE134" s="577"/>
      <c r="AF134" s="577"/>
    </row>
    <row r="135" spans="1:32"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0" customFormat="1" ht="12.95" customHeight="1" x14ac:dyDescent="0.2">
      <c r="A142" s="141"/>
      <c r="B142" s="577"/>
      <c r="C142" s="577"/>
      <c r="D142" s="577"/>
      <c r="E142" s="577"/>
      <c r="F142" s="577"/>
      <c r="G142" s="577"/>
      <c r="H142" s="577"/>
      <c r="I142" s="577"/>
      <c r="J142" s="577"/>
      <c r="K142" s="577"/>
      <c r="L142" s="577"/>
      <c r="M142" s="577"/>
      <c r="N142" s="577"/>
      <c r="O142" s="577"/>
      <c r="P142" s="577"/>
      <c r="Q142" s="577"/>
      <c r="R142" s="577"/>
      <c r="S142" s="577"/>
      <c r="T142" s="577"/>
      <c r="U142" s="577"/>
      <c r="V142" s="577"/>
      <c r="W142" s="577"/>
      <c r="X142" s="577"/>
      <c r="Y142" s="577"/>
      <c r="Z142" s="577"/>
      <c r="AA142" s="577"/>
      <c r="AB142" s="577"/>
      <c r="AC142" s="577"/>
      <c r="AD142" s="577"/>
      <c r="AE142" s="577"/>
      <c r="AF142" s="577"/>
    </row>
    <row r="143" spans="1:32"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24"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0" customFormat="1" ht="12.95" customHeight="1" x14ac:dyDescent="0.2">
      <c r="A160" s="141"/>
      <c r="B160" s="577"/>
      <c r="C160" s="577"/>
      <c r="D160" s="577"/>
      <c r="E160" s="577"/>
      <c r="F160" s="577"/>
      <c r="G160" s="577"/>
      <c r="H160" s="577"/>
      <c r="I160" s="577"/>
      <c r="J160" s="577"/>
      <c r="K160" s="577"/>
      <c r="L160" s="577"/>
      <c r="M160" s="577"/>
      <c r="N160" s="577"/>
      <c r="O160" s="577"/>
      <c r="P160" s="577"/>
      <c r="Q160" s="577"/>
      <c r="R160" s="577"/>
      <c r="S160" s="577"/>
      <c r="T160" s="577"/>
      <c r="U160" s="577"/>
      <c r="V160" s="577"/>
      <c r="W160" s="577"/>
      <c r="X160" s="577"/>
      <c r="Y160" s="577"/>
      <c r="Z160" s="577"/>
      <c r="AA160" s="577"/>
      <c r="AB160" s="577"/>
      <c r="AC160" s="577"/>
      <c r="AD160" s="577"/>
      <c r="AE160" s="577"/>
      <c r="AF160" s="577"/>
    </row>
    <row r="161" spans="1:32"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24"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ht="12.95" customHeight="1" x14ac:dyDescent="0.2"/>
    <row r="176" spans="1:32" ht="12.95" customHeight="1" x14ac:dyDescent="0.2"/>
    <row r="177" spans="1:32" ht="12.95" customHeight="1" x14ac:dyDescent="0.2"/>
    <row r="178" spans="1:32" ht="12.95" customHeight="1" x14ac:dyDescent="0.2"/>
    <row r="179" spans="1:32" ht="12.95" customHeight="1" x14ac:dyDescent="0.2"/>
    <row r="180" spans="1:32" ht="12.95" customHeight="1" x14ac:dyDescent="0.2"/>
    <row r="181" spans="1:32" ht="12.95" customHeight="1" x14ac:dyDescent="0.2"/>
    <row r="182" spans="1:32" s="310" customFormat="1" ht="12.95" customHeight="1" x14ac:dyDescent="0.2">
      <c r="A182" s="141"/>
      <c r="B182" s="577"/>
      <c r="C182" s="577"/>
      <c r="D182" s="577"/>
      <c r="E182" s="577"/>
      <c r="F182" s="577"/>
      <c r="G182" s="577"/>
      <c r="H182" s="577"/>
      <c r="I182" s="577"/>
      <c r="J182" s="577"/>
      <c r="K182" s="577"/>
      <c r="L182" s="577"/>
      <c r="M182" s="577"/>
      <c r="N182" s="577"/>
      <c r="O182" s="577"/>
      <c r="P182" s="577"/>
      <c r="Q182" s="577"/>
      <c r="R182" s="577"/>
      <c r="S182" s="577"/>
      <c r="T182" s="577"/>
      <c r="U182" s="577"/>
      <c r="V182" s="577"/>
      <c r="W182" s="577"/>
      <c r="X182" s="577"/>
      <c r="Y182" s="577"/>
      <c r="Z182" s="577"/>
      <c r="AA182" s="577"/>
      <c r="AB182" s="577"/>
      <c r="AC182" s="577"/>
      <c r="AD182" s="577"/>
      <c r="AE182" s="577"/>
      <c r="AF182" s="577"/>
    </row>
    <row r="183" spans="1:32" s="316" customFormat="1" ht="12.95" customHeight="1" x14ac:dyDescent="0.2">
      <c r="A183" s="346"/>
      <c r="B183" s="362"/>
      <c r="C183" s="362"/>
      <c r="D183" s="362"/>
      <c r="E183" s="362"/>
      <c r="F183" s="362"/>
      <c r="G183" s="362"/>
      <c r="H183" s="362"/>
      <c r="I183" s="362"/>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c r="AF183" s="362"/>
    </row>
    <row r="184" spans="1:32" s="316" customFormat="1" ht="12.95" customHeigh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24"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0" customFormat="1" ht="12.95" customHeight="1" x14ac:dyDescent="0.2">
      <c r="A200" s="141"/>
      <c r="B200" s="577"/>
      <c r="C200" s="577"/>
      <c r="D200" s="577"/>
      <c r="E200" s="577"/>
      <c r="F200" s="577"/>
      <c r="G200" s="577"/>
      <c r="H200" s="577"/>
      <c r="I200" s="577"/>
      <c r="J200" s="577"/>
      <c r="K200" s="577"/>
      <c r="L200" s="577"/>
      <c r="M200" s="577"/>
      <c r="N200" s="577"/>
      <c r="O200" s="577"/>
      <c r="P200" s="577"/>
      <c r="Q200" s="577"/>
      <c r="R200" s="577"/>
      <c r="S200" s="577"/>
      <c r="T200" s="577"/>
      <c r="U200" s="577"/>
      <c r="V200" s="577"/>
      <c r="W200" s="577"/>
      <c r="X200" s="577"/>
      <c r="Y200" s="577"/>
      <c r="Z200" s="577"/>
      <c r="AA200" s="577"/>
      <c r="AB200" s="577"/>
      <c r="AC200" s="577"/>
      <c r="AD200" s="577"/>
      <c r="AE200" s="577"/>
      <c r="AF200" s="577"/>
    </row>
    <row r="201" spans="1:32"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24"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ht="12.95" customHeight="1" x14ac:dyDescent="0.2"/>
    <row r="216" spans="1:32" ht="12.95" customHeight="1" x14ac:dyDescent="0.2"/>
    <row r="217" spans="1:32" ht="12.95" customHeight="1" x14ac:dyDescent="0.2"/>
    <row r="218" spans="1:32" ht="12.95" customHeight="1" x14ac:dyDescent="0.2"/>
    <row r="219" spans="1:32" ht="12.95" customHeight="1" x14ac:dyDescent="0.2"/>
    <row r="220" spans="1:32" ht="12.95" customHeight="1" x14ac:dyDescent="0.2"/>
    <row r="221" spans="1:32" ht="12.95" customHeight="1" x14ac:dyDescent="0.2"/>
    <row r="222" spans="1:32" s="310" customFormat="1" ht="12.95" customHeight="1" x14ac:dyDescent="0.2">
      <c r="A222" s="141"/>
      <c r="B222" s="577"/>
      <c r="C222" s="577"/>
      <c r="D222" s="577"/>
      <c r="E222" s="577"/>
      <c r="F222" s="577"/>
      <c r="G222" s="577"/>
      <c r="H222" s="577"/>
      <c r="I222" s="577"/>
      <c r="J222" s="577"/>
      <c r="K222" s="577"/>
      <c r="L222" s="577"/>
      <c r="M222" s="577"/>
      <c r="N222" s="577"/>
      <c r="O222" s="577"/>
      <c r="P222" s="577"/>
      <c r="Q222" s="577"/>
      <c r="R222" s="577"/>
      <c r="S222" s="577"/>
      <c r="T222" s="577"/>
      <c r="U222" s="577"/>
      <c r="V222" s="577"/>
      <c r="W222" s="577"/>
      <c r="X222" s="577"/>
      <c r="Y222" s="577"/>
      <c r="Z222" s="577"/>
      <c r="AA222" s="577"/>
      <c r="AB222" s="577"/>
      <c r="AC222" s="577"/>
      <c r="AD222" s="577"/>
      <c r="AE222" s="577"/>
      <c r="AF222" s="577"/>
    </row>
    <row r="223" spans="1:32" s="316" customFormat="1" ht="12.95" customHeight="1" x14ac:dyDescent="0.2">
      <c r="A223" s="346"/>
      <c r="B223" s="362"/>
      <c r="C223" s="362"/>
      <c r="D223" s="362"/>
      <c r="E223" s="362"/>
      <c r="F223" s="362"/>
      <c r="G223" s="362"/>
      <c r="H223" s="362"/>
      <c r="I223" s="362"/>
      <c r="J223" s="362"/>
      <c r="K223" s="362"/>
      <c r="L223" s="362"/>
      <c r="M223" s="362"/>
      <c r="N223" s="362"/>
      <c r="O223" s="362"/>
      <c r="P223" s="362"/>
      <c r="Q223" s="362"/>
      <c r="R223" s="362"/>
      <c r="S223" s="362"/>
      <c r="T223" s="362"/>
      <c r="U223" s="362"/>
      <c r="V223" s="362"/>
      <c r="W223" s="362"/>
      <c r="X223" s="362"/>
      <c r="Y223" s="362"/>
      <c r="Z223" s="362"/>
      <c r="AA223" s="362"/>
      <c r="AB223" s="362"/>
      <c r="AC223" s="362"/>
      <c r="AD223" s="362"/>
      <c r="AE223" s="362"/>
      <c r="AF223" s="362"/>
    </row>
    <row r="224" spans="1:32" s="316" customFormat="1" ht="12.95" customHeigh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24"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0" customFormat="1" ht="12.95" customHeight="1" x14ac:dyDescent="0.2">
      <c r="A240" s="141"/>
      <c r="B240" s="577"/>
      <c r="C240" s="577"/>
      <c r="D240" s="577"/>
      <c r="E240" s="577"/>
      <c r="F240" s="577"/>
      <c r="G240" s="577"/>
      <c r="H240" s="577"/>
      <c r="I240" s="577"/>
      <c r="J240" s="577"/>
      <c r="K240" s="577"/>
      <c r="L240" s="577"/>
      <c r="M240" s="577"/>
      <c r="N240" s="577"/>
      <c r="O240" s="577"/>
      <c r="P240" s="577"/>
      <c r="Q240" s="577"/>
      <c r="R240" s="577"/>
      <c r="S240" s="577"/>
      <c r="T240" s="577"/>
      <c r="U240" s="577"/>
      <c r="V240" s="577"/>
      <c r="W240" s="577"/>
      <c r="X240" s="577"/>
      <c r="Y240" s="577"/>
      <c r="Z240" s="577"/>
      <c r="AA240" s="577"/>
      <c r="AB240" s="577"/>
      <c r="AC240" s="577"/>
      <c r="AD240" s="577"/>
      <c r="AE240" s="577"/>
      <c r="AF240" s="577"/>
    </row>
    <row r="241" spans="1:32"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24"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ht="12.95" customHeight="1" x14ac:dyDescent="0.2"/>
    <row r="256" spans="1:32" ht="12.95" customHeight="1" x14ac:dyDescent="0.2"/>
    <row r="257" spans="1:32" ht="12.95" customHeight="1" x14ac:dyDescent="0.2"/>
    <row r="258" spans="1:32" ht="12.95" customHeight="1" x14ac:dyDescent="0.2"/>
    <row r="259" spans="1:32" ht="12.95" customHeight="1" x14ac:dyDescent="0.2"/>
    <row r="260" spans="1:32" ht="12.95" customHeight="1" x14ac:dyDescent="0.2"/>
    <row r="261" spans="1:32" ht="12.95" customHeight="1" x14ac:dyDescent="0.2"/>
    <row r="262" spans="1:32" s="310" customFormat="1" ht="12.95" customHeight="1" x14ac:dyDescent="0.2">
      <c r="A262" s="141"/>
      <c r="B262" s="577"/>
      <c r="C262" s="577"/>
      <c r="D262" s="577"/>
      <c r="E262" s="577"/>
      <c r="F262" s="577"/>
      <c r="G262" s="577"/>
      <c r="H262" s="577"/>
      <c r="I262" s="577"/>
      <c r="J262" s="577"/>
      <c r="K262" s="577"/>
      <c r="L262" s="577"/>
      <c r="M262" s="577"/>
      <c r="N262" s="577"/>
      <c r="O262" s="577"/>
      <c r="P262" s="577"/>
      <c r="Q262" s="577"/>
      <c r="R262" s="577"/>
      <c r="S262" s="577"/>
      <c r="T262" s="577"/>
      <c r="U262" s="577"/>
      <c r="V262" s="577"/>
      <c r="W262" s="577"/>
      <c r="X262" s="577"/>
      <c r="Y262" s="577"/>
      <c r="Z262" s="577"/>
      <c r="AA262" s="577"/>
      <c r="AB262" s="577"/>
      <c r="AC262" s="577"/>
      <c r="AD262" s="577"/>
      <c r="AE262" s="577"/>
      <c r="AF262" s="577"/>
    </row>
    <row r="263" spans="1:32" s="316" customFormat="1" ht="12.95" customHeight="1" x14ac:dyDescent="0.2">
      <c r="A263" s="346"/>
      <c r="B263" s="362"/>
      <c r="C263" s="362"/>
      <c r="D263" s="362"/>
      <c r="E263" s="362"/>
      <c r="F263" s="362"/>
      <c r="G263" s="362"/>
      <c r="H263" s="362"/>
      <c r="I263" s="362"/>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c r="AF263" s="362"/>
    </row>
    <row r="264" spans="1:32"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24"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0" customFormat="1" ht="12.95" customHeight="1" x14ac:dyDescent="0.2">
      <c r="A280" s="141"/>
      <c r="B280" s="577"/>
      <c r="C280" s="577"/>
      <c r="D280" s="577"/>
      <c r="E280" s="577"/>
      <c r="F280" s="577"/>
      <c r="G280" s="577"/>
      <c r="H280" s="577"/>
      <c r="I280" s="577"/>
      <c r="J280" s="577"/>
      <c r="K280" s="577"/>
      <c r="L280" s="577"/>
      <c r="M280" s="577"/>
      <c r="N280" s="577"/>
      <c r="O280" s="577"/>
      <c r="P280" s="577"/>
      <c r="Q280" s="577"/>
      <c r="R280" s="577"/>
      <c r="S280" s="577"/>
      <c r="T280" s="577"/>
      <c r="U280" s="577"/>
      <c r="V280" s="577"/>
      <c r="W280" s="577"/>
      <c r="X280" s="577"/>
      <c r="Y280" s="577"/>
      <c r="Z280" s="577"/>
      <c r="AA280" s="577"/>
      <c r="AB280" s="577"/>
      <c r="AC280" s="577"/>
      <c r="AD280" s="577"/>
      <c r="AE280" s="577"/>
      <c r="AF280" s="577"/>
    </row>
    <row r="281" spans="1:32"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24"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ht="12.95" customHeight="1" x14ac:dyDescent="0.2"/>
    <row r="296" spans="1:32" ht="12.95" customHeight="1" x14ac:dyDescent="0.2"/>
    <row r="297" spans="1:32" ht="12.95" customHeight="1" x14ac:dyDescent="0.2"/>
    <row r="298" spans="1:32" ht="12.95" customHeight="1" x14ac:dyDescent="0.2"/>
    <row r="299" spans="1:32" ht="12.95" customHeight="1" x14ac:dyDescent="0.2"/>
    <row r="300" spans="1:32" ht="12.95" customHeight="1" x14ac:dyDescent="0.2"/>
    <row r="301" spans="1:32" ht="12.95" customHeight="1" x14ac:dyDescent="0.2"/>
    <row r="302" spans="1:32" s="310" customFormat="1" ht="12.95" customHeight="1" x14ac:dyDescent="0.2">
      <c r="A302" s="141"/>
      <c r="B302" s="577"/>
      <c r="C302" s="577"/>
      <c r="D302" s="577"/>
      <c r="E302" s="577"/>
      <c r="F302" s="577"/>
      <c r="G302" s="577"/>
      <c r="H302" s="577"/>
      <c r="I302" s="577"/>
      <c r="J302" s="577"/>
      <c r="K302" s="577"/>
      <c r="L302" s="577"/>
      <c r="M302" s="577"/>
      <c r="N302" s="577"/>
      <c r="O302" s="577"/>
      <c r="P302" s="577"/>
      <c r="Q302" s="577"/>
      <c r="R302" s="577"/>
      <c r="S302" s="577"/>
      <c r="T302" s="577"/>
      <c r="U302" s="577"/>
      <c r="V302" s="577"/>
      <c r="W302" s="577"/>
      <c r="X302" s="577"/>
      <c r="Y302" s="577"/>
      <c r="Z302" s="577"/>
      <c r="AA302" s="577"/>
      <c r="AB302" s="577"/>
      <c r="AC302" s="577"/>
      <c r="AD302" s="577"/>
      <c r="AE302" s="577"/>
      <c r="AF302" s="577"/>
    </row>
    <row r="303" spans="1:32" s="316" customFormat="1" ht="12.95" customHeight="1" x14ac:dyDescent="0.2">
      <c r="A303" s="346"/>
      <c r="B303" s="362"/>
      <c r="C303" s="362"/>
      <c r="D303" s="362"/>
      <c r="E303" s="362"/>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c r="AF303" s="362"/>
    </row>
    <row r="304" spans="1:32" s="316" customFormat="1" ht="12.9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24"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0" customFormat="1" ht="12.95" customHeight="1" x14ac:dyDescent="0.2">
      <c r="A324" s="141"/>
      <c r="B324" s="577"/>
      <c r="C324" s="577"/>
      <c r="D324" s="577"/>
      <c r="E324" s="577"/>
      <c r="F324" s="577"/>
      <c r="G324" s="577"/>
      <c r="H324" s="577"/>
      <c r="I324" s="577"/>
      <c r="J324" s="577"/>
      <c r="K324" s="577"/>
      <c r="L324" s="577"/>
      <c r="M324" s="577"/>
      <c r="N324" s="577"/>
      <c r="O324" s="577"/>
      <c r="P324" s="577"/>
      <c r="Q324" s="577"/>
      <c r="R324" s="577"/>
      <c r="S324" s="577"/>
      <c r="T324" s="577"/>
      <c r="U324" s="577"/>
      <c r="V324" s="577"/>
      <c r="W324" s="577"/>
      <c r="X324" s="577"/>
      <c r="Y324" s="577"/>
      <c r="Z324" s="577"/>
      <c r="AA324" s="577"/>
      <c r="AB324" s="577"/>
      <c r="AC324" s="577"/>
      <c r="AD324" s="577"/>
      <c r="AE324" s="577"/>
      <c r="AF324" s="577"/>
    </row>
    <row r="325" spans="1:32"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24"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ht="12.95" customHeight="1" x14ac:dyDescent="0.2"/>
    <row r="340" spans="1:32" ht="12.95" customHeight="1" x14ac:dyDescent="0.2"/>
    <row r="341" spans="1:32" ht="12.95" customHeight="1" x14ac:dyDescent="0.2"/>
    <row r="342" spans="1:32" ht="12.95" customHeight="1" x14ac:dyDescent="0.2"/>
    <row r="343" spans="1:32" ht="12.95" customHeight="1" x14ac:dyDescent="0.2"/>
    <row r="344" spans="1:32" ht="12.95" customHeight="1" x14ac:dyDescent="0.2"/>
    <row r="345" spans="1:32" ht="12.95" customHeight="1" x14ac:dyDescent="0.2"/>
    <row r="346" spans="1:32" s="310" customFormat="1" ht="12.95" customHeight="1" x14ac:dyDescent="0.2">
      <c r="A346" s="141"/>
      <c r="B346" s="577"/>
      <c r="C346" s="577"/>
      <c r="D346" s="577"/>
      <c r="E346" s="577"/>
      <c r="F346" s="577"/>
      <c r="G346" s="577"/>
      <c r="H346" s="577"/>
      <c r="I346" s="577"/>
      <c r="J346" s="577"/>
      <c r="K346" s="577"/>
      <c r="L346" s="577"/>
      <c r="M346" s="577"/>
      <c r="N346" s="577"/>
      <c r="O346" s="577"/>
      <c r="P346" s="577"/>
      <c r="Q346" s="577"/>
      <c r="R346" s="577"/>
      <c r="S346" s="577"/>
      <c r="T346" s="577"/>
      <c r="U346" s="577"/>
      <c r="V346" s="577"/>
      <c r="W346" s="577"/>
      <c r="X346" s="577"/>
      <c r="Y346" s="577"/>
      <c r="Z346" s="577"/>
      <c r="AA346" s="577"/>
      <c r="AB346" s="577"/>
      <c r="AC346" s="577"/>
      <c r="AD346" s="577"/>
      <c r="AE346" s="577"/>
      <c r="AF346" s="577"/>
    </row>
    <row r="347" spans="1:32" s="316" customFormat="1" ht="12.95" customHeight="1" x14ac:dyDescent="0.2">
      <c r="A347" s="346"/>
      <c r="B347" s="362"/>
      <c r="C347" s="362"/>
      <c r="D347" s="362"/>
      <c r="E347" s="362"/>
      <c r="F347" s="362"/>
      <c r="G347" s="362"/>
      <c r="H347" s="362"/>
      <c r="I347" s="362"/>
      <c r="J347" s="362"/>
      <c r="K347" s="362"/>
      <c r="L347" s="362"/>
      <c r="M347" s="362"/>
      <c r="N347" s="362"/>
      <c r="O347" s="362"/>
      <c r="P347" s="362"/>
      <c r="Q347" s="362"/>
      <c r="R347" s="362"/>
      <c r="S347" s="362"/>
      <c r="T347" s="362"/>
      <c r="U347" s="362"/>
      <c r="V347" s="362"/>
      <c r="W347" s="362"/>
      <c r="X347" s="362"/>
      <c r="Y347" s="362"/>
      <c r="Z347" s="362"/>
      <c r="AA347" s="362"/>
      <c r="AB347" s="362"/>
      <c r="AC347" s="362"/>
      <c r="AD347" s="362"/>
      <c r="AE347" s="362"/>
      <c r="AF347" s="362"/>
    </row>
    <row r="348" spans="1:32" s="316" customFormat="1" ht="12.95" customHeigh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24"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0" customFormat="1" ht="12.95" customHeight="1" x14ac:dyDescent="0.2">
      <c r="A364" s="141"/>
      <c r="B364" s="577"/>
      <c r="C364" s="577"/>
      <c r="D364" s="577"/>
      <c r="E364" s="577"/>
      <c r="F364" s="577"/>
      <c r="G364" s="577"/>
      <c r="H364" s="577"/>
      <c r="I364" s="577"/>
      <c r="J364" s="577"/>
      <c r="K364" s="577"/>
      <c r="L364" s="577"/>
      <c r="M364" s="577"/>
      <c r="N364" s="577"/>
      <c r="O364" s="577"/>
      <c r="P364" s="577"/>
      <c r="Q364" s="577"/>
      <c r="R364" s="577"/>
      <c r="S364" s="577"/>
      <c r="T364" s="577"/>
      <c r="U364" s="577"/>
      <c r="V364" s="577"/>
      <c r="W364" s="577"/>
      <c r="X364" s="577"/>
      <c r="Y364" s="577"/>
      <c r="Z364" s="577"/>
      <c r="AA364" s="577"/>
      <c r="AB364" s="577"/>
      <c r="AC364" s="577"/>
      <c r="AD364" s="577"/>
      <c r="AE364" s="577"/>
      <c r="AF364" s="577"/>
    </row>
    <row r="365" spans="1:32"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6" customFormat="1" ht="12.9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6" customFormat="1" ht="12.95" customHeigh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24"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0.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ht="12.95" customHeight="1" x14ac:dyDescent="0.2"/>
    <row r="380" spans="1:32" ht="12.95" customHeight="1" x14ac:dyDescent="0.2"/>
    <row r="381" spans="1:32" ht="12.95" customHeight="1" x14ac:dyDescent="0.2"/>
    <row r="382" spans="1:32" ht="12.95" customHeight="1" x14ac:dyDescent="0.2"/>
    <row r="383" spans="1:32" ht="12.95" customHeight="1" x14ac:dyDescent="0.2"/>
    <row r="384" spans="1:32" ht="12.95" customHeight="1" x14ac:dyDescent="0.2"/>
    <row r="385" spans="1:32" ht="12.95" customHeight="1" x14ac:dyDescent="0.2"/>
    <row r="386" spans="1:32" s="310" customFormat="1" ht="12.95" customHeight="1" x14ac:dyDescent="0.2">
      <c r="A386" s="141"/>
      <c r="B386" s="577"/>
      <c r="C386" s="577"/>
      <c r="D386" s="577"/>
      <c r="E386" s="577"/>
      <c r="F386" s="577"/>
      <c r="G386" s="577"/>
      <c r="H386" s="577"/>
      <c r="I386" s="577"/>
      <c r="J386" s="577"/>
      <c r="K386" s="577"/>
      <c r="L386" s="577"/>
      <c r="M386" s="577"/>
      <c r="N386" s="577"/>
      <c r="O386" s="577"/>
      <c r="P386" s="577"/>
      <c r="Q386" s="577"/>
      <c r="R386" s="577"/>
      <c r="S386" s="577"/>
      <c r="T386" s="577"/>
      <c r="U386" s="577"/>
      <c r="V386" s="577"/>
      <c r="W386" s="577"/>
      <c r="X386" s="577"/>
      <c r="Y386" s="577"/>
      <c r="Z386" s="577"/>
      <c r="AA386" s="577"/>
      <c r="AB386" s="577"/>
      <c r="AC386" s="577"/>
      <c r="AD386" s="577"/>
      <c r="AE386" s="577"/>
      <c r="AF386" s="577"/>
    </row>
    <row r="387" spans="1:32" s="316" customFormat="1" ht="12.95" customHeight="1" x14ac:dyDescent="0.2">
      <c r="A387" s="346"/>
      <c r="B387" s="362"/>
      <c r="C387" s="362"/>
      <c r="D387" s="362"/>
      <c r="E387" s="362"/>
      <c r="F387" s="362"/>
      <c r="G387" s="362"/>
      <c r="H387" s="362"/>
      <c r="I387" s="362"/>
      <c r="J387" s="362"/>
      <c r="K387" s="362"/>
      <c r="L387" s="362"/>
      <c r="M387" s="362"/>
      <c r="N387" s="362"/>
      <c r="O387" s="362"/>
      <c r="P387" s="362"/>
      <c r="Q387" s="362"/>
      <c r="R387" s="362"/>
      <c r="S387" s="362"/>
      <c r="T387" s="362"/>
      <c r="U387" s="362"/>
      <c r="V387" s="362"/>
      <c r="W387" s="362"/>
      <c r="X387" s="362"/>
      <c r="Y387" s="362"/>
      <c r="Z387" s="362"/>
      <c r="AA387" s="362"/>
      <c r="AB387" s="362"/>
      <c r="AC387" s="362"/>
      <c r="AD387" s="362"/>
      <c r="AE387" s="362"/>
      <c r="AF387" s="362"/>
    </row>
    <row r="388" spans="1:32" s="316" customFormat="1" ht="12.95" customHeigh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24"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0" customFormat="1" ht="12.95" customHeight="1" x14ac:dyDescent="0.2">
      <c r="A404" s="141"/>
      <c r="B404" s="577"/>
      <c r="C404" s="577"/>
      <c r="D404" s="577"/>
      <c r="E404" s="577"/>
      <c r="F404" s="577"/>
      <c r="G404" s="577"/>
      <c r="H404" s="577"/>
      <c r="I404" s="577"/>
      <c r="J404" s="577"/>
      <c r="K404" s="577"/>
      <c r="L404" s="577"/>
      <c r="M404" s="577"/>
      <c r="N404" s="577"/>
      <c r="O404" s="577"/>
      <c r="P404" s="577"/>
      <c r="Q404" s="577"/>
      <c r="R404" s="577"/>
      <c r="S404" s="577"/>
      <c r="T404" s="577"/>
      <c r="U404" s="577"/>
      <c r="V404" s="577"/>
      <c r="W404" s="577"/>
      <c r="X404" s="577"/>
      <c r="Y404" s="577"/>
      <c r="Z404" s="577"/>
      <c r="AA404" s="577"/>
      <c r="AB404" s="577"/>
      <c r="AC404" s="577"/>
      <c r="AD404" s="577"/>
      <c r="AE404" s="577"/>
      <c r="AF404" s="577"/>
    </row>
    <row r="405" spans="1:32"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6" customFormat="1" ht="12.95" customHeigh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24"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12.95"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12.95"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sheetData>
  <hyperlinks>
    <hyperlink ref="A1" location="Мазмуну!A1" display="МАЗМУНУНА  кайтуу" xr:uid="{00000000-0004-0000-8600-000000000000}"/>
  </hyperlinks>
  <pageMargins left="0.7" right="0.7" top="0.75" bottom="0.75" header="0.3" footer="0.3"/>
  <pageSetup paperSize="9" orientation="portrait" verticalDpi="0"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AF419"/>
  <sheetViews>
    <sheetView workbookViewId="0">
      <selection activeCell="M6" sqref="M6"/>
    </sheetView>
  </sheetViews>
  <sheetFormatPr defaultColWidth="9.28515625" defaultRowHeight="12" x14ac:dyDescent="0.2"/>
  <cols>
    <col min="1" max="1" width="42.28515625" style="152" customWidth="1"/>
    <col min="2" max="2" width="9.28515625" style="226" hidden="1" customWidth="1"/>
    <col min="3" max="5" width="8.7109375" style="226" hidden="1" customWidth="1"/>
    <col min="6" max="6" width="8.71093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511</v>
      </c>
      <c r="B2" s="574"/>
      <c r="C2" s="574"/>
      <c r="D2" s="574"/>
      <c r="E2" s="574"/>
      <c r="P2" s="574"/>
      <c r="Q2" s="574"/>
      <c r="R2" s="574"/>
      <c r="S2" s="574"/>
      <c r="T2" s="574"/>
    </row>
    <row r="3" spans="1:32" ht="18" customHeight="1" thickBot="1" x14ac:dyDescent="0.25">
      <c r="A3" s="139" t="s">
        <v>500</v>
      </c>
      <c r="B3" s="584"/>
      <c r="C3" s="584"/>
      <c r="D3" s="584"/>
      <c r="E3" s="584"/>
      <c r="F3" s="584"/>
      <c r="G3" s="306"/>
      <c r="H3" s="306"/>
      <c r="I3" s="306"/>
      <c r="J3" s="306"/>
      <c r="K3" s="306"/>
      <c r="L3" s="306"/>
      <c r="M3" s="306"/>
    </row>
    <row r="4" spans="1:32" s="353" customFormat="1" ht="18" customHeight="1" thickBot="1" x14ac:dyDescent="0.25">
      <c r="A4" s="580"/>
      <c r="B4" s="580">
        <v>2014</v>
      </c>
      <c r="C4" s="580">
        <v>2015</v>
      </c>
      <c r="D4" s="580">
        <v>2016</v>
      </c>
      <c r="E4" s="580">
        <v>2017</v>
      </c>
      <c r="F4" s="580">
        <v>2018</v>
      </c>
      <c r="G4" s="575">
        <v>2019</v>
      </c>
      <c r="H4" s="580">
        <v>2020</v>
      </c>
      <c r="I4" s="575">
        <v>2021</v>
      </c>
      <c r="J4" s="580">
        <v>2022</v>
      </c>
      <c r="K4" s="575">
        <v>2023</v>
      </c>
      <c r="L4" s="580">
        <v>2024</v>
      </c>
      <c r="M4" s="575">
        <v>2025</v>
      </c>
    </row>
    <row r="5" spans="1:32" s="310" customFormat="1" ht="8.1" customHeight="1" x14ac:dyDescent="0.2">
      <c r="A5" s="141"/>
      <c r="B5" s="577"/>
      <c r="C5" s="577"/>
      <c r="D5" s="577"/>
      <c r="E5" s="577"/>
      <c r="F5" s="577"/>
      <c r="G5" s="577"/>
      <c r="H5" s="577"/>
      <c r="I5" s="577"/>
      <c r="J5" s="577"/>
      <c r="K5" s="577"/>
      <c r="L5" s="577"/>
      <c r="M5" s="577"/>
      <c r="N5" s="577"/>
      <c r="O5" s="577"/>
      <c r="P5" s="577"/>
      <c r="Q5" s="577"/>
      <c r="R5" s="577"/>
      <c r="S5" s="577"/>
      <c r="T5" s="577"/>
      <c r="U5" s="577"/>
      <c r="V5" s="577"/>
      <c r="W5" s="577"/>
      <c r="X5" s="577"/>
      <c r="Y5" s="577"/>
      <c r="Z5" s="577"/>
      <c r="AA5" s="577"/>
      <c r="AB5" s="577"/>
      <c r="AC5" s="577"/>
      <c r="AD5" s="577"/>
      <c r="AE5" s="577"/>
      <c r="AF5" s="577"/>
    </row>
    <row r="6" spans="1:32" s="312" customFormat="1" ht="42.6" customHeight="1" x14ac:dyDescent="0.2">
      <c r="A6" s="360" t="s">
        <v>508</v>
      </c>
      <c r="B6" s="323">
        <v>100</v>
      </c>
      <c r="C6" s="323">
        <v>100</v>
      </c>
      <c r="D6" s="323">
        <v>100</v>
      </c>
      <c r="E6" s="323">
        <v>100</v>
      </c>
      <c r="F6" s="323">
        <v>100</v>
      </c>
      <c r="G6" s="323">
        <v>100</v>
      </c>
      <c r="H6" s="323">
        <v>100</v>
      </c>
      <c r="I6" s="323">
        <v>100</v>
      </c>
      <c r="J6" s="323">
        <v>100</v>
      </c>
      <c r="K6" s="323">
        <v>100</v>
      </c>
      <c r="L6" s="323">
        <v>100</v>
      </c>
      <c r="M6" s="323">
        <v>100</v>
      </c>
      <c r="N6" s="578"/>
      <c r="O6" s="578"/>
      <c r="P6" s="578"/>
      <c r="Q6" s="578"/>
      <c r="R6" s="578"/>
      <c r="S6" s="578"/>
      <c r="T6" s="578"/>
      <c r="U6" s="578"/>
      <c r="V6" s="578"/>
      <c r="W6" s="578"/>
      <c r="X6" s="578"/>
      <c r="Y6" s="578"/>
      <c r="Z6" s="578"/>
      <c r="AA6" s="578"/>
      <c r="AB6" s="578"/>
      <c r="AC6" s="578"/>
      <c r="AD6" s="578"/>
      <c r="AE6" s="578"/>
      <c r="AF6" s="578"/>
    </row>
    <row r="7" spans="1:32" s="316" customFormat="1" ht="12.95" customHeight="1" x14ac:dyDescent="0.2">
      <c r="A7" s="346" t="s">
        <v>488</v>
      </c>
      <c r="B7" s="362"/>
      <c r="C7" s="362"/>
      <c r="D7" s="362"/>
      <c r="E7" s="362"/>
      <c r="F7" s="362"/>
      <c r="G7" s="333"/>
      <c r="H7" s="333"/>
      <c r="I7" s="333"/>
      <c r="J7" s="333"/>
      <c r="K7" s="333"/>
      <c r="L7" s="333"/>
      <c r="M7" s="333"/>
      <c r="N7" s="362"/>
      <c r="O7" s="362"/>
      <c r="P7" s="362"/>
      <c r="Q7" s="362"/>
      <c r="R7" s="362"/>
      <c r="S7" s="362"/>
      <c r="T7" s="362"/>
      <c r="U7" s="362"/>
      <c r="V7" s="362"/>
      <c r="W7" s="362"/>
      <c r="X7" s="362"/>
      <c r="Y7" s="362"/>
      <c r="Z7" s="362"/>
      <c r="AA7" s="362"/>
      <c r="AB7" s="362"/>
      <c r="AC7" s="362"/>
      <c r="AD7" s="362"/>
      <c r="AE7" s="362"/>
      <c r="AF7" s="362"/>
    </row>
    <row r="8" spans="1:32" s="316" customFormat="1" ht="12.95" customHeight="1" x14ac:dyDescent="0.2">
      <c r="A8" s="346" t="s">
        <v>489</v>
      </c>
      <c r="B8" s="39">
        <v>75.8</v>
      </c>
      <c r="C8" s="39">
        <v>57.6</v>
      </c>
      <c r="D8" s="39">
        <v>35.6</v>
      </c>
      <c r="E8" s="39">
        <v>72.3</v>
      </c>
      <c r="F8" s="39">
        <v>74</v>
      </c>
      <c r="G8" s="39">
        <v>62.1</v>
      </c>
      <c r="H8" s="39">
        <v>56.6</v>
      </c>
      <c r="I8" s="39">
        <v>34.6</v>
      </c>
      <c r="J8" s="39">
        <v>69.099999999999994</v>
      </c>
      <c r="K8" s="39">
        <v>68.7</v>
      </c>
      <c r="L8" s="39">
        <v>48</v>
      </c>
      <c r="M8" s="39">
        <v>55.567863125735506</v>
      </c>
      <c r="N8" s="362"/>
      <c r="O8" s="362"/>
      <c r="P8" s="362"/>
      <c r="Q8" s="362"/>
      <c r="R8" s="362"/>
      <c r="S8" s="362"/>
      <c r="T8" s="362"/>
      <c r="U8" s="362"/>
      <c r="V8" s="362"/>
      <c r="W8" s="362"/>
      <c r="X8" s="362"/>
      <c r="Y8" s="362"/>
      <c r="Z8" s="362"/>
      <c r="AA8" s="362"/>
      <c r="AB8" s="362"/>
      <c r="AC8" s="362"/>
      <c r="AD8" s="362"/>
      <c r="AE8" s="362"/>
      <c r="AF8" s="362"/>
    </row>
    <row r="9" spans="1:32" s="316" customFormat="1" ht="12.95" customHeight="1" x14ac:dyDescent="0.2">
      <c r="A9" s="579" t="s">
        <v>406</v>
      </c>
      <c r="B9" s="39"/>
      <c r="C9" s="39"/>
      <c r="D9" s="39"/>
      <c r="E9" s="39"/>
      <c r="F9" s="39"/>
      <c r="G9" s="39"/>
      <c r="H9" s="39"/>
      <c r="I9" s="39"/>
      <c r="J9" s="39"/>
      <c r="K9" s="39"/>
      <c r="L9" s="39"/>
      <c r="M9" s="39"/>
      <c r="N9" s="362"/>
      <c r="O9" s="362"/>
      <c r="P9" s="362"/>
      <c r="Q9" s="362"/>
      <c r="R9" s="362"/>
      <c r="S9" s="362"/>
      <c r="T9" s="362"/>
      <c r="U9" s="362"/>
      <c r="V9" s="362"/>
      <c r="W9" s="362"/>
      <c r="X9" s="362"/>
      <c r="Y9" s="362"/>
      <c r="Z9" s="362"/>
      <c r="AA9" s="362"/>
      <c r="AB9" s="362"/>
      <c r="AC9" s="362"/>
      <c r="AD9" s="362"/>
      <c r="AE9" s="362"/>
      <c r="AF9" s="362"/>
    </row>
    <row r="10" spans="1:32" s="316" customFormat="1" ht="24" customHeight="1" x14ac:dyDescent="0.2">
      <c r="A10" s="349" t="s">
        <v>490</v>
      </c>
      <c r="B10" s="39">
        <v>73.2</v>
      </c>
      <c r="C10" s="39">
        <v>43.2</v>
      </c>
      <c r="D10" s="39">
        <v>29.2</v>
      </c>
      <c r="E10" s="39">
        <v>13.6</v>
      </c>
      <c r="F10" s="39">
        <v>44.4</v>
      </c>
      <c r="G10" s="39">
        <v>59.9</v>
      </c>
      <c r="H10" s="39">
        <v>52</v>
      </c>
      <c r="I10" s="39">
        <v>25.6</v>
      </c>
      <c r="J10" s="39">
        <v>60.8</v>
      </c>
      <c r="K10" s="39">
        <v>57.3</v>
      </c>
      <c r="L10" s="39">
        <v>44.5</v>
      </c>
      <c r="M10" s="39">
        <v>48.274595494661099</v>
      </c>
      <c r="N10" s="362"/>
      <c r="O10" s="362"/>
      <c r="P10" s="362"/>
      <c r="Q10" s="362"/>
      <c r="R10" s="362"/>
      <c r="S10" s="362"/>
      <c r="T10" s="362"/>
      <c r="U10" s="362"/>
      <c r="V10" s="362"/>
      <c r="W10" s="362"/>
      <c r="X10" s="362"/>
      <c r="Y10" s="362"/>
      <c r="Z10" s="362"/>
      <c r="AA10" s="362"/>
      <c r="AB10" s="362"/>
      <c r="AC10" s="362"/>
      <c r="AD10" s="362"/>
      <c r="AE10" s="362"/>
      <c r="AF10" s="362"/>
    </row>
    <row r="11" spans="1:32" s="316" customFormat="1" ht="12.95" customHeight="1" x14ac:dyDescent="0.2">
      <c r="A11" s="349" t="s">
        <v>491</v>
      </c>
      <c r="B11" s="39">
        <v>1.5</v>
      </c>
      <c r="C11" s="39">
        <v>0.3</v>
      </c>
      <c r="D11" s="39">
        <v>1.6</v>
      </c>
      <c r="E11" s="39">
        <v>0.5</v>
      </c>
      <c r="F11" s="39">
        <v>0.4</v>
      </c>
      <c r="G11" s="39">
        <v>0.9</v>
      </c>
      <c r="H11" s="39">
        <v>0.6</v>
      </c>
      <c r="I11" s="39">
        <v>1.6</v>
      </c>
      <c r="J11" s="39">
        <v>0.6</v>
      </c>
      <c r="K11" s="39">
        <v>0.6</v>
      </c>
      <c r="L11" s="39" t="s">
        <v>33</v>
      </c>
      <c r="M11" s="39">
        <v>0.97372245741044561</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2.95" customHeight="1" x14ac:dyDescent="0.2">
      <c r="A12" s="349" t="s">
        <v>492</v>
      </c>
      <c r="B12" s="39">
        <v>0.8</v>
      </c>
      <c r="C12" s="39">
        <v>3.8</v>
      </c>
      <c r="D12" s="39">
        <v>4.8</v>
      </c>
      <c r="E12" s="39">
        <v>1.1000000000000001</v>
      </c>
      <c r="F12" s="39">
        <v>1.6</v>
      </c>
      <c r="G12" s="39">
        <v>1.3</v>
      </c>
      <c r="H12" s="39">
        <v>2.9</v>
      </c>
      <c r="I12" s="39">
        <v>7.1</v>
      </c>
      <c r="J12" s="39">
        <v>1.9</v>
      </c>
      <c r="K12" s="39">
        <v>2.5</v>
      </c>
      <c r="L12" s="39">
        <v>3.4</v>
      </c>
      <c r="M12" s="39">
        <v>2.9761913335820451</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6" t="s">
        <v>493</v>
      </c>
      <c r="B13" s="39">
        <v>12.5</v>
      </c>
      <c r="C13" s="39">
        <v>18.100000000000001</v>
      </c>
      <c r="D13" s="39">
        <v>38.9</v>
      </c>
      <c r="E13" s="39">
        <v>12</v>
      </c>
      <c r="F13" s="39">
        <v>9.1</v>
      </c>
      <c r="G13" s="39">
        <v>18.399999999999999</v>
      </c>
      <c r="H13" s="39">
        <v>30.9</v>
      </c>
      <c r="I13" s="39">
        <v>40.700000000000003</v>
      </c>
      <c r="J13" s="39">
        <v>14.8</v>
      </c>
      <c r="K13" s="39">
        <v>14.7</v>
      </c>
      <c r="L13" s="39">
        <v>25.7</v>
      </c>
      <c r="M13" s="39">
        <v>27.942665608439697</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6" t="s">
        <v>494</v>
      </c>
      <c r="B14" s="39">
        <v>2.2000000000000002</v>
      </c>
      <c r="C14" s="39">
        <v>3.1</v>
      </c>
      <c r="D14" s="39">
        <v>6.7</v>
      </c>
      <c r="E14" s="39">
        <v>2.1</v>
      </c>
      <c r="F14" s="39">
        <v>1.6</v>
      </c>
      <c r="G14" s="39">
        <v>2.6</v>
      </c>
      <c r="H14" s="39">
        <v>4.9000000000000004</v>
      </c>
      <c r="I14" s="39">
        <v>7</v>
      </c>
      <c r="J14" s="39">
        <v>2.5</v>
      </c>
      <c r="K14" s="39">
        <v>2.9</v>
      </c>
      <c r="L14" s="39">
        <v>4.5</v>
      </c>
      <c r="M14" s="39">
        <v>4.0467098695989732</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3.5" customHeight="1" x14ac:dyDescent="0.2">
      <c r="A15" s="346" t="s">
        <v>495</v>
      </c>
      <c r="B15" s="39">
        <v>1.3</v>
      </c>
      <c r="C15" s="39">
        <v>2.5</v>
      </c>
      <c r="D15" s="39">
        <v>11.1</v>
      </c>
      <c r="E15" s="39">
        <v>6</v>
      </c>
      <c r="F15" s="39">
        <v>1.7</v>
      </c>
      <c r="G15" s="39">
        <v>3.5</v>
      </c>
      <c r="H15" s="39">
        <v>5.0999999999999996</v>
      </c>
      <c r="I15" s="39">
        <v>10.6</v>
      </c>
      <c r="J15" s="39">
        <v>2.2000000000000002</v>
      </c>
      <c r="K15" s="39">
        <v>1.6</v>
      </c>
      <c r="L15" s="39">
        <v>2.4</v>
      </c>
      <c r="M15" s="39">
        <v>1.8723991455441396</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95" customHeight="1" x14ac:dyDescent="0.2">
      <c r="A16" s="346" t="s">
        <v>496</v>
      </c>
      <c r="B16" s="39">
        <v>8.3000000000000007</v>
      </c>
      <c r="C16" s="39">
        <v>18.7</v>
      </c>
      <c r="D16" s="39">
        <v>7.6</v>
      </c>
      <c r="E16" s="39">
        <v>7.6</v>
      </c>
      <c r="F16" s="39">
        <v>13.6</v>
      </c>
      <c r="G16" s="39">
        <v>13.3</v>
      </c>
      <c r="H16" s="39">
        <v>2.6</v>
      </c>
      <c r="I16" s="39">
        <v>7.1</v>
      </c>
      <c r="J16" s="39">
        <v>11.4</v>
      </c>
      <c r="K16" s="39">
        <v>12.2</v>
      </c>
      <c r="L16" s="39">
        <v>19.5</v>
      </c>
      <c r="M16" s="39">
        <v>10.570362250681679</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95" customHeight="1" thickBot="1" x14ac:dyDescent="0.25">
      <c r="A17" s="350"/>
      <c r="B17" s="341"/>
      <c r="C17" s="341"/>
      <c r="D17" s="341"/>
      <c r="E17" s="341"/>
      <c r="F17" s="341"/>
      <c r="G17" s="328"/>
      <c r="H17" s="328"/>
      <c r="I17" s="328"/>
      <c r="J17" s="328"/>
      <c r="K17" s="328"/>
      <c r="L17" s="328"/>
      <c r="M17" s="328"/>
      <c r="N17" s="362"/>
      <c r="O17" s="362"/>
      <c r="P17" s="362"/>
      <c r="Q17" s="362"/>
      <c r="R17" s="362"/>
      <c r="S17" s="362"/>
      <c r="T17" s="362"/>
      <c r="U17" s="362"/>
      <c r="V17" s="362"/>
      <c r="W17" s="362"/>
      <c r="X17" s="362"/>
      <c r="Y17" s="362"/>
      <c r="Z17" s="362"/>
      <c r="AA17" s="362"/>
      <c r="AB17" s="362"/>
      <c r="AC17" s="362"/>
      <c r="AD17" s="362"/>
      <c r="AE17" s="362"/>
      <c r="AF17" s="362"/>
    </row>
    <row r="18" spans="1:32" s="316" customFormat="1" ht="10.15" customHeight="1" x14ac:dyDescent="0.2">
      <c r="A18" s="346"/>
      <c r="B18" s="362"/>
      <c r="C18" s="362"/>
      <c r="D18" s="362"/>
      <c r="E18" s="362"/>
      <c r="F18" s="362"/>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2"/>
      <c r="AE18" s="362"/>
      <c r="AF18" s="362"/>
    </row>
    <row r="19" spans="1:32" s="316" customFormat="1" ht="12.95" customHeight="1" x14ac:dyDescent="0.2">
      <c r="A19" s="360"/>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ht="12.95" customHeight="1" x14ac:dyDescent="0.2">
      <c r="A20" s="154"/>
    </row>
    <row r="21" spans="1:32" s="573" customFormat="1" ht="18" customHeight="1" x14ac:dyDescent="0.25">
      <c r="A21" s="154" t="s">
        <v>512</v>
      </c>
      <c r="B21" s="574"/>
      <c r="C21" s="574"/>
      <c r="D21" s="574"/>
      <c r="E21" s="574"/>
      <c r="P21" s="574"/>
      <c r="Q21" s="574"/>
      <c r="R21" s="574"/>
      <c r="S21" s="574"/>
      <c r="T21" s="574"/>
    </row>
    <row r="22" spans="1:32" s="586" customFormat="1" ht="18" customHeight="1" x14ac:dyDescent="0.25">
      <c r="A22" s="154" t="s">
        <v>513</v>
      </c>
    </row>
    <row r="23" spans="1:32" s="586" customFormat="1" ht="18" customHeight="1" x14ac:dyDescent="0.25">
      <c r="A23" s="154" t="s">
        <v>514</v>
      </c>
    </row>
    <row r="24" spans="1:32" s="353" customFormat="1" ht="18" customHeight="1" thickBot="1" x14ac:dyDescent="0.25">
      <c r="A24" s="139" t="s">
        <v>500</v>
      </c>
      <c r="B24" s="587"/>
      <c r="C24" s="587"/>
      <c r="D24" s="587"/>
      <c r="E24" s="587"/>
      <c r="F24" s="587"/>
      <c r="G24" s="306"/>
      <c r="H24" s="306"/>
      <c r="I24" s="306"/>
      <c r="J24" s="306"/>
      <c r="K24" s="306"/>
      <c r="L24" s="306"/>
      <c r="M24" s="306"/>
    </row>
    <row r="25" spans="1:32" s="312" customFormat="1" ht="18" customHeight="1" thickBot="1" x14ac:dyDescent="0.25">
      <c r="A25" s="580"/>
      <c r="B25" s="580">
        <v>2014</v>
      </c>
      <c r="C25" s="580">
        <v>2015</v>
      </c>
      <c r="D25" s="580">
        <v>2016</v>
      </c>
      <c r="E25" s="580">
        <v>2017</v>
      </c>
      <c r="F25" s="580">
        <v>2018</v>
      </c>
      <c r="G25" s="575">
        <v>2019</v>
      </c>
      <c r="H25" s="580">
        <v>2020</v>
      </c>
      <c r="I25" s="575">
        <v>2021</v>
      </c>
      <c r="J25" s="580">
        <v>2022</v>
      </c>
      <c r="K25" s="575">
        <v>2023</v>
      </c>
      <c r="L25" s="580">
        <v>2024</v>
      </c>
      <c r="M25" s="575">
        <v>2025</v>
      </c>
      <c r="N25" s="578"/>
      <c r="O25" s="578"/>
      <c r="P25" s="578"/>
      <c r="Q25" s="578"/>
      <c r="R25" s="578"/>
      <c r="S25" s="578"/>
      <c r="T25" s="578"/>
      <c r="U25" s="578"/>
      <c r="V25" s="578"/>
      <c r="W25" s="578"/>
      <c r="X25" s="578"/>
      <c r="Y25" s="578"/>
      <c r="Z25" s="578"/>
      <c r="AA25" s="578"/>
      <c r="AB25" s="578"/>
      <c r="AC25" s="578"/>
      <c r="AD25" s="578"/>
      <c r="AE25" s="578"/>
      <c r="AF25" s="578"/>
    </row>
    <row r="26" spans="1:32" s="316" customFormat="1" ht="9.4" customHeight="1" x14ac:dyDescent="0.2">
      <c r="A26" s="141"/>
      <c r="B26" s="362"/>
      <c r="C26" s="362"/>
      <c r="D26" s="362"/>
      <c r="E26" s="362"/>
      <c r="F26" s="362"/>
      <c r="G26" s="577"/>
      <c r="H26" s="577"/>
      <c r="I26" s="577"/>
      <c r="J26" s="577"/>
      <c r="K26" s="577"/>
      <c r="L26" s="577"/>
      <c r="M26" s="577"/>
      <c r="N26" s="362"/>
      <c r="O26" s="362"/>
      <c r="P26" s="362"/>
      <c r="Q26" s="362"/>
      <c r="R26" s="362"/>
      <c r="S26" s="362"/>
      <c r="T26" s="362"/>
      <c r="U26" s="362"/>
      <c r="V26" s="362"/>
      <c r="W26" s="362"/>
      <c r="X26" s="362"/>
      <c r="Y26" s="362"/>
      <c r="Z26" s="362"/>
      <c r="AA26" s="362"/>
      <c r="AB26" s="362"/>
      <c r="AC26" s="362"/>
      <c r="AD26" s="362"/>
      <c r="AE26" s="362"/>
      <c r="AF26" s="362"/>
    </row>
    <row r="27" spans="1:32" s="316" customFormat="1" ht="40.35" customHeight="1" x14ac:dyDescent="0.2">
      <c r="A27" s="360" t="s">
        <v>508</v>
      </c>
      <c r="B27" s="323">
        <v>100</v>
      </c>
      <c r="C27" s="323">
        <v>100</v>
      </c>
      <c r="D27" s="323">
        <v>100</v>
      </c>
      <c r="E27" s="323">
        <v>100</v>
      </c>
      <c r="F27" s="323">
        <v>100</v>
      </c>
      <c r="G27" s="323">
        <v>100</v>
      </c>
      <c r="H27" s="323">
        <v>100</v>
      </c>
      <c r="I27" s="323">
        <v>100</v>
      </c>
      <c r="J27" s="323">
        <v>100</v>
      </c>
      <c r="K27" s="323">
        <v>100</v>
      </c>
      <c r="L27" s="323">
        <v>100</v>
      </c>
      <c r="M27" s="323">
        <v>100</v>
      </c>
      <c r="N27" s="362"/>
      <c r="O27" s="362"/>
      <c r="P27" s="362"/>
      <c r="Q27" s="362"/>
      <c r="R27" s="362"/>
      <c r="S27" s="362"/>
      <c r="T27" s="362"/>
      <c r="U27" s="362"/>
      <c r="V27" s="362"/>
      <c r="W27" s="362"/>
      <c r="X27" s="362"/>
      <c r="Y27" s="362"/>
      <c r="Z27" s="362"/>
      <c r="AA27" s="362"/>
      <c r="AB27" s="362"/>
      <c r="AC27" s="362"/>
      <c r="AD27" s="362"/>
      <c r="AE27" s="362"/>
      <c r="AF27" s="362"/>
    </row>
    <row r="28" spans="1:32" s="316" customFormat="1" ht="12.95" customHeigh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489</v>
      </c>
      <c r="B29" s="39">
        <v>80.599999999999994</v>
      </c>
      <c r="C29" s="39">
        <v>78.8</v>
      </c>
      <c r="D29" s="39">
        <v>73.099999999999994</v>
      </c>
      <c r="E29" s="39">
        <v>80.599999999999994</v>
      </c>
      <c r="F29" s="39">
        <v>76.400000000000006</v>
      </c>
      <c r="G29" s="39">
        <v>81.599999999999994</v>
      </c>
      <c r="H29" s="39">
        <v>80.099999999999994</v>
      </c>
      <c r="I29" s="39">
        <v>78.400000000000006</v>
      </c>
      <c r="J29" s="39">
        <v>77.599999999999994</v>
      </c>
      <c r="K29" s="39">
        <v>72.099999999999994</v>
      </c>
      <c r="L29" s="39">
        <v>66.099999999999994</v>
      </c>
      <c r="M29" s="39">
        <v>67.713243409320384</v>
      </c>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 customHeight="1" x14ac:dyDescent="0.2">
      <c r="A31" s="349" t="s">
        <v>490</v>
      </c>
      <c r="B31" s="39">
        <v>74.8</v>
      </c>
      <c r="C31" s="39">
        <v>71.400000000000006</v>
      </c>
      <c r="D31" s="39">
        <v>66.8</v>
      </c>
      <c r="E31" s="39">
        <v>70.900000000000006</v>
      </c>
      <c r="F31" s="39">
        <v>64.8</v>
      </c>
      <c r="G31" s="39">
        <v>73.5</v>
      </c>
      <c r="H31" s="39">
        <v>75</v>
      </c>
      <c r="I31" s="39">
        <v>74.2</v>
      </c>
      <c r="J31" s="39">
        <v>72.900000000000006</v>
      </c>
      <c r="K31" s="39">
        <v>68</v>
      </c>
      <c r="L31" s="39">
        <v>60.7</v>
      </c>
      <c r="M31" s="39">
        <v>61.707532411797715</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2.95" customHeight="1" x14ac:dyDescent="0.2">
      <c r="A32" s="349" t="s">
        <v>491</v>
      </c>
      <c r="B32" s="39">
        <v>1.3</v>
      </c>
      <c r="C32" s="39">
        <v>1.2</v>
      </c>
      <c r="D32" s="39">
        <v>0.8</v>
      </c>
      <c r="E32" s="39">
        <v>0.7</v>
      </c>
      <c r="F32" s="39">
        <v>1.2</v>
      </c>
      <c r="G32" s="39">
        <v>1.3</v>
      </c>
      <c r="H32" s="39">
        <v>0.4</v>
      </c>
      <c r="I32" s="39">
        <v>0.7</v>
      </c>
      <c r="J32" s="39">
        <v>0.5</v>
      </c>
      <c r="K32" s="39">
        <v>0.5</v>
      </c>
      <c r="L32" s="39">
        <v>0.5</v>
      </c>
      <c r="M32" s="39">
        <v>0.94523760953690428</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492</v>
      </c>
      <c r="B33" s="39">
        <v>1.5</v>
      </c>
      <c r="C33" s="39">
        <v>4.2</v>
      </c>
      <c r="D33" s="39">
        <v>4.9000000000000004</v>
      </c>
      <c r="E33" s="39">
        <v>4.3</v>
      </c>
      <c r="F33" s="39">
        <v>5.7</v>
      </c>
      <c r="G33" s="39">
        <v>3.2</v>
      </c>
      <c r="H33" s="39">
        <v>2.5</v>
      </c>
      <c r="I33" s="39">
        <v>2.2000000000000002</v>
      </c>
      <c r="J33" s="39">
        <v>1.8</v>
      </c>
      <c r="K33" s="39">
        <v>1.4</v>
      </c>
      <c r="L33" s="39">
        <v>1.7</v>
      </c>
      <c r="M33" s="39">
        <v>1.7246808728336487</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6" t="s">
        <v>493</v>
      </c>
      <c r="B34" s="39">
        <v>6.1</v>
      </c>
      <c r="C34" s="39">
        <v>7.7</v>
      </c>
      <c r="D34" s="39">
        <v>9.5</v>
      </c>
      <c r="E34" s="39">
        <v>9.1</v>
      </c>
      <c r="F34" s="39">
        <v>9.8000000000000007</v>
      </c>
      <c r="G34" s="39">
        <v>6.6</v>
      </c>
      <c r="H34" s="39">
        <v>9.1999999999999993</v>
      </c>
      <c r="I34" s="39">
        <v>11.7</v>
      </c>
      <c r="J34" s="39">
        <v>10.8</v>
      </c>
      <c r="K34" s="39">
        <v>15</v>
      </c>
      <c r="L34" s="39">
        <v>19.7</v>
      </c>
      <c r="M34" s="39">
        <v>18.267542686689474</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494</v>
      </c>
      <c r="B35" s="39">
        <v>1</v>
      </c>
      <c r="C35" s="39">
        <v>1.3</v>
      </c>
      <c r="D35" s="39">
        <v>1.7</v>
      </c>
      <c r="E35" s="39">
        <v>1.5</v>
      </c>
      <c r="F35" s="39">
        <v>1.7</v>
      </c>
      <c r="G35" s="39">
        <v>1.2</v>
      </c>
      <c r="H35" s="39">
        <v>1</v>
      </c>
      <c r="I35" s="39">
        <v>1.5</v>
      </c>
      <c r="J35" s="39">
        <v>1.7</v>
      </c>
      <c r="K35" s="39">
        <v>1.6</v>
      </c>
      <c r="L35" s="39">
        <v>1.1000000000000001</v>
      </c>
      <c r="M35" s="39">
        <v>0.95091155670669092</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495</v>
      </c>
      <c r="B36" s="39">
        <v>2.2999999999999998</v>
      </c>
      <c r="C36" s="39">
        <v>2.2999999999999998</v>
      </c>
      <c r="D36" s="39">
        <v>2.7</v>
      </c>
      <c r="E36" s="39">
        <v>3.3</v>
      </c>
      <c r="F36" s="39">
        <v>3.9</v>
      </c>
      <c r="G36" s="39">
        <v>6.8</v>
      </c>
      <c r="H36" s="39">
        <v>4.4000000000000004</v>
      </c>
      <c r="I36" s="39">
        <v>4.7</v>
      </c>
      <c r="J36" s="39">
        <v>5.7</v>
      </c>
      <c r="K36" s="39">
        <v>4.5</v>
      </c>
      <c r="L36" s="39">
        <v>6.4</v>
      </c>
      <c r="M36" s="39">
        <v>4.7294666666971246</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496</v>
      </c>
      <c r="B37" s="39">
        <v>10</v>
      </c>
      <c r="C37" s="39">
        <v>9.8000000000000007</v>
      </c>
      <c r="D37" s="39">
        <v>13</v>
      </c>
      <c r="E37" s="39">
        <v>5.5</v>
      </c>
      <c r="F37" s="39">
        <v>8.1999999999999993</v>
      </c>
      <c r="G37" s="39">
        <v>3.8</v>
      </c>
      <c r="H37" s="39">
        <v>5.2</v>
      </c>
      <c r="I37" s="39">
        <v>3.7</v>
      </c>
      <c r="J37" s="39">
        <v>4.3</v>
      </c>
      <c r="K37" s="39">
        <v>6.8</v>
      </c>
      <c r="L37" s="39">
        <v>6.6</v>
      </c>
      <c r="M37" s="39">
        <v>8.3388356805863175</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thickBot="1" x14ac:dyDescent="0.25">
      <c r="A38" s="350"/>
      <c r="B38" s="588"/>
      <c r="C38" s="588"/>
      <c r="D38" s="588"/>
      <c r="E38" s="588"/>
      <c r="F38" s="588"/>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0" customFormat="1" ht="12.95" customHeight="1" x14ac:dyDescent="0.2">
      <c r="A41" s="346"/>
      <c r="B41" s="577"/>
      <c r="C41" s="577"/>
      <c r="D41" s="577"/>
      <c r="E41" s="577"/>
      <c r="F41" s="577"/>
      <c r="G41" s="577"/>
      <c r="H41" s="577"/>
      <c r="I41" s="577"/>
      <c r="J41" s="577"/>
      <c r="K41" s="577"/>
      <c r="L41" s="577"/>
      <c r="M41" s="577"/>
      <c r="N41" s="577"/>
      <c r="O41" s="577"/>
      <c r="P41" s="577"/>
      <c r="Q41" s="577"/>
      <c r="R41" s="577"/>
      <c r="S41" s="577"/>
      <c r="T41" s="577"/>
      <c r="U41" s="577"/>
      <c r="V41" s="577"/>
      <c r="W41" s="577"/>
      <c r="X41" s="577"/>
      <c r="Y41" s="577"/>
      <c r="Z41" s="577"/>
      <c r="AA41" s="577"/>
      <c r="AB41" s="577"/>
      <c r="AC41" s="577"/>
      <c r="AD41" s="577"/>
      <c r="AE41" s="577"/>
      <c r="AF41" s="577"/>
    </row>
    <row r="42" spans="1:32"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ht="12.95" hidden="1" customHeight="1" x14ac:dyDescent="0.2">
      <c r="A43" s="153" t="s">
        <v>505</v>
      </c>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24"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24"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0" customFormat="1" ht="12.95" customHeight="1" x14ac:dyDescent="0.2">
      <c r="A63" s="141"/>
      <c r="B63" s="577"/>
      <c r="C63" s="577"/>
      <c r="D63" s="577"/>
      <c r="E63" s="577"/>
      <c r="F63" s="577"/>
      <c r="G63" s="577"/>
      <c r="H63" s="577"/>
      <c r="I63" s="577"/>
      <c r="J63" s="577"/>
      <c r="K63" s="577"/>
      <c r="L63" s="577"/>
      <c r="M63" s="577"/>
      <c r="N63" s="577"/>
      <c r="O63" s="577"/>
      <c r="P63" s="577"/>
      <c r="Q63" s="577"/>
      <c r="R63" s="577"/>
      <c r="S63" s="577"/>
      <c r="T63" s="577"/>
      <c r="U63" s="577"/>
      <c r="V63" s="577"/>
      <c r="W63" s="577"/>
      <c r="X63" s="577"/>
      <c r="Y63" s="577"/>
      <c r="Z63" s="577"/>
      <c r="AA63" s="577"/>
      <c r="AB63" s="577"/>
      <c r="AC63" s="577"/>
      <c r="AD63" s="577"/>
      <c r="AE63" s="577"/>
      <c r="AF63" s="577"/>
    </row>
    <row r="64" spans="1:32"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24"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0" customFormat="1" ht="12.95" customHeight="1" x14ac:dyDescent="0.2">
      <c r="A81" s="141"/>
      <c r="B81" s="577"/>
      <c r="C81" s="577"/>
      <c r="D81" s="577"/>
      <c r="E81" s="577"/>
      <c r="F81" s="577"/>
      <c r="G81" s="577"/>
      <c r="H81" s="577"/>
      <c r="I81" s="577"/>
      <c r="J81" s="577"/>
      <c r="K81" s="577"/>
      <c r="L81" s="577"/>
      <c r="M81" s="577"/>
      <c r="N81" s="577"/>
      <c r="O81" s="577"/>
      <c r="P81" s="577"/>
      <c r="Q81" s="577"/>
      <c r="R81" s="577"/>
      <c r="S81" s="577"/>
      <c r="T81" s="577"/>
      <c r="U81" s="577"/>
      <c r="V81" s="577"/>
      <c r="W81" s="577"/>
      <c r="X81" s="577"/>
      <c r="Y81" s="577"/>
      <c r="Z81" s="577"/>
      <c r="AA81" s="577"/>
      <c r="AB81" s="577"/>
      <c r="AC81" s="577"/>
      <c r="AD81" s="577"/>
      <c r="AE81" s="577"/>
      <c r="AF81" s="577"/>
    </row>
    <row r="82" spans="1:32"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24"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24"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0" customFormat="1" ht="12.95" customHeight="1" x14ac:dyDescent="0.2">
      <c r="A103" s="141"/>
      <c r="B103" s="577"/>
      <c r="C103" s="577"/>
      <c r="D103" s="577"/>
      <c r="E103" s="577"/>
      <c r="F103" s="577"/>
      <c r="G103" s="577"/>
      <c r="H103" s="577"/>
      <c r="I103" s="577"/>
      <c r="J103" s="577"/>
      <c r="K103" s="577"/>
      <c r="L103" s="577"/>
      <c r="M103" s="577"/>
      <c r="N103" s="577"/>
      <c r="O103" s="577"/>
      <c r="P103" s="577"/>
      <c r="Q103" s="577"/>
      <c r="R103" s="577"/>
      <c r="S103" s="577"/>
      <c r="T103" s="577"/>
      <c r="U103" s="577"/>
      <c r="V103" s="577"/>
      <c r="W103" s="577"/>
      <c r="X103" s="577"/>
      <c r="Y103" s="577"/>
      <c r="Z103" s="577"/>
      <c r="AA103" s="577"/>
      <c r="AB103" s="577"/>
      <c r="AC103" s="577"/>
      <c r="AD103" s="577"/>
      <c r="AE103" s="577"/>
      <c r="AF103" s="577"/>
    </row>
    <row r="104" spans="1:32" s="316" customFormat="1" ht="12.95"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24"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0" customFormat="1" ht="12.95" customHeight="1" x14ac:dyDescent="0.2">
      <c r="A121" s="141"/>
      <c r="B121" s="577"/>
      <c r="C121" s="577"/>
      <c r="D121" s="577"/>
      <c r="E121" s="577"/>
      <c r="F121" s="577"/>
      <c r="G121" s="577"/>
      <c r="H121" s="577"/>
      <c r="I121" s="577"/>
      <c r="J121" s="577"/>
      <c r="K121" s="577"/>
      <c r="L121" s="577"/>
      <c r="M121" s="577"/>
      <c r="N121" s="577"/>
      <c r="O121" s="577"/>
      <c r="P121" s="577"/>
      <c r="Q121" s="577"/>
      <c r="R121" s="577"/>
      <c r="S121" s="577"/>
      <c r="T121" s="577"/>
      <c r="U121" s="577"/>
      <c r="V121" s="577"/>
      <c r="W121" s="577"/>
      <c r="X121" s="577"/>
      <c r="Y121" s="577"/>
      <c r="Z121" s="577"/>
      <c r="AA121" s="577"/>
      <c r="AB121" s="577"/>
      <c r="AC121" s="577"/>
      <c r="AD121" s="577"/>
      <c r="AE121" s="577"/>
      <c r="AF121" s="577"/>
    </row>
    <row r="122" spans="1:32"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24"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0" customFormat="1" ht="12.95" customHeight="1" x14ac:dyDescent="0.2">
      <c r="A135" s="141"/>
      <c r="B135" s="577"/>
      <c r="C135" s="577"/>
      <c r="D135" s="577"/>
      <c r="E135" s="577"/>
      <c r="F135" s="577"/>
      <c r="G135" s="577"/>
      <c r="H135" s="577"/>
      <c r="I135" s="577"/>
      <c r="J135" s="577"/>
      <c r="K135" s="577"/>
      <c r="L135" s="577"/>
      <c r="M135" s="577"/>
      <c r="N135" s="577"/>
      <c r="O135" s="577"/>
      <c r="P135" s="577"/>
      <c r="Q135" s="577"/>
      <c r="R135" s="577"/>
      <c r="S135" s="577"/>
      <c r="T135" s="577"/>
      <c r="U135" s="577"/>
      <c r="V135" s="577"/>
      <c r="W135" s="577"/>
      <c r="X135" s="577"/>
      <c r="Y135" s="577"/>
      <c r="Z135" s="577"/>
      <c r="AA135" s="577"/>
      <c r="AB135" s="577"/>
      <c r="AC135" s="577"/>
      <c r="AD135" s="577"/>
      <c r="AE135" s="577"/>
      <c r="AF135" s="577"/>
    </row>
    <row r="136" spans="1:32"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0" customFormat="1" ht="12.95" customHeight="1" x14ac:dyDescent="0.2">
      <c r="A143" s="141"/>
      <c r="B143" s="577"/>
      <c r="C143" s="577"/>
      <c r="D143" s="577"/>
      <c r="E143" s="577"/>
      <c r="F143" s="577"/>
      <c r="G143" s="577"/>
      <c r="H143" s="577"/>
      <c r="I143" s="577"/>
      <c r="J143" s="577"/>
      <c r="K143" s="577"/>
      <c r="L143" s="577"/>
      <c r="M143" s="577"/>
      <c r="N143" s="577"/>
      <c r="O143" s="577"/>
      <c r="P143" s="577"/>
      <c r="Q143" s="577"/>
      <c r="R143" s="577"/>
      <c r="S143" s="577"/>
      <c r="T143" s="577"/>
      <c r="U143" s="577"/>
      <c r="V143" s="577"/>
      <c r="W143" s="577"/>
      <c r="X143" s="577"/>
      <c r="Y143" s="577"/>
      <c r="Z143" s="577"/>
      <c r="AA143" s="577"/>
      <c r="AB143" s="577"/>
      <c r="AC143" s="577"/>
      <c r="AD143" s="577"/>
      <c r="AE143" s="577"/>
      <c r="AF143" s="577"/>
    </row>
    <row r="144" spans="1:32"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24"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0" customFormat="1" ht="12.95" customHeight="1" x14ac:dyDescent="0.2">
      <c r="A161" s="141"/>
      <c r="B161" s="577"/>
      <c r="C161" s="577"/>
      <c r="D161" s="577"/>
      <c r="E161" s="577"/>
      <c r="F161" s="577"/>
      <c r="G161" s="577"/>
      <c r="H161" s="577"/>
      <c r="I161" s="577"/>
      <c r="J161" s="577"/>
      <c r="K161" s="577"/>
      <c r="L161" s="577"/>
      <c r="M161" s="577"/>
      <c r="N161" s="577"/>
      <c r="O161" s="577"/>
      <c r="P161" s="577"/>
      <c r="Q161" s="577"/>
      <c r="R161" s="577"/>
      <c r="S161" s="577"/>
      <c r="T161" s="577"/>
      <c r="U161" s="577"/>
      <c r="V161" s="577"/>
      <c r="W161" s="577"/>
      <c r="X161" s="577"/>
      <c r="Y161" s="577"/>
      <c r="Z161" s="577"/>
      <c r="AA161" s="577"/>
      <c r="AB161" s="577"/>
      <c r="AC161" s="577"/>
      <c r="AD161" s="577"/>
      <c r="AE161" s="577"/>
      <c r="AF161" s="577"/>
    </row>
    <row r="162" spans="1:32"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24"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ht="12.95" customHeight="1" x14ac:dyDescent="0.2"/>
    <row r="177" spans="1:32" ht="12.95" customHeight="1" x14ac:dyDescent="0.2"/>
    <row r="178" spans="1:32" ht="12.95" customHeight="1" x14ac:dyDescent="0.2"/>
    <row r="179" spans="1:32" ht="12.95" customHeight="1" x14ac:dyDescent="0.2"/>
    <row r="180" spans="1:32" ht="12.95" customHeight="1" x14ac:dyDescent="0.2"/>
    <row r="181" spans="1:32" ht="12.95" customHeight="1" x14ac:dyDescent="0.2"/>
    <row r="182" spans="1:32" ht="12.95" customHeight="1" x14ac:dyDescent="0.2"/>
    <row r="183" spans="1:32" s="310" customFormat="1" ht="12.95" customHeight="1" x14ac:dyDescent="0.2">
      <c r="A183" s="141"/>
      <c r="B183" s="577"/>
      <c r="C183" s="577"/>
      <c r="D183" s="577"/>
      <c r="E183" s="577"/>
      <c r="F183" s="577"/>
      <c r="G183" s="577"/>
      <c r="H183" s="577"/>
      <c r="I183" s="577"/>
      <c r="J183" s="577"/>
      <c r="K183" s="577"/>
      <c r="L183" s="577"/>
      <c r="M183" s="577"/>
      <c r="N183" s="577"/>
      <c r="O183" s="577"/>
      <c r="P183" s="577"/>
      <c r="Q183" s="577"/>
      <c r="R183" s="577"/>
      <c r="S183" s="577"/>
      <c r="T183" s="577"/>
      <c r="U183" s="577"/>
      <c r="V183" s="577"/>
      <c r="W183" s="577"/>
      <c r="X183" s="577"/>
      <c r="Y183" s="577"/>
      <c r="Z183" s="577"/>
      <c r="AA183" s="577"/>
      <c r="AB183" s="577"/>
      <c r="AC183" s="577"/>
      <c r="AD183" s="577"/>
      <c r="AE183" s="577"/>
      <c r="AF183" s="577"/>
    </row>
    <row r="184" spans="1:32" s="316" customFormat="1" ht="12.95" customHeigh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24"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0" customFormat="1" ht="12.95" customHeight="1" x14ac:dyDescent="0.2">
      <c r="A201" s="141"/>
      <c r="B201" s="577"/>
      <c r="C201" s="577"/>
      <c r="D201" s="577"/>
      <c r="E201" s="577"/>
      <c r="F201" s="577"/>
      <c r="G201" s="577"/>
      <c r="H201" s="577"/>
      <c r="I201" s="577"/>
      <c r="J201" s="577"/>
      <c r="K201" s="577"/>
      <c r="L201" s="577"/>
      <c r="M201" s="577"/>
      <c r="N201" s="577"/>
      <c r="O201" s="577"/>
      <c r="P201" s="577"/>
      <c r="Q201" s="577"/>
      <c r="R201" s="577"/>
      <c r="S201" s="577"/>
      <c r="T201" s="577"/>
      <c r="U201" s="577"/>
      <c r="V201" s="577"/>
      <c r="W201" s="577"/>
      <c r="X201" s="577"/>
      <c r="Y201" s="577"/>
      <c r="Z201" s="577"/>
      <c r="AA201" s="577"/>
      <c r="AB201" s="577"/>
      <c r="AC201" s="577"/>
      <c r="AD201" s="577"/>
      <c r="AE201" s="577"/>
      <c r="AF201" s="577"/>
    </row>
    <row r="202" spans="1:32"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24"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ht="12.95" customHeight="1" x14ac:dyDescent="0.2"/>
    <row r="217" spans="1:32" ht="12.95" customHeight="1" x14ac:dyDescent="0.2"/>
    <row r="218" spans="1:32" ht="12.95" customHeight="1" x14ac:dyDescent="0.2"/>
    <row r="219" spans="1:32" ht="12.95" customHeight="1" x14ac:dyDescent="0.2"/>
    <row r="220" spans="1:32" ht="12.95" customHeight="1" x14ac:dyDescent="0.2"/>
    <row r="221" spans="1:32" ht="12.95" customHeight="1" x14ac:dyDescent="0.2"/>
    <row r="222" spans="1:32" ht="12.95" customHeight="1" x14ac:dyDescent="0.2"/>
    <row r="223" spans="1:32" s="310" customFormat="1" ht="12.95" customHeight="1" x14ac:dyDescent="0.2">
      <c r="A223" s="141"/>
      <c r="B223" s="577"/>
      <c r="C223" s="577"/>
      <c r="D223" s="577"/>
      <c r="E223" s="577"/>
      <c r="F223" s="577"/>
      <c r="G223" s="577"/>
      <c r="H223" s="577"/>
      <c r="I223" s="577"/>
      <c r="J223" s="577"/>
      <c r="K223" s="577"/>
      <c r="L223" s="577"/>
      <c r="M223" s="577"/>
      <c r="N223" s="577"/>
      <c r="O223" s="577"/>
      <c r="P223" s="577"/>
      <c r="Q223" s="577"/>
      <c r="R223" s="577"/>
      <c r="S223" s="577"/>
      <c r="T223" s="577"/>
      <c r="U223" s="577"/>
      <c r="V223" s="577"/>
      <c r="W223" s="577"/>
      <c r="X223" s="577"/>
      <c r="Y223" s="577"/>
      <c r="Z223" s="577"/>
      <c r="AA223" s="577"/>
      <c r="AB223" s="577"/>
      <c r="AC223" s="577"/>
      <c r="AD223" s="577"/>
      <c r="AE223" s="577"/>
      <c r="AF223" s="577"/>
    </row>
    <row r="224" spans="1:32" s="316" customFormat="1" ht="12.95" customHeigh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24"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0" customFormat="1" ht="12.95" customHeight="1" x14ac:dyDescent="0.2">
      <c r="A241" s="141"/>
      <c r="B241" s="577"/>
      <c r="C241" s="577"/>
      <c r="D241" s="577"/>
      <c r="E241" s="577"/>
      <c r="F241" s="577"/>
      <c r="G241" s="577"/>
      <c r="H241" s="577"/>
      <c r="I241" s="577"/>
      <c r="J241" s="577"/>
      <c r="K241" s="577"/>
      <c r="L241" s="577"/>
      <c r="M241" s="577"/>
      <c r="N241" s="577"/>
      <c r="O241" s="577"/>
      <c r="P241" s="577"/>
      <c r="Q241" s="577"/>
      <c r="R241" s="577"/>
      <c r="S241" s="577"/>
      <c r="T241" s="577"/>
      <c r="U241" s="577"/>
      <c r="V241" s="577"/>
      <c r="W241" s="577"/>
      <c r="X241" s="577"/>
      <c r="Y241" s="577"/>
      <c r="Z241" s="577"/>
      <c r="AA241" s="577"/>
      <c r="AB241" s="577"/>
      <c r="AC241" s="577"/>
      <c r="AD241" s="577"/>
      <c r="AE241" s="577"/>
      <c r="AF241" s="577"/>
    </row>
    <row r="242" spans="1:32"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24"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ht="12.95" customHeight="1" x14ac:dyDescent="0.2"/>
    <row r="257" spans="1:32" ht="12.95" customHeight="1" x14ac:dyDescent="0.2"/>
    <row r="258" spans="1:32" ht="12.95" customHeight="1" x14ac:dyDescent="0.2"/>
    <row r="259" spans="1:32" ht="12.95" customHeight="1" x14ac:dyDescent="0.2"/>
    <row r="260" spans="1:32" ht="12.95" customHeight="1" x14ac:dyDescent="0.2"/>
    <row r="261" spans="1:32" ht="12.95" customHeight="1" x14ac:dyDescent="0.2"/>
    <row r="262" spans="1:32" ht="12.95" customHeight="1" x14ac:dyDescent="0.2"/>
    <row r="263" spans="1:32" s="310" customFormat="1" ht="12.95" customHeight="1" x14ac:dyDescent="0.2">
      <c r="A263" s="141"/>
      <c r="B263" s="577"/>
      <c r="C263" s="577"/>
      <c r="D263" s="577"/>
      <c r="E263" s="577"/>
      <c r="F263" s="577"/>
      <c r="G263" s="577"/>
      <c r="H263" s="577"/>
      <c r="I263" s="577"/>
      <c r="J263" s="577"/>
      <c r="K263" s="577"/>
      <c r="L263" s="577"/>
      <c r="M263" s="577"/>
      <c r="N263" s="577"/>
      <c r="O263" s="577"/>
      <c r="P263" s="577"/>
      <c r="Q263" s="577"/>
      <c r="R263" s="577"/>
      <c r="S263" s="577"/>
      <c r="T263" s="577"/>
      <c r="U263" s="577"/>
      <c r="V263" s="577"/>
      <c r="W263" s="577"/>
      <c r="X263" s="577"/>
      <c r="Y263" s="577"/>
      <c r="Z263" s="577"/>
      <c r="AA263" s="577"/>
      <c r="AB263" s="577"/>
      <c r="AC263" s="577"/>
      <c r="AD263" s="577"/>
      <c r="AE263" s="577"/>
      <c r="AF263" s="577"/>
    </row>
    <row r="264" spans="1:32"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24"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0" customFormat="1" ht="12.95" customHeight="1" x14ac:dyDescent="0.2">
      <c r="A281" s="141"/>
      <c r="B281" s="577"/>
      <c r="C281" s="577"/>
      <c r="D281" s="577"/>
      <c r="E281" s="577"/>
      <c r="F281" s="577"/>
      <c r="G281" s="577"/>
      <c r="H281" s="577"/>
      <c r="I281" s="577"/>
      <c r="J281" s="577"/>
      <c r="K281" s="577"/>
      <c r="L281" s="577"/>
      <c r="M281" s="577"/>
      <c r="N281" s="577"/>
      <c r="O281" s="577"/>
      <c r="P281" s="577"/>
      <c r="Q281" s="577"/>
      <c r="R281" s="577"/>
      <c r="S281" s="577"/>
      <c r="T281" s="577"/>
      <c r="U281" s="577"/>
      <c r="V281" s="577"/>
      <c r="W281" s="577"/>
      <c r="X281" s="577"/>
      <c r="Y281" s="577"/>
      <c r="Z281" s="577"/>
      <c r="AA281" s="577"/>
      <c r="AB281" s="577"/>
      <c r="AC281" s="577"/>
      <c r="AD281" s="577"/>
      <c r="AE281" s="577"/>
      <c r="AF281" s="577"/>
    </row>
    <row r="282" spans="1:32"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24"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ht="12.95" customHeight="1" x14ac:dyDescent="0.2"/>
    <row r="297" spans="1:32" ht="12.95" customHeight="1" x14ac:dyDescent="0.2"/>
    <row r="298" spans="1:32" ht="12.95" customHeight="1" x14ac:dyDescent="0.2"/>
    <row r="299" spans="1:32" ht="12.95" customHeight="1" x14ac:dyDescent="0.2"/>
    <row r="300" spans="1:32" ht="12.95" customHeight="1" x14ac:dyDescent="0.2"/>
    <row r="301" spans="1:32" ht="12.95" customHeight="1" x14ac:dyDescent="0.2"/>
    <row r="302" spans="1:32" ht="12.95" customHeight="1" x14ac:dyDescent="0.2"/>
    <row r="303" spans="1:32" s="310" customFormat="1" ht="12.95" customHeight="1" x14ac:dyDescent="0.2">
      <c r="A303" s="141"/>
      <c r="B303" s="577"/>
      <c r="C303" s="577"/>
      <c r="D303" s="577"/>
      <c r="E303" s="577"/>
      <c r="F303" s="577"/>
      <c r="G303" s="577"/>
      <c r="H303" s="577"/>
      <c r="I303" s="577"/>
      <c r="J303" s="577"/>
      <c r="K303" s="577"/>
      <c r="L303" s="577"/>
      <c r="M303" s="577"/>
      <c r="N303" s="577"/>
      <c r="O303" s="577"/>
      <c r="P303" s="577"/>
      <c r="Q303" s="577"/>
      <c r="R303" s="577"/>
      <c r="S303" s="577"/>
      <c r="T303" s="577"/>
      <c r="U303" s="577"/>
      <c r="V303" s="577"/>
      <c r="W303" s="577"/>
      <c r="X303" s="577"/>
      <c r="Y303" s="577"/>
      <c r="Z303" s="577"/>
      <c r="AA303" s="577"/>
      <c r="AB303" s="577"/>
      <c r="AC303" s="577"/>
      <c r="AD303" s="577"/>
      <c r="AE303" s="577"/>
      <c r="AF303" s="577"/>
    </row>
    <row r="304" spans="1:32" s="316" customFormat="1" ht="12.9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24"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0" customFormat="1" ht="12.95" customHeight="1" x14ac:dyDescent="0.2">
      <c r="A325" s="141"/>
      <c r="B325" s="577"/>
      <c r="C325" s="577"/>
      <c r="D325" s="577"/>
      <c r="E325" s="577"/>
      <c r="F325" s="577"/>
      <c r="G325" s="577"/>
      <c r="H325" s="577"/>
      <c r="I325" s="577"/>
      <c r="J325" s="577"/>
      <c r="K325" s="577"/>
      <c r="L325" s="577"/>
      <c r="M325" s="577"/>
      <c r="N325" s="577"/>
      <c r="O325" s="577"/>
      <c r="P325" s="577"/>
      <c r="Q325" s="577"/>
      <c r="R325" s="577"/>
      <c r="S325" s="577"/>
      <c r="T325" s="577"/>
      <c r="U325" s="577"/>
      <c r="V325" s="577"/>
      <c r="W325" s="577"/>
      <c r="X325" s="577"/>
      <c r="Y325" s="577"/>
      <c r="Z325" s="577"/>
      <c r="AA325" s="577"/>
      <c r="AB325" s="577"/>
      <c r="AC325" s="577"/>
      <c r="AD325" s="577"/>
      <c r="AE325" s="577"/>
      <c r="AF325" s="577"/>
    </row>
    <row r="326" spans="1:32"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24"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ht="12.95" customHeight="1" x14ac:dyDescent="0.2"/>
    <row r="341" spans="1:32" ht="12.95" customHeight="1" x14ac:dyDescent="0.2"/>
    <row r="342" spans="1:32" ht="12.95" customHeight="1" x14ac:dyDescent="0.2"/>
    <row r="343" spans="1:32" ht="12.95" customHeight="1" x14ac:dyDescent="0.2"/>
    <row r="344" spans="1:32" ht="12.95" customHeight="1" x14ac:dyDescent="0.2"/>
    <row r="345" spans="1:32" ht="12.95" customHeight="1" x14ac:dyDescent="0.2"/>
    <row r="346" spans="1:32" ht="12.95" customHeight="1" x14ac:dyDescent="0.2"/>
    <row r="347" spans="1:32" s="310" customFormat="1" ht="12.95" customHeight="1" x14ac:dyDescent="0.2">
      <c r="A347" s="141"/>
      <c r="B347" s="577"/>
      <c r="C347" s="577"/>
      <c r="D347" s="577"/>
      <c r="E347" s="577"/>
      <c r="F347" s="577"/>
      <c r="G347" s="577"/>
      <c r="H347" s="577"/>
      <c r="I347" s="577"/>
      <c r="J347" s="577"/>
      <c r="K347" s="577"/>
      <c r="L347" s="577"/>
      <c r="M347" s="577"/>
      <c r="N347" s="577"/>
      <c r="O347" s="577"/>
      <c r="P347" s="577"/>
      <c r="Q347" s="577"/>
      <c r="R347" s="577"/>
      <c r="S347" s="577"/>
      <c r="T347" s="577"/>
      <c r="U347" s="577"/>
      <c r="V347" s="577"/>
      <c r="W347" s="577"/>
      <c r="X347" s="577"/>
      <c r="Y347" s="577"/>
      <c r="Z347" s="577"/>
      <c r="AA347" s="577"/>
      <c r="AB347" s="577"/>
      <c r="AC347" s="577"/>
      <c r="AD347" s="577"/>
      <c r="AE347" s="577"/>
      <c r="AF347" s="577"/>
    </row>
    <row r="348" spans="1:32" s="316" customFormat="1" ht="12.95" customHeigh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24"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0" customFormat="1" ht="12.95" customHeight="1" x14ac:dyDescent="0.2">
      <c r="A365" s="141"/>
      <c r="B365" s="577"/>
      <c r="C365" s="577"/>
      <c r="D365" s="577"/>
      <c r="E365" s="577"/>
      <c r="F365" s="577"/>
      <c r="G365" s="577"/>
      <c r="H365" s="577"/>
      <c r="I365" s="577"/>
      <c r="J365" s="577"/>
      <c r="K365" s="577"/>
      <c r="L365" s="577"/>
      <c r="M365" s="577"/>
      <c r="N365" s="577"/>
      <c r="O365" s="577"/>
      <c r="P365" s="577"/>
      <c r="Q365" s="577"/>
      <c r="R365" s="577"/>
      <c r="S365" s="577"/>
      <c r="T365" s="577"/>
      <c r="U365" s="577"/>
      <c r="V365" s="577"/>
      <c r="W365" s="577"/>
      <c r="X365" s="577"/>
      <c r="Y365" s="577"/>
      <c r="Z365" s="577"/>
      <c r="AA365" s="577"/>
      <c r="AB365" s="577"/>
      <c r="AC365" s="577"/>
      <c r="AD365" s="577"/>
      <c r="AE365" s="577"/>
      <c r="AF365" s="577"/>
    </row>
    <row r="366" spans="1:32" s="316" customFormat="1" ht="12.9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6" customFormat="1" ht="12.95" customHeigh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24"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0.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ht="12.95" customHeight="1" x14ac:dyDescent="0.2"/>
    <row r="381" spans="1:32" ht="12.95" customHeight="1" x14ac:dyDescent="0.2"/>
    <row r="382" spans="1:32" ht="12.95" customHeight="1" x14ac:dyDescent="0.2"/>
    <row r="383" spans="1:32" ht="12.95" customHeight="1" x14ac:dyDescent="0.2"/>
    <row r="384" spans="1:32" ht="12.95" customHeight="1" x14ac:dyDescent="0.2"/>
    <row r="385" spans="1:32" ht="12.95" customHeight="1" x14ac:dyDescent="0.2"/>
    <row r="386" spans="1:32" ht="12.95" customHeight="1" x14ac:dyDescent="0.2"/>
    <row r="387" spans="1:32" s="310" customFormat="1" ht="12.95" customHeight="1" x14ac:dyDescent="0.2">
      <c r="A387" s="141"/>
      <c r="B387" s="577"/>
      <c r="C387" s="577"/>
      <c r="D387" s="577"/>
      <c r="E387" s="577"/>
      <c r="F387" s="577"/>
      <c r="G387" s="577"/>
      <c r="H387" s="577"/>
      <c r="I387" s="577"/>
      <c r="J387" s="577"/>
      <c r="K387" s="577"/>
      <c r="L387" s="577"/>
      <c r="M387" s="577"/>
      <c r="N387" s="577"/>
      <c r="O387" s="577"/>
      <c r="P387" s="577"/>
      <c r="Q387" s="577"/>
      <c r="R387" s="577"/>
      <c r="S387" s="577"/>
      <c r="T387" s="577"/>
      <c r="U387" s="577"/>
      <c r="V387" s="577"/>
      <c r="W387" s="577"/>
      <c r="X387" s="577"/>
      <c r="Y387" s="577"/>
      <c r="Z387" s="577"/>
      <c r="AA387" s="577"/>
      <c r="AB387" s="577"/>
      <c r="AC387" s="577"/>
      <c r="AD387" s="577"/>
      <c r="AE387" s="577"/>
      <c r="AF387" s="577"/>
    </row>
    <row r="388" spans="1:32" s="316" customFormat="1" ht="12.95" customHeigh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24"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0" customFormat="1" ht="12.95" customHeight="1" x14ac:dyDescent="0.2">
      <c r="A405" s="141"/>
      <c r="B405" s="577"/>
      <c r="C405" s="577"/>
      <c r="D405" s="577"/>
      <c r="E405" s="577"/>
      <c r="F405" s="577"/>
      <c r="G405" s="577"/>
      <c r="H405" s="577"/>
      <c r="I405" s="577"/>
      <c r="J405" s="577"/>
      <c r="K405" s="577"/>
      <c r="L405" s="577"/>
      <c r="M405" s="577"/>
      <c r="N405" s="577"/>
      <c r="O405" s="577"/>
      <c r="P405" s="577"/>
      <c r="Q405" s="577"/>
      <c r="R405" s="577"/>
      <c r="S405" s="577"/>
      <c r="T405" s="577"/>
      <c r="U405" s="577"/>
      <c r="V405" s="577"/>
      <c r="W405" s="577"/>
      <c r="X405" s="577"/>
      <c r="Y405" s="577"/>
      <c r="Z405" s="577"/>
      <c r="AA405" s="577"/>
      <c r="AB405" s="577"/>
      <c r="AC405" s="577"/>
      <c r="AD405" s="577"/>
      <c r="AE405" s="577"/>
      <c r="AF405" s="577"/>
    </row>
    <row r="406" spans="1:32"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6" customFormat="1" ht="12.95" customHeigh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24"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12.95"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sheetData>
  <hyperlinks>
    <hyperlink ref="A1" location="Мазмуну!A1" display="МАЗМУНУНА  кайтуу" xr:uid="{00000000-0004-0000-8700-000000000000}"/>
  </hyperlinks>
  <pageMargins left="0.7" right="0.7" top="0.75" bottom="0.75" header="0.3" footer="0.3"/>
  <pageSetup paperSize="9" orientation="portrait" verticalDpi="0"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AF419"/>
  <sheetViews>
    <sheetView workbookViewId="0">
      <selection activeCell="O38" sqref="O38"/>
    </sheetView>
  </sheetViews>
  <sheetFormatPr defaultColWidth="9.28515625" defaultRowHeight="12" x14ac:dyDescent="0.2"/>
  <cols>
    <col min="1" max="1" width="42.28515625" style="152" customWidth="1"/>
    <col min="2" max="5" width="8.85546875" style="226" hidden="1" customWidth="1"/>
    <col min="6" max="6" width="8.85546875" style="305" hidden="1" customWidth="1"/>
    <col min="7" max="8" width="9.5703125" style="305" hidden="1" customWidth="1"/>
    <col min="9" max="13" width="9.5703125" style="305" customWidth="1"/>
    <col min="14"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7.25" customHeight="1" x14ac:dyDescent="0.25">
      <c r="A2" s="154" t="s">
        <v>515</v>
      </c>
      <c r="B2" s="574"/>
      <c r="C2" s="574"/>
      <c r="D2" s="574"/>
      <c r="E2" s="574"/>
      <c r="P2" s="574"/>
      <c r="Q2" s="574"/>
      <c r="R2" s="574"/>
      <c r="S2" s="574"/>
      <c r="T2" s="574"/>
    </row>
    <row r="3" spans="1:32" s="573" customFormat="1" ht="18" customHeight="1" x14ac:dyDescent="0.25">
      <c r="A3" s="154" t="s">
        <v>516</v>
      </c>
      <c r="B3" s="574"/>
      <c r="C3" s="574"/>
      <c r="D3" s="574"/>
      <c r="E3" s="574"/>
      <c r="P3" s="574"/>
      <c r="Q3" s="574"/>
      <c r="R3" s="574"/>
      <c r="S3" s="574"/>
      <c r="T3" s="574"/>
    </row>
    <row r="4" spans="1:32" ht="18" customHeight="1" thickBot="1" x14ac:dyDescent="0.25">
      <c r="A4" s="139" t="s">
        <v>504</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ht="11.25" customHeigh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8.450000000000003" customHeight="1" x14ac:dyDescent="0.2">
      <c r="A7" s="360" t="s">
        <v>508</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ht="12.95" customHeigh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2.95" customHeight="1" x14ac:dyDescent="0.2">
      <c r="A9" s="346" t="s">
        <v>489</v>
      </c>
      <c r="B9" s="39">
        <v>64.5</v>
      </c>
      <c r="C9" s="39">
        <v>65.900000000000006</v>
      </c>
      <c r="D9" s="39">
        <v>66.8</v>
      </c>
      <c r="E9" s="39">
        <v>68.3</v>
      </c>
      <c r="F9" s="39">
        <v>62.3</v>
      </c>
      <c r="G9" s="39">
        <v>67.7</v>
      </c>
      <c r="H9" s="39">
        <v>65.099999999999994</v>
      </c>
      <c r="I9" s="39">
        <v>71.7</v>
      </c>
      <c r="J9" s="39">
        <v>68.3</v>
      </c>
      <c r="K9" s="39">
        <v>73.099999999999994</v>
      </c>
      <c r="L9" s="39">
        <v>65.3</v>
      </c>
      <c r="M9" s="39">
        <v>68.607024790471684</v>
      </c>
      <c r="N9" s="362"/>
      <c r="O9" s="362"/>
      <c r="P9" s="362"/>
      <c r="Q9" s="362"/>
      <c r="R9" s="362"/>
      <c r="S9" s="362"/>
      <c r="T9" s="362"/>
      <c r="U9" s="362"/>
      <c r="V9" s="362"/>
      <c r="W9" s="362"/>
      <c r="X9" s="362"/>
      <c r="Y9" s="362"/>
      <c r="Z9" s="362"/>
      <c r="AA9" s="362"/>
      <c r="AB9" s="362"/>
      <c r="AC9" s="362"/>
      <c r="AD9" s="362"/>
      <c r="AE9" s="362"/>
      <c r="AF9" s="362"/>
    </row>
    <row r="10" spans="1:32" s="316" customFormat="1" ht="12.9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56.4</v>
      </c>
      <c r="C11" s="39">
        <v>58.2</v>
      </c>
      <c r="D11" s="39">
        <v>58</v>
      </c>
      <c r="E11" s="39">
        <v>58.3</v>
      </c>
      <c r="F11" s="39">
        <v>51.7</v>
      </c>
      <c r="G11" s="39">
        <v>58</v>
      </c>
      <c r="H11" s="39">
        <v>53.5</v>
      </c>
      <c r="I11" s="39">
        <v>64</v>
      </c>
      <c r="J11" s="39">
        <v>57.5</v>
      </c>
      <c r="K11" s="39">
        <v>62.7</v>
      </c>
      <c r="L11" s="39">
        <v>55.2</v>
      </c>
      <c r="M11" s="39">
        <v>62.800932582767899</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2.95" customHeight="1" x14ac:dyDescent="0.2">
      <c r="A12" s="349" t="s">
        <v>491</v>
      </c>
      <c r="B12" s="39">
        <v>5.3</v>
      </c>
      <c r="C12" s="39">
        <v>4.8</v>
      </c>
      <c r="D12" s="39">
        <v>4.3</v>
      </c>
      <c r="E12" s="39">
        <v>3.7</v>
      </c>
      <c r="F12" s="39">
        <v>3.9</v>
      </c>
      <c r="G12" s="39">
        <v>3.5</v>
      </c>
      <c r="H12" s="39">
        <v>4.5999999999999996</v>
      </c>
      <c r="I12" s="39">
        <v>0.5</v>
      </c>
      <c r="J12" s="39">
        <v>2.5</v>
      </c>
      <c r="K12" s="39">
        <v>2.5</v>
      </c>
      <c r="L12" s="39">
        <v>2.6</v>
      </c>
      <c r="M12" s="39">
        <v>1.3574113553416309</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9" t="s">
        <v>492</v>
      </c>
      <c r="B13" s="39">
        <v>2.2000000000000002</v>
      </c>
      <c r="C13" s="39">
        <v>2.2000000000000002</v>
      </c>
      <c r="D13" s="39">
        <v>3.3</v>
      </c>
      <c r="E13" s="39">
        <v>4.2</v>
      </c>
      <c r="F13" s="39">
        <v>3.8</v>
      </c>
      <c r="G13" s="39">
        <v>3.6</v>
      </c>
      <c r="H13" s="39">
        <v>4.0999999999999996</v>
      </c>
      <c r="I13" s="39">
        <v>3.6</v>
      </c>
      <c r="J13" s="39">
        <v>2.9</v>
      </c>
      <c r="K13" s="39">
        <v>3</v>
      </c>
      <c r="L13" s="39">
        <v>2.8</v>
      </c>
      <c r="M13" s="39">
        <v>1.4678962742455466</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6" t="s">
        <v>493</v>
      </c>
      <c r="B14" s="39">
        <v>13.9</v>
      </c>
      <c r="C14" s="39">
        <v>13.3</v>
      </c>
      <c r="D14" s="39">
        <v>12.5</v>
      </c>
      <c r="E14" s="39">
        <v>14.1</v>
      </c>
      <c r="F14" s="39">
        <v>15.6</v>
      </c>
      <c r="G14" s="39">
        <v>14.2</v>
      </c>
      <c r="H14" s="39">
        <v>13.9</v>
      </c>
      <c r="I14" s="39">
        <v>13</v>
      </c>
      <c r="J14" s="39">
        <v>10.5</v>
      </c>
      <c r="K14" s="39">
        <v>12.5</v>
      </c>
      <c r="L14" s="39">
        <v>19.5</v>
      </c>
      <c r="M14" s="39">
        <v>17.587009541907818</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2.95" customHeight="1" x14ac:dyDescent="0.2">
      <c r="A15" s="346" t="s">
        <v>494</v>
      </c>
      <c r="B15" s="39">
        <v>2.2999999999999998</v>
      </c>
      <c r="C15" s="39">
        <v>2.4</v>
      </c>
      <c r="D15" s="39">
        <v>2.1</v>
      </c>
      <c r="E15" s="39">
        <v>2.4</v>
      </c>
      <c r="F15" s="39">
        <v>2.6</v>
      </c>
      <c r="G15" s="39">
        <v>2.4</v>
      </c>
      <c r="H15" s="39">
        <v>2.4</v>
      </c>
      <c r="I15" s="39">
        <v>2.2000000000000002</v>
      </c>
      <c r="J15" s="39">
        <v>1.9</v>
      </c>
      <c r="K15" s="39">
        <v>2.5</v>
      </c>
      <c r="L15" s="39">
        <v>1.7</v>
      </c>
      <c r="M15" s="39">
        <v>1.5757157683174594</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75" customHeight="1" x14ac:dyDescent="0.2">
      <c r="A16" s="346" t="s">
        <v>495</v>
      </c>
      <c r="B16" s="39">
        <v>7.6</v>
      </c>
      <c r="C16" s="39">
        <v>7.9</v>
      </c>
      <c r="D16" s="39">
        <v>8.5</v>
      </c>
      <c r="E16" s="39">
        <v>7.4</v>
      </c>
      <c r="F16" s="39">
        <v>9.9</v>
      </c>
      <c r="G16" s="39">
        <v>7.1</v>
      </c>
      <c r="H16" s="39">
        <v>6</v>
      </c>
      <c r="I16" s="39">
        <v>4.4000000000000004</v>
      </c>
      <c r="J16" s="39">
        <v>6.4</v>
      </c>
      <c r="K16" s="39">
        <v>3.8</v>
      </c>
      <c r="L16" s="39">
        <v>7.6</v>
      </c>
      <c r="M16" s="39">
        <v>6.1424366599429074</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95" customHeight="1" x14ac:dyDescent="0.2">
      <c r="A17" s="346" t="s">
        <v>496</v>
      </c>
      <c r="B17" s="39">
        <v>11.8</v>
      </c>
      <c r="C17" s="39">
        <v>10.5</v>
      </c>
      <c r="D17" s="39">
        <v>10.199999999999999</v>
      </c>
      <c r="E17" s="39">
        <v>7.8</v>
      </c>
      <c r="F17" s="39">
        <v>9.6</v>
      </c>
      <c r="G17" s="39">
        <v>8.6</v>
      </c>
      <c r="H17" s="39">
        <v>12.6</v>
      </c>
      <c r="I17" s="39">
        <v>8.6999999999999993</v>
      </c>
      <c r="J17" s="39">
        <v>12.9</v>
      </c>
      <c r="K17" s="39">
        <v>8.1999999999999993</v>
      </c>
      <c r="L17" s="39">
        <v>5.8</v>
      </c>
      <c r="M17" s="39">
        <v>6.0878132393601021</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95" customHeight="1"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ht="10.1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ht="12.95" customHeigh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ht="12.95" customHeight="1" x14ac:dyDescent="0.2">
      <c r="A21" s="154"/>
    </row>
    <row r="22" spans="1:32" ht="12.95" customHeight="1" x14ac:dyDescent="0.2">
      <c r="A22" s="247"/>
    </row>
    <row r="23" spans="1:32" s="586" customFormat="1" ht="18" customHeight="1" x14ac:dyDescent="0.25">
      <c r="A23" s="154" t="s">
        <v>517</v>
      </c>
    </row>
    <row r="24" spans="1:32" s="589" customFormat="1" ht="18" customHeight="1" x14ac:dyDescent="0.2">
      <c r="A24" s="154" t="s">
        <v>518</v>
      </c>
    </row>
    <row r="25" spans="1:32" s="310" customFormat="1" ht="18" customHeight="1" thickBot="1" x14ac:dyDescent="0.25">
      <c r="A25" s="139" t="s">
        <v>504</v>
      </c>
      <c r="B25" s="590"/>
      <c r="C25" s="590"/>
      <c r="D25" s="590"/>
      <c r="E25" s="590"/>
      <c r="F25" s="590"/>
      <c r="G25" s="306"/>
      <c r="H25" s="306"/>
      <c r="I25" s="306"/>
      <c r="J25" s="306"/>
      <c r="K25" s="306"/>
      <c r="L25" s="306"/>
      <c r="M25" s="306"/>
      <c r="N25" s="577"/>
      <c r="O25" s="577"/>
      <c r="P25" s="577"/>
      <c r="Q25" s="577"/>
      <c r="R25" s="577"/>
      <c r="S25" s="577"/>
      <c r="T25" s="577"/>
      <c r="U25" s="577"/>
      <c r="V25" s="577"/>
      <c r="W25" s="577"/>
      <c r="X25" s="577"/>
      <c r="Y25" s="577"/>
      <c r="Z25" s="577"/>
      <c r="AA25" s="577"/>
      <c r="AB25" s="577"/>
      <c r="AC25" s="577"/>
      <c r="AD25" s="577"/>
      <c r="AE25" s="577"/>
      <c r="AF25" s="577"/>
    </row>
    <row r="26" spans="1:32" s="316" customFormat="1" ht="18" customHeight="1" thickBot="1" x14ac:dyDescent="0.25">
      <c r="A26" s="580"/>
      <c r="B26" s="580">
        <v>2014</v>
      </c>
      <c r="C26" s="580">
        <v>2015</v>
      </c>
      <c r="D26" s="580">
        <v>2016</v>
      </c>
      <c r="E26" s="580">
        <v>2017</v>
      </c>
      <c r="F26" s="580">
        <v>2018</v>
      </c>
      <c r="G26" s="575">
        <v>2019</v>
      </c>
      <c r="H26" s="580">
        <v>2020</v>
      </c>
      <c r="I26" s="575">
        <v>2021</v>
      </c>
      <c r="J26" s="580">
        <v>2022</v>
      </c>
      <c r="K26" s="575">
        <v>2023</v>
      </c>
      <c r="L26" s="580">
        <v>2024</v>
      </c>
      <c r="M26" s="575">
        <v>2025</v>
      </c>
      <c r="N26" s="362"/>
      <c r="O26" s="362"/>
      <c r="P26" s="362"/>
      <c r="Q26" s="362"/>
      <c r="R26" s="362"/>
      <c r="S26" s="362"/>
      <c r="T26" s="362"/>
      <c r="U26" s="362"/>
      <c r="V26" s="362"/>
      <c r="W26" s="362"/>
      <c r="X26" s="362"/>
      <c r="Y26" s="362"/>
      <c r="Z26" s="362"/>
      <c r="AA26" s="362"/>
      <c r="AB26" s="362"/>
      <c r="AC26" s="362"/>
      <c r="AD26" s="362"/>
      <c r="AE26" s="362"/>
      <c r="AF26" s="362"/>
    </row>
    <row r="27" spans="1:32" s="316" customFormat="1" ht="12.95" customHeight="1" x14ac:dyDescent="0.2">
      <c r="A27" s="141"/>
      <c r="B27" s="362"/>
      <c r="C27" s="362"/>
      <c r="D27" s="362"/>
      <c r="E27" s="362"/>
      <c r="F27" s="362"/>
      <c r="G27" s="577"/>
      <c r="H27" s="577"/>
      <c r="I27" s="577"/>
      <c r="J27" s="577"/>
      <c r="K27" s="577"/>
      <c r="L27" s="577"/>
      <c r="M27" s="577"/>
      <c r="N27" s="362"/>
      <c r="O27" s="362"/>
      <c r="P27" s="362"/>
      <c r="Q27" s="362"/>
      <c r="R27" s="362"/>
      <c r="S27" s="362"/>
      <c r="T27" s="362"/>
      <c r="U27" s="362"/>
      <c r="V27" s="362"/>
      <c r="W27" s="362"/>
      <c r="X27" s="362"/>
      <c r="Y27" s="362"/>
      <c r="Z27" s="362"/>
      <c r="AA27" s="362"/>
      <c r="AB27" s="362"/>
      <c r="AC27" s="362"/>
      <c r="AD27" s="362"/>
      <c r="AE27" s="362"/>
      <c r="AF27" s="362"/>
    </row>
    <row r="28" spans="1:32" s="316" customFormat="1" ht="37.9" customHeight="1" x14ac:dyDescent="0.2">
      <c r="A28" s="360" t="s">
        <v>508</v>
      </c>
      <c r="B28" s="323">
        <v>100</v>
      </c>
      <c r="C28" s="323">
        <v>100</v>
      </c>
      <c r="D28" s="323">
        <v>100</v>
      </c>
      <c r="E28" s="323">
        <v>100</v>
      </c>
      <c r="F28" s="323">
        <v>100</v>
      </c>
      <c r="G28" s="323">
        <v>100</v>
      </c>
      <c r="H28" s="323">
        <v>100</v>
      </c>
      <c r="I28" s="323">
        <v>100</v>
      </c>
      <c r="J28" s="323">
        <v>100</v>
      </c>
      <c r="K28" s="323">
        <v>100</v>
      </c>
      <c r="L28" s="323">
        <v>100</v>
      </c>
      <c r="M28" s="323">
        <v>100</v>
      </c>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488</v>
      </c>
      <c r="B29" s="362"/>
      <c r="C29" s="362"/>
      <c r="D29" s="362"/>
      <c r="E29" s="362"/>
      <c r="F29" s="362"/>
      <c r="G29" s="333"/>
      <c r="H29" s="333"/>
      <c r="I29" s="333"/>
      <c r="J29" s="333"/>
      <c r="K29" s="333"/>
      <c r="L29" s="333"/>
      <c r="M29" s="333"/>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346" t="s">
        <v>489</v>
      </c>
      <c r="B30" s="39">
        <v>53</v>
      </c>
      <c r="C30" s="39">
        <v>69.099999999999994</v>
      </c>
      <c r="D30" s="39">
        <v>71.2</v>
      </c>
      <c r="E30" s="39">
        <v>84.3</v>
      </c>
      <c r="F30" s="39">
        <v>73.8</v>
      </c>
      <c r="G30" s="39">
        <v>72</v>
      </c>
      <c r="H30" s="39">
        <v>76.099999999999994</v>
      </c>
      <c r="I30" s="39">
        <v>37.700000000000003</v>
      </c>
      <c r="J30" s="39">
        <v>51.9</v>
      </c>
      <c r="K30" s="39">
        <v>68.7</v>
      </c>
      <c r="L30" s="39">
        <v>77.2</v>
      </c>
      <c r="M30" s="39">
        <v>82.374758727714351</v>
      </c>
      <c r="N30" s="362"/>
      <c r="O30" s="362"/>
      <c r="P30" s="362"/>
      <c r="Q30" s="362"/>
      <c r="R30" s="362"/>
      <c r="S30" s="362"/>
      <c r="T30" s="362"/>
      <c r="U30" s="362"/>
      <c r="V30" s="362"/>
      <c r="W30" s="362"/>
      <c r="X30" s="362"/>
      <c r="Y30" s="362"/>
      <c r="Z30" s="362"/>
      <c r="AA30" s="362"/>
      <c r="AB30" s="362"/>
      <c r="AC30" s="362"/>
      <c r="AD30" s="362"/>
      <c r="AE30" s="362"/>
      <c r="AF30" s="362"/>
    </row>
    <row r="31" spans="1:32" s="316" customFormat="1" ht="12.95" customHeight="1" x14ac:dyDescent="0.2">
      <c r="A31" s="579" t="s">
        <v>406</v>
      </c>
      <c r="B31" s="39"/>
      <c r="C31" s="39"/>
      <c r="D31" s="39"/>
      <c r="E31" s="39"/>
      <c r="F31" s="39"/>
      <c r="G31" s="39"/>
      <c r="H31" s="39"/>
      <c r="I31" s="39"/>
      <c r="J31" s="39"/>
      <c r="K31" s="39"/>
      <c r="L31" s="39"/>
      <c r="M31" s="39"/>
      <c r="N31" s="362"/>
      <c r="O31" s="362"/>
      <c r="P31" s="362"/>
      <c r="Q31" s="362"/>
      <c r="R31" s="362"/>
      <c r="S31" s="362"/>
      <c r="T31" s="362"/>
      <c r="U31" s="362"/>
      <c r="V31" s="362"/>
      <c r="W31" s="362"/>
      <c r="X31" s="362"/>
      <c r="Y31" s="362"/>
      <c r="Z31" s="362"/>
      <c r="AA31" s="362"/>
      <c r="AB31" s="362"/>
      <c r="AC31" s="362"/>
      <c r="AD31" s="362"/>
      <c r="AE31" s="362"/>
      <c r="AF31" s="362"/>
    </row>
    <row r="32" spans="1:32" s="316" customFormat="1" ht="24" customHeight="1" x14ac:dyDescent="0.2">
      <c r="A32" s="349" t="s">
        <v>490</v>
      </c>
      <c r="B32" s="39">
        <v>43.5</v>
      </c>
      <c r="C32" s="39">
        <v>66.2</v>
      </c>
      <c r="D32" s="39">
        <v>68</v>
      </c>
      <c r="E32" s="39">
        <v>81.599999999999994</v>
      </c>
      <c r="F32" s="39">
        <v>64.400000000000006</v>
      </c>
      <c r="G32" s="39">
        <v>69.5</v>
      </c>
      <c r="H32" s="39">
        <v>73.7</v>
      </c>
      <c r="I32" s="39">
        <v>34.799999999999997</v>
      </c>
      <c r="J32" s="39">
        <v>46.1</v>
      </c>
      <c r="K32" s="39">
        <v>55.9</v>
      </c>
      <c r="L32" s="39">
        <v>63.3</v>
      </c>
      <c r="M32" s="39">
        <v>78.33496700378852</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491</v>
      </c>
      <c r="B33" s="39">
        <v>6.5</v>
      </c>
      <c r="C33" s="39">
        <v>1</v>
      </c>
      <c r="D33" s="39">
        <v>0.4</v>
      </c>
      <c r="E33" s="39">
        <v>0.2</v>
      </c>
      <c r="F33" s="39">
        <v>1.6</v>
      </c>
      <c r="G33" s="39">
        <v>0.2</v>
      </c>
      <c r="H33" s="39">
        <v>0.2</v>
      </c>
      <c r="I33" s="39">
        <v>0.2</v>
      </c>
      <c r="J33" s="39">
        <v>0.3</v>
      </c>
      <c r="K33" s="39">
        <v>4.9000000000000004</v>
      </c>
      <c r="L33" s="39">
        <v>0.4</v>
      </c>
      <c r="M33" s="39">
        <v>0.15036835566442677</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9" t="s">
        <v>492</v>
      </c>
      <c r="B34" s="39">
        <v>0.4</v>
      </c>
      <c r="C34" s="39">
        <v>1.5</v>
      </c>
      <c r="D34" s="39">
        <v>1.8</v>
      </c>
      <c r="E34" s="39">
        <v>1.4</v>
      </c>
      <c r="F34" s="39">
        <v>1</v>
      </c>
      <c r="G34" s="39">
        <v>1</v>
      </c>
      <c r="H34" s="39">
        <v>1.5</v>
      </c>
      <c r="I34" s="39">
        <v>1.4</v>
      </c>
      <c r="J34" s="39">
        <v>1.4</v>
      </c>
      <c r="K34" s="39">
        <v>1.7</v>
      </c>
      <c r="L34" s="39">
        <v>1</v>
      </c>
      <c r="M34" s="39">
        <v>1.0208290658641528</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493</v>
      </c>
      <c r="B35" s="39">
        <v>8</v>
      </c>
      <c r="C35" s="39">
        <v>5.4</v>
      </c>
      <c r="D35" s="39">
        <v>4.3</v>
      </c>
      <c r="E35" s="39">
        <v>3.5</v>
      </c>
      <c r="F35" s="39">
        <v>3.3</v>
      </c>
      <c r="G35" s="39">
        <v>4.4000000000000004</v>
      </c>
      <c r="H35" s="39">
        <v>4.0999999999999996</v>
      </c>
      <c r="I35" s="39">
        <v>2.4</v>
      </c>
      <c r="J35" s="39">
        <v>2</v>
      </c>
      <c r="K35" s="39">
        <v>2.9</v>
      </c>
      <c r="L35" s="39">
        <v>4.0999999999999996</v>
      </c>
      <c r="M35" s="39">
        <v>3.2627922348918101</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494</v>
      </c>
      <c r="B36" s="39">
        <v>1.2</v>
      </c>
      <c r="C36" s="39">
        <v>1</v>
      </c>
      <c r="D36" s="39">
        <v>0.8</v>
      </c>
      <c r="E36" s="39">
        <v>0.4</v>
      </c>
      <c r="F36" s="39">
        <v>0.6</v>
      </c>
      <c r="G36" s="39">
        <v>0.6</v>
      </c>
      <c r="H36" s="39">
        <v>0.6</v>
      </c>
      <c r="I36" s="39">
        <v>0.4</v>
      </c>
      <c r="J36" s="39">
        <v>0.3</v>
      </c>
      <c r="K36" s="39">
        <v>0.5</v>
      </c>
      <c r="L36" s="39">
        <v>0.5</v>
      </c>
      <c r="M36" s="39">
        <v>0.45184112566825019</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495</v>
      </c>
      <c r="B37" s="39">
        <v>19.600000000000001</v>
      </c>
      <c r="C37" s="39">
        <v>12</v>
      </c>
      <c r="D37" s="39">
        <v>10.1</v>
      </c>
      <c r="E37" s="39">
        <v>6.4</v>
      </c>
      <c r="F37" s="39">
        <v>6.1</v>
      </c>
      <c r="G37" s="39">
        <v>9.6</v>
      </c>
      <c r="H37" s="39">
        <v>17.7</v>
      </c>
      <c r="I37" s="39">
        <v>15.7</v>
      </c>
      <c r="J37" s="39">
        <v>10.5</v>
      </c>
      <c r="K37" s="39">
        <v>11.6</v>
      </c>
      <c r="L37" s="39">
        <v>5.8</v>
      </c>
      <c r="M37" s="39">
        <v>6.3568597678696088</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x14ac:dyDescent="0.2">
      <c r="A38" s="346" t="s">
        <v>496</v>
      </c>
      <c r="B38" s="39">
        <v>18.2</v>
      </c>
      <c r="C38" s="39">
        <v>12.5</v>
      </c>
      <c r="D38" s="39">
        <v>13.6</v>
      </c>
      <c r="E38" s="39">
        <v>5.4</v>
      </c>
      <c r="F38" s="39">
        <v>16.3</v>
      </c>
      <c r="G38" s="39">
        <v>13.4</v>
      </c>
      <c r="H38" s="39">
        <v>1.5</v>
      </c>
      <c r="I38" s="39">
        <v>43.8</v>
      </c>
      <c r="J38" s="39">
        <v>35.299999999999997</v>
      </c>
      <c r="K38" s="39">
        <v>16.3</v>
      </c>
      <c r="L38" s="39">
        <v>12.4</v>
      </c>
      <c r="M38" s="39">
        <v>7.5537481438559997</v>
      </c>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thickBot="1" x14ac:dyDescent="0.25">
      <c r="A39" s="350"/>
      <c r="B39" s="341"/>
      <c r="C39" s="341"/>
      <c r="D39" s="341"/>
      <c r="E39" s="341"/>
      <c r="F39" s="341"/>
      <c r="G39" s="328"/>
      <c r="H39" s="328"/>
      <c r="I39" s="328"/>
      <c r="J39" s="328"/>
      <c r="K39" s="328"/>
      <c r="L39" s="328"/>
      <c r="M39" s="328"/>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46"/>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0" customFormat="1" ht="12.95" customHeight="1" x14ac:dyDescent="0.2">
      <c r="A41" s="360"/>
      <c r="B41" s="577"/>
      <c r="C41" s="577"/>
      <c r="D41" s="577"/>
      <c r="E41" s="577"/>
      <c r="F41" s="577"/>
      <c r="G41" s="577"/>
      <c r="H41" s="577"/>
      <c r="I41" s="577"/>
      <c r="J41" s="577"/>
      <c r="K41" s="577"/>
      <c r="L41" s="577"/>
      <c r="M41" s="577"/>
      <c r="N41" s="577"/>
      <c r="O41" s="577"/>
      <c r="P41" s="577"/>
      <c r="Q41" s="577"/>
      <c r="R41" s="577"/>
      <c r="S41" s="577"/>
      <c r="T41" s="577"/>
      <c r="U41" s="577"/>
      <c r="V41" s="577"/>
      <c r="W41" s="577"/>
      <c r="X41" s="577"/>
      <c r="Y41" s="577"/>
      <c r="Z41" s="577"/>
      <c r="AA41" s="577"/>
      <c r="AB41" s="577"/>
      <c r="AC41" s="577"/>
      <c r="AD41" s="577"/>
      <c r="AE41" s="577"/>
      <c r="AF41" s="577"/>
    </row>
    <row r="42" spans="1:32"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hidden="1" customHeight="1" x14ac:dyDescent="0.2">
      <c r="A44" s="153" t="s">
        <v>505</v>
      </c>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24"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24"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0" customFormat="1" ht="12.95" customHeight="1" x14ac:dyDescent="0.2">
      <c r="A63" s="141"/>
      <c r="B63" s="577"/>
      <c r="C63" s="577"/>
      <c r="D63" s="577"/>
      <c r="E63" s="577"/>
      <c r="F63" s="577"/>
      <c r="G63" s="577"/>
      <c r="H63" s="577"/>
      <c r="I63" s="577"/>
      <c r="J63" s="577"/>
      <c r="K63" s="577"/>
      <c r="L63" s="577"/>
      <c r="M63" s="577"/>
      <c r="N63" s="577"/>
      <c r="O63" s="577"/>
      <c r="P63" s="577"/>
      <c r="Q63" s="577"/>
      <c r="R63" s="577"/>
      <c r="S63" s="577"/>
      <c r="T63" s="577"/>
      <c r="U63" s="577"/>
      <c r="V63" s="577"/>
      <c r="W63" s="577"/>
      <c r="X63" s="577"/>
      <c r="Y63" s="577"/>
      <c r="Z63" s="577"/>
      <c r="AA63" s="577"/>
      <c r="AB63" s="577"/>
      <c r="AC63" s="577"/>
      <c r="AD63" s="577"/>
      <c r="AE63" s="577"/>
      <c r="AF63" s="577"/>
    </row>
    <row r="64" spans="1:32"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24"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0" customFormat="1" ht="12.95" customHeight="1" x14ac:dyDescent="0.2">
      <c r="A81" s="141"/>
      <c r="B81" s="577"/>
      <c r="C81" s="577"/>
      <c r="D81" s="577"/>
      <c r="E81" s="577"/>
      <c r="F81" s="577"/>
      <c r="G81" s="577"/>
      <c r="H81" s="577"/>
      <c r="I81" s="577"/>
      <c r="J81" s="577"/>
      <c r="K81" s="577"/>
      <c r="L81" s="577"/>
      <c r="M81" s="577"/>
      <c r="N81" s="577"/>
      <c r="O81" s="577"/>
      <c r="P81" s="577"/>
      <c r="Q81" s="577"/>
      <c r="R81" s="577"/>
      <c r="S81" s="577"/>
      <c r="T81" s="577"/>
      <c r="U81" s="577"/>
      <c r="V81" s="577"/>
      <c r="W81" s="577"/>
      <c r="X81" s="577"/>
      <c r="Y81" s="577"/>
      <c r="Z81" s="577"/>
      <c r="AA81" s="577"/>
      <c r="AB81" s="577"/>
      <c r="AC81" s="577"/>
      <c r="AD81" s="577"/>
      <c r="AE81" s="577"/>
      <c r="AF81" s="577"/>
    </row>
    <row r="82" spans="1:32"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24"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24"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0" customFormat="1" ht="12.95" customHeight="1" x14ac:dyDescent="0.2">
      <c r="A103" s="141"/>
      <c r="B103" s="577"/>
      <c r="C103" s="577"/>
      <c r="D103" s="577"/>
      <c r="E103" s="577"/>
      <c r="F103" s="577"/>
      <c r="G103" s="577"/>
      <c r="H103" s="577"/>
      <c r="I103" s="577"/>
      <c r="J103" s="577"/>
      <c r="K103" s="577"/>
      <c r="L103" s="577"/>
      <c r="M103" s="577"/>
      <c r="N103" s="577"/>
      <c r="O103" s="577"/>
      <c r="P103" s="577"/>
      <c r="Q103" s="577"/>
      <c r="R103" s="577"/>
      <c r="S103" s="577"/>
      <c r="T103" s="577"/>
      <c r="U103" s="577"/>
      <c r="V103" s="577"/>
      <c r="W103" s="577"/>
      <c r="X103" s="577"/>
      <c r="Y103" s="577"/>
      <c r="Z103" s="577"/>
      <c r="AA103" s="577"/>
      <c r="AB103" s="577"/>
      <c r="AC103" s="577"/>
      <c r="AD103" s="577"/>
      <c r="AE103" s="577"/>
      <c r="AF103" s="577"/>
    </row>
    <row r="104" spans="1:32" s="316" customFormat="1" ht="12.95"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24"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0" customFormat="1" ht="12.95" customHeight="1" x14ac:dyDescent="0.2">
      <c r="A121" s="141"/>
      <c r="B121" s="577"/>
      <c r="C121" s="577"/>
      <c r="D121" s="577"/>
      <c r="E121" s="577"/>
      <c r="F121" s="577"/>
      <c r="G121" s="577"/>
      <c r="H121" s="577"/>
      <c r="I121" s="577"/>
      <c r="J121" s="577"/>
      <c r="K121" s="577"/>
      <c r="L121" s="577"/>
      <c r="M121" s="577"/>
      <c r="N121" s="577"/>
      <c r="O121" s="577"/>
      <c r="P121" s="577"/>
      <c r="Q121" s="577"/>
      <c r="R121" s="577"/>
      <c r="S121" s="577"/>
      <c r="T121" s="577"/>
      <c r="U121" s="577"/>
      <c r="V121" s="577"/>
      <c r="W121" s="577"/>
      <c r="X121" s="577"/>
      <c r="Y121" s="577"/>
      <c r="Z121" s="577"/>
      <c r="AA121" s="577"/>
      <c r="AB121" s="577"/>
      <c r="AC121" s="577"/>
      <c r="AD121" s="577"/>
      <c r="AE121" s="577"/>
      <c r="AF121" s="577"/>
    </row>
    <row r="122" spans="1:32"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24"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0" customFormat="1" ht="12.95" customHeight="1" x14ac:dyDescent="0.2">
      <c r="A135" s="141"/>
      <c r="B135" s="577"/>
      <c r="C135" s="577"/>
      <c r="D135" s="577"/>
      <c r="E135" s="577"/>
      <c r="F135" s="577"/>
      <c r="G135" s="577"/>
      <c r="H135" s="577"/>
      <c r="I135" s="577"/>
      <c r="J135" s="577"/>
      <c r="K135" s="577"/>
      <c r="L135" s="577"/>
      <c r="M135" s="577"/>
      <c r="N135" s="577"/>
      <c r="O135" s="577"/>
      <c r="P135" s="577"/>
      <c r="Q135" s="577"/>
      <c r="R135" s="577"/>
      <c r="S135" s="577"/>
      <c r="T135" s="577"/>
      <c r="U135" s="577"/>
      <c r="V135" s="577"/>
      <c r="W135" s="577"/>
      <c r="X135" s="577"/>
      <c r="Y135" s="577"/>
      <c r="Z135" s="577"/>
      <c r="AA135" s="577"/>
      <c r="AB135" s="577"/>
      <c r="AC135" s="577"/>
      <c r="AD135" s="577"/>
      <c r="AE135" s="577"/>
      <c r="AF135" s="577"/>
    </row>
    <row r="136" spans="1:32"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0" customFormat="1" ht="12.95" customHeight="1" x14ac:dyDescent="0.2">
      <c r="A143" s="141"/>
      <c r="B143" s="577"/>
      <c r="C143" s="577"/>
      <c r="D143" s="577"/>
      <c r="E143" s="577"/>
      <c r="F143" s="577"/>
      <c r="G143" s="577"/>
      <c r="H143" s="577"/>
      <c r="I143" s="577"/>
      <c r="J143" s="577"/>
      <c r="K143" s="577"/>
      <c r="L143" s="577"/>
      <c r="M143" s="577"/>
      <c r="N143" s="577"/>
      <c r="O143" s="577"/>
      <c r="P143" s="577"/>
      <c r="Q143" s="577"/>
      <c r="R143" s="577"/>
      <c r="S143" s="577"/>
      <c r="T143" s="577"/>
      <c r="U143" s="577"/>
      <c r="V143" s="577"/>
      <c r="W143" s="577"/>
      <c r="X143" s="577"/>
      <c r="Y143" s="577"/>
      <c r="Z143" s="577"/>
      <c r="AA143" s="577"/>
      <c r="AB143" s="577"/>
      <c r="AC143" s="577"/>
      <c r="AD143" s="577"/>
      <c r="AE143" s="577"/>
      <c r="AF143" s="577"/>
    </row>
    <row r="144" spans="1:32"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24"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0" customFormat="1" ht="12.95" customHeight="1" x14ac:dyDescent="0.2">
      <c r="A161" s="141"/>
      <c r="B161" s="577"/>
      <c r="C161" s="577"/>
      <c r="D161" s="577"/>
      <c r="E161" s="577"/>
      <c r="F161" s="577"/>
      <c r="G161" s="577"/>
      <c r="H161" s="577"/>
      <c r="I161" s="577"/>
      <c r="J161" s="577"/>
      <c r="K161" s="577"/>
      <c r="L161" s="577"/>
      <c r="M161" s="577"/>
      <c r="N161" s="577"/>
      <c r="O161" s="577"/>
      <c r="P161" s="577"/>
      <c r="Q161" s="577"/>
      <c r="R161" s="577"/>
      <c r="S161" s="577"/>
      <c r="T161" s="577"/>
      <c r="U161" s="577"/>
      <c r="V161" s="577"/>
      <c r="W161" s="577"/>
      <c r="X161" s="577"/>
      <c r="Y161" s="577"/>
      <c r="Z161" s="577"/>
      <c r="AA161" s="577"/>
      <c r="AB161" s="577"/>
      <c r="AC161" s="577"/>
      <c r="AD161" s="577"/>
      <c r="AE161" s="577"/>
      <c r="AF161" s="577"/>
    </row>
    <row r="162" spans="1:32"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24"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ht="12.95" customHeight="1" x14ac:dyDescent="0.2"/>
    <row r="177" spans="1:32" ht="12.95" customHeight="1" x14ac:dyDescent="0.2"/>
    <row r="178" spans="1:32" ht="12.95" customHeight="1" x14ac:dyDescent="0.2"/>
    <row r="179" spans="1:32" ht="12.95" customHeight="1" x14ac:dyDescent="0.2"/>
    <row r="180" spans="1:32" ht="12.95" customHeight="1" x14ac:dyDescent="0.2"/>
    <row r="181" spans="1:32" ht="12.95" customHeight="1" x14ac:dyDescent="0.2"/>
    <row r="182" spans="1:32" ht="12.95" customHeight="1" x14ac:dyDescent="0.2"/>
    <row r="183" spans="1:32" s="310" customFormat="1" ht="12.95" customHeight="1" x14ac:dyDescent="0.2">
      <c r="A183" s="141"/>
      <c r="B183" s="577"/>
      <c r="C183" s="577"/>
      <c r="D183" s="577"/>
      <c r="E183" s="577"/>
      <c r="F183" s="577"/>
      <c r="G183" s="577"/>
      <c r="H183" s="577"/>
      <c r="I183" s="577"/>
      <c r="J183" s="577"/>
      <c r="K183" s="577"/>
      <c r="L183" s="577"/>
      <c r="M183" s="577"/>
      <c r="N183" s="577"/>
      <c r="O183" s="577"/>
      <c r="P183" s="577"/>
      <c r="Q183" s="577"/>
      <c r="R183" s="577"/>
      <c r="S183" s="577"/>
      <c r="T183" s="577"/>
      <c r="U183" s="577"/>
      <c r="V183" s="577"/>
      <c r="W183" s="577"/>
      <c r="X183" s="577"/>
      <c r="Y183" s="577"/>
      <c r="Z183" s="577"/>
      <c r="AA183" s="577"/>
      <c r="AB183" s="577"/>
      <c r="AC183" s="577"/>
      <c r="AD183" s="577"/>
      <c r="AE183" s="577"/>
      <c r="AF183" s="577"/>
    </row>
    <row r="184" spans="1:32" s="316" customFormat="1" ht="12.95" customHeigh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24"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0" customFormat="1" ht="12.95" customHeight="1" x14ac:dyDescent="0.2">
      <c r="A201" s="141"/>
      <c r="B201" s="577"/>
      <c r="C201" s="577"/>
      <c r="D201" s="577"/>
      <c r="E201" s="577"/>
      <c r="F201" s="577"/>
      <c r="G201" s="577"/>
      <c r="H201" s="577"/>
      <c r="I201" s="577"/>
      <c r="J201" s="577"/>
      <c r="K201" s="577"/>
      <c r="L201" s="577"/>
      <c r="M201" s="577"/>
      <c r="N201" s="577"/>
      <c r="O201" s="577"/>
      <c r="P201" s="577"/>
      <c r="Q201" s="577"/>
      <c r="R201" s="577"/>
      <c r="S201" s="577"/>
      <c r="T201" s="577"/>
      <c r="U201" s="577"/>
      <c r="V201" s="577"/>
      <c r="W201" s="577"/>
      <c r="X201" s="577"/>
      <c r="Y201" s="577"/>
      <c r="Z201" s="577"/>
      <c r="AA201" s="577"/>
      <c r="AB201" s="577"/>
      <c r="AC201" s="577"/>
      <c r="AD201" s="577"/>
      <c r="AE201" s="577"/>
      <c r="AF201" s="577"/>
    </row>
    <row r="202" spans="1:32"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24"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ht="12.95" customHeight="1" x14ac:dyDescent="0.2"/>
    <row r="217" spans="1:32" ht="12.95" customHeight="1" x14ac:dyDescent="0.2"/>
    <row r="218" spans="1:32" ht="12.95" customHeight="1" x14ac:dyDescent="0.2"/>
    <row r="219" spans="1:32" ht="12.95" customHeight="1" x14ac:dyDescent="0.2"/>
    <row r="220" spans="1:32" ht="12.95" customHeight="1" x14ac:dyDescent="0.2"/>
    <row r="221" spans="1:32" ht="12.95" customHeight="1" x14ac:dyDescent="0.2"/>
    <row r="222" spans="1:32" ht="12.95" customHeight="1" x14ac:dyDescent="0.2"/>
    <row r="223" spans="1:32" s="310" customFormat="1" ht="12.95" customHeight="1" x14ac:dyDescent="0.2">
      <c r="A223" s="141"/>
      <c r="B223" s="577"/>
      <c r="C223" s="577"/>
      <c r="D223" s="577"/>
      <c r="E223" s="577"/>
      <c r="F223" s="577"/>
      <c r="G223" s="577"/>
      <c r="H223" s="577"/>
      <c r="I223" s="577"/>
      <c r="J223" s="577"/>
      <c r="K223" s="577"/>
      <c r="L223" s="577"/>
      <c r="M223" s="577"/>
      <c r="N223" s="577"/>
      <c r="O223" s="577"/>
      <c r="P223" s="577"/>
      <c r="Q223" s="577"/>
      <c r="R223" s="577"/>
      <c r="S223" s="577"/>
      <c r="T223" s="577"/>
      <c r="U223" s="577"/>
      <c r="V223" s="577"/>
      <c r="W223" s="577"/>
      <c r="X223" s="577"/>
      <c r="Y223" s="577"/>
      <c r="Z223" s="577"/>
      <c r="AA223" s="577"/>
      <c r="AB223" s="577"/>
      <c r="AC223" s="577"/>
      <c r="AD223" s="577"/>
      <c r="AE223" s="577"/>
      <c r="AF223" s="577"/>
    </row>
    <row r="224" spans="1:32" s="316" customFormat="1" ht="12.95" customHeigh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24"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0" customFormat="1" ht="12.95" customHeight="1" x14ac:dyDescent="0.2">
      <c r="A241" s="141"/>
      <c r="B241" s="577"/>
      <c r="C241" s="577"/>
      <c r="D241" s="577"/>
      <c r="E241" s="577"/>
      <c r="F241" s="577"/>
      <c r="G241" s="577"/>
      <c r="H241" s="577"/>
      <c r="I241" s="577"/>
      <c r="J241" s="577"/>
      <c r="K241" s="577"/>
      <c r="L241" s="577"/>
      <c r="M241" s="577"/>
      <c r="N241" s="577"/>
      <c r="O241" s="577"/>
      <c r="P241" s="577"/>
      <c r="Q241" s="577"/>
      <c r="R241" s="577"/>
      <c r="S241" s="577"/>
      <c r="T241" s="577"/>
      <c r="U241" s="577"/>
      <c r="V241" s="577"/>
      <c r="W241" s="577"/>
      <c r="X241" s="577"/>
      <c r="Y241" s="577"/>
      <c r="Z241" s="577"/>
      <c r="AA241" s="577"/>
      <c r="AB241" s="577"/>
      <c r="AC241" s="577"/>
      <c r="AD241" s="577"/>
      <c r="AE241" s="577"/>
      <c r="AF241" s="577"/>
    </row>
    <row r="242" spans="1:32"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24"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ht="12.95" customHeight="1" x14ac:dyDescent="0.2"/>
    <row r="257" spans="1:32" ht="12.95" customHeight="1" x14ac:dyDescent="0.2"/>
    <row r="258" spans="1:32" ht="12.95" customHeight="1" x14ac:dyDescent="0.2"/>
    <row r="259" spans="1:32" ht="12.95" customHeight="1" x14ac:dyDescent="0.2"/>
    <row r="260" spans="1:32" ht="12.95" customHeight="1" x14ac:dyDescent="0.2"/>
    <row r="261" spans="1:32" ht="12.95" customHeight="1" x14ac:dyDescent="0.2"/>
    <row r="262" spans="1:32" ht="12.95" customHeight="1" x14ac:dyDescent="0.2"/>
    <row r="263" spans="1:32" s="310" customFormat="1" ht="12.95" customHeight="1" x14ac:dyDescent="0.2">
      <c r="A263" s="141"/>
      <c r="B263" s="577"/>
      <c r="C263" s="577"/>
      <c r="D263" s="577"/>
      <c r="E263" s="577"/>
      <c r="F263" s="577"/>
      <c r="G263" s="577"/>
      <c r="H263" s="577"/>
      <c r="I263" s="577"/>
      <c r="J263" s="577"/>
      <c r="K263" s="577"/>
      <c r="L263" s="577"/>
      <c r="M263" s="577"/>
      <c r="N263" s="577"/>
      <c r="O263" s="577"/>
      <c r="P263" s="577"/>
      <c r="Q263" s="577"/>
      <c r="R263" s="577"/>
      <c r="S263" s="577"/>
      <c r="T263" s="577"/>
      <c r="U263" s="577"/>
      <c r="V263" s="577"/>
      <c r="W263" s="577"/>
      <c r="X263" s="577"/>
      <c r="Y263" s="577"/>
      <c r="Z263" s="577"/>
      <c r="AA263" s="577"/>
      <c r="AB263" s="577"/>
      <c r="AC263" s="577"/>
      <c r="AD263" s="577"/>
      <c r="AE263" s="577"/>
      <c r="AF263" s="577"/>
    </row>
    <row r="264" spans="1:32"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24"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0" customFormat="1" ht="12.95" customHeight="1" x14ac:dyDescent="0.2">
      <c r="A281" s="141"/>
      <c r="B281" s="577"/>
      <c r="C281" s="577"/>
      <c r="D281" s="577"/>
      <c r="E281" s="577"/>
      <c r="F281" s="577"/>
      <c r="G281" s="577"/>
      <c r="H281" s="577"/>
      <c r="I281" s="577"/>
      <c r="J281" s="577"/>
      <c r="K281" s="577"/>
      <c r="L281" s="577"/>
      <c r="M281" s="577"/>
      <c r="N281" s="577"/>
      <c r="O281" s="577"/>
      <c r="P281" s="577"/>
      <c r="Q281" s="577"/>
      <c r="R281" s="577"/>
      <c r="S281" s="577"/>
      <c r="T281" s="577"/>
      <c r="U281" s="577"/>
      <c r="V281" s="577"/>
      <c r="W281" s="577"/>
      <c r="X281" s="577"/>
      <c r="Y281" s="577"/>
      <c r="Z281" s="577"/>
      <c r="AA281" s="577"/>
      <c r="AB281" s="577"/>
      <c r="AC281" s="577"/>
      <c r="AD281" s="577"/>
      <c r="AE281" s="577"/>
      <c r="AF281" s="577"/>
    </row>
    <row r="282" spans="1:32"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24"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ht="12.95" customHeight="1" x14ac:dyDescent="0.2"/>
    <row r="297" spans="1:32" ht="12.95" customHeight="1" x14ac:dyDescent="0.2"/>
    <row r="298" spans="1:32" ht="12.95" customHeight="1" x14ac:dyDescent="0.2"/>
    <row r="299" spans="1:32" ht="12.95" customHeight="1" x14ac:dyDescent="0.2"/>
    <row r="300" spans="1:32" ht="12.95" customHeight="1" x14ac:dyDescent="0.2"/>
    <row r="301" spans="1:32" ht="12.95" customHeight="1" x14ac:dyDescent="0.2"/>
    <row r="302" spans="1:32" ht="12.95" customHeight="1" x14ac:dyDescent="0.2"/>
    <row r="303" spans="1:32" s="310" customFormat="1" ht="12.95" customHeight="1" x14ac:dyDescent="0.2">
      <c r="A303" s="141"/>
      <c r="B303" s="577"/>
      <c r="C303" s="577"/>
      <c r="D303" s="577"/>
      <c r="E303" s="577"/>
      <c r="F303" s="577"/>
      <c r="G303" s="577"/>
      <c r="H303" s="577"/>
      <c r="I303" s="577"/>
      <c r="J303" s="577"/>
      <c r="K303" s="577"/>
      <c r="L303" s="577"/>
      <c r="M303" s="577"/>
      <c r="N303" s="577"/>
      <c r="O303" s="577"/>
      <c r="P303" s="577"/>
      <c r="Q303" s="577"/>
      <c r="R303" s="577"/>
      <c r="S303" s="577"/>
      <c r="T303" s="577"/>
      <c r="U303" s="577"/>
      <c r="V303" s="577"/>
      <c r="W303" s="577"/>
      <c r="X303" s="577"/>
      <c r="Y303" s="577"/>
      <c r="Z303" s="577"/>
      <c r="AA303" s="577"/>
      <c r="AB303" s="577"/>
      <c r="AC303" s="577"/>
      <c r="AD303" s="577"/>
      <c r="AE303" s="577"/>
      <c r="AF303" s="577"/>
    </row>
    <row r="304" spans="1:32" s="316" customFormat="1" ht="12.9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24"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0" customFormat="1" ht="12.95" customHeight="1" x14ac:dyDescent="0.2">
      <c r="A325" s="141"/>
      <c r="B325" s="577"/>
      <c r="C325" s="577"/>
      <c r="D325" s="577"/>
      <c r="E325" s="577"/>
      <c r="F325" s="577"/>
      <c r="G325" s="577"/>
      <c r="H325" s="577"/>
      <c r="I325" s="577"/>
      <c r="J325" s="577"/>
      <c r="K325" s="577"/>
      <c r="L325" s="577"/>
      <c r="M325" s="577"/>
      <c r="N325" s="577"/>
      <c r="O325" s="577"/>
      <c r="P325" s="577"/>
      <c r="Q325" s="577"/>
      <c r="R325" s="577"/>
      <c r="S325" s="577"/>
      <c r="T325" s="577"/>
      <c r="U325" s="577"/>
      <c r="V325" s="577"/>
      <c r="W325" s="577"/>
      <c r="X325" s="577"/>
      <c r="Y325" s="577"/>
      <c r="Z325" s="577"/>
      <c r="AA325" s="577"/>
      <c r="AB325" s="577"/>
      <c r="AC325" s="577"/>
      <c r="AD325" s="577"/>
      <c r="AE325" s="577"/>
      <c r="AF325" s="577"/>
    </row>
    <row r="326" spans="1:32"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24"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ht="12.95" customHeight="1" x14ac:dyDescent="0.2"/>
    <row r="341" spans="1:32" ht="12.95" customHeight="1" x14ac:dyDescent="0.2"/>
    <row r="342" spans="1:32" ht="12.95" customHeight="1" x14ac:dyDescent="0.2"/>
    <row r="343" spans="1:32" ht="12.95" customHeight="1" x14ac:dyDescent="0.2"/>
    <row r="344" spans="1:32" ht="12.95" customHeight="1" x14ac:dyDescent="0.2"/>
    <row r="345" spans="1:32" ht="12.95" customHeight="1" x14ac:dyDescent="0.2"/>
    <row r="346" spans="1:32" ht="12.95" customHeight="1" x14ac:dyDescent="0.2"/>
    <row r="347" spans="1:32" s="310" customFormat="1" ht="12.95" customHeight="1" x14ac:dyDescent="0.2">
      <c r="A347" s="141"/>
      <c r="B347" s="577"/>
      <c r="C347" s="577"/>
      <c r="D347" s="577"/>
      <c r="E347" s="577"/>
      <c r="F347" s="577"/>
      <c r="G347" s="577"/>
      <c r="H347" s="577"/>
      <c r="I347" s="577"/>
      <c r="J347" s="577"/>
      <c r="K347" s="577"/>
      <c r="L347" s="577"/>
      <c r="M347" s="577"/>
      <c r="N347" s="577"/>
      <c r="O347" s="577"/>
      <c r="P347" s="577"/>
      <c r="Q347" s="577"/>
      <c r="R347" s="577"/>
      <c r="S347" s="577"/>
      <c r="T347" s="577"/>
      <c r="U347" s="577"/>
      <c r="V347" s="577"/>
      <c r="W347" s="577"/>
      <c r="X347" s="577"/>
      <c r="Y347" s="577"/>
      <c r="Z347" s="577"/>
      <c r="AA347" s="577"/>
      <c r="AB347" s="577"/>
      <c r="AC347" s="577"/>
      <c r="AD347" s="577"/>
      <c r="AE347" s="577"/>
      <c r="AF347" s="577"/>
    </row>
    <row r="348" spans="1:32" s="316" customFormat="1" ht="12.95" customHeigh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24"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0" customFormat="1" ht="12.95" customHeight="1" x14ac:dyDescent="0.2">
      <c r="A365" s="141"/>
      <c r="B365" s="577"/>
      <c r="C365" s="577"/>
      <c r="D365" s="577"/>
      <c r="E365" s="577"/>
      <c r="F365" s="577"/>
      <c r="G365" s="577"/>
      <c r="H365" s="577"/>
      <c r="I365" s="577"/>
      <c r="J365" s="577"/>
      <c r="K365" s="577"/>
      <c r="L365" s="577"/>
      <c r="M365" s="577"/>
      <c r="N365" s="577"/>
      <c r="O365" s="577"/>
      <c r="P365" s="577"/>
      <c r="Q365" s="577"/>
      <c r="R365" s="577"/>
      <c r="S365" s="577"/>
      <c r="T365" s="577"/>
      <c r="U365" s="577"/>
      <c r="V365" s="577"/>
      <c r="W365" s="577"/>
      <c r="X365" s="577"/>
      <c r="Y365" s="577"/>
      <c r="Z365" s="577"/>
      <c r="AA365" s="577"/>
      <c r="AB365" s="577"/>
      <c r="AC365" s="577"/>
      <c r="AD365" s="577"/>
      <c r="AE365" s="577"/>
      <c r="AF365" s="577"/>
    </row>
    <row r="366" spans="1:32" s="316" customFormat="1" ht="12.9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6" customFormat="1" ht="12.95" customHeigh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24"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0.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ht="12.95" customHeight="1" x14ac:dyDescent="0.2"/>
    <row r="381" spans="1:32" ht="12.95" customHeight="1" x14ac:dyDescent="0.2"/>
    <row r="382" spans="1:32" ht="12.95" customHeight="1" x14ac:dyDescent="0.2"/>
    <row r="383" spans="1:32" ht="12.95" customHeight="1" x14ac:dyDescent="0.2"/>
    <row r="384" spans="1:32" ht="12.95" customHeight="1" x14ac:dyDescent="0.2"/>
    <row r="385" spans="1:32" ht="12.95" customHeight="1" x14ac:dyDescent="0.2"/>
    <row r="386" spans="1:32" ht="12.95" customHeight="1" x14ac:dyDescent="0.2"/>
    <row r="387" spans="1:32" s="310" customFormat="1" ht="12.95" customHeight="1" x14ac:dyDescent="0.2">
      <c r="A387" s="141"/>
      <c r="B387" s="577"/>
      <c r="C387" s="577"/>
      <c r="D387" s="577"/>
      <c r="E387" s="577"/>
      <c r="F387" s="577"/>
      <c r="G387" s="577"/>
      <c r="H387" s="577"/>
      <c r="I387" s="577"/>
      <c r="J387" s="577"/>
      <c r="K387" s="577"/>
      <c r="L387" s="577"/>
      <c r="M387" s="577"/>
      <c r="N387" s="577"/>
      <c r="O387" s="577"/>
      <c r="P387" s="577"/>
      <c r="Q387" s="577"/>
      <c r="R387" s="577"/>
      <c r="S387" s="577"/>
      <c r="T387" s="577"/>
      <c r="U387" s="577"/>
      <c r="V387" s="577"/>
      <c r="W387" s="577"/>
      <c r="X387" s="577"/>
      <c r="Y387" s="577"/>
      <c r="Z387" s="577"/>
      <c r="AA387" s="577"/>
      <c r="AB387" s="577"/>
      <c r="AC387" s="577"/>
      <c r="AD387" s="577"/>
      <c r="AE387" s="577"/>
      <c r="AF387" s="577"/>
    </row>
    <row r="388" spans="1:32" s="316" customFormat="1" ht="12.95" customHeigh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24"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0" customFormat="1" ht="12.95" customHeight="1" x14ac:dyDescent="0.2">
      <c r="A405" s="141"/>
      <c r="B405" s="577"/>
      <c r="C405" s="577"/>
      <c r="D405" s="577"/>
      <c r="E405" s="577"/>
      <c r="F405" s="577"/>
      <c r="G405" s="577"/>
      <c r="H405" s="577"/>
      <c r="I405" s="577"/>
      <c r="J405" s="577"/>
      <c r="K405" s="577"/>
      <c r="L405" s="577"/>
      <c r="M405" s="577"/>
      <c r="N405" s="577"/>
      <c r="O405" s="577"/>
      <c r="P405" s="577"/>
      <c r="Q405" s="577"/>
      <c r="R405" s="577"/>
      <c r="S405" s="577"/>
      <c r="T405" s="577"/>
      <c r="U405" s="577"/>
      <c r="V405" s="577"/>
      <c r="W405" s="577"/>
      <c r="X405" s="577"/>
      <c r="Y405" s="577"/>
      <c r="Z405" s="577"/>
      <c r="AA405" s="577"/>
      <c r="AB405" s="577"/>
      <c r="AC405" s="577"/>
      <c r="AD405" s="577"/>
      <c r="AE405" s="577"/>
      <c r="AF405" s="577"/>
    </row>
    <row r="406" spans="1:32"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6" customFormat="1" ht="12.95" customHeigh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24"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12.95"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sheetData>
  <hyperlinks>
    <hyperlink ref="A1" location="Мазмуну!A1" display="МАЗМУНУНА  кайтуу" xr:uid="{00000000-0004-0000-8800-000000000000}"/>
  </hyperlinks>
  <pageMargins left="0.7" right="0.7" top="0.75" bottom="0.75" header="0.3" footer="0.3"/>
  <pageSetup paperSize="9" orientation="portrait" verticalDpi="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F419"/>
  <sheetViews>
    <sheetView workbookViewId="0">
      <selection activeCell="M35" sqref="M35"/>
    </sheetView>
  </sheetViews>
  <sheetFormatPr defaultColWidth="9.28515625" defaultRowHeight="12" x14ac:dyDescent="0.2"/>
  <cols>
    <col min="1" max="1" width="43.140625" style="152" customWidth="1"/>
    <col min="2" max="2" width="9.28515625" style="226" hidden="1" customWidth="1"/>
    <col min="3" max="5" width="8.7109375" style="226" hidden="1" customWidth="1"/>
    <col min="6" max="6" width="8.7109375" style="305" hidden="1" customWidth="1"/>
    <col min="7" max="8" width="9.42578125" style="305" hidden="1" customWidth="1"/>
    <col min="9" max="13" width="9.42578125" style="305" customWidth="1"/>
    <col min="14"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519</v>
      </c>
      <c r="B2" s="574"/>
      <c r="C2" s="574"/>
      <c r="D2" s="574"/>
      <c r="E2" s="574"/>
      <c r="P2" s="574"/>
      <c r="Q2" s="574"/>
      <c r="R2" s="574"/>
      <c r="S2" s="574"/>
      <c r="T2" s="574"/>
    </row>
    <row r="3" spans="1:32" s="573" customFormat="1" ht="18" customHeight="1" x14ac:dyDescent="0.25">
      <c r="A3" s="154" t="s">
        <v>520</v>
      </c>
      <c r="B3" s="574"/>
      <c r="C3" s="574"/>
      <c r="D3" s="574"/>
      <c r="E3" s="574"/>
      <c r="P3" s="574"/>
      <c r="Q3" s="574"/>
      <c r="R3" s="574"/>
      <c r="S3" s="574"/>
      <c r="T3" s="574"/>
    </row>
    <row r="4" spans="1:32" ht="18" customHeight="1" thickBot="1" x14ac:dyDescent="0.25">
      <c r="A4" s="139" t="s">
        <v>521</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ht="13.5" customHeigh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9" customHeight="1" x14ac:dyDescent="0.2">
      <c r="A7" s="360" t="s">
        <v>508</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ht="12.95" customHeigh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2.95" customHeight="1" x14ac:dyDescent="0.2">
      <c r="A9" s="346" t="s">
        <v>489</v>
      </c>
      <c r="B9" s="39">
        <v>55.3</v>
      </c>
      <c r="C9" s="39">
        <v>52.9</v>
      </c>
      <c r="D9" s="39">
        <v>68.900000000000006</v>
      </c>
      <c r="E9" s="39">
        <v>64</v>
      </c>
      <c r="F9" s="39">
        <v>65.099999999999994</v>
      </c>
      <c r="G9" s="39">
        <v>63.5</v>
      </c>
      <c r="H9" s="39">
        <v>62</v>
      </c>
      <c r="I9" s="39">
        <v>65.400000000000006</v>
      </c>
      <c r="J9" s="39">
        <v>80.2</v>
      </c>
      <c r="K9" s="39">
        <v>79.099999999999994</v>
      </c>
      <c r="L9" s="39">
        <v>81.7</v>
      </c>
      <c r="M9" s="39">
        <v>81.139475041635833</v>
      </c>
      <c r="N9" s="362"/>
      <c r="O9" s="362"/>
      <c r="P9" s="362"/>
      <c r="Q9" s="362"/>
      <c r="R9" s="362"/>
      <c r="S9" s="362"/>
      <c r="T9" s="362"/>
      <c r="U9" s="362"/>
      <c r="V9" s="362"/>
      <c r="W9" s="362"/>
      <c r="X9" s="362"/>
      <c r="Y9" s="362"/>
      <c r="Z9" s="362"/>
      <c r="AA9" s="362"/>
      <c r="AB9" s="362"/>
      <c r="AC9" s="362"/>
      <c r="AD9" s="362"/>
      <c r="AE9" s="362"/>
      <c r="AF9" s="362"/>
    </row>
    <row r="10" spans="1:32" s="316" customFormat="1" ht="12.9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47.4</v>
      </c>
      <c r="C11" s="39">
        <v>37.200000000000003</v>
      </c>
      <c r="D11" s="39">
        <v>61.5</v>
      </c>
      <c r="E11" s="39">
        <v>59.3</v>
      </c>
      <c r="F11" s="39">
        <v>58.4</v>
      </c>
      <c r="G11" s="39">
        <v>53.2</v>
      </c>
      <c r="H11" s="39">
        <v>50.7</v>
      </c>
      <c r="I11" s="39">
        <v>57.5</v>
      </c>
      <c r="J11" s="39">
        <v>70.400000000000006</v>
      </c>
      <c r="K11" s="39">
        <v>69.3</v>
      </c>
      <c r="L11" s="39">
        <v>75.8</v>
      </c>
      <c r="M11" s="39">
        <v>75.025801959019816</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2.95" customHeight="1" x14ac:dyDescent="0.2">
      <c r="A12" s="349" t="s">
        <v>491</v>
      </c>
      <c r="B12" s="39">
        <v>3.3</v>
      </c>
      <c r="C12" s="39">
        <v>4.8</v>
      </c>
      <c r="D12" s="39">
        <v>2.5</v>
      </c>
      <c r="E12" s="39">
        <v>1.2</v>
      </c>
      <c r="F12" s="39">
        <v>0.8</v>
      </c>
      <c r="G12" s="39">
        <v>1</v>
      </c>
      <c r="H12" s="39">
        <v>0.9</v>
      </c>
      <c r="I12" s="39">
        <v>0.7</v>
      </c>
      <c r="J12" s="39">
        <v>1</v>
      </c>
      <c r="K12" s="39">
        <v>2</v>
      </c>
      <c r="L12" s="39">
        <v>1.1000000000000001</v>
      </c>
      <c r="M12" s="39">
        <v>0.99094413727807384</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9" t="s">
        <v>492</v>
      </c>
      <c r="B13" s="39">
        <v>3.3</v>
      </c>
      <c r="C13" s="39">
        <v>7</v>
      </c>
      <c r="D13" s="39">
        <v>4.0999999999999996</v>
      </c>
      <c r="E13" s="39">
        <v>2</v>
      </c>
      <c r="F13" s="39">
        <v>2.9</v>
      </c>
      <c r="G13" s="39">
        <v>4</v>
      </c>
      <c r="H13" s="39">
        <v>2.9</v>
      </c>
      <c r="I13" s="39">
        <v>3</v>
      </c>
      <c r="J13" s="39">
        <v>5.2</v>
      </c>
      <c r="K13" s="39">
        <v>2</v>
      </c>
      <c r="L13" s="39">
        <v>1.4</v>
      </c>
      <c r="M13" s="39">
        <v>0.74337006775495096</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6" t="s">
        <v>493</v>
      </c>
      <c r="B14" s="39">
        <v>27.9</v>
      </c>
      <c r="C14" s="39">
        <v>27</v>
      </c>
      <c r="D14" s="39">
        <v>14.8</v>
      </c>
      <c r="E14" s="39">
        <v>12.8</v>
      </c>
      <c r="F14" s="39">
        <v>12.7</v>
      </c>
      <c r="G14" s="39">
        <v>13</v>
      </c>
      <c r="H14" s="39">
        <v>13.5</v>
      </c>
      <c r="I14" s="39">
        <v>12.5</v>
      </c>
      <c r="J14" s="39">
        <v>9.3000000000000007</v>
      </c>
      <c r="K14" s="39">
        <v>10.8</v>
      </c>
      <c r="L14" s="39">
        <v>9</v>
      </c>
      <c r="M14" s="39">
        <v>7.3423041846820274</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2.95" customHeight="1" x14ac:dyDescent="0.2">
      <c r="A15" s="346" t="s">
        <v>494</v>
      </c>
      <c r="B15" s="39">
        <v>5.8</v>
      </c>
      <c r="C15" s="39">
        <v>4.7</v>
      </c>
      <c r="D15" s="39">
        <v>2.4</v>
      </c>
      <c r="E15" s="39">
        <v>2.2000000000000002</v>
      </c>
      <c r="F15" s="39">
        <v>2.1</v>
      </c>
      <c r="G15" s="39">
        <v>2.2000000000000002</v>
      </c>
      <c r="H15" s="39">
        <v>2.4</v>
      </c>
      <c r="I15" s="39">
        <v>2.2000000000000002</v>
      </c>
      <c r="J15" s="39">
        <v>1.8</v>
      </c>
      <c r="K15" s="39">
        <v>1.9</v>
      </c>
      <c r="L15" s="39">
        <v>1.3</v>
      </c>
      <c r="M15" s="39">
        <v>0.64812993270435226</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75" customHeight="1" x14ac:dyDescent="0.2">
      <c r="A16" s="346" t="s">
        <v>495</v>
      </c>
      <c r="B16" s="39">
        <v>4.0999999999999996</v>
      </c>
      <c r="C16" s="39">
        <v>7.2</v>
      </c>
      <c r="D16" s="39">
        <v>4.9000000000000004</v>
      </c>
      <c r="E16" s="39">
        <v>8.6</v>
      </c>
      <c r="F16" s="39">
        <v>9.1999999999999993</v>
      </c>
      <c r="G16" s="39">
        <v>10.3</v>
      </c>
      <c r="H16" s="39">
        <v>8.6</v>
      </c>
      <c r="I16" s="39">
        <v>10</v>
      </c>
      <c r="J16" s="39">
        <v>2.2000000000000002</v>
      </c>
      <c r="K16" s="39">
        <v>3.1</v>
      </c>
      <c r="L16" s="39">
        <v>3.4</v>
      </c>
      <c r="M16" s="39">
        <v>1.1546011031881587</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95" customHeight="1" x14ac:dyDescent="0.2">
      <c r="A17" s="346" t="s">
        <v>496</v>
      </c>
      <c r="B17" s="39">
        <v>6.9</v>
      </c>
      <c r="C17" s="39">
        <v>8.1999999999999993</v>
      </c>
      <c r="D17" s="39">
        <v>9</v>
      </c>
      <c r="E17" s="39">
        <v>12.5</v>
      </c>
      <c r="F17" s="39">
        <v>10.8</v>
      </c>
      <c r="G17" s="39">
        <v>11</v>
      </c>
      <c r="H17" s="39">
        <v>13.5</v>
      </c>
      <c r="I17" s="39">
        <v>9.8000000000000007</v>
      </c>
      <c r="J17" s="39">
        <v>6.5</v>
      </c>
      <c r="K17" s="39">
        <v>5.0999999999999996</v>
      </c>
      <c r="L17" s="39">
        <v>4.5999999999999996</v>
      </c>
      <c r="M17" s="39">
        <v>9.7154897377896319</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95" customHeight="1"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ht="10.1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ht="12.95" customHeigh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ht="12.95" customHeigh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ht="12.95" customHeight="1" x14ac:dyDescent="0.2">
      <c r="A22" s="247"/>
    </row>
    <row r="23" spans="1:32" s="586" customFormat="1" ht="18" customHeight="1" x14ac:dyDescent="0.25">
      <c r="A23" s="154" t="s">
        <v>522</v>
      </c>
    </row>
    <row r="24" spans="1:32" s="589" customFormat="1" ht="18" customHeight="1" x14ac:dyDescent="0.2">
      <c r="A24" s="154" t="s">
        <v>523</v>
      </c>
    </row>
    <row r="25" spans="1:32" s="310" customFormat="1" ht="18" customHeight="1" thickBot="1" x14ac:dyDescent="0.25">
      <c r="A25" s="139" t="s">
        <v>524</v>
      </c>
      <c r="B25" s="590"/>
      <c r="C25" s="590"/>
      <c r="D25" s="590"/>
      <c r="E25" s="590"/>
      <c r="F25" s="590"/>
      <c r="G25" s="306"/>
      <c r="H25" s="306"/>
      <c r="I25" s="306"/>
      <c r="J25" s="306"/>
      <c r="K25" s="306"/>
      <c r="L25" s="306"/>
      <c r="M25" s="306"/>
      <c r="N25" s="577"/>
      <c r="O25" s="577"/>
      <c r="P25" s="577"/>
      <c r="Q25" s="577"/>
      <c r="R25" s="577"/>
      <c r="S25" s="577"/>
      <c r="T25" s="577"/>
      <c r="U25" s="577"/>
      <c r="V25" s="577"/>
      <c r="W25" s="577"/>
      <c r="X25" s="577"/>
      <c r="Y25" s="577"/>
      <c r="Z25" s="577"/>
      <c r="AA25" s="577"/>
      <c r="AB25" s="577"/>
      <c r="AC25" s="577"/>
      <c r="AD25" s="577"/>
      <c r="AE25" s="577"/>
      <c r="AF25" s="577"/>
    </row>
    <row r="26" spans="1:32" s="316" customFormat="1" ht="18" customHeight="1" thickBot="1" x14ac:dyDescent="0.25">
      <c r="A26" s="580"/>
      <c r="B26" s="580">
        <v>2014</v>
      </c>
      <c r="C26" s="580">
        <v>2015</v>
      </c>
      <c r="D26" s="580">
        <v>2016</v>
      </c>
      <c r="E26" s="580">
        <v>2017</v>
      </c>
      <c r="F26" s="580">
        <v>2018</v>
      </c>
      <c r="G26" s="575">
        <v>2019</v>
      </c>
      <c r="H26" s="580">
        <v>2020</v>
      </c>
      <c r="I26" s="575">
        <v>2021</v>
      </c>
      <c r="J26" s="580">
        <v>2022</v>
      </c>
      <c r="K26" s="575">
        <v>2023</v>
      </c>
      <c r="L26" s="580">
        <v>2024</v>
      </c>
      <c r="M26" s="575">
        <v>2025</v>
      </c>
      <c r="N26" s="362"/>
      <c r="O26" s="362"/>
      <c r="P26" s="362"/>
      <c r="Q26" s="362"/>
      <c r="R26" s="362"/>
      <c r="S26" s="362"/>
      <c r="T26" s="362"/>
      <c r="U26" s="362"/>
      <c r="V26" s="362"/>
      <c r="W26" s="362"/>
      <c r="X26" s="362"/>
      <c r="Y26" s="362"/>
      <c r="Z26" s="362"/>
      <c r="AA26" s="362"/>
      <c r="AB26" s="362"/>
      <c r="AC26" s="362"/>
      <c r="AD26" s="362"/>
      <c r="AE26" s="362"/>
      <c r="AF26" s="362"/>
    </row>
    <row r="27" spans="1:32" s="316" customFormat="1" ht="12.95" customHeight="1" x14ac:dyDescent="0.2">
      <c r="A27" s="141"/>
      <c r="B27" s="362"/>
      <c r="C27" s="362"/>
      <c r="D27" s="362"/>
      <c r="E27" s="362"/>
      <c r="F27" s="362"/>
      <c r="G27" s="577"/>
      <c r="H27" s="577"/>
      <c r="I27" s="577"/>
      <c r="J27" s="577"/>
      <c r="K27" s="577"/>
      <c r="L27" s="577"/>
      <c r="M27" s="577"/>
      <c r="N27" s="362"/>
      <c r="O27" s="362"/>
      <c r="P27" s="362"/>
      <c r="Q27" s="362"/>
      <c r="R27" s="362"/>
      <c r="S27" s="362"/>
      <c r="T27" s="362"/>
      <c r="U27" s="362"/>
      <c r="V27" s="362"/>
      <c r="W27" s="362"/>
      <c r="X27" s="362"/>
      <c r="Y27" s="362"/>
      <c r="Z27" s="362"/>
      <c r="AA27" s="362"/>
      <c r="AB27" s="362"/>
      <c r="AC27" s="362"/>
      <c r="AD27" s="362"/>
      <c r="AE27" s="362"/>
      <c r="AF27" s="362"/>
    </row>
    <row r="28" spans="1:32" s="316" customFormat="1" ht="37.9" customHeight="1" x14ac:dyDescent="0.2">
      <c r="A28" s="360" t="s">
        <v>508</v>
      </c>
      <c r="B28" s="323">
        <v>100</v>
      </c>
      <c r="C28" s="323">
        <v>100</v>
      </c>
      <c r="D28" s="323">
        <v>100</v>
      </c>
      <c r="E28" s="323">
        <v>100</v>
      </c>
      <c r="F28" s="323">
        <v>100</v>
      </c>
      <c r="G28" s="323">
        <v>100</v>
      </c>
      <c r="H28" s="323">
        <v>100</v>
      </c>
      <c r="I28" s="323">
        <v>100</v>
      </c>
      <c r="J28" s="323">
        <v>100</v>
      </c>
      <c r="K28" s="323">
        <v>100</v>
      </c>
      <c r="L28" s="323">
        <v>100</v>
      </c>
      <c r="M28" s="323">
        <v>100</v>
      </c>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488</v>
      </c>
      <c r="B29" s="362"/>
      <c r="C29" s="362"/>
      <c r="D29" s="362"/>
      <c r="E29" s="362"/>
      <c r="F29" s="362"/>
      <c r="G29" s="333"/>
      <c r="H29" s="333"/>
      <c r="I29" s="333"/>
      <c r="J29" s="333"/>
      <c r="K29" s="333"/>
      <c r="L29" s="333"/>
      <c r="M29" s="333"/>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346" t="s">
        <v>489</v>
      </c>
      <c r="B30" s="39">
        <v>60.3</v>
      </c>
      <c r="C30" s="39">
        <v>80.900000000000006</v>
      </c>
      <c r="D30" s="39">
        <v>78.400000000000006</v>
      </c>
      <c r="E30" s="39">
        <v>80.2</v>
      </c>
      <c r="F30" s="39">
        <v>76.5</v>
      </c>
      <c r="G30" s="39">
        <v>49.5</v>
      </c>
      <c r="H30" s="39">
        <v>68</v>
      </c>
      <c r="I30" s="39">
        <v>63</v>
      </c>
      <c r="J30" s="39">
        <v>77.900000000000006</v>
      </c>
      <c r="K30" s="39">
        <v>68.599999999999994</v>
      </c>
      <c r="L30" s="39">
        <v>89.2</v>
      </c>
      <c r="M30" s="39">
        <v>73.124471154670431</v>
      </c>
      <c r="N30" s="362"/>
      <c r="O30" s="362"/>
      <c r="P30" s="362"/>
      <c r="Q30" s="362"/>
      <c r="R30" s="362"/>
      <c r="S30" s="362"/>
      <c r="T30" s="362"/>
      <c r="U30" s="362"/>
      <c r="V30" s="362"/>
      <c r="W30" s="362"/>
      <c r="X30" s="362"/>
      <c r="Y30" s="362"/>
      <c r="Z30" s="362"/>
      <c r="AA30" s="362"/>
      <c r="AB30" s="362"/>
      <c r="AC30" s="362"/>
      <c r="AD30" s="362"/>
      <c r="AE30" s="362"/>
      <c r="AF30" s="362"/>
    </row>
    <row r="31" spans="1:32" s="316" customFormat="1" ht="12.95" customHeight="1" x14ac:dyDescent="0.2">
      <c r="A31" s="579" t="s">
        <v>406</v>
      </c>
      <c r="B31" s="39"/>
      <c r="C31" s="39"/>
      <c r="D31" s="39"/>
      <c r="E31" s="39"/>
      <c r="F31" s="39"/>
      <c r="G31" s="39"/>
      <c r="H31" s="39"/>
      <c r="I31" s="39"/>
      <c r="J31" s="39"/>
      <c r="K31" s="39"/>
      <c r="L31" s="39"/>
      <c r="M31" s="39"/>
      <c r="N31" s="362"/>
      <c r="O31" s="362"/>
      <c r="P31" s="362"/>
      <c r="Q31" s="362"/>
      <c r="R31" s="362"/>
      <c r="S31" s="362"/>
      <c r="T31" s="362"/>
      <c r="U31" s="362"/>
      <c r="V31" s="362"/>
      <c r="W31" s="362"/>
      <c r="X31" s="362"/>
      <c r="Y31" s="362"/>
      <c r="Z31" s="362"/>
      <c r="AA31" s="362"/>
      <c r="AB31" s="362"/>
      <c r="AC31" s="362"/>
      <c r="AD31" s="362"/>
      <c r="AE31" s="362"/>
      <c r="AF31" s="362"/>
    </row>
    <row r="32" spans="1:32" s="316" customFormat="1" ht="24" customHeight="1" x14ac:dyDescent="0.2">
      <c r="A32" s="349" t="s">
        <v>490</v>
      </c>
      <c r="B32" s="39">
        <v>48.7</v>
      </c>
      <c r="C32" s="39">
        <v>74</v>
      </c>
      <c r="D32" s="39">
        <v>73.599999999999994</v>
      </c>
      <c r="E32" s="39">
        <v>71.5</v>
      </c>
      <c r="F32" s="39">
        <v>69.2</v>
      </c>
      <c r="G32" s="39">
        <v>32.799999999999997</v>
      </c>
      <c r="H32" s="39">
        <v>51.6</v>
      </c>
      <c r="I32" s="39">
        <v>53.3</v>
      </c>
      <c r="J32" s="39">
        <v>71.099999999999994</v>
      </c>
      <c r="K32" s="39">
        <v>61.4</v>
      </c>
      <c r="L32" s="39">
        <v>85.6</v>
      </c>
      <c r="M32" s="39">
        <v>53.109560111623551</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491</v>
      </c>
      <c r="B33" s="39">
        <v>1.2</v>
      </c>
      <c r="C33" s="39">
        <v>0.4</v>
      </c>
      <c r="D33" s="39">
        <v>0.7</v>
      </c>
      <c r="E33" s="39">
        <v>0.5</v>
      </c>
      <c r="F33" s="39">
        <v>2.5</v>
      </c>
      <c r="G33" s="39">
        <v>2.9</v>
      </c>
      <c r="H33" s="39">
        <v>2.5</v>
      </c>
      <c r="I33" s="39">
        <v>3</v>
      </c>
      <c r="J33" s="39">
        <v>1.5</v>
      </c>
      <c r="K33" s="39">
        <v>0.3</v>
      </c>
      <c r="L33" s="39">
        <v>0.2</v>
      </c>
      <c r="M33" s="39">
        <v>4.4677660262196342E-2</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9" t="s">
        <v>492</v>
      </c>
      <c r="B34" s="39">
        <v>0.8</v>
      </c>
      <c r="C34" s="39">
        <v>0.7</v>
      </c>
      <c r="D34" s="39">
        <v>1</v>
      </c>
      <c r="E34" s="39">
        <v>0.9</v>
      </c>
      <c r="F34" s="39">
        <v>1.2</v>
      </c>
      <c r="G34" s="39">
        <v>0.9</v>
      </c>
      <c r="H34" s="39">
        <v>1</v>
      </c>
      <c r="I34" s="39">
        <v>0.6</v>
      </c>
      <c r="J34" s="39">
        <v>1.7</v>
      </c>
      <c r="K34" s="39">
        <v>0.8</v>
      </c>
      <c r="L34" s="39">
        <v>0.6</v>
      </c>
      <c r="M34" s="39">
        <v>1.4342108846075881</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493</v>
      </c>
      <c r="B35" s="39">
        <v>5.2</v>
      </c>
      <c r="C35" s="39">
        <v>3</v>
      </c>
      <c r="D35" s="39">
        <v>3</v>
      </c>
      <c r="E35" s="39">
        <v>3.2</v>
      </c>
      <c r="F35" s="39">
        <v>4.7</v>
      </c>
      <c r="G35" s="39">
        <v>8.1</v>
      </c>
      <c r="H35" s="39">
        <v>9.6999999999999993</v>
      </c>
      <c r="I35" s="39">
        <v>10</v>
      </c>
      <c r="J35" s="39">
        <v>7</v>
      </c>
      <c r="K35" s="39">
        <v>11.7</v>
      </c>
      <c r="L35" s="39">
        <v>5.8</v>
      </c>
      <c r="M35" s="39">
        <v>19.436534526351245</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494</v>
      </c>
      <c r="B36" s="39">
        <v>0.9</v>
      </c>
      <c r="C36" s="39">
        <v>0.5</v>
      </c>
      <c r="D36" s="39">
        <v>0.5</v>
      </c>
      <c r="E36" s="39">
        <v>0.6</v>
      </c>
      <c r="F36" s="39">
        <v>0.6</v>
      </c>
      <c r="G36" s="39">
        <v>1.4</v>
      </c>
      <c r="H36" s="39">
        <v>1.7</v>
      </c>
      <c r="I36" s="39">
        <v>1.4</v>
      </c>
      <c r="J36" s="39">
        <v>1.4</v>
      </c>
      <c r="K36" s="39">
        <v>2</v>
      </c>
      <c r="L36" s="39">
        <v>0.9</v>
      </c>
      <c r="M36" s="39">
        <v>1.8841517346126806</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495</v>
      </c>
      <c r="B37" s="39">
        <v>5.9</v>
      </c>
      <c r="C37" s="39">
        <v>6</v>
      </c>
      <c r="D37" s="39">
        <v>6.4</v>
      </c>
      <c r="E37" s="39">
        <v>6.8</v>
      </c>
      <c r="F37" s="39">
        <v>6.3</v>
      </c>
      <c r="G37" s="39">
        <v>33.299999999999997</v>
      </c>
      <c r="H37" s="39">
        <v>5.9</v>
      </c>
      <c r="I37" s="39">
        <v>10.3</v>
      </c>
      <c r="J37" s="39">
        <v>5.6</v>
      </c>
      <c r="K37" s="39">
        <v>14.3</v>
      </c>
      <c r="L37" s="39">
        <v>2.2000000000000002</v>
      </c>
      <c r="M37" s="39">
        <v>3.0515447074117512</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x14ac:dyDescent="0.2">
      <c r="A38" s="346" t="s">
        <v>496</v>
      </c>
      <c r="B38" s="39">
        <v>27.7</v>
      </c>
      <c r="C38" s="39">
        <v>9.6</v>
      </c>
      <c r="D38" s="39">
        <v>11.7</v>
      </c>
      <c r="E38" s="39">
        <v>9.1999999999999993</v>
      </c>
      <c r="F38" s="39">
        <v>11.9</v>
      </c>
      <c r="G38" s="39">
        <v>7.6</v>
      </c>
      <c r="H38" s="39">
        <v>14.8</v>
      </c>
      <c r="I38" s="39">
        <v>15.3</v>
      </c>
      <c r="J38" s="39">
        <v>8.1</v>
      </c>
      <c r="K38" s="39">
        <v>3.5</v>
      </c>
      <c r="L38" s="39">
        <v>2</v>
      </c>
      <c r="M38" s="39">
        <v>2.5032978769538907</v>
      </c>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thickBot="1" x14ac:dyDescent="0.25">
      <c r="A39" s="350"/>
      <c r="B39" s="334"/>
      <c r="C39" s="334"/>
      <c r="D39" s="334"/>
      <c r="E39" s="334"/>
      <c r="F39" s="334"/>
      <c r="G39" s="328"/>
      <c r="H39" s="328"/>
      <c r="I39" s="328"/>
      <c r="J39" s="328"/>
      <c r="K39" s="328"/>
      <c r="L39" s="328"/>
      <c r="M39" s="328"/>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46"/>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0" customFormat="1" ht="12.95" customHeight="1" x14ac:dyDescent="0.2">
      <c r="A41" s="360"/>
      <c r="B41" s="577"/>
      <c r="C41" s="577"/>
      <c r="D41" s="577"/>
      <c r="E41" s="577"/>
      <c r="F41" s="577"/>
      <c r="G41" s="577"/>
      <c r="H41" s="577"/>
      <c r="I41" s="577"/>
      <c r="J41" s="577"/>
      <c r="K41" s="577"/>
      <c r="L41" s="577"/>
      <c r="M41" s="577"/>
      <c r="N41" s="577"/>
      <c r="O41" s="577"/>
      <c r="P41" s="577"/>
      <c r="Q41" s="577"/>
      <c r="R41" s="577"/>
      <c r="S41" s="577"/>
      <c r="T41" s="577"/>
      <c r="U41" s="577"/>
      <c r="V41" s="577"/>
      <c r="W41" s="577"/>
      <c r="X41" s="577"/>
      <c r="Y41" s="577"/>
      <c r="Z41" s="577"/>
      <c r="AA41" s="577"/>
      <c r="AB41" s="577"/>
      <c r="AC41" s="577"/>
      <c r="AD41" s="577"/>
      <c r="AE41" s="577"/>
      <c r="AF41" s="577"/>
    </row>
    <row r="42" spans="1:32" s="316" customFormat="1" ht="12.95" customHeight="1" x14ac:dyDescent="0.2">
      <c r="A42" s="346" t="s">
        <v>525</v>
      </c>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hidden="1" customHeight="1" x14ac:dyDescent="0.2">
      <c r="A44" s="153" t="s">
        <v>505</v>
      </c>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24"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24"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0" customFormat="1" ht="12.95" customHeight="1" x14ac:dyDescent="0.2">
      <c r="A63" s="141"/>
      <c r="B63" s="577"/>
      <c r="C63" s="577"/>
      <c r="D63" s="577"/>
      <c r="E63" s="577"/>
      <c r="F63" s="577"/>
      <c r="G63" s="577"/>
      <c r="H63" s="577"/>
      <c r="I63" s="577"/>
      <c r="J63" s="577"/>
      <c r="K63" s="577"/>
      <c r="L63" s="577"/>
      <c r="M63" s="577"/>
      <c r="N63" s="577"/>
      <c r="O63" s="577"/>
      <c r="P63" s="577"/>
      <c r="Q63" s="577"/>
      <c r="R63" s="577"/>
      <c r="S63" s="577"/>
      <c r="T63" s="577"/>
      <c r="U63" s="577"/>
      <c r="V63" s="577"/>
      <c r="W63" s="577"/>
      <c r="X63" s="577"/>
      <c r="Y63" s="577"/>
      <c r="Z63" s="577"/>
      <c r="AA63" s="577"/>
      <c r="AB63" s="577"/>
      <c r="AC63" s="577"/>
      <c r="AD63" s="577"/>
      <c r="AE63" s="577"/>
      <c r="AF63" s="577"/>
    </row>
    <row r="64" spans="1:32"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24"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0" customFormat="1" ht="12.95" customHeight="1" x14ac:dyDescent="0.2">
      <c r="A81" s="141"/>
      <c r="B81" s="577"/>
      <c r="C81" s="577"/>
      <c r="D81" s="577"/>
      <c r="E81" s="577"/>
      <c r="F81" s="577"/>
      <c r="G81" s="577"/>
      <c r="H81" s="577"/>
      <c r="I81" s="577"/>
      <c r="J81" s="577"/>
      <c r="K81" s="577"/>
      <c r="L81" s="577"/>
      <c r="M81" s="577"/>
      <c r="N81" s="577"/>
      <c r="O81" s="577"/>
      <c r="P81" s="577"/>
      <c r="Q81" s="577"/>
      <c r="R81" s="577"/>
      <c r="S81" s="577"/>
      <c r="T81" s="577"/>
      <c r="U81" s="577"/>
      <c r="V81" s="577"/>
      <c r="W81" s="577"/>
      <c r="X81" s="577"/>
      <c r="Y81" s="577"/>
      <c r="Z81" s="577"/>
      <c r="AA81" s="577"/>
      <c r="AB81" s="577"/>
      <c r="AC81" s="577"/>
      <c r="AD81" s="577"/>
      <c r="AE81" s="577"/>
      <c r="AF81" s="577"/>
    </row>
    <row r="82" spans="1:32"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24"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24"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0" customFormat="1" ht="12.95" customHeight="1" x14ac:dyDescent="0.2">
      <c r="A103" s="141"/>
      <c r="B103" s="577"/>
      <c r="C103" s="577"/>
      <c r="D103" s="577"/>
      <c r="E103" s="577"/>
      <c r="F103" s="577"/>
      <c r="G103" s="577"/>
      <c r="H103" s="577"/>
      <c r="I103" s="577"/>
      <c r="J103" s="577"/>
      <c r="K103" s="577"/>
      <c r="L103" s="577"/>
      <c r="M103" s="577"/>
      <c r="N103" s="577"/>
      <c r="O103" s="577"/>
      <c r="P103" s="577"/>
      <c r="Q103" s="577"/>
      <c r="R103" s="577"/>
      <c r="S103" s="577"/>
      <c r="T103" s="577"/>
      <c r="U103" s="577"/>
      <c r="V103" s="577"/>
      <c r="W103" s="577"/>
      <c r="X103" s="577"/>
      <c r="Y103" s="577"/>
      <c r="Z103" s="577"/>
      <c r="AA103" s="577"/>
      <c r="AB103" s="577"/>
      <c r="AC103" s="577"/>
      <c r="AD103" s="577"/>
      <c r="AE103" s="577"/>
      <c r="AF103" s="577"/>
    </row>
    <row r="104" spans="1:32" s="316" customFormat="1" ht="12.95"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24"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0" customFormat="1" ht="12.95" customHeight="1" x14ac:dyDescent="0.2">
      <c r="A121" s="141"/>
      <c r="B121" s="577"/>
      <c r="C121" s="577"/>
      <c r="D121" s="577"/>
      <c r="E121" s="577"/>
      <c r="F121" s="577"/>
      <c r="G121" s="577"/>
      <c r="H121" s="577"/>
      <c r="I121" s="577"/>
      <c r="J121" s="577"/>
      <c r="K121" s="577"/>
      <c r="L121" s="577"/>
      <c r="M121" s="577"/>
      <c r="N121" s="577"/>
      <c r="O121" s="577"/>
      <c r="P121" s="577"/>
      <c r="Q121" s="577"/>
      <c r="R121" s="577"/>
      <c r="S121" s="577"/>
      <c r="T121" s="577"/>
      <c r="U121" s="577"/>
      <c r="V121" s="577"/>
      <c r="W121" s="577"/>
      <c r="X121" s="577"/>
      <c r="Y121" s="577"/>
      <c r="Z121" s="577"/>
      <c r="AA121" s="577"/>
      <c r="AB121" s="577"/>
      <c r="AC121" s="577"/>
      <c r="AD121" s="577"/>
      <c r="AE121" s="577"/>
      <c r="AF121" s="577"/>
    </row>
    <row r="122" spans="1:32"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24"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0" customFormat="1" ht="12.95" customHeight="1" x14ac:dyDescent="0.2">
      <c r="A135" s="141"/>
      <c r="B135" s="577"/>
      <c r="C135" s="577"/>
      <c r="D135" s="577"/>
      <c r="E135" s="577"/>
      <c r="F135" s="577"/>
      <c r="G135" s="577"/>
      <c r="H135" s="577"/>
      <c r="I135" s="577"/>
      <c r="J135" s="577"/>
      <c r="K135" s="577"/>
      <c r="L135" s="577"/>
      <c r="M135" s="577"/>
      <c r="N135" s="577"/>
      <c r="O135" s="577"/>
      <c r="P135" s="577"/>
      <c r="Q135" s="577"/>
      <c r="R135" s="577"/>
      <c r="S135" s="577"/>
      <c r="T135" s="577"/>
      <c r="U135" s="577"/>
      <c r="V135" s="577"/>
      <c r="W135" s="577"/>
      <c r="X135" s="577"/>
      <c r="Y135" s="577"/>
      <c r="Z135" s="577"/>
      <c r="AA135" s="577"/>
      <c r="AB135" s="577"/>
      <c r="AC135" s="577"/>
      <c r="AD135" s="577"/>
      <c r="AE135" s="577"/>
      <c r="AF135" s="577"/>
    </row>
    <row r="136" spans="1:32"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0" customFormat="1" ht="12.95" customHeight="1" x14ac:dyDescent="0.2">
      <c r="A143" s="141"/>
      <c r="B143" s="577"/>
      <c r="C143" s="577"/>
      <c r="D143" s="577"/>
      <c r="E143" s="577"/>
      <c r="F143" s="577"/>
      <c r="G143" s="577"/>
      <c r="H143" s="577"/>
      <c r="I143" s="577"/>
      <c r="J143" s="577"/>
      <c r="K143" s="577"/>
      <c r="L143" s="577"/>
      <c r="M143" s="577"/>
      <c r="N143" s="577"/>
      <c r="O143" s="577"/>
      <c r="P143" s="577"/>
      <c r="Q143" s="577"/>
      <c r="R143" s="577"/>
      <c r="S143" s="577"/>
      <c r="T143" s="577"/>
      <c r="U143" s="577"/>
      <c r="V143" s="577"/>
      <c r="W143" s="577"/>
      <c r="X143" s="577"/>
      <c r="Y143" s="577"/>
      <c r="Z143" s="577"/>
      <c r="AA143" s="577"/>
      <c r="AB143" s="577"/>
      <c r="AC143" s="577"/>
      <c r="AD143" s="577"/>
      <c r="AE143" s="577"/>
      <c r="AF143" s="577"/>
    </row>
    <row r="144" spans="1:32"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24"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0" customFormat="1" ht="12.95" customHeight="1" x14ac:dyDescent="0.2">
      <c r="A161" s="141"/>
      <c r="B161" s="577"/>
      <c r="C161" s="577"/>
      <c r="D161" s="577"/>
      <c r="E161" s="577"/>
      <c r="F161" s="577"/>
      <c r="G161" s="577"/>
      <c r="H161" s="577"/>
      <c r="I161" s="577"/>
      <c r="J161" s="577"/>
      <c r="K161" s="577"/>
      <c r="L161" s="577"/>
      <c r="M161" s="577"/>
      <c r="N161" s="577"/>
      <c r="O161" s="577"/>
      <c r="P161" s="577"/>
      <c r="Q161" s="577"/>
      <c r="R161" s="577"/>
      <c r="S161" s="577"/>
      <c r="T161" s="577"/>
      <c r="U161" s="577"/>
      <c r="V161" s="577"/>
      <c r="W161" s="577"/>
      <c r="X161" s="577"/>
      <c r="Y161" s="577"/>
      <c r="Z161" s="577"/>
      <c r="AA161" s="577"/>
      <c r="AB161" s="577"/>
      <c r="AC161" s="577"/>
      <c r="AD161" s="577"/>
      <c r="AE161" s="577"/>
      <c r="AF161" s="577"/>
    </row>
    <row r="162" spans="1:32"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24"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ht="12.95" customHeight="1" x14ac:dyDescent="0.2"/>
    <row r="177" spans="1:32" ht="12.95" customHeight="1" x14ac:dyDescent="0.2"/>
    <row r="178" spans="1:32" ht="12.95" customHeight="1" x14ac:dyDescent="0.2"/>
    <row r="179" spans="1:32" ht="12.95" customHeight="1" x14ac:dyDescent="0.2"/>
    <row r="180" spans="1:32" ht="12.95" customHeight="1" x14ac:dyDescent="0.2"/>
    <row r="181" spans="1:32" ht="12.95" customHeight="1" x14ac:dyDescent="0.2"/>
    <row r="182" spans="1:32" ht="12.95" customHeight="1" x14ac:dyDescent="0.2"/>
    <row r="183" spans="1:32" s="310" customFormat="1" ht="12.95" customHeight="1" x14ac:dyDescent="0.2">
      <c r="A183" s="141"/>
      <c r="B183" s="577"/>
      <c r="C183" s="577"/>
      <c r="D183" s="577"/>
      <c r="E183" s="577"/>
      <c r="F183" s="577"/>
      <c r="G183" s="577"/>
      <c r="H183" s="577"/>
      <c r="I183" s="577"/>
      <c r="J183" s="577"/>
      <c r="K183" s="577"/>
      <c r="L183" s="577"/>
      <c r="M183" s="577"/>
      <c r="N183" s="577"/>
      <c r="O183" s="577"/>
      <c r="P183" s="577"/>
      <c r="Q183" s="577"/>
      <c r="R183" s="577"/>
      <c r="S183" s="577"/>
      <c r="T183" s="577"/>
      <c r="U183" s="577"/>
      <c r="V183" s="577"/>
      <c r="W183" s="577"/>
      <c r="X183" s="577"/>
      <c r="Y183" s="577"/>
      <c r="Z183" s="577"/>
      <c r="AA183" s="577"/>
      <c r="AB183" s="577"/>
      <c r="AC183" s="577"/>
      <c r="AD183" s="577"/>
      <c r="AE183" s="577"/>
      <c r="AF183" s="577"/>
    </row>
    <row r="184" spans="1:32" s="316" customFormat="1" ht="12.95" customHeigh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24"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0" customFormat="1" ht="12.95" customHeight="1" x14ac:dyDescent="0.2">
      <c r="A201" s="141"/>
      <c r="B201" s="577"/>
      <c r="C201" s="577"/>
      <c r="D201" s="577"/>
      <c r="E201" s="577"/>
      <c r="F201" s="577"/>
      <c r="G201" s="577"/>
      <c r="H201" s="577"/>
      <c r="I201" s="577"/>
      <c r="J201" s="577"/>
      <c r="K201" s="577"/>
      <c r="L201" s="577"/>
      <c r="M201" s="577"/>
      <c r="N201" s="577"/>
      <c r="O201" s="577"/>
      <c r="P201" s="577"/>
      <c r="Q201" s="577"/>
      <c r="R201" s="577"/>
      <c r="S201" s="577"/>
      <c r="T201" s="577"/>
      <c r="U201" s="577"/>
      <c r="V201" s="577"/>
      <c r="W201" s="577"/>
      <c r="X201" s="577"/>
      <c r="Y201" s="577"/>
      <c r="Z201" s="577"/>
      <c r="AA201" s="577"/>
      <c r="AB201" s="577"/>
      <c r="AC201" s="577"/>
      <c r="AD201" s="577"/>
      <c r="AE201" s="577"/>
      <c r="AF201" s="577"/>
    </row>
    <row r="202" spans="1:32"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24"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ht="12.95" customHeight="1" x14ac:dyDescent="0.2"/>
    <row r="217" spans="1:32" ht="12.95" customHeight="1" x14ac:dyDescent="0.2"/>
    <row r="218" spans="1:32" ht="12.95" customHeight="1" x14ac:dyDescent="0.2"/>
    <row r="219" spans="1:32" ht="12.95" customHeight="1" x14ac:dyDescent="0.2"/>
    <row r="220" spans="1:32" ht="12.95" customHeight="1" x14ac:dyDescent="0.2"/>
    <row r="221" spans="1:32" ht="12.95" customHeight="1" x14ac:dyDescent="0.2"/>
    <row r="222" spans="1:32" ht="12.95" customHeight="1" x14ac:dyDescent="0.2"/>
    <row r="223" spans="1:32" s="310" customFormat="1" ht="12.95" customHeight="1" x14ac:dyDescent="0.2">
      <c r="A223" s="141"/>
      <c r="B223" s="577"/>
      <c r="C223" s="577"/>
      <c r="D223" s="577"/>
      <c r="E223" s="577"/>
      <c r="F223" s="577"/>
      <c r="G223" s="577"/>
      <c r="H223" s="577"/>
      <c r="I223" s="577"/>
      <c r="J223" s="577"/>
      <c r="K223" s="577"/>
      <c r="L223" s="577"/>
      <c r="M223" s="577"/>
      <c r="N223" s="577"/>
      <c r="O223" s="577"/>
      <c r="P223" s="577"/>
      <c r="Q223" s="577"/>
      <c r="R223" s="577"/>
      <c r="S223" s="577"/>
      <c r="T223" s="577"/>
      <c r="U223" s="577"/>
      <c r="V223" s="577"/>
      <c r="W223" s="577"/>
      <c r="X223" s="577"/>
      <c r="Y223" s="577"/>
      <c r="Z223" s="577"/>
      <c r="AA223" s="577"/>
      <c r="AB223" s="577"/>
      <c r="AC223" s="577"/>
      <c r="AD223" s="577"/>
      <c r="AE223" s="577"/>
      <c r="AF223" s="577"/>
    </row>
    <row r="224" spans="1:32" s="316" customFormat="1" ht="12.95" customHeigh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24"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0" customFormat="1" ht="12.95" customHeight="1" x14ac:dyDescent="0.2">
      <c r="A241" s="141"/>
      <c r="B241" s="577"/>
      <c r="C241" s="577"/>
      <c r="D241" s="577"/>
      <c r="E241" s="577"/>
      <c r="F241" s="577"/>
      <c r="G241" s="577"/>
      <c r="H241" s="577"/>
      <c r="I241" s="577"/>
      <c r="J241" s="577"/>
      <c r="K241" s="577"/>
      <c r="L241" s="577"/>
      <c r="M241" s="577"/>
      <c r="N241" s="577"/>
      <c r="O241" s="577"/>
      <c r="P241" s="577"/>
      <c r="Q241" s="577"/>
      <c r="R241" s="577"/>
      <c r="S241" s="577"/>
      <c r="T241" s="577"/>
      <c r="U241" s="577"/>
      <c r="V241" s="577"/>
      <c r="W241" s="577"/>
      <c r="X241" s="577"/>
      <c r="Y241" s="577"/>
      <c r="Z241" s="577"/>
      <c r="AA241" s="577"/>
      <c r="AB241" s="577"/>
      <c r="AC241" s="577"/>
      <c r="AD241" s="577"/>
      <c r="AE241" s="577"/>
      <c r="AF241" s="577"/>
    </row>
    <row r="242" spans="1:32"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24"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ht="12.95" customHeight="1" x14ac:dyDescent="0.2"/>
    <row r="257" spans="1:32" ht="12.95" customHeight="1" x14ac:dyDescent="0.2"/>
    <row r="258" spans="1:32" ht="12.95" customHeight="1" x14ac:dyDescent="0.2"/>
    <row r="259" spans="1:32" ht="12.95" customHeight="1" x14ac:dyDescent="0.2"/>
    <row r="260" spans="1:32" ht="12.95" customHeight="1" x14ac:dyDescent="0.2"/>
    <row r="261" spans="1:32" ht="12.95" customHeight="1" x14ac:dyDescent="0.2"/>
    <row r="262" spans="1:32" ht="12.95" customHeight="1" x14ac:dyDescent="0.2"/>
    <row r="263" spans="1:32" s="310" customFormat="1" ht="12.95" customHeight="1" x14ac:dyDescent="0.2">
      <c r="A263" s="141"/>
      <c r="B263" s="577"/>
      <c r="C263" s="577"/>
      <c r="D263" s="577"/>
      <c r="E263" s="577"/>
      <c r="F263" s="577"/>
      <c r="G263" s="577"/>
      <c r="H263" s="577"/>
      <c r="I263" s="577"/>
      <c r="J263" s="577"/>
      <c r="K263" s="577"/>
      <c r="L263" s="577"/>
      <c r="M263" s="577"/>
      <c r="N263" s="577"/>
      <c r="O263" s="577"/>
      <c r="P263" s="577"/>
      <c r="Q263" s="577"/>
      <c r="R263" s="577"/>
      <c r="S263" s="577"/>
      <c r="T263" s="577"/>
      <c r="U263" s="577"/>
      <c r="V263" s="577"/>
      <c r="W263" s="577"/>
      <c r="X263" s="577"/>
      <c r="Y263" s="577"/>
      <c r="Z263" s="577"/>
      <c r="AA263" s="577"/>
      <c r="AB263" s="577"/>
      <c r="AC263" s="577"/>
      <c r="AD263" s="577"/>
      <c r="AE263" s="577"/>
      <c r="AF263" s="577"/>
    </row>
    <row r="264" spans="1:32"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24"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0" customFormat="1" ht="12.95" customHeight="1" x14ac:dyDescent="0.2">
      <c r="A281" s="141"/>
      <c r="B281" s="577"/>
      <c r="C281" s="577"/>
      <c r="D281" s="577"/>
      <c r="E281" s="577"/>
      <c r="F281" s="577"/>
      <c r="G281" s="577"/>
      <c r="H281" s="577"/>
      <c r="I281" s="577"/>
      <c r="J281" s="577"/>
      <c r="K281" s="577"/>
      <c r="L281" s="577"/>
      <c r="M281" s="577"/>
      <c r="N281" s="577"/>
      <c r="O281" s="577"/>
      <c r="P281" s="577"/>
      <c r="Q281" s="577"/>
      <c r="R281" s="577"/>
      <c r="S281" s="577"/>
      <c r="T281" s="577"/>
      <c r="U281" s="577"/>
      <c r="V281" s="577"/>
      <c r="W281" s="577"/>
      <c r="X281" s="577"/>
      <c r="Y281" s="577"/>
      <c r="Z281" s="577"/>
      <c r="AA281" s="577"/>
      <c r="AB281" s="577"/>
      <c r="AC281" s="577"/>
      <c r="AD281" s="577"/>
      <c r="AE281" s="577"/>
      <c r="AF281" s="577"/>
    </row>
    <row r="282" spans="1:32"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24"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ht="12.95" customHeight="1" x14ac:dyDescent="0.2"/>
    <row r="297" spans="1:32" ht="12.95" customHeight="1" x14ac:dyDescent="0.2"/>
    <row r="298" spans="1:32" ht="12.95" customHeight="1" x14ac:dyDescent="0.2"/>
    <row r="299" spans="1:32" ht="12.95" customHeight="1" x14ac:dyDescent="0.2"/>
    <row r="300" spans="1:32" ht="12.95" customHeight="1" x14ac:dyDescent="0.2"/>
    <row r="301" spans="1:32" ht="12.95" customHeight="1" x14ac:dyDescent="0.2"/>
    <row r="302" spans="1:32" ht="12.95" customHeight="1" x14ac:dyDescent="0.2"/>
    <row r="303" spans="1:32" s="310" customFormat="1" ht="12.95" customHeight="1" x14ac:dyDescent="0.2">
      <c r="A303" s="141"/>
      <c r="B303" s="577"/>
      <c r="C303" s="577"/>
      <c r="D303" s="577"/>
      <c r="E303" s="577"/>
      <c r="F303" s="577"/>
      <c r="G303" s="577"/>
      <c r="H303" s="577"/>
      <c r="I303" s="577"/>
      <c r="J303" s="577"/>
      <c r="K303" s="577"/>
      <c r="L303" s="577"/>
      <c r="M303" s="577"/>
      <c r="N303" s="577"/>
      <c r="O303" s="577"/>
      <c r="P303" s="577"/>
      <c r="Q303" s="577"/>
      <c r="R303" s="577"/>
      <c r="S303" s="577"/>
      <c r="T303" s="577"/>
      <c r="U303" s="577"/>
      <c r="V303" s="577"/>
      <c r="W303" s="577"/>
      <c r="X303" s="577"/>
      <c r="Y303" s="577"/>
      <c r="Z303" s="577"/>
      <c r="AA303" s="577"/>
      <c r="AB303" s="577"/>
      <c r="AC303" s="577"/>
      <c r="AD303" s="577"/>
      <c r="AE303" s="577"/>
      <c r="AF303" s="577"/>
    </row>
    <row r="304" spans="1:32" s="316" customFormat="1" ht="12.9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24"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0" customFormat="1" ht="12.95" customHeight="1" x14ac:dyDescent="0.2">
      <c r="A325" s="141"/>
      <c r="B325" s="577"/>
      <c r="C325" s="577"/>
      <c r="D325" s="577"/>
      <c r="E325" s="577"/>
      <c r="F325" s="577"/>
      <c r="G325" s="577"/>
      <c r="H325" s="577"/>
      <c r="I325" s="577"/>
      <c r="J325" s="577"/>
      <c r="K325" s="577"/>
      <c r="L325" s="577"/>
      <c r="M325" s="577"/>
      <c r="N325" s="577"/>
      <c r="O325" s="577"/>
      <c r="P325" s="577"/>
      <c r="Q325" s="577"/>
      <c r="R325" s="577"/>
      <c r="S325" s="577"/>
      <c r="T325" s="577"/>
      <c r="U325" s="577"/>
      <c r="V325" s="577"/>
      <c r="W325" s="577"/>
      <c r="X325" s="577"/>
      <c r="Y325" s="577"/>
      <c r="Z325" s="577"/>
      <c r="AA325" s="577"/>
      <c r="AB325" s="577"/>
      <c r="AC325" s="577"/>
      <c r="AD325" s="577"/>
      <c r="AE325" s="577"/>
      <c r="AF325" s="577"/>
    </row>
    <row r="326" spans="1:32"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24"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ht="12.95" customHeight="1" x14ac:dyDescent="0.2"/>
    <row r="341" spans="1:32" ht="12.95" customHeight="1" x14ac:dyDescent="0.2"/>
    <row r="342" spans="1:32" ht="12.95" customHeight="1" x14ac:dyDescent="0.2"/>
    <row r="343" spans="1:32" ht="12.95" customHeight="1" x14ac:dyDescent="0.2"/>
    <row r="344" spans="1:32" ht="12.95" customHeight="1" x14ac:dyDescent="0.2"/>
    <row r="345" spans="1:32" ht="12.95" customHeight="1" x14ac:dyDescent="0.2"/>
    <row r="346" spans="1:32" ht="12.95" customHeight="1" x14ac:dyDescent="0.2"/>
    <row r="347" spans="1:32" s="310" customFormat="1" ht="12.95" customHeight="1" x14ac:dyDescent="0.2">
      <c r="A347" s="141"/>
      <c r="B347" s="577"/>
      <c r="C347" s="577"/>
      <c r="D347" s="577"/>
      <c r="E347" s="577"/>
      <c r="F347" s="577"/>
      <c r="G347" s="577"/>
      <c r="H347" s="577"/>
      <c r="I347" s="577"/>
      <c r="J347" s="577"/>
      <c r="K347" s="577"/>
      <c r="L347" s="577"/>
      <c r="M347" s="577"/>
      <c r="N347" s="577"/>
      <c r="O347" s="577"/>
      <c r="P347" s="577"/>
      <c r="Q347" s="577"/>
      <c r="R347" s="577"/>
      <c r="S347" s="577"/>
      <c r="T347" s="577"/>
      <c r="U347" s="577"/>
      <c r="V347" s="577"/>
      <c r="W347" s="577"/>
      <c r="X347" s="577"/>
      <c r="Y347" s="577"/>
      <c r="Z347" s="577"/>
      <c r="AA347" s="577"/>
      <c r="AB347" s="577"/>
      <c r="AC347" s="577"/>
      <c r="AD347" s="577"/>
      <c r="AE347" s="577"/>
      <c r="AF347" s="577"/>
    </row>
    <row r="348" spans="1:32" s="316" customFormat="1" ht="12.95" customHeigh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24"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0" customFormat="1" ht="12.95" customHeight="1" x14ac:dyDescent="0.2">
      <c r="A365" s="141"/>
      <c r="B365" s="577"/>
      <c r="C365" s="577"/>
      <c r="D365" s="577"/>
      <c r="E365" s="577"/>
      <c r="F365" s="577"/>
      <c r="G365" s="577"/>
      <c r="H365" s="577"/>
      <c r="I365" s="577"/>
      <c r="J365" s="577"/>
      <c r="K365" s="577"/>
      <c r="L365" s="577"/>
      <c r="M365" s="577"/>
      <c r="N365" s="577"/>
      <c r="O365" s="577"/>
      <c r="P365" s="577"/>
      <c r="Q365" s="577"/>
      <c r="R365" s="577"/>
      <c r="S365" s="577"/>
      <c r="T365" s="577"/>
      <c r="U365" s="577"/>
      <c r="V365" s="577"/>
      <c r="W365" s="577"/>
      <c r="X365" s="577"/>
      <c r="Y365" s="577"/>
      <c r="Z365" s="577"/>
      <c r="AA365" s="577"/>
      <c r="AB365" s="577"/>
      <c r="AC365" s="577"/>
      <c r="AD365" s="577"/>
      <c r="AE365" s="577"/>
      <c r="AF365" s="577"/>
    </row>
    <row r="366" spans="1:32" s="316" customFormat="1" ht="12.9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6" customFormat="1" ht="12.95" customHeigh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24"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0.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ht="12.95" customHeight="1" x14ac:dyDescent="0.2"/>
    <row r="381" spans="1:32" ht="12.95" customHeight="1" x14ac:dyDescent="0.2"/>
    <row r="382" spans="1:32" ht="12.95" customHeight="1" x14ac:dyDescent="0.2"/>
    <row r="383" spans="1:32" ht="12.95" customHeight="1" x14ac:dyDescent="0.2"/>
    <row r="384" spans="1:32" ht="12.95" customHeight="1" x14ac:dyDescent="0.2"/>
    <row r="385" spans="1:32" ht="12.95" customHeight="1" x14ac:dyDescent="0.2"/>
    <row r="386" spans="1:32" ht="12.95" customHeight="1" x14ac:dyDescent="0.2"/>
    <row r="387" spans="1:32" s="310" customFormat="1" ht="12.95" customHeight="1" x14ac:dyDescent="0.2">
      <c r="A387" s="141"/>
      <c r="B387" s="577"/>
      <c r="C387" s="577"/>
      <c r="D387" s="577"/>
      <c r="E387" s="577"/>
      <c r="F387" s="577"/>
      <c r="G387" s="577"/>
      <c r="H387" s="577"/>
      <c r="I387" s="577"/>
      <c r="J387" s="577"/>
      <c r="K387" s="577"/>
      <c r="L387" s="577"/>
      <c r="M387" s="577"/>
      <c r="N387" s="577"/>
      <c r="O387" s="577"/>
      <c r="P387" s="577"/>
      <c r="Q387" s="577"/>
      <c r="R387" s="577"/>
      <c r="S387" s="577"/>
      <c r="T387" s="577"/>
      <c r="U387" s="577"/>
      <c r="V387" s="577"/>
      <c r="W387" s="577"/>
      <c r="X387" s="577"/>
      <c r="Y387" s="577"/>
      <c r="Z387" s="577"/>
      <c r="AA387" s="577"/>
      <c r="AB387" s="577"/>
      <c r="AC387" s="577"/>
      <c r="AD387" s="577"/>
      <c r="AE387" s="577"/>
      <c r="AF387" s="577"/>
    </row>
    <row r="388" spans="1:32" s="316" customFormat="1" ht="12.95" customHeigh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24"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0" customFormat="1" ht="12.95" customHeight="1" x14ac:dyDescent="0.2">
      <c r="A405" s="141"/>
      <c r="B405" s="577"/>
      <c r="C405" s="577"/>
      <c r="D405" s="577"/>
      <c r="E405" s="577"/>
      <c r="F405" s="577"/>
      <c r="G405" s="577"/>
      <c r="H405" s="577"/>
      <c r="I405" s="577"/>
      <c r="J405" s="577"/>
      <c r="K405" s="577"/>
      <c r="L405" s="577"/>
      <c r="M405" s="577"/>
      <c r="N405" s="577"/>
      <c r="O405" s="577"/>
      <c r="P405" s="577"/>
      <c r="Q405" s="577"/>
      <c r="R405" s="577"/>
      <c r="S405" s="577"/>
      <c r="T405" s="577"/>
      <c r="U405" s="577"/>
      <c r="V405" s="577"/>
      <c r="W405" s="577"/>
      <c r="X405" s="577"/>
      <c r="Y405" s="577"/>
      <c r="Z405" s="577"/>
      <c r="AA405" s="577"/>
      <c r="AB405" s="577"/>
      <c r="AC405" s="577"/>
      <c r="AD405" s="577"/>
      <c r="AE405" s="577"/>
      <c r="AF405" s="577"/>
    </row>
    <row r="406" spans="1:32"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6" customFormat="1" ht="12.95" customHeigh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24"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12.95"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sheetData>
  <hyperlinks>
    <hyperlink ref="A1" location="Мазмуну!A1" display="МАЗМУНУНА  кайтуу" xr:uid="{00000000-0004-0000-8900-000000000000}"/>
  </hyperlinks>
  <pageMargins left="0.7" right="0.7" top="0.75" bottom="0.75" header="0.3" footer="0.3"/>
  <pageSetup paperSize="9" orientation="portrait" verticalDpi="0"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AF421"/>
  <sheetViews>
    <sheetView workbookViewId="0">
      <selection activeCell="O45" sqref="O45"/>
    </sheetView>
  </sheetViews>
  <sheetFormatPr defaultColWidth="9.28515625" defaultRowHeight="12" x14ac:dyDescent="0.2"/>
  <cols>
    <col min="1" max="1" width="42.5703125" style="152" customWidth="1"/>
    <col min="2" max="2" width="9.28515625" style="226" hidden="1" customWidth="1"/>
    <col min="3" max="5" width="8.7109375" style="226" hidden="1" customWidth="1"/>
    <col min="6" max="6" width="8.7109375" style="305" hidden="1" customWidth="1"/>
    <col min="7" max="8" width="9.42578125" style="305" hidden="1" customWidth="1"/>
    <col min="9" max="13" width="9.42578125" style="305" customWidth="1"/>
    <col min="14"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526</v>
      </c>
      <c r="B2" s="574"/>
      <c r="C2" s="574"/>
      <c r="D2" s="574"/>
      <c r="E2" s="574"/>
      <c r="P2" s="574"/>
      <c r="Q2" s="574"/>
      <c r="R2" s="574"/>
      <c r="S2" s="574"/>
      <c r="T2" s="574"/>
    </row>
    <row r="3" spans="1:32" s="573" customFormat="1" ht="18" customHeight="1" x14ac:dyDescent="0.25">
      <c r="A3" s="154" t="s">
        <v>523</v>
      </c>
      <c r="B3" s="574"/>
      <c r="C3" s="574"/>
      <c r="D3" s="574"/>
      <c r="E3" s="574"/>
      <c r="P3" s="574"/>
      <c r="Q3" s="574"/>
      <c r="R3" s="574"/>
      <c r="S3" s="574"/>
      <c r="T3" s="574"/>
    </row>
    <row r="4" spans="1:32" ht="18" customHeight="1" thickBot="1" x14ac:dyDescent="0.25">
      <c r="A4" s="247" t="s">
        <v>524</v>
      </c>
      <c r="B4" s="584"/>
      <c r="C4" s="584"/>
      <c r="D4" s="584"/>
      <c r="E4" s="584"/>
      <c r="F4" s="584"/>
      <c r="G4" s="306"/>
      <c r="H4" s="306"/>
      <c r="I4" s="306"/>
      <c r="J4" s="306"/>
      <c r="K4" s="306"/>
      <c r="L4" s="306"/>
      <c r="M4" s="306"/>
    </row>
    <row r="5" spans="1:32" s="585" customFormat="1" ht="18" customHeight="1" thickBot="1" x14ac:dyDescent="0.25">
      <c r="A5" s="335"/>
      <c r="B5" s="580">
        <v>2014</v>
      </c>
      <c r="C5" s="580">
        <v>2015</v>
      </c>
      <c r="D5" s="580">
        <v>2016</v>
      </c>
      <c r="E5" s="580">
        <v>2017</v>
      </c>
      <c r="F5" s="580">
        <v>2018</v>
      </c>
      <c r="G5" s="575">
        <v>2019</v>
      </c>
      <c r="H5" s="580">
        <v>2020</v>
      </c>
      <c r="I5" s="575">
        <v>2021</v>
      </c>
      <c r="J5" s="580">
        <v>2022</v>
      </c>
      <c r="K5" s="575">
        <v>2023</v>
      </c>
      <c r="L5" s="580">
        <v>2024</v>
      </c>
      <c r="M5" s="575">
        <v>2025</v>
      </c>
    </row>
    <row r="6" spans="1:32" s="353" customFormat="1" x14ac:dyDescent="0.2">
      <c r="A6" s="141"/>
      <c r="G6" s="577"/>
      <c r="H6" s="577"/>
      <c r="I6" s="577"/>
      <c r="J6" s="577"/>
      <c r="K6" s="577"/>
      <c r="L6" s="577"/>
      <c r="M6" s="577"/>
    </row>
    <row r="7" spans="1:32" s="310" customFormat="1" ht="39" customHeight="1" x14ac:dyDescent="0.2">
      <c r="A7" s="360" t="s">
        <v>508</v>
      </c>
      <c r="B7" s="323">
        <v>100</v>
      </c>
      <c r="C7" s="323">
        <v>100</v>
      </c>
      <c r="D7" s="323">
        <v>100</v>
      </c>
      <c r="E7" s="323">
        <v>100</v>
      </c>
      <c r="F7" s="323">
        <v>100</v>
      </c>
      <c r="G7" s="323">
        <v>100</v>
      </c>
      <c r="H7" s="323">
        <v>100</v>
      </c>
      <c r="I7" s="323">
        <v>100</v>
      </c>
      <c r="J7" s="323">
        <v>100</v>
      </c>
      <c r="K7" s="323">
        <v>100</v>
      </c>
      <c r="L7" s="323">
        <v>100</v>
      </c>
      <c r="M7" s="323">
        <v>100</v>
      </c>
      <c r="N7" s="577"/>
      <c r="O7" s="577"/>
      <c r="P7" s="577"/>
      <c r="Q7" s="577"/>
      <c r="R7" s="577"/>
      <c r="S7" s="577"/>
      <c r="T7" s="577"/>
      <c r="U7" s="577"/>
      <c r="V7" s="577"/>
      <c r="W7" s="577"/>
      <c r="X7" s="577"/>
      <c r="Y7" s="577"/>
      <c r="Z7" s="577"/>
      <c r="AA7" s="577"/>
      <c r="AB7" s="577"/>
      <c r="AC7" s="577"/>
      <c r="AD7" s="577"/>
      <c r="AE7" s="577"/>
      <c r="AF7" s="577"/>
    </row>
    <row r="8" spans="1:32" s="312" customFormat="1" x14ac:dyDescent="0.2">
      <c r="A8" s="346" t="s">
        <v>488</v>
      </c>
      <c r="B8" s="578"/>
      <c r="C8" s="578"/>
      <c r="D8" s="578"/>
      <c r="E8" s="578"/>
      <c r="F8" s="578"/>
      <c r="G8" s="333"/>
      <c r="H8" s="333"/>
      <c r="I8" s="333"/>
      <c r="J8" s="333"/>
      <c r="K8" s="333"/>
      <c r="L8" s="333"/>
      <c r="M8" s="333"/>
      <c r="N8" s="578"/>
      <c r="O8" s="578"/>
      <c r="P8" s="578"/>
      <c r="Q8" s="578"/>
      <c r="R8" s="578"/>
      <c r="S8" s="578"/>
      <c r="T8" s="578"/>
      <c r="U8" s="578"/>
      <c r="V8" s="578"/>
      <c r="W8" s="578"/>
      <c r="X8" s="578"/>
      <c r="Y8" s="578"/>
      <c r="Z8" s="578"/>
      <c r="AA8" s="578"/>
      <c r="AB8" s="578"/>
      <c r="AC8" s="578"/>
      <c r="AD8" s="578"/>
      <c r="AE8" s="578"/>
      <c r="AF8" s="578"/>
    </row>
    <row r="9" spans="1:32" s="316" customFormat="1" x14ac:dyDescent="0.2">
      <c r="A9" s="346" t="s">
        <v>489</v>
      </c>
      <c r="B9" s="39">
        <v>80.5</v>
      </c>
      <c r="C9" s="39">
        <v>82.7</v>
      </c>
      <c r="D9" s="39">
        <v>76.099999999999994</v>
      </c>
      <c r="E9" s="39">
        <v>84.2</v>
      </c>
      <c r="F9" s="39">
        <v>86.5</v>
      </c>
      <c r="G9" s="39">
        <v>85.9</v>
      </c>
      <c r="H9" s="39">
        <v>84.5</v>
      </c>
      <c r="I9" s="39">
        <v>82.6</v>
      </c>
      <c r="J9" s="39">
        <v>89.6</v>
      </c>
      <c r="K9" s="39">
        <v>85.3</v>
      </c>
      <c r="L9" s="39">
        <v>80.599999999999994</v>
      </c>
      <c r="M9" s="39">
        <v>79.827788691788228</v>
      </c>
      <c r="N9" s="362"/>
      <c r="O9" s="362"/>
      <c r="P9" s="362"/>
      <c r="Q9" s="362"/>
      <c r="R9" s="362"/>
      <c r="S9" s="362"/>
      <c r="T9" s="362"/>
      <c r="U9" s="362"/>
      <c r="V9" s="362"/>
      <c r="W9" s="362"/>
      <c r="X9" s="362"/>
      <c r="Y9" s="362"/>
      <c r="Z9" s="362"/>
      <c r="AA9" s="362"/>
      <c r="AB9" s="362"/>
      <c r="AC9" s="362"/>
      <c r="AD9" s="362"/>
      <c r="AE9" s="362"/>
      <c r="AF9" s="362"/>
    </row>
    <row r="10" spans="1:32" s="316" customForma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75.8</v>
      </c>
      <c r="C11" s="39">
        <v>78</v>
      </c>
      <c r="D11" s="39">
        <v>72.2</v>
      </c>
      <c r="E11" s="39">
        <v>80.5</v>
      </c>
      <c r="F11" s="39">
        <v>82</v>
      </c>
      <c r="G11" s="39">
        <v>80.5</v>
      </c>
      <c r="H11" s="39">
        <v>75.900000000000006</v>
      </c>
      <c r="I11" s="39">
        <v>75.599999999999994</v>
      </c>
      <c r="J11" s="39">
        <v>84</v>
      </c>
      <c r="K11" s="39">
        <v>78.2</v>
      </c>
      <c r="L11" s="39">
        <v>72.7</v>
      </c>
      <c r="M11" s="39">
        <v>72.691376880784887</v>
      </c>
      <c r="N11" s="362"/>
      <c r="O11" s="362"/>
      <c r="P11" s="362"/>
      <c r="Q11" s="362"/>
      <c r="R11" s="362"/>
      <c r="S11" s="362"/>
      <c r="T11" s="362"/>
      <c r="U11" s="362"/>
      <c r="V11" s="362"/>
      <c r="W11" s="362"/>
      <c r="X11" s="362"/>
      <c r="Y11" s="362"/>
      <c r="Z11" s="362"/>
      <c r="AA11" s="362"/>
      <c r="AB11" s="362"/>
      <c r="AC11" s="362"/>
      <c r="AD11" s="362"/>
      <c r="AE11" s="362"/>
      <c r="AF11" s="362"/>
    </row>
    <row r="12" spans="1:32" s="316" customFormat="1" x14ac:dyDescent="0.2">
      <c r="A12" s="349" t="s">
        <v>491</v>
      </c>
      <c r="B12" s="39">
        <v>0.6</v>
      </c>
      <c r="C12" s="39">
        <v>0.5</v>
      </c>
      <c r="D12" s="39">
        <v>0.5</v>
      </c>
      <c r="E12" s="39">
        <v>0.3</v>
      </c>
      <c r="F12" s="39">
        <v>0.3</v>
      </c>
      <c r="G12" s="39">
        <v>0.4</v>
      </c>
      <c r="H12" s="39">
        <v>0.4</v>
      </c>
      <c r="I12" s="39">
        <v>0.4</v>
      </c>
      <c r="J12" s="39">
        <v>0.4</v>
      </c>
      <c r="K12" s="39">
        <v>0.6</v>
      </c>
      <c r="L12" s="39">
        <v>0.8</v>
      </c>
      <c r="M12" s="39">
        <v>0.49489517162051982</v>
      </c>
      <c r="N12" s="362"/>
      <c r="O12" s="362"/>
      <c r="P12" s="362"/>
      <c r="Q12" s="362"/>
      <c r="R12" s="362"/>
      <c r="S12" s="362"/>
      <c r="T12" s="362"/>
      <c r="U12" s="362"/>
      <c r="V12" s="362"/>
      <c r="W12" s="362"/>
      <c r="X12" s="362"/>
      <c r="Y12" s="362"/>
      <c r="Z12" s="362"/>
      <c r="AA12" s="362"/>
      <c r="AB12" s="362"/>
      <c r="AC12" s="362"/>
      <c r="AD12" s="362"/>
      <c r="AE12" s="362"/>
      <c r="AF12" s="362"/>
    </row>
    <row r="13" spans="1:32" s="316" customFormat="1" x14ac:dyDescent="0.2">
      <c r="A13" s="349" t="s">
        <v>492</v>
      </c>
      <c r="B13" s="39">
        <v>2.4</v>
      </c>
      <c r="C13" s="39">
        <v>3.3</v>
      </c>
      <c r="D13" s="39">
        <v>2.5</v>
      </c>
      <c r="E13" s="39">
        <v>2.6</v>
      </c>
      <c r="F13" s="39">
        <v>2.5</v>
      </c>
      <c r="G13" s="39">
        <v>2.5</v>
      </c>
      <c r="H13" s="39">
        <v>2.7</v>
      </c>
      <c r="I13" s="39">
        <v>2.5</v>
      </c>
      <c r="J13" s="39">
        <v>1.8</v>
      </c>
      <c r="K13" s="39">
        <v>3</v>
      </c>
      <c r="L13" s="39">
        <v>3</v>
      </c>
      <c r="M13" s="39">
        <v>2.3173163693089798</v>
      </c>
      <c r="N13" s="362"/>
      <c r="O13" s="362"/>
      <c r="P13" s="362"/>
      <c r="Q13" s="362"/>
      <c r="R13" s="362"/>
      <c r="S13" s="362"/>
      <c r="T13" s="362"/>
      <c r="U13" s="362"/>
      <c r="V13" s="362"/>
      <c r="W13" s="362"/>
      <c r="X13" s="362"/>
      <c r="Y13" s="362"/>
      <c r="Z13" s="362"/>
      <c r="AA13" s="362"/>
      <c r="AB13" s="362"/>
      <c r="AC13" s="362"/>
      <c r="AD13" s="362"/>
      <c r="AE13" s="362"/>
      <c r="AF13" s="362"/>
    </row>
    <row r="14" spans="1:32" s="316" customFormat="1" x14ac:dyDescent="0.2">
      <c r="A14" s="346" t="s">
        <v>493</v>
      </c>
      <c r="B14" s="39">
        <v>5.3</v>
      </c>
      <c r="C14" s="39">
        <v>5.6</v>
      </c>
      <c r="D14" s="39">
        <v>5.0999999999999996</v>
      </c>
      <c r="E14" s="39">
        <v>3.2</v>
      </c>
      <c r="F14" s="39">
        <v>3.2</v>
      </c>
      <c r="G14" s="39">
        <v>3.7</v>
      </c>
      <c r="H14" s="39">
        <v>4.2</v>
      </c>
      <c r="I14" s="39">
        <v>4</v>
      </c>
      <c r="J14" s="39">
        <v>3.1</v>
      </c>
      <c r="K14" s="39">
        <v>3</v>
      </c>
      <c r="L14" s="39">
        <v>5.9</v>
      </c>
      <c r="M14" s="39">
        <v>6.7570182196891944</v>
      </c>
      <c r="N14" s="362"/>
      <c r="O14" s="362"/>
      <c r="P14" s="362"/>
      <c r="Q14" s="362"/>
      <c r="R14" s="362"/>
      <c r="S14" s="362"/>
      <c r="T14" s="362"/>
      <c r="U14" s="362"/>
      <c r="V14" s="362"/>
      <c r="W14" s="362"/>
      <c r="X14" s="362"/>
      <c r="Y14" s="362"/>
      <c r="Z14" s="362"/>
      <c r="AA14" s="362"/>
      <c r="AB14" s="362"/>
      <c r="AC14" s="362"/>
      <c r="AD14" s="362"/>
      <c r="AE14" s="362"/>
      <c r="AF14" s="362"/>
    </row>
    <row r="15" spans="1:32" s="316" customFormat="1" x14ac:dyDescent="0.2">
      <c r="A15" s="346" t="s">
        <v>494</v>
      </c>
      <c r="B15" s="39">
        <v>0.8</v>
      </c>
      <c r="C15" s="39">
        <v>0.7</v>
      </c>
      <c r="D15" s="39">
        <v>0.8</v>
      </c>
      <c r="E15" s="39">
        <v>0.5</v>
      </c>
      <c r="F15" s="39">
        <v>0.5</v>
      </c>
      <c r="G15" s="39">
        <v>0.6</v>
      </c>
      <c r="H15" s="39">
        <v>0.7</v>
      </c>
      <c r="I15" s="39">
        <v>0.7</v>
      </c>
      <c r="J15" s="39">
        <v>0.4</v>
      </c>
      <c r="K15" s="39">
        <v>0.9</v>
      </c>
      <c r="L15" s="39">
        <v>0.7</v>
      </c>
      <c r="M15" s="39">
        <v>0.75701199058451318</v>
      </c>
      <c r="N15" s="362"/>
      <c r="O15" s="362"/>
      <c r="P15" s="362"/>
      <c r="Q15" s="362"/>
      <c r="R15" s="362"/>
      <c r="S15" s="362"/>
      <c r="T15" s="362"/>
      <c r="U15" s="362"/>
      <c r="V15" s="362"/>
      <c r="W15" s="362"/>
      <c r="X15" s="362"/>
      <c r="Y15" s="362"/>
      <c r="Z15" s="362"/>
      <c r="AA15" s="362"/>
      <c r="AB15" s="362"/>
      <c r="AC15" s="362"/>
      <c r="AD15" s="362"/>
      <c r="AE15" s="362"/>
      <c r="AF15" s="362"/>
    </row>
    <row r="16" spans="1:32" s="316" customFormat="1" x14ac:dyDescent="0.2">
      <c r="A16" s="346" t="s">
        <v>495</v>
      </c>
      <c r="B16" s="39">
        <v>4.0999999999999996</v>
      </c>
      <c r="C16" s="39">
        <v>4</v>
      </c>
      <c r="D16" s="39">
        <v>4.5</v>
      </c>
      <c r="E16" s="39">
        <v>8.1999999999999993</v>
      </c>
      <c r="F16" s="39">
        <v>5.4</v>
      </c>
      <c r="G16" s="39">
        <v>6</v>
      </c>
      <c r="H16" s="39">
        <v>5.8</v>
      </c>
      <c r="I16" s="39">
        <v>5.2</v>
      </c>
      <c r="J16" s="39">
        <v>3.3</v>
      </c>
      <c r="K16" s="39">
        <v>6.2</v>
      </c>
      <c r="L16" s="39">
        <v>6.1</v>
      </c>
      <c r="M16" s="39">
        <v>4.4009775829427129</v>
      </c>
      <c r="N16" s="362"/>
      <c r="O16" s="362"/>
      <c r="P16" s="362"/>
      <c r="Q16" s="362"/>
      <c r="R16" s="362"/>
      <c r="S16" s="362"/>
      <c r="T16" s="362"/>
      <c r="U16" s="362"/>
      <c r="V16" s="362"/>
      <c r="W16" s="362"/>
      <c r="X16" s="362"/>
      <c r="Y16" s="362"/>
      <c r="Z16" s="362"/>
      <c r="AA16" s="362"/>
      <c r="AB16" s="362"/>
      <c r="AC16" s="362"/>
      <c r="AD16" s="362"/>
      <c r="AE16" s="362"/>
      <c r="AF16" s="362"/>
    </row>
    <row r="17" spans="1:32" s="316" customFormat="1" x14ac:dyDescent="0.2">
      <c r="A17" s="346" t="s">
        <v>496</v>
      </c>
      <c r="B17" s="39">
        <v>9.5</v>
      </c>
      <c r="C17" s="39">
        <v>7</v>
      </c>
      <c r="D17" s="39">
        <v>13.6</v>
      </c>
      <c r="E17" s="39">
        <v>3.9</v>
      </c>
      <c r="F17" s="39">
        <v>4.4000000000000004</v>
      </c>
      <c r="G17" s="39">
        <v>3.7</v>
      </c>
      <c r="H17" s="39">
        <v>4.7</v>
      </c>
      <c r="I17" s="39">
        <v>7.5</v>
      </c>
      <c r="J17" s="39">
        <v>3.7</v>
      </c>
      <c r="K17" s="39">
        <v>4.5999999999999996</v>
      </c>
      <c r="L17" s="39">
        <v>6.7</v>
      </c>
      <c r="M17" s="39">
        <v>8.2572035149953731</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75" thickBot="1" x14ac:dyDescent="0.25">
      <c r="A18" s="350"/>
      <c r="B18" s="588"/>
      <c r="C18" s="588"/>
      <c r="D18" s="588"/>
      <c r="E18" s="588"/>
      <c r="F18" s="588"/>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316" customFormat="1" x14ac:dyDescent="0.2">
      <c r="A22" s="346"/>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row>
    <row r="23" spans="1:32" s="316" customFormat="1" x14ac:dyDescent="0.2">
      <c r="A23" s="346"/>
      <c r="B23" s="362"/>
      <c r="C23" s="362"/>
      <c r="D23" s="362"/>
      <c r="E23" s="362"/>
      <c r="F23" s="362"/>
      <c r="G23" s="362"/>
      <c r="H23" s="362"/>
      <c r="I23" s="362"/>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row>
    <row r="24" spans="1:32" ht="15.75" x14ac:dyDescent="0.2">
      <c r="A24" s="154"/>
    </row>
    <row r="25" spans="1:32" s="591" customFormat="1" ht="18" customHeight="1" x14ac:dyDescent="0.25">
      <c r="A25" s="154" t="s">
        <v>527</v>
      </c>
      <c r="B25" s="226"/>
      <c r="C25" s="226"/>
      <c r="D25" s="226"/>
      <c r="E25" s="226"/>
      <c r="F25" s="305"/>
      <c r="P25" s="592"/>
      <c r="Q25" s="592"/>
      <c r="R25" s="592"/>
      <c r="S25" s="592"/>
      <c r="T25" s="592"/>
    </row>
    <row r="26" spans="1:32" s="591" customFormat="1" ht="18" customHeight="1" x14ac:dyDescent="0.25">
      <c r="A26" s="154" t="s">
        <v>528</v>
      </c>
      <c r="B26" s="226"/>
      <c r="C26" s="226"/>
      <c r="D26" s="226"/>
      <c r="E26" s="226"/>
      <c r="F26" s="305"/>
      <c r="P26" s="592"/>
      <c r="Q26" s="592"/>
      <c r="R26" s="592"/>
      <c r="S26" s="592"/>
      <c r="T26" s="592"/>
    </row>
    <row r="27" spans="1:32" s="353" customFormat="1" ht="18" customHeight="1" thickBot="1" x14ac:dyDescent="0.25">
      <c r="A27" s="139" t="s">
        <v>521</v>
      </c>
      <c r="B27" s="587"/>
      <c r="C27" s="587"/>
      <c r="D27" s="587"/>
      <c r="E27" s="587"/>
      <c r="F27" s="587"/>
      <c r="G27" s="306"/>
      <c r="H27" s="306"/>
      <c r="I27" s="306"/>
      <c r="J27" s="306"/>
      <c r="K27" s="306"/>
      <c r="L27" s="306"/>
      <c r="M27" s="306"/>
    </row>
    <row r="28" spans="1:32" s="312" customFormat="1" ht="18" customHeight="1" thickBot="1" x14ac:dyDescent="0.25">
      <c r="A28" s="580"/>
      <c r="B28" s="580">
        <v>2014</v>
      </c>
      <c r="C28" s="580">
        <v>2015</v>
      </c>
      <c r="D28" s="580">
        <v>2016</v>
      </c>
      <c r="E28" s="580">
        <v>2017</v>
      </c>
      <c r="F28" s="580">
        <v>2018</v>
      </c>
      <c r="G28" s="575">
        <v>2019</v>
      </c>
      <c r="H28" s="580">
        <v>2020</v>
      </c>
      <c r="I28" s="575">
        <v>2021</v>
      </c>
      <c r="J28" s="580">
        <v>2022</v>
      </c>
      <c r="K28" s="575">
        <v>2023</v>
      </c>
      <c r="L28" s="580">
        <v>2024</v>
      </c>
      <c r="M28" s="575">
        <v>2025</v>
      </c>
      <c r="N28" s="578"/>
      <c r="O28" s="578"/>
      <c r="P28" s="578"/>
      <c r="Q28" s="578"/>
      <c r="R28" s="578"/>
      <c r="S28" s="578"/>
      <c r="T28" s="578"/>
      <c r="U28" s="578"/>
      <c r="V28" s="578"/>
      <c r="W28" s="578"/>
      <c r="X28" s="578"/>
      <c r="Y28" s="578"/>
      <c r="Z28" s="578"/>
      <c r="AA28" s="578"/>
      <c r="AB28" s="578"/>
      <c r="AC28" s="578"/>
      <c r="AD28" s="578"/>
      <c r="AE28" s="578"/>
      <c r="AF28" s="578"/>
    </row>
    <row r="29" spans="1:32" s="316" customFormat="1" x14ac:dyDescent="0.2">
      <c r="A29" s="141"/>
      <c r="B29" s="362"/>
      <c r="C29" s="362"/>
      <c r="D29" s="362"/>
      <c r="E29" s="362"/>
      <c r="F29" s="362"/>
      <c r="G29" s="577"/>
      <c r="H29" s="362"/>
      <c r="I29" s="362"/>
      <c r="J29" s="362"/>
      <c r="K29" s="362"/>
      <c r="L29" s="362"/>
      <c r="M29" s="362"/>
      <c r="N29" s="362"/>
      <c r="O29" s="362"/>
      <c r="P29" s="362"/>
      <c r="Q29" s="362"/>
      <c r="R29" s="362"/>
      <c r="S29" s="362"/>
      <c r="T29" s="362"/>
      <c r="U29" s="362"/>
      <c r="V29" s="362"/>
      <c r="W29" s="362"/>
      <c r="X29" s="362"/>
      <c r="Y29" s="362"/>
      <c r="Z29" s="362"/>
      <c r="AA29" s="362"/>
      <c r="AB29" s="362"/>
      <c r="AC29" s="362"/>
      <c r="AD29" s="362"/>
      <c r="AE29" s="362"/>
      <c r="AF29" s="362"/>
    </row>
    <row r="30" spans="1:32" s="316" customFormat="1" ht="39.6" customHeight="1" x14ac:dyDescent="0.2">
      <c r="A30" s="360" t="s">
        <v>508</v>
      </c>
      <c r="B30" s="323">
        <v>100</v>
      </c>
      <c r="C30" s="323">
        <v>100</v>
      </c>
      <c r="D30" s="323">
        <v>100</v>
      </c>
      <c r="E30" s="323">
        <v>100</v>
      </c>
      <c r="F30" s="323">
        <v>100</v>
      </c>
      <c r="G30" s="323">
        <v>100</v>
      </c>
      <c r="H30" s="323">
        <v>100</v>
      </c>
      <c r="I30" s="323">
        <v>100</v>
      </c>
      <c r="J30" s="323">
        <v>100</v>
      </c>
      <c r="K30" s="323">
        <v>100</v>
      </c>
      <c r="L30" s="323">
        <v>100</v>
      </c>
      <c r="M30" s="323">
        <v>100</v>
      </c>
      <c r="N30" s="362"/>
      <c r="O30" s="362"/>
      <c r="P30" s="362"/>
      <c r="Q30" s="362"/>
      <c r="R30" s="362"/>
      <c r="S30" s="362"/>
      <c r="T30" s="362"/>
      <c r="U30" s="362"/>
      <c r="V30" s="362"/>
      <c r="W30" s="362"/>
      <c r="X30" s="362"/>
      <c r="Y30" s="362"/>
      <c r="Z30" s="362"/>
      <c r="AA30" s="362"/>
      <c r="AB30" s="362"/>
      <c r="AC30" s="362"/>
      <c r="AD30" s="362"/>
      <c r="AE30" s="362"/>
      <c r="AF30" s="362"/>
    </row>
    <row r="31" spans="1:32" s="316" customFormat="1" x14ac:dyDescent="0.2">
      <c r="A31" s="346" t="s">
        <v>488</v>
      </c>
      <c r="B31" s="362"/>
      <c r="C31" s="362"/>
      <c r="D31" s="362"/>
      <c r="E31" s="362"/>
      <c r="F31" s="362"/>
      <c r="G31" s="333"/>
      <c r="H31" s="333"/>
      <c r="I31" s="333"/>
      <c r="J31" s="333"/>
      <c r="K31" s="333"/>
      <c r="L31" s="333"/>
      <c r="M31" s="333"/>
      <c r="N31" s="362"/>
      <c r="O31" s="362"/>
      <c r="P31" s="362"/>
      <c r="Q31" s="362"/>
      <c r="R31" s="362"/>
      <c r="S31" s="362"/>
      <c r="T31" s="362"/>
      <c r="U31" s="362"/>
      <c r="V31" s="362"/>
      <c r="W31" s="362"/>
      <c r="X31" s="362"/>
      <c r="Y31" s="362"/>
      <c r="Z31" s="362"/>
      <c r="AA31" s="362"/>
      <c r="AB31" s="362"/>
      <c r="AC31" s="362"/>
      <c r="AD31" s="362"/>
      <c r="AE31" s="362"/>
      <c r="AF31" s="362"/>
    </row>
    <row r="32" spans="1:32" s="316" customFormat="1" x14ac:dyDescent="0.2">
      <c r="A32" s="346" t="s">
        <v>489</v>
      </c>
      <c r="B32" s="39">
        <v>70.7</v>
      </c>
      <c r="C32" s="39">
        <v>66.8</v>
      </c>
      <c r="D32" s="39">
        <v>63.3</v>
      </c>
      <c r="E32" s="39">
        <v>68.7</v>
      </c>
      <c r="F32" s="39">
        <v>69.099999999999994</v>
      </c>
      <c r="G32" s="39">
        <v>68</v>
      </c>
      <c r="H32" s="39">
        <v>65</v>
      </c>
      <c r="I32" s="39">
        <v>69.8</v>
      </c>
      <c r="J32" s="39">
        <v>74</v>
      </c>
      <c r="K32" s="39">
        <v>78.5</v>
      </c>
      <c r="L32" s="39">
        <v>75.900000000000006</v>
      </c>
      <c r="M32" s="39">
        <v>73.067127338613858</v>
      </c>
      <c r="N32" s="362"/>
      <c r="O32" s="362"/>
      <c r="P32" s="362"/>
      <c r="Q32" s="362"/>
      <c r="R32" s="362"/>
      <c r="S32" s="362"/>
      <c r="T32" s="362"/>
      <c r="U32" s="362"/>
      <c r="V32" s="362"/>
      <c r="W32" s="362"/>
      <c r="X32" s="362"/>
      <c r="Y32" s="362"/>
      <c r="Z32" s="362"/>
      <c r="AA32" s="362"/>
      <c r="AB32" s="362"/>
      <c r="AC32" s="362"/>
      <c r="AD32" s="362"/>
      <c r="AE32" s="362"/>
      <c r="AF32" s="362"/>
    </row>
    <row r="33" spans="1:32" s="316" customFormat="1" x14ac:dyDescent="0.2">
      <c r="A33" s="579" t="s">
        <v>406</v>
      </c>
      <c r="B33" s="39"/>
      <c r="C33" s="39"/>
      <c r="D33" s="39"/>
      <c r="E33" s="39"/>
      <c r="F33" s="39"/>
      <c r="G33" s="39"/>
      <c r="H33" s="39"/>
      <c r="I33" s="39"/>
      <c r="J33" s="39"/>
      <c r="K33" s="39"/>
      <c r="L33" s="39"/>
      <c r="M33" s="39"/>
      <c r="N33" s="362"/>
      <c r="O33" s="362"/>
      <c r="P33" s="362"/>
      <c r="Q33" s="362"/>
      <c r="R33" s="362"/>
      <c r="S33" s="362"/>
      <c r="T33" s="362"/>
      <c r="U33" s="362"/>
      <c r="V33" s="362"/>
      <c r="W33" s="362"/>
      <c r="X33" s="362"/>
      <c r="Y33" s="362"/>
      <c r="Z33" s="362"/>
      <c r="AA33" s="362"/>
      <c r="AB33" s="362"/>
      <c r="AC33" s="362"/>
      <c r="AD33" s="362"/>
      <c r="AE33" s="362"/>
      <c r="AF33" s="362"/>
    </row>
    <row r="34" spans="1:32" s="316" customFormat="1" ht="24" customHeight="1" x14ac:dyDescent="0.2">
      <c r="A34" s="349" t="s">
        <v>490</v>
      </c>
      <c r="B34" s="39">
        <v>46.9</v>
      </c>
      <c r="C34" s="39">
        <v>47.6</v>
      </c>
      <c r="D34" s="39">
        <v>40.9</v>
      </c>
      <c r="E34" s="39">
        <v>41.9</v>
      </c>
      <c r="F34" s="39">
        <v>39.5</v>
      </c>
      <c r="G34" s="39">
        <v>39.5</v>
      </c>
      <c r="H34" s="39">
        <v>35.700000000000003</v>
      </c>
      <c r="I34" s="39">
        <v>40.6</v>
      </c>
      <c r="J34" s="39">
        <v>37</v>
      </c>
      <c r="K34" s="39">
        <v>41.9</v>
      </c>
      <c r="L34" s="39">
        <v>45.1</v>
      </c>
      <c r="M34" s="39">
        <v>45.442855765790711</v>
      </c>
      <c r="N34" s="362"/>
      <c r="O34" s="362"/>
      <c r="P34" s="362"/>
      <c r="Q34" s="362"/>
      <c r="R34" s="362"/>
      <c r="S34" s="362"/>
      <c r="T34" s="362"/>
      <c r="U34" s="362"/>
      <c r="V34" s="362"/>
      <c r="W34" s="362"/>
      <c r="X34" s="362"/>
      <c r="Y34" s="362"/>
      <c r="Z34" s="362"/>
      <c r="AA34" s="362"/>
      <c r="AB34" s="362"/>
      <c r="AC34" s="362"/>
      <c r="AD34" s="362"/>
      <c r="AE34" s="362"/>
      <c r="AF34" s="362"/>
    </row>
    <row r="35" spans="1:32" s="316" customFormat="1" x14ac:dyDescent="0.2">
      <c r="A35" s="349" t="s">
        <v>491</v>
      </c>
      <c r="B35" s="39">
        <v>16.7</v>
      </c>
      <c r="C35" s="39">
        <v>11.5</v>
      </c>
      <c r="D35" s="39">
        <v>14.5</v>
      </c>
      <c r="E35" s="39">
        <v>14.4</v>
      </c>
      <c r="F35" s="39">
        <v>15</v>
      </c>
      <c r="G35" s="39">
        <v>11.8</v>
      </c>
      <c r="H35" s="39">
        <v>14.4</v>
      </c>
      <c r="I35" s="39">
        <v>15.5</v>
      </c>
      <c r="J35" s="39">
        <v>16</v>
      </c>
      <c r="K35" s="39">
        <v>18.100000000000001</v>
      </c>
      <c r="L35" s="39">
        <v>17</v>
      </c>
      <c r="M35" s="39">
        <v>13.914881459700752</v>
      </c>
      <c r="N35" s="362"/>
      <c r="O35" s="362"/>
      <c r="P35" s="362"/>
      <c r="Q35" s="362"/>
      <c r="R35" s="362"/>
      <c r="S35" s="362"/>
      <c r="T35" s="362"/>
      <c r="U35" s="362"/>
      <c r="V35" s="362"/>
      <c r="W35" s="362"/>
      <c r="X35" s="362"/>
      <c r="Y35" s="362"/>
      <c r="Z35" s="362"/>
      <c r="AA35" s="362"/>
      <c r="AB35" s="362"/>
      <c r="AC35" s="362"/>
      <c r="AD35" s="362"/>
      <c r="AE35" s="362"/>
      <c r="AF35" s="362"/>
    </row>
    <row r="36" spans="1:32" s="316" customFormat="1" x14ac:dyDescent="0.2">
      <c r="A36" s="349" t="s">
        <v>492</v>
      </c>
      <c r="B36" s="39">
        <v>4.0999999999999996</v>
      </c>
      <c r="C36" s="39">
        <v>5.9</v>
      </c>
      <c r="D36" s="39">
        <v>6.7</v>
      </c>
      <c r="E36" s="39">
        <v>5.3</v>
      </c>
      <c r="F36" s="39">
        <v>5.8</v>
      </c>
      <c r="G36" s="39">
        <v>5.3</v>
      </c>
      <c r="H36" s="39">
        <v>5.7</v>
      </c>
      <c r="I36" s="39">
        <v>4.2</v>
      </c>
      <c r="J36" s="39">
        <v>6.6</v>
      </c>
      <c r="K36" s="39">
        <v>5.9</v>
      </c>
      <c r="L36" s="39">
        <v>6.3</v>
      </c>
      <c r="M36" s="39">
        <v>6.080925504483214</v>
      </c>
      <c r="N36" s="362"/>
      <c r="O36" s="362"/>
      <c r="P36" s="362"/>
      <c r="Q36" s="362"/>
      <c r="R36" s="362"/>
      <c r="S36" s="362"/>
      <c r="T36" s="362"/>
      <c r="U36" s="362"/>
      <c r="V36" s="362"/>
      <c r="W36" s="362"/>
      <c r="X36" s="362"/>
      <c r="Y36" s="362"/>
      <c r="Z36" s="362"/>
      <c r="AA36" s="362"/>
      <c r="AB36" s="362"/>
      <c r="AC36" s="362"/>
      <c r="AD36" s="362"/>
      <c r="AE36" s="362"/>
      <c r="AF36" s="362"/>
    </row>
    <row r="37" spans="1:32" s="316" customFormat="1" x14ac:dyDescent="0.2">
      <c r="A37" s="346" t="s">
        <v>493</v>
      </c>
      <c r="B37" s="39">
        <v>10.8</v>
      </c>
      <c r="C37" s="39">
        <v>11.9</v>
      </c>
      <c r="D37" s="39">
        <v>12.8</v>
      </c>
      <c r="E37" s="39">
        <v>12.3</v>
      </c>
      <c r="F37" s="39">
        <v>12.1</v>
      </c>
      <c r="G37" s="39">
        <v>10.3</v>
      </c>
      <c r="H37" s="39">
        <v>10.1</v>
      </c>
      <c r="I37" s="39">
        <v>9.4</v>
      </c>
      <c r="J37" s="39">
        <v>10.4</v>
      </c>
      <c r="K37" s="39">
        <v>8.8000000000000007</v>
      </c>
      <c r="L37" s="39">
        <v>10.7</v>
      </c>
      <c r="M37" s="39">
        <v>11.949283599242817</v>
      </c>
      <c r="N37" s="362"/>
      <c r="O37" s="362"/>
      <c r="P37" s="362"/>
      <c r="Q37" s="362"/>
      <c r="R37" s="362"/>
      <c r="S37" s="362"/>
      <c r="T37" s="362"/>
      <c r="U37" s="362"/>
      <c r="V37" s="362"/>
      <c r="W37" s="362"/>
      <c r="X37" s="362"/>
      <c r="Y37" s="362"/>
      <c r="Z37" s="362"/>
      <c r="AA37" s="362"/>
      <c r="AB37" s="362"/>
      <c r="AC37" s="362"/>
      <c r="AD37" s="362"/>
      <c r="AE37" s="362"/>
      <c r="AF37" s="362"/>
    </row>
    <row r="38" spans="1:32" s="316" customFormat="1" x14ac:dyDescent="0.2">
      <c r="A38" s="346" t="s">
        <v>494</v>
      </c>
      <c r="B38" s="39">
        <v>1.8</v>
      </c>
      <c r="C38" s="39">
        <v>2</v>
      </c>
      <c r="D38" s="39">
        <v>2.1</v>
      </c>
      <c r="E38" s="39">
        <v>2.1</v>
      </c>
      <c r="F38" s="39">
        <v>2</v>
      </c>
      <c r="G38" s="39">
        <v>1.7</v>
      </c>
      <c r="H38" s="39">
        <v>1.8</v>
      </c>
      <c r="I38" s="39">
        <v>1.7</v>
      </c>
      <c r="J38" s="39">
        <v>1.4</v>
      </c>
      <c r="K38" s="39">
        <v>1.6</v>
      </c>
      <c r="L38" s="39">
        <v>2</v>
      </c>
      <c r="M38" s="39">
        <v>1.2476796419770724</v>
      </c>
      <c r="N38" s="362"/>
      <c r="O38" s="362"/>
      <c r="P38" s="362"/>
      <c r="Q38" s="362"/>
      <c r="R38" s="362"/>
      <c r="S38" s="362"/>
      <c r="T38" s="362"/>
      <c r="U38" s="362"/>
      <c r="V38" s="362"/>
      <c r="W38" s="362"/>
      <c r="X38" s="362"/>
      <c r="Y38" s="362"/>
      <c r="Z38" s="362"/>
      <c r="AA38" s="362"/>
      <c r="AB38" s="362"/>
      <c r="AC38" s="362"/>
      <c r="AD38" s="362"/>
      <c r="AE38" s="362"/>
      <c r="AF38" s="362"/>
    </row>
    <row r="39" spans="1:32" s="316" customFormat="1" x14ac:dyDescent="0.2">
      <c r="A39" s="346" t="s">
        <v>495</v>
      </c>
      <c r="B39" s="39">
        <v>7.4</v>
      </c>
      <c r="C39" s="39">
        <v>8.9</v>
      </c>
      <c r="D39" s="39">
        <v>11.1</v>
      </c>
      <c r="E39" s="39">
        <v>8.9</v>
      </c>
      <c r="F39" s="39">
        <v>9.1</v>
      </c>
      <c r="G39" s="39">
        <v>13.5</v>
      </c>
      <c r="H39" s="39">
        <v>12.4</v>
      </c>
      <c r="I39" s="39">
        <v>9.6</v>
      </c>
      <c r="J39" s="39">
        <v>9</v>
      </c>
      <c r="K39" s="39">
        <v>6.5</v>
      </c>
      <c r="L39" s="39">
        <v>5.7</v>
      </c>
      <c r="M39" s="39">
        <v>6.0861653757436045</v>
      </c>
      <c r="N39" s="362"/>
      <c r="O39" s="362"/>
      <c r="P39" s="362"/>
      <c r="Q39" s="362"/>
      <c r="R39" s="362"/>
      <c r="S39" s="362"/>
      <c r="T39" s="362"/>
      <c r="U39" s="362"/>
      <c r="V39" s="362"/>
      <c r="W39" s="362"/>
      <c r="X39" s="362"/>
      <c r="Y39" s="362"/>
      <c r="Z39" s="362"/>
      <c r="AA39" s="362"/>
      <c r="AB39" s="362"/>
      <c r="AC39" s="362"/>
      <c r="AD39" s="362"/>
      <c r="AE39" s="362"/>
      <c r="AF39" s="362"/>
    </row>
    <row r="40" spans="1:32" s="316" customFormat="1" x14ac:dyDescent="0.2">
      <c r="A40" s="346" t="s">
        <v>496</v>
      </c>
      <c r="B40" s="39">
        <v>9.3000000000000007</v>
      </c>
      <c r="C40" s="39">
        <v>10.5</v>
      </c>
      <c r="D40" s="39">
        <v>10.7</v>
      </c>
      <c r="E40" s="39">
        <v>8</v>
      </c>
      <c r="F40" s="39">
        <v>7.6</v>
      </c>
      <c r="G40" s="39">
        <v>6.4</v>
      </c>
      <c r="H40" s="39">
        <v>10.7</v>
      </c>
      <c r="I40" s="39">
        <v>9.6</v>
      </c>
      <c r="J40" s="39">
        <v>5.0999999999999996</v>
      </c>
      <c r="K40" s="39">
        <v>4.5999999999999996</v>
      </c>
      <c r="L40" s="39">
        <v>5.7</v>
      </c>
      <c r="M40" s="39">
        <v>7.6497440444226541</v>
      </c>
      <c r="N40" s="362"/>
      <c r="O40" s="362"/>
      <c r="P40" s="362"/>
      <c r="Q40" s="362"/>
      <c r="R40" s="362"/>
      <c r="S40" s="362"/>
      <c r="T40" s="362"/>
      <c r="U40" s="362"/>
      <c r="V40" s="362"/>
      <c r="W40" s="362"/>
      <c r="X40" s="362"/>
      <c r="Y40" s="362"/>
      <c r="Z40" s="362"/>
      <c r="AA40" s="362"/>
      <c r="AB40" s="362"/>
      <c r="AC40" s="362"/>
      <c r="AD40" s="362"/>
      <c r="AE40" s="362"/>
      <c r="AF40" s="362"/>
    </row>
    <row r="41" spans="1:32" s="316" customFormat="1" ht="12.75" thickBot="1" x14ac:dyDescent="0.25">
      <c r="A41" s="350"/>
      <c r="B41" s="363"/>
      <c r="C41" s="363"/>
      <c r="D41" s="363"/>
      <c r="E41" s="363"/>
      <c r="F41" s="363"/>
      <c r="G41" s="328"/>
      <c r="H41" s="328"/>
      <c r="I41" s="328"/>
      <c r="J41" s="328"/>
      <c r="K41" s="328"/>
      <c r="L41" s="328"/>
      <c r="M41" s="328"/>
      <c r="N41" s="362"/>
      <c r="O41" s="362"/>
      <c r="P41" s="362"/>
      <c r="Q41" s="362"/>
      <c r="R41" s="362"/>
      <c r="S41" s="362"/>
      <c r="T41" s="362"/>
      <c r="U41" s="362"/>
      <c r="V41" s="362"/>
      <c r="W41" s="362"/>
      <c r="X41" s="362"/>
      <c r="Y41" s="362"/>
      <c r="Z41" s="362"/>
      <c r="AA41" s="362"/>
      <c r="AB41" s="362"/>
      <c r="AC41" s="362"/>
      <c r="AD41" s="362"/>
      <c r="AE41" s="362"/>
      <c r="AF41" s="362"/>
    </row>
    <row r="42" spans="1:32" s="316" customForma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x14ac:dyDescent="0.2">
      <c r="A43" s="360"/>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0" customFormat="1" x14ac:dyDescent="0.2">
      <c r="A44" s="346"/>
      <c r="B44" s="577"/>
      <c r="C44" s="577"/>
      <c r="D44" s="577"/>
      <c r="E44" s="577"/>
      <c r="F44" s="577"/>
      <c r="G44" s="577"/>
      <c r="H44" s="577"/>
      <c r="I44" s="577"/>
      <c r="J44" s="577"/>
      <c r="K44" s="577"/>
      <c r="L44" s="577"/>
      <c r="M44" s="577"/>
      <c r="N44" s="577"/>
      <c r="O44" s="577"/>
      <c r="P44" s="577"/>
      <c r="Q44" s="577"/>
      <c r="R44" s="577"/>
      <c r="S44" s="577"/>
      <c r="T44" s="577"/>
      <c r="U44" s="577"/>
      <c r="V44" s="577"/>
      <c r="W44" s="577"/>
      <c r="X44" s="577"/>
      <c r="Y44" s="577"/>
      <c r="Z44" s="577"/>
      <c r="AA44" s="577"/>
      <c r="AB44" s="577"/>
      <c r="AC44" s="577"/>
      <c r="AD44" s="577"/>
      <c r="AE44" s="577"/>
      <c r="AF44" s="577"/>
    </row>
    <row r="45" spans="1:32" s="316" customForma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0" customFormat="1" x14ac:dyDescent="0.2">
      <c r="A65" s="141"/>
      <c r="B65" s="577"/>
      <c r="C65" s="577"/>
      <c r="D65" s="577"/>
      <c r="E65" s="577"/>
      <c r="F65" s="577"/>
      <c r="G65" s="577"/>
      <c r="H65" s="577"/>
      <c r="I65" s="577"/>
      <c r="J65" s="577"/>
      <c r="K65" s="577"/>
      <c r="L65" s="577"/>
      <c r="M65" s="577"/>
      <c r="N65" s="577"/>
      <c r="O65" s="577"/>
      <c r="P65" s="577"/>
      <c r="Q65" s="577"/>
      <c r="R65" s="577"/>
      <c r="S65" s="577"/>
      <c r="T65" s="577"/>
      <c r="U65" s="577"/>
      <c r="V65" s="577"/>
      <c r="W65" s="577"/>
      <c r="X65" s="577"/>
      <c r="Y65" s="577"/>
      <c r="Z65" s="577"/>
      <c r="AA65" s="577"/>
      <c r="AB65" s="577"/>
      <c r="AC65" s="577"/>
      <c r="AD65" s="577"/>
      <c r="AE65" s="577"/>
      <c r="AF65" s="577"/>
    </row>
    <row r="66" spans="1:32" s="316" customForma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0" customFormat="1" x14ac:dyDescent="0.2">
      <c r="A83" s="141"/>
      <c r="B83" s="577"/>
      <c r="C83" s="577"/>
      <c r="D83" s="577"/>
      <c r="E83" s="577"/>
      <c r="F83" s="577"/>
      <c r="G83" s="577"/>
      <c r="H83" s="577"/>
      <c r="I83" s="577"/>
      <c r="J83" s="577"/>
      <c r="K83" s="577"/>
      <c r="L83" s="577"/>
      <c r="M83" s="577"/>
      <c r="N83" s="577"/>
      <c r="O83" s="577"/>
      <c r="P83" s="577"/>
      <c r="Q83" s="577"/>
      <c r="R83" s="577"/>
      <c r="S83" s="577"/>
      <c r="T83" s="577"/>
      <c r="U83" s="577"/>
      <c r="V83" s="577"/>
      <c r="W83" s="577"/>
      <c r="X83" s="577"/>
      <c r="Y83" s="577"/>
      <c r="Z83" s="577"/>
      <c r="AA83" s="577"/>
      <c r="AB83" s="577"/>
      <c r="AC83" s="577"/>
      <c r="AD83" s="577"/>
      <c r="AE83" s="577"/>
      <c r="AF83" s="577"/>
    </row>
    <row r="84" spans="1:32" s="316" customForma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0" customFormat="1" x14ac:dyDescent="0.2">
      <c r="A105" s="141"/>
      <c r="B105" s="577"/>
      <c r="C105" s="577"/>
      <c r="D105" s="577"/>
      <c r="E105" s="577"/>
      <c r="F105" s="577"/>
      <c r="G105" s="577"/>
      <c r="H105" s="577"/>
      <c r="I105" s="577"/>
      <c r="J105" s="577"/>
      <c r="K105" s="577"/>
      <c r="L105" s="577"/>
      <c r="M105" s="577"/>
      <c r="N105" s="577"/>
      <c r="O105" s="577"/>
      <c r="P105" s="577"/>
      <c r="Q105" s="577"/>
      <c r="R105" s="577"/>
      <c r="S105" s="577"/>
      <c r="T105" s="577"/>
      <c r="U105" s="577"/>
      <c r="V105" s="577"/>
      <c r="W105" s="577"/>
      <c r="X105" s="577"/>
      <c r="Y105" s="577"/>
      <c r="Z105" s="577"/>
      <c r="AA105" s="577"/>
      <c r="AB105" s="577"/>
      <c r="AC105" s="577"/>
      <c r="AD105" s="577"/>
      <c r="AE105" s="577"/>
      <c r="AF105" s="577"/>
    </row>
    <row r="106" spans="1:32" s="316" customForma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6" customForma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0" customFormat="1" x14ac:dyDescent="0.2">
      <c r="A123" s="141"/>
      <c r="B123" s="577"/>
      <c r="C123" s="577"/>
      <c r="D123" s="577"/>
      <c r="E123" s="577"/>
      <c r="F123" s="577"/>
      <c r="G123" s="577"/>
      <c r="H123" s="577"/>
      <c r="I123" s="577"/>
      <c r="J123" s="577"/>
      <c r="K123" s="577"/>
      <c r="L123" s="577"/>
      <c r="M123" s="577"/>
      <c r="N123" s="577"/>
      <c r="O123" s="577"/>
      <c r="P123" s="577"/>
      <c r="Q123" s="577"/>
      <c r="R123" s="577"/>
      <c r="S123" s="577"/>
      <c r="T123" s="577"/>
      <c r="U123" s="577"/>
      <c r="V123" s="577"/>
      <c r="W123" s="577"/>
      <c r="X123" s="577"/>
      <c r="Y123" s="577"/>
      <c r="Z123" s="577"/>
      <c r="AA123" s="577"/>
      <c r="AB123" s="577"/>
      <c r="AC123" s="577"/>
      <c r="AD123" s="577"/>
      <c r="AE123" s="577"/>
      <c r="AF123" s="577"/>
    </row>
    <row r="124" spans="1:32" s="316" customForma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0" customFormat="1" x14ac:dyDescent="0.2">
      <c r="A137" s="141"/>
      <c r="B137" s="577"/>
      <c r="C137" s="577"/>
      <c r="D137" s="577"/>
      <c r="E137" s="577"/>
      <c r="F137" s="577"/>
      <c r="G137" s="577"/>
      <c r="H137" s="577"/>
      <c r="I137" s="577"/>
      <c r="J137" s="577"/>
      <c r="K137" s="577"/>
      <c r="L137" s="577"/>
      <c r="M137" s="577"/>
      <c r="N137" s="577"/>
      <c r="O137" s="577"/>
      <c r="P137" s="577"/>
      <c r="Q137" s="577"/>
      <c r="R137" s="577"/>
      <c r="S137" s="577"/>
      <c r="T137" s="577"/>
      <c r="U137" s="577"/>
      <c r="V137" s="577"/>
      <c r="W137" s="577"/>
      <c r="X137" s="577"/>
      <c r="Y137" s="577"/>
      <c r="Z137" s="577"/>
      <c r="AA137" s="577"/>
      <c r="AB137" s="577"/>
      <c r="AC137" s="577"/>
      <c r="AD137" s="577"/>
      <c r="AE137" s="577"/>
      <c r="AF137" s="577"/>
    </row>
    <row r="138" spans="1:32" s="316" customForma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0" customFormat="1" x14ac:dyDescent="0.2">
      <c r="A145" s="141"/>
      <c r="B145" s="577"/>
      <c r="C145" s="577"/>
      <c r="D145" s="577"/>
      <c r="E145" s="577"/>
      <c r="F145" s="577"/>
      <c r="G145" s="577"/>
      <c r="H145" s="577"/>
      <c r="I145" s="577"/>
      <c r="J145" s="577"/>
      <c r="K145" s="577"/>
      <c r="L145" s="577"/>
      <c r="M145" s="577"/>
      <c r="N145" s="577"/>
      <c r="O145" s="577"/>
      <c r="P145" s="577"/>
      <c r="Q145" s="577"/>
      <c r="R145" s="577"/>
      <c r="S145" s="577"/>
      <c r="T145" s="577"/>
      <c r="U145" s="577"/>
      <c r="V145" s="577"/>
      <c r="W145" s="577"/>
      <c r="X145" s="577"/>
      <c r="Y145" s="577"/>
      <c r="Z145" s="577"/>
      <c r="AA145" s="577"/>
      <c r="AB145" s="577"/>
      <c r="AC145" s="577"/>
      <c r="AD145" s="577"/>
      <c r="AE145" s="577"/>
      <c r="AF145" s="577"/>
    </row>
    <row r="146" spans="1:32" s="316" customForma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6" customForma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0" customFormat="1" x14ac:dyDescent="0.2">
      <c r="A163" s="141"/>
      <c r="B163" s="577"/>
      <c r="C163" s="577"/>
      <c r="D163" s="577"/>
      <c r="E163" s="577"/>
      <c r="F163" s="577"/>
      <c r="G163" s="577"/>
      <c r="H163" s="577"/>
      <c r="I163" s="577"/>
      <c r="J163" s="577"/>
      <c r="K163" s="577"/>
      <c r="L163" s="577"/>
      <c r="M163" s="577"/>
      <c r="N163" s="577"/>
      <c r="O163" s="577"/>
      <c r="P163" s="577"/>
      <c r="Q163" s="577"/>
      <c r="R163" s="577"/>
      <c r="S163" s="577"/>
      <c r="T163" s="577"/>
      <c r="U163" s="577"/>
      <c r="V163" s="577"/>
      <c r="W163" s="577"/>
      <c r="X163" s="577"/>
      <c r="Y163" s="577"/>
      <c r="Z163" s="577"/>
      <c r="AA163" s="577"/>
      <c r="AB163" s="577"/>
      <c r="AC163" s="577"/>
      <c r="AD163" s="577"/>
      <c r="AE163" s="577"/>
      <c r="AF163" s="577"/>
    </row>
    <row r="164" spans="1:32" s="316" customForma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s="316" customForma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row>
    <row r="185" spans="1:32" s="310" customFormat="1" x14ac:dyDescent="0.2">
      <c r="A185" s="141"/>
      <c r="B185" s="577"/>
      <c r="C185" s="577"/>
      <c r="D185" s="577"/>
      <c r="E185" s="577"/>
      <c r="F185" s="577"/>
      <c r="G185" s="577"/>
      <c r="H185" s="577"/>
      <c r="I185" s="577"/>
      <c r="J185" s="577"/>
      <c r="K185" s="577"/>
      <c r="L185" s="577"/>
      <c r="M185" s="577"/>
      <c r="N185" s="577"/>
      <c r="O185" s="577"/>
      <c r="P185" s="577"/>
      <c r="Q185" s="577"/>
      <c r="R185" s="577"/>
      <c r="S185" s="577"/>
      <c r="T185" s="577"/>
      <c r="U185" s="577"/>
      <c r="V185" s="577"/>
      <c r="W185" s="577"/>
      <c r="X185" s="577"/>
      <c r="Y185" s="577"/>
      <c r="Z185" s="577"/>
      <c r="AA185" s="577"/>
      <c r="AB185" s="577"/>
      <c r="AC185" s="577"/>
      <c r="AD185" s="577"/>
      <c r="AE185" s="577"/>
      <c r="AF185" s="577"/>
    </row>
    <row r="186" spans="1:32" s="316" customForma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6" customForma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0" customFormat="1" x14ac:dyDescent="0.2">
      <c r="A203" s="141"/>
      <c r="B203" s="577"/>
      <c r="C203" s="577"/>
      <c r="D203" s="577"/>
      <c r="E203" s="577"/>
      <c r="F203" s="577"/>
      <c r="G203" s="577"/>
      <c r="H203" s="577"/>
      <c r="I203" s="577"/>
      <c r="J203" s="577"/>
      <c r="K203" s="577"/>
      <c r="L203" s="577"/>
      <c r="M203" s="577"/>
      <c r="N203" s="577"/>
      <c r="O203" s="577"/>
      <c r="P203" s="577"/>
      <c r="Q203" s="577"/>
      <c r="R203" s="577"/>
      <c r="S203" s="577"/>
      <c r="T203" s="577"/>
      <c r="U203" s="577"/>
      <c r="V203" s="577"/>
      <c r="W203" s="577"/>
      <c r="X203" s="577"/>
      <c r="Y203" s="577"/>
      <c r="Z203" s="577"/>
      <c r="AA203" s="577"/>
      <c r="AB203" s="577"/>
      <c r="AC203" s="577"/>
      <c r="AD203" s="577"/>
      <c r="AE203" s="577"/>
      <c r="AF203" s="577"/>
    </row>
    <row r="204" spans="1:32" s="316" customForma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s="316" customForma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row>
    <row r="225" spans="1:32" s="310" customFormat="1" x14ac:dyDescent="0.2">
      <c r="A225" s="141"/>
      <c r="B225" s="577"/>
      <c r="C225" s="577"/>
      <c r="D225" s="577"/>
      <c r="E225" s="577"/>
      <c r="F225" s="577"/>
      <c r="G225" s="577"/>
      <c r="H225" s="577"/>
      <c r="I225" s="577"/>
      <c r="J225" s="577"/>
      <c r="K225" s="577"/>
      <c r="L225" s="577"/>
      <c r="M225" s="577"/>
      <c r="N225" s="577"/>
      <c r="O225" s="577"/>
      <c r="P225" s="577"/>
      <c r="Q225" s="577"/>
      <c r="R225" s="577"/>
      <c r="S225" s="577"/>
      <c r="T225" s="577"/>
      <c r="U225" s="577"/>
      <c r="V225" s="577"/>
      <c r="W225" s="577"/>
      <c r="X225" s="577"/>
      <c r="Y225" s="577"/>
      <c r="Z225" s="577"/>
      <c r="AA225" s="577"/>
      <c r="AB225" s="577"/>
      <c r="AC225" s="577"/>
      <c r="AD225" s="577"/>
      <c r="AE225" s="577"/>
      <c r="AF225" s="577"/>
    </row>
    <row r="226" spans="1:32" s="316" customForma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6" customForma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0" customFormat="1" x14ac:dyDescent="0.2">
      <c r="A243" s="141"/>
      <c r="B243" s="577"/>
      <c r="C243" s="577"/>
      <c r="D243" s="577"/>
      <c r="E243" s="577"/>
      <c r="F243" s="577"/>
      <c r="G243" s="577"/>
      <c r="H243" s="577"/>
      <c r="I243" s="577"/>
      <c r="J243" s="577"/>
      <c r="K243" s="577"/>
      <c r="L243" s="577"/>
      <c r="M243" s="577"/>
      <c r="N243" s="577"/>
      <c r="O243" s="577"/>
      <c r="P243" s="577"/>
      <c r="Q243" s="577"/>
      <c r="R243" s="577"/>
      <c r="S243" s="577"/>
      <c r="T243" s="577"/>
      <c r="U243" s="577"/>
      <c r="V243" s="577"/>
      <c r="W243" s="577"/>
      <c r="X243" s="577"/>
      <c r="Y243" s="577"/>
      <c r="Z243" s="577"/>
      <c r="AA243" s="577"/>
      <c r="AB243" s="577"/>
      <c r="AC243" s="577"/>
      <c r="AD243" s="577"/>
      <c r="AE243" s="577"/>
      <c r="AF243" s="577"/>
    </row>
    <row r="244" spans="1:32" s="316" customForma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s="316" customForma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row>
    <row r="265" spans="1:32" s="310" customFormat="1" x14ac:dyDescent="0.2">
      <c r="A265" s="141"/>
      <c r="B265" s="577"/>
      <c r="C265" s="577"/>
      <c r="D265" s="577"/>
      <c r="E265" s="577"/>
      <c r="F265" s="577"/>
      <c r="G265" s="577"/>
      <c r="H265" s="577"/>
      <c r="I265" s="577"/>
      <c r="J265" s="577"/>
      <c r="K265" s="577"/>
      <c r="L265" s="577"/>
      <c r="M265" s="577"/>
      <c r="N265" s="577"/>
      <c r="O265" s="577"/>
      <c r="P265" s="577"/>
      <c r="Q265" s="577"/>
      <c r="R265" s="577"/>
      <c r="S265" s="577"/>
      <c r="T265" s="577"/>
      <c r="U265" s="577"/>
      <c r="V265" s="577"/>
      <c r="W265" s="577"/>
      <c r="X265" s="577"/>
      <c r="Y265" s="577"/>
      <c r="Z265" s="577"/>
      <c r="AA265" s="577"/>
      <c r="AB265" s="577"/>
      <c r="AC265" s="577"/>
      <c r="AD265" s="577"/>
      <c r="AE265" s="577"/>
      <c r="AF265" s="577"/>
    </row>
    <row r="266" spans="1:32" s="316" customForma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6" customForma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0" customFormat="1" x14ac:dyDescent="0.2">
      <c r="A283" s="141"/>
      <c r="B283" s="577"/>
      <c r="C283" s="577"/>
      <c r="D283" s="577"/>
      <c r="E283" s="577"/>
      <c r="F283" s="577"/>
      <c r="G283" s="577"/>
      <c r="H283" s="577"/>
      <c r="I283" s="577"/>
      <c r="J283" s="577"/>
      <c r="K283" s="577"/>
      <c r="L283" s="577"/>
      <c r="M283" s="577"/>
      <c r="N283" s="577"/>
      <c r="O283" s="577"/>
      <c r="P283" s="577"/>
      <c r="Q283" s="577"/>
      <c r="R283" s="577"/>
      <c r="S283" s="577"/>
      <c r="T283" s="577"/>
      <c r="U283" s="577"/>
      <c r="V283" s="577"/>
      <c r="W283" s="577"/>
      <c r="X283" s="577"/>
      <c r="Y283" s="577"/>
      <c r="Z283" s="577"/>
      <c r="AA283" s="577"/>
      <c r="AB283" s="577"/>
      <c r="AC283" s="577"/>
      <c r="AD283" s="577"/>
      <c r="AE283" s="577"/>
      <c r="AF283" s="577"/>
    </row>
    <row r="284" spans="1:32" s="316" customForma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s="316" customForma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row>
    <row r="305" spans="1:32" s="310" customFormat="1" x14ac:dyDescent="0.2">
      <c r="A305" s="141"/>
      <c r="B305" s="577"/>
      <c r="C305" s="577"/>
      <c r="D305" s="577"/>
      <c r="E305" s="577"/>
      <c r="F305" s="577"/>
      <c r="G305" s="577"/>
      <c r="H305" s="577"/>
      <c r="I305" s="577"/>
      <c r="J305" s="577"/>
      <c r="K305" s="577"/>
      <c r="L305" s="577"/>
      <c r="M305" s="577"/>
      <c r="N305" s="577"/>
      <c r="O305" s="577"/>
      <c r="P305" s="577"/>
      <c r="Q305" s="577"/>
      <c r="R305" s="577"/>
      <c r="S305" s="577"/>
      <c r="T305" s="577"/>
      <c r="U305" s="577"/>
      <c r="V305" s="577"/>
      <c r="W305" s="577"/>
      <c r="X305" s="577"/>
      <c r="Y305" s="577"/>
      <c r="Z305" s="577"/>
      <c r="AA305" s="577"/>
      <c r="AB305" s="577"/>
      <c r="AC305" s="577"/>
      <c r="AD305" s="577"/>
      <c r="AE305" s="577"/>
      <c r="AF305" s="577"/>
    </row>
    <row r="306" spans="1:32" s="316" customForma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6" customForma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0" customFormat="1" x14ac:dyDescent="0.2">
      <c r="A327" s="141"/>
      <c r="B327" s="577"/>
      <c r="C327" s="577"/>
      <c r="D327" s="577"/>
      <c r="E327" s="577"/>
      <c r="F327" s="577"/>
      <c r="G327" s="577"/>
      <c r="H327" s="577"/>
      <c r="I327" s="577"/>
      <c r="J327" s="577"/>
      <c r="K327" s="577"/>
      <c r="L327" s="577"/>
      <c r="M327" s="577"/>
      <c r="N327" s="577"/>
      <c r="O327" s="577"/>
      <c r="P327" s="577"/>
      <c r="Q327" s="577"/>
      <c r="R327" s="577"/>
      <c r="S327" s="577"/>
      <c r="T327" s="577"/>
      <c r="U327" s="577"/>
      <c r="V327" s="577"/>
      <c r="W327" s="577"/>
      <c r="X327" s="577"/>
      <c r="Y327" s="577"/>
      <c r="Z327" s="577"/>
      <c r="AA327" s="577"/>
      <c r="AB327" s="577"/>
      <c r="AC327" s="577"/>
      <c r="AD327" s="577"/>
      <c r="AE327" s="577"/>
      <c r="AF327" s="577"/>
    </row>
    <row r="328" spans="1:32" s="316" customForma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s="316" customForma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row>
    <row r="349" spans="1:32" s="310" customFormat="1" x14ac:dyDescent="0.2">
      <c r="A349" s="141"/>
      <c r="B349" s="577"/>
      <c r="C349" s="577"/>
      <c r="D349" s="577"/>
      <c r="E349" s="577"/>
      <c r="F349" s="577"/>
      <c r="G349" s="577"/>
      <c r="H349" s="577"/>
      <c r="I349" s="577"/>
      <c r="J349" s="577"/>
      <c r="K349" s="577"/>
      <c r="L349" s="577"/>
      <c r="M349" s="577"/>
      <c r="N349" s="577"/>
      <c r="O349" s="577"/>
      <c r="P349" s="577"/>
      <c r="Q349" s="577"/>
      <c r="R349" s="577"/>
      <c r="S349" s="577"/>
      <c r="T349" s="577"/>
      <c r="U349" s="577"/>
      <c r="V349" s="577"/>
      <c r="W349" s="577"/>
      <c r="X349" s="577"/>
      <c r="Y349" s="577"/>
      <c r="Z349" s="577"/>
      <c r="AA349" s="577"/>
      <c r="AB349" s="577"/>
      <c r="AC349" s="577"/>
      <c r="AD349" s="577"/>
      <c r="AE349" s="577"/>
      <c r="AF349" s="577"/>
    </row>
    <row r="350" spans="1:32" s="316" customForma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6" customForma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0" customFormat="1" x14ac:dyDescent="0.2">
      <c r="A367" s="141"/>
      <c r="B367" s="577"/>
      <c r="C367" s="577"/>
      <c r="D367" s="577"/>
      <c r="E367" s="577"/>
      <c r="F367" s="577"/>
      <c r="G367" s="577"/>
      <c r="H367" s="577"/>
      <c r="I367" s="577"/>
      <c r="J367" s="577"/>
      <c r="K367" s="577"/>
      <c r="L367" s="577"/>
      <c r="M367" s="577"/>
      <c r="N367" s="577"/>
      <c r="O367" s="577"/>
      <c r="P367" s="577"/>
      <c r="Q367" s="577"/>
      <c r="R367" s="577"/>
      <c r="S367" s="577"/>
      <c r="T367" s="577"/>
      <c r="U367" s="577"/>
      <c r="V367" s="577"/>
      <c r="W367" s="577"/>
      <c r="X367" s="577"/>
      <c r="Y367" s="577"/>
      <c r="Z367" s="577"/>
      <c r="AA367" s="577"/>
      <c r="AB367" s="577"/>
      <c r="AC367" s="577"/>
      <c r="AD367" s="577"/>
      <c r="AE367" s="577"/>
      <c r="AF367" s="577"/>
    </row>
    <row r="368" spans="1:32" s="316" customForma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s="316" customFormat="1" x14ac:dyDescent="0.2">
      <c r="A381" s="346"/>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row>
    <row r="389" spans="1:32" s="310" customFormat="1" x14ac:dyDescent="0.2">
      <c r="A389" s="141"/>
      <c r="B389" s="577"/>
      <c r="C389" s="577"/>
      <c r="D389" s="577"/>
      <c r="E389" s="577"/>
      <c r="F389" s="577"/>
      <c r="G389" s="577"/>
      <c r="H389" s="577"/>
      <c r="I389" s="577"/>
      <c r="J389" s="577"/>
      <c r="K389" s="577"/>
      <c r="L389" s="577"/>
      <c r="M389" s="577"/>
      <c r="N389" s="577"/>
      <c r="O389" s="577"/>
      <c r="P389" s="577"/>
      <c r="Q389" s="577"/>
      <c r="R389" s="577"/>
      <c r="S389" s="577"/>
      <c r="T389" s="577"/>
      <c r="U389" s="577"/>
      <c r="V389" s="577"/>
      <c r="W389" s="577"/>
      <c r="X389" s="577"/>
      <c r="Y389" s="577"/>
      <c r="Z389" s="577"/>
      <c r="AA389" s="577"/>
      <c r="AB389" s="577"/>
      <c r="AC389" s="577"/>
      <c r="AD389" s="577"/>
      <c r="AE389" s="577"/>
      <c r="AF389" s="577"/>
    </row>
    <row r="390" spans="1:32" s="316" customForma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6" customForma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0" customFormat="1" x14ac:dyDescent="0.2">
      <c r="A407" s="141"/>
      <c r="B407" s="577"/>
      <c r="C407" s="577"/>
      <c r="D407" s="577"/>
      <c r="E407" s="577"/>
      <c r="F407" s="577"/>
      <c r="G407" s="577"/>
      <c r="H407" s="577"/>
      <c r="I407" s="577"/>
      <c r="J407" s="577"/>
      <c r="K407" s="577"/>
      <c r="L407" s="577"/>
      <c r="M407" s="577"/>
      <c r="N407" s="577"/>
      <c r="O407" s="577"/>
      <c r="P407" s="577"/>
      <c r="Q407" s="577"/>
      <c r="R407" s="577"/>
      <c r="S407" s="577"/>
      <c r="T407" s="577"/>
      <c r="U407" s="577"/>
      <c r="V407" s="577"/>
      <c r="W407" s="577"/>
      <c r="X407" s="577"/>
      <c r="Y407" s="577"/>
      <c r="Z407" s="577"/>
      <c r="AA407" s="577"/>
      <c r="AB407" s="577"/>
      <c r="AC407" s="577"/>
      <c r="AD407" s="577"/>
      <c r="AE407" s="577"/>
      <c r="AF407" s="577"/>
    </row>
    <row r="408" spans="1:32" s="316" customForma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row r="421" spans="1:32" s="316" customFormat="1" x14ac:dyDescent="0.2">
      <c r="A421" s="346"/>
      <c r="B421" s="362"/>
      <c r="C421" s="362"/>
      <c r="D421" s="362"/>
      <c r="E421" s="362"/>
      <c r="F421" s="362"/>
      <c r="G421" s="362"/>
      <c r="H421" s="362"/>
      <c r="I421" s="362"/>
      <c r="J421" s="362"/>
      <c r="K421" s="362"/>
      <c r="L421" s="362"/>
      <c r="M421" s="362"/>
      <c r="N421" s="362"/>
      <c r="O421" s="362"/>
      <c r="P421" s="362"/>
      <c r="Q421" s="362"/>
      <c r="R421" s="362"/>
      <c r="S421" s="362"/>
      <c r="T421" s="362"/>
      <c r="U421" s="362"/>
      <c r="V421" s="362"/>
      <c r="W421" s="362"/>
      <c r="X421" s="362"/>
      <c r="Y421" s="362"/>
      <c r="Z421" s="362"/>
      <c r="AA421" s="362"/>
      <c r="AB421" s="362"/>
      <c r="AC421" s="362"/>
      <c r="AD421" s="362"/>
      <c r="AE421" s="362"/>
      <c r="AF421" s="362"/>
    </row>
  </sheetData>
  <hyperlinks>
    <hyperlink ref="A1" location="Мазмуну!A1" display="МАЗМУНУНА  кайтуу" xr:uid="{00000000-0004-0000-8A00-000000000000}"/>
  </hyperlinks>
  <pageMargins left="0.7" right="0.7" top="0.75" bottom="0.75" header="0.3" footer="0.3"/>
  <pageSetup paperSize="9" orientation="portrait" verticalDpi="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AF421"/>
  <sheetViews>
    <sheetView workbookViewId="0">
      <selection activeCell="O46" sqref="O46"/>
    </sheetView>
  </sheetViews>
  <sheetFormatPr defaultColWidth="9.28515625" defaultRowHeight="12" x14ac:dyDescent="0.2"/>
  <cols>
    <col min="1" max="1" width="42" style="152" customWidth="1"/>
    <col min="2" max="2" width="9.28515625" style="226" hidden="1" customWidth="1"/>
    <col min="3" max="5" width="8.7109375" style="226" hidden="1" customWidth="1"/>
    <col min="6" max="8" width="8.7109375" style="305" hidden="1" customWidth="1"/>
    <col min="9" max="13" width="9.42578125" style="305" customWidth="1"/>
    <col min="14" max="15" width="9.28515625" style="305" customWidth="1"/>
    <col min="16" max="20" width="9.28515625" style="226" customWidth="1"/>
    <col min="21" max="16384" width="9.28515625" style="305"/>
  </cols>
  <sheetData>
    <row r="1" spans="1:32" s="6" customFormat="1" ht="12.95" customHeight="1" x14ac:dyDescent="0.2">
      <c r="A1" s="952" t="s">
        <v>1375</v>
      </c>
    </row>
    <row r="2" spans="1:32" s="574" customFormat="1" ht="18" customHeight="1" x14ac:dyDescent="0.25">
      <c r="A2" s="154" t="s">
        <v>529</v>
      </c>
    </row>
    <row r="3" spans="1:32" s="574" customFormat="1" ht="18" customHeight="1" x14ac:dyDescent="0.25">
      <c r="A3" s="154" t="s">
        <v>530</v>
      </c>
    </row>
    <row r="4" spans="1:32" s="574" customFormat="1" ht="18" customHeight="1" x14ac:dyDescent="0.25">
      <c r="A4" s="154" t="s">
        <v>531</v>
      </c>
    </row>
    <row r="5" spans="1:32" ht="18" customHeight="1" thickBot="1" x14ac:dyDescent="0.25">
      <c r="A5" s="139" t="s">
        <v>521</v>
      </c>
      <c r="B5" s="584"/>
      <c r="C5" s="584"/>
      <c r="D5" s="584"/>
      <c r="E5" s="584"/>
      <c r="F5" s="584"/>
      <c r="G5" s="306"/>
      <c r="H5" s="306"/>
      <c r="I5" s="306"/>
      <c r="J5" s="306"/>
      <c r="K5" s="306"/>
      <c r="L5" s="306"/>
      <c r="M5" s="306"/>
    </row>
    <row r="6" spans="1:32" s="353" customFormat="1" ht="18" customHeight="1" thickBot="1" x14ac:dyDescent="0.25">
      <c r="A6" s="580"/>
      <c r="B6" s="580">
        <v>2014</v>
      </c>
      <c r="C6" s="580">
        <v>2015</v>
      </c>
      <c r="D6" s="580">
        <v>2016</v>
      </c>
      <c r="E6" s="580">
        <v>2017</v>
      </c>
      <c r="F6" s="580">
        <v>2018</v>
      </c>
      <c r="G6" s="575">
        <v>2019</v>
      </c>
      <c r="H6" s="580">
        <v>2020</v>
      </c>
      <c r="I6" s="575">
        <v>2021</v>
      </c>
      <c r="J6" s="580">
        <v>2022</v>
      </c>
      <c r="K6" s="575">
        <v>2023</v>
      </c>
      <c r="L6" s="580">
        <v>2024</v>
      </c>
      <c r="M6" s="575">
        <v>2025</v>
      </c>
    </row>
    <row r="7" spans="1:32" s="310" customFormat="1" ht="10.15" customHeight="1" x14ac:dyDescent="0.2">
      <c r="A7" s="141"/>
      <c r="B7" s="577"/>
      <c r="C7" s="577"/>
      <c r="D7" s="577"/>
      <c r="E7" s="577"/>
      <c r="F7" s="577"/>
      <c r="G7" s="577"/>
      <c r="H7" s="577"/>
      <c r="I7" s="577"/>
      <c r="J7" s="577"/>
      <c r="K7" s="577"/>
      <c r="L7" s="577"/>
      <c r="M7" s="577"/>
      <c r="N7" s="577"/>
      <c r="O7" s="577"/>
      <c r="P7" s="577"/>
      <c r="Q7" s="577"/>
      <c r="R7" s="577"/>
      <c r="S7" s="577"/>
      <c r="T7" s="577"/>
      <c r="U7" s="577"/>
      <c r="V7" s="577"/>
      <c r="W7" s="577"/>
      <c r="X7" s="577"/>
      <c r="Y7" s="577"/>
      <c r="Z7" s="577"/>
      <c r="AA7" s="577"/>
      <c r="AB7" s="577"/>
      <c r="AC7" s="577"/>
      <c r="AD7" s="577"/>
      <c r="AE7" s="577"/>
      <c r="AF7" s="577"/>
    </row>
    <row r="8" spans="1:32" s="312" customFormat="1" ht="36" customHeight="1" x14ac:dyDescent="0.2">
      <c r="A8" s="360" t="s">
        <v>508</v>
      </c>
      <c r="B8" s="323">
        <v>100</v>
      </c>
      <c r="C8" s="323">
        <v>100</v>
      </c>
      <c r="D8" s="323">
        <v>100</v>
      </c>
      <c r="E8" s="323">
        <v>100</v>
      </c>
      <c r="F8" s="323">
        <v>100</v>
      </c>
      <c r="G8" s="323">
        <v>100</v>
      </c>
      <c r="H8" s="323">
        <v>100</v>
      </c>
      <c r="I8" s="323">
        <v>100</v>
      </c>
      <c r="J8" s="323">
        <v>100</v>
      </c>
      <c r="K8" s="323">
        <v>100</v>
      </c>
      <c r="L8" s="323">
        <v>100</v>
      </c>
      <c r="M8" s="323">
        <v>100</v>
      </c>
      <c r="N8" s="578"/>
      <c r="O8" s="578"/>
      <c r="P8" s="578"/>
      <c r="Q8" s="578"/>
      <c r="R8" s="578"/>
      <c r="S8" s="578"/>
      <c r="T8" s="578"/>
      <c r="U8" s="578"/>
      <c r="V8" s="578"/>
      <c r="W8" s="578"/>
      <c r="X8" s="578"/>
      <c r="Y8" s="578"/>
      <c r="Z8" s="578"/>
      <c r="AA8" s="578"/>
      <c r="AB8" s="578"/>
      <c r="AC8" s="578"/>
      <c r="AD8" s="578"/>
      <c r="AE8" s="578"/>
      <c r="AF8" s="578"/>
    </row>
    <row r="9" spans="1:32" s="316" customFormat="1" ht="12.95" customHeight="1" x14ac:dyDescent="0.2">
      <c r="A9" s="346" t="s">
        <v>488</v>
      </c>
      <c r="B9" s="362"/>
      <c r="C9" s="362"/>
      <c r="D9" s="362"/>
      <c r="E9" s="362"/>
      <c r="F9" s="362"/>
      <c r="G9" s="333"/>
      <c r="H9" s="333"/>
      <c r="I9" s="333"/>
      <c r="J9" s="333"/>
      <c r="K9" s="333"/>
      <c r="L9" s="333"/>
      <c r="M9" s="333"/>
      <c r="N9" s="362"/>
      <c r="O9" s="362"/>
      <c r="P9" s="362"/>
      <c r="Q9" s="362"/>
      <c r="R9" s="362"/>
      <c r="S9" s="362"/>
      <c r="T9" s="362"/>
      <c r="U9" s="362"/>
      <c r="V9" s="362"/>
      <c r="W9" s="362"/>
      <c r="X9" s="362"/>
      <c r="Y9" s="362"/>
      <c r="Z9" s="362"/>
      <c r="AA9" s="362"/>
      <c r="AB9" s="362"/>
      <c r="AC9" s="362"/>
      <c r="AD9" s="362"/>
      <c r="AE9" s="362"/>
      <c r="AF9" s="362"/>
    </row>
    <row r="10" spans="1:32" s="316" customFormat="1" ht="12.95" customHeight="1" x14ac:dyDescent="0.2">
      <c r="A10" s="346" t="s">
        <v>489</v>
      </c>
      <c r="B10" s="39">
        <v>97.3</v>
      </c>
      <c r="C10" s="39">
        <v>96.7</v>
      </c>
      <c r="D10" s="39">
        <v>97.8</v>
      </c>
      <c r="E10" s="39">
        <v>97.1</v>
      </c>
      <c r="F10" s="39">
        <v>73.7</v>
      </c>
      <c r="G10" s="39">
        <v>73.900000000000006</v>
      </c>
      <c r="H10" s="39">
        <v>74.400000000000006</v>
      </c>
      <c r="I10" s="39">
        <v>73.2</v>
      </c>
      <c r="J10" s="39">
        <v>73</v>
      </c>
      <c r="K10" s="39">
        <v>72.400000000000006</v>
      </c>
      <c r="L10" s="39">
        <v>73.400000000000006</v>
      </c>
      <c r="M10" s="39">
        <v>76.534230402175112</v>
      </c>
      <c r="N10" s="362"/>
      <c r="O10" s="362"/>
      <c r="P10" s="362"/>
      <c r="Q10" s="362"/>
      <c r="R10" s="362"/>
      <c r="S10" s="362"/>
      <c r="T10" s="362"/>
      <c r="U10" s="362"/>
      <c r="V10" s="362"/>
      <c r="W10" s="362"/>
      <c r="X10" s="362"/>
      <c r="Y10" s="362"/>
      <c r="Z10" s="362"/>
      <c r="AA10" s="362"/>
      <c r="AB10" s="362"/>
      <c r="AC10" s="362"/>
      <c r="AD10" s="362"/>
      <c r="AE10" s="362"/>
      <c r="AF10" s="362"/>
    </row>
    <row r="11" spans="1:32" s="316" customFormat="1" ht="12.95" customHeight="1" x14ac:dyDescent="0.2">
      <c r="A11" s="579" t="s">
        <v>406</v>
      </c>
      <c r="B11" s="39"/>
      <c r="C11" s="39"/>
      <c r="D11" s="39"/>
      <c r="E11" s="39"/>
      <c r="F11" s="39"/>
      <c r="G11" s="39"/>
      <c r="H11" s="39"/>
      <c r="I11" s="39"/>
      <c r="J11" s="39"/>
      <c r="K11" s="39"/>
      <c r="L11" s="39"/>
      <c r="M11" s="39"/>
      <c r="N11" s="362"/>
      <c r="O11" s="362"/>
      <c r="P11" s="362"/>
      <c r="Q11" s="362"/>
      <c r="R11" s="362"/>
      <c r="S11" s="362"/>
      <c r="T11" s="362"/>
      <c r="U11" s="362"/>
      <c r="V11" s="362"/>
      <c r="W11" s="362"/>
      <c r="X11" s="362"/>
      <c r="Y11" s="362"/>
      <c r="Z11" s="362"/>
      <c r="AA11" s="362"/>
      <c r="AB11" s="362"/>
      <c r="AC11" s="362"/>
      <c r="AD11" s="362"/>
      <c r="AE11" s="362"/>
      <c r="AF11" s="362"/>
    </row>
    <row r="12" spans="1:32" s="316" customFormat="1" ht="24" customHeight="1" x14ac:dyDescent="0.2">
      <c r="A12" s="349" t="s">
        <v>490</v>
      </c>
      <c r="B12" s="39">
        <v>96.3</v>
      </c>
      <c r="C12" s="39">
        <v>96</v>
      </c>
      <c r="D12" s="39">
        <v>97.3</v>
      </c>
      <c r="E12" s="39">
        <v>96.1</v>
      </c>
      <c r="F12" s="39">
        <v>69.5</v>
      </c>
      <c r="G12" s="39">
        <v>70.5</v>
      </c>
      <c r="H12" s="39">
        <v>72.3</v>
      </c>
      <c r="I12" s="39">
        <v>69.400000000000006</v>
      </c>
      <c r="J12" s="39">
        <v>65.400000000000006</v>
      </c>
      <c r="K12" s="39">
        <v>67.2</v>
      </c>
      <c r="L12" s="39">
        <v>69</v>
      </c>
      <c r="M12" s="39">
        <v>72.096662985557742</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9" t="s">
        <v>491</v>
      </c>
      <c r="B13" s="39">
        <v>0.2</v>
      </c>
      <c r="C13" s="39">
        <v>0.2</v>
      </c>
      <c r="D13" s="39">
        <v>0.1</v>
      </c>
      <c r="E13" s="39">
        <v>0.1</v>
      </c>
      <c r="F13" s="39">
        <v>3.2</v>
      </c>
      <c r="G13" s="39">
        <v>2.5</v>
      </c>
      <c r="H13" s="39">
        <v>1.4</v>
      </c>
      <c r="I13" s="39">
        <v>2.5</v>
      </c>
      <c r="J13" s="39">
        <v>4.3</v>
      </c>
      <c r="K13" s="39">
        <v>2.6</v>
      </c>
      <c r="L13" s="39">
        <v>2.4</v>
      </c>
      <c r="M13" s="39">
        <v>2.0227718386273805</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9" t="s">
        <v>492</v>
      </c>
      <c r="B14" s="39">
        <v>0.3</v>
      </c>
      <c r="C14" s="39">
        <v>0.4</v>
      </c>
      <c r="D14" s="39">
        <v>0.3</v>
      </c>
      <c r="E14" s="39">
        <v>0.6</v>
      </c>
      <c r="F14" s="39">
        <v>0.8</v>
      </c>
      <c r="G14" s="39">
        <v>0.7</v>
      </c>
      <c r="H14" s="39">
        <v>0.6</v>
      </c>
      <c r="I14" s="39">
        <v>0.8</v>
      </c>
      <c r="J14" s="39">
        <v>1.2</v>
      </c>
      <c r="K14" s="39">
        <v>1.4</v>
      </c>
      <c r="L14" s="39">
        <v>1.4</v>
      </c>
      <c r="M14" s="39">
        <v>1.2804903027973855</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2.95" customHeight="1" x14ac:dyDescent="0.2">
      <c r="A15" s="346" t="s">
        <v>493</v>
      </c>
      <c r="B15" s="39">
        <v>1.4</v>
      </c>
      <c r="C15" s="39">
        <v>1.7</v>
      </c>
      <c r="D15" s="39">
        <v>1.2</v>
      </c>
      <c r="E15" s="39">
        <v>1.5</v>
      </c>
      <c r="F15" s="39">
        <v>5.4</v>
      </c>
      <c r="G15" s="39">
        <v>5</v>
      </c>
      <c r="H15" s="39">
        <v>3.7</v>
      </c>
      <c r="I15" s="39">
        <v>4.5999999999999996</v>
      </c>
      <c r="J15" s="39">
        <v>7.3</v>
      </c>
      <c r="K15" s="39">
        <v>4.5999999999999996</v>
      </c>
      <c r="L15" s="39">
        <v>4.8</v>
      </c>
      <c r="M15" s="39">
        <v>4.5080372540269016</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95" customHeight="1" x14ac:dyDescent="0.2">
      <c r="A16" s="346" t="s">
        <v>494</v>
      </c>
      <c r="B16" s="39">
        <v>0.2</v>
      </c>
      <c r="C16" s="39">
        <v>0.3</v>
      </c>
      <c r="D16" s="39">
        <v>0.2</v>
      </c>
      <c r="E16" s="39">
        <v>0.3</v>
      </c>
      <c r="F16" s="39">
        <v>0.7</v>
      </c>
      <c r="G16" s="39">
        <v>0.6</v>
      </c>
      <c r="H16" s="39">
        <v>0.5</v>
      </c>
      <c r="I16" s="39">
        <v>0.7</v>
      </c>
      <c r="J16" s="39">
        <v>1.3</v>
      </c>
      <c r="K16" s="39">
        <v>1</v>
      </c>
      <c r="L16" s="39">
        <v>0.7</v>
      </c>
      <c r="M16" s="39">
        <v>0.65586507171728869</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75" customHeight="1" x14ac:dyDescent="0.2">
      <c r="A17" s="346" t="s">
        <v>495</v>
      </c>
      <c r="B17" s="39">
        <v>0.4</v>
      </c>
      <c r="C17" s="39">
        <v>0.5</v>
      </c>
      <c r="D17" s="39">
        <v>0.3</v>
      </c>
      <c r="E17" s="39">
        <v>0.5</v>
      </c>
      <c r="F17" s="39">
        <v>11.7</v>
      </c>
      <c r="G17" s="39">
        <v>11.4</v>
      </c>
      <c r="H17" s="39">
        <v>12.2</v>
      </c>
      <c r="I17" s="39">
        <v>10</v>
      </c>
      <c r="J17" s="39">
        <v>8.5</v>
      </c>
      <c r="K17" s="39">
        <v>6.8</v>
      </c>
      <c r="L17" s="39">
        <v>7.9</v>
      </c>
      <c r="M17" s="39">
        <v>8.3345364376328579</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95" customHeight="1" x14ac:dyDescent="0.2">
      <c r="A18" s="346" t="s">
        <v>496</v>
      </c>
      <c r="B18" s="39">
        <v>0.7</v>
      </c>
      <c r="C18" s="39">
        <v>0.8</v>
      </c>
      <c r="D18" s="39">
        <v>0.5</v>
      </c>
      <c r="E18" s="39">
        <v>0.7</v>
      </c>
      <c r="F18" s="39">
        <v>8.6</v>
      </c>
      <c r="G18" s="39">
        <v>9.1</v>
      </c>
      <c r="H18" s="39">
        <v>9.1</v>
      </c>
      <c r="I18" s="39">
        <v>11.6</v>
      </c>
      <c r="J18" s="39">
        <v>10</v>
      </c>
      <c r="K18" s="39">
        <v>15.2</v>
      </c>
      <c r="L18" s="39">
        <v>13.2</v>
      </c>
      <c r="M18" s="39">
        <v>9.9673308344478198</v>
      </c>
      <c r="N18" s="362"/>
      <c r="O18" s="362"/>
      <c r="P18" s="362"/>
      <c r="Q18" s="362"/>
      <c r="R18" s="362"/>
      <c r="S18" s="362"/>
      <c r="T18" s="362"/>
      <c r="U18" s="362"/>
      <c r="V18" s="362"/>
      <c r="W18" s="362"/>
      <c r="X18" s="362"/>
      <c r="Y18" s="362"/>
      <c r="Z18" s="362"/>
      <c r="AA18" s="362"/>
      <c r="AB18" s="362"/>
      <c r="AC18" s="362"/>
      <c r="AD18" s="362"/>
      <c r="AE18" s="362"/>
      <c r="AF18" s="362"/>
    </row>
    <row r="19" spans="1:32" s="316" customFormat="1" ht="12.95" customHeight="1" thickBot="1" x14ac:dyDescent="0.25">
      <c r="A19" s="350"/>
      <c r="B19" s="341"/>
      <c r="C19" s="341"/>
      <c r="D19" s="341"/>
      <c r="E19" s="341"/>
      <c r="F19" s="341"/>
      <c r="G19" s="328"/>
      <c r="H19" s="328"/>
      <c r="I19" s="328"/>
      <c r="J19" s="328"/>
      <c r="K19" s="328"/>
      <c r="L19" s="328"/>
      <c r="M19" s="328"/>
      <c r="N19" s="362"/>
      <c r="O19" s="362"/>
      <c r="P19" s="362"/>
      <c r="Q19" s="362"/>
      <c r="R19" s="362"/>
      <c r="S19" s="362"/>
      <c r="T19" s="362"/>
      <c r="U19" s="362"/>
      <c r="V19" s="362"/>
      <c r="W19" s="362"/>
      <c r="X19" s="362"/>
      <c r="Y19" s="362"/>
      <c r="Z19" s="362"/>
      <c r="AA19" s="362"/>
      <c r="AB19" s="362"/>
      <c r="AC19" s="362"/>
      <c r="AD19" s="362"/>
      <c r="AE19" s="362"/>
      <c r="AF19" s="362"/>
    </row>
    <row r="20" spans="1:32" s="316" customFormat="1" ht="15" customHeigh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ht="12.95" customHeight="1" x14ac:dyDescent="0.2">
      <c r="A21" s="360"/>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316" customFormat="1" ht="12.95" customHeight="1" x14ac:dyDescent="0.2">
      <c r="A22" s="346"/>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row>
    <row r="23" spans="1:32" s="573" customFormat="1" ht="18" customHeight="1" x14ac:dyDescent="0.25">
      <c r="A23" s="154" t="s">
        <v>532</v>
      </c>
      <c r="B23" s="574"/>
      <c r="C23" s="574"/>
      <c r="D23" s="574"/>
      <c r="E23" s="574"/>
      <c r="P23" s="574"/>
      <c r="Q23" s="574"/>
      <c r="R23" s="574"/>
      <c r="S23" s="574"/>
      <c r="T23" s="574"/>
    </row>
    <row r="24" spans="1:32" s="573" customFormat="1" ht="18" customHeight="1" x14ac:dyDescent="0.25">
      <c r="A24" s="154" t="s">
        <v>533</v>
      </c>
      <c r="B24" s="574"/>
      <c r="C24" s="574"/>
      <c r="D24" s="574"/>
      <c r="E24" s="574"/>
      <c r="P24" s="574"/>
      <c r="Q24" s="574"/>
      <c r="R24" s="574"/>
      <c r="S24" s="574"/>
      <c r="T24" s="574"/>
    </row>
    <row r="25" spans="1:32" s="585" customFormat="1" ht="18" customHeight="1" thickBot="1" x14ac:dyDescent="0.25">
      <c r="A25" s="139" t="s">
        <v>534</v>
      </c>
      <c r="B25" s="593"/>
      <c r="C25" s="593"/>
      <c r="D25" s="593"/>
      <c r="E25" s="593"/>
      <c r="F25" s="593"/>
      <c r="G25" s="306"/>
      <c r="H25" s="306"/>
      <c r="I25" s="306"/>
      <c r="J25" s="306"/>
      <c r="K25" s="306"/>
      <c r="L25" s="306"/>
      <c r="M25" s="306"/>
    </row>
    <row r="26" spans="1:32" s="310" customFormat="1" ht="18" customHeight="1" thickBot="1" x14ac:dyDescent="0.25">
      <c r="A26" s="580"/>
      <c r="B26" s="580">
        <v>2014</v>
      </c>
      <c r="C26" s="580">
        <v>2015</v>
      </c>
      <c r="D26" s="580">
        <v>2016</v>
      </c>
      <c r="E26" s="580">
        <v>2017</v>
      </c>
      <c r="F26" s="580">
        <v>2018</v>
      </c>
      <c r="G26" s="575">
        <v>2019</v>
      </c>
      <c r="H26" s="580">
        <v>2020</v>
      </c>
      <c r="I26" s="575">
        <v>2021</v>
      </c>
      <c r="J26" s="580">
        <v>2022</v>
      </c>
      <c r="K26" s="575">
        <v>2023</v>
      </c>
      <c r="L26" s="580">
        <v>2024</v>
      </c>
      <c r="M26" s="575">
        <v>2025</v>
      </c>
      <c r="N26" s="577"/>
      <c r="O26" s="577"/>
      <c r="P26" s="577"/>
      <c r="Q26" s="577"/>
      <c r="R26" s="577"/>
      <c r="S26" s="577"/>
      <c r="T26" s="577"/>
      <c r="U26" s="577"/>
      <c r="V26" s="577"/>
      <c r="W26" s="577"/>
      <c r="X26" s="577"/>
      <c r="Y26" s="577"/>
      <c r="Z26" s="577"/>
      <c r="AA26" s="577"/>
      <c r="AB26" s="577"/>
      <c r="AC26" s="577"/>
      <c r="AD26" s="577"/>
      <c r="AE26" s="577"/>
      <c r="AF26" s="577"/>
    </row>
    <row r="27" spans="1:32" s="312" customFormat="1" ht="12.75" customHeight="1" x14ac:dyDescent="0.2">
      <c r="A27" s="141"/>
      <c r="B27" s="578"/>
      <c r="C27" s="578"/>
      <c r="D27" s="578"/>
      <c r="E27" s="578"/>
      <c r="F27" s="578"/>
      <c r="G27" s="577"/>
      <c r="H27" s="577"/>
      <c r="I27" s="577"/>
      <c r="J27" s="577"/>
      <c r="K27" s="577"/>
      <c r="L27" s="577"/>
      <c r="M27" s="577"/>
      <c r="N27" s="578"/>
      <c r="O27" s="578"/>
      <c r="P27" s="578"/>
      <c r="Q27" s="578"/>
      <c r="R27" s="578"/>
      <c r="S27" s="578"/>
      <c r="T27" s="578"/>
      <c r="U27" s="578"/>
      <c r="V27" s="578"/>
      <c r="W27" s="578"/>
      <c r="X27" s="578"/>
      <c r="Y27" s="578"/>
      <c r="Z27" s="578"/>
      <c r="AA27" s="578"/>
      <c r="AB27" s="578"/>
      <c r="AC27" s="578"/>
      <c r="AD27" s="578"/>
      <c r="AE27" s="578"/>
      <c r="AF27" s="578"/>
    </row>
    <row r="28" spans="1:32" s="316" customFormat="1" ht="38.450000000000003" customHeight="1" x14ac:dyDescent="0.2">
      <c r="A28" s="360" t="s">
        <v>508</v>
      </c>
      <c r="B28" s="323">
        <v>100</v>
      </c>
      <c r="C28" s="323">
        <v>100</v>
      </c>
      <c r="D28" s="323">
        <v>100</v>
      </c>
      <c r="E28" s="323">
        <v>100</v>
      </c>
      <c r="F28" s="323">
        <v>100</v>
      </c>
      <c r="G28" s="323">
        <v>100</v>
      </c>
      <c r="H28" s="323">
        <v>100</v>
      </c>
      <c r="I28" s="323">
        <v>100</v>
      </c>
      <c r="J28" s="323">
        <v>100</v>
      </c>
      <c r="K28" s="323">
        <v>100</v>
      </c>
      <c r="L28" s="323">
        <v>100</v>
      </c>
      <c r="M28" s="323">
        <v>100</v>
      </c>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488</v>
      </c>
      <c r="B29" s="362"/>
      <c r="C29" s="362" t="s">
        <v>525</v>
      </c>
      <c r="D29" s="362"/>
      <c r="E29" s="362"/>
      <c r="F29" s="362"/>
      <c r="G29" s="333"/>
      <c r="H29" s="333"/>
      <c r="I29" s="333"/>
      <c r="J29" s="333"/>
      <c r="K29" s="333"/>
      <c r="L29" s="333"/>
      <c r="M29" s="333"/>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346" t="s">
        <v>489</v>
      </c>
      <c r="B30" s="39">
        <v>55.6</v>
      </c>
      <c r="C30" s="39">
        <v>52.5</v>
      </c>
      <c r="D30" s="39">
        <v>9</v>
      </c>
      <c r="E30" s="39">
        <v>29.4</v>
      </c>
      <c r="F30" s="39">
        <v>24.5</v>
      </c>
      <c r="G30" s="39">
        <v>13.6</v>
      </c>
      <c r="H30" s="39">
        <v>8.1999999999999993</v>
      </c>
      <c r="I30" s="39">
        <v>37.6</v>
      </c>
      <c r="J30" s="39">
        <v>46.3</v>
      </c>
      <c r="K30" s="39">
        <v>48.2</v>
      </c>
      <c r="L30" s="39">
        <v>44.8</v>
      </c>
      <c r="M30" s="39">
        <v>48.758442146929184</v>
      </c>
      <c r="N30" s="362"/>
      <c r="O30" s="362"/>
      <c r="P30" s="362"/>
      <c r="Q30" s="362"/>
      <c r="R30" s="362"/>
      <c r="S30" s="362"/>
      <c r="T30" s="362"/>
      <c r="U30" s="362"/>
      <c r="V30" s="362"/>
      <c r="W30" s="362"/>
      <c r="X30" s="362"/>
      <c r="Y30" s="362"/>
      <c r="Z30" s="362"/>
      <c r="AA30" s="362"/>
      <c r="AB30" s="362"/>
      <c r="AC30" s="362"/>
      <c r="AD30" s="362"/>
      <c r="AE30" s="362"/>
      <c r="AF30" s="362"/>
    </row>
    <row r="31" spans="1:32" s="316" customFormat="1" ht="12.95" customHeight="1" x14ac:dyDescent="0.2">
      <c r="A31" s="579" t="s">
        <v>406</v>
      </c>
      <c r="B31" s="39"/>
      <c r="C31" s="39"/>
      <c r="D31" s="39"/>
      <c r="E31" s="39"/>
      <c r="F31" s="39"/>
      <c r="G31" s="39"/>
      <c r="H31" s="39"/>
      <c r="I31" s="39"/>
      <c r="J31" s="39"/>
      <c r="K31" s="39"/>
      <c r="L31" s="39"/>
      <c r="M31" s="39"/>
      <c r="N31" s="362"/>
      <c r="O31" s="362"/>
      <c r="P31" s="362"/>
      <c r="Q31" s="362"/>
      <c r="R31" s="362"/>
      <c r="S31" s="362"/>
      <c r="T31" s="362"/>
      <c r="U31" s="362"/>
      <c r="V31" s="362"/>
      <c r="W31" s="362"/>
      <c r="X31" s="362"/>
      <c r="Y31" s="362"/>
      <c r="Z31" s="362"/>
      <c r="AA31" s="362"/>
      <c r="AB31" s="362"/>
      <c r="AC31" s="362"/>
      <c r="AD31" s="362"/>
      <c r="AE31" s="362"/>
      <c r="AF31" s="362"/>
    </row>
    <row r="32" spans="1:32" s="316" customFormat="1" ht="24" customHeight="1" x14ac:dyDescent="0.2">
      <c r="A32" s="349" t="s">
        <v>490</v>
      </c>
      <c r="B32" s="39">
        <v>49.8</v>
      </c>
      <c r="C32" s="39">
        <v>46.5</v>
      </c>
      <c r="D32" s="39">
        <v>5.9</v>
      </c>
      <c r="E32" s="39">
        <v>26.6</v>
      </c>
      <c r="F32" s="39">
        <v>21</v>
      </c>
      <c r="G32" s="39">
        <v>11.2</v>
      </c>
      <c r="H32" s="39">
        <v>4.5</v>
      </c>
      <c r="I32" s="39">
        <v>35.5</v>
      </c>
      <c r="J32" s="39">
        <v>44.5</v>
      </c>
      <c r="K32" s="39">
        <v>46.1</v>
      </c>
      <c r="L32" s="39">
        <v>42.5</v>
      </c>
      <c r="M32" s="39">
        <v>41.830933825562845</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491</v>
      </c>
      <c r="B33" s="39" t="s">
        <v>33</v>
      </c>
      <c r="C33" s="39">
        <v>1.9</v>
      </c>
      <c r="D33" s="39">
        <v>2.8</v>
      </c>
      <c r="E33" s="39">
        <v>2.6</v>
      </c>
      <c r="F33" s="39">
        <v>3</v>
      </c>
      <c r="G33" s="39">
        <v>2.1</v>
      </c>
      <c r="H33" s="39">
        <v>2.1</v>
      </c>
      <c r="I33" s="39">
        <v>1.2</v>
      </c>
      <c r="J33" s="39">
        <v>1.3</v>
      </c>
      <c r="K33" s="39">
        <v>0.5</v>
      </c>
      <c r="L33" s="39">
        <v>0.8</v>
      </c>
      <c r="M33" s="39">
        <v>0.91913197903582111</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9" t="s">
        <v>492</v>
      </c>
      <c r="B34" s="39">
        <v>1.2</v>
      </c>
      <c r="C34" s="39">
        <v>0.2</v>
      </c>
      <c r="D34" s="39">
        <v>0.2</v>
      </c>
      <c r="E34" s="39">
        <v>0.2</v>
      </c>
      <c r="F34" s="39">
        <v>0.1</v>
      </c>
      <c r="G34" s="39">
        <v>0</v>
      </c>
      <c r="H34" s="39">
        <v>1.3</v>
      </c>
      <c r="I34" s="39">
        <v>0.8</v>
      </c>
      <c r="J34" s="39">
        <v>0.1</v>
      </c>
      <c r="K34" s="39" t="s">
        <v>33</v>
      </c>
      <c r="L34" s="39" t="s">
        <v>33</v>
      </c>
      <c r="M34" s="39">
        <v>0.25388913507768279</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493</v>
      </c>
      <c r="B35" s="39">
        <v>13.4</v>
      </c>
      <c r="C35" s="39">
        <v>20.8</v>
      </c>
      <c r="D35" s="39">
        <v>44.3</v>
      </c>
      <c r="E35" s="39">
        <v>45</v>
      </c>
      <c r="F35" s="39">
        <v>54.2</v>
      </c>
      <c r="G35" s="39">
        <v>45.1</v>
      </c>
      <c r="H35" s="39">
        <v>51.1</v>
      </c>
      <c r="I35" s="39">
        <v>34.700000000000003</v>
      </c>
      <c r="J35" s="39">
        <v>34.200000000000003</v>
      </c>
      <c r="K35" s="39">
        <v>36.4</v>
      </c>
      <c r="L35" s="39">
        <v>37.6</v>
      </c>
      <c r="M35" s="39">
        <v>31.616194261838999</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494</v>
      </c>
      <c r="B36" s="39">
        <v>2.2999999999999998</v>
      </c>
      <c r="C36" s="39">
        <v>3.5</v>
      </c>
      <c r="D36" s="39">
        <v>5.3</v>
      </c>
      <c r="E36" s="39">
        <v>5</v>
      </c>
      <c r="F36" s="39">
        <v>6.7</v>
      </c>
      <c r="G36" s="39">
        <v>6.4</v>
      </c>
      <c r="H36" s="39">
        <v>6.7</v>
      </c>
      <c r="I36" s="39">
        <v>6</v>
      </c>
      <c r="J36" s="39">
        <v>4.3</v>
      </c>
      <c r="K36" s="39">
        <v>5.9</v>
      </c>
      <c r="L36" s="39">
        <v>6.2</v>
      </c>
      <c r="M36" s="39">
        <v>1.9927964788708932</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495</v>
      </c>
      <c r="B37" s="39">
        <v>0.5</v>
      </c>
      <c r="C37" s="39">
        <v>0.1</v>
      </c>
      <c r="D37" s="39">
        <v>0.1</v>
      </c>
      <c r="E37" s="39">
        <v>0.1</v>
      </c>
      <c r="F37" s="39">
        <v>0.5</v>
      </c>
      <c r="G37" s="39">
        <v>0.5</v>
      </c>
      <c r="H37" s="39">
        <v>1.8</v>
      </c>
      <c r="I37" s="39">
        <v>0.9</v>
      </c>
      <c r="J37" s="39">
        <v>0.4</v>
      </c>
      <c r="K37" s="39">
        <v>1.1000000000000001</v>
      </c>
      <c r="L37" s="39">
        <v>2.9</v>
      </c>
      <c r="M37" s="39">
        <v>2.812038743082188</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x14ac:dyDescent="0.2">
      <c r="A38" s="346" t="s">
        <v>496</v>
      </c>
      <c r="B38" s="39">
        <v>28.3</v>
      </c>
      <c r="C38" s="39">
        <v>23</v>
      </c>
      <c r="D38" s="39">
        <v>41.3</v>
      </c>
      <c r="E38" s="39">
        <v>20.399999999999999</v>
      </c>
      <c r="F38" s="39">
        <v>14.1</v>
      </c>
      <c r="G38" s="39">
        <v>34.4</v>
      </c>
      <c r="H38" s="39">
        <v>32.299999999999997</v>
      </c>
      <c r="I38" s="39">
        <v>20.8</v>
      </c>
      <c r="J38" s="39">
        <v>14.9</v>
      </c>
      <c r="K38" s="39">
        <v>8.4</v>
      </c>
      <c r="L38" s="39">
        <v>8.5</v>
      </c>
      <c r="M38" s="39">
        <v>14.820528369278751</v>
      </c>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thickBot="1" x14ac:dyDescent="0.25">
      <c r="A39" s="350"/>
      <c r="B39" s="341"/>
      <c r="C39" s="341"/>
      <c r="D39" s="341"/>
      <c r="E39" s="341"/>
      <c r="F39" s="341"/>
      <c r="G39" s="328"/>
      <c r="H39" s="328"/>
      <c r="I39" s="328"/>
      <c r="J39" s="328"/>
      <c r="K39" s="328"/>
      <c r="L39" s="328"/>
      <c r="M39" s="328"/>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46"/>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ht="12.95" customHeight="1" x14ac:dyDescent="0.2">
      <c r="A41" s="360"/>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0" customFormat="1" ht="12.95" customHeight="1" x14ac:dyDescent="0.2">
      <c r="A43" s="141"/>
      <c r="B43" s="577"/>
      <c r="C43" s="577"/>
      <c r="D43" s="577"/>
      <c r="E43" s="577"/>
      <c r="F43" s="577"/>
      <c r="G43" s="577"/>
      <c r="H43" s="577"/>
      <c r="I43" s="577"/>
      <c r="J43" s="577"/>
      <c r="K43" s="577"/>
      <c r="L43" s="577"/>
      <c r="M43" s="577"/>
      <c r="N43" s="577"/>
      <c r="O43" s="577"/>
      <c r="P43" s="577"/>
      <c r="Q43" s="577"/>
      <c r="R43" s="577"/>
      <c r="S43" s="577"/>
      <c r="T43" s="577"/>
      <c r="U43" s="577"/>
      <c r="V43" s="577"/>
      <c r="W43" s="577"/>
      <c r="X43" s="577"/>
      <c r="Y43" s="577"/>
      <c r="Z43" s="577"/>
      <c r="AA43" s="577"/>
      <c r="AB43" s="577"/>
      <c r="AC43" s="577"/>
      <c r="AD43" s="577"/>
      <c r="AE43" s="577"/>
      <c r="AF43" s="577"/>
    </row>
    <row r="44" spans="1:32" s="316" customFormat="1" ht="12.95" hidden="1" customHeight="1" x14ac:dyDescent="0.2">
      <c r="A44" s="153" t="s">
        <v>505</v>
      </c>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24"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24"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0" customFormat="1" ht="12.95" customHeight="1" x14ac:dyDescent="0.2">
      <c r="A65" s="141"/>
      <c r="B65" s="577"/>
      <c r="C65" s="577"/>
      <c r="D65" s="577"/>
      <c r="E65" s="577"/>
      <c r="F65" s="577"/>
      <c r="G65" s="577"/>
      <c r="H65" s="577"/>
      <c r="I65" s="577"/>
      <c r="J65" s="577"/>
      <c r="K65" s="577"/>
      <c r="L65" s="577"/>
      <c r="M65" s="577"/>
      <c r="N65" s="577"/>
      <c r="O65" s="577"/>
      <c r="P65" s="577"/>
      <c r="Q65" s="577"/>
      <c r="R65" s="577"/>
      <c r="S65" s="577"/>
      <c r="T65" s="577"/>
      <c r="U65" s="577"/>
      <c r="V65" s="577"/>
      <c r="W65" s="577"/>
      <c r="X65" s="577"/>
      <c r="Y65" s="577"/>
      <c r="Z65" s="577"/>
      <c r="AA65" s="577"/>
      <c r="AB65" s="577"/>
      <c r="AC65" s="577"/>
      <c r="AD65" s="577"/>
      <c r="AE65" s="577"/>
      <c r="AF65" s="577"/>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24"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0" customFormat="1" ht="12.95" customHeight="1" x14ac:dyDescent="0.2">
      <c r="A83" s="141"/>
      <c r="B83" s="577"/>
      <c r="C83" s="577"/>
      <c r="D83" s="577"/>
      <c r="E83" s="577"/>
      <c r="F83" s="577"/>
      <c r="G83" s="577"/>
      <c r="H83" s="577"/>
      <c r="I83" s="577"/>
      <c r="J83" s="577"/>
      <c r="K83" s="577"/>
      <c r="L83" s="577"/>
      <c r="M83" s="577"/>
      <c r="N83" s="577"/>
      <c r="O83" s="577"/>
      <c r="P83" s="577"/>
      <c r="Q83" s="577"/>
      <c r="R83" s="577"/>
      <c r="S83" s="577"/>
      <c r="T83" s="577"/>
      <c r="U83" s="577"/>
      <c r="V83" s="577"/>
      <c r="W83" s="577"/>
      <c r="X83" s="577"/>
      <c r="Y83" s="577"/>
      <c r="Z83" s="577"/>
      <c r="AA83" s="577"/>
      <c r="AB83" s="577"/>
      <c r="AC83" s="577"/>
      <c r="AD83" s="577"/>
      <c r="AE83" s="577"/>
      <c r="AF83" s="577"/>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24"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12.95"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ht="12.95"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ht="24"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0" customFormat="1" ht="12.95" customHeight="1" x14ac:dyDescent="0.2">
      <c r="A105" s="141"/>
      <c r="B105" s="577"/>
      <c r="C105" s="577"/>
      <c r="D105" s="577"/>
      <c r="E105" s="577"/>
      <c r="F105" s="577"/>
      <c r="G105" s="577"/>
      <c r="H105" s="577"/>
      <c r="I105" s="577"/>
      <c r="J105" s="577"/>
      <c r="K105" s="577"/>
      <c r="L105" s="577"/>
      <c r="M105" s="577"/>
      <c r="N105" s="577"/>
      <c r="O105" s="577"/>
      <c r="P105" s="577"/>
      <c r="Q105" s="577"/>
      <c r="R105" s="577"/>
      <c r="S105" s="577"/>
      <c r="T105" s="577"/>
      <c r="U105" s="577"/>
      <c r="V105" s="577"/>
      <c r="W105" s="577"/>
      <c r="X105" s="577"/>
      <c r="Y105" s="577"/>
      <c r="Z105" s="577"/>
      <c r="AA105" s="577"/>
      <c r="AB105" s="577"/>
      <c r="AC105" s="577"/>
      <c r="AD105" s="577"/>
      <c r="AE105" s="577"/>
      <c r="AF105" s="577"/>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24"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0" customFormat="1" ht="12.95" customHeight="1" x14ac:dyDescent="0.2">
      <c r="A123" s="141"/>
      <c r="B123" s="577"/>
      <c r="C123" s="577"/>
      <c r="D123" s="577"/>
      <c r="E123" s="577"/>
      <c r="F123" s="577"/>
      <c r="G123" s="577"/>
      <c r="H123" s="577"/>
      <c r="I123" s="577"/>
      <c r="J123" s="577"/>
      <c r="K123" s="577"/>
      <c r="L123" s="577"/>
      <c r="M123" s="577"/>
      <c r="N123" s="577"/>
      <c r="O123" s="577"/>
      <c r="P123" s="577"/>
      <c r="Q123" s="577"/>
      <c r="R123" s="577"/>
      <c r="S123" s="577"/>
      <c r="T123" s="577"/>
      <c r="U123" s="577"/>
      <c r="V123" s="577"/>
      <c r="W123" s="577"/>
      <c r="X123" s="577"/>
      <c r="Y123" s="577"/>
      <c r="Z123" s="577"/>
      <c r="AA123" s="577"/>
      <c r="AB123" s="577"/>
      <c r="AC123" s="577"/>
      <c r="AD123" s="577"/>
      <c r="AE123" s="577"/>
      <c r="AF123" s="577"/>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24"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0" customFormat="1" ht="12.95" customHeight="1" x14ac:dyDescent="0.2">
      <c r="A137" s="141"/>
      <c r="B137" s="577"/>
      <c r="C137" s="577"/>
      <c r="D137" s="577"/>
      <c r="E137" s="577"/>
      <c r="F137" s="577"/>
      <c r="G137" s="577"/>
      <c r="H137" s="577"/>
      <c r="I137" s="577"/>
      <c r="J137" s="577"/>
      <c r="K137" s="577"/>
      <c r="L137" s="577"/>
      <c r="M137" s="577"/>
      <c r="N137" s="577"/>
      <c r="O137" s="577"/>
      <c r="P137" s="577"/>
      <c r="Q137" s="577"/>
      <c r="R137" s="577"/>
      <c r="S137" s="577"/>
      <c r="T137" s="577"/>
      <c r="U137" s="577"/>
      <c r="V137" s="577"/>
      <c r="W137" s="577"/>
      <c r="X137" s="577"/>
      <c r="Y137" s="577"/>
      <c r="Z137" s="577"/>
      <c r="AA137" s="577"/>
      <c r="AB137" s="577"/>
      <c r="AC137" s="577"/>
      <c r="AD137" s="577"/>
      <c r="AE137" s="577"/>
      <c r="AF137" s="577"/>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0" customFormat="1" ht="12.95" customHeight="1" x14ac:dyDescent="0.2">
      <c r="A145" s="141"/>
      <c r="B145" s="577"/>
      <c r="C145" s="577"/>
      <c r="D145" s="577"/>
      <c r="E145" s="577"/>
      <c r="F145" s="577"/>
      <c r="G145" s="577"/>
      <c r="H145" s="577"/>
      <c r="I145" s="577"/>
      <c r="J145" s="577"/>
      <c r="K145" s="577"/>
      <c r="L145" s="577"/>
      <c r="M145" s="577"/>
      <c r="N145" s="577"/>
      <c r="O145" s="577"/>
      <c r="P145" s="577"/>
      <c r="Q145" s="577"/>
      <c r="R145" s="577"/>
      <c r="S145" s="577"/>
      <c r="T145" s="577"/>
      <c r="U145" s="577"/>
      <c r="V145" s="577"/>
      <c r="W145" s="577"/>
      <c r="X145" s="577"/>
      <c r="Y145" s="577"/>
      <c r="Z145" s="577"/>
      <c r="AA145" s="577"/>
      <c r="AB145" s="577"/>
      <c r="AC145" s="577"/>
      <c r="AD145" s="577"/>
      <c r="AE145" s="577"/>
      <c r="AF145" s="577"/>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24"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0" customFormat="1" ht="12.95" customHeight="1" x14ac:dyDescent="0.2">
      <c r="A163" s="141"/>
      <c r="B163" s="577"/>
      <c r="C163" s="577"/>
      <c r="D163" s="577"/>
      <c r="E163" s="577"/>
      <c r="F163" s="577"/>
      <c r="G163" s="577"/>
      <c r="H163" s="577"/>
      <c r="I163" s="577"/>
      <c r="J163" s="577"/>
      <c r="K163" s="577"/>
      <c r="L163" s="577"/>
      <c r="M163" s="577"/>
      <c r="N163" s="577"/>
      <c r="O163" s="577"/>
      <c r="P163" s="577"/>
      <c r="Q163" s="577"/>
      <c r="R163" s="577"/>
      <c r="S163" s="577"/>
      <c r="T163" s="577"/>
      <c r="U163" s="577"/>
      <c r="V163" s="577"/>
      <c r="W163" s="577"/>
      <c r="X163" s="577"/>
      <c r="Y163" s="577"/>
      <c r="Z163" s="577"/>
      <c r="AA163" s="577"/>
      <c r="AB163" s="577"/>
      <c r="AC163" s="577"/>
      <c r="AD163" s="577"/>
      <c r="AE163" s="577"/>
      <c r="AF163" s="577"/>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24"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ht="12.95"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s="316" customFormat="1" ht="12.95" customHeigh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row>
    <row r="178" spans="1:32" ht="12.95" customHeight="1" x14ac:dyDescent="0.2"/>
    <row r="179" spans="1:32" ht="12.95" customHeight="1" x14ac:dyDescent="0.2"/>
    <row r="180" spans="1:32" ht="12.95" customHeight="1" x14ac:dyDescent="0.2"/>
    <row r="181" spans="1:32" ht="12.95" customHeight="1" x14ac:dyDescent="0.2"/>
    <row r="182" spans="1:32" ht="12.95" customHeight="1" x14ac:dyDescent="0.2"/>
    <row r="183" spans="1:32" ht="12.95" customHeight="1" x14ac:dyDescent="0.2"/>
    <row r="184" spans="1:32" ht="12.95" customHeight="1" x14ac:dyDescent="0.2"/>
    <row r="185" spans="1:32" s="310" customFormat="1" ht="12.95" customHeight="1" x14ac:dyDescent="0.2">
      <c r="A185" s="141"/>
      <c r="B185" s="577"/>
      <c r="C185" s="577"/>
      <c r="D185" s="577"/>
      <c r="E185" s="577"/>
      <c r="F185" s="577"/>
      <c r="G185" s="577"/>
      <c r="H185" s="577"/>
      <c r="I185" s="577"/>
      <c r="J185" s="577"/>
      <c r="K185" s="577"/>
      <c r="L185" s="577"/>
      <c r="M185" s="577"/>
      <c r="N185" s="577"/>
      <c r="O185" s="577"/>
      <c r="P185" s="577"/>
      <c r="Q185" s="577"/>
      <c r="R185" s="577"/>
      <c r="S185" s="577"/>
      <c r="T185" s="577"/>
      <c r="U185" s="577"/>
      <c r="V185" s="577"/>
      <c r="W185" s="577"/>
      <c r="X185" s="577"/>
      <c r="Y185" s="577"/>
      <c r="Z185" s="577"/>
      <c r="AA185" s="577"/>
      <c r="AB185" s="577"/>
      <c r="AC185" s="577"/>
      <c r="AD185" s="577"/>
      <c r="AE185" s="577"/>
      <c r="AF185" s="577"/>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24"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0" customFormat="1" ht="12.95" customHeight="1" x14ac:dyDescent="0.2">
      <c r="A203" s="141"/>
      <c r="B203" s="577"/>
      <c r="C203" s="577"/>
      <c r="D203" s="577"/>
      <c r="E203" s="577"/>
      <c r="F203" s="577"/>
      <c r="G203" s="577"/>
      <c r="H203" s="577"/>
      <c r="I203" s="577"/>
      <c r="J203" s="577"/>
      <c r="K203" s="577"/>
      <c r="L203" s="577"/>
      <c r="M203" s="577"/>
      <c r="N203" s="577"/>
      <c r="O203" s="577"/>
      <c r="P203" s="577"/>
      <c r="Q203" s="577"/>
      <c r="R203" s="577"/>
      <c r="S203" s="577"/>
      <c r="T203" s="577"/>
      <c r="U203" s="577"/>
      <c r="V203" s="577"/>
      <c r="W203" s="577"/>
      <c r="X203" s="577"/>
      <c r="Y203" s="577"/>
      <c r="Z203" s="577"/>
      <c r="AA203" s="577"/>
      <c r="AB203" s="577"/>
      <c r="AC203" s="577"/>
      <c r="AD203" s="577"/>
      <c r="AE203" s="577"/>
      <c r="AF203" s="577"/>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24"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ht="12.95"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s="316" customFormat="1" ht="12.95" customHeigh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row>
    <row r="218" spans="1:32" ht="12.95" customHeight="1" x14ac:dyDescent="0.2"/>
    <row r="219" spans="1:32" ht="12.95" customHeight="1" x14ac:dyDescent="0.2"/>
    <row r="220" spans="1:32" ht="12.95" customHeight="1" x14ac:dyDescent="0.2"/>
    <row r="221" spans="1:32" ht="12.95" customHeight="1" x14ac:dyDescent="0.2"/>
    <row r="222" spans="1:32" ht="12.95" customHeight="1" x14ac:dyDescent="0.2"/>
    <row r="223" spans="1:32" ht="12.95" customHeight="1" x14ac:dyDescent="0.2"/>
    <row r="224" spans="1:32" ht="12.95" customHeight="1" x14ac:dyDescent="0.2"/>
    <row r="225" spans="1:32" s="310" customFormat="1" ht="12.95" customHeight="1" x14ac:dyDescent="0.2">
      <c r="A225" s="141"/>
      <c r="B225" s="577"/>
      <c r="C225" s="577"/>
      <c r="D225" s="577"/>
      <c r="E225" s="577"/>
      <c r="F225" s="577"/>
      <c r="G225" s="577"/>
      <c r="H225" s="577"/>
      <c r="I225" s="577"/>
      <c r="J225" s="577"/>
      <c r="K225" s="577"/>
      <c r="L225" s="577"/>
      <c r="M225" s="577"/>
      <c r="N225" s="577"/>
      <c r="O225" s="577"/>
      <c r="P225" s="577"/>
      <c r="Q225" s="577"/>
      <c r="R225" s="577"/>
      <c r="S225" s="577"/>
      <c r="T225" s="577"/>
      <c r="U225" s="577"/>
      <c r="V225" s="577"/>
      <c r="W225" s="577"/>
      <c r="X225" s="577"/>
      <c r="Y225" s="577"/>
      <c r="Z225" s="577"/>
      <c r="AA225" s="577"/>
      <c r="AB225" s="577"/>
      <c r="AC225" s="577"/>
      <c r="AD225" s="577"/>
      <c r="AE225" s="577"/>
      <c r="AF225" s="577"/>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24"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0" customFormat="1" ht="12.95" customHeight="1" x14ac:dyDescent="0.2">
      <c r="A243" s="141"/>
      <c r="B243" s="577"/>
      <c r="C243" s="577"/>
      <c r="D243" s="577"/>
      <c r="E243" s="577"/>
      <c r="F243" s="577"/>
      <c r="G243" s="577"/>
      <c r="H243" s="577"/>
      <c r="I243" s="577"/>
      <c r="J243" s="577"/>
      <c r="K243" s="577"/>
      <c r="L243" s="577"/>
      <c r="M243" s="577"/>
      <c r="N243" s="577"/>
      <c r="O243" s="577"/>
      <c r="P243" s="577"/>
      <c r="Q243" s="577"/>
      <c r="R243" s="577"/>
      <c r="S243" s="577"/>
      <c r="T243" s="577"/>
      <c r="U243" s="577"/>
      <c r="V243" s="577"/>
      <c r="W243" s="577"/>
      <c r="X243" s="577"/>
      <c r="Y243" s="577"/>
      <c r="Z243" s="577"/>
      <c r="AA243" s="577"/>
      <c r="AB243" s="577"/>
      <c r="AC243" s="577"/>
      <c r="AD243" s="577"/>
      <c r="AE243" s="577"/>
      <c r="AF243" s="577"/>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24"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s="316" customFormat="1" ht="12.95" customHeigh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row>
    <row r="258" spans="1:32" ht="12.95" customHeight="1" x14ac:dyDescent="0.2"/>
    <row r="259" spans="1:32" ht="12.95" customHeight="1" x14ac:dyDescent="0.2"/>
    <row r="260" spans="1:32" ht="12.95" customHeight="1" x14ac:dyDescent="0.2"/>
    <row r="261" spans="1:32" ht="12.95" customHeight="1" x14ac:dyDescent="0.2"/>
    <row r="262" spans="1:32" ht="12.95" customHeight="1" x14ac:dyDescent="0.2"/>
    <row r="263" spans="1:32" ht="12.95" customHeight="1" x14ac:dyDescent="0.2"/>
    <row r="264" spans="1:32" ht="12.95" customHeight="1" x14ac:dyDescent="0.2"/>
    <row r="265" spans="1:32" s="310" customFormat="1" ht="12.95" customHeight="1" x14ac:dyDescent="0.2">
      <c r="A265" s="141"/>
      <c r="B265" s="577"/>
      <c r="C265" s="577"/>
      <c r="D265" s="577"/>
      <c r="E265" s="577"/>
      <c r="F265" s="577"/>
      <c r="G265" s="577"/>
      <c r="H265" s="577"/>
      <c r="I265" s="577"/>
      <c r="J265" s="577"/>
      <c r="K265" s="577"/>
      <c r="L265" s="577"/>
      <c r="M265" s="577"/>
      <c r="N265" s="577"/>
      <c r="O265" s="577"/>
      <c r="P265" s="577"/>
      <c r="Q265" s="577"/>
      <c r="R265" s="577"/>
      <c r="S265" s="577"/>
      <c r="T265" s="577"/>
      <c r="U265" s="577"/>
      <c r="V265" s="577"/>
      <c r="W265" s="577"/>
      <c r="X265" s="577"/>
      <c r="Y265" s="577"/>
      <c r="Z265" s="577"/>
      <c r="AA265" s="577"/>
      <c r="AB265" s="577"/>
      <c r="AC265" s="577"/>
      <c r="AD265" s="577"/>
      <c r="AE265" s="577"/>
      <c r="AF265" s="577"/>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24"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0" customFormat="1" ht="12.95" customHeight="1" x14ac:dyDescent="0.2">
      <c r="A283" s="141"/>
      <c r="B283" s="577"/>
      <c r="C283" s="577"/>
      <c r="D283" s="577"/>
      <c r="E283" s="577"/>
      <c r="F283" s="577"/>
      <c r="G283" s="577"/>
      <c r="H283" s="577"/>
      <c r="I283" s="577"/>
      <c r="J283" s="577"/>
      <c r="K283" s="577"/>
      <c r="L283" s="577"/>
      <c r="M283" s="577"/>
      <c r="N283" s="577"/>
      <c r="O283" s="577"/>
      <c r="P283" s="577"/>
      <c r="Q283" s="577"/>
      <c r="R283" s="577"/>
      <c r="S283" s="577"/>
      <c r="T283" s="577"/>
      <c r="U283" s="577"/>
      <c r="V283" s="577"/>
      <c r="W283" s="577"/>
      <c r="X283" s="577"/>
      <c r="Y283" s="577"/>
      <c r="Z283" s="577"/>
      <c r="AA283" s="577"/>
      <c r="AB283" s="577"/>
      <c r="AC283" s="577"/>
      <c r="AD283" s="577"/>
      <c r="AE283" s="577"/>
      <c r="AF283" s="577"/>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24"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s="316" customFormat="1" ht="12.95" customHeigh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row>
    <row r="298" spans="1:32" ht="12.95" customHeight="1" x14ac:dyDescent="0.2"/>
    <row r="299" spans="1:32" ht="12.95" customHeight="1" x14ac:dyDescent="0.2"/>
    <row r="300" spans="1:32" ht="12.95" customHeight="1" x14ac:dyDescent="0.2"/>
    <row r="301" spans="1:32" ht="12.95" customHeight="1" x14ac:dyDescent="0.2"/>
    <row r="302" spans="1:32" ht="12.95" customHeight="1" x14ac:dyDescent="0.2"/>
    <row r="303" spans="1:32" ht="12.95" customHeight="1" x14ac:dyDescent="0.2"/>
    <row r="304" spans="1:32" ht="12.95" customHeight="1" x14ac:dyDescent="0.2"/>
    <row r="305" spans="1:32" s="310" customFormat="1" ht="12.95" customHeight="1" x14ac:dyDescent="0.2">
      <c r="A305" s="141"/>
      <c r="B305" s="577"/>
      <c r="C305" s="577"/>
      <c r="D305" s="577"/>
      <c r="E305" s="577"/>
      <c r="F305" s="577"/>
      <c r="G305" s="577"/>
      <c r="H305" s="577"/>
      <c r="I305" s="577"/>
      <c r="J305" s="577"/>
      <c r="K305" s="577"/>
      <c r="L305" s="577"/>
      <c r="M305" s="577"/>
      <c r="N305" s="577"/>
      <c r="O305" s="577"/>
      <c r="P305" s="577"/>
      <c r="Q305" s="577"/>
      <c r="R305" s="577"/>
      <c r="S305" s="577"/>
      <c r="T305" s="577"/>
      <c r="U305" s="577"/>
      <c r="V305" s="577"/>
      <c r="W305" s="577"/>
      <c r="X305" s="577"/>
      <c r="Y305" s="577"/>
      <c r="Z305" s="577"/>
      <c r="AA305" s="577"/>
      <c r="AB305" s="577"/>
      <c r="AC305" s="577"/>
      <c r="AD305" s="577"/>
      <c r="AE305" s="577"/>
      <c r="AF305" s="577"/>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24"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0" customFormat="1" ht="12.95" customHeight="1" x14ac:dyDescent="0.2">
      <c r="A327" s="141"/>
      <c r="B327" s="577"/>
      <c r="C327" s="577"/>
      <c r="D327" s="577"/>
      <c r="E327" s="577"/>
      <c r="F327" s="577"/>
      <c r="G327" s="577"/>
      <c r="H327" s="577"/>
      <c r="I327" s="577"/>
      <c r="J327" s="577"/>
      <c r="K327" s="577"/>
      <c r="L327" s="577"/>
      <c r="M327" s="577"/>
      <c r="N327" s="577"/>
      <c r="O327" s="577"/>
      <c r="P327" s="577"/>
      <c r="Q327" s="577"/>
      <c r="R327" s="577"/>
      <c r="S327" s="577"/>
      <c r="T327" s="577"/>
      <c r="U327" s="577"/>
      <c r="V327" s="577"/>
      <c r="W327" s="577"/>
      <c r="X327" s="577"/>
      <c r="Y327" s="577"/>
      <c r="Z327" s="577"/>
      <c r="AA327" s="577"/>
      <c r="AB327" s="577"/>
      <c r="AC327" s="577"/>
      <c r="AD327" s="577"/>
      <c r="AE327" s="577"/>
      <c r="AF327" s="577"/>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24"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ht="12.95"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s="316" customFormat="1" ht="12.95" customHeigh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row>
    <row r="342" spans="1:32" ht="12.95" customHeight="1" x14ac:dyDescent="0.2"/>
    <row r="343" spans="1:32" ht="12.95" customHeight="1" x14ac:dyDescent="0.2"/>
    <row r="344" spans="1:32" ht="12.95" customHeight="1" x14ac:dyDescent="0.2"/>
    <row r="345" spans="1:32" ht="12.95" customHeight="1" x14ac:dyDescent="0.2"/>
    <row r="346" spans="1:32" ht="12.95" customHeight="1" x14ac:dyDescent="0.2"/>
    <row r="347" spans="1:32" ht="12.95" customHeight="1" x14ac:dyDescent="0.2"/>
    <row r="348" spans="1:32" ht="12.95" customHeight="1" x14ac:dyDescent="0.2"/>
    <row r="349" spans="1:32" s="310" customFormat="1" ht="12.95" customHeight="1" x14ac:dyDescent="0.2">
      <c r="A349" s="141"/>
      <c r="B349" s="577"/>
      <c r="C349" s="577"/>
      <c r="D349" s="577"/>
      <c r="E349" s="577"/>
      <c r="F349" s="577"/>
      <c r="G349" s="577"/>
      <c r="H349" s="577"/>
      <c r="I349" s="577"/>
      <c r="J349" s="577"/>
      <c r="K349" s="577"/>
      <c r="L349" s="577"/>
      <c r="M349" s="577"/>
      <c r="N349" s="577"/>
      <c r="O349" s="577"/>
      <c r="P349" s="577"/>
      <c r="Q349" s="577"/>
      <c r="R349" s="577"/>
      <c r="S349" s="577"/>
      <c r="T349" s="577"/>
      <c r="U349" s="577"/>
      <c r="V349" s="577"/>
      <c r="W349" s="577"/>
      <c r="X349" s="577"/>
      <c r="Y349" s="577"/>
      <c r="Z349" s="577"/>
      <c r="AA349" s="577"/>
      <c r="AB349" s="577"/>
      <c r="AC349" s="577"/>
      <c r="AD349" s="577"/>
      <c r="AE349" s="577"/>
      <c r="AF349" s="577"/>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24"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6" customFormat="1" ht="12.9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0" customFormat="1" ht="12.95" customHeight="1" x14ac:dyDescent="0.2">
      <c r="A367" s="141"/>
      <c r="B367" s="577"/>
      <c r="C367" s="577"/>
      <c r="D367" s="577"/>
      <c r="E367" s="577"/>
      <c r="F367" s="577"/>
      <c r="G367" s="577"/>
      <c r="H367" s="577"/>
      <c r="I367" s="577"/>
      <c r="J367" s="577"/>
      <c r="K367" s="577"/>
      <c r="L367" s="577"/>
      <c r="M367" s="577"/>
      <c r="N367" s="577"/>
      <c r="O367" s="577"/>
      <c r="P367" s="577"/>
      <c r="Q367" s="577"/>
      <c r="R367" s="577"/>
      <c r="S367" s="577"/>
      <c r="T367" s="577"/>
      <c r="U367" s="577"/>
      <c r="V367" s="577"/>
      <c r="W367" s="577"/>
      <c r="X367" s="577"/>
      <c r="Y367" s="577"/>
      <c r="Z367" s="577"/>
      <c r="AA367" s="577"/>
      <c r="AB367" s="577"/>
      <c r="AC367" s="577"/>
      <c r="AD367" s="577"/>
      <c r="AE367" s="577"/>
      <c r="AF367" s="577"/>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24"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2.9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ht="12.95" customHeigh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s="316" customFormat="1" ht="10.5" customHeight="1" x14ac:dyDescent="0.2">
      <c r="A381" s="346"/>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row>
    <row r="382" spans="1:32" ht="12.95" customHeight="1" x14ac:dyDescent="0.2"/>
    <row r="383" spans="1:32" ht="12.95" customHeight="1" x14ac:dyDescent="0.2"/>
    <row r="384" spans="1:32" ht="12.95" customHeight="1" x14ac:dyDescent="0.2"/>
    <row r="385" spans="1:32" ht="12.95" customHeight="1" x14ac:dyDescent="0.2"/>
    <row r="386" spans="1:32" ht="12.95" customHeight="1" x14ac:dyDescent="0.2"/>
    <row r="387" spans="1:32" ht="12.95" customHeight="1" x14ac:dyDescent="0.2"/>
    <row r="388" spans="1:32" ht="12.95" customHeight="1" x14ac:dyDescent="0.2"/>
    <row r="389" spans="1:32" s="310" customFormat="1" ht="12.95" customHeight="1" x14ac:dyDescent="0.2">
      <c r="A389" s="141"/>
      <c r="B389" s="577"/>
      <c r="C389" s="577"/>
      <c r="D389" s="577"/>
      <c r="E389" s="577"/>
      <c r="F389" s="577"/>
      <c r="G389" s="577"/>
      <c r="H389" s="577"/>
      <c r="I389" s="577"/>
      <c r="J389" s="577"/>
      <c r="K389" s="577"/>
      <c r="L389" s="577"/>
      <c r="M389" s="577"/>
      <c r="N389" s="577"/>
      <c r="O389" s="577"/>
      <c r="P389" s="577"/>
      <c r="Q389" s="577"/>
      <c r="R389" s="577"/>
      <c r="S389" s="577"/>
      <c r="T389" s="577"/>
      <c r="U389" s="577"/>
      <c r="V389" s="577"/>
      <c r="W389" s="577"/>
      <c r="X389" s="577"/>
      <c r="Y389" s="577"/>
      <c r="Z389" s="577"/>
      <c r="AA389" s="577"/>
      <c r="AB389" s="577"/>
      <c r="AC389" s="577"/>
      <c r="AD389" s="577"/>
      <c r="AE389" s="577"/>
      <c r="AF389" s="577"/>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24"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0" customFormat="1" ht="12.95" customHeight="1" x14ac:dyDescent="0.2">
      <c r="A407" s="141"/>
      <c r="B407" s="577"/>
      <c r="C407" s="577"/>
      <c r="D407" s="577"/>
      <c r="E407" s="577"/>
      <c r="F407" s="577"/>
      <c r="G407" s="577"/>
      <c r="H407" s="577"/>
      <c r="I407" s="577"/>
      <c r="J407" s="577"/>
      <c r="K407" s="577"/>
      <c r="L407" s="577"/>
      <c r="M407" s="577"/>
      <c r="N407" s="577"/>
      <c r="O407" s="577"/>
      <c r="P407" s="577"/>
      <c r="Q407" s="577"/>
      <c r="R407" s="577"/>
      <c r="S407" s="577"/>
      <c r="T407" s="577"/>
      <c r="U407" s="577"/>
      <c r="V407" s="577"/>
      <c r="W407" s="577"/>
      <c r="X407" s="577"/>
      <c r="Y407" s="577"/>
      <c r="Z407" s="577"/>
      <c r="AA407" s="577"/>
      <c r="AB407" s="577"/>
      <c r="AC407" s="577"/>
      <c r="AD407" s="577"/>
      <c r="AE407" s="577"/>
      <c r="AF407" s="577"/>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12.95"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12.95"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24"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ht="12.95" customHeigh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row r="421" spans="1:32" s="316" customFormat="1" ht="12.95" customHeight="1" x14ac:dyDescent="0.2">
      <c r="A421" s="346"/>
      <c r="B421" s="362"/>
      <c r="C421" s="362"/>
      <c r="D421" s="362"/>
      <c r="E421" s="362"/>
      <c r="F421" s="362"/>
      <c r="G421" s="362"/>
      <c r="H421" s="362"/>
      <c r="I421" s="362"/>
      <c r="J421" s="362"/>
      <c r="K421" s="362"/>
      <c r="L421" s="362"/>
      <c r="M421" s="362"/>
      <c r="N421" s="362"/>
      <c r="O421" s="362"/>
      <c r="P421" s="362"/>
      <c r="Q421" s="362"/>
      <c r="R421" s="362"/>
      <c r="S421" s="362"/>
      <c r="T421" s="362"/>
      <c r="U421" s="362"/>
      <c r="V421" s="362"/>
      <c r="W421" s="362"/>
      <c r="X421" s="362"/>
      <c r="Y421" s="362"/>
      <c r="Z421" s="362"/>
      <c r="AA421" s="362"/>
      <c r="AB421" s="362"/>
      <c r="AC421" s="362"/>
      <c r="AD421" s="362"/>
      <c r="AE421" s="362"/>
      <c r="AF421" s="362"/>
    </row>
  </sheetData>
  <hyperlinks>
    <hyperlink ref="A1" location="Мазмуну!A1" display="МАЗМУНУНА  кайтуу" xr:uid="{00000000-0004-0000-8B00-000000000000}"/>
  </hyperlinks>
  <pageMargins left="0.7" right="0.7" top="0.75" bottom="0.75" header="0.3" footer="0.3"/>
  <pageSetup paperSize="9" orientation="portrait" verticalDpi="0"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AF418"/>
  <sheetViews>
    <sheetView workbookViewId="0">
      <selection activeCell="O44" sqref="O44"/>
    </sheetView>
  </sheetViews>
  <sheetFormatPr defaultColWidth="9.28515625" defaultRowHeight="12" x14ac:dyDescent="0.2"/>
  <cols>
    <col min="1" max="1" width="42.42578125" style="152" customWidth="1"/>
    <col min="2" max="2" width="9.28515625" style="226" hidden="1" customWidth="1"/>
    <col min="3" max="5" width="9" style="226" hidden="1" customWidth="1"/>
    <col min="6" max="6" width="9"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535</v>
      </c>
      <c r="B2" s="574"/>
      <c r="C2" s="574"/>
      <c r="D2" s="574"/>
      <c r="E2" s="574"/>
      <c r="P2" s="574"/>
      <c r="Q2" s="574"/>
      <c r="R2" s="574"/>
      <c r="S2" s="574"/>
      <c r="T2" s="574"/>
    </row>
    <row r="3" spans="1:32" s="573" customFormat="1" ht="18" customHeight="1" x14ac:dyDescent="0.25">
      <c r="A3" s="154" t="s">
        <v>536</v>
      </c>
      <c r="B3" s="574"/>
      <c r="C3" s="574"/>
      <c r="D3" s="574"/>
      <c r="E3" s="574"/>
      <c r="P3" s="574"/>
      <c r="Q3" s="574"/>
      <c r="R3" s="574"/>
      <c r="S3" s="574"/>
      <c r="T3" s="574"/>
    </row>
    <row r="4" spans="1:32" ht="18" customHeight="1" thickBot="1" x14ac:dyDescent="0.25">
      <c r="A4" s="247" t="s">
        <v>534</v>
      </c>
      <c r="B4" s="584"/>
      <c r="C4" s="584"/>
      <c r="D4" s="584"/>
      <c r="E4" s="584"/>
      <c r="F4" s="584"/>
      <c r="G4" s="306"/>
      <c r="H4" s="306"/>
      <c r="I4" s="306"/>
      <c r="J4" s="306"/>
      <c r="K4" s="306"/>
      <c r="L4" s="306"/>
      <c r="M4" s="306"/>
    </row>
    <row r="5" spans="1:32" s="585" customFormat="1" ht="18" customHeight="1" thickBot="1" x14ac:dyDescent="0.25">
      <c r="A5" s="335"/>
      <c r="B5" s="580">
        <v>2014</v>
      </c>
      <c r="C5" s="580">
        <v>2015</v>
      </c>
      <c r="D5" s="580">
        <v>2016</v>
      </c>
      <c r="E5" s="580">
        <v>2017</v>
      </c>
      <c r="F5" s="580">
        <v>2018</v>
      </c>
      <c r="G5" s="575">
        <v>2019</v>
      </c>
      <c r="H5" s="580">
        <v>2020</v>
      </c>
      <c r="I5" s="575">
        <v>2021</v>
      </c>
      <c r="J5" s="580">
        <v>2022</v>
      </c>
      <c r="K5" s="575">
        <v>2023</v>
      </c>
      <c r="L5" s="580">
        <v>2024</v>
      </c>
      <c r="M5" s="575">
        <v>2025</v>
      </c>
    </row>
    <row r="6" spans="1:32" s="353" customFormat="1" x14ac:dyDescent="0.2">
      <c r="A6" s="141"/>
      <c r="G6" s="577"/>
      <c r="H6" s="577"/>
      <c r="I6" s="577"/>
      <c r="J6" s="577"/>
      <c r="K6" s="577"/>
      <c r="L6" s="577"/>
      <c r="M6" s="577"/>
    </row>
    <row r="7" spans="1:32" s="310" customFormat="1" ht="40.9" customHeight="1" x14ac:dyDescent="0.2">
      <c r="A7" s="360" t="s">
        <v>508</v>
      </c>
      <c r="B7" s="323">
        <v>100</v>
      </c>
      <c r="C7" s="323">
        <v>100</v>
      </c>
      <c r="D7" s="323">
        <v>100</v>
      </c>
      <c r="E7" s="323">
        <v>100</v>
      </c>
      <c r="F7" s="323">
        <v>100</v>
      </c>
      <c r="G7" s="323">
        <v>100</v>
      </c>
      <c r="H7" s="323">
        <v>100</v>
      </c>
      <c r="I7" s="323">
        <v>100</v>
      </c>
      <c r="J7" s="323">
        <v>100</v>
      </c>
      <c r="K7" s="323">
        <v>100</v>
      </c>
      <c r="L7" s="323">
        <v>100</v>
      </c>
      <c r="M7" s="323">
        <v>100</v>
      </c>
      <c r="N7" s="577"/>
      <c r="O7" s="577"/>
      <c r="P7" s="577"/>
      <c r="Q7" s="577"/>
      <c r="R7" s="577"/>
      <c r="S7" s="577"/>
      <c r="T7" s="577"/>
      <c r="U7" s="577"/>
      <c r="V7" s="577"/>
      <c r="W7" s="577"/>
      <c r="X7" s="577"/>
      <c r="Y7" s="577"/>
      <c r="Z7" s="577"/>
      <c r="AA7" s="577"/>
      <c r="AB7" s="577"/>
      <c r="AC7" s="577"/>
      <c r="AD7" s="577"/>
      <c r="AE7" s="577"/>
      <c r="AF7" s="577"/>
    </row>
    <row r="8" spans="1:32" s="312" customFormat="1" x14ac:dyDescent="0.2">
      <c r="A8" s="346" t="s">
        <v>488</v>
      </c>
      <c r="B8" s="578"/>
      <c r="C8" s="578"/>
      <c r="D8" s="578"/>
      <c r="E8" s="578"/>
      <c r="F8" s="578"/>
      <c r="G8" s="333"/>
      <c r="H8" s="333"/>
      <c r="I8" s="333"/>
      <c r="J8" s="333"/>
      <c r="K8" s="333"/>
      <c r="L8" s="333"/>
      <c r="M8" s="333"/>
      <c r="N8" s="578"/>
      <c r="O8" s="578"/>
      <c r="P8" s="578"/>
      <c r="Q8" s="578"/>
      <c r="R8" s="578"/>
      <c r="S8" s="578"/>
      <c r="T8" s="578"/>
      <c r="U8" s="578"/>
      <c r="V8" s="578"/>
      <c r="W8" s="578"/>
      <c r="X8" s="578"/>
      <c r="Y8" s="578"/>
      <c r="Z8" s="578"/>
      <c r="AA8" s="578"/>
      <c r="AB8" s="578"/>
      <c r="AC8" s="578"/>
      <c r="AD8" s="578"/>
      <c r="AE8" s="578"/>
      <c r="AF8" s="578"/>
    </row>
    <row r="9" spans="1:32" s="316" customFormat="1" x14ac:dyDescent="0.2">
      <c r="A9" s="346" t="s">
        <v>489</v>
      </c>
      <c r="B9" s="39">
        <v>52.2</v>
      </c>
      <c r="C9" s="39">
        <v>51.6</v>
      </c>
      <c r="D9" s="39">
        <v>51.3</v>
      </c>
      <c r="E9" s="39">
        <v>50.7</v>
      </c>
      <c r="F9" s="39">
        <v>52.8</v>
      </c>
      <c r="G9" s="39">
        <v>61.8</v>
      </c>
      <c r="H9" s="39">
        <v>55.9</v>
      </c>
      <c r="I9" s="39">
        <v>62.6</v>
      </c>
      <c r="J9" s="39">
        <v>65.400000000000006</v>
      </c>
      <c r="K9" s="39">
        <v>63.9</v>
      </c>
      <c r="L9" s="39">
        <v>66.8</v>
      </c>
      <c r="M9" s="39">
        <v>61.453258057837459</v>
      </c>
      <c r="N9" s="362"/>
      <c r="O9" s="362"/>
      <c r="P9" s="362"/>
      <c r="Q9" s="362"/>
      <c r="R9" s="362"/>
      <c r="S9" s="362"/>
      <c r="T9" s="362"/>
      <c r="U9" s="362"/>
      <c r="V9" s="362"/>
      <c r="W9" s="362"/>
      <c r="X9" s="362"/>
      <c r="Y9" s="362"/>
      <c r="Z9" s="362"/>
      <c r="AA9" s="362"/>
      <c r="AB9" s="362"/>
      <c r="AC9" s="362"/>
      <c r="AD9" s="362"/>
      <c r="AE9" s="362"/>
      <c r="AF9" s="362"/>
    </row>
    <row r="10" spans="1:32" s="316" customForma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35.200000000000003</v>
      </c>
      <c r="C11" s="39">
        <v>38.799999999999997</v>
      </c>
      <c r="D11" s="39">
        <v>36.5</v>
      </c>
      <c r="E11" s="39">
        <v>35.1</v>
      </c>
      <c r="F11" s="39">
        <v>39.9</v>
      </c>
      <c r="G11" s="39">
        <v>50</v>
      </c>
      <c r="H11" s="39">
        <v>42.5</v>
      </c>
      <c r="I11" s="39">
        <v>50.7</v>
      </c>
      <c r="J11" s="39">
        <v>52.8</v>
      </c>
      <c r="K11" s="39">
        <v>44.6</v>
      </c>
      <c r="L11" s="39">
        <v>57.8</v>
      </c>
      <c r="M11" s="39">
        <v>41.665863396229291</v>
      </c>
      <c r="N11" s="362"/>
      <c r="O11" s="362"/>
      <c r="P11" s="362"/>
      <c r="Q11" s="362"/>
      <c r="R11" s="362"/>
      <c r="S11" s="362"/>
      <c r="T11" s="362"/>
      <c r="U11" s="362"/>
      <c r="V11" s="362"/>
      <c r="W11" s="362"/>
      <c r="X11" s="362"/>
      <c r="Y11" s="362"/>
      <c r="Z11" s="362"/>
      <c r="AA11" s="362"/>
      <c r="AB11" s="362"/>
      <c r="AC11" s="362"/>
      <c r="AD11" s="362"/>
      <c r="AE11" s="362"/>
      <c r="AF11" s="362"/>
    </row>
    <row r="12" spans="1:32" s="316" customFormat="1" x14ac:dyDescent="0.2">
      <c r="A12" s="349" t="s">
        <v>491</v>
      </c>
      <c r="B12" s="39">
        <v>10.3</v>
      </c>
      <c r="C12" s="39">
        <v>5.8</v>
      </c>
      <c r="D12" s="39">
        <v>8.6</v>
      </c>
      <c r="E12" s="39">
        <v>6.8</v>
      </c>
      <c r="F12" s="39">
        <v>6.2</v>
      </c>
      <c r="G12" s="39">
        <v>4.5</v>
      </c>
      <c r="H12" s="39">
        <v>5.4</v>
      </c>
      <c r="I12" s="39">
        <v>4.2</v>
      </c>
      <c r="J12" s="39">
        <v>3.9</v>
      </c>
      <c r="K12" s="39">
        <v>2.9</v>
      </c>
      <c r="L12" s="39">
        <v>3.4</v>
      </c>
      <c r="M12" s="39">
        <v>3.6553909137341183</v>
      </c>
      <c r="N12" s="362"/>
      <c r="O12" s="362"/>
      <c r="P12" s="362"/>
      <c r="Q12" s="362"/>
      <c r="R12" s="362"/>
      <c r="S12" s="362"/>
      <c r="T12" s="362"/>
      <c r="U12" s="362"/>
      <c r="V12" s="362"/>
      <c r="W12" s="362"/>
      <c r="X12" s="362"/>
      <c r="Y12" s="362"/>
      <c r="Z12" s="362"/>
      <c r="AA12" s="362"/>
      <c r="AB12" s="362"/>
      <c r="AC12" s="362"/>
      <c r="AD12" s="362"/>
      <c r="AE12" s="362"/>
      <c r="AF12" s="362"/>
    </row>
    <row r="13" spans="1:32" s="316" customFormat="1" x14ac:dyDescent="0.2">
      <c r="A13" s="349" t="s">
        <v>492</v>
      </c>
      <c r="B13" s="39">
        <v>3.1</v>
      </c>
      <c r="C13" s="39">
        <v>4.2</v>
      </c>
      <c r="D13" s="39">
        <v>5</v>
      </c>
      <c r="E13" s="39">
        <v>4.3</v>
      </c>
      <c r="F13" s="39">
        <v>4.4000000000000004</v>
      </c>
      <c r="G13" s="39">
        <v>3.9</v>
      </c>
      <c r="H13" s="39">
        <v>4.7</v>
      </c>
      <c r="I13" s="39">
        <v>4.0999999999999996</v>
      </c>
      <c r="J13" s="39">
        <v>3.2</v>
      </c>
      <c r="K13" s="39">
        <v>3</v>
      </c>
      <c r="L13" s="39">
        <v>3.1</v>
      </c>
      <c r="M13" s="39">
        <v>3.4543639601180813</v>
      </c>
      <c r="N13" s="362"/>
      <c r="O13" s="362"/>
      <c r="P13" s="362"/>
      <c r="Q13" s="362"/>
      <c r="R13" s="362"/>
      <c r="S13" s="362"/>
      <c r="T13" s="362"/>
      <c r="U13" s="362"/>
      <c r="V13" s="362"/>
      <c r="W13" s="362"/>
      <c r="X13" s="362"/>
      <c r="Y13" s="362"/>
      <c r="Z13" s="362"/>
      <c r="AA13" s="362"/>
      <c r="AB13" s="362"/>
      <c r="AC13" s="362"/>
      <c r="AD13" s="362"/>
      <c r="AE13" s="362"/>
      <c r="AF13" s="362"/>
    </row>
    <row r="14" spans="1:32" s="316" customFormat="1" x14ac:dyDescent="0.2">
      <c r="A14" s="346" t="s">
        <v>493</v>
      </c>
      <c r="B14" s="39">
        <v>32.200000000000003</v>
      </c>
      <c r="C14" s="39">
        <v>32.6</v>
      </c>
      <c r="D14" s="39">
        <v>31.8</v>
      </c>
      <c r="E14" s="39">
        <v>32.9</v>
      </c>
      <c r="F14" s="39">
        <v>31.5</v>
      </c>
      <c r="G14" s="39">
        <v>26.4</v>
      </c>
      <c r="H14" s="39">
        <v>31.3</v>
      </c>
      <c r="I14" s="39">
        <v>24.7</v>
      </c>
      <c r="J14" s="39">
        <v>23.2</v>
      </c>
      <c r="K14" s="39">
        <v>25.5</v>
      </c>
      <c r="L14" s="39">
        <v>21.6</v>
      </c>
      <c r="M14" s="39">
        <v>29.653853715209276</v>
      </c>
      <c r="N14" s="362"/>
      <c r="O14" s="362"/>
      <c r="P14" s="362"/>
      <c r="Q14" s="362"/>
      <c r="R14" s="362"/>
      <c r="S14" s="362"/>
      <c r="T14" s="362"/>
      <c r="U14" s="362"/>
      <c r="V14" s="362"/>
      <c r="W14" s="362"/>
      <c r="X14" s="362"/>
      <c r="Y14" s="362"/>
      <c r="Z14" s="362"/>
      <c r="AA14" s="362"/>
      <c r="AB14" s="362"/>
      <c r="AC14" s="362"/>
      <c r="AD14" s="362"/>
      <c r="AE14" s="362"/>
      <c r="AF14" s="362"/>
    </row>
    <row r="15" spans="1:32" s="316" customFormat="1" x14ac:dyDescent="0.2">
      <c r="A15" s="346" t="s">
        <v>494</v>
      </c>
      <c r="B15" s="39">
        <v>5.3</v>
      </c>
      <c r="C15" s="39">
        <v>5</v>
      </c>
      <c r="D15" s="39">
        <v>5.3</v>
      </c>
      <c r="E15" s="39">
        <v>5.5</v>
      </c>
      <c r="F15" s="39">
        <v>5.2</v>
      </c>
      <c r="G15" s="39">
        <v>4.4000000000000004</v>
      </c>
      <c r="H15" s="39">
        <v>5.2</v>
      </c>
      <c r="I15" s="39">
        <v>4.0999999999999996</v>
      </c>
      <c r="J15" s="39">
        <v>3.9</v>
      </c>
      <c r="K15" s="39">
        <v>4.3</v>
      </c>
      <c r="L15" s="39">
        <v>2.7</v>
      </c>
      <c r="M15" s="39">
        <v>1.4185708880398138</v>
      </c>
      <c r="N15" s="362"/>
      <c r="O15" s="362"/>
      <c r="P15" s="362"/>
      <c r="Q15" s="362"/>
      <c r="R15" s="362"/>
      <c r="S15" s="362"/>
      <c r="T15" s="362"/>
      <c r="U15" s="362"/>
      <c r="V15" s="362"/>
      <c r="W15" s="362"/>
      <c r="X15" s="362"/>
      <c r="Y15" s="362"/>
      <c r="Z15" s="362"/>
      <c r="AA15" s="362"/>
      <c r="AB15" s="362"/>
      <c r="AC15" s="362"/>
      <c r="AD15" s="362"/>
      <c r="AE15" s="362"/>
      <c r="AF15" s="362"/>
    </row>
    <row r="16" spans="1:32" s="316" customFormat="1" x14ac:dyDescent="0.2">
      <c r="A16" s="346" t="s">
        <v>495</v>
      </c>
      <c r="B16" s="39">
        <v>4.3</v>
      </c>
      <c r="C16" s="39">
        <v>4.5</v>
      </c>
      <c r="D16" s="39">
        <v>5.0999999999999996</v>
      </c>
      <c r="E16" s="39">
        <v>5.0999999999999996</v>
      </c>
      <c r="F16" s="39">
        <v>6.3</v>
      </c>
      <c r="G16" s="39">
        <v>5</v>
      </c>
      <c r="H16" s="39">
        <v>5.0999999999999996</v>
      </c>
      <c r="I16" s="39">
        <v>5</v>
      </c>
      <c r="J16" s="39">
        <v>3.2</v>
      </c>
      <c r="K16" s="39">
        <v>2</v>
      </c>
      <c r="L16" s="39">
        <v>2.6</v>
      </c>
      <c r="M16" s="39">
        <v>4.8953958420275896</v>
      </c>
      <c r="N16" s="362"/>
      <c r="O16" s="362"/>
      <c r="P16" s="362"/>
      <c r="Q16" s="362"/>
      <c r="R16" s="362"/>
      <c r="S16" s="362"/>
      <c r="T16" s="362"/>
      <c r="U16" s="362"/>
      <c r="V16" s="362"/>
      <c r="W16" s="362"/>
      <c r="X16" s="362"/>
      <c r="Y16" s="362"/>
      <c r="Z16" s="362"/>
      <c r="AA16" s="362"/>
      <c r="AB16" s="362"/>
      <c r="AC16" s="362"/>
      <c r="AD16" s="362"/>
      <c r="AE16" s="362"/>
      <c r="AF16" s="362"/>
    </row>
    <row r="17" spans="1:32" s="316" customFormat="1" x14ac:dyDescent="0.2">
      <c r="A17" s="346" t="s">
        <v>496</v>
      </c>
      <c r="B17" s="39">
        <v>6.2</v>
      </c>
      <c r="C17" s="39">
        <v>6.3</v>
      </c>
      <c r="D17" s="39">
        <v>6.6</v>
      </c>
      <c r="E17" s="39">
        <v>5.8</v>
      </c>
      <c r="F17" s="39">
        <v>4.2</v>
      </c>
      <c r="G17" s="39">
        <v>2.2999999999999998</v>
      </c>
      <c r="H17" s="39">
        <v>2.4</v>
      </c>
      <c r="I17" s="39">
        <v>3.6</v>
      </c>
      <c r="J17" s="39">
        <v>4.2</v>
      </c>
      <c r="K17" s="39">
        <v>4.3</v>
      </c>
      <c r="L17" s="39">
        <v>6.3</v>
      </c>
      <c r="M17" s="39">
        <v>2.5789214968858749</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75" thickBot="1" x14ac:dyDescent="0.25">
      <c r="A18" s="350"/>
      <c r="B18" s="588"/>
      <c r="C18" s="588"/>
      <c r="D18" s="588"/>
      <c r="E18" s="588"/>
      <c r="F18" s="588"/>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573" customFormat="1" ht="18" customHeight="1" x14ac:dyDescent="0.25">
      <c r="A22" s="154" t="s">
        <v>537</v>
      </c>
      <c r="B22" s="574"/>
      <c r="C22" s="574"/>
      <c r="D22" s="574"/>
      <c r="E22" s="574"/>
      <c r="P22" s="574"/>
      <c r="Q22" s="574"/>
      <c r="R22" s="574"/>
      <c r="S22" s="574"/>
      <c r="T22" s="574"/>
    </row>
    <row r="23" spans="1:32" s="586" customFormat="1" ht="18" customHeight="1" x14ac:dyDescent="0.25">
      <c r="A23" s="154" t="s">
        <v>538</v>
      </c>
    </row>
    <row r="24" spans="1:32" s="353" customFormat="1" ht="18" customHeight="1" thickBot="1" x14ac:dyDescent="0.25">
      <c r="A24" s="139" t="s">
        <v>524</v>
      </c>
      <c r="B24" s="587"/>
      <c r="C24" s="587"/>
      <c r="D24" s="587"/>
      <c r="E24" s="587"/>
      <c r="F24" s="587"/>
      <c r="G24" s="306"/>
      <c r="H24" s="306"/>
      <c r="I24" s="306"/>
      <c r="J24" s="306"/>
      <c r="K24" s="306"/>
      <c r="L24" s="306"/>
      <c r="M24" s="306"/>
    </row>
    <row r="25" spans="1:32" s="312" customFormat="1" ht="18" customHeight="1" thickBot="1" x14ac:dyDescent="0.25">
      <c r="A25" s="580"/>
      <c r="B25" s="580">
        <v>2014</v>
      </c>
      <c r="C25" s="580">
        <v>2015</v>
      </c>
      <c r="D25" s="580">
        <v>2016</v>
      </c>
      <c r="E25" s="580">
        <v>2017</v>
      </c>
      <c r="F25" s="580">
        <v>2018</v>
      </c>
      <c r="G25" s="575">
        <v>2019</v>
      </c>
      <c r="H25" s="580">
        <v>2020</v>
      </c>
      <c r="I25" s="575">
        <v>2021</v>
      </c>
      <c r="J25" s="580">
        <v>2022</v>
      </c>
      <c r="K25" s="575">
        <v>2023</v>
      </c>
      <c r="L25" s="580">
        <v>2024</v>
      </c>
      <c r="M25" s="575">
        <v>2025</v>
      </c>
      <c r="N25" s="578"/>
      <c r="O25" s="578"/>
      <c r="P25" s="578"/>
      <c r="Q25" s="578"/>
      <c r="R25" s="578"/>
      <c r="S25" s="578"/>
      <c r="T25" s="578"/>
      <c r="U25" s="578"/>
      <c r="V25" s="578"/>
      <c r="W25" s="578"/>
      <c r="X25" s="578"/>
      <c r="Y25" s="578"/>
      <c r="Z25" s="578"/>
      <c r="AA25" s="578"/>
      <c r="AB25" s="578"/>
      <c r="AC25" s="578"/>
      <c r="AD25" s="578"/>
      <c r="AE25" s="578"/>
      <c r="AF25" s="578"/>
    </row>
    <row r="26" spans="1:32" s="316" customFormat="1" x14ac:dyDescent="0.2">
      <c r="A26" s="141"/>
      <c r="B26" s="362"/>
      <c r="C26" s="362"/>
      <c r="D26" s="362"/>
      <c r="E26" s="362"/>
      <c r="F26" s="362"/>
      <c r="G26" s="577"/>
      <c r="H26" s="577"/>
      <c r="I26" s="577"/>
      <c r="J26" s="577"/>
      <c r="K26" s="577"/>
      <c r="L26" s="577"/>
      <c r="M26" s="577"/>
      <c r="N26" s="362"/>
      <c r="O26" s="362"/>
      <c r="P26" s="362"/>
      <c r="Q26" s="362"/>
      <c r="R26" s="362"/>
      <c r="S26" s="362"/>
      <c r="T26" s="362"/>
      <c r="U26" s="362"/>
      <c r="V26" s="362"/>
      <c r="W26" s="362"/>
      <c r="X26" s="362"/>
      <c r="Y26" s="362"/>
      <c r="Z26" s="362"/>
      <c r="AA26" s="362"/>
      <c r="AB26" s="362"/>
      <c r="AC26" s="362"/>
      <c r="AD26" s="362"/>
      <c r="AE26" s="362"/>
      <c r="AF26" s="362"/>
    </row>
    <row r="27" spans="1:32" s="316" customFormat="1" ht="40.35" customHeight="1" x14ac:dyDescent="0.2">
      <c r="A27" s="360" t="s">
        <v>508</v>
      </c>
      <c r="B27" s="323">
        <v>100</v>
      </c>
      <c r="C27" s="323">
        <v>100</v>
      </c>
      <c r="D27" s="323">
        <v>100</v>
      </c>
      <c r="E27" s="323">
        <v>100</v>
      </c>
      <c r="F27" s="323">
        <v>100</v>
      </c>
      <c r="G27" s="323">
        <v>100</v>
      </c>
      <c r="H27" s="323">
        <v>100</v>
      </c>
      <c r="I27" s="323">
        <v>100</v>
      </c>
      <c r="J27" s="323">
        <v>100</v>
      </c>
      <c r="K27" s="323">
        <v>100</v>
      </c>
      <c r="L27" s="323">
        <v>100</v>
      </c>
      <c r="M27" s="323">
        <v>100</v>
      </c>
      <c r="N27" s="362"/>
      <c r="O27" s="362"/>
      <c r="P27" s="362"/>
      <c r="Q27" s="362"/>
      <c r="R27" s="362"/>
      <c r="S27" s="362"/>
      <c r="T27" s="362"/>
      <c r="U27" s="362"/>
      <c r="V27" s="362"/>
      <c r="W27" s="362"/>
      <c r="X27" s="362"/>
      <c r="Y27" s="362"/>
      <c r="Z27" s="362"/>
      <c r="AA27" s="362"/>
      <c r="AB27" s="362"/>
      <c r="AC27" s="362"/>
      <c r="AD27" s="362"/>
      <c r="AE27" s="362"/>
      <c r="AF27" s="362"/>
    </row>
    <row r="28" spans="1:32" s="316" customForma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x14ac:dyDescent="0.2">
      <c r="A29" s="346" t="s">
        <v>489</v>
      </c>
      <c r="B29" s="39">
        <v>77.8</v>
      </c>
      <c r="C29" s="39">
        <v>83.6</v>
      </c>
      <c r="D29" s="39">
        <v>80.900000000000006</v>
      </c>
      <c r="E29" s="39">
        <v>79</v>
      </c>
      <c r="F29" s="39">
        <v>76.599999999999994</v>
      </c>
      <c r="G29" s="39">
        <v>74.3</v>
      </c>
      <c r="H29" s="39">
        <v>73.5</v>
      </c>
      <c r="I29" s="39">
        <v>78.2</v>
      </c>
      <c r="J29" s="39">
        <v>85</v>
      </c>
      <c r="K29" s="39">
        <v>86.8</v>
      </c>
      <c r="L29" s="39">
        <v>82.3</v>
      </c>
      <c r="M29" s="39">
        <v>79.438401875489589</v>
      </c>
      <c r="N29" s="362"/>
      <c r="O29" s="362"/>
      <c r="P29" s="362"/>
      <c r="Q29" s="362"/>
      <c r="R29" s="362"/>
      <c r="S29" s="362"/>
      <c r="T29" s="362"/>
      <c r="U29" s="362"/>
      <c r="V29" s="362"/>
      <c r="W29" s="362"/>
      <c r="X29" s="362"/>
      <c r="Y29" s="362"/>
      <c r="Z29" s="362"/>
      <c r="AA29" s="362"/>
      <c r="AB29" s="362"/>
      <c r="AC29" s="362"/>
      <c r="AD29" s="362"/>
      <c r="AE29" s="362"/>
      <c r="AF29" s="362"/>
    </row>
    <row r="30" spans="1:32" s="316" customForma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 customHeight="1" x14ac:dyDescent="0.2">
      <c r="A31" s="349" t="s">
        <v>490</v>
      </c>
      <c r="B31" s="39">
        <v>73</v>
      </c>
      <c r="C31" s="39">
        <v>77.5</v>
      </c>
      <c r="D31" s="39">
        <v>76</v>
      </c>
      <c r="E31" s="39">
        <v>69.8</v>
      </c>
      <c r="F31" s="39">
        <v>69.900000000000006</v>
      </c>
      <c r="G31" s="39">
        <v>66.400000000000006</v>
      </c>
      <c r="H31" s="39">
        <v>66.900000000000006</v>
      </c>
      <c r="I31" s="39">
        <v>73.7</v>
      </c>
      <c r="J31" s="39">
        <v>81.400000000000006</v>
      </c>
      <c r="K31" s="39">
        <v>82.1</v>
      </c>
      <c r="L31" s="39">
        <v>78.599999999999994</v>
      </c>
      <c r="M31" s="39">
        <v>75.972091389780715</v>
      </c>
      <c r="N31" s="362"/>
      <c r="O31" s="362"/>
      <c r="P31" s="362"/>
      <c r="Q31" s="362"/>
      <c r="R31" s="362"/>
      <c r="S31" s="362"/>
      <c r="T31" s="362"/>
      <c r="U31" s="362"/>
      <c r="V31" s="362"/>
      <c r="W31" s="362"/>
      <c r="X31" s="362"/>
      <c r="Y31" s="362"/>
      <c r="Z31" s="362"/>
      <c r="AA31" s="362"/>
      <c r="AB31" s="362"/>
      <c r="AC31" s="362"/>
      <c r="AD31" s="362"/>
      <c r="AE31" s="362"/>
      <c r="AF31" s="362"/>
    </row>
    <row r="32" spans="1:32" s="316" customFormat="1" x14ac:dyDescent="0.2">
      <c r="A32" s="349" t="s">
        <v>491</v>
      </c>
      <c r="B32" s="39">
        <v>1</v>
      </c>
      <c r="C32" s="39">
        <v>1.4</v>
      </c>
      <c r="D32" s="39">
        <v>0.7</v>
      </c>
      <c r="E32" s="39">
        <v>0.3</v>
      </c>
      <c r="F32" s="39">
        <v>1</v>
      </c>
      <c r="G32" s="39">
        <v>0.7</v>
      </c>
      <c r="H32" s="39">
        <v>0.4</v>
      </c>
      <c r="I32" s="39">
        <v>0.3</v>
      </c>
      <c r="J32" s="39">
        <v>0.3</v>
      </c>
      <c r="K32" s="39">
        <v>0.2</v>
      </c>
      <c r="L32" s="39">
        <v>0.2</v>
      </c>
      <c r="M32" s="39">
        <v>0.24769348717525361</v>
      </c>
      <c r="N32" s="362"/>
      <c r="O32" s="362"/>
      <c r="P32" s="362"/>
      <c r="Q32" s="362"/>
      <c r="R32" s="362"/>
      <c r="S32" s="362"/>
      <c r="T32" s="362"/>
      <c r="U32" s="362"/>
      <c r="V32" s="362"/>
      <c r="W32" s="362"/>
      <c r="X32" s="362"/>
      <c r="Y32" s="362"/>
      <c r="Z32" s="362"/>
      <c r="AA32" s="362"/>
      <c r="AB32" s="362"/>
      <c r="AC32" s="362"/>
      <c r="AD32" s="362"/>
      <c r="AE32" s="362"/>
      <c r="AF32" s="362"/>
    </row>
    <row r="33" spans="1:32" s="316" customFormat="1" x14ac:dyDescent="0.2">
      <c r="A33" s="349" t="s">
        <v>492</v>
      </c>
      <c r="B33" s="39">
        <v>1.8</v>
      </c>
      <c r="C33" s="39">
        <v>3</v>
      </c>
      <c r="D33" s="39">
        <v>2.7</v>
      </c>
      <c r="E33" s="39">
        <v>2.9</v>
      </c>
      <c r="F33" s="39">
        <v>2.7</v>
      </c>
      <c r="G33" s="39">
        <v>2.8</v>
      </c>
      <c r="H33" s="39">
        <v>2.8</v>
      </c>
      <c r="I33" s="39">
        <v>2.1</v>
      </c>
      <c r="J33" s="39">
        <v>0.8</v>
      </c>
      <c r="K33" s="39">
        <v>0.6</v>
      </c>
      <c r="L33" s="39">
        <v>0.7</v>
      </c>
      <c r="M33" s="39">
        <v>0.8038542408131425</v>
      </c>
      <c r="N33" s="362"/>
      <c r="O33" s="362"/>
      <c r="P33" s="362"/>
      <c r="Q33" s="362"/>
      <c r="R33" s="362"/>
      <c r="S33" s="362"/>
      <c r="T33" s="362"/>
      <c r="U33" s="362"/>
      <c r="V33" s="362"/>
      <c r="W33" s="362"/>
      <c r="X33" s="362"/>
      <c r="Y33" s="362"/>
      <c r="Z33" s="362"/>
      <c r="AA33" s="362"/>
      <c r="AB33" s="362"/>
      <c r="AC33" s="362"/>
      <c r="AD33" s="362"/>
      <c r="AE33" s="362"/>
      <c r="AF33" s="362"/>
    </row>
    <row r="34" spans="1:32" s="316" customFormat="1" x14ac:dyDescent="0.2">
      <c r="A34" s="346" t="s">
        <v>493</v>
      </c>
      <c r="B34" s="39">
        <v>7.2</v>
      </c>
      <c r="C34" s="39">
        <v>6.2</v>
      </c>
      <c r="D34" s="39">
        <v>5.8</v>
      </c>
      <c r="E34" s="39">
        <v>6.1</v>
      </c>
      <c r="F34" s="39">
        <v>11.5</v>
      </c>
      <c r="G34" s="39">
        <v>12.4</v>
      </c>
      <c r="H34" s="39">
        <v>15.4</v>
      </c>
      <c r="I34" s="39">
        <v>11.7</v>
      </c>
      <c r="J34" s="39">
        <v>7</v>
      </c>
      <c r="K34" s="39">
        <v>7.1</v>
      </c>
      <c r="L34" s="39">
        <v>9.4</v>
      </c>
      <c r="M34" s="39">
        <v>10.949122397046935</v>
      </c>
      <c r="N34" s="362"/>
      <c r="O34" s="362"/>
      <c r="P34" s="362"/>
      <c r="Q34" s="362"/>
      <c r="R34" s="362"/>
      <c r="S34" s="362"/>
      <c r="T34" s="362"/>
      <c r="U34" s="362"/>
      <c r="V34" s="362"/>
      <c r="W34" s="362"/>
      <c r="X34" s="362"/>
      <c r="Y34" s="362"/>
      <c r="Z34" s="362"/>
      <c r="AA34" s="362"/>
      <c r="AB34" s="362"/>
      <c r="AC34" s="362"/>
      <c r="AD34" s="362"/>
      <c r="AE34" s="362"/>
      <c r="AF34" s="362"/>
    </row>
    <row r="35" spans="1:32" s="316" customFormat="1" x14ac:dyDescent="0.2">
      <c r="A35" s="346" t="s">
        <v>494</v>
      </c>
      <c r="B35" s="39">
        <v>1.2</v>
      </c>
      <c r="C35" s="39">
        <v>1</v>
      </c>
      <c r="D35" s="39">
        <v>0.9</v>
      </c>
      <c r="E35" s="39">
        <v>1</v>
      </c>
      <c r="F35" s="39">
        <v>1.9</v>
      </c>
      <c r="G35" s="39">
        <v>2.1</v>
      </c>
      <c r="H35" s="39">
        <v>2.5</v>
      </c>
      <c r="I35" s="39">
        <v>2</v>
      </c>
      <c r="J35" s="39">
        <v>1.2</v>
      </c>
      <c r="K35" s="39">
        <v>1.3</v>
      </c>
      <c r="L35" s="39">
        <v>1.4</v>
      </c>
      <c r="M35" s="39">
        <v>0.41022301018982671</v>
      </c>
      <c r="N35" s="362"/>
      <c r="O35" s="362"/>
      <c r="P35" s="362"/>
      <c r="Q35" s="362"/>
      <c r="R35" s="362"/>
      <c r="S35" s="362"/>
      <c r="T35" s="362"/>
      <c r="U35" s="362"/>
      <c r="V35" s="362"/>
      <c r="W35" s="362"/>
      <c r="X35" s="362"/>
      <c r="Y35" s="362"/>
      <c r="Z35" s="362"/>
      <c r="AA35" s="362"/>
      <c r="AB35" s="362"/>
      <c r="AC35" s="362"/>
      <c r="AD35" s="362"/>
      <c r="AE35" s="362"/>
      <c r="AF35" s="362"/>
    </row>
    <row r="36" spans="1:32" s="316" customFormat="1" x14ac:dyDescent="0.2">
      <c r="A36" s="346" t="s">
        <v>495</v>
      </c>
      <c r="B36" s="39">
        <v>4.9000000000000004</v>
      </c>
      <c r="C36" s="39">
        <v>1.5</v>
      </c>
      <c r="D36" s="39">
        <v>5.7</v>
      </c>
      <c r="E36" s="39">
        <v>2.9</v>
      </c>
      <c r="F36" s="39">
        <v>1.7</v>
      </c>
      <c r="G36" s="39">
        <v>3.3</v>
      </c>
      <c r="H36" s="39">
        <v>1.9</v>
      </c>
      <c r="I36" s="39">
        <v>1.4</v>
      </c>
      <c r="J36" s="39">
        <v>1.3</v>
      </c>
      <c r="K36" s="39">
        <v>1.3</v>
      </c>
      <c r="L36" s="39">
        <v>1.6</v>
      </c>
      <c r="M36" s="39">
        <v>3.7247603939969487</v>
      </c>
      <c r="N36" s="362"/>
      <c r="O36" s="362"/>
      <c r="P36" s="362"/>
      <c r="Q36" s="362"/>
      <c r="R36" s="362"/>
      <c r="S36" s="362"/>
      <c r="T36" s="362"/>
      <c r="U36" s="362"/>
      <c r="V36" s="362"/>
      <c r="W36" s="362"/>
      <c r="X36" s="362"/>
      <c r="Y36" s="362"/>
      <c r="Z36" s="362"/>
      <c r="AA36" s="362"/>
      <c r="AB36" s="362"/>
      <c r="AC36" s="362"/>
      <c r="AD36" s="362"/>
      <c r="AE36" s="362"/>
      <c r="AF36" s="362"/>
    </row>
    <row r="37" spans="1:32" s="316" customFormat="1" x14ac:dyDescent="0.2">
      <c r="A37" s="346" t="s">
        <v>496</v>
      </c>
      <c r="B37" s="39">
        <v>8.9</v>
      </c>
      <c r="C37" s="39">
        <v>7.6</v>
      </c>
      <c r="D37" s="39">
        <v>6.6</v>
      </c>
      <c r="E37" s="39">
        <v>11</v>
      </c>
      <c r="F37" s="39">
        <v>8.3000000000000007</v>
      </c>
      <c r="G37" s="39">
        <v>7.8</v>
      </c>
      <c r="H37" s="39">
        <v>6.6</v>
      </c>
      <c r="I37" s="39">
        <v>6.6</v>
      </c>
      <c r="J37" s="39">
        <v>5.5</v>
      </c>
      <c r="K37" s="39">
        <v>3.6</v>
      </c>
      <c r="L37" s="39">
        <v>5.4</v>
      </c>
      <c r="M37" s="39">
        <v>5.4774923232767065</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75" thickBot="1" x14ac:dyDescent="0.25">
      <c r="A38" s="350"/>
      <c r="B38" s="363"/>
      <c r="C38" s="363"/>
      <c r="D38" s="363"/>
      <c r="E38" s="363"/>
      <c r="F38" s="363"/>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0" customFormat="1" x14ac:dyDescent="0.2">
      <c r="A41" s="346"/>
      <c r="B41" s="577"/>
      <c r="C41" s="577"/>
      <c r="D41" s="577"/>
      <c r="E41" s="577"/>
      <c r="F41" s="577"/>
      <c r="G41" s="577"/>
      <c r="H41" s="577"/>
      <c r="I41" s="577"/>
      <c r="J41" s="577"/>
      <c r="K41" s="577"/>
      <c r="L41" s="577"/>
      <c r="M41" s="577"/>
      <c r="N41" s="577"/>
      <c r="O41" s="577"/>
      <c r="P41" s="577"/>
      <c r="Q41" s="577"/>
      <c r="R41" s="577"/>
      <c r="S41" s="577"/>
      <c r="T41" s="577"/>
      <c r="U41" s="577"/>
      <c r="V41" s="577"/>
      <c r="W41" s="577"/>
      <c r="X41" s="577"/>
      <c r="Y41" s="577"/>
      <c r="Z41" s="577"/>
      <c r="AA41" s="577"/>
      <c r="AB41" s="577"/>
      <c r="AC41" s="577"/>
      <c r="AD41" s="577"/>
      <c r="AE41" s="577"/>
      <c r="AF41" s="577"/>
    </row>
    <row r="42" spans="1:32" s="316" customForma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0" customFormat="1" x14ac:dyDescent="0.2">
      <c r="A62" s="141"/>
      <c r="B62" s="577"/>
      <c r="C62" s="577"/>
      <c r="D62" s="577"/>
      <c r="E62" s="577"/>
      <c r="F62" s="577"/>
      <c r="G62" s="577"/>
      <c r="H62" s="577"/>
      <c r="I62" s="577"/>
      <c r="J62" s="577"/>
      <c r="K62" s="577"/>
      <c r="L62" s="577"/>
      <c r="M62" s="577"/>
      <c r="N62" s="577"/>
      <c r="O62" s="577"/>
      <c r="P62" s="577"/>
      <c r="Q62" s="577"/>
      <c r="R62" s="577"/>
      <c r="S62" s="577"/>
      <c r="T62" s="577"/>
      <c r="U62" s="577"/>
      <c r="V62" s="577"/>
      <c r="W62" s="577"/>
      <c r="X62" s="577"/>
      <c r="Y62" s="577"/>
      <c r="Z62" s="577"/>
      <c r="AA62" s="577"/>
      <c r="AB62" s="577"/>
      <c r="AC62" s="577"/>
      <c r="AD62" s="577"/>
      <c r="AE62" s="577"/>
      <c r="AF62" s="577"/>
    </row>
    <row r="63" spans="1:32" s="316" customForma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0" customFormat="1" x14ac:dyDescent="0.2">
      <c r="A80" s="141"/>
      <c r="B80" s="577"/>
      <c r="C80" s="577"/>
      <c r="D80" s="577"/>
      <c r="E80" s="577"/>
      <c r="F80" s="577"/>
      <c r="G80" s="577"/>
      <c r="H80" s="577"/>
      <c r="I80" s="577"/>
      <c r="J80" s="577"/>
      <c r="K80" s="577"/>
      <c r="L80" s="577"/>
      <c r="M80" s="577"/>
      <c r="N80" s="577"/>
      <c r="O80" s="577"/>
      <c r="P80" s="577"/>
      <c r="Q80" s="577"/>
      <c r="R80" s="577"/>
      <c r="S80" s="577"/>
      <c r="T80" s="577"/>
      <c r="U80" s="577"/>
      <c r="V80" s="577"/>
      <c r="W80" s="577"/>
      <c r="X80" s="577"/>
      <c r="Y80" s="577"/>
      <c r="Z80" s="577"/>
      <c r="AA80" s="577"/>
      <c r="AB80" s="577"/>
      <c r="AC80" s="577"/>
      <c r="AD80" s="577"/>
      <c r="AE80" s="577"/>
      <c r="AF80" s="577"/>
    </row>
    <row r="81" spans="1:32" s="316" customForma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0" customFormat="1" x14ac:dyDescent="0.2">
      <c r="A102" s="141"/>
      <c r="B102" s="577"/>
      <c r="C102" s="577"/>
      <c r="D102" s="577"/>
      <c r="E102" s="577"/>
      <c r="F102" s="577"/>
      <c r="G102" s="577"/>
      <c r="H102" s="577"/>
      <c r="I102" s="577"/>
      <c r="J102" s="577"/>
      <c r="K102" s="577"/>
      <c r="L102" s="577"/>
      <c r="M102" s="577"/>
      <c r="N102" s="577"/>
      <c r="O102" s="577"/>
      <c r="P102" s="577"/>
      <c r="Q102" s="577"/>
      <c r="R102" s="577"/>
      <c r="S102" s="577"/>
      <c r="T102" s="577"/>
      <c r="U102" s="577"/>
      <c r="V102" s="577"/>
      <c r="W102" s="577"/>
      <c r="X102" s="577"/>
      <c r="Y102" s="577"/>
      <c r="Z102" s="577"/>
      <c r="AA102" s="577"/>
      <c r="AB102" s="577"/>
      <c r="AC102" s="577"/>
      <c r="AD102" s="577"/>
      <c r="AE102" s="577"/>
      <c r="AF102" s="577"/>
    </row>
    <row r="103" spans="1:32" s="316" customForma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0" customFormat="1" x14ac:dyDescent="0.2">
      <c r="A120" s="141"/>
      <c r="B120" s="577"/>
      <c r="C120" s="577"/>
      <c r="D120" s="577"/>
      <c r="E120" s="577"/>
      <c r="F120" s="577"/>
      <c r="G120" s="577"/>
      <c r="H120" s="577"/>
      <c r="I120" s="577"/>
      <c r="J120" s="577"/>
      <c r="K120" s="577"/>
      <c r="L120" s="577"/>
      <c r="M120" s="577"/>
      <c r="N120" s="577"/>
      <c r="O120" s="577"/>
      <c r="P120" s="577"/>
      <c r="Q120" s="577"/>
      <c r="R120" s="577"/>
      <c r="S120" s="577"/>
      <c r="T120" s="577"/>
      <c r="U120" s="577"/>
      <c r="V120" s="577"/>
      <c r="W120" s="577"/>
      <c r="X120" s="577"/>
      <c r="Y120" s="577"/>
      <c r="Z120" s="577"/>
      <c r="AA120" s="577"/>
      <c r="AB120" s="577"/>
      <c r="AC120" s="577"/>
      <c r="AD120" s="577"/>
      <c r="AE120" s="577"/>
      <c r="AF120" s="577"/>
    </row>
    <row r="121" spans="1:32" s="316" customForma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6" customForma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0" customFormat="1" x14ac:dyDescent="0.2">
      <c r="A134" s="141"/>
      <c r="B134" s="577"/>
      <c r="C134" s="577"/>
      <c r="D134" s="577"/>
      <c r="E134" s="577"/>
      <c r="F134" s="577"/>
      <c r="G134" s="577"/>
      <c r="H134" s="577"/>
      <c r="I134" s="577"/>
      <c r="J134" s="577"/>
      <c r="K134" s="577"/>
      <c r="L134" s="577"/>
      <c r="M134" s="577"/>
      <c r="N134" s="577"/>
      <c r="O134" s="577"/>
      <c r="P134" s="577"/>
      <c r="Q134" s="577"/>
      <c r="R134" s="577"/>
      <c r="S134" s="577"/>
      <c r="T134" s="577"/>
      <c r="U134" s="577"/>
      <c r="V134" s="577"/>
      <c r="W134" s="577"/>
      <c r="X134" s="577"/>
      <c r="Y134" s="577"/>
      <c r="Z134" s="577"/>
      <c r="AA134" s="577"/>
      <c r="AB134" s="577"/>
      <c r="AC134" s="577"/>
      <c r="AD134" s="577"/>
      <c r="AE134" s="577"/>
      <c r="AF134" s="577"/>
    </row>
    <row r="135" spans="1:32" s="316" customForma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0" customFormat="1" x14ac:dyDescent="0.2">
      <c r="A142" s="141"/>
      <c r="B142" s="577"/>
      <c r="C142" s="577"/>
      <c r="D142" s="577"/>
      <c r="E142" s="577"/>
      <c r="F142" s="577"/>
      <c r="G142" s="577"/>
      <c r="H142" s="577"/>
      <c r="I142" s="577"/>
      <c r="J142" s="577"/>
      <c r="K142" s="577"/>
      <c r="L142" s="577"/>
      <c r="M142" s="577"/>
      <c r="N142" s="577"/>
      <c r="O142" s="577"/>
      <c r="P142" s="577"/>
      <c r="Q142" s="577"/>
      <c r="R142" s="577"/>
      <c r="S142" s="577"/>
      <c r="T142" s="577"/>
      <c r="U142" s="577"/>
      <c r="V142" s="577"/>
      <c r="W142" s="577"/>
      <c r="X142" s="577"/>
      <c r="Y142" s="577"/>
      <c r="Z142" s="577"/>
      <c r="AA142" s="577"/>
      <c r="AB142" s="577"/>
      <c r="AC142" s="577"/>
      <c r="AD142" s="577"/>
      <c r="AE142" s="577"/>
      <c r="AF142" s="577"/>
    </row>
    <row r="143" spans="1:32" s="316" customForma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0" customFormat="1" x14ac:dyDescent="0.2">
      <c r="A160" s="141"/>
      <c r="B160" s="577"/>
      <c r="C160" s="577"/>
      <c r="D160" s="577"/>
      <c r="E160" s="577"/>
      <c r="F160" s="577"/>
      <c r="G160" s="577"/>
      <c r="H160" s="577"/>
      <c r="I160" s="577"/>
      <c r="J160" s="577"/>
      <c r="K160" s="577"/>
      <c r="L160" s="577"/>
      <c r="M160" s="577"/>
      <c r="N160" s="577"/>
      <c r="O160" s="577"/>
      <c r="P160" s="577"/>
      <c r="Q160" s="577"/>
      <c r="R160" s="577"/>
      <c r="S160" s="577"/>
      <c r="T160" s="577"/>
      <c r="U160" s="577"/>
      <c r="V160" s="577"/>
      <c r="W160" s="577"/>
      <c r="X160" s="577"/>
      <c r="Y160" s="577"/>
      <c r="Z160" s="577"/>
      <c r="AA160" s="577"/>
      <c r="AB160" s="577"/>
      <c r="AC160" s="577"/>
      <c r="AD160" s="577"/>
      <c r="AE160" s="577"/>
      <c r="AF160" s="577"/>
    </row>
    <row r="161" spans="1:32" s="316" customForma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6" customForma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6" customForma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82" spans="1:32" s="310" customFormat="1" x14ac:dyDescent="0.2">
      <c r="A182" s="141"/>
      <c r="B182" s="577"/>
      <c r="C182" s="577"/>
      <c r="D182" s="577"/>
      <c r="E182" s="577"/>
      <c r="F182" s="577"/>
      <c r="G182" s="577"/>
      <c r="H182" s="577"/>
      <c r="I182" s="577"/>
      <c r="J182" s="577"/>
      <c r="K182" s="577"/>
      <c r="L182" s="577"/>
      <c r="M182" s="577"/>
      <c r="N182" s="577"/>
      <c r="O182" s="577"/>
      <c r="P182" s="577"/>
      <c r="Q182" s="577"/>
      <c r="R182" s="577"/>
      <c r="S182" s="577"/>
      <c r="T182" s="577"/>
      <c r="U182" s="577"/>
      <c r="V182" s="577"/>
      <c r="W182" s="577"/>
      <c r="X182" s="577"/>
      <c r="Y182" s="577"/>
      <c r="Z182" s="577"/>
      <c r="AA182" s="577"/>
      <c r="AB182" s="577"/>
      <c r="AC182" s="577"/>
      <c r="AD182" s="577"/>
      <c r="AE182" s="577"/>
      <c r="AF182" s="577"/>
    </row>
    <row r="183" spans="1:32" s="316" customFormat="1" x14ac:dyDescent="0.2">
      <c r="A183" s="346"/>
      <c r="B183" s="362"/>
      <c r="C183" s="362"/>
      <c r="D183" s="362"/>
      <c r="E183" s="362"/>
      <c r="F183" s="362"/>
      <c r="G183" s="362"/>
      <c r="H183" s="362"/>
      <c r="I183" s="362"/>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c r="AF183" s="362"/>
    </row>
    <row r="184" spans="1:32" s="316" customForma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0" customFormat="1" x14ac:dyDescent="0.2">
      <c r="A200" s="141"/>
      <c r="B200" s="577"/>
      <c r="C200" s="577"/>
      <c r="D200" s="577"/>
      <c r="E200" s="577"/>
      <c r="F200" s="577"/>
      <c r="G200" s="577"/>
      <c r="H200" s="577"/>
      <c r="I200" s="577"/>
      <c r="J200" s="577"/>
      <c r="K200" s="577"/>
      <c r="L200" s="577"/>
      <c r="M200" s="577"/>
      <c r="N200" s="577"/>
      <c r="O200" s="577"/>
      <c r="P200" s="577"/>
      <c r="Q200" s="577"/>
      <c r="R200" s="577"/>
      <c r="S200" s="577"/>
      <c r="T200" s="577"/>
      <c r="U200" s="577"/>
      <c r="V200" s="577"/>
      <c r="W200" s="577"/>
      <c r="X200" s="577"/>
      <c r="Y200" s="577"/>
      <c r="Z200" s="577"/>
      <c r="AA200" s="577"/>
      <c r="AB200" s="577"/>
      <c r="AC200" s="577"/>
      <c r="AD200" s="577"/>
      <c r="AE200" s="577"/>
      <c r="AF200" s="577"/>
    </row>
    <row r="201" spans="1:32" s="316" customForma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6" customForma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6" customForma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22" spans="1:32" s="310" customFormat="1" x14ac:dyDescent="0.2">
      <c r="A222" s="141"/>
      <c r="B222" s="577"/>
      <c r="C222" s="577"/>
      <c r="D222" s="577"/>
      <c r="E222" s="577"/>
      <c r="F222" s="577"/>
      <c r="G222" s="577"/>
      <c r="H222" s="577"/>
      <c r="I222" s="577"/>
      <c r="J222" s="577"/>
      <c r="K222" s="577"/>
      <c r="L222" s="577"/>
      <c r="M222" s="577"/>
      <c r="N222" s="577"/>
      <c r="O222" s="577"/>
      <c r="P222" s="577"/>
      <c r="Q222" s="577"/>
      <c r="R222" s="577"/>
      <c r="S222" s="577"/>
      <c r="T222" s="577"/>
      <c r="U222" s="577"/>
      <c r="V222" s="577"/>
      <c r="W222" s="577"/>
      <c r="X222" s="577"/>
      <c r="Y222" s="577"/>
      <c r="Z222" s="577"/>
      <c r="AA222" s="577"/>
      <c r="AB222" s="577"/>
      <c r="AC222" s="577"/>
      <c r="AD222" s="577"/>
      <c r="AE222" s="577"/>
      <c r="AF222" s="577"/>
    </row>
    <row r="223" spans="1:32" s="316" customFormat="1" x14ac:dyDescent="0.2">
      <c r="A223" s="346"/>
      <c r="B223" s="362"/>
      <c r="C223" s="362"/>
      <c r="D223" s="362"/>
      <c r="E223" s="362"/>
      <c r="F223" s="362"/>
      <c r="G223" s="362"/>
      <c r="H223" s="362"/>
      <c r="I223" s="362"/>
      <c r="J223" s="362"/>
      <c r="K223" s="362"/>
      <c r="L223" s="362"/>
      <c r="M223" s="362"/>
      <c r="N223" s="362"/>
      <c r="O223" s="362"/>
      <c r="P223" s="362"/>
      <c r="Q223" s="362"/>
      <c r="R223" s="362"/>
      <c r="S223" s="362"/>
      <c r="T223" s="362"/>
      <c r="U223" s="362"/>
      <c r="V223" s="362"/>
      <c r="W223" s="362"/>
      <c r="X223" s="362"/>
      <c r="Y223" s="362"/>
      <c r="Z223" s="362"/>
      <c r="AA223" s="362"/>
      <c r="AB223" s="362"/>
      <c r="AC223" s="362"/>
      <c r="AD223" s="362"/>
      <c r="AE223" s="362"/>
      <c r="AF223" s="362"/>
    </row>
    <row r="224" spans="1:32" s="316" customForma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0" customFormat="1" x14ac:dyDescent="0.2">
      <c r="A240" s="141"/>
      <c r="B240" s="577"/>
      <c r="C240" s="577"/>
      <c r="D240" s="577"/>
      <c r="E240" s="577"/>
      <c r="F240" s="577"/>
      <c r="G240" s="577"/>
      <c r="H240" s="577"/>
      <c r="I240" s="577"/>
      <c r="J240" s="577"/>
      <c r="K240" s="577"/>
      <c r="L240" s="577"/>
      <c r="M240" s="577"/>
      <c r="N240" s="577"/>
      <c r="O240" s="577"/>
      <c r="P240" s="577"/>
      <c r="Q240" s="577"/>
      <c r="R240" s="577"/>
      <c r="S240" s="577"/>
      <c r="T240" s="577"/>
      <c r="U240" s="577"/>
      <c r="V240" s="577"/>
      <c r="W240" s="577"/>
      <c r="X240" s="577"/>
      <c r="Y240" s="577"/>
      <c r="Z240" s="577"/>
      <c r="AA240" s="577"/>
      <c r="AB240" s="577"/>
      <c r="AC240" s="577"/>
      <c r="AD240" s="577"/>
      <c r="AE240" s="577"/>
      <c r="AF240" s="577"/>
    </row>
    <row r="241" spans="1:32" s="316" customForma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6" customForma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6" customForma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62" spans="1:32" s="310" customFormat="1" x14ac:dyDescent="0.2">
      <c r="A262" s="141"/>
      <c r="B262" s="577"/>
      <c r="C262" s="577"/>
      <c r="D262" s="577"/>
      <c r="E262" s="577"/>
      <c r="F262" s="577"/>
      <c r="G262" s="577"/>
      <c r="H262" s="577"/>
      <c r="I262" s="577"/>
      <c r="J262" s="577"/>
      <c r="K262" s="577"/>
      <c r="L262" s="577"/>
      <c r="M262" s="577"/>
      <c r="N262" s="577"/>
      <c r="O262" s="577"/>
      <c r="P262" s="577"/>
      <c r="Q262" s="577"/>
      <c r="R262" s="577"/>
      <c r="S262" s="577"/>
      <c r="T262" s="577"/>
      <c r="U262" s="577"/>
      <c r="V262" s="577"/>
      <c r="W262" s="577"/>
      <c r="X262" s="577"/>
      <c r="Y262" s="577"/>
      <c r="Z262" s="577"/>
      <c r="AA262" s="577"/>
      <c r="AB262" s="577"/>
      <c r="AC262" s="577"/>
      <c r="AD262" s="577"/>
      <c r="AE262" s="577"/>
      <c r="AF262" s="577"/>
    </row>
    <row r="263" spans="1:32" s="316" customFormat="1" x14ac:dyDescent="0.2">
      <c r="A263" s="346"/>
      <c r="B263" s="362"/>
      <c r="C263" s="362"/>
      <c r="D263" s="362"/>
      <c r="E263" s="362"/>
      <c r="F263" s="362"/>
      <c r="G263" s="362"/>
      <c r="H263" s="362"/>
      <c r="I263" s="362"/>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c r="AF263" s="362"/>
    </row>
    <row r="264" spans="1:32" s="316" customForma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0" customFormat="1" x14ac:dyDescent="0.2">
      <c r="A280" s="141"/>
      <c r="B280" s="577"/>
      <c r="C280" s="577"/>
      <c r="D280" s="577"/>
      <c r="E280" s="577"/>
      <c r="F280" s="577"/>
      <c r="G280" s="577"/>
      <c r="H280" s="577"/>
      <c r="I280" s="577"/>
      <c r="J280" s="577"/>
      <c r="K280" s="577"/>
      <c r="L280" s="577"/>
      <c r="M280" s="577"/>
      <c r="N280" s="577"/>
      <c r="O280" s="577"/>
      <c r="P280" s="577"/>
      <c r="Q280" s="577"/>
      <c r="R280" s="577"/>
      <c r="S280" s="577"/>
      <c r="T280" s="577"/>
      <c r="U280" s="577"/>
      <c r="V280" s="577"/>
      <c r="W280" s="577"/>
      <c r="X280" s="577"/>
      <c r="Y280" s="577"/>
      <c r="Z280" s="577"/>
      <c r="AA280" s="577"/>
      <c r="AB280" s="577"/>
      <c r="AC280" s="577"/>
      <c r="AD280" s="577"/>
      <c r="AE280" s="577"/>
      <c r="AF280" s="577"/>
    </row>
    <row r="281" spans="1:32" s="316" customForma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6" customForma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6" customForma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302" spans="1:32" s="310" customFormat="1" x14ac:dyDescent="0.2">
      <c r="A302" s="141"/>
      <c r="B302" s="577"/>
      <c r="C302" s="577"/>
      <c r="D302" s="577"/>
      <c r="E302" s="577"/>
      <c r="F302" s="577"/>
      <c r="G302" s="577"/>
      <c r="H302" s="577"/>
      <c r="I302" s="577"/>
      <c r="J302" s="577"/>
      <c r="K302" s="577"/>
      <c r="L302" s="577"/>
      <c r="M302" s="577"/>
      <c r="N302" s="577"/>
      <c r="O302" s="577"/>
      <c r="P302" s="577"/>
      <c r="Q302" s="577"/>
      <c r="R302" s="577"/>
      <c r="S302" s="577"/>
      <c r="T302" s="577"/>
      <c r="U302" s="577"/>
      <c r="V302" s="577"/>
      <c r="W302" s="577"/>
      <c r="X302" s="577"/>
      <c r="Y302" s="577"/>
      <c r="Z302" s="577"/>
      <c r="AA302" s="577"/>
      <c r="AB302" s="577"/>
      <c r="AC302" s="577"/>
      <c r="AD302" s="577"/>
      <c r="AE302" s="577"/>
      <c r="AF302" s="577"/>
    </row>
    <row r="303" spans="1:32" s="316" customFormat="1" x14ac:dyDescent="0.2">
      <c r="A303" s="346"/>
      <c r="B303" s="362"/>
      <c r="C303" s="362"/>
      <c r="D303" s="362"/>
      <c r="E303" s="362"/>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c r="AF303" s="362"/>
    </row>
    <row r="304" spans="1:32" s="316" customForma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0" customFormat="1" x14ac:dyDescent="0.2">
      <c r="A324" s="141"/>
      <c r="B324" s="577"/>
      <c r="C324" s="577"/>
      <c r="D324" s="577"/>
      <c r="E324" s="577"/>
      <c r="F324" s="577"/>
      <c r="G324" s="577"/>
      <c r="H324" s="577"/>
      <c r="I324" s="577"/>
      <c r="J324" s="577"/>
      <c r="K324" s="577"/>
      <c r="L324" s="577"/>
      <c r="M324" s="577"/>
      <c r="N324" s="577"/>
      <c r="O324" s="577"/>
      <c r="P324" s="577"/>
      <c r="Q324" s="577"/>
      <c r="R324" s="577"/>
      <c r="S324" s="577"/>
      <c r="T324" s="577"/>
      <c r="U324" s="577"/>
      <c r="V324" s="577"/>
      <c r="W324" s="577"/>
      <c r="X324" s="577"/>
      <c r="Y324" s="577"/>
      <c r="Z324" s="577"/>
      <c r="AA324" s="577"/>
      <c r="AB324" s="577"/>
      <c r="AC324" s="577"/>
      <c r="AD324" s="577"/>
      <c r="AE324" s="577"/>
      <c r="AF324" s="577"/>
    </row>
    <row r="325" spans="1:32" s="316" customForma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6" customForma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6" customForma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46" spans="1:32" s="310" customFormat="1" x14ac:dyDescent="0.2">
      <c r="A346" s="141"/>
      <c r="B346" s="577"/>
      <c r="C346" s="577"/>
      <c r="D346" s="577"/>
      <c r="E346" s="577"/>
      <c r="F346" s="577"/>
      <c r="G346" s="577"/>
      <c r="H346" s="577"/>
      <c r="I346" s="577"/>
      <c r="J346" s="577"/>
      <c r="K346" s="577"/>
      <c r="L346" s="577"/>
      <c r="M346" s="577"/>
      <c r="N346" s="577"/>
      <c r="O346" s="577"/>
      <c r="P346" s="577"/>
      <c r="Q346" s="577"/>
      <c r="R346" s="577"/>
      <c r="S346" s="577"/>
      <c r="T346" s="577"/>
      <c r="U346" s="577"/>
      <c r="V346" s="577"/>
      <c r="W346" s="577"/>
      <c r="X346" s="577"/>
      <c r="Y346" s="577"/>
      <c r="Z346" s="577"/>
      <c r="AA346" s="577"/>
      <c r="AB346" s="577"/>
      <c r="AC346" s="577"/>
      <c r="AD346" s="577"/>
      <c r="AE346" s="577"/>
      <c r="AF346" s="577"/>
    </row>
    <row r="347" spans="1:32" s="316" customFormat="1" x14ac:dyDescent="0.2">
      <c r="A347" s="346"/>
      <c r="B347" s="362"/>
      <c r="C347" s="362"/>
      <c r="D347" s="362"/>
      <c r="E347" s="362"/>
      <c r="F347" s="362"/>
      <c r="G347" s="362"/>
      <c r="H347" s="362"/>
      <c r="I347" s="362"/>
      <c r="J347" s="362"/>
      <c r="K347" s="362"/>
      <c r="L347" s="362"/>
      <c r="M347" s="362"/>
      <c r="N347" s="362"/>
      <c r="O347" s="362"/>
      <c r="P347" s="362"/>
      <c r="Q347" s="362"/>
      <c r="R347" s="362"/>
      <c r="S347" s="362"/>
      <c r="T347" s="362"/>
      <c r="U347" s="362"/>
      <c r="V347" s="362"/>
      <c r="W347" s="362"/>
      <c r="X347" s="362"/>
      <c r="Y347" s="362"/>
      <c r="Z347" s="362"/>
      <c r="AA347" s="362"/>
      <c r="AB347" s="362"/>
      <c r="AC347" s="362"/>
      <c r="AD347" s="362"/>
      <c r="AE347" s="362"/>
      <c r="AF347" s="362"/>
    </row>
    <row r="348" spans="1:32" s="316" customForma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0" customFormat="1" x14ac:dyDescent="0.2">
      <c r="A364" s="141"/>
      <c r="B364" s="577"/>
      <c r="C364" s="577"/>
      <c r="D364" s="577"/>
      <c r="E364" s="577"/>
      <c r="F364" s="577"/>
      <c r="G364" s="577"/>
      <c r="H364" s="577"/>
      <c r="I364" s="577"/>
      <c r="J364" s="577"/>
      <c r="K364" s="577"/>
      <c r="L364" s="577"/>
      <c r="M364" s="577"/>
      <c r="N364" s="577"/>
      <c r="O364" s="577"/>
      <c r="P364" s="577"/>
      <c r="Q364" s="577"/>
      <c r="R364" s="577"/>
      <c r="S364" s="577"/>
      <c r="T364" s="577"/>
      <c r="U364" s="577"/>
      <c r="V364" s="577"/>
      <c r="W364" s="577"/>
      <c r="X364" s="577"/>
      <c r="Y364" s="577"/>
      <c r="Z364" s="577"/>
      <c r="AA364" s="577"/>
      <c r="AB364" s="577"/>
      <c r="AC364" s="577"/>
      <c r="AD364" s="577"/>
      <c r="AE364" s="577"/>
      <c r="AF364" s="577"/>
    </row>
    <row r="365" spans="1:32" s="316" customForma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6" customForma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6" customForma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86" spans="1:32" s="310" customFormat="1" x14ac:dyDescent="0.2">
      <c r="A386" s="141"/>
      <c r="B386" s="577"/>
      <c r="C386" s="577"/>
      <c r="D386" s="577"/>
      <c r="E386" s="577"/>
      <c r="F386" s="577"/>
      <c r="G386" s="577"/>
      <c r="H386" s="577"/>
      <c r="I386" s="577"/>
      <c r="J386" s="577"/>
      <c r="K386" s="577"/>
      <c r="L386" s="577"/>
      <c r="M386" s="577"/>
      <c r="N386" s="577"/>
      <c r="O386" s="577"/>
      <c r="P386" s="577"/>
      <c r="Q386" s="577"/>
      <c r="R386" s="577"/>
      <c r="S386" s="577"/>
      <c r="T386" s="577"/>
      <c r="U386" s="577"/>
      <c r="V386" s="577"/>
      <c r="W386" s="577"/>
      <c r="X386" s="577"/>
      <c r="Y386" s="577"/>
      <c r="Z386" s="577"/>
      <c r="AA386" s="577"/>
      <c r="AB386" s="577"/>
      <c r="AC386" s="577"/>
      <c r="AD386" s="577"/>
      <c r="AE386" s="577"/>
      <c r="AF386" s="577"/>
    </row>
    <row r="387" spans="1:32" s="316" customFormat="1" x14ac:dyDescent="0.2">
      <c r="A387" s="346"/>
      <c r="B387" s="362"/>
      <c r="C387" s="362"/>
      <c r="D387" s="362"/>
      <c r="E387" s="362"/>
      <c r="F387" s="362"/>
      <c r="G387" s="362"/>
      <c r="H387" s="362"/>
      <c r="I387" s="362"/>
      <c r="J387" s="362"/>
      <c r="K387" s="362"/>
      <c r="L387" s="362"/>
      <c r="M387" s="362"/>
      <c r="N387" s="362"/>
      <c r="O387" s="362"/>
      <c r="P387" s="362"/>
      <c r="Q387" s="362"/>
      <c r="R387" s="362"/>
      <c r="S387" s="362"/>
      <c r="T387" s="362"/>
      <c r="U387" s="362"/>
      <c r="V387" s="362"/>
      <c r="W387" s="362"/>
      <c r="X387" s="362"/>
      <c r="Y387" s="362"/>
      <c r="Z387" s="362"/>
      <c r="AA387" s="362"/>
      <c r="AB387" s="362"/>
      <c r="AC387" s="362"/>
      <c r="AD387" s="362"/>
      <c r="AE387" s="362"/>
      <c r="AF387" s="362"/>
    </row>
    <row r="388" spans="1:32" s="316" customForma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0" customFormat="1" x14ac:dyDescent="0.2">
      <c r="A404" s="141"/>
      <c r="B404" s="577"/>
      <c r="C404" s="577"/>
      <c r="D404" s="577"/>
      <c r="E404" s="577"/>
      <c r="F404" s="577"/>
      <c r="G404" s="577"/>
      <c r="H404" s="577"/>
      <c r="I404" s="577"/>
      <c r="J404" s="577"/>
      <c r="K404" s="577"/>
      <c r="L404" s="577"/>
      <c r="M404" s="577"/>
      <c r="N404" s="577"/>
      <c r="O404" s="577"/>
      <c r="P404" s="577"/>
      <c r="Q404" s="577"/>
      <c r="R404" s="577"/>
      <c r="S404" s="577"/>
      <c r="T404" s="577"/>
      <c r="U404" s="577"/>
      <c r="V404" s="577"/>
      <c r="W404" s="577"/>
      <c r="X404" s="577"/>
      <c r="Y404" s="577"/>
      <c r="Z404" s="577"/>
      <c r="AA404" s="577"/>
      <c r="AB404" s="577"/>
      <c r="AC404" s="577"/>
      <c r="AD404" s="577"/>
      <c r="AE404" s="577"/>
      <c r="AF404" s="577"/>
    </row>
    <row r="405" spans="1:32" s="316" customForma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6" customForma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6" customForma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sheetData>
  <hyperlinks>
    <hyperlink ref="A1" location="Мазмуну!A1" display="МАЗМУНУНА  кайтуу" xr:uid="{00000000-0004-0000-8C00-000000000000}"/>
  </hyperlinks>
  <pageMargins left="0.7" right="0.7" top="0.75" bottom="0.75" header="0.3" footer="0.3"/>
  <pageSetup paperSize="9" orientation="portrait" verticalDpi="0"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AF420"/>
  <sheetViews>
    <sheetView workbookViewId="0">
      <selection activeCell="R35" sqref="R35"/>
    </sheetView>
  </sheetViews>
  <sheetFormatPr defaultColWidth="9.28515625" defaultRowHeight="12" x14ac:dyDescent="0.2"/>
  <cols>
    <col min="1" max="1" width="41.85546875" style="152" customWidth="1"/>
    <col min="2" max="2" width="9.28515625" style="226" hidden="1" customWidth="1"/>
    <col min="3" max="5" width="8.7109375" style="226" hidden="1" customWidth="1"/>
    <col min="6" max="6" width="8.7109375" style="305" hidden="1" customWidth="1"/>
    <col min="7" max="8" width="9.5703125" style="305" hidden="1" customWidth="1"/>
    <col min="9" max="13" width="9.5703125" style="305" customWidth="1"/>
    <col min="14"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539</v>
      </c>
      <c r="B2" s="574"/>
      <c r="C2" s="574"/>
      <c r="D2" s="574"/>
      <c r="E2" s="574"/>
      <c r="P2" s="574"/>
      <c r="Q2" s="574"/>
      <c r="R2" s="574"/>
      <c r="S2" s="574"/>
      <c r="T2" s="574"/>
    </row>
    <row r="3" spans="1:32" s="573" customFormat="1" ht="18" customHeight="1" x14ac:dyDescent="0.25">
      <c r="A3" s="154" t="s">
        <v>540</v>
      </c>
      <c r="B3" s="574"/>
      <c r="C3" s="574"/>
      <c r="D3" s="574"/>
      <c r="E3" s="574"/>
      <c r="P3" s="574"/>
      <c r="Q3" s="574"/>
      <c r="R3" s="574"/>
      <c r="S3" s="574"/>
      <c r="T3" s="574"/>
    </row>
    <row r="4" spans="1:32" ht="18" customHeight="1" thickBot="1" x14ac:dyDescent="0.25">
      <c r="A4" s="139" t="s">
        <v>541</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9" customHeight="1" x14ac:dyDescent="0.2">
      <c r="A7" s="360" t="s">
        <v>508</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x14ac:dyDescent="0.2">
      <c r="A9" s="346" t="s">
        <v>489</v>
      </c>
      <c r="B9" s="39">
        <v>62.5</v>
      </c>
      <c r="C9" s="39">
        <v>53.4</v>
      </c>
      <c r="D9" s="39">
        <v>65.8</v>
      </c>
      <c r="E9" s="39">
        <v>69.3</v>
      </c>
      <c r="F9" s="39">
        <v>65.2</v>
      </c>
      <c r="G9" s="39">
        <v>49.1</v>
      </c>
      <c r="H9" s="39">
        <v>59.4</v>
      </c>
      <c r="I9" s="39">
        <v>59.9</v>
      </c>
      <c r="J9" s="39">
        <v>77.3</v>
      </c>
      <c r="K9" s="39">
        <v>65</v>
      </c>
      <c r="L9" s="39">
        <v>65.099999999999994</v>
      </c>
      <c r="M9" s="39">
        <v>74.979991304817773</v>
      </c>
      <c r="N9" s="362"/>
      <c r="O9" s="362"/>
      <c r="P9" s="362"/>
      <c r="Q9" s="362"/>
      <c r="R9" s="362"/>
      <c r="S9" s="362"/>
      <c r="T9" s="362"/>
      <c r="U9" s="362"/>
      <c r="V9" s="362"/>
      <c r="W9" s="362"/>
      <c r="X9" s="362"/>
      <c r="Y9" s="362"/>
      <c r="Z9" s="362"/>
      <c r="AA9" s="362"/>
      <c r="AB9" s="362"/>
      <c r="AC9" s="362"/>
      <c r="AD9" s="362"/>
      <c r="AE9" s="362"/>
      <c r="AF9" s="362"/>
    </row>
    <row r="10" spans="1:32" s="316" customForma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59.3</v>
      </c>
      <c r="C11" s="39">
        <v>49.1</v>
      </c>
      <c r="D11" s="39">
        <v>63.1</v>
      </c>
      <c r="E11" s="39">
        <v>57.4</v>
      </c>
      <c r="F11" s="39">
        <v>46.5</v>
      </c>
      <c r="G11" s="39">
        <v>40</v>
      </c>
      <c r="H11" s="39">
        <v>51.9</v>
      </c>
      <c r="I11" s="39">
        <v>53.9</v>
      </c>
      <c r="J11" s="39">
        <v>67.5</v>
      </c>
      <c r="K11" s="39">
        <v>61.8</v>
      </c>
      <c r="L11" s="39">
        <v>53.4</v>
      </c>
      <c r="M11" s="39">
        <v>68.926494076337946</v>
      </c>
      <c r="N11" s="362"/>
      <c r="O11" s="362"/>
      <c r="P11" s="362"/>
      <c r="Q11" s="362"/>
      <c r="R11" s="362"/>
      <c r="S11" s="362"/>
      <c r="T11" s="362"/>
      <c r="U11" s="362"/>
      <c r="V11" s="362"/>
      <c r="W11" s="362"/>
      <c r="X11" s="362"/>
      <c r="Y11" s="362"/>
      <c r="Z11" s="362"/>
      <c r="AA11" s="362"/>
      <c r="AB11" s="362"/>
      <c r="AC11" s="362"/>
      <c r="AD11" s="362"/>
      <c r="AE11" s="362"/>
      <c r="AF11" s="362"/>
    </row>
    <row r="12" spans="1:32" s="316" customFormat="1" x14ac:dyDescent="0.2">
      <c r="A12" s="349" t="s">
        <v>491</v>
      </c>
      <c r="B12" s="39">
        <v>0.8</v>
      </c>
      <c r="C12" s="39">
        <v>0.6</v>
      </c>
      <c r="D12" s="39">
        <v>0.5</v>
      </c>
      <c r="E12" s="39">
        <v>0.5</v>
      </c>
      <c r="F12" s="39">
        <v>0.8</v>
      </c>
      <c r="G12" s="39">
        <v>0.4</v>
      </c>
      <c r="H12" s="39">
        <v>0.3</v>
      </c>
      <c r="I12" s="39">
        <v>0.5</v>
      </c>
      <c r="J12" s="39">
        <v>0.1</v>
      </c>
      <c r="K12" s="39">
        <v>0.3</v>
      </c>
      <c r="L12" s="39">
        <v>0.2</v>
      </c>
      <c r="M12" s="39">
        <v>0.15404251269000419</v>
      </c>
      <c r="N12" s="362"/>
      <c r="O12" s="362"/>
      <c r="P12" s="362"/>
      <c r="Q12" s="362"/>
      <c r="R12" s="362"/>
      <c r="S12" s="362"/>
      <c r="T12" s="362"/>
      <c r="U12" s="362"/>
      <c r="V12" s="362"/>
      <c r="W12" s="362"/>
      <c r="X12" s="362"/>
      <c r="Y12" s="362"/>
      <c r="Z12" s="362"/>
      <c r="AA12" s="362"/>
      <c r="AB12" s="362"/>
      <c r="AC12" s="362"/>
      <c r="AD12" s="362"/>
      <c r="AE12" s="362"/>
      <c r="AF12" s="362"/>
    </row>
    <row r="13" spans="1:32" s="316" customFormat="1" x14ac:dyDescent="0.2">
      <c r="A13" s="349" t="s">
        <v>492</v>
      </c>
      <c r="B13" s="39">
        <v>1.8</v>
      </c>
      <c r="C13" s="39">
        <v>2.9</v>
      </c>
      <c r="D13" s="39">
        <v>2.2000000000000002</v>
      </c>
      <c r="E13" s="39">
        <v>2.5</v>
      </c>
      <c r="F13" s="39">
        <v>2.5</v>
      </c>
      <c r="G13" s="39">
        <v>2</v>
      </c>
      <c r="H13" s="39">
        <v>1.8</v>
      </c>
      <c r="I13" s="39">
        <v>1.7</v>
      </c>
      <c r="J13" s="39">
        <v>1.2</v>
      </c>
      <c r="K13" s="39">
        <v>2.5</v>
      </c>
      <c r="L13" s="39">
        <v>2.5</v>
      </c>
      <c r="M13" s="39">
        <v>1.207678543134578</v>
      </c>
      <c r="N13" s="362"/>
      <c r="O13" s="362"/>
      <c r="P13" s="362"/>
      <c r="Q13" s="362"/>
      <c r="R13" s="362"/>
      <c r="S13" s="362"/>
      <c r="T13" s="362"/>
      <c r="U13" s="362"/>
      <c r="V13" s="362"/>
      <c r="W13" s="362"/>
      <c r="X13" s="362"/>
      <c r="Y13" s="362"/>
      <c r="Z13" s="362"/>
      <c r="AA13" s="362"/>
      <c r="AB13" s="362"/>
      <c r="AC13" s="362"/>
      <c r="AD13" s="362"/>
      <c r="AE13" s="362"/>
      <c r="AF13" s="362"/>
    </row>
    <row r="14" spans="1:32" s="316" customFormat="1" x14ac:dyDescent="0.2">
      <c r="A14" s="346" t="s">
        <v>493</v>
      </c>
      <c r="B14" s="39">
        <v>16.7</v>
      </c>
      <c r="C14" s="39">
        <v>22</v>
      </c>
      <c r="D14" s="39">
        <v>17</v>
      </c>
      <c r="E14" s="39">
        <v>22.9</v>
      </c>
      <c r="F14" s="39">
        <v>21.3</v>
      </c>
      <c r="G14" s="39">
        <v>25.2</v>
      </c>
      <c r="H14" s="39">
        <v>26.4</v>
      </c>
      <c r="I14" s="39">
        <v>23.2</v>
      </c>
      <c r="J14" s="39">
        <v>13.4</v>
      </c>
      <c r="K14" s="39">
        <v>22.2</v>
      </c>
      <c r="L14" s="39">
        <v>22.3</v>
      </c>
      <c r="M14" s="39">
        <v>16.102065465462474</v>
      </c>
      <c r="N14" s="362"/>
      <c r="O14" s="362"/>
      <c r="P14" s="362"/>
      <c r="Q14" s="362"/>
      <c r="R14" s="362"/>
      <c r="S14" s="362"/>
      <c r="T14" s="362"/>
      <c r="U14" s="362"/>
      <c r="V14" s="362"/>
      <c r="W14" s="362"/>
      <c r="X14" s="362"/>
      <c r="Y14" s="362"/>
      <c r="Z14" s="362"/>
      <c r="AA14" s="362"/>
      <c r="AB14" s="362"/>
      <c r="AC14" s="362"/>
      <c r="AD14" s="362"/>
      <c r="AE14" s="362"/>
      <c r="AF14" s="362"/>
    </row>
    <row r="15" spans="1:32" s="316" customFormat="1" x14ac:dyDescent="0.2">
      <c r="A15" s="346" t="s">
        <v>494</v>
      </c>
      <c r="B15" s="39">
        <v>2.8</v>
      </c>
      <c r="C15" s="39">
        <v>3.6</v>
      </c>
      <c r="D15" s="39">
        <v>2.8</v>
      </c>
      <c r="E15" s="39">
        <v>3.8</v>
      </c>
      <c r="F15" s="39">
        <v>3.5</v>
      </c>
      <c r="G15" s="39">
        <v>4.0999999999999996</v>
      </c>
      <c r="H15" s="39">
        <v>4.0999999999999996</v>
      </c>
      <c r="I15" s="39">
        <v>3.6</v>
      </c>
      <c r="J15" s="39">
        <v>2.1</v>
      </c>
      <c r="K15" s="39">
        <v>4.7</v>
      </c>
      <c r="L15" s="39">
        <v>2.4</v>
      </c>
      <c r="M15" s="39">
        <v>0.33985038531609862</v>
      </c>
      <c r="N15" s="362"/>
      <c r="O15" s="362"/>
      <c r="P15" s="362"/>
      <c r="Q15" s="362"/>
      <c r="R15" s="362"/>
      <c r="S15" s="362"/>
      <c r="T15" s="362"/>
      <c r="U15" s="362"/>
      <c r="V15" s="362"/>
      <c r="W15" s="362"/>
      <c r="X15" s="362"/>
      <c r="Y15" s="362"/>
      <c r="Z15" s="362"/>
      <c r="AA15" s="362"/>
      <c r="AB15" s="362"/>
      <c r="AC15" s="362"/>
      <c r="AD15" s="362"/>
      <c r="AE15" s="362"/>
      <c r="AF15" s="362"/>
    </row>
    <row r="16" spans="1:32" s="316" customFormat="1" x14ac:dyDescent="0.2">
      <c r="A16" s="346" t="s">
        <v>495</v>
      </c>
      <c r="B16" s="39">
        <v>5.4</v>
      </c>
      <c r="C16" s="39">
        <v>7.3</v>
      </c>
      <c r="D16" s="39">
        <v>4.2</v>
      </c>
      <c r="E16" s="39">
        <v>1.3</v>
      </c>
      <c r="F16" s="39">
        <v>7.9</v>
      </c>
      <c r="G16" s="39">
        <v>18.5</v>
      </c>
      <c r="H16" s="39">
        <v>7.1</v>
      </c>
      <c r="I16" s="39">
        <v>9.5</v>
      </c>
      <c r="J16" s="39">
        <v>2.5</v>
      </c>
      <c r="K16" s="39">
        <v>5.4</v>
      </c>
      <c r="L16" s="39">
        <v>5</v>
      </c>
      <c r="M16" s="39">
        <v>3.7122101275447092</v>
      </c>
      <c r="N16" s="362"/>
      <c r="O16" s="362"/>
      <c r="P16" s="362"/>
      <c r="Q16" s="362"/>
      <c r="R16" s="362"/>
      <c r="S16" s="362"/>
      <c r="T16" s="362"/>
      <c r="U16" s="362"/>
      <c r="V16" s="362"/>
      <c r="W16" s="362"/>
      <c r="X16" s="362"/>
      <c r="Y16" s="362"/>
      <c r="Z16" s="362"/>
      <c r="AA16" s="362"/>
      <c r="AB16" s="362"/>
      <c r="AC16" s="362"/>
      <c r="AD16" s="362"/>
      <c r="AE16" s="362"/>
      <c r="AF16" s="362"/>
    </row>
    <row r="17" spans="1:32" s="316" customFormat="1" x14ac:dyDescent="0.2">
      <c r="A17" s="346" t="s">
        <v>496</v>
      </c>
      <c r="B17" s="39">
        <v>12.6</v>
      </c>
      <c r="C17" s="39">
        <v>13.7</v>
      </c>
      <c r="D17" s="39">
        <v>10.3</v>
      </c>
      <c r="E17" s="39">
        <v>2.7</v>
      </c>
      <c r="F17" s="39">
        <v>2</v>
      </c>
      <c r="G17" s="39">
        <v>3.1</v>
      </c>
      <c r="H17" s="39">
        <v>3</v>
      </c>
      <c r="I17" s="39">
        <v>3.9</v>
      </c>
      <c r="J17" s="39">
        <v>4.7</v>
      </c>
      <c r="K17" s="39">
        <v>2.6</v>
      </c>
      <c r="L17" s="39">
        <v>5.2</v>
      </c>
      <c r="M17" s="39">
        <v>4.8658827168589314</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75"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573" customFormat="1" ht="18" customHeight="1" x14ac:dyDescent="0.25">
      <c r="A22" s="154" t="s">
        <v>542</v>
      </c>
      <c r="B22" s="574"/>
      <c r="C22" s="574"/>
      <c r="D22" s="574"/>
      <c r="E22" s="574"/>
      <c r="P22" s="574"/>
      <c r="Q22" s="574"/>
      <c r="R22" s="574"/>
      <c r="S22" s="574"/>
      <c r="T22" s="574"/>
    </row>
    <row r="23" spans="1:32" s="573" customFormat="1" ht="18" customHeight="1" x14ac:dyDescent="0.25">
      <c r="A23" s="154" t="s">
        <v>543</v>
      </c>
      <c r="B23" s="574"/>
      <c r="C23" s="574"/>
      <c r="D23" s="574"/>
      <c r="E23" s="574"/>
      <c r="P23" s="574"/>
      <c r="Q23" s="574"/>
      <c r="R23" s="574"/>
      <c r="S23" s="574"/>
      <c r="T23" s="574"/>
    </row>
    <row r="24" spans="1:32" s="585" customFormat="1" ht="18" customHeight="1" thickBot="1" x14ac:dyDescent="0.25">
      <c r="A24" s="139" t="s">
        <v>524</v>
      </c>
      <c r="B24" s="593"/>
      <c r="C24" s="593"/>
      <c r="D24" s="593"/>
      <c r="E24" s="593"/>
      <c r="F24" s="593"/>
      <c r="G24" s="306"/>
      <c r="H24" s="306"/>
      <c r="I24" s="306"/>
      <c r="J24" s="306"/>
      <c r="K24" s="306"/>
      <c r="L24" s="306"/>
      <c r="M24" s="306"/>
    </row>
    <row r="25" spans="1:32" s="310" customFormat="1" ht="18" customHeight="1" thickBot="1" x14ac:dyDescent="0.25">
      <c r="A25" s="580"/>
      <c r="B25" s="580">
        <v>2014</v>
      </c>
      <c r="C25" s="580">
        <v>2015</v>
      </c>
      <c r="D25" s="580">
        <v>2016</v>
      </c>
      <c r="E25" s="580">
        <v>2017</v>
      </c>
      <c r="F25" s="580">
        <v>2018</v>
      </c>
      <c r="G25" s="575">
        <v>2019</v>
      </c>
      <c r="H25" s="580">
        <v>2020</v>
      </c>
      <c r="I25" s="575">
        <v>2021</v>
      </c>
      <c r="J25" s="580">
        <v>2022</v>
      </c>
      <c r="K25" s="575">
        <v>2023</v>
      </c>
      <c r="L25" s="580">
        <v>2024</v>
      </c>
      <c r="M25" s="575">
        <v>2025</v>
      </c>
      <c r="N25" s="577"/>
      <c r="O25" s="577"/>
      <c r="P25" s="577"/>
      <c r="Q25" s="577"/>
      <c r="R25" s="577"/>
      <c r="S25" s="577"/>
      <c r="T25" s="577"/>
      <c r="U25" s="577"/>
      <c r="V25" s="577"/>
      <c r="W25" s="577"/>
      <c r="X25" s="577"/>
      <c r="Y25" s="577"/>
      <c r="Z25" s="577"/>
      <c r="AA25" s="577"/>
      <c r="AB25" s="577"/>
      <c r="AC25" s="577"/>
      <c r="AD25" s="577"/>
      <c r="AE25" s="577"/>
      <c r="AF25" s="577"/>
    </row>
    <row r="26" spans="1:32" s="312" customFormat="1" x14ac:dyDescent="0.2">
      <c r="A26" s="141"/>
      <c r="B26" s="578"/>
      <c r="C26" s="578"/>
      <c r="D26" s="578"/>
      <c r="E26" s="578"/>
      <c r="F26" s="578"/>
      <c r="G26" s="577"/>
      <c r="H26" s="577"/>
      <c r="I26" s="577"/>
      <c r="J26" s="577"/>
      <c r="K26" s="577"/>
      <c r="L26" s="577"/>
      <c r="M26" s="577"/>
      <c r="N26" s="578"/>
      <c r="O26" s="578"/>
      <c r="P26" s="578"/>
      <c r="Q26" s="578"/>
      <c r="R26" s="578"/>
      <c r="S26" s="578"/>
      <c r="T26" s="578"/>
      <c r="U26" s="578"/>
      <c r="V26" s="578"/>
      <c r="W26" s="578"/>
      <c r="X26" s="578"/>
      <c r="Y26" s="578"/>
      <c r="Z26" s="578"/>
      <c r="AA26" s="578"/>
      <c r="AB26" s="578"/>
      <c r="AC26" s="578"/>
      <c r="AD26" s="578"/>
      <c r="AE26" s="578"/>
      <c r="AF26" s="578"/>
    </row>
    <row r="27" spans="1:32" s="316" customFormat="1" ht="38.450000000000003" customHeight="1" x14ac:dyDescent="0.2">
      <c r="A27" s="360" t="s">
        <v>508</v>
      </c>
      <c r="B27" s="323">
        <v>100</v>
      </c>
      <c r="C27" s="323">
        <v>100</v>
      </c>
      <c r="D27" s="323">
        <v>100</v>
      </c>
      <c r="E27" s="323">
        <v>100</v>
      </c>
      <c r="F27" s="323">
        <v>100</v>
      </c>
      <c r="G27" s="323">
        <v>100</v>
      </c>
      <c r="H27" s="323">
        <v>100</v>
      </c>
      <c r="I27" s="323">
        <v>100</v>
      </c>
      <c r="J27" s="323">
        <v>100</v>
      </c>
      <c r="K27" s="323">
        <v>100</v>
      </c>
      <c r="L27" s="323">
        <v>100</v>
      </c>
      <c r="M27" s="323">
        <v>100</v>
      </c>
      <c r="N27" s="362"/>
      <c r="O27" s="362"/>
      <c r="P27" s="362"/>
      <c r="Q27" s="362"/>
      <c r="R27" s="362"/>
      <c r="S27" s="362"/>
      <c r="T27" s="362"/>
      <c r="U27" s="362"/>
      <c r="V27" s="362"/>
      <c r="W27" s="362"/>
      <c r="X27" s="362"/>
      <c r="Y27" s="362"/>
      <c r="Z27" s="362"/>
      <c r="AA27" s="362"/>
      <c r="AB27" s="362"/>
      <c r="AC27" s="362"/>
      <c r="AD27" s="362"/>
      <c r="AE27" s="362"/>
      <c r="AF27" s="362"/>
    </row>
    <row r="28" spans="1:32" s="316" customForma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x14ac:dyDescent="0.2">
      <c r="A29" s="346" t="s">
        <v>489</v>
      </c>
      <c r="B29" s="39">
        <v>61.5</v>
      </c>
      <c r="C29" s="39">
        <v>61.3</v>
      </c>
      <c r="D29" s="39">
        <v>61.3</v>
      </c>
      <c r="E29" s="39">
        <v>58.9</v>
      </c>
      <c r="F29" s="39">
        <v>47.1</v>
      </c>
      <c r="G29" s="39">
        <v>60.8</v>
      </c>
      <c r="H29" s="39">
        <v>50.1</v>
      </c>
      <c r="I29" s="39">
        <v>69.2</v>
      </c>
      <c r="J29" s="39">
        <v>63.5</v>
      </c>
      <c r="K29" s="39">
        <v>61.8</v>
      </c>
      <c r="L29" s="39">
        <v>71.400000000000006</v>
      </c>
      <c r="M29" s="39">
        <v>58.437129596399032</v>
      </c>
      <c r="N29" s="362"/>
      <c r="O29" s="362"/>
      <c r="P29" s="362"/>
      <c r="Q29" s="362"/>
      <c r="R29" s="362"/>
      <c r="S29" s="362"/>
      <c r="T29" s="362"/>
      <c r="U29" s="362"/>
      <c r="V29" s="362"/>
      <c r="W29" s="362"/>
      <c r="X29" s="362"/>
      <c r="Y29" s="362"/>
      <c r="Z29" s="362"/>
      <c r="AA29" s="362"/>
      <c r="AB29" s="362"/>
      <c r="AC29" s="362"/>
      <c r="AD29" s="362"/>
      <c r="AE29" s="362"/>
      <c r="AF29" s="362"/>
    </row>
    <row r="30" spans="1:32" s="316" customForma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 customHeight="1" x14ac:dyDescent="0.2">
      <c r="A31" s="349" t="s">
        <v>490</v>
      </c>
      <c r="B31" s="39">
        <v>55.8</v>
      </c>
      <c r="C31" s="39">
        <v>55.5</v>
      </c>
      <c r="D31" s="39">
        <v>54.9</v>
      </c>
      <c r="E31" s="39">
        <v>53.6</v>
      </c>
      <c r="F31" s="39">
        <v>42.3</v>
      </c>
      <c r="G31" s="39">
        <v>46.7</v>
      </c>
      <c r="H31" s="39">
        <v>42.6</v>
      </c>
      <c r="I31" s="39">
        <v>66.099999999999994</v>
      </c>
      <c r="J31" s="39">
        <v>54.8</v>
      </c>
      <c r="K31" s="39">
        <v>54</v>
      </c>
      <c r="L31" s="39">
        <v>64</v>
      </c>
      <c r="M31" s="39">
        <v>52.763390967263966</v>
      </c>
      <c r="N31" s="362"/>
      <c r="O31" s="362"/>
      <c r="P31" s="362"/>
      <c r="Q31" s="362"/>
      <c r="R31" s="362"/>
      <c r="S31" s="362"/>
      <c r="T31" s="362"/>
      <c r="U31" s="362"/>
      <c r="V31" s="362"/>
      <c r="W31" s="362"/>
      <c r="X31" s="362"/>
      <c r="Y31" s="362"/>
      <c r="Z31" s="362"/>
      <c r="AA31" s="362"/>
      <c r="AB31" s="362"/>
      <c r="AC31" s="362"/>
      <c r="AD31" s="362"/>
      <c r="AE31" s="362"/>
      <c r="AF31" s="362"/>
    </row>
    <row r="32" spans="1:32" s="316" customFormat="1" x14ac:dyDescent="0.2">
      <c r="A32" s="349" t="s">
        <v>491</v>
      </c>
      <c r="B32" s="39">
        <v>1.4</v>
      </c>
      <c r="C32" s="39">
        <v>1.3</v>
      </c>
      <c r="D32" s="39">
        <v>0.6</v>
      </c>
      <c r="E32" s="39">
        <v>0.8</v>
      </c>
      <c r="F32" s="39">
        <v>0.7</v>
      </c>
      <c r="G32" s="39">
        <v>0.6</v>
      </c>
      <c r="H32" s="39">
        <v>0.3</v>
      </c>
      <c r="I32" s="39">
        <v>0.5</v>
      </c>
      <c r="J32" s="39">
        <v>3.6</v>
      </c>
      <c r="K32" s="39">
        <v>1.9</v>
      </c>
      <c r="L32" s="39">
        <v>0.6</v>
      </c>
      <c r="M32" s="39">
        <v>0.7176556153616539</v>
      </c>
      <c r="N32" s="362"/>
      <c r="O32" s="362"/>
      <c r="P32" s="362"/>
      <c r="Q32" s="362"/>
      <c r="R32" s="362"/>
      <c r="S32" s="362"/>
      <c r="T32" s="362"/>
      <c r="U32" s="362"/>
      <c r="V32" s="362"/>
      <c r="W32" s="362"/>
      <c r="X32" s="362"/>
      <c r="Y32" s="362"/>
      <c r="Z32" s="362"/>
      <c r="AA32" s="362"/>
      <c r="AB32" s="362"/>
      <c r="AC32" s="362"/>
      <c r="AD32" s="362"/>
      <c r="AE32" s="362"/>
      <c r="AF32" s="362"/>
    </row>
    <row r="33" spans="1:32" s="316" customFormat="1" x14ac:dyDescent="0.2">
      <c r="A33" s="349" t="s">
        <v>492</v>
      </c>
      <c r="B33" s="39">
        <v>3</v>
      </c>
      <c r="C33" s="39">
        <v>3.1</v>
      </c>
      <c r="D33" s="39">
        <v>5.2</v>
      </c>
      <c r="E33" s="39">
        <v>3.1</v>
      </c>
      <c r="F33" s="39">
        <v>2.9</v>
      </c>
      <c r="G33" s="39">
        <v>3.6</v>
      </c>
      <c r="H33" s="39">
        <v>2.4</v>
      </c>
      <c r="I33" s="39">
        <v>1</v>
      </c>
      <c r="J33" s="39">
        <v>1.6</v>
      </c>
      <c r="K33" s="39">
        <v>2.7</v>
      </c>
      <c r="L33" s="39">
        <v>1.6</v>
      </c>
      <c r="M33" s="39">
        <v>1.4362758379467973</v>
      </c>
      <c r="N33" s="362"/>
      <c r="O33" s="362"/>
      <c r="P33" s="362"/>
      <c r="Q33" s="362"/>
      <c r="R33" s="362"/>
      <c r="S33" s="362"/>
      <c r="T33" s="362"/>
      <c r="U33" s="362"/>
      <c r="V33" s="362"/>
      <c r="W33" s="362"/>
      <c r="X33" s="362"/>
      <c r="Y33" s="362"/>
      <c r="Z33" s="362"/>
      <c r="AA33" s="362"/>
      <c r="AB33" s="362"/>
      <c r="AC33" s="362"/>
      <c r="AD33" s="362"/>
      <c r="AE33" s="362"/>
      <c r="AF33" s="362"/>
    </row>
    <row r="34" spans="1:32" s="316" customFormat="1" x14ac:dyDescent="0.2">
      <c r="A34" s="346" t="s">
        <v>493</v>
      </c>
      <c r="B34" s="39">
        <v>18.2</v>
      </c>
      <c r="C34" s="39">
        <v>18</v>
      </c>
      <c r="D34" s="39">
        <v>18.5</v>
      </c>
      <c r="E34" s="39">
        <v>19.2</v>
      </c>
      <c r="F34" s="39">
        <v>27.7</v>
      </c>
      <c r="G34" s="39">
        <v>19.3</v>
      </c>
      <c r="H34" s="39">
        <v>9.4</v>
      </c>
      <c r="I34" s="39">
        <v>12.1</v>
      </c>
      <c r="J34" s="39">
        <v>13.6</v>
      </c>
      <c r="K34" s="39">
        <v>17.899999999999999</v>
      </c>
      <c r="L34" s="39">
        <v>16.600000000000001</v>
      </c>
      <c r="M34" s="39">
        <v>26.320224064477916</v>
      </c>
      <c r="N34" s="362"/>
      <c r="O34" s="362"/>
      <c r="P34" s="362"/>
      <c r="Q34" s="362"/>
      <c r="R34" s="362"/>
      <c r="S34" s="362"/>
      <c r="T34" s="362"/>
      <c r="U34" s="362"/>
      <c r="V34" s="362"/>
      <c r="W34" s="362"/>
      <c r="X34" s="362"/>
      <c r="Y34" s="362"/>
      <c r="Z34" s="362"/>
      <c r="AA34" s="362"/>
      <c r="AB34" s="362"/>
      <c r="AC34" s="362"/>
      <c r="AD34" s="362"/>
      <c r="AE34" s="362"/>
      <c r="AF34" s="362"/>
    </row>
    <row r="35" spans="1:32" s="316" customFormat="1" x14ac:dyDescent="0.2">
      <c r="A35" s="346" t="s">
        <v>494</v>
      </c>
      <c r="B35" s="39">
        <v>3.1</v>
      </c>
      <c r="C35" s="39">
        <v>3.1</v>
      </c>
      <c r="D35" s="39">
        <v>3</v>
      </c>
      <c r="E35" s="39">
        <v>3.2</v>
      </c>
      <c r="F35" s="39">
        <v>4.9000000000000004</v>
      </c>
      <c r="G35" s="39">
        <v>3.2</v>
      </c>
      <c r="H35" s="39">
        <v>1.6</v>
      </c>
      <c r="I35" s="39">
        <v>2</v>
      </c>
      <c r="J35" s="39">
        <v>2.2000000000000002</v>
      </c>
      <c r="K35" s="39">
        <v>2.6</v>
      </c>
      <c r="L35" s="39">
        <v>1.7</v>
      </c>
      <c r="M35" s="39">
        <v>1.6394594065517503</v>
      </c>
      <c r="N35" s="362"/>
      <c r="O35" s="362"/>
      <c r="P35" s="362"/>
      <c r="Q35" s="362"/>
      <c r="R35" s="362"/>
      <c r="S35" s="362"/>
      <c r="T35" s="362"/>
      <c r="U35" s="362"/>
      <c r="V35" s="362"/>
      <c r="W35" s="362"/>
      <c r="X35" s="362"/>
      <c r="Y35" s="362"/>
      <c r="Z35" s="362"/>
      <c r="AA35" s="362"/>
      <c r="AB35" s="362"/>
      <c r="AC35" s="362"/>
      <c r="AD35" s="362"/>
      <c r="AE35" s="362"/>
      <c r="AF35" s="362"/>
    </row>
    <row r="36" spans="1:32" s="316" customFormat="1" x14ac:dyDescent="0.2">
      <c r="A36" s="346" t="s">
        <v>495</v>
      </c>
      <c r="B36" s="39">
        <v>4.2</v>
      </c>
      <c r="C36" s="39">
        <v>7</v>
      </c>
      <c r="D36" s="39">
        <v>4.0999999999999996</v>
      </c>
      <c r="E36" s="39">
        <v>6.4</v>
      </c>
      <c r="F36" s="39">
        <v>5.6</v>
      </c>
      <c r="G36" s="39">
        <v>4.5999999999999996</v>
      </c>
      <c r="H36" s="39">
        <v>3</v>
      </c>
      <c r="I36" s="39">
        <v>4.8</v>
      </c>
      <c r="J36" s="39">
        <v>5</v>
      </c>
      <c r="K36" s="39">
        <v>3.6</v>
      </c>
      <c r="L36" s="39">
        <v>2.2999999999999998</v>
      </c>
      <c r="M36" s="39">
        <v>3.4346826148394287</v>
      </c>
      <c r="N36" s="362"/>
      <c r="O36" s="362"/>
      <c r="P36" s="362"/>
      <c r="Q36" s="362"/>
      <c r="R36" s="362"/>
      <c r="S36" s="362"/>
      <c r="T36" s="362"/>
      <c r="U36" s="362"/>
      <c r="V36" s="362"/>
      <c r="W36" s="362"/>
      <c r="X36" s="362"/>
      <c r="Y36" s="362"/>
      <c r="Z36" s="362"/>
      <c r="AA36" s="362"/>
      <c r="AB36" s="362"/>
      <c r="AC36" s="362"/>
      <c r="AD36" s="362"/>
      <c r="AE36" s="362"/>
      <c r="AF36" s="362"/>
    </row>
    <row r="37" spans="1:32" s="316" customFormat="1" x14ac:dyDescent="0.2">
      <c r="A37" s="346" t="s">
        <v>496</v>
      </c>
      <c r="B37" s="39">
        <v>13.1</v>
      </c>
      <c r="C37" s="39">
        <v>10.7</v>
      </c>
      <c r="D37" s="39">
        <v>13.1</v>
      </c>
      <c r="E37" s="39">
        <v>12.3</v>
      </c>
      <c r="F37" s="39">
        <v>14.7</v>
      </c>
      <c r="G37" s="39">
        <v>12.1</v>
      </c>
      <c r="H37" s="39">
        <v>36</v>
      </c>
      <c r="I37" s="39">
        <v>11.9</v>
      </c>
      <c r="J37" s="39">
        <v>15.6</v>
      </c>
      <c r="K37" s="39">
        <v>14</v>
      </c>
      <c r="L37" s="39">
        <v>8</v>
      </c>
      <c r="M37" s="39">
        <v>10.168504317731895</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75" thickBot="1" x14ac:dyDescent="0.25">
      <c r="A38" s="350"/>
      <c r="B38" s="341"/>
      <c r="C38" s="341"/>
      <c r="D38" s="341"/>
      <c r="E38" s="341"/>
      <c r="F38" s="341"/>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0" customFormat="1" x14ac:dyDescent="0.2">
      <c r="A42" s="141"/>
      <c r="B42" s="577"/>
      <c r="C42" s="577"/>
      <c r="D42" s="577"/>
      <c r="E42" s="577"/>
      <c r="F42" s="577"/>
      <c r="G42" s="577"/>
      <c r="H42" s="577"/>
      <c r="I42" s="577"/>
      <c r="J42" s="577"/>
      <c r="K42" s="577"/>
      <c r="L42" s="577"/>
      <c r="M42" s="577"/>
      <c r="N42" s="577"/>
      <c r="O42" s="577"/>
      <c r="P42" s="577"/>
      <c r="Q42" s="577"/>
      <c r="R42" s="577"/>
      <c r="S42" s="577"/>
      <c r="T42" s="577"/>
      <c r="U42" s="577"/>
      <c r="V42" s="577"/>
      <c r="W42" s="577"/>
      <c r="X42" s="577"/>
      <c r="Y42" s="577"/>
      <c r="Z42" s="577"/>
      <c r="AA42" s="577"/>
      <c r="AB42" s="577"/>
      <c r="AC42" s="577"/>
      <c r="AD42" s="577"/>
      <c r="AE42" s="577"/>
      <c r="AF42" s="577"/>
    </row>
    <row r="43" spans="1:32" s="316" customFormat="1" x14ac:dyDescent="0.2">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13.5" x14ac:dyDescent="0.2">
      <c r="A51" s="153"/>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0" customFormat="1" x14ac:dyDescent="0.2">
      <c r="A64" s="141"/>
      <c r="B64" s="577"/>
      <c r="C64" s="577"/>
      <c r="D64" s="577"/>
      <c r="E64" s="577"/>
      <c r="F64" s="577"/>
      <c r="G64" s="577"/>
      <c r="H64" s="577"/>
      <c r="I64" s="577"/>
      <c r="J64" s="577"/>
      <c r="K64" s="577"/>
      <c r="L64" s="577"/>
      <c r="M64" s="577"/>
      <c r="N64" s="577"/>
      <c r="O64" s="577"/>
      <c r="P64" s="577"/>
      <c r="Q64" s="577"/>
      <c r="R64" s="577"/>
      <c r="S64" s="577"/>
      <c r="T64" s="577"/>
      <c r="U64" s="577"/>
      <c r="V64" s="577"/>
      <c r="W64" s="577"/>
      <c r="X64" s="577"/>
      <c r="Y64" s="577"/>
      <c r="Z64" s="577"/>
      <c r="AA64" s="577"/>
      <c r="AB64" s="577"/>
      <c r="AC64" s="577"/>
      <c r="AD64" s="577"/>
      <c r="AE64" s="577"/>
      <c r="AF64" s="577"/>
    </row>
    <row r="65" spans="1:32" s="316" customForma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0" customFormat="1" x14ac:dyDescent="0.2">
      <c r="A82" s="141"/>
      <c r="B82" s="577"/>
      <c r="C82" s="577"/>
      <c r="D82" s="577"/>
      <c r="E82" s="577"/>
      <c r="F82" s="577"/>
      <c r="G82" s="577"/>
      <c r="H82" s="577"/>
      <c r="I82" s="577"/>
      <c r="J82" s="577"/>
      <c r="K82" s="577"/>
      <c r="L82" s="577"/>
      <c r="M82" s="577"/>
      <c r="N82" s="577"/>
      <c r="O82" s="577"/>
      <c r="P82" s="577"/>
      <c r="Q82" s="577"/>
      <c r="R82" s="577"/>
      <c r="S82" s="577"/>
      <c r="T82" s="577"/>
      <c r="U82" s="577"/>
      <c r="V82" s="577"/>
      <c r="W82" s="577"/>
      <c r="X82" s="577"/>
      <c r="Y82" s="577"/>
      <c r="Z82" s="577"/>
      <c r="AA82" s="577"/>
      <c r="AB82" s="577"/>
      <c r="AC82" s="577"/>
      <c r="AD82" s="577"/>
      <c r="AE82" s="577"/>
      <c r="AF82" s="577"/>
    </row>
    <row r="83" spans="1:32" s="316" customForma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0" customFormat="1" x14ac:dyDescent="0.2">
      <c r="A104" s="141"/>
      <c r="B104" s="577"/>
      <c r="C104" s="577"/>
      <c r="D104" s="577"/>
      <c r="E104" s="577"/>
      <c r="F104" s="577"/>
      <c r="G104" s="577"/>
      <c r="H104" s="577"/>
      <c r="I104" s="577"/>
      <c r="J104" s="577"/>
      <c r="K104" s="577"/>
      <c r="L104" s="577"/>
      <c r="M104" s="577"/>
      <c r="N104" s="577"/>
      <c r="O104" s="577"/>
      <c r="P104" s="577"/>
      <c r="Q104" s="577"/>
      <c r="R104" s="577"/>
      <c r="S104" s="577"/>
      <c r="T104" s="577"/>
      <c r="U104" s="577"/>
      <c r="V104" s="577"/>
      <c r="W104" s="577"/>
      <c r="X104" s="577"/>
      <c r="Y104" s="577"/>
      <c r="Z104" s="577"/>
      <c r="AA104" s="577"/>
      <c r="AB104" s="577"/>
      <c r="AC104" s="577"/>
      <c r="AD104" s="577"/>
      <c r="AE104" s="577"/>
      <c r="AF104" s="577"/>
    </row>
    <row r="105" spans="1:32" s="316" customForma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0" customFormat="1" x14ac:dyDescent="0.2">
      <c r="A122" s="141"/>
      <c r="B122" s="577"/>
      <c r="C122" s="577"/>
      <c r="D122" s="577"/>
      <c r="E122" s="577"/>
      <c r="F122" s="577"/>
      <c r="G122" s="577"/>
      <c r="H122" s="577"/>
      <c r="I122" s="577"/>
      <c r="J122" s="577"/>
      <c r="K122" s="577"/>
      <c r="L122" s="577"/>
      <c r="M122" s="577"/>
      <c r="N122" s="577"/>
      <c r="O122" s="577"/>
      <c r="P122" s="577"/>
      <c r="Q122" s="577"/>
      <c r="R122" s="577"/>
      <c r="S122" s="577"/>
      <c r="T122" s="577"/>
      <c r="U122" s="577"/>
      <c r="V122" s="577"/>
      <c r="W122" s="577"/>
      <c r="X122" s="577"/>
      <c r="Y122" s="577"/>
      <c r="Z122" s="577"/>
      <c r="AA122" s="577"/>
      <c r="AB122" s="577"/>
      <c r="AC122" s="577"/>
      <c r="AD122" s="577"/>
      <c r="AE122" s="577"/>
      <c r="AF122" s="577"/>
    </row>
    <row r="123" spans="1:32" s="316" customForma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0" customFormat="1" x14ac:dyDescent="0.2">
      <c r="A136" s="141"/>
      <c r="B136" s="577"/>
      <c r="C136" s="577"/>
      <c r="D136" s="577"/>
      <c r="E136" s="577"/>
      <c r="F136" s="577"/>
      <c r="G136" s="577"/>
      <c r="H136" s="577"/>
      <c r="I136" s="577"/>
      <c r="J136" s="577"/>
      <c r="K136" s="577"/>
      <c r="L136" s="577"/>
      <c r="M136" s="577"/>
      <c r="N136" s="577"/>
      <c r="O136" s="577"/>
      <c r="P136" s="577"/>
      <c r="Q136" s="577"/>
      <c r="R136" s="577"/>
      <c r="S136" s="577"/>
      <c r="T136" s="577"/>
      <c r="U136" s="577"/>
      <c r="V136" s="577"/>
      <c r="W136" s="577"/>
      <c r="X136" s="577"/>
      <c r="Y136" s="577"/>
      <c r="Z136" s="577"/>
      <c r="AA136" s="577"/>
      <c r="AB136" s="577"/>
      <c r="AC136" s="577"/>
      <c r="AD136" s="577"/>
      <c r="AE136" s="577"/>
      <c r="AF136" s="577"/>
    </row>
    <row r="137" spans="1:32" s="316" customForma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0" customFormat="1" x14ac:dyDescent="0.2">
      <c r="A144" s="141"/>
      <c r="B144" s="577"/>
      <c r="C144" s="577"/>
      <c r="D144" s="577"/>
      <c r="E144" s="577"/>
      <c r="F144" s="577"/>
      <c r="G144" s="577"/>
      <c r="H144" s="577"/>
      <c r="I144" s="577"/>
      <c r="J144" s="577"/>
      <c r="K144" s="577"/>
      <c r="L144" s="577"/>
      <c r="M144" s="577"/>
      <c r="N144" s="577"/>
      <c r="O144" s="577"/>
      <c r="P144" s="577"/>
      <c r="Q144" s="577"/>
      <c r="R144" s="577"/>
      <c r="S144" s="577"/>
      <c r="T144" s="577"/>
      <c r="U144" s="577"/>
      <c r="V144" s="577"/>
      <c r="W144" s="577"/>
      <c r="X144" s="577"/>
      <c r="Y144" s="577"/>
      <c r="Z144" s="577"/>
      <c r="AA144" s="577"/>
      <c r="AB144" s="577"/>
      <c r="AC144" s="577"/>
      <c r="AD144" s="577"/>
      <c r="AE144" s="577"/>
      <c r="AF144" s="577"/>
    </row>
    <row r="145" spans="1:32" s="316" customForma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0" customFormat="1" x14ac:dyDescent="0.2">
      <c r="A162" s="141"/>
      <c r="B162" s="577"/>
      <c r="C162" s="577"/>
      <c r="D162" s="577"/>
      <c r="E162" s="577"/>
      <c r="F162" s="577"/>
      <c r="G162" s="577"/>
      <c r="H162" s="577"/>
      <c r="I162" s="577"/>
      <c r="J162" s="577"/>
      <c r="K162" s="577"/>
      <c r="L162" s="577"/>
      <c r="M162" s="577"/>
      <c r="N162" s="577"/>
      <c r="O162" s="577"/>
      <c r="P162" s="577"/>
      <c r="Q162" s="577"/>
      <c r="R162" s="577"/>
      <c r="S162" s="577"/>
      <c r="T162" s="577"/>
      <c r="U162" s="577"/>
      <c r="V162" s="577"/>
      <c r="W162" s="577"/>
      <c r="X162" s="577"/>
      <c r="Y162" s="577"/>
      <c r="Z162" s="577"/>
      <c r="AA162" s="577"/>
      <c r="AB162" s="577"/>
      <c r="AC162" s="577"/>
      <c r="AD162" s="577"/>
      <c r="AE162" s="577"/>
      <c r="AF162" s="577"/>
    </row>
    <row r="163" spans="1:32" s="316" customForma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84" spans="1:32" s="310" customFormat="1" x14ac:dyDescent="0.2">
      <c r="A184" s="141"/>
      <c r="B184" s="577"/>
      <c r="C184" s="577"/>
      <c r="D184" s="577"/>
      <c r="E184" s="577"/>
      <c r="F184" s="577"/>
      <c r="G184" s="577"/>
      <c r="H184" s="577"/>
      <c r="I184" s="577"/>
      <c r="J184" s="577"/>
      <c r="K184" s="577"/>
      <c r="L184" s="577"/>
      <c r="M184" s="577"/>
      <c r="N184" s="577"/>
      <c r="O184" s="577"/>
      <c r="P184" s="577"/>
      <c r="Q184" s="577"/>
      <c r="R184" s="577"/>
      <c r="S184" s="577"/>
      <c r="T184" s="577"/>
      <c r="U184" s="577"/>
      <c r="V184" s="577"/>
      <c r="W184" s="577"/>
      <c r="X184" s="577"/>
      <c r="Y184" s="577"/>
      <c r="Z184" s="577"/>
      <c r="AA184" s="577"/>
      <c r="AB184" s="577"/>
      <c r="AC184" s="577"/>
      <c r="AD184" s="577"/>
      <c r="AE184" s="577"/>
      <c r="AF184" s="577"/>
    </row>
    <row r="185" spans="1:32" s="316" customForma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0" customFormat="1" x14ac:dyDescent="0.2">
      <c r="A202" s="141"/>
      <c r="B202" s="577"/>
      <c r="C202" s="577"/>
      <c r="D202" s="577"/>
      <c r="E202" s="577"/>
      <c r="F202" s="577"/>
      <c r="G202" s="577"/>
      <c r="H202" s="577"/>
      <c r="I202" s="577"/>
      <c r="J202" s="577"/>
      <c r="K202" s="577"/>
      <c r="L202" s="577"/>
      <c r="M202" s="577"/>
      <c r="N202" s="577"/>
      <c r="O202" s="577"/>
      <c r="P202" s="577"/>
      <c r="Q202" s="577"/>
      <c r="R202" s="577"/>
      <c r="S202" s="577"/>
      <c r="T202" s="577"/>
      <c r="U202" s="577"/>
      <c r="V202" s="577"/>
      <c r="W202" s="577"/>
      <c r="X202" s="577"/>
      <c r="Y202" s="577"/>
      <c r="Z202" s="577"/>
      <c r="AA202" s="577"/>
      <c r="AB202" s="577"/>
      <c r="AC202" s="577"/>
      <c r="AD202" s="577"/>
      <c r="AE202" s="577"/>
      <c r="AF202" s="577"/>
    </row>
    <row r="203" spans="1:32" s="316" customForma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24" spans="1:32" s="310" customFormat="1" x14ac:dyDescent="0.2">
      <c r="A224" s="141"/>
      <c r="B224" s="577"/>
      <c r="C224" s="577"/>
      <c r="D224" s="577"/>
      <c r="E224" s="577"/>
      <c r="F224" s="577"/>
      <c r="G224" s="577"/>
      <c r="H224" s="577"/>
      <c r="I224" s="577"/>
      <c r="J224" s="577"/>
      <c r="K224" s="577"/>
      <c r="L224" s="577"/>
      <c r="M224" s="577"/>
      <c r="N224" s="577"/>
      <c r="O224" s="577"/>
      <c r="P224" s="577"/>
      <c r="Q224" s="577"/>
      <c r="R224" s="577"/>
      <c r="S224" s="577"/>
      <c r="T224" s="577"/>
      <c r="U224" s="577"/>
      <c r="V224" s="577"/>
      <c r="W224" s="577"/>
      <c r="X224" s="577"/>
      <c r="Y224" s="577"/>
      <c r="Z224" s="577"/>
      <c r="AA224" s="577"/>
      <c r="AB224" s="577"/>
      <c r="AC224" s="577"/>
      <c r="AD224" s="577"/>
      <c r="AE224" s="577"/>
      <c r="AF224" s="577"/>
    </row>
    <row r="225" spans="1:32" s="316" customForma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0" customFormat="1" x14ac:dyDescent="0.2">
      <c r="A242" s="141"/>
      <c r="B242" s="577"/>
      <c r="C242" s="577"/>
      <c r="D242" s="577"/>
      <c r="E242" s="577"/>
      <c r="F242" s="577"/>
      <c r="G242" s="577"/>
      <c r="H242" s="577"/>
      <c r="I242" s="577"/>
      <c r="J242" s="577"/>
      <c r="K242" s="577"/>
      <c r="L242" s="577"/>
      <c r="M242" s="577"/>
      <c r="N242" s="577"/>
      <c r="O242" s="577"/>
      <c r="P242" s="577"/>
      <c r="Q242" s="577"/>
      <c r="R242" s="577"/>
      <c r="S242" s="577"/>
      <c r="T242" s="577"/>
      <c r="U242" s="577"/>
      <c r="V242" s="577"/>
      <c r="W242" s="577"/>
      <c r="X242" s="577"/>
      <c r="Y242" s="577"/>
      <c r="Z242" s="577"/>
      <c r="AA242" s="577"/>
      <c r="AB242" s="577"/>
      <c r="AC242" s="577"/>
      <c r="AD242" s="577"/>
      <c r="AE242" s="577"/>
      <c r="AF242" s="577"/>
    </row>
    <row r="243" spans="1:32" s="316" customForma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64" spans="1:32" s="310" customFormat="1" x14ac:dyDescent="0.2">
      <c r="A264" s="141"/>
      <c r="B264" s="577"/>
      <c r="C264" s="577"/>
      <c r="D264" s="577"/>
      <c r="E264" s="577"/>
      <c r="F264" s="577"/>
      <c r="G264" s="577"/>
      <c r="H264" s="577"/>
      <c r="I264" s="577"/>
      <c r="J264" s="577"/>
      <c r="K264" s="577"/>
      <c r="L264" s="577"/>
      <c r="M264" s="577"/>
      <c r="N264" s="577"/>
      <c r="O264" s="577"/>
      <c r="P264" s="577"/>
      <c r="Q264" s="577"/>
      <c r="R264" s="577"/>
      <c r="S264" s="577"/>
      <c r="T264" s="577"/>
      <c r="U264" s="577"/>
      <c r="V264" s="577"/>
      <c r="W264" s="577"/>
      <c r="X264" s="577"/>
      <c r="Y264" s="577"/>
      <c r="Z264" s="577"/>
      <c r="AA264" s="577"/>
      <c r="AB264" s="577"/>
      <c r="AC264" s="577"/>
      <c r="AD264" s="577"/>
      <c r="AE264" s="577"/>
      <c r="AF264" s="577"/>
    </row>
    <row r="265" spans="1:32" s="316" customForma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0" customFormat="1" x14ac:dyDescent="0.2">
      <c r="A282" s="141"/>
      <c r="B282" s="577"/>
      <c r="C282" s="577"/>
      <c r="D282" s="577"/>
      <c r="E282" s="577"/>
      <c r="F282" s="577"/>
      <c r="G282" s="577"/>
      <c r="H282" s="577"/>
      <c r="I282" s="577"/>
      <c r="J282" s="577"/>
      <c r="K282" s="577"/>
      <c r="L282" s="577"/>
      <c r="M282" s="577"/>
      <c r="N282" s="577"/>
      <c r="O282" s="577"/>
      <c r="P282" s="577"/>
      <c r="Q282" s="577"/>
      <c r="R282" s="577"/>
      <c r="S282" s="577"/>
      <c r="T282" s="577"/>
      <c r="U282" s="577"/>
      <c r="V282" s="577"/>
      <c r="W282" s="577"/>
      <c r="X282" s="577"/>
      <c r="Y282" s="577"/>
      <c r="Z282" s="577"/>
      <c r="AA282" s="577"/>
      <c r="AB282" s="577"/>
      <c r="AC282" s="577"/>
      <c r="AD282" s="577"/>
      <c r="AE282" s="577"/>
      <c r="AF282" s="577"/>
    </row>
    <row r="283" spans="1:32" s="316" customForma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304" spans="1:32" s="310" customFormat="1" x14ac:dyDescent="0.2">
      <c r="A304" s="141"/>
      <c r="B304" s="577"/>
      <c r="C304" s="577"/>
      <c r="D304" s="577"/>
      <c r="E304" s="577"/>
      <c r="F304" s="577"/>
      <c r="G304" s="577"/>
      <c r="H304" s="577"/>
      <c r="I304" s="577"/>
      <c r="J304" s="577"/>
      <c r="K304" s="577"/>
      <c r="L304" s="577"/>
      <c r="M304" s="577"/>
      <c r="N304" s="577"/>
      <c r="O304" s="577"/>
      <c r="P304" s="577"/>
      <c r="Q304" s="577"/>
      <c r="R304" s="577"/>
      <c r="S304" s="577"/>
      <c r="T304" s="577"/>
      <c r="U304" s="577"/>
      <c r="V304" s="577"/>
      <c r="W304" s="577"/>
      <c r="X304" s="577"/>
      <c r="Y304" s="577"/>
      <c r="Z304" s="577"/>
      <c r="AA304" s="577"/>
      <c r="AB304" s="577"/>
      <c r="AC304" s="577"/>
      <c r="AD304" s="577"/>
      <c r="AE304" s="577"/>
      <c r="AF304" s="577"/>
    </row>
    <row r="305" spans="1:32" s="316" customForma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0" customFormat="1" x14ac:dyDescent="0.2">
      <c r="A326" s="141"/>
      <c r="B326" s="577"/>
      <c r="C326" s="577"/>
      <c r="D326" s="577"/>
      <c r="E326" s="577"/>
      <c r="F326" s="577"/>
      <c r="G326" s="577"/>
      <c r="H326" s="577"/>
      <c r="I326" s="577"/>
      <c r="J326" s="577"/>
      <c r="K326" s="577"/>
      <c r="L326" s="577"/>
      <c r="M326" s="577"/>
      <c r="N326" s="577"/>
      <c r="O326" s="577"/>
      <c r="P326" s="577"/>
      <c r="Q326" s="577"/>
      <c r="R326" s="577"/>
      <c r="S326" s="577"/>
      <c r="T326" s="577"/>
      <c r="U326" s="577"/>
      <c r="V326" s="577"/>
      <c r="W326" s="577"/>
      <c r="X326" s="577"/>
      <c r="Y326" s="577"/>
      <c r="Z326" s="577"/>
      <c r="AA326" s="577"/>
      <c r="AB326" s="577"/>
      <c r="AC326" s="577"/>
      <c r="AD326" s="577"/>
      <c r="AE326" s="577"/>
      <c r="AF326" s="577"/>
    </row>
    <row r="327" spans="1:32" s="316" customForma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8" spans="1:32" s="310" customFormat="1" x14ac:dyDescent="0.2">
      <c r="A348" s="141"/>
      <c r="B348" s="577"/>
      <c r="C348" s="577"/>
      <c r="D348" s="577"/>
      <c r="E348" s="577"/>
      <c r="F348" s="577"/>
      <c r="G348" s="577"/>
      <c r="H348" s="577"/>
      <c r="I348" s="577"/>
      <c r="J348" s="577"/>
      <c r="K348" s="577"/>
      <c r="L348" s="577"/>
      <c r="M348" s="577"/>
      <c r="N348" s="577"/>
      <c r="O348" s="577"/>
      <c r="P348" s="577"/>
      <c r="Q348" s="577"/>
      <c r="R348" s="577"/>
      <c r="S348" s="577"/>
      <c r="T348" s="577"/>
      <c r="U348" s="577"/>
      <c r="V348" s="577"/>
      <c r="W348" s="577"/>
      <c r="X348" s="577"/>
      <c r="Y348" s="577"/>
      <c r="Z348" s="577"/>
      <c r="AA348" s="577"/>
      <c r="AB348" s="577"/>
      <c r="AC348" s="577"/>
      <c r="AD348" s="577"/>
      <c r="AE348" s="577"/>
      <c r="AF348" s="577"/>
    </row>
    <row r="349" spans="1:32" s="316" customForma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0" customFormat="1" x14ac:dyDescent="0.2">
      <c r="A366" s="141"/>
      <c r="B366" s="577"/>
      <c r="C366" s="577"/>
      <c r="D366" s="577"/>
      <c r="E366" s="577"/>
      <c r="F366" s="577"/>
      <c r="G366" s="577"/>
      <c r="H366" s="577"/>
      <c r="I366" s="577"/>
      <c r="J366" s="577"/>
      <c r="K366" s="577"/>
      <c r="L366" s="577"/>
      <c r="M366" s="577"/>
      <c r="N366" s="577"/>
      <c r="O366" s="577"/>
      <c r="P366" s="577"/>
      <c r="Q366" s="577"/>
      <c r="R366" s="577"/>
      <c r="S366" s="577"/>
      <c r="T366" s="577"/>
      <c r="U366" s="577"/>
      <c r="V366" s="577"/>
      <c r="W366" s="577"/>
      <c r="X366" s="577"/>
      <c r="Y366" s="577"/>
      <c r="Z366" s="577"/>
      <c r="AA366" s="577"/>
      <c r="AB366" s="577"/>
      <c r="AC366" s="577"/>
      <c r="AD366" s="577"/>
      <c r="AE366" s="577"/>
      <c r="AF366" s="577"/>
    </row>
    <row r="367" spans="1:32" s="316" customForma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8" spans="1:32" s="310" customFormat="1" x14ac:dyDescent="0.2">
      <c r="A388" s="141"/>
      <c r="B388" s="577"/>
      <c r="C388" s="577"/>
      <c r="D388" s="577"/>
      <c r="E388" s="577"/>
      <c r="F388" s="577"/>
      <c r="G388" s="577"/>
      <c r="H388" s="577"/>
      <c r="I388" s="577"/>
      <c r="J388" s="577"/>
      <c r="K388" s="577"/>
      <c r="L388" s="577"/>
      <c r="M388" s="577"/>
      <c r="N388" s="577"/>
      <c r="O388" s="577"/>
      <c r="P388" s="577"/>
      <c r="Q388" s="577"/>
      <c r="R388" s="577"/>
      <c r="S388" s="577"/>
      <c r="T388" s="577"/>
      <c r="U388" s="577"/>
      <c r="V388" s="577"/>
      <c r="W388" s="577"/>
      <c r="X388" s="577"/>
      <c r="Y388" s="577"/>
      <c r="Z388" s="577"/>
      <c r="AA388" s="577"/>
      <c r="AB388" s="577"/>
      <c r="AC388" s="577"/>
      <c r="AD388" s="577"/>
      <c r="AE388" s="577"/>
      <c r="AF388" s="577"/>
    </row>
    <row r="389" spans="1:32" s="316" customForma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0" customFormat="1" x14ac:dyDescent="0.2">
      <c r="A406" s="141"/>
      <c r="B406" s="577"/>
      <c r="C406" s="577"/>
      <c r="D406" s="577"/>
      <c r="E406" s="577"/>
      <c r="F406" s="577"/>
      <c r="G406" s="577"/>
      <c r="H406" s="577"/>
      <c r="I406" s="577"/>
      <c r="J406" s="577"/>
      <c r="K406" s="577"/>
      <c r="L406" s="577"/>
      <c r="M406" s="577"/>
      <c r="N406" s="577"/>
      <c r="O406" s="577"/>
      <c r="P406" s="577"/>
      <c r="Q406" s="577"/>
      <c r="R406" s="577"/>
      <c r="S406" s="577"/>
      <c r="T406" s="577"/>
      <c r="U406" s="577"/>
      <c r="V406" s="577"/>
      <c r="W406" s="577"/>
      <c r="X406" s="577"/>
      <c r="Y406" s="577"/>
      <c r="Z406" s="577"/>
      <c r="AA406" s="577"/>
      <c r="AB406" s="577"/>
      <c r="AC406" s="577"/>
      <c r="AD406" s="577"/>
      <c r="AE406" s="577"/>
      <c r="AF406" s="577"/>
    </row>
    <row r="407" spans="1:32" s="316" customForma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sheetData>
  <hyperlinks>
    <hyperlink ref="A1" location="Мазмуну!A1" display="МАЗМУНУНА  кайтуу" xr:uid="{00000000-0004-0000-8D00-000000000000}"/>
  </hyperlinks>
  <pageMargins left="0.7" right="0.7" top="0.75" bottom="0.75" header="0.3" footer="0.3"/>
  <pageSetup paperSize="9"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M421"/>
  <sheetViews>
    <sheetView workbookViewId="0">
      <selection activeCell="M8" sqref="M8"/>
    </sheetView>
  </sheetViews>
  <sheetFormatPr defaultColWidth="9.28515625" defaultRowHeight="12" x14ac:dyDescent="0.2"/>
  <cols>
    <col min="1" max="1" width="40.85546875" style="152" customWidth="1"/>
    <col min="2" max="2" width="0" style="305" hidden="1" customWidth="1"/>
    <col min="3" max="6" width="8.7109375" style="305" hidden="1" customWidth="1"/>
    <col min="7" max="8" width="9.5703125" style="305" hidden="1" customWidth="1"/>
    <col min="9" max="13" width="9.5703125" style="305" customWidth="1"/>
    <col min="14" max="16384" width="9.28515625" style="305"/>
  </cols>
  <sheetData>
    <row r="1" spans="1:13" s="6" customFormat="1" ht="12.95" customHeight="1" x14ac:dyDescent="0.2">
      <c r="A1" s="952" t="s">
        <v>1375</v>
      </c>
    </row>
    <row r="2" spans="1:13" s="573" customFormat="1" ht="18" customHeight="1" x14ac:dyDescent="0.2">
      <c r="A2" s="154" t="s">
        <v>544</v>
      </c>
    </row>
    <row r="3" spans="1:13" s="573" customFormat="1" ht="18" customHeight="1" x14ac:dyDescent="0.2">
      <c r="A3" s="154" t="s">
        <v>545</v>
      </c>
    </row>
    <row r="4" spans="1:13" s="573" customFormat="1" ht="18" customHeight="1" x14ac:dyDescent="0.2">
      <c r="A4" s="154" t="s">
        <v>538</v>
      </c>
    </row>
    <row r="5" spans="1:13" ht="18" customHeight="1" thickBot="1" x14ac:dyDescent="0.25">
      <c r="A5" s="139" t="s">
        <v>534</v>
      </c>
      <c r="B5" s="306"/>
      <c r="C5" s="306"/>
      <c r="D5" s="306"/>
      <c r="E5" s="306"/>
      <c r="F5" s="306"/>
      <c r="G5" s="306"/>
      <c r="H5" s="306"/>
      <c r="I5" s="306"/>
      <c r="J5" s="306"/>
      <c r="K5" s="306"/>
      <c r="L5" s="306"/>
      <c r="M5" s="306"/>
    </row>
    <row r="6" spans="1:13" s="353" customFormat="1" ht="18" customHeight="1" thickBot="1" x14ac:dyDescent="0.25">
      <c r="A6" s="580"/>
      <c r="B6" s="594">
        <v>2014</v>
      </c>
      <c r="C6" s="594">
        <v>2015</v>
      </c>
      <c r="D6" s="594">
        <v>2016</v>
      </c>
      <c r="E6" s="594">
        <v>2017</v>
      </c>
      <c r="F6" s="594">
        <v>2018</v>
      </c>
      <c r="G6" s="575">
        <v>2019</v>
      </c>
      <c r="H6" s="594">
        <v>2020</v>
      </c>
      <c r="I6" s="575">
        <v>2021</v>
      </c>
      <c r="J6" s="594">
        <v>2022</v>
      </c>
      <c r="K6" s="575">
        <v>2023</v>
      </c>
      <c r="L6" s="594">
        <v>2024</v>
      </c>
      <c r="M6" s="575">
        <v>2025</v>
      </c>
    </row>
    <row r="7" spans="1:13" s="310" customFormat="1" ht="6.95" customHeight="1" x14ac:dyDescent="0.2">
      <c r="A7" s="141"/>
      <c r="G7" s="577"/>
      <c r="H7" s="577"/>
      <c r="I7" s="577"/>
      <c r="J7" s="577"/>
      <c r="K7" s="577"/>
      <c r="L7" s="577"/>
      <c r="M7" s="577"/>
    </row>
    <row r="8" spans="1:13" s="312" customFormat="1" ht="39.6" customHeight="1" x14ac:dyDescent="0.2">
      <c r="A8" s="360" t="s">
        <v>508</v>
      </c>
      <c r="B8" s="323">
        <v>100</v>
      </c>
      <c r="C8" s="323">
        <v>100</v>
      </c>
      <c r="D8" s="323">
        <v>100</v>
      </c>
      <c r="E8" s="323">
        <v>100</v>
      </c>
      <c r="F8" s="323">
        <v>100</v>
      </c>
      <c r="G8" s="323">
        <v>100</v>
      </c>
      <c r="H8" s="323">
        <v>100</v>
      </c>
      <c r="I8" s="323">
        <v>100</v>
      </c>
      <c r="J8" s="323">
        <v>100</v>
      </c>
      <c r="K8" s="323">
        <v>100</v>
      </c>
      <c r="L8" s="323">
        <v>100</v>
      </c>
      <c r="M8" s="323">
        <v>100</v>
      </c>
    </row>
    <row r="9" spans="1:13" s="316" customFormat="1" x14ac:dyDescent="0.2">
      <c r="A9" s="346" t="s">
        <v>488</v>
      </c>
      <c r="G9" s="333"/>
      <c r="H9" s="333"/>
      <c r="I9" s="333"/>
      <c r="J9" s="333"/>
      <c r="K9" s="333"/>
      <c r="L9" s="333"/>
      <c r="M9" s="333"/>
    </row>
    <row r="10" spans="1:13" s="316" customFormat="1" x14ac:dyDescent="0.2">
      <c r="A10" s="346" t="s">
        <v>489</v>
      </c>
      <c r="B10" s="333">
        <v>45.7</v>
      </c>
      <c r="C10" s="333">
        <v>41.3</v>
      </c>
      <c r="D10" s="333">
        <v>43</v>
      </c>
      <c r="E10" s="333">
        <v>33.5</v>
      </c>
      <c r="F10" s="333">
        <v>28.1</v>
      </c>
      <c r="G10" s="39">
        <v>35.200000000000003</v>
      </c>
      <c r="H10" s="39">
        <v>34.700000000000003</v>
      </c>
      <c r="I10" s="39">
        <v>42.1</v>
      </c>
      <c r="J10" s="39">
        <v>32.799999999999997</v>
      </c>
      <c r="K10" s="39">
        <v>29.8</v>
      </c>
      <c r="L10" s="39">
        <v>34.4</v>
      </c>
      <c r="M10" s="39">
        <v>40.787297123493119</v>
      </c>
    </row>
    <row r="11" spans="1:13" s="316" customFormat="1" ht="13.5" customHeight="1" x14ac:dyDescent="0.2">
      <c r="A11" s="579" t="s">
        <v>406</v>
      </c>
      <c r="B11" s="333"/>
      <c r="C11" s="333"/>
      <c r="D11" s="333"/>
      <c r="E11" s="333"/>
      <c r="F11" s="333"/>
      <c r="G11" s="39"/>
      <c r="H11" s="39"/>
      <c r="I11" s="39"/>
      <c r="J11" s="39"/>
      <c r="K11" s="39"/>
      <c r="L11" s="39"/>
      <c r="M11" s="39"/>
    </row>
    <row r="12" spans="1:13" s="316" customFormat="1" ht="24" customHeight="1" x14ac:dyDescent="0.2">
      <c r="A12" s="349" t="s">
        <v>490</v>
      </c>
      <c r="B12" s="333">
        <v>7.7</v>
      </c>
      <c r="C12" s="333">
        <v>6</v>
      </c>
      <c r="D12" s="333">
        <v>13.3</v>
      </c>
      <c r="E12" s="333">
        <v>13.6</v>
      </c>
      <c r="F12" s="333">
        <v>9</v>
      </c>
      <c r="G12" s="39">
        <v>10.7</v>
      </c>
      <c r="H12" s="39">
        <v>7.4</v>
      </c>
      <c r="I12" s="39">
        <v>14.6</v>
      </c>
      <c r="J12" s="39">
        <v>4.4000000000000004</v>
      </c>
      <c r="K12" s="39">
        <v>7</v>
      </c>
      <c r="L12" s="39">
        <v>10.3</v>
      </c>
      <c r="M12" s="39">
        <v>12.531427263257514</v>
      </c>
    </row>
    <row r="13" spans="1:13" s="316" customFormat="1" ht="13.5" customHeight="1" x14ac:dyDescent="0.2">
      <c r="A13" s="349" t="s">
        <v>491</v>
      </c>
      <c r="B13" s="333">
        <v>25.7</v>
      </c>
      <c r="C13" s="333">
        <v>22.5</v>
      </c>
      <c r="D13" s="333">
        <v>22.4</v>
      </c>
      <c r="E13" s="333">
        <v>10.4</v>
      </c>
      <c r="F13" s="333">
        <v>13.3</v>
      </c>
      <c r="G13" s="39">
        <v>16.899999999999999</v>
      </c>
      <c r="H13" s="39">
        <v>20.100000000000001</v>
      </c>
      <c r="I13" s="39">
        <v>21.1</v>
      </c>
      <c r="J13" s="39">
        <v>18.600000000000001</v>
      </c>
      <c r="K13" s="39">
        <v>17.100000000000001</v>
      </c>
      <c r="L13" s="39">
        <v>16.5</v>
      </c>
      <c r="M13" s="39">
        <v>19.254667131519042</v>
      </c>
    </row>
    <row r="14" spans="1:13" s="316" customFormat="1" ht="13.5" customHeight="1" x14ac:dyDescent="0.2">
      <c r="A14" s="349" t="s">
        <v>492</v>
      </c>
      <c r="B14" s="333">
        <v>3.8</v>
      </c>
      <c r="C14" s="333">
        <v>1.7</v>
      </c>
      <c r="D14" s="333">
        <v>7.1</v>
      </c>
      <c r="E14" s="333">
        <v>2.6</v>
      </c>
      <c r="F14" s="333">
        <v>2</v>
      </c>
      <c r="G14" s="39">
        <v>2.2000000000000002</v>
      </c>
      <c r="H14" s="39">
        <v>2.5</v>
      </c>
      <c r="I14" s="39">
        <v>2.2999999999999998</v>
      </c>
      <c r="J14" s="39">
        <v>2</v>
      </c>
      <c r="K14" s="39">
        <v>1.7</v>
      </c>
      <c r="L14" s="39">
        <v>1.8</v>
      </c>
      <c r="M14" s="39">
        <v>2.1990252809358588</v>
      </c>
    </row>
    <row r="15" spans="1:13" s="316" customFormat="1" ht="13.5" customHeight="1" x14ac:dyDescent="0.2">
      <c r="A15" s="346" t="s">
        <v>493</v>
      </c>
      <c r="B15" s="333">
        <v>24.6</v>
      </c>
      <c r="C15" s="333">
        <v>22.3</v>
      </c>
      <c r="D15" s="333">
        <v>24.7</v>
      </c>
      <c r="E15" s="333">
        <v>29.5</v>
      </c>
      <c r="F15" s="333">
        <v>20.9</v>
      </c>
      <c r="G15" s="39">
        <v>26.4</v>
      </c>
      <c r="H15" s="39">
        <v>28.3</v>
      </c>
      <c r="I15" s="39">
        <v>23.8</v>
      </c>
      <c r="J15" s="39">
        <v>23.9</v>
      </c>
      <c r="K15" s="39">
        <v>21.3</v>
      </c>
      <c r="L15" s="39">
        <v>20.2</v>
      </c>
      <c r="M15" s="39">
        <v>27.416003280386541</v>
      </c>
    </row>
    <row r="16" spans="1:13" s="316" customFormat="1" ht="13.5" customHeight="1" x14ac:dyDescent="0.2">
      <c r="A16" s="346" t="s">
        <v>494</v>
      </c>
      <c r="B16" s="333">
        <v>4.2</v>
      </c>
      <c r="C16" s="333">
        <v>3.8</v>
      </c>
      <c r="D16" s="333">
        <v>4.2</v>
      </c>
      <c r="E16" s="333">
        <v>4.7</v>
      </c>
      <c r="F16" s="333">
        <v>3.6</v>
      </c>
      <c r="G16" s="39">
        <v>4.3</v>
      </c>
      <c r="H16" s="39">
        <v>4.7</v>
      </c>
      <c r="I16" s="39">
        <v>3.9</v>
      </c>
      <c r="J16" s="39">
        <v>4</v>
      </c>
      <c r="K16" s="39">
        <v>3.6</v>
      </c>
      <c r="L16" s="39">
        <v>3.3</v>
      </c>
      <c r="M16" s="39">
        <v>4.6187367634152672</v>
      </c>
    </row>
    <row r="17" spans="1:13" s="316" customFormat="1" ht="13.5" customHeight="1" x14ac:dyDescent="0.2">
      <c r="A17" s="346" t="s">
        <v>495</v>
      </c>
      <c r="B17" s="333">
        <v>12</v>
      </c>
      <c r="C17" s="333">
        <v>10.8</v>
      </c>
      <c r="D17" s="333">
        <v>13.3</v>
      </c>
      <c r="E17" s="333">
        <v>16</v>
      </c>
      <c r="F17" s="333">
        <v>24.8</v>
      </c>
      <c r="G17" s="39">
        <v>21.4</v>
      </c>
      <c r="H17" s="39">
        <v>22.4</v>
      </c>
      <c r="I17" s="39">
        <v>18</v>
      </c>
      <c r="J17" s="39">
        <v>15</v>
      </c>
      <c r="K17" s="39">
        <v>12</v>
      </c>
      <c r="L17" s="39">
        <v>10.3</v>
      </c>
      <c r="M17" s="39">
        <v>12.266396621685471</v>
      </c>
    </row>
    <row r="18" spans="1:13" s="316" customFormat="1" ht="13.5" customHeight="1" x14ac:dyDescent="0.2">
      <c r="A18" s="346" t="s">
        <v>496</v>
      </c>
      <c r="B18" s="333">
        <v>13.5</v>
      </c>
      <c r="C18" s="333">
        <v>21.7</v>
      </c>
      <c r="D18" s="333">
        <v>14.8</v>
      </c>
      <c r="E18" s="333">
        <v>16.3</v>
      </c>
      <c r="F18" s="333">
        <v>22.6</v>
      </c>
      <c r="G18" s="39">
        <v>12.7</v>
      </c>
      <c r="H18" s="39">
        <v>9.9</v>
      </c>
      <c r="I18" s="39">
        <v>12.1</v>
      </c>
      <c r="J18" s="39">
        <v>24.1</v>
      </c>
      <c r="K18" s="39">
        <v>33.200000000000003</v>
      </c>
      <c r="L18" s="39">
        <v>31.7</v>
      </c>
      <c r="M18" s="39">
        <v>14.911566211019597</v>
      </c>
    </row>
    <row r="19" spans="1:13" s="316" customFormat="1" ht="12.75" thickBot="1" x14ac:dyDescent="0.25">
      <c r="A19" s="350"/>
      <c r="B19" s="341"/>
      <c r="C19" s="341"/>
      <c r="D19" s="341"/>
      <c r="E19" s="341"/>
      <c r="F19" s="341"/>
      <c r="G19" s="328"/>
      <c r="H19" s="328"/>
      <c r="I19" s="328"/>
      <c r="J19" s="328"/>
      <c r="K19" s="328"/>
      <c r="L19" s="328"/>
      <c r="M19" s="328"/>
    </row>
    <row r="20" spans="1:13" s="316" customFormat="1" x14ac:dyDescent="0.2">
      <c r="A20" s="346"/>
      <c r="G20" s="362"/>
      <c r="H20" s="362"/>
      <c r="I20" s="362"/>
      <c r="J20" s="362"/>
      <c r="K20" s="362"/>
      <c r="L20" s="362"/>
      <c r="M20" s="362"/>
    </row>
    <row r="21" spans="1:13" s="316" customFormat="1" x14ac:dyDescent="0.2">
      <c r="A21" s="360"/>
    </row>
    <row r="22" spans="1:13" s="316" customFormat="1" x14ac:dyDescent="0.2">
      <c r="A22" s="346"/>
    </row>
    <row r="23" spans="1:13" s="573" customFormat="1" ht="18" customHeight="1" x14ac:dyDescent="0.2">
      <c r="A23" s="154" t="s">
        <v>546</v>
      </c>
    </row>
    <row r="24" spans="1:13" s="573" customFormat="1" ht="18" customHeight="1" x14ac:dyDescent="0.2">
      <c r="A24" s="154" t="s">
        <v>547</v>
      </c>
    </row>
    <row r="25" spans="1:13" s="585" customFormat="1" ht="18" customHeight="1" thickBot="1" x14ac:dyDescent="0.25">
      <c r="A25" s="139" t="s">
        <v>534</v>
      </c>
      <c r="B25" s="593"/>
      <c r="C25" s="593"/>
      <c r="D25" s="593"/>
      <c r="E25" s="593"/>
      <c r="F25" s="593"/>
      <c r="G25" s="306"/>
      <c r="H25" s="306"/>
      <c r="I25" s="306"/>
      <c r="J25" s="306"/>
      <c r="K25" s="306"/>
      <c r="L25" s="306"/>
      <c r="M25" s="306"/>
    </row>
    <row r="26" spans="1:13" s="310" customFormat="1" ht="18" customHeight="1" thickBot="1" x14ac:dyDescent="0.25">
      <c r="A26" s="580"/>
      <c r="B26" s="594">
        <v>2014</v>
      </c>
      <c r="C26" s="594">
        <v>2015</v>
      </c>
      <c r="D26" s="594">
        <v>2016</v>
      </c>
      <c r="E26" s="594">
        <v>2017</v>
      </c>
      <c r="F26" s="594">
        <v>2018</v>
      </c>
      <c r="G26" s="575">
        <v>2019</v>
      </c>
      <c r="H26" s="594">
        <v>2020</v>
      </c>
      <c r="I26" s="575">
        <v>2021</v>
      </c>
      <c r="J26" s="594">
        <v>2022</v>
      </c>
      <c r="K26" s="575">
        <v>2023</v>
      </c>
      <c r="L26" s="594">
        <v>2024</v>
      </c>
      <c r="M26" s="575">
        <v>2025</v>
      </c>
    </row>
    <row r="27" spans="1:13" s="312" customFormat="1" ht="9.4" customHeight="1" x14ac:dyDescent="0.2">
      <c r="A27" s="141"/>
      <c r="G27" s="577"/>
      <c r="H27" s="577"/>
      <c r="I27" s="577"/>
      <c r="J27" s="577"/>
      <c r="K27" s="577"/>
      <c r="L27" s="577"/>
      <c r="M27" s="577"/>
    </row>
    <row r="28" spans="1:13" s="316" customFormat="1" ht="38.450000000000003" customHeight="1" x14ac:dyDescent="0.2">
      <c r="A28" s="360" t="s">
        <v>508</v>
      </c>
      <c r="B28" s="323">
        <v>100</v>
      </c>
      <c r="C28" s="323">
        <v>100</v>
      </c>
      <c r="D28" s="323">
        <v>100</v>
      </c>
      <c r="E28" s="323">
        <v>100</v>
      </c>
      <c r="F28" s="323">
        <v>100</v>
      </c>
      <c r="G28" s="323">
        <v>100</v>
      </c>
      <c r="H28" s="323">
        <v>100</v>
      </c>
      <c r="I28" s="323">
        <v>100</v>
      </c>
      <c r="J28" s="323">
        <v>100</v>
      </c>
      <c r="K28" s="323">
        <v>100</v>
      </c>
      <c r="L28" s="323">
        <v>100</v>
      </c>
      <c r="M28" s="323">
        <v>100</v>
      </c>
    </row>
    <row r="29" spans="1:13" s="316" customFormat="1" ht="13.5" customHeight="1" x14ac:dyDescent="0.2">
      <c r="A29" s="346" t="s">
        <v>488</v>
      </c>
      <c r="G29" s="333"/>
      <c r="H29" s="333"/>
      <c r="I29" s="333"/>
      <c r="J29" s="333"/>
      <c r="K29" s="333"/>
      <c r="L29" s="333"/>
      <c r="M29" s="333"/>
    </row>
    <row r="30" spans="1:13" s="316" customFormat="1" ht="13.5" customHeight="1" x14ac:dyDescent="0.2">
      <c r="A30" s="346" t="s">
        <v>489</v>
      </c>
      <c r="B30" s="39">
        <v>41.1</v>
      </c>
      <c r="C30" s="39">
        <v>39.799999999999997</v>
      </c>
      <c r="D30" s="39">
        <v>41.3</v>
      </c>
      <c r="E30" s="39">
        <v>28.1</v>
      </c>
      <c r="F30" s="39">
        <v>26.1</v>
      </c>
      <c r="G30" s="39">
        <v>33.299999999999997</v>
      </c>
      <c r="H30" s="39">
        <v>33.5</v>
      </c>
      <c r="I30" s="39">
        <v>40.799999999999997</v>
      </c>
      <c r="J30" s="39">
        <v>31.4</v>
      </c>
      <c r="K30" s="39">
        <v>26.6</v>
      </c>
      <c r="L30" s="39">
        <v>32.200000000000003</v>
      </c>
      <c r="M30" s="39">
        <v>39.877014953989558</v>
      </c>
    </row>
    <row r="31" spans="1:13" s="316" customFormat="1" ht="13.5" customHeight="1" x14ac:dyDescent="0.2">
      <c r="A31" s="579" t="s">
        <v>406</v>
      </c>
      <c r="B31" s="39"/>
      <c r="C31" s="39"/>
      <c r="D31" s="39"/>
      <c r="E31" s="39"/>
      <c r="F31" s="39"/>
      <c r="G31" s="39"/>
      <c r="H31" s="39"/>
      <c r="I31" s="39"/>
      <c r="J31" s="39"/>
      <c r="K31" s="39"/>
      <c r="L31" s="39"/>
      <c r="M31" s="39"/>
    </row>
    <row r="32" spans="1:13" s="316" customFormat="1" ht="24" customHeight="1" x14ac:dyDescent="0.2">
      <c r="A32" s="349" t="s">
        <v>490</v>
      </c>
      <c r="B32" s="39">
        <v>8.6999999999999993</v>
      </c>
      <c r="C32" s="39">
        <v>6.8</v>
      </c>
      <c r="D32" s="39">
        <v>9.6999999999999993</v>
      </c>
      <c r="E32" s="39">
        <v>10.4</v>
      </c>
      <c r="F32" s="39">
        <v>8.9</v>
      </c>
      <c r="G32" s="39">
        <v>8.4</v>
      </c>
      <c r="H32" s="39">
        <v>6.7</v>
      </c>
      <c r="I32" s="39">
        <v>11.7</v>
      </c>
      <c r="J32" s="39">
        <v>3.4</v>
      </c>
      <c r="K32" s="39">
        <v>4.5</v>
      </c>
      <c r="L32" s="39">
        <v>9.9</v>
      </c>
      <c r="M32" s="39">
        <v>12.364525517077428</v>
      </c>
    </row>
    <row r="33" spans="1:13" s="316" customFormat="1" ht="13.5" customHeight="1" x14ac:dyDescent="0.2">
      <c r="A33" s="349" t="s">
        <v>491</v>
      </c>
      <c r="B33" s="39">
        <v>25.5</v>
      </c>
      <c r="C33" s="39">
        <v>24.6</v>
      </c>
      <c r="D33" s="39">
        <v>24</v>
      </c>
      <c r="E33" s="39">
        <v>9.3000000000000007</v>
      </c>
      <c r="F33" s="39">
        <v>13.4</v>
      </c>
      <c r="G33" s="39">
        <v>19</v>
      </c>
      <c r="H33" s="39">
        <v>20.8</v>
      </c>
      <c r="I33" s="39">
        <v>23.5</v>
      </c>
      <c r="J33" s="39">
        <v>18.8</v>
      </c>
      <c r="K33" s="39">
        <v>17.899999999999999</v>
      </c>
      <c r="L33" s="39">
        <v>16.7</v>
      </c>
      <c r="M33" s="39">
        <v>21.251635810207866</v>
      </c>
    </row>
    <row r="34" spans="1:13" s="316" customFormat="1" ht="13.5" customHeight="1" x14ac:dyDescent="0.2">
      <c r="A34" s="349" t="s">
        <v>492</v>
      </c>
      <c r="B34" s="39">
        <v>3.7</v>
      </c>
      <c r="C34" s="39">
        <v>1.1000000000000001</v>
      </c>
      <c r="D34" s="39">
        <v>7.6</v>
      </c>
      <c r="E34" s="39">
        <v>1.2</v>
      </c>
      <c r="F34" s="39">
        <v>0.9</v>
      </c>
      <c r="G34" s="39">
        <v>0.9</v>
      </c>
      <c r="H34" s="39">
        <v>0.9</v>
      </c>
      <c r="I34" s="39">
        <v>0.9</v>
      </c>
      <c r="J34" s="39">
        <v>0.8</v>
      </c>
      <c r="K34" s="39">
        <v>0.3</v>
      </c>
      <c r="L34" s="39">
        <v>0.2</v>
      </c>
      <c r="M34" s="39">
        <v>0.22362932346906955</v>
      </c>
    </row>
    <row r="35" spans="1:13" s="316" customFormat="1" ht="13.5" customHeight="1" x14ac:dyDescent="0.2">
      <c r="A35" s="346" t="s">
        <v>493</v>
      </c>
      <c r="B35" s="39">
        <v>24.8</v>
      </c>
      <c r="C35" s="39">
        <v>21.3</v>
      </c>
      <c r="D35" s="39">
        <v>22.5</v>
      </c>
      <c r="E35" s="39">
        <v>29.4</v>
      </c>
      <c r="F35" s="39">
        <v>18.8</v>
      </c>
      <c r="G35" s="39">
        <v>25.2</v>
      </c>
      <c r="H35" s="39">
        <v>28.5</v>
      </c>
      <c r="I35" s="39">
        <v>23.6</v>
      </c>
      <c r="J35" s="39">
        <v>23.2</v>
      </c>
      <c r="K35" s="39">
        <v>19.7</v>
      </c>
      <c r="L35" s="39">
        <v>18.100000000000001</v>
      </c>
      <c r="M35" s="39">
        <v>27.897847082823308</v>
      </c>
    </row>
    <row r="36" spans="1:13" s="316" customFormat="1" ht="13.5" customHeight="1" x14ac:dyDescent="0.2">
      <c r="A36" s="346" t="s">
        <v>494</v>
      </c>
      <c r="B36" s="39">
        <v>4.2</v>
      </c>
      <c r="C36" s="39">
        <v>3.6</v>
      </c>
      <c r="D36" s="39">
        <v>3.8</v>
      </c>
      <c r="E36" s="39">
        <v>4.7</v>
      </c>
      <c r="F36" s="39">
        <v>3.2</v>
      </c>
      <c r="G36" s="39">
        <v>4.2</v>
      </c>
      <c r="H36" s="39">
        <v>4.8</v>
      </c>
      <c r="I36" s="39">
        <v>3.9</v>
      </c>
      <c r="J36" s="39">
        <v>4</v>
      </c>
      <c r="K36" s="39">
        <v>3.3</v>
      </c>
      <c r="L36" s="39">
        <v>3</v>
      </c>
      <c r="M36" s="39">
        <v>4.6526383063348984</v>
      </c>
    </row>
    <row r="37" spans="1:13" s="316" customFormat="1" ht="13.5" customHeight="1" x14ac:dyDescent="0.2">
      <c r="A37" s="346" t="s">
        <v>495</v>
      </c>
      <c r="B37" s="39">
        <v>14.4</v>
      </c>
      <c r="C37" s="39">
        <v>14</v>
      </c>
      <c r="D37" s="39">
        <v>16.3</v>
      </c>
      <c r="E37" s="39">
        <v>19.7</v>
      </c>
      <c r="F37" s="39">
        <v>27.6</v>
      </c>
      <c r="G37" s="39">
        <v>23.2</v>
      </c>
      <c r="H37" s="39">
        <v>23.5</v>
      </c>
      <c r="I37" s="39">
        <v>18.899999999999999</v>
      </c>
      <c r="J37" s="39">
        <v>14.5</v>
      </c>
      <c r="K37" s="39">
        <v>11.9</v>
      </c>
      <c r="L37" s="39">
        <v>10.1</v>
      </c>
      <c r="M37" s="39">
        <v>13.864200328961255</v>
      </c>
    </row>
    <row r="38" spans="1:13" s="316" customFormat="1" ht="13.5" customHeight="1" x14ac:dyDescent="0.2">
      <c r="A38" s="346" t="s">
        <v>496</v>
      </c>
      <c r="B38" s="39">
        <v>15.5</v>
      </c>
      <c r="C38" s="39">
        <v>21.3</v>
      </c>
      <c r="D38" s="39">
        <v>16</v>
      </c>
      <c r="E38" s="39">
        <v>18.2</v>
      </c>
      <c r="F38" s="39">
        <v>24.4</v>
      </c>
      <c r="G38" s="39">
        <v>14.1</v>
      </c>
      <c r="H38" s="39">
        <v>9.6999999999999993</v>
      </c>
      <c r="I38" s="39">
        <v>12.8</v>
      </c>
      <c r="J38" s="39">
        <v>26.9</v>
      </c>
      <c r="K38" s="39">
        <v>38.5</v>
      </c>
      <c r="L38" s="39">
        <v>36.6</v>
      </c>
      <c r="M38" s="39">
        <v>13.708299327890975</v>
      </c>
    </row>
    <row r="39" spans="1:13" s="316" customFormat="1" ht="12.75" thickBot="1" x14ac:dyDescent="0.25">
      <c r="A39" s="350"/>
      <c r="B39" s="341"/>
      <c r="C39" s="341"/>
      <c r="D39" s="341"/>
      <c r="E39" s="341"/>
      <c r="F39" s="341"/>
      <c r="G39" s="328"/>
      <c r="H39" s="328"/>
      <c r="I39" s="328"/>
      <c r="J39" s="328"/>
      <c r="K39" s="328"/>
      <c r="L39" s="328"/>
      <c r="M39" s="328"/>
    </row>
    <row r="40" spans="1:13" s="316" customFormat="1" x14ac:dyDescent="0.2">
      <c r="A40" s="346"/>
      <c r="G40" s="362"/>
      <c r="H40" s="362"/>
      <c r="I40" s="362"/>
      <c r="J40" s="362"/>
      <c r="K40" s="362"/>
      <c r="L40" s="362"/>
      <c r="M40" s="362"/>
    </row>
    <row r="41" spans="1:13" s="316" customFormat="1" x14ac:dyDescent="0.2">
      <c r="A41" s="360"/>
    </row>
    <row r="42" spans="1:13" s="316" customFormat="1" x14ac:dyDescent="0.2">
      <c r="A42" s="346"/>
    </row>
    <row r="43" spans="1:13" s="310" customFormat="1" x14ac:dyDescent="0.2">
      <c r="A43" s="141"/>
    </row>
    <row r="44" spans="1:13" s="316" customFormat="1" ht="13.5" x14ac:dyDescent="0.2">
      <c r="A44" s="153"/>
    </row>
    <row r="45" spans="1:13" s="316" customFormat="1" x14ac:dyDescent="0.2">
      <c r="A45" s="346"/>
    </row>
    <row r="46" spans="1:13" s="316" customFormat="1" x14ac:dyDescent="0.2">
      <c r="A46" s="346"/>
    </row>
    <row r="47" spans="1:13" s="316" customFormat="1" x14ac:dyDescent="0.2">
      <c r="A47" s="346"/>
    </row>
    <row r="48" spans="1:13" s="316" customFormat="1" x14ac:dyDescent="0.2">
      <c r="A48" s="346"/>
    </row>
    <row r="49" spans="1:1" s="316" customFormat="1" x14ac:dyDescent="0.2">
      <c r="A49" s="346"/>
    </row>
    <row r="50" spans="1:1" s="316" customFormat="1" x14ac:dyDescent="0.2">
      <c r="A50" s="346"/>
    </row>
    <row r="51" spans="1:1" s="316" customFormat="1" x14ac:dyDescent="0.2">
      <c r="A51" s="346"/>
    </row>
    <row r="52" spans="1:1" s="316" customFormat="1" x14ac:dyDescent="0.2">
      <c r="A52" s="346"/>
    </row>
    <row r="53" spans="1:1" s="316" customFormat="1" x14ac:dyDescent="0.2">
      <c r="A53" s="346"/>
    </row>
    <row r="54" spans="1:1" s="316" customFormat="1" x14ac:dyDescent="0.2">
      <c r="A54" s="346"/>
    </row>
    <row r="55" spans="1:1" s="316" customFormat="1" x14ac:dyDescent="0.2">
      <c r="A55" s="346"/>
    </row>
    <row r="56" spans="1:1" s="316" customFormat="1" x14ac:dyDescent="0.2">
      <c r="A56" s="346"/>
    </row>
    <row r="57" spans="1:1" s="316" customFormat="1" x14ac:dyDescent="0.2">
      <c r="A57" s="346"/>
    </row>
    <row r="58" spans="1:1" s="316" customFormat="1" x14ac:dyDescent="0.2">
      <c r="A58" s="346"/>
    </row>
    <row r="59" spans="1:1" s="316" customFormat="1" x14ac:dyDescent="0.2">
      <c r="A59" s="346"/>
    </row>
    <row r="60" spans="1:1" s="316" customFormat="1" x14ac:dyDescent="0.2">
      <c r="A60" s="346"/>
    </row>
    <row r="61" spans="1:1" s="316" customFormat="1" x14ac:dyDescent="0.2">
      <c r="A61" s="346"/>
    </row>
    <row r="62" spans="1:1" s="316" customFormat="1" x14ac:dyDescent="0.2">
      <c r="A62" s="346"/>
    </row>
    <row r="63" spans="1:1" s="316" customFormat="1" x14ac:dyDescent="0.2">
      <c r="A63" s="346"/>
    </row>
    <row r="64" spans="1:1" s="316" customFormat="1" x14ac:dyDescent="0.2">
      <c r="A64" s="346"/>
    </row>
    <row r="65" spans="1:1" s="310" customFormat="1" x14ac:dyDescent="0.2">
      <c r="A65" s="141"/>
    </row>
    <row r="66" spans="1:1" s="316" customFormat="1" x14ac:dyDescent="0.2">
      <c r="A66" s="346"/>
    </row>
    <row r="67" spans="1:1" s="316" customFormat="1" x14ac:dyDescent="0.2">
      <c r="A67" s="346"/>
    </row>
    <row r="68" spans="1:1" s="316" customFormat="1" x14ac:dyDescent="0.2">
      <c r="A68" s="346"/>
    </row>
    <row r="69" spans="1:1" s="316" customFormat="1" x14ac:dyDescent="0.2">
      <c r="A69" s="346"/>
    </row>
    <row r="70" spans="1:1" s="316" customFormat="1" x14ac:dyDescent="0.2">
      <c r="A70" s="346"/>
    </row>
    <row r="71" spans="1:1" s="316" customFormat="1" x14ac:dyDescent="0.2">
      <c r="A71" s="346"/>
    </row>
    <row r="72" spans="1:1" s="316" customFormat="1" x14ac:dyDescent="0.2">
      <c r="A72" s="346"/>
    </row>
    <row r="73" spans="1:1" s="316" customFormat="1" x14ac:dyDescent="0.2">
      <c r="A73" s="346"/>
    </row>
    <row r="74" spans="1:1" s="316" customFormat="1" x14ac:dyDescent="0.2">
      <c r="A74" s="346"/>
    </row>
    <row r="75" spans="1:1" s="316" customFormat="1" x14ac:dyDescent="0.2">
      <c r="A75" s="346"/>
    </row>
    <row r="76" spans="1:1" s="316" customFormat="1" x14ac:dyDescent="0.2">
      <c r="A76" s="346"/>
    </row>
    <row r="77" spans="1:1" s="316" customFormat="1" x14ac:dyDescent="0.2">
      <c r="A77" s="346"/>
    </row>
    <row r="78" spans="1:1" s="316" customFormat="1" x14ac:dyDescent="0.2">
      <c r="A78" s="346"/>
    </row>
    <row r="79" spans="1:1" s="316" customFormat="1" x14ac:dyDescent="0.2">
      <c r="A79" s="346"/>
    </row>
    <row r="80" spans="1:1" s="316" customFormat="1" x14ac:dyDescent="0.2">
      <c r="A80" s="346"/>
    </row>
    <row r="81" spans="1:1" s="316" customFormat="1" x14ac:dyDescent="0.2">
      <c r="A81" s="346"/>
    </row>
    <row r="82" spans="1:1" s="316" customFormat="1" x14ac:dyDescent="0.2">
      <c r="A82" s="346"/>
    </row>
    <row r="83" spans="1:1" s="310" customFormat="1" x14ac:dyDescent="0.2">
      <c r="A83" s="141"/>
    </row>
    <row r="84" spans="1:1" s="316" customFormat="1" x14ac:dyDescent="0.2">
      <c r="A84" s="346"/>
    </row>
    <row r="85" spans="1:1" s="316" customFormat="1" x14ac:dyDescent="0.2">
      <c r="A85" s="346"/>
    </row>
    <row r="86" spans="1:1" s="316" customFormat="1" x14ac:dyDescent="0.2">
      <c r="A86" s="346"/>
    </row>
    <row r="87" spans="1:1" s="316" customFormat="1" x14ac:dyDescent="0.2">
      <c r="A87" s="346"/>
    </row>
    <row r="88" spans="1:1" s="316" customFormat="1" x14ac:dyDescent="0.2">
      <c r="A88" s="346"/>
    </row>
    <row r="89" spans="1:1" s="316" customFormat="1" x14ac:dyDescent="0.2">
      <c r="A89" s="346"/>
    </row>
    <row r="90" spans="1:1" s="316" customFormat="1" x14ac:dyDescent="0.2">
      <c r="A90" s="346"/>
    </row>
    <row r="91" spans="1:1" s="316" customFormat="1" x14ac:dyDescent="0.2">
      <c r="A91" s="346"/>
    </row>
    <row r="92" spans="1:1" s="316" customFormat="1" x14ac:dyDescent="0.2">
      <c r="A92" s="346"/>
    </row>
    <row r="93" spans="1:1" s="316" customFormat="1" x14ac:dyDescent="0.2">
      <c r="A93" s="346"/>
    </row>
    <row r="94" spans="1:1" s="316" customFormat="1" x14ac:dyDescent="0.2">
      <c r="A94" s="346"/>
    </row>
    <row r="95" spans="1:1" s="316" customFormat="1" x14ac:dyDescent="0.2">
      <c r="A95" s="346"/>
    </row>
    <row r="96" spans="1:1" s="316" customFormat="1" x14ac:dyDescent="0.2">
      <c r="A96" s="346"/>
    </row>
    <row r="97" spans="1:1" s="316" customFormat="1" x14ac:dyDescent="0.2">
      <c r="A97" s="346"/>
    </row>
    <row r="98" spans="1:1" s="316" customFormat="1" x14ac:dyDescent="0.2">
      <c r="A98" s="346"/>
    </row>
    <row r="99" spans="1:1" s="316" customFormat="1" x14ac:dyDescent="0.2">
      <c r="A99" s="346"/>
    </row>
    <row r="100" spans="1:1" s="316" customFormat="1" x14ac:dyDescent="0.2">
      <c r="A100" s="346"/>
    </row>
    <row r="101" spans="1:1" s="316" customFormat="1" x14ac:dyDescent="0.2">
      <c r="A101" s="346"/>
    </row>
    <row r="102" spans="1:1" s="316" customFormat="1" x14ac:dyDescent="0.2">
      <c r="A102" s="346"/>
    </row>
    <row r="103" spans="1:1" s="316" customFormat="1" x14ac:dyDescent="0.2">
      <c r="A103" s="346"/>
    </row>
    <row r="104" spans="1:1" s="316" customFormat="1" x14ac:dyDescent="0.2">
      <c r="A104" s="346"/>
    </row>
    <row r="105" spans="1:1" s="310" customFormat="1" x14ac:dyDescent="0.2">
      <c r="A105" s="141"/>
    </row>
    <row r="106" spans="1:1" s="316" customFormat="1" x14ac:dyDescent="0.2">
      <c r="A106" s="346"/>
    </row>
    <row r="107" spans="1:1" s="316" customFormat="1" x14ac:dyDescent="0.2">
      <c r="A107" s="346"/>
    </row>
    <row r="108" spans="1:1" s="316" customFormat="1" x14ac:dyDescent="0.2">
      <c r="A108" s="346"/>
    </row>
    <row r="109" spans="1:1" s="316" customFormat="1" x14ac:dyDescent="0.2">
      <c r="A109" s="346"/>
    </row>
    <row r="110" spans="1:1" s="316" customFormat="1" x14ac:dyDescent="0.2">
      <c r="A110" s="346"/>
    </row>
    <row r="111" spans="1:1" s="316" customFormat="1" x14ac:dyDescent="0.2">
      <c r="A111" s="346"/>
    </row>
    <row r="112" spans="1:1" s="316" customFormat="1" x14ac:dyDescent="0.2">
      <c r="A112" s="346"/>
    </row>
    <row r="113" spans="1:1" s="316" customFormat="1" x14ac:dyDescent="0.2">
      <c r="A113" s="346"/>
    </row>
    <row r="114" spans="1:1" s="316" customFormat="1" x14ac:dyDescent="0.2">
      <c r="A114" s="346"/>
    </row>
    <row r="115" spans="1:1" s="316" customFormat="1" x14ac:dyDescent="0.2">
      <c r="A115" s="346"/>
    </row>
    <row r="116" spans="1:1" s="316" customFormat="1" x14ac:dyDescent="0.2">
      <c r="A116" s="346"/>
    </row>
    <row r="117" spans="1:1" s="316" customFormat="1" x14ac:dyDescent="0.2">
      <c r="A117" s="346"/>
    </row>
    <row r="118" spans="1:1" s="316" customFormat="1" x14ac:dyDescent="0.2">
      <c r="A118" s="346"/>
    </row>
    <row r="119" spans="1:1" s="316" customFormat="1" x14ac:dyDescent="0.2">
      <c r="A119" s="346"/>
    </row>
    <row r="120" spans="1:1" s="316" customFormat="1" x14ac:dyDescent="0.2">
      <c r="A120" s="346"/>
    </row>
    <row r="121" spans="1:1" s="316" customFormat="1" x14ac:dyDescent="0.2">
      <c r="A121" s="346"/>
    </row>
    <row r="122" spans="1:1" s="316" customFormat="1" x14ac:dyDescent="0.2">
      <c r="A122" s="346"/>
    </row>
    <row r="123" spans="1:1" s="310" customFormat="1" x14ac:dyDescent="0.2">
      <c r="A123" s="141"/>
    </row>
    <row r="124" spans="1:1" s="316" customFormat="1" x14ac:dyDescent="0.2">
      <c r="A124" s="346"/>
    </row>
    <row r="125" spans="1:1" s="316" customFormat="1" x14ac:dyDescent="0.2">
      <c r="A125" s="346"/>
    </row>
    <row r="126" spans="1:1" s="316" customFormat="1" x14ac:dyDescent="0.2">
      <c r="A126" s="346"/>
    </row>
    <row r="127" spans="1:1" s="316" customFormat="1" x14ac:dyDescent="0.2">
      <c r="A127" s="346"/>
    </row>
    <row r="128" spans="1:1" s="316" customFormat="1" x14ac:dyDescent="0.2">
      <c r="A128" s="346"/>
    </row>
    <row r="129" spans="1:1" s="316" customFormat="1" x14ac:dyDescent="0.2">
      <c r="A129" s="346"/>
    </row>
    <row r="130" spans="1:1" s="316" customFormat="1" x14ac:dyDescent="0.2">
      <c r="A130" s="346"/>
    </row>
    <row r="131" spans="1:1" s="316" customFormat="1" x14ac:dyDescent="0.2">
      <c r="A131" s="346"/>
    </row>
    <row r="132" spans="1:1" s="316" customFormat="1" x14ac:dyDescent="0.2">
      <c r="A132" s="346"/>
    </row>
    <row r="133" spans="1:1" s="316" customFormat="1" x14ac:dyDescent="0.2">
      <c r="A133" s="346"/>
    </row>
    <row r="134" spans="1:1" s="316" customFormat="1" x14ac:dyDescent="0.2">
      <c r="A134" s="346"/>
    </row>
    <row r="135" spans="1:1" s="316" customFormat="1" x14ac:dyDescent="0.2">
      <c r="A135" s="346"/>
    </row>
    <row r="136" spans="1:1" s="316" customFormat="1" x14ac:dyDescent="0.2">
      <c r="A136" s="346"/>
    </row>
    <row r="137" spans="1:1" s="310" customFormat="1" x14ac:dyDescent="0.2">
      <c r="A137" s="141"/>
    </row>
    <row r="138" spans="1:1" s="316" customFormat="1" x14ac:dyDescent="0.2">
      <c r="A138" s="346"/>
    </row>
    <row r="139" spans="1:1" s="316" customFormat="1" x14ac:dyDescent="0.2">
      <c r="A139" s="346"/>
    </row>
    <row r="140" spans="1:1" s="316" customFormat="1" x14ac:dyDescent="0.2">
      <c r="A140" s="346"/>
    </row>
    <row r="141" spans="1:1" s="316" customFormat="1" x14ac:dyDescent="0.2">
      <c r="A141" s="346"/>
    </row>
    <row r="142" spans="1:1" s="316" customFormat="1" x14ac:dyDescent="0.2">
      <c r="A142" s="346"/>
    </row>
    <row r="143" spans="1:1" s="316" customFormat="1" x14ac:dyDescent="0.2">
      <c r="A143" s="346"/>
    </row>
    <row r="144" spans="1:1" s="316" customFormat="1" x14ac:dyDescent="0.2">
      <c r="A144" s="346"/>
    </row>
    <row r="145" spans="1:1" s="310" customFormat="1" x14ac:dyDescent="0.2">
      <c r="A145" s="141"/>
    </row>
    <row r="146" spans="1:1" s="316" customFormat="1" x14ac:dyDescent="0.2">
      <c r="A146" s="346"/>
    </row>
    <row r="147" spans="1:1" s="316" customFormat="1" x14ac:dyDescent="0.2">
      <c r="A147" s="346"/>
    </row>
    <row r="148" spans="1:1" s="316" customFormat="1" x14ac:dyDescent="0.2">
      <c r="A148" s="346"/>
    </row>
    <row r="149" spans="1:1" s="316" customFormat="1" x14ac:dyDescent="0.2">
      <c r="A149" s="346"/>
    </row>
    <row r="150" spans="1:1" s="316" customFormat="1" x14ac:dyDescent="0.2">
      <c r="A150" s="346"/>
    </row>
    <row r="151" spans="1:1" s="316" customFormat="1" x14ac:dyDescent="0.2">
      <c r="A151" s="346"/>
    </row>
    <row r="152" spans="1:1" s="316" customFormat="1" x14ac:dyDescent="0.2">
      <c r="A152" s="346"/>
    </row>
    <row r="153" spans="1:1" s="316" customFormat="1" x14ac:dyDescent="0.2">
      <c r="A153" s="346"/>
    </row>
    <row r="154" spans="1:1" s="316" customFormat="1" x14ac:dyDescent="0.2">
      <c r="A154" s="346"/>
    </row>
    <row r="155" spans="1:1" s="316" customFormat="1" x14ac:dyDescent="0.2">
      <c r="A155" s="346"/>
    </row>
    <row r="156" spans="1:1" s="316" customFormat="1" x14ac:dyDescent="0.2">
      <c r="A156" s="346"/>
    </row>
    <row r="157" spans="1:1" s="316" customFormat="1" x14ac:dyDescent="0.2">
      <c r="A157" s="346"/>
    </row>
    <row r="158" spans="1:1" s="316" customFormat="1" x14ac:dyDescent="0.2">
      <c r="A158" s="346"/>
    </row>
    <row r="159" spans="1:1" s="316" customFormat="1" x14ac:dyDescent="0.2">
      <c r="A159" s="346"/>
    </row>
    <row r="160" spans="1:1" s="316" customFormat="1" x14ac:dyDescent="0.2">
      <c r="A160" s="346"/>
    </row>
    <row r="161" spans="1:1" s="316" customFormat="1" x14ac:dyDescent="0.2">
      <c r="A161" s="346"/>
    </row>
    <row r="162" spans="1:1" s="316" customFormat="1" x14ac:dyDescent="0.2">
      <c r="A162" s="346"/>
    </row>
    <row r="163" spans="1:1" s="310" customFormat="1" x14ac:dyDescent="0.2">
      <c r="A163" s="141"/>
    </row>
    <row r="164" spans="1:1" s="316" customFormat="1" x14ac:dyDescent="0.2">
      <c r="A164" s="346"/>
    </row>
    <row r="165" spans="1:1" s="316" customFormat="1" x14ac:dyDescent="0.2">
      <c r="A165" s="346"/>
    </row>
    <row r="166" spans="1:1" s="316" customFormat="1" x14ac:dyDescent="0.2">
      <c r="A166" s="346"/>
    </row>
    <row r="167" spans="1:1" s="316" customFormat="1" x14ac:dyDescent="0.2">
      <c r="A167" s="346"/>
    </row>
    <row r="168" spans="1:1" s="316" customFormat="1" x14ac:dyDescent="0.2">
      <c r="A168" s="346"/>
    </row>
    <row r="169" spans="1:1" s="316" customFormat="1" x14ac:dyDescent="0.2">
      <c r="A169" s="346"/>
    </row>
    <row r="170" spans="1:1" s="316" customFormat="1" x14ac:dyDescent="0.2">
      <c r="A170" s="346"/>
    </row>
    <row r="171" spans="1:1" s="316" customFormat="1" x14ac:dyDescent="0.2">
      <c r="A171" s="346"/>
    </row>
    <row r="172" spans="1:1" s="316" customFormat="1" x14ac:dyDescent="0.2">
      <c r="A172" s="346"/>
    </row>
    <row r="173" spans="1:1" s="316" customFormat="1" x14ac:dyDescent="0.2">
      <c r="A173" s="346"/>
    </row>
    <row r="174" spans="1:1" s="316" customFormat="1" x14ac:dyDescent="0.2">
      <c r="A174" s="346"/>
    </row>
    <row r="175" spans="1:1" s="316" customFormat="1" x14ac:dyDescent="0.2">
      <c r="A175" s="346"/>
    </row>
    <row r="176" spans="1:1" s="316" customFormat="1" x14ac:dyDescent="0.2">
      <c r="A176" s="346"/>
    </row>
    <row r="177" spans="1:1" s="316" customFormat="1" x14ac:dyDescent="0.2">
      <c r="A177" s="346"/>
    </row>
    <row r="185" spans="1:1" s="310" customFormat="1" x14ac:dyDescent="0.2">
      <c r="A185" s="141"/>
    </row>
    <row r="186" spans="1:1" s="316" customFormat="1" x14ac:dyDescent="0.2">
      <c r="A186" s="346"/>
    </row>
    <row r="187" spans="1:1" s="316" customFormat="1" x14ac:dyDescent="0.2">
      <c r="A187" s="346"/>
    </row>
    <row r="188" spans="1:1" s="316" customFormat="1" x14ac:dyDescent="0.2">
      <c r="A188" s="346"/>
    </row>
    <row r="189" spans="1:1" s="316" customFormat="1" x14ac:dyDescent="0.2">
      <c r="A189" s="346"/>
    </row>
    <row r="190" spans="1:1" s="316" customFormat="1" x14ac:dyDescent="0.2">
      <c r="A190" s="346"/>
    </row>
    <row r="191" spans="1:1" s="316" customFormat="1" x14ac:dyDescent="0.2">
      <c r="A191" s="346"/>
    </row>
    <row r="192" spans="1:1" s="316" customFormat="1" x14ac:dyDescent="0.2">
      <c r="A192" s="346"/>
    </row>
    <row r="193" spans="1:1" s="316" customFormat="1" x14ac:dyDescent="0.2">
      <c r="A193" s="346"/>
    </row>
    <row r="194" spans="1:1" s="316" customFormat="1" x14ac:dyDescent="0.2">
      <c r="A194" s="346"/>
    </row>
    <row r="195" spans="1:1" s="316" customFormat="1" x14ac:dyDescent="0.2">
      <c r="A195" s="346"/>
    </row>
    <row r="196" spans="1:1" s="316" customFormat="1" x14ac:dyDescent="0.2">
      <c r="A196" s="346"/>
    </row>
    <row r="197" spans="1:1" s="316" customFormat="1" x14ac:dyDescent="0.2">
      <c r="A197" s="346"/>
    </row>
    <row r="198" spans="1:1" s="316" customFormat="1" x14ac:dyDescent="0.2">
      <c r="A198" s="346"/>
    </row>
    <row r="199" spans="1:1" s="316" customFormat="1" x14ac:dyDescent="0.2">
      <c r="A199" s="346"/>
    </row>
    <row r="200" spans="1:1" s="316" customFormat="1" x14ac:dyDescent="0.2">
      <c r="A200" s="346"/>
    </row>
    <row r="201" spans="1:1" s="316" customFormat="1" x14ac:dyDescent="0.2">
      <c r="A201" s="346"/>
    </row>
    <row r="202" spans="1:1" s="316" customFormat="1" x14ac:dyDescent="0.2">
      <c r="A202" s="346"/>
    </row>
    <row r="203" spans="1:1" s="310" customFormat="1" x14ac:dyDescent="0.2">
      <c r="A203" s="141"/>
    </row>
    <row r="204" spans="1:1" s="316" customFormat="1" x14ac:dyDescent="0.2">
      <c r="A204" s="346"/>
    </row>
    <row r="205" spans="1:1" s="316" customFormat="1" x14ac:dyDescent="0.2">
      <c r="A205" s="346"/>
    </row>
    <row r="206" spans="1:1" s="316" customFormat="1" x14ac:dyDescent="0.2">
      <c r="A206" s="346"/>
    </row>
    <row r="207" spans="1:1" s="316" customFormat="1" x14ac:dyDescent="0.2">
      <c r="A207" s="346"/>
    </row>
    <row r="208" spans="1:1" s="316" customFormat="1" x14ac:dyDescent="0.2">
      <c r="A208" s="346"/>
    </row>
    <row r="209" spans="1:1" s="316" customFormat="1" x14ac:dyDescent="0.2">
      <c r="A209" s="346"/>
    </row>
    <row r="210" spans="1:1" s="316" customFormat="1" x14ac:dyDescent="0.2">
      <c r="A210" s="346"/>
    </row>
    <row r="211" spans="1:1" s="316" customFormat="1" x14ac:dyDescent="0.2">
      <c r="A211" s="346"/>
    </row>
    <row r="212" spans="1:1" s="316" customFormat="1" x14ac:dyDescent="0.2">
      <c r="A212" s="346"/>
    </row>
    <row r="213" spans="1:1" s="316" customFormat="1" x14ac:dyDescent="0.2">
      <c r="A213" s="346"/>
    </row>
    <row r="214" spans="1:1" s="316" customFormat="1" x14ac:dyDescent="0.2">
      <c r="A214" s="346"/>
    </row>
    <row r="215" spans="1:1" s="316" customFormat="1" x14ac:dyDescent="0.2">
      <c r="A215" s="346"/>
    </row>
    <row r="216" spans="1:1" s="316" customFormat="1" x14ac:dyDescent="0.2">
      <c r="A216" s="346"/>
    </row>
    <row r="217" spans="1:1" s="316" customFormat="1" x14ac:dyDescent="0.2">
      <c r="A217" s="346"/>
    </row>
    <row r="225" spans="1:1" s="310" customFormat="1" x14ac:dyDescent="0.2">
      <c r="A225" s="141"/>
    </row>
    <row r="226" spans="1:1" s="316" customFormat="1" x14ac:dyDescent="0.2">
      <c r="A226" s="346"/>
    </row>
    <row r="227" spans="1:1" s="316" customFormat="1" x14ac:dyDescent="0.2">
      <c r="A227" s="346"/>
    </row>
    <row r="228" spans="1:1" s="316" customFormat="1" x14ac:dyDescent="0.2">
      <c r="A228" s="346"/>
    </row>
    <row r="229" spans="1:1" s="316" customFormat="1" x14ac:dyDescent="0.2">
      <c r="A229" s="346"/>
    </row>
    <row r="230" spans="1:1" s="316" customFormat="1" x14ac:dyDescent="0.2">
      <c r="A230" s="346"/>
    </row>
    <row r="231" spans="1:1" s="316" customFormat="1" x14ac:dyDescent="0.2">
      <c r="A231" s="346"/>
    </row>
    <row r="232" spans="1:1" s="316" customFormat="1" x14ac:dyDescent="0.2">
      <c r="A232" s="346"/>
    </row>
    <row r="233" spans="1:1" s="316" customFormat="1" x14ac:dyDescent="0.2">
      <c r="A233" s="346"/>
    </row>
    <row r="234" spans="1:1" s="316" customFormat="1" x14ac:dyDescent="0.2">
      <c r="A234" s="346"/>
    </row>
    <row r="235" spans="1:1" s="316" customFormat="1" x14ac:dyDescent="0.2">
      <c r="A235" s="346"/>
    </row>
    <row r="236" spans="1:1" s="316" customFormat="1" x14ac:dyDescent="0.2">
      <c r="A236" s="346"/>
    </row>
    <row r="237" spans="1:1" s="316" customFormat="1" x14ac:dyDescent="0.2">
      <c r="A237" s="346"/>
    </row>
    <row r="238" spans="1:1" s="316" customFormat="1" x14ac:dyDescent="0.2">
      <c r="A238" s="346"/>
    </row>
    <row r="239" spans="1:1" s="316" customFormat="1" x14ac:dyDescent="0.2">
      <c r="A239" s="346"/>
    </row>
    <row r="240" spans="1:1" s="316" customFormat="1" x14ac:dyDescent="0.2">
      <c r="A240" s="346"/>
    </row>
    <row r="241" spans="1:1" s="316" customFormat="1" x14ac:dyDescent="0.2">
      <c r="A241" s="346"/>
    </row>
    <row r="242" spans="1:1" s="316" customFormat="1" x14ac:dyDescent="0.2">
      <c r="A242" s="346"/>
    </row>
    <row r="243" spans="1:1" s="310" customFormat="1" x14ac:dyDescent="0.2">
      <c r="A243" s="141"/>
    </row>
    <row r="244" spans="1:1" s="316" customFormat="1" x14ac:dyDescent="0.2">
      <c r="A244" s="346"/>
    </row>
    <row r="245" spans="1:1" s="316" customFormat="1" x14ac:dyDescent="0.2">
      <c r="A245" s="346"/>
    </row>
    <row r="246" spans="1:1" s="316" customFormat="1" x14ac:dyDescent="0.2">
      <c r="A246" s="346"/>
    </row>
    <row r="247" spans="1:1" s="316" customFormat="1" x14ac:dyDescent="0.2">
      <c r="A247" s="346"/>
    </row>
    <row r="248" spans="1:1" s="316" customFormat="1" x14ac:dyDescent="0.2">
      <c r="A248" s="346"/>
    </row>
    <row r="249" spans="1:1" s="316" customFormat="1" x14ac:dyDescent="0.2">
      <c r="A249" s="346"/>
    </row>
    <row r="250" spans="1:1" s="316" customFormat="1" x14ac:dyDescent="0.2">
      <c r="A250" s="346"/>
    </row>
    <row r="251" spans="1:1" s="316" customFormat="1" x14ac:dyDescent="0.2">
      <c r="A251" s="346"/>
    </row>
    <row r="252" spans="1:1" s="316" customFormat="1" x14ac:dyDescent="0.2">
      <c r="A252" s="346"/>
    </row>
    <row r="253" spans="1:1" s="316" customFormat="1" x14ac:dyDescent="0.2">
      <c r="A253" s="346"/>
    </row>
    <row r="254" spans="1:1" s="316" customFormat="1" x14ac:dyDescent="0.2">
      <c r="A254" s="346"/>
    </row>
    <row r="255" spans="1:1" s="316" customFormat="1" x14ac:dyDescent="0.2">
      <c r="A255" s="346"/>
    </row>
    <row r="256" spans="1:1" s="316" customFormat="1" x14ac:dyDescent="0.2">
      <c r="A256" s="346"/>
    </row>
    <row r="257" spans="1:1" s="316" customFormat="1" x14ac:dyDescent="0.2">
      <c r="A257" s="346"/>
    </row>
    <row r="265" spans="1:1" s="310" customFormat="1" x14ac:dyDescent="0.2">
      <c r="A265" s="141"/>
    </row>
    <row r="266" spans="1:1" s="316" customFormat="1" x14ac:dyDescent="0.2">
      <c r="A266" s="346"/>
    </row>
    <row r="267" spans="1:1" s="316" customFormat="1" x14ac:dyDescent="0.2">
      <c r="A267" s="346"/>
    </row>
    <row r="268" spans="1:1" s="316" customFormat="1" x14ac:dyDescent="0.2">
      <c r="A268" s="346"/>
    </row>
    <row r="269" spans="1:1" s="316" customFormat="1" x14ac:dyDescent="0.2">
      <c r="A269" s="346"/>
    </row>
    <row r="270" spans="1:1" s="316" customFormat="1" x14ac:dyDescent="0.2">
      <c r="A270" s="346"/>
    </row>
    <row r="271" spans="1:1" s="316" customFormat="1" x14ac:dyDescent="0.2">
      <c r="A271" s="346"/>
    </row>
    <row r="272" spans="1:1" s="316" customFormat="1" x14ac:dyDescent="0.2">
      <c r="A272" s="346"/>
    </row>
    <row r="273" spans="1:1" s="316" customFormat="1" x14ac:dyDescent="0.2">
      <c r="A273" s="346"/>
    </row>
    <row r="274" spans="1:1" s="316" customFormat="1" x14ac:dyDescent="0.2">
      <c r="A274" s="346"/>
    </row>
    <row r="275" spans="1:1" s="316" customFormat="1" x14ac:dyDescent="0.2">
      <c r="A275" s="346"/>
    </row>
    <row r="276" spans="1:1" s="316" customFormat="1" x14ac:dyDescent="0.2">
      <c r="A276" s="346"/>
    </row>
    <row r="277" spans="1:1" s="316" customFormat="1" x14ac:dyDescent="0.2">
      <c r="A277" s="346"/>
    </row>
    <row r="278" spans="1:1" s="316" customFormat="1" x14ac:dyDescent="0.2">
      <c r="A278" s="346"/>
    </row>
    <row r="279" spans="1:1" s="316" customFormat="1" x14ac:dyDescent="0.2">
      <c r="A279" s="346"/>
    </row>
    <row r="280" spans="1:1" s="316" customFormat="1" x14ac:dyDescent="0.2">
      <c r="A280" s="346"/>
    </row>
    <row r="281" spans="1:1" s="316" customFormat="1" x14ac:dyDescent="0.2">
      <c r="A281" s="346"/>
    </row>
    <row r="282" spans="1:1" s="316" customFormat="1" x14ac:dyDescent="0.2">
      <c r="A282" s="346"/>
    </row>
    <row r="283" spans="1:1" s="310" customFormat="1" x14ac:dyDescent="0.2">
      <c r="A283" s="141"/>
    </row>
    <row r="284" spans="1:1" s="316" customFormat="1" x14ac:dyDescent="0.2">
      <c r="A284" s="346"/>
    </row>
    <row r="285" spans="1:1" s="316" customFormat="1" x14ac:dyDescent="0.2">
      <c r="A285" s="346"/>
    </row>
    <row r="286" spans="1:1" s="316" customFormat="1" x14ac:dyDescent="0.2">
      <c r="A286" s="346"/>
    </row>
    <row r="287" spans="1:1" s="316" customFormat="1" x14ac:dyDescent="0.2">
      <c r="A287" s="346"/>
    </row>
    <row r="288" spans="1:1" s="316" customFormat="1" x14ac:dyDescent="0.2">
      <c r="A288" s="346"/>
    </row>
    <row r="289" spans="1:1" s="316" customFormat="1" x14ac:dyDescent="0.2">
      <c r="A289" s="346"/>
    </row>
    <row r="290" spans="1:1" s="316" customFormat="1" x14ac:dyDescent="0.2">
      <c r="A290" s="346"/>
    </row>
    <row r="291" spans="1:1" s="316" customFormat="1" x14ac:dyDescent="0.2">
      <c r="A291" s="346"/>
    </row>
    <row r="292" spans="1:1" s="316" customFormat="1" x14ac:dyDescent="0.2">
      <c r="A292" s="346"/>
    </row>
    <row r="293" spans="1:1" s="316" customFormat="1" x14ac:dyDescent="0.2">
      <c r="A293" s="346"/>
    </row>
    <row r="294" spans="1:1" s="316" customFormat="1" x14ac:dyDescent="0.2">
      <c r="A294" s="346"/>
    </row>
    <row r="295" spans="1:1" s="316" customFormat="1" x14ac:dyDescent="0.2">
      <c r="A295" s="346"/>
    </row>
    <row r="296" spans="1:1" s="316" customFormat="1" x14ac:dyDescent="0.2">
      <c r="A296" s="346"/>
    </row>
    <row r="297" spans="1:1" s="316" customFormat="1" x14ac:dyDescent="0.2">
      <c r="A297" s="346"/>
    </row>
    <row r="305" spans="1:1" s="310" customFormat="1" x14ac:dyDescent="0.2">
      <c r="A305" s="141"/>
    </row>
    <row r="306" spans="1:1" s="316" customFormat="1" x14ac:dyDescent="0.2">
      <c r="A306" s="346"/>
    </row>
    <row r="307" spans="1:1" s="316" customFormat="1" x14ac:dyDescent="0.2">
      <c r="A307" s="346"/>
    </row>
    <row r="308" spans="1:1" s="316" customFormat="1" x14ac:dyDescent="0.2">
      <c r="A308" s="346"/>
    </row>
    <row r="309" spans="1:1" s="316" customFormat="1" x14ac:dyDescent="0.2">
      <c r="A309" s="346"/>
    </row>
    <row r="310" spans="1:1" s="316" customFormat="1" x14ac:dyDescent="0.2">
      <c r="A310" s="346"/>
    </row>
    <row r="311" spans="1:1" s="316" customFormat="1" x14ac:dyDescent="0.2">
      <c r="A311" s="346"/>
    </row>
    <row r="312" spans="1:1" s="316" customFormat="1" x14ac:dyDescent="0.2">
      <c r="A312" s="346"/>
    </row>
    <row r="313" spans="1:1" s="316" customFormat="1" x14ac:dyDescent="0.2">
      <c r="A313" s="346"/>
    </row>
    <row r="314" spans="1:1" s="316" customFormat="1" x14ac:dyDescent="0.2">
      <c r="A314" s="346"/>
    </row>
    <row r="315" spans="1:1" s="316" customFormat="1" x14ac:dyDescent="0.2">
      <c r="A315" s="346"/>
    </row>
    <row r="316" spans="1:1" s="316" customFormat="1" x14ac:dyDescent="0.2">
      <c r="A316" s="346"/>
    </row>
    <row r="317" spans="1:1" s="316" customFormat="1" x14ac:dyDescent="0.2">
      <c r="A317" s="346"/>
    </row>
    <row r="318" spans="1:1" s="316" customFormat="1" x14ac:dyDescent="0.2">
      <c r="A318" s="346"/>
    </row>
    <row r="319" spans="1:1" s="316" customFormat="1" x14ac:dyDescent="0.2">
      <c r="A319" s="346"/>
    </row>
    <row r="320" spans="1:1" s="316" customFormat="1" x14ac:dyDescent="0.2">
      <c r="A320" s="346"/>
    </row>
    <row r="321" spans="1:1" s="316" customFormat="1" x14ac:dyDescent="0.2">
      <c r="A321" s="346"/>
    </row>
    <row r="322" spans="1:1" s="316" customFormat="1" x14ac:dyDescent="0.2">
      <c r="A322" s="346"/>
    </row>
    <row r="323" spans="1:1" s="316" customFormat="1" x14ac:dyDescent="0.2">
      <c r="A323" s="346"/>
    </row>
    <row r="324" spans="1:1" s="316" customFormat="1" x14ac:dyDescent="0.2">
      <c r="A324" s="346"/>
    </row>
    <row r="325" spans="1:1" s="316" customFormat="1" x14ac:dyDescent="0.2">
      <c r="A325" s="346"/>
    </row>
    <row r="326" spans="1:1" s="316" customFormat="1" x14ac:dyDescent="0.2">
      <c r="A326" s="346"/>
    </row>
    <row r="327" spans="1:1" s="310" customFormat="1" x14ac:dyDescent="0.2">
      <c r="A327" s="141"/>
    </row>
    <row r="328" spans="1:1" s="316" customFormat="1" x14ac:dyDescent="0.2">
      <c r="A328" s="346"/>
    </row>
    <row r="329" spans="1:1" s="316" customFormat="1" x14ac:dyDescent="0.2">
      <c r="A329" s="346"/>
    </row>
    <row r="330" spans="1:1" s="316" customFormat="1" x14ac:dyDescent="0.2">
      <c r="A330" s="346"/>
    </row>
    <row r="331" spans="1:1" s="316" customFormat="1" x14ac:dyDescent="0.2">
      <c r="A331" s="346"/>
    </row>
    <row r="332" spans="1:1" s="316" customFormat="1" x14ac:dyDescent="0.2">
      <c r="A332" s="346"/>
    </row>
    <row r="333" spans="1:1" s="316" customFormat="1" x14ac:dyDescent="0.2">
      <c r="A333" s="346"/>
    </row>
    <row r="334" spans="1:1" s="316" customFormat="1" x14ac:dyDescent="0.2">
      <c r="A334" s="346"/>
    </row>
    <row r="335" spans="1:1" s="316" customFormat="1" x14ac:dyDescent="0.2">
      <c r="A335" s="346"/>
    </row>
    <row r="336" spans="1:1" s="316" customFormat="1" x14ac:dyDescent="0.2">
      <c r="A336" s="346"/>
    </row>
    <row r="337" spans="1:1" s="316" customFormat="1" x14ac:dyDescent="0.2">
      <c r="A337" s="346"/>
    </row>
    <row r="338" spans="1:1" s="316" customFormat="1" x14ac:dyDescent="0.2">
      <c r="A338" s="346"/>
    </row>
    <row r="339" spans="1:1" s="316" customFormat="1" x14ac:dyDescent="0.2">
      <c r="A339" s="346"/>
    </row>
    <row r="340" spans="1:1" s="316" customFormat="1" x14ac:dyDescent="0.2">
      <c r="A340" s="346"/>
    </row>
    <row r="341" spans="1:1" s="316" customFormat="1" x14ac:dyDescent="0.2">
      <c r="A341" s="346"/>
    </row>
    <row r="349" spans="1:1" s="310" customFormat="1" x14ac:dyDescent="0.2">
      <c r="A349" s="141"/>
    </row>
    <row r="350" spans="1:1" s="316" customFormat="1" x14ac:dyDescent="0.2">
      <c r="A350" s="346"/>
    </row>
    <row r="351" spans="1:1" s="316" customFormat="1" x14ac:dyDescent="0.2">
      <c r="A351" s="346"/>
    </row>
    <row r="352" spans="1:1" s="316" customFormat="1" x14ac:dyDescent="0.2">
      <c r="A352" s="346"/>
    </row>
    <row r="353" spans="1:1" s="316" customFormat="1" x14ac:dyDescent="0.2">
      <c r="A353" s="346"/>
    </row>
    <row r="354" spans="1:1" s="316" customFormat="1" x14ac:dyDescent="0.2">
      <c r="A354" s="346"/>
    </row>
    <row r="355" spans="1:1" s="316" customFormat="1" x14ac:dyDescent="0.2">
      <c r="A355" s="346"/>
    </row>
    <row r="356" spans="1:1" s="316" customFormat="1" x14ac:dyDescent="0.2">
      <c r="A356" s="346"/>
    </row>
    <row r="357" spans="1:1" s="316" customFormat="1" x14ac:dyDescent="0.2">
      <c r="A357" s="346"/>
    </row>
    <row r="358" spans="1:1" s="316" customFormat="1" x14ac:dyDescent="0.2">
      <c r="A358" s="346"/>
    </row>
    <row r="359" spans="1:1" s="316" customFormat="1" x14ac:dyDescent="0.2">
      <c r="A359" s="346"/>
    </row>
    <row r="360" spans="1:1" s="316" customFormat="1" x14ac:dyDescent="0.2">
      <c r="A360" s="346"/>
    </row>
    <row r="361" spans="1:1" s="316" customFormat="1" x14ac:dyDescent="0.2">
      <c r="A361" s="346"/>
    </row>
    <row r="362" spans="1:1" s="316" customFormat="1" x14ac:dyDescent="0.2">
      <c r="A362" s="346"/>
    </row>
    <row r="363" spans="1:1" s="316" customFormat="1" x14ac:dyDescent="0.2">
      <c r="A363" s="346"/>
    </row>
    <row r="364" spans="1:1" s="316" customFormat="1" x14ac:dyDescent="0.2">
      <c r="A364" s="346"/>
    </row>
    <row r="365" spans="1:1" s="316" customFormat="1" x14ac:dyDescent="0.2">
      <c r="A365" s="346"/>
    </row>
    <row r="366" spans="1:1" s="316" customFormat="1" x14ac:dyDescent="0.2">
      <c r="A366" s="346"/>
    </row>
    <row r="367" spans="1:1" s="310" customFormat="1" x14ac:dyDescent="0.2">
      <c r="A367" s="141"/>
    </row>
    <row r="368" spans="1:1" s="316" customFormat="1" x14ac:dyDescent="0.2">
      <c r="A368" s="346"/>
    </row>
    <row r="369" spans="1:1" s="316" customFormat="1" x14ac:dyDescent="0.2">
      <c r="A369" s="346"/>
    </row>
    <row r="370" spans="1:1" s="316" customFormat="1" x14ac:dyDescent="0.2">
      <c r="A370" s="346"/>
    </row>
    <row r="371" spans="1:1" s="316" customFormat="1" x14ac:dyDescent="0.2">
      <c r="A371" s="346"/>
    </row>
    <row r="372" spans="1:1" s="316" customFormat="1" x14ac:dyDescent="0.2">
      <c r="A372" s="346"/>
    </row>
    <row r="373" spans="1:1" s="316" customFormat="1" x14ac:dyDescent="0.2">
      <c r="A373" s="346"/>
    </row>
    <row r="374" spans="1:1" s="316" customFormat="1" x14ac:dyDescent="0.2">
      <c r="A374" s="346"/>
    </row>
    <row r="375" spans="1:1" s="316" customFormat="1" x14ac:dyDescent="0.2">
      <c r="A375" s="346"/>
    </row>
    <row r="376" spans="1:1" s="316" customFormat="1" x14ac:dyDescent="0.2">
      <c r="A376" s="346"/>
    </row>
    <row r="377" spans="1:1" s="316" customFormat="1" x14ac:dyDescent="0.2">
      <c r="A377" s="346"/>
    </row>
    <row r="378" spans="1:1" s="316" customFormat="1" x14ac:dyDescent="0.2">
      <c r="A378" s="346"/>
    </row>
    <row r="379" spans="1:1" s="316" customFormat="1" x14ac:dyDescent="0.2">
      <c r="A379" s="346"/>
    </row>
    <row r="380" spans="1:1" s="316" customFormat="1" x14ac:dyDescent="0.2">
      <c r="A380" s="346"/>
    </row>
    <row r="381" spans="1:1" s="316" customFormat="1" x14ac:dyDescent="0.2">
      <c r="A381" s="346"/>
    </row>
    <row r="389" spans="1:1" s="310" customFormat="1" x14ac:dyDescent="0.2">
      <c r="A389" s="141"/>
    </row>
    <row r="390" spans="1:1" s="316" customFormat="1" x14ac:dyDescent="0.2">
      <c r="A390" s="346"/>
    </row>
    <row r="391" spans="1:1" s="316" customFormat="1" x14ac:dyDescent="0.2">
      <c r="A391" s="346"/>
    </row>
    <row r="392" spans="1:1" s="316" customFormat="1" x14ac:dyDescent="0.2">
      <c r="A392" s="346"/>
    </row>
    <row r="393" spans="1:1" s="316" customFormat="1" x14ac:dyDescent="0.2">
      <c r="A393" s="346"/>
    </row>
    <row r="394" spans="1:1" s="316" customFormat="1" x14ac:dyDescent="0.2">
      <c r="A394" s="346"/>
    </row>
    <row r="395" spans="1:1" s="316" customFormat="1" x14ac:dyDescent="0.2">
      <c r="A395" s="346"/>
    </row>
    <row r="396" spans="1:1" s="316" customFormat="1" x14ac:dyDescent="0.2">
      <c r="A396" s="346"/>
    </row>
    <row r="397" spans="1:1" s="316" customFormat="1" x14ac:dyDescent="0.2">
      <c r="A397" s="346"/>
    </row>
    <row r="398" spans="1:1" s="316" customFormat="1" x14ac:dyDescent="0.2">
      <c r="A398" s="346"/>
    </row>
    <row r="399" spans="1:1" s="316" customFormat="1" x14ac:dyDescent="0.2">
      <c r="A399" s="346"/>
    </row>
    <row r="400" spans="1:1" s="316" customFormat="1" x14ac:dyDescent="0.2">
      <c r="A400" s="346"/>
    </row>
    <row r="401" spans="1:1" s="316" customFormat="1" x14ac:dyDescent="0.2">
      <c r="A401" s="346"/>
    </row>
    <row r="402" spans="1:1" s="316" customFormat="1" x14ac:dyDescent="0.2">
      <c r="A402" s="346"/>
    </row>
    <row r="403" spans="1:1" s="316" customFormat="1" x14ac:dyDescent="0.2">
      <c r="A403" s="346"/>
    </row>
    <row r="404" spans="1:1" s="316" customFormat="1" x14ac:dyDescent="0.2">
      <c r="A404" s="346"/>
    </row>
    <row r="405" spans="1:1" s="316" customFormat="1" x14ac:dyDescent="0.2">
      <c r="A405" s="346"/>
    </row>
    <row r="406" spans="1:1" s="316" customFormat="1" x14ac:dyDescent="0.2">
      <c r="A406" s="346"/>
    </row>
    <row r="407" spans="1:1" s="310" customFormat="1" x14ac:dyDescent="0.2">
      <c r="A407" s="141"/>
    </row>
    <row r="408" spans="1:1" s="316" customFormat="1" x14ac:dyDescent="0.2">
      <c r="A408" s="346"/>
    </row>
    <row r="409" spans="1:1" s="316" customFormat="1" x14ac:dyDescent="0.2">
      <c r="A409" s="346"/>
    </row>
    <row r="410" spans="1:1" s="316" customFormat="1" x14ac:dyDescent="0.2">
      <c r="A410" s="346"/>
    </row>
    <row r="411" spans="1:1" s="316" customFormat="1" x14ac:dyDescent="0.2">
      <c r="A411" s="346"/>
    </row>
    <row r="412" spans="1:1" s="316" customFormat="1" x14ac:dyDescent="0.2">
      <c r="A412" s="346"/>
    </row>
    <row r="413" spans="1:1" s="316" customFormat="1" x14ac:dyDescent="0.2">
      <c r="A413" s="346"/>
    </row>
    <row r="414" spans="1:1" s="316" customFormat="1" x14ac:dyDescent="0.2">
      <c r="A414" s="346"/>
    </row>
    <row r="415" spans="1:1" s="316" customFormat="1" x14ac:dyDescent="0.2">
      <c r="A415" s="346"/>
    </row>
    <row r="416" spans="1:1" s="316" customFormat="1" x14ac:dyDescent="0.2">
      <c r="A416" s="346"/>
    </row>
    <row r="417" spans="1:1" s="316" customFormat="1" x14ac:dyDescent="0.2">
      <c r="A417" s="346"/>
    </row>
    <row r="418" spans="1:1" s="316" customFormat="1" x14ac:dyDescent="0.2">
      <c r="A418" s="346"/>
    </row>
    <row r="419" spans="1:1" s="316" customFormat="1" x14ac:dyDescent="0.2">
      <c r="A419" s="346"/>
    </row>
    <row r="420" spans="1:1" s="316" customFormat="1" x14ac:dyDescent="0.2">
      <c r="A420" s="346"/>
    </row>
    <row r="421" spans="1:1" s="316" customFormat="1" x14ac:dyDescent="0.2">
      <c r="A421" s="346"/>
    </row>
  </sheetData>
  <hyperlinks>
    <hyperlink ref="A1" location="Мазмуну!A1" display="МАЗМУНУНА  кайтуу" xr:uid="{00000000-0004-0000-8E00-000000000000}"/>
  </hyperlinks>
  <pageMargins left="0.7" right="0.7" top="0.75" bottom="0.75" header="0.3" footer="0.3"/>
  <pageSetup paperSize="9" orientation="portrait" verticalDpi="0"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AF423"/>
  <sheetViews>
    <sheetView workbookViewId="0">
      <selection activeCell="M40" sqref="M40"/>
    </sheetView>
  </sheetViews>
  <sheetFormatPr defaultColWidth="9.28515625" defaultRowHeight="12" x14ac:dyDescent="0.2"/>
  <cols>
    <col min="1" max="1" width="42" style="152" customWidth="1"/>
    <col min="2" max="2" width="9.28515625" style="226" hidden="1" customWidth="1"/>
    <col min="3" max="5" width="8.7109375" style="226" hidden="1" customWidth="1"/>
    <col min="6" max="6" width="8.71093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548</v>
      </c>
      <c r="B2" s="574"/>
      <c r="C2" s="574"/>
      <c r="D2" s="574"/>
      <c r="E2" s="574"/>
      <c r="P2" s="574"/>
      <c r="Q2" s="574"/>
      <c r="R2" s="574"/>
      <c r="S2" s="574"/>
      <c r="T2" s="574"/>
    </row>
    <row r="3" spans="1:32" s="573" customFormat="1" ht="18" customHeight="1" x14ac:dyDescent="0.25">
      <c r="A3" s="154" t="s">
        <v>549</v>
      </c>
      <c r="B3" s="574"/>
      <c r="C3" s="574"/>
      <c r="D3" s="574"/>
      <c r="E3" s="574"/>
      <c r="P3" s="574"/>
      <c r="Q3" s="574"/>
      <c r="R3" s="574"/>
      <c r="S3" s="574"/>
      <c r="T3" s="574"/>
    </row>
    <row r="4" spans="1:32" s="573" customFormat="1" ht="18" customHeight="1" x14ac:dyDescent="0.25">
      <c r="A4" s="154" t="s">
        <v>536</v>
      </c>
      <c r="B4" s="574"/>
      <c r="C4" s="574"/>
      <c r="D4" s="574"/>
      <c r="E4" s="574"/>
      <c r="P4" s="574"/>
      <c r="Q4" s="574"/>
      <c r="R4" s="574"/>
      <c r="S4" s="574"/>
      <c r="T4" s="574"/>
    </row>
    <row r="5" spans="1:32" ht="18.2" customHeight="1" thickBot="1" x14ac:dyDescent="0.25">
      <c r="A5" s="326" t="s">
        <v>521</v>
      </c>
      <c r="B5" s="584"/>
      <c r="C5" s="584"/>
      <c r="D5" s="584"/>
      <c r="E5" s="584"/>
      <c r="F5" s="584"/>
      <c r="G5" s="306"/>
      <c r="H5" s="306"/>
      <c r="I5" s="306"/>
      <c r="J5" s="306"/>
      <c r="K5" s="306"/>
      <c r="L5" s="306"/>
      <c r="M5" s="306"/>
    </row>
    <row r="6" spans="1:32" s="353" customFormat="1" ht="18" customHeight="1" thickBot="1" x14ac:dyDescent="0.25">
      <c r="A6" s="580"/>
      <c r="B6" s="580">
        <v>2014</v>
      </c>
      <c r="C6" s="580">
        <v>2015</v>
      </c>
      <c r="D6" s="580">
        <v>2016</v>
      </c>
      <c r="E6" s="580">
        <v>2017</v>
      </c>
      <c r="F6" s="580">
        <v>2018</v>
      </c>
      <c r="G6" s="575">
        <v>2019</v>
      </c>
      <c r="H6" s="580">
        <v>2020</v>
      </c>
      <c r="I6" s="575">
        <v>2021</v>
      </c>
      <c r="J6" s="580">
        <v>2022</v>
      </c>
      <c r="K6" s="575">
        <v>2023</v>
      </c>
      <c r="L6" s="580">
        <v>2024</v>
      </c>
      <c r="M6" s="575">
        <v>2025</v>
      </c>
    </row>
    <row r="7" spans="1:32" s="310" customFormat="1" x14ac:dyDescent="0.2">
      <c r="A7" s="141"/>
      <c r="B7" s="577"/>
      <c r="C7" s="577"/>
      <c r="D7" s="577"/>
      <c r="E7" s="577"/>
      <c r="F7" s="577"/>
      <c r="G7" s="577"/>
      <c r="H7" s="577"/>
      <c r="I7" s="577"/>
      <c r="J7" s="577"/>
      <c r="K7" s="577"/>
      <c r="L7" s="577"/>
      <c r="M7" s="577"/>
      <c r="N7" s="577"/>
      <c r="O7" s="577"/>
      <c r="P7" s="577"/>
      <c r="Q7" s="577"/>
      <c r="R7" s="577"/>
      <c r="S7" s="577"/>
      <c r="T7" s="577"/>
      <c r="U7" s="577"/>
      <c r="V7" s="577"/>
      <c r="W7" s="577"/>
      <c r="X7" s="577"/>
      <c r="Y7" s="577"/>
      <c r="Z7" s="577"/>
      <c r="AA7" s="577"/>
      <c r="AB7" s="577"/>
      <c r="AC7" s="577"/>
      <c r="AD7" s="577"/>
      <c r="AE7" s="577"/>
      <c r="AF7" s="577"/>
    </row>
    <row r="8" spans="1:32" s="312" customFormat="1" ht="39" customHeight="1" x14ac:dyDescent="0.2">
      <c r="A8" s="360" t="s">
        <v>508</v>
      </c>
      <c r="B8" s="323">
        <v>100</v>
      </c>
      <c r="C8" s="323">
        <v>100</v>
      </c>
      <c r="D8" s="323">
        <v>100</v>
      </c>
      <c r="E8" s="323">
        <v>100</v>
      </c>
      <c r="F8" s="323">
        <v>100</v>
      </c>
      <c r="G8" s="323">
        <v>100</v>
      </c>
      <c r="H8" s="323">
        <v>100</v>
      </c>
      <c r="I8" s="323">
        <v>100</v>
      </c>
      <c r="J8" s="323">
        <v>100</v>
      </c>
      <c r="K8" s="323">
        <v>100</v>
      </c>
      <c r="L8" s="323">
        <v>100</v>
      </c>
      <c r="M8" s="323">
        <v>100</v>
      </c>
      <c r="N8" s="578"/>
      <c r="O8" s="578"/>
      <c r="P8" s="578"/>
      <c r="Q8" s="578"/>
      <c r="R8" s="578"/>
      <c r="S8" s="578"/>
      <c r="T8" s="578"/>
      <c r="U8" s="578"/>
      <c r="V8" s="578"/>
      <c r="W8" s="578"/>
      <c r="X8" s="578"/>
      <c r="Y8" s="578"/>
      <c r="Z8" s="578"/>
      <c r="AA8" s="578"/>
      <c r="AB8" s="578"/>
      <c r="AC8" s="578"/>
      <c r="AD8" s="578"/>
      <c r="AE8" s="578"/>
      <c r="AF8" s="578"/>
    </row>
    <row r="9" spans="1:32" s="316" customFormat="1" ht="13.5" customHeight="1" x14ac:dyDescent="0.2">
      <c r="A9" s="346" t="s">
        <v>488</v>
      </c>
      <c r="B9" s="362"/>
      <c r="C9" s="362"/>
      <c r="D9" s="362"/>
      <c r="E9" s="362"/>
      <c r="F9" s="362"/>
      <c r="G9" s="333"/>
      <c r="H9" s="333"/>
      <c r="I9" s="333"/>
      <c r="J9" s="333"/>
      <c r="K9" s="333"/>
      <c r="L9" s="333"/>
      <c r="M9" s="333"/>
      <c r="N9" s="362"/>
      <c r="O9" s="362"/>
      <c r="P9" s="362"/>
      <c r="Q9" s="362"/>
      <c r="R9" s="362"/>
      <c r="S9" s="362"/>
      <c r="T9" s="362"/>
      <c r="U9" s="362"/>
      <c r="V9" s="362"/>
      <c r="W9" s="362"/>
      <c r="X9" s="362"/>
      <c r="Y9" s="362"/>
      <c r="Z9" s="362"/>
      <c r="AA9" s="362"/>
      <c r="AB9" s="362"/>
      <c r="AC9" s="362"/>
      <c r="AD9" s="362"/>
      <c r="AE9" s="362"/>
      <c r="AF9" s="362"/>
    </row>
    <row r="10" spans="1:32" s="316" customFormat="1" ht="13.5" customHeight="1" x14ac:dyDescent="0.2">
      <c r="A10" s="346" t="s">
        <v>489</v>
      </c>
      <c r="B10" s="39">
        <v>39.1</v>
      </c>
      <c r="C10" s="39">
        <v>17.399999999999999</v>
      </c>
      <c r="D10" s="39">
        <v>20.3</v>
      </c>
      <c r="E10" s="39">
        <v>26.9</v>
      </c>
      <c r="F10" s="39">
        <v>26.7</v>
      </c>
      <c r="G10" s="39">
        <v>26.1</v>
      </c>
      <c r="H10" s="39">
        <v>23.7</v>
      </c>
      <c r="I10" s="39">
        <v>23.8</v>
      </c>
      <c r="J10" s="39">
        <v>25.3</v>
      </c>
      <c r="K10" s="39">
        <v>26.1</v>
      </c>
      <c r="L10" s="39">
        <v>31.6</v>
      </c>
      <c r="M10" s="39">
        <v>36.996581555573663</v>
      </c>
      <c r="N10" s="362"/>
      <c r="O10" s="362"/>
      <c r="P10" s="362"/>
      <c r="Q10" s="362"/>
      <c r="R10" s="362"/>
      <c r="S10" s="362"/>
      <c r="T10" s="362"/>
      <c r="U10" s="362"/>
      <c r="V10" s="362"/>
      <c r="W10" s="362"/>
      <c r="X10" s="362"/>
      <c r="Y10" s="362"/>
      <c r="Z10" s="362"/>
      <c r="AA10" s="362"/>
      <c r="AB10" s="362"/>
      <c r="AC10" s="362"/>
      <c r="AD10" s="362"/>
      <c r="AE10" s="362"/>
      <c r="AF10" s="362"/>
    </row>
    <row r="11" spans="1:32" s="316" customFormat="1" ht="13.5" customHeight="1" x14ac:dyDescent="0.2">
      <c r="A11" s="579" t="s">
        <v>406</v>
      </c>
      <c r="B11" s="39"/>
      <c r="C11" s="39"/>
      <c r="D11" s="39"/>
      <c r="E11" s="39"/>
      <c r="F11" s="39"/>
      <c r="G11" s="39"/>
      <c r="H11" s="39"/>
      <c r="I11" s="39"/>
      <c r="J11" s="39"/>
      <c r="K11" s="39"/>
      <c r="L11" s="39"/>
      <c r="M11" s="39"/>
      <c r="N11" s="362"/>
      <c r="O11" s="362"/>
      <c r="P11" s="362"/>
      <c r="Q11" s="362"/>
      <c r="R11" s="362"/>
      <c r="S11" s="362"/>
      <c r="T11" s="362"/>
      <c r="U11" s="362"/>
      <c r="V11" s="362"/>
      <c r="W11" s="362"/>
      <c r="X11" s="362"/>
      <c r="Y11" s="362"/>
      <c r="Z11" s="362"/>
      <c r="AA11" s="362"/>
      <c r="AB11" s="362"/>
      <c r="AC11" s="362"/>
      <c r="AD11" s="362"/>
      <c r="AE11" s="362"/>
      <c r="AF11" s="362"/>
    </row>
    <row r="12" spans="1:32" s="316" customFormat="1" ht="24" customHeight="1" x14ac:dyDescent="0.2">
      <c r="A12" s="349" t="s">
        <v>490</v>
      </c>
      <c r="B12" s="39">
        <v>1.9</v>
      </c>
      <c r="C12" s="39">
        <v>2.9</v>
      </c>
      <c r="D12" s="39">
        <v>17.100000000000001</v>
      </c>
      <c r="E12" s="39">
        <v>10.6</v>
      </c>
      <c r="F12" s="39">
        <v>11</v>
      </c>
      <c r="G12" s="39">
        <v>11.8</v>
      </c>
      <c r="H12" s="39">
        <v>15.9</v>
      </c>
      <c r="I12" s="39">
        <v>18.2</v>
      </c>
      <c r="J12" s="39">
        <v>14.9</v>
      </c>
      <c r="K12" s="39">
        <v>14.9</v>
      </c>
      <c r="L12" s="39">
        <v>13.3</v>
      </c>
      <c r="M12" s="39">
        <v>13.302587232852673</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3.5" customHeight="1" x14ac:dyDescent="0.2">
      <c r="A13" s="349" t="s">
        <v>491</v>
      </c>
      <c r="B13" s="39">
        <v>4.4000000000000004</v>
      </c>
      <c r="C13" s="39">
        <v>4.0999999999999996</v>
      </c>
      <c r="D13" s="39">
        <v>2.5</v>
      </c>
      <c r="E13" s="39">
        <v>1.2</v>
      </c>
      <c r="F13" s="39">
        <v>1.3</v>
      </c>
      <c r="G13" s="39">
        <v>1.1000000000000001</v>
      </c>
      <c r="H13" s="39">
        <v>1</v>
      </c>
      <c r="I13" s="39">
        <v>1</v>
      </c>
      <c r="J13" s="39">
        <v>1</v>
      </c>
      <c r="K13" s="39">
        <v>0.9</v>
      </c>
      <c r="L13" s="39">
        <v>0.9</v>
      </c>
      <c r="M13" s="39">
        <v>0.85415349499805981</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3.5" customHeight="1" x14ac:dyDescent="0.2">
      <c r="A14" s="349" t="s">
        <v>492</v>
      </c>
      <c r="B14" s="39">
        <v>0.4</v>
      </c>
      <c r="C14" s="39">
        <v>0.3</v>
      </c>
      <c r="D14" s="39">
        <v>0.5</v>
      </c>
      <c r="E14" s="39">
        <v>0.5</v>
      </c>
      <c r="F14" s="39">
        <v>0.4</v>
      </c>
      <c r="G14" s="39">
        <v>0.5</v>
      </c>
      <c r="H14" s="39">
        <v>0.5</v>
      </c>
      <c r="I14" s="39">
        <v>0.5</v>
      </c>
      <c r="J14" s="39">
        <v>0.5</v>
      </c>
      <c r="K14" s="39">
        <v>0.5</v>
      </c>
      <c r="L14" s="39">
        <v>0.5</v>
      </c>
      <c r="M14" s="39">
        <v>0.54823094844577314</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3.5" customHeight="1" x14ac:dyDescent="0.2">
      <c r="A15" s="346" t="s">
        <v>493</v>
      </c>
      <c r="B15" s="39">
        <v>40.700000000000003</v>
      </c>
      <c r="C15" s="39">
        <v>31.3</v>
      </c>
      <c r="D15" s="39">
        <v>51.4</v>
      </c>
      <c r="E15" s="39">
        <v>41.4</v>
      </c>
      <c r="F15" s="39">
        <v>33.700000000000003</v>
      </c>
      <c r="G15" s="39">
        <v>35.700000000000003</v>
      </c>
      <c r="H15" s="39">
        <v>28.5</v>
      </c>
      <c r="I15" s="39">
        <v>31.1</v>
      </c>
      <c r="J15" s="39">
        <v>30.6</v>
      </c>
      <c r="K15" s="39">
        <v>32.5</v>
      </c>
      <c r="L15" s="39">
        <v>30.2</v>
      </c>
      <c r="M15" s="39">
        <v>27.274025939387634</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3.5" customHeight="1" x14ac:dyDescent="0.2">
      <c r="A16" s="346" t="s">
        <v>494</v>
      </c>
      <c r="B16" s="39">
        <v>6.9</v>
      </c>
      <c r="C16" s="39">
        <v>5.4</v>
      </c>
      <c r="D16" s="39">
        <v>8.8000000000000007</v>
      </c>
      <c r="E16" s="39">
        <v>7</v>
      </c>
      <c r="F16" s="39">
        <v>5.7</v>
      </c>
      <c r="G16" s="39">
        <v>5.6</v>
      </c>
      <c r="H16" s="39">
        <v>4</v>
      </c>
      <c r="I16" s="39">
        <v>4.8</v>
      </c>
      <c r="J16" s="39">
        <v>4.8</v>
      </c>
      <c r="K16" s="39">
        <v>5.2</v>
      </c>
      <c r="L16" s="39">
        <v>4.9000000000000004</v>
      </c>
      <c r="M16" s="39">
        <v>4.3707427247057522</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3.5" customHeight="1" x14ac:dyDescent="0.2">
      <c r="A17" s="346" t="s">
        <v>495</v>
      </c>
      <c r="B17" s="39">
        <v>4.0999999999999996</v>
      </c>
      <c r="C17" s="39">
        <v>1.8</v>
      </c>
      <c r="D17" s="39">
        <v>6.6</v>
      </c>
      <c r="E17" s="39">
        <v>10.3</v>
      </c>
      <c r="F17" s="39">
        <v>19</v>
      </c>
      <c r="G17" s="39">
        <v>25.9</v>
      </c>
      <c r="H17" s="39">
        <v>36.1</v>
      </c>
      <c r="I17" s="39">
        <v>33.200000000000003</v>
      </c>
      <c r="J17" s="39">
        <v>29.6</v>
      </c>
      <c r="K17" s="39">
        <v>25.7</v>
      </c>
      <c r="L17" s="39">
        <v>21.3</v>
      </c>
      <c r="M17" s="39">
        <v>18.77598985373286</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3.5" customHeight="1" x14ac:dyDescent="0.2">
      <c r="A18" s="346" t="s">
        <v>496</v>
      </c>
      <c r="B18" s="39">
        <v>9.1999999999999993</v>
      </c>
      <c r="C18" s="39">
        <v>44.1</v>
      </c>
      <c r="D18" s="39">
        <v>12.9</v>
      </c>
      <c r="E18" s="39">
        <v>14.4</v>
      </c>
      <c r="F18" s="39">
        <v>14.9</v>
      </c>
      <c r="G18" s="39">
        <v>6.6</v>
      </c>
      <c r="H18" s="39">
        <v>7.6</v>
      </c>
      <c r="I18" s="39">
        <v>7.2</v>
      </c>
      <c r="J18" s="39">
        <v>9.6999999999999993</v>
      </c>
      <c r="K18" s="39">
        <v>10.6</v>
      </c>
      <c r="L18" s="39">
        <v>12</v>
      </c>
      <c r="M18" s="39">
        <v>12.582659926600082</v>
      </c>
      <c r="N18" s="362"/>
      <c r="O18" s="362"/>
      <c r="P18" s="362"/>
      <c r="Q18" s="362"/>
      <c r="R18" s="362"/>
      <c r="S18" s="362"/>
      <c r="T18" s="362"/>
      <c r="U18" s="362"/>
      <c r="V18" s="362"/>
      <c r="W18" s="362"/>
      <c r="X18" s="362"/>
      <c r="Y18" s="362"/>
      <c r="Z18" s="362"/>
      <c r="AA18" s="362"/>
      <c r="AB18" s="362"/>
      <c r="AC18" s="362"/>
      <c r="AD18" s="362"/>
      <c r="AE18" s="362"/>
      <c r="AF18" s="362"/>
    </row>
    <row r="19" spans="1:32" s="316" customFormat="1" ht="12.75" thickBot="1" x14ac:dyDescent="0.25">
      <c r="A19" s="350"/>
      <c r="B19" s="341"/>
      <c r="C19" s="341"/>
      <c r="D19" s="341"/>
      <c r="E19" s="341"/>
      <c r="F19" s="341"/>
      <c r="G19" s="328"/>
      <c r="H19" s="328"/>
      <c r="I19" s="328"/>
      <c r="J19" s="328"/>
      <c r="K19" s="328"/>
      <c r="L19" s="328"/>
      <c r="M19" s="328"/>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ht="13.5" x14ac:dyDescent="0.2">
      <c r="A21" s="595"/>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316" customFormat="1" x14ac:dyDescent="0.2">
      <c r="A22" s="596"/>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row>
    <row r="23" spans="1:32" s="316" customFormat="1" x14ac:dyDescent="0.2">
      <c r="A23" s="346"/>
      <c r="B23" s="362"/>
      <c r="C23" s="362"/>
      <c r="D23" s="362"/>
      <c r="E23" s="362"/>
      <c r="F23" s="362"/>
      <c r="G23" s="362"/>
      <c r="H23" s="362"/>
      <c r="I23" s="362"/>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row>
    <row r="24" spans="1:32" s="316" customFormat="1" x14ac:dyDescent="0.2">
      <c r="A24" s="346"/>
      <c r="B24" s="362"/>
      <c r="C24" s="362"/>
      <c r="D24" s="362"/>
      <c r="E24" s="362"/>
      <c r="F24" s="362"/>
      <c r="G24" s="362"/>
      <c r="H24" s="362"/>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row>
    <row r="25" spans="1:32" s="573" customFormat="1" ht="18" customHeight="1" x14ac:dyDescent="0.25">
      <c r="A25" s="154" t="s">
        <v>550</v>
      </c>
      <c r="B25" s="574"/>
      <c r="C25" s="574"/>
      <c r="D25" s="574"/>
      <c r="E25" s="574"/>
      <c r="P25" s="574"/>
      <c r="Q25" s="574"/>
      <c r="R25" s="574"/>
      <c r="S25" s="574"/>
      <c r="T25" s="574"/>
    </row>
    <row r="26" spans="1:32" s="573" customFormat="1" ht="18" customHeight="1" x14ac:dyDescent="0.25">
      <c r="A26" s="154" t="s">
        <v>551</v>
      </c>
      <c r="B26" s="574"/>
      <c r="C26" s="574"/>
      <c r="D26" s="574"/>
      <c r="E26" s="574"/>
      <c r="P26" s="574"/>
      <c r="Q26" s="574"/>
      <c r="R26" s="574"/>
      <c r="S26" s="574"/>
      <c r="T26" s="574"/>
    </row>
    <row r="27" spans="1:32" s="585" customFormat="1" ht="18" customHeight="1" thickBot="1" x14ac:dyDescent="0.25">
      <c r="A27" s="326" t="s">
        <v>524</v>
      </c>
      <c r="B27" s="593"/>
      <c r="C27" s="593"/>
      <c r="D27" s="593"/>
      <c r="E27" s="593"/>
      <c r="F27" s="593"/>
      <c r="G27" s="306"/>
      <c r="H27" s="306"/>
      <c r="I27" s="306"/>
      <c r="J27" s="306"/>
      <c r="K27" s="306"/>
      <c r="L27" s="306"/>
      <c r="M27" s="306"/>
    </row>
    <row r="28" spans="1:32" s="310" customFormat="1" ht="18" customHeight="1" thickBot="1" x14ac:dyDescent="0.25">
      <c r="A28" s="580"/>
      <c r="B28" s="580">
        <v>2014</v>
      </c>
      <c r="C28" s="580">
        <v>2015</v>
      </c>
      <c r="D28" s="580">
        <v>2016</v>
      </c>
      <c r="E28" s="580">
        <v>2017</v>
      </c>
      <c r="F28" s="580">
        <v>2018</v>
      </c>
      <c r="G28" s="575">
        <v>2019</v>
      </c>
      <c r="H28" s="580">
        <v>2020</v>
      </c>
      <c r="I28" s="575">
        <v>2021</v>
      </c>
      <c r="J28" s="580">
        <v>2022</v>
      </c>
      <c r="K28" s="575">
        <v>2023</v>
      </c>
      <c r="L28" s="580">
        <v>2024</v>
      </c>
      <c r="M28" s="575">
        <v>2025</v>
      </c>
      <c r="N28" s="577"/>
      <c r="O28" s="577"/>
      <c r="P28" s="577"/>
      <c r="Q28" s="577"/>
      <c r="R28" s="577"/>
      <c r="S28" s="577"/>
      <c r="T28" s="577"/>
      <c r="U28" s="577"/>
      <c r="V28" s="577"/>
      <c r="W28" s="577"/>
      <c r="X28" s="577"/>
      <c r="Y28" s="577"/>
      <c r="Z28" s="577"/>
      <c r="AA28" s="577"/>
      <c r="AB28" s="577"/>
      <c r="AC28" s="577"/>
      <c r="AD28" s="577"/>
      <c r="AE28" s="577"/>
      <c r="AF28" s="577"/>
    </row>
    <row r="29" spans="1:32" s="312" customFormat="1" x14ac:dyDescent="0.2">
      <c r="A29" s="141"/>
      <c r="B29" s="578"/>
      <c r="C29" s="578"/>
      <c r="D29" s="578"/>
      <c r="E29" s="578"/>
      <c r="F29" s="578"/>
      <c r="G29" s="577"/>
      <c r="H29" s="577"/>
      <c r="I29" s="577"/>
      <c r="J29" s="577"/>
      <c r="K29" s="577"/>
      <c r="L29" s="577"/>
      <c r="M29" s="577"/>
      <c r="N29" s="578"/>
      <c r="O29" s="578"/>
      <c r="P29" s="578"/>
      <c r="Q29" s="578"/>
      <c r="R29" s="578"/>
      <c r="S29" s="578"/>
      <c r="T29" s="578"/>
      <c r="U29" s="578"/>
      <c r="V29" s="578"/>
      <c r="W29" s="578"/>
      <c r="X29" s="578"/>
      <c r="Y29" s="578"/>
      <c r="Z29" s="578"/>
      <c r="AA29" s="578"/>
      <c r="AB29" s="578"/>
      <c r="AC29" s="578"/>
      <c r="AD29" s="578"/>
      <c r="AE29" s="578"/>
      <c r="AF29" s="578"/>
    </row>
    <row r="30" spans="1:32" s="316" customFormat="1" ht="39" customHeight="1" x14ac:dyDescent="0.2">
      <c r="A30" s="360" t="s">
        <v>508</v>
      </c>
      <c r="B30" s="323">
        <v>100</v>
      </c>
      <c r="C30" s="323">
        <v>100</v>
      </c>
      <c r="D30" s="323">
        <v>100</v>
      </c>
      <c r="E30" s="323">
        <v>100</v>
      </c>
      <c r="F30" s="323">
        <v>100</v>
      </c>
      <c r="G30" s="323">
        <v>100</v>
      </c>
      <c r="H30" s="323">
        <v>100</v>
      </c>
      <c r="I30" s="323">
        <v>100</v>
      </c>
      <c r="J30" s="323">
        <v>100</v>
      </c>
      <c r="K30" s="323">
        <v>100</v>
      </c>
      <c r="L30" s="323">
        <v>100</v>
      </c>
      <c r="M30" s="323">
        <v>100</v>
      </c>
      <c r="N30" s="362"/>
      <c r="O30" s="362"/>
      <c r="P30" s="362"/>
      <c r="Q30" s="362"/>
      <c r="R30" s="362"/>
      <c r="S30" s="362"/>
      <c r="T30" s="362"/>
      <c r="U30" s="362"/>
      <c r="V30" s="362"/>
      <c r="W30" s="362"/>
      <c r="X30" s="362"/>
      <c r="Y30" s="362"/>
      <c r="Z30" s="362"/>
      <c r="AA30" s="362"/>
      <c r="AB30" s="362"/>
      <c r="AC30" s="362"/>
      <c r="AD30" s="362"/>
      <c r="AE30" s="362"/>
      <c r="AF30" s="362"/>
    </row>
    <row r="31" spans="1:32" s="316" customFormat="1" ht="13.5" customHeight="1" x14ac:dyDescent="0.2">
      <c r="A31" s="346" t="s">
        <v>488</v>
      </c>
      <c r="B31" s="362"/>
      <c r="C31" s="362"/>
      <c r="D31" s="362"/>
      <c r="E31" s="362"/>
      <c r="F31" s="362"/>
      <c r="G31" s="333"/>
      <c r="H31" s="333"/>
      <c r="I31" s="333"/>
      <c r="J31" s="333"/>
      <c r="K31" s="333"/>
      <c r="L31" s="333"/>
      <c r="M31" s="333"/>
      <c r="N31" s="362"/>
      <c r="O31" s="362"/>
      <c r="P31" s="362"/>
      <c r="Q31" s="362"/>
      <c r="R31" s="362"/>
      <c r="S31" s="362"/>
      <c r="T31" s="362"/>
      <c r="U31" s="362"/>
      <c r="V31" s="362"/>
      <c r="W31" s="362"/>
      <c r="X31" s="362"/>
      <c r="Y31" s="362"/>
      <c r="Z31" s="362"/>
      <c r="AA31" s="362"/>
      <c r="AB31" s="362"/>
      <c r="AC31" s="362"/>
      <c r="AD31" s="362"/>
      <c r="AE31" s="362"/>
      <c r="AF31" s="362"/>
    </row>
    <row r="32" spans="1:32" s="316" customFormat="1" ht="13.5" customHeight="1" x14ac:dyDescent="0.2">
      <c r="A32" s="346" t="s">
        <v>489</v>
      </c>
      <c r="B32" s="39">
        <v>78.8</v>
      </c>
      <c r="C32" s="39">
        <v>68.400000000000006</v>
      </c>
      <c r="D32" s="39">
        <v>61.6</v>
      </c>
      <c r="E32" s="39">
        <v>59.7</v>
      </c>
      <c r="F32" s="39">
        <v>46.9</v>
      </c>
      <c r="G32" s="39">
        <v>53.7</v>
      </c>
      <c r="H32" s="39">
        <v>48.6</v>
      </c>
      <c r="I32" s="39">
        <v>59.1</v>
      </c>
      <c r="J32" s="39">
        <v>54.6</v>
      </c>
      <c r="K32" s="39">
        <v>55.2</v>
      </c>
      <c r="L32" s="39">
        <v>52.2</v>
      </c>
      <c r="M32" s="39">
        <v>46.391999272585409</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3.5" customHeight="1" x14ac:dyDescent="0.2">
      <c r="A33" s="579" t="s">
        <v>406</v>
      </c>
      <c r="B33" s="39"/>
      <c r="C33" s="39"/>
      <c r="D33" s="39"/>
      <c r="E33" s="39"/>
      <c r="F33" s="39"/>
      <c r="G33" s="39"/>
      <c r="H33" s="39"/>
      <c r="I33" s="39"/>
      <c r="J33" s="39"/>
      <c r="K33" s="39"/>
      <c r="L33" s="39"/>
      <c r="M33" s="39"/>
      <c r="N33" s="362"/>
      <c r="O33" s="362"/>
      <c r="P33" s="362"/>
      <c r="Q33" s="362"/>
      <c r="R33" s="362"/>
      <c r="S33" s="362"/>
      <c r="T33" s="362"/>
      <c r="U33" s="362"/>
      <c r="V33" s="362"/>
      <c r="W33" s="362"/>
      <c r="X33" s="362"/>
      <c r="Y33" s="362"/>
      <c r="Z33" s="362"/>
      <c r="AA33" s="362"/>
      <c r="AB33" s="362"/>
      <c r="AC33" s="362"/>
      <c r="AD33" s="362"/>
      <c r="AE33" s="362"/>
      <c r="AF33" s="362"/>
    </row>
    <row r="34" spans="1:32" s="316" customFormat="1" ht="24.75" customHeight="1" x14ac:dyDescent="0.2">
      <c r="A34" s="349" t="s">
        <v>490</v>
      </c>
      <c r="B34" s="39">
        <v>5.9</v>
      </c>
      <c r="C34" s="39">
        <v>4.3</v>
      </c>
      <c r="D34" s="39">
        <v>28</v>
      </c>
      <c r="E34" s="39">
        <v>28.6</v>
      </c>
      <c r="F34" s="39">
        <v>7.2</v>
      </c>
      <c r="G34" s="39">
        <v>23.7</v>
      </c>
      <c r="H34" s="39">
        <v>6.5</v>
      </c>
      <c r="I34" s="39">
        <v>28.7</v>
      </c>
      <c r="J34" s="39">
        <v>6.1</v>
      </c>
      <c r="K34" s="39">
        <v>21.6</v>
      </c>
      <c r="L34" s="39">
        <v>11.9</v>
      </c>
      <c r="M34" s="39">
        <v>12.930420506215718</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3.5" customHeight="1" x14ac:dyDescent="0.2">
      <c r="A35" s="349" t="s">
        <v>491</v>
      </c>
      <c r="B35" s="39">
        <v>38.299999999999997</v>
      </c>
      <c r="C35" s="39">
        <v>27</v>
      </c>
      <c r="D35" s="39">
        <v>24.6</v>
      </c>
      <c r="E35" s="39">
        <v>20.2</v>
      </c>
      <c r="F35" s="39">
        <v>24.4</v>
      </c>
      <c r="G35" s="39">
        <v>17</v>
      </c>
      <c r="H35" s="39">
        <v>27.7</v>
      </c>
      <c r="I35" s="39">
        <v>18.7</v>
      </c>
      <c r="J35" s="39">
        <v>30.4</v>
      </c>
      <c r="K35" s="39">
        <v>19.100000000000001</v>
      </c>
      <c r="L35" s="39">
        <v>22.9</v>
      </c>
      <c r="M35" s="39">
        <v>18.413981366491843</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3.5" customHeight="1" x14ac:dyDescent="0.2">
      <c r="A36" s="349" t="s">
        <v>492</v>
      </c>
      <c r="B36" s="39">
        <v>6.3</v>
      </c>
      <c r="C36" s="39">
        <v>5.7</v>
      </c>
      <c r="D36" s="39">
        <v>8.4</v>
      </c>
      <c r="E36" s="39">
        <v>9.6</v>
      </c>
      <c r="F36" s="39">
        <v>13.5</v>
      </c>
      <c r="G36" s="39">
        <v>11.4</v>
      </c>
      <c r="H36" s="39">
        <v>13.1</v>
      </c>
      <c r="I36" s="39">
        <v>10.6</v>
      </c>
      <c r="J36" s="39">
        <v>14.9</v>
      </c>
      <c r="K36" s="39">
        <v>12.6</v>
      </c>
      <c r="L36" s="39">
        <v>14.3</v>
      </c>
      <c r="M36" s="39">
        <v>11.542504524537973</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3.5" customHeight="1" x14ac:dyDescent="0.2">
      <c r="A37" s="346" t="s">
        <v>493</v>
      </c>
      <c r="B37" s="39">
        <v>22.2</v>
      </c>
      <c r="C37" s="39">
        <v>19.600000000000001</v>
      </c>
      <c r="D37" s="39">
        <v>21.8</v>
      </c>
      <c r="E37" s="39">
        <v>22.7</v>
      </c>
      <c r="F37" s="39">
        <v>27.3</v>
      </c>
      <c r="G37" s="39">
        <v>26.4</v>
      </c>
      <c r="H37" s="39">
        <v>27.4</v>
      </c>
      <c r="I37" s="39">
        <v>21.6</v>
      </c>
      <c r="J37" s="39">
        <v>25.8</v>
      </c>
      <c r="K37" s="39">
        <v>28</v>
      </c>
      <c r="L37" s="39">
        <v>30.5</v>
      </c>
      <c r="M37" s="39">
        <v>25.370435812389104</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3.5" customHeight="1" x14ac:dyDescent="0.2">
      <c r="A38" s="346" t="s">
        <v>494</v>
      </c>
      <c r="B38" s="39">
        <v>3.8</v>
      </c>
      <c r="C38" s="39">
        <v>3.4</v>
      </c>
      <c r="D38" s="39">
        <v>3.4</v>
      </c>
      <c r="E38" s="39">
        <v>3.6</v>
      </c>
      <c r="F38" s="39">
        <v>4.5</v>
      </c>
      <c r="G38" s="39">
        <v>4.2</v>
      </c>
      <c r="H38" s="39">
        <v>4.5999999999999996</v>
      </c>
      <c r="I38" s="39">
        <v>3.6</v>
      </c>
      <c r="J38" s="39">
        <v>4.3</v>
      </c>
      <c r="K38" s="39">
        <v>4.8</v>
      </c>
      <c r="L38" s="39">
        <v>4.8</v>
      </c>
      <c r="M38" s="39">
        <v>4.5768606094925151</v>
      </c>
      <c r="N38" s="362"/>
      <c r="O38" s="362"/>
      <c r="P38" s="362"/>
      <c r="Q38" s="362"/>
      <c r="R38" s="362"/>
      <c r="S38" s="362"/>
      <c r="T38" s="362"/>
      <c r="U38" s="362"/>
      <c r="V38" s="362"/>
      <c r="W38" s="362"/>
      <c r="X38" s="362"/>
      <c r="Y38" s="362"/>
      <c r="Z38" s="362"/>
      <c r="AA38" s="362"/>
      <c r="AB38" s="362"/>
      <c r="AC38" s="362"/>
      <c r="AD38" s="362"/>
      <c r="AE38" s="362"/>
      <c r="AF38" s="362"/>
    </row>
    <row r="39" spans="1:32" s="316" customFormat="1" ht="13.5" customHeight="1" x14ac:dyDescent="0.2">
      <c r="A39" s="346" t="s">
        <v>495</v>
      </c>
      <c r="B39" s="39">
        <v>4.8</v>
      </c>
      <c r="C39" s="39">
        <v>2.9</v>
      </c>
      <c r="D39" s="39">
        <v>3</v>
      </c>
      <c r="E39" s="39">
        <v>4.0999999999999996</v>
      </c>
      <c r="F39" s="39">
        <v>6.4</v>
      </c>
      <c r="G39" s="39">
        <v>7.1</v>
      </c>
      <c r="H39" s="39">
        <v>7.1</v>
      </c>
      <c r="I39" s="39">
        <v>4.9000000000000004</v>
      </c>
      <c r="J39" s="39">
        <v>8.4</v>
      </c>
      <c r="K39" s="39">
        <v>6.1</v>
      </c>
      <c r="L39" s="39">
        <v>6.7</v>
      </c>
      <c r="M39" s="39">
        <v>2.4903745439311704</v>
      </c>
      <c r="N39" s="362"/>
      <c r="O39" s="362"/>
      <c r="P39" s="362"/>
      <c r="Q39" s="362"/>
      <c r="R39" s="362"/>
      <c r="S39" s="362"/>
      <c r="T39" s="362"/>
      <c r="U39" s="362"/>
      <c r="V39" s="362"/>
      <c r="W39" s="362"/>
      <c r="X39" s="362"/>
      <c r="Y39" s="362"/>
      <c r="Z39" s="362"/>
      <c r="AA39" s="362"/>
      <c r="AB39" s="362"/>
      <c r="AC39" s="362"/>
      <c r="AD39" s="362"/>
      <c r="AE39" s="362"/>
      <c r="AF39" s="362"/>
    </row>
    <row r="40" spans="1:32" s="316" customFormat="1" ht="13.5" customHeight="1" x14ac:dyDescent="0.2">
      <c r="A40" s="346" t="s">
        <v>496</v>
      </c>
      <c r="B40" s="39">
        <v>7.5</v>
      </c>
      <c r="C40" s="39">
        <v>5.7</v>
      </c>
      <c r="D40" s="39">
        <v>10.199999999999999</v>
      </c>
      <c r="E40" s="39">
        <v>9.9</v>
      </c>
      <c r="F40" s="39">
        <v>14.9</v>
      </c>
      <c r="G40" s="39">
        <v>8.6</v>
      </c>
      <c r="H40" s="39">
        <v>12.3</v>
      </c>
      <c r="I40" s="39">
        <v>10.8</v>
      </c>
      <c r="J40" s="39">
        <v>6.8</v>
      </c>
      <c r="K40" s="39">
        <v>5.9</v>
      </c>
      <c r="L40" s="39">
        <v>5.9</v>
      </c>
      <c r="M40" s="39">
        <v>21.17032976160182</v>
      </c>
      <c r="N40" s="362"/>
      <c r="O40" s="362"/>
      <c r="P40" s="362"/>
      <c r="Q40" s="362"/>
      <c r="R40" s="362"/>
      <c r="S40" s="362"/>
      <c r="T40" s="362"/>
      <c r="U40" s="362"/>
      <c r="V40" s="362"/>
      <c r="W40" s="362"/>
      <c r="X40" s="362"/>
      <c r="Y40" s="362"/>
      <c r="Z40" s="362"/>
      <c r="AA40" s="362"/>
      <c r="AB40" s="362"/>
      <c r="AC40" s="362"/>
      <c r="AD40" s="362"/>
      <c r="AE40" s="362"/>
      <c r="AF40" s="362"/>
    </row>
    <row r="41" spans="1:32" s="316" customFormat="1" ht="12.75" thickBot="1" x14ac:dyDescent="0.25">
      <c r="A41" s="350"/>
      <c r="B41" s="341"/>
      <c r="C41" s="341"/>
      <c r="D41" s="341"/>
      <c r="E41" s="341"/>
      <c r="F41" s="341"/>
      <c r="G41" s="328"/>
      <c r="H41" s="328"/>
      <c r="I41" s="328"/>
      <c r="J41" s="328"/>
      <c r="K41" s="328"/>
      <c r="L41" s="328"/>
      <c r="M41" s="328"/>
      <c r="N41" s="362"/>
      <c r="O41" s="362"/>
      <c r="P41" s="362"/>
      <c r="Q41" s="362"/>
      <c r="R41" s="362"/>
      <c r="S41" s="362"/>
      <c r="T41" s="362"/>
      <c r="U41" s="362"/>
      <c r="V41" s="362"/>
      <c r="W41" s="362"/>
      <c r="X41" s="362"/>
      <c r="Y41" s="362"/>
      <c r="Z41" s="362"/>
      <c r="AA41" s="362"/>
      <c r="AB41" s="362"/>
      <c r="AC41" s="362"/>
      <c r="AD41" s="362"/>
      <c r="AE41" s="362"/>
      <c r="AF41" s="362"/>
    </row>
    <row r="42" spans="1:32" s="316" customForma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x14ac:dyDescent="0.2">
      <c r="A43" s="360"/>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0" customFormat="1" x14ac:dyDescent="0.2">
      <c r="A45" s="141"/>
      <c r="B45" s="577"/>
      <c r="C45" s="577"/>
      <c r="D45" s="577"/>
      <c r="E45" s="577"/>
      <c r="F45" s="577"/>
      <c r="G45" s="577"/>
      <c r="H45" s="577"/>
      <c r="I45" s="577"/>
      <c r="J45" s="577"/>
      <c r="K45" s="577"/>
      <c r="L45" s="577"/>
      <c r="M45" s="577"/>
      <c r="N45" s="577"/>
      <c r="O45" s="577"/>
      <c r="P45" s="577"/>
      <c r="Q45" s="577"/>
      <c r="R45" s="577"/>
      <c r="S45" s="577"/>
      <c r="T45" s="577"/>
      <c r="U45" s="577"/>
      <c r="V45" s="577"/>
      <c r="W45" s="577"/>
      <c r="X45" s="577"/>
      <c r="Y45" s="577"/>
      <c r="Z45" s="577"/>
      <c r="AA45" s="577"/>
      <c r="AB45" s="577"/>
      <c r="AC45" s="577"/>
      <c r="AD45" s="577"/>
      <c r="AE45" s="577"/>
      <c r="AF45" s="577"/>
    </row>
    <row r="46" spans="1:32" s="316" customFormat="1" ht="13.5" x14ac:dyDescent="0.2">
      <c r="A46" s="153"/>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0" customFormat="1" x14ac:dyDescent="0.2">
      <c r="A67" s="141"/>
      <c r="B67" s="577"/>
      <c r="C67" s="577"/>
      <c r="D67" s="577"/>
      <c r="E67" s="577"/>
      <c r="F67" s="577"/>
      <c r="G67" s="577"/>
      <c r="H67" s="577"/>
      <c r="I67" s="577"/>
      <c r="J67" s="577"/>
      <c r="K67" s="577"/>
      <c r="L67" s="577"/>
      <c r="M67" s="577"/>
      <c r="N67" s="577"/>
      <c r="O67" s="577"/>
      <c r="P67" s="577"/>
      <c r="Q67" s="577"/>
      <c r="R67" s="577"/>
      <c r="S67" s="577"/>
      <c r="T67" s="577"/>
      <c r="U67" s="577"/>
      <c r="V67" s="577"/>
      <c r="W67" s="577"/>
      <c r="X67" s="577"/>
      <c r="Y67" s="577"/>
      <c r="Z67" s="577"/>
      <c r="AA67" s="577"/>
      <c r="AB67" s="577"/>
      <c r="AC67" s="577"/>
      <c r="AD67" s="577"/>
      <c r="AE67" s="577"/>
      <c r="AF67" s="577"/>
    </row>
    <row r="68" spans="1:32" s="316" customForma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0" customFormat="1" x14ac:dyDescent="0.2">
      <c r="A85" s="141"/>
      <c r="B85" s="577"/>
      <c r="C85" s="577"/>
      <c r="D85" s="577"/>
      <c r="E85" s="577"/>
      <c r="F85" s="577"/>
      <c r="G85" s="577"/>
      <c r="H85" s="577"/>
      <c r="I85" s="577"/>
      <c r="J85" s="577"/>
      <c r="K85" s="577"/>
      <c r="L85" s="577"/>
      <c r="M85" s="577"/>
      <c r="N85" s="577"/>
      <c r="O85" s="577"/>
      <c r="P85" s="577"/>
      <c r="Q85" s="577"/>
      <c r="R85" s="577"/>
      <c r="S85" s="577"/>
      <c r="T85" s="577"/>
      <c r="U85" s="577"/>
      <c r="V85" s="577"/>
      <c r="W85" s="577"/>
      <c r="X85" s="577"/>
      <c r="Y85" s="577"/>
      <c r="Z85" s="577"/>
      <c r="AA85" s="577"/>
      <c r="AB85" s="577"/>
      <c r="AC85" s="577"/>
      <c r="AD85" s="577"/>
      <c r="AE85" s="577"/>
      <c r="AF85" s="577"/>
    </row>
    <row r="86" spans="1:32" s="316" customForma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0" customFormat="1" x14ac:dyDescent="0.2">
      <c r="A107" s="141"/>
      <c r="B107" s="577"/>
      <c r="C107" s="577"/>
      <c r="D107" s="577"/>
      <c r="E107" s="577"/>
      <c r="F107" s="577"/>
      <c r="G107" s="577"/>
      <c r="H107" s="577"/>
      <c r="I107" s="577"/>
      <c r="J107" s="577"/>
      <c r="K107" s="577"/>
      <c r="L107" s="577"/>
      <c r="M107" s="577"/>
      <c r="N107" s="577"/>
      <c r="O107" s="577"/>
      <c r="P107" s="577"/>
      <c r="Q107" s="577"/>
      <c r="R107" s="577"/>
      <c r="S107" s="577"/>
      <c r="T107" s="577"/>
      <c r="U107" s="577"/>
      <c r="V107" s="577"/>
      <c r="W107" s="577"/>
      <c r="X107" s="577"/>
      <c r="Y107" s="577"/>
      <c r="Z107" s="577"/>
      <c r="AA107" s="577"/>
      <c r="AB107" s="577"/>
      <c r="AC107" s="577"/>
      <c r="AD107" s="577"/>
      <c r="AE107" s="577"/>
      <c r="AF107" s="577"/>
    </row>
    <row r="108" spans="1:32" s="316" customForma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6" customForma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0" customFormat="1" x14ac:dyDescent="0.2">
      <c r="A125" s="141"/>
      <c r="B125" s="577"/>
      <c r="C125" s="577"/>
      <c r="D125" s="577"/>
      <c r="E125" s="577"/>
      <c r="F125" s="577"/>
      <c r="G125" s="577"/>
      <c r="H125" s="577"/>
      <c r="I125" s="577"/>
      <c r="J125" s="577"/>
      <c r="K125" s="577"/>
      <c r="L125" s="577"/>
      <c r="M125" s="577"/>
      <c r="N125" s="577"/>
      <c r="O125" s="577"/>
      <c r="P125" s="577"/>
      <c r="Q125" s="577"/>
      <c r="R125" s="577"/>
      <c r="S125" s="577"/>
      <c r="T125" s="577"/>
      <c r="U125" s="577"/>
      <c r="V125" s="577"/>
      <c r="W125" s="577"/>
      <c r="X125" s="577"/>
      <c r="Y125" s="577"/>
      <c r="Z125" s="577"/>
      <c r="AA125" s="577"/>
      <c r="AB125" s="577"/>
      <c r="AC125" s="577"/>
      <c r="AD125" s="577"/>
      <c r="AE125" s="577"/>
      <c r="AF125" s="577"/>
    </row>
    <row r="126" spans="1:32" s="316" customForma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0" customFormat="1" x14ac:dyDescent="0.2">
      <c r="A139" s="141"/>
      <c r="B139" s="577"/>
      <c r="C139" s="577"/>
      <c r="D139" s="577"/>
      <c r="E139" s="577"/>
      <c r="F139" s="577"/>
      <c r="G139" s="577"/>
      <c r="H139" s="577"/>
      <c r="I139" s="577"/>
      <c r="J139" s="577"/>
      <c r="K139" s="577"/>
      <c r="L139" s="577"/>
      <c r="M139" s="577"/>
      <c r="N139" s="577"/>
      <c r="O139" s="577"/>
      <c r="P139" s="577"/>
      <c r="Q139" s="577"/>
      <c r="R139" s="577"/>
      <c r="S139" s="577"/>
      <c r="T139" s="577"/>
      <c r="U139" s="577"/>
      <c r="V139" s="577"/>
      <c r="W139" s="577"/>
      <c r="X139" s="577"/>
      <c r="Y139" s="577"/>
      <c r="Z139" s="577"/>
      <c r="AA139" s="577"/>
      <c r="AB139" s="577"/>
      <c r="AC139" s="577"/>
      <c r="AD139" s="577"/>
      <c r="AE139" s="577"/>
      <c r="AF139" s="577"/>
    </row>
    <row r="140" spans="1:32" s="316" customForma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0" customFormat="1" x14ac:dyDescent="0.2">
      <c r="A147" s="141"/>
      <c r="B147" s="577"/>
      <c r="C147" s="577"/>
      <c r="D147" s="577"/>
      <c r="E147" s="577"/>
      <c r="F147" s="577"/>
      <c r="G147" s="577"/>
      <c r="H147" s="577"/>
      <c r="I147" s="577"/>
      <c r="J147" s="577"/>
      <c r="K147" s="577"/>
      <c r="L147" s="577"/>
      <c r="M147" s="577"/>
      <c r="N147" s="577"/>
      <c r="O147" s="577"/>
      <c r="P147" s="577"/>
      <c r="Q147" s="577"/>
      <c r="R147" s="577"/>
      <c r="S147" s="577"/>
      <c r="T147" s="577"/>
      <c r="U147" s="577"/>
      <c r="V147" s="577"/>
      <c r="W147" s="577"/>
      <c r="X147" s="577"/>
      <c r="Y147" s="577"/>
      <c r="Z147" s="577"/>
      <c r="AA147" s="577"/>
      <c r="AB147" s="577"/>
      <c r="AC147" s="577"/>
      <c r="AD147" s="577"/>
      <c r="AE147" s="577"/>
      <c r="AF147" s="577"/>
    </row>
    <row r="148" spans="1:32" s="316" customForma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6" customForma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6" customForma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0" customFormat="1" x14ac:dyDescent="0.2">
      <c r="A165" s="141"/>
      <c r="B165" s="577"/>
      <c r="C165" s="577"/>
      <c r="D165" s="577"/>
      <c r="E165" s="577"/>
      <c r="F165" s="577"/>
      <c r="G165" s="577"/>
      <c r="H165" s="577"/>
      <c r="I165" s="577"/>
      <c r="J165" s="577"/>
      <c r="K165" s="577"/>
      <c r="L165" s="577"/>
      <c r="M165" s="577"/>
      <c r="N165" s="577"/>
      <c r="O165" s="577"/>
      <c r="P165" s="577"/>
      <c r="Q165" s="577"/>
      <c r="R165" s="577"/>
      <c r="S165" s="577"/>
      <c r="T165" s="577"/>
      <c r="U165" s="577"/>
      <c r="V165" s="577"/>
      <c r="W165" s="577"/>
      <c r="X165" s="577"/>
      <c r="Y165" s="577"/>
      <c r="Z165" s="577"/>
      <c r="AA165" s="577"/>
      <c r="AB165" s="577"/>
      <c r="AC165" s="577"/>
      <c r="AD165" s="577"/>
      <c r="AE165" s="577"/>
      <c r="AF165" s="577"/>
    </row>
    <row r="166" spans="1:32" s="316" customForma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s="316" customForma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row>
    <row r="178" spans="1:32" s="316" customFormat="1" x14ac:dyDescent="0.2">
      <c r="A178" s="346"/>
      <c r="B178" s="362"/>
      <c r="C178" s="362"/>
      <c r="D178" s="362"/>
      <c r="E178" s="362"/>
      <c r="F178" s="362"/>
      <c r="G178" s="362"/>
      <c r="H178" s="362"/>
      <c r="I178" s="362"/>
      <c r="J178" s="362"/>
      <c r="K178" s="362"/>
      <c r="L178" s="362"/>
      <c r="M178" s="362"/>
      <c r="N178" s="362"/>
      <c r="O178" s="362"/>
      <c r="P178" s="362"/>
      <c r="Q178" s="362"/>
      <c r="R178" s="362"/>
      <c r="S178" s="362"/>
      <c r="T178" s="362"/>
      <c r="U178" s="362"/>
      <c r="V178" s="362"/>
      <c r="W178" s="362"/>
      <c r="X178" s="362"/>
      <c r="Y178" s="362"/>
      <c r="Z178" s="362"/>
      <c r="AA178" s="362"/>
      <c r="AB178" s="362"/>
      <c r="AC178" s="362"/>
      <c r="AD178" s="362"/>
      <c r="AE178" s="362"/>
      <c r="AF178" s="362"/>
    </row>
    <row r="179" spans="1:32" s="316" customFormat="1" x14ac:dyDescent="0.2">
      <c r="A179" s="346"/>
      <c r="B179" s="362"/>
      <c r="C179" s="362"/>
      <c r="D179" s="362"/>
      <c r="E179" s="362"/>
      <c r="F179" s="362"/>
      <c r="G179" s="362"/>
      <c r="H179" s="362"/>
      <c r="I179" s="362"/>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c r="AF179" s="362"/>
    </row>
    <row r="187" spans="1:32" s="310" customFormat="1" x14ac:dyDescent="0.2">
      <c r="A187" s="141"/>
      <c r="B187" s="577"/>
      <c r="C187" s="577"/>
      <c r="D187" s="577"/>
      <c r="E187" s="577"/>
      <c r="F187" s="577"/>
      <c r="G187" s="577"/>
      <c r="H187" s="577"/>
      <c r="I187" s="577"/>
      <c r="J187" s="577"/>
      <c r="K187" s="577"/>
      <c r="L187" s="577"/>
      <c r="M187" s="577"/>
      <c r="N187" s="577"/>
      <c r="O187" s="577"/>
      <c r="P187" s="577"/>
      <c r="Q187" s="577"/>
      <c r="R187" s="577"/>
      <c r="S187" s="577"/>
      <c r="T187" s="577"/>
      <c r="U187" s="577"/>
      <c r="V187" s="577"/>
      <c r="W187" s="577"/>
      <c r="X187" s="577"/>
      <c r="Y187" s="577"/>
      <c r="Z187" s="577"/>
      <c r="AA187" s="577"/>
      <c r="AB187" s="577"/>
      <c r="AC187" s="577"/>
      <c r="AD187" s="577"/>
      <c r="AE187" s="577"/>
      <c r="AF187" s="577"/>
    </row>
    <row r="188" spans="1:32" s="316" customForma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6" customForma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6" customForma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0" customFormat="1" x14ac:dyDescent="0.2">
      <c r="A205" s="141"/>
      <c r="B205" s="577"/>
      <c r="C205" s="577"/>
      <c r="D205" s="577"/>
      <c r="E205" s="577"/>
      <c r="F205" s="577"/>
      <c r="G205" s="577"/>
      <c r="H205" s="577"/>
      <c r="I205" s="577"/>
      <c r="J205" s="577"/>
      <c r="K205" s="577"/>
      <c r="L205" s="577"/>
      <c r="M205" s="577"/>
      <c r="N205" s="577"/>
      <c r="O205" s="577"/>
      <c r="P205" s="577"/>
      <c r="Q205" s="577"/>
      <c r="R205" s="577"/>
      <c r="S205" s="577"/>
      <c r="T205" s="577"/>
      <c r="U205" s="577"/>
      <c r="V205" s="577"/>
      <c r="W205" s="577"/>
      <c r="X205" s="577"/>
      <c r="Y205" s="577"/>
      <c r="Z205" s="577"/>
      <c r="AA205" s="577"/>
      <c r="AB205" s="577"/>
      <c r="AC205" s="577"/>
      <c r="AD205" s="577"/>
      <c r="AE205" s="577"/>
      <c r="AF205" s="577"/>
    </row>
    <row r="206" spans="1:32" s="316" customForma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s="316" customForma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row>
    <row r="218" spans="1:32" s="316" customFormat="1" x14ac:dyDescent="0.2">
      <c r="A218" s="346"/>
      <c r="B218" s="362"/>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row>
    <row r="219" spans="1:32" s="316" customFormat="1" x14ac:dyDescent="0.2">
      <c r="A219" s="346"/>
      <c r="B219" s="362"/>
      <c r="C219" s="362"/>
      <c r="D219" s="362"/>
      <c r="E219" s="362"/>
      <c r="F219" s="362"/>
      <c r="G219" s="362"/>
      <c r="H219" s="362"/>
      <c r="I219" s="362"/>
      <c r="J219" s="362"/>
      <c r="K219" s="362"/>
      <c r="L219" s="362"/>
      <c r="M219" s="362"/>
      <c r="N219" s="362"/>
      <c r="O219" s="362"/>
      <c r="P219" s="362"/>
      <c r="Q219" s="362"/>
      <c r="R219" s="362"/>
      <c r="S219" s="362"/>
      <c r="T219" s="362"/>
      <c r="U219" s="362"/>
      <c r="V219" s="362"/>
      <c r="W219" s="362"/>
      <c r="X219" s="362"/>
      <c r="Y219" s="362"/>
      <c r="Z219" s="362"/>
      <c r="AA219" s="362"/>
      <c r="AB219" s="362"/>
      <c r="AC219" s="362"/>
      <c r="AD219" s="362"/>
      <c r="AE219" s="362"/>
      <c r="AF219" s="362"/>
    </row>
    <row r="227" spans="1:32" s="310" customFormat="1" x14ac:dyDescent="0.2">
      <c r="A227" s="141"/>
      <c r="B227" s="577"/>
      <c r="C227" s="577"/>
      <c r="D227" s="577"/>
      <c r="E227" s="577"/>
      <c r="F227" s="577"/>
      <c r="G227" s="577"/>
      <c r="H227" s="577"/>
      <c r="I227" s="577"/>
      <c r="J227" s="577"/>
      <c r="K227" s="577"/>
      <c r="L227" s="577"/>
      <c r="M227" s="577"/>
      <c r="N227" s="577"/>
      <c r="O227" s="577"/>
      <c r="P227" s="577"/>
      <c r="Q227" s="577"/>
      <c r="R227" s="577"/>
      <c r="S227" s="577"/>
      <c r="T227" s="577"/>
      <c r="U227" s="577"/>
      <c r="V227" s="577"/>
      <c r="W227" s="577"/>
      <c r="X227" s="577"/>
      <c r="Y227" s="577"/>
      <c r="Z227" s="577"/>
      <c r="AA227" s="577"/>
      <c r="AB227" s="577"/>
      <c r="AC227" s="577"/>
      <c r="AD227" s="577"/>
      <c r="AE227" s="577"/>
      <c r="AF227" s="577"/>
    </row>
    <row r="228" spans="1:32" s="316" customForma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6" customForma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6" customForma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0" customFormat="1" x14ac:dyDescent="0.2">
      <c r="A245" s="141"/>
      <c r="B245" s="577"/>
      <c r="C245" s="577"/>
      <c r="D245" s="577"/>
      <c r="E245" s="577"/>
      <c r="F245" s="577"/>
      <c r="G245" s="577"/>
      <c r="H245" s="577"/>
      <c r="I245" s="577"/>
      <c r="J245" s="577"/>
      <c r="K245" s="577"/>
      <c r="L245" s="577"/>
      <c r="M245" s="577"/>
      <c r="N245" s="577"/>
      <c r="O245" s="577"/>
      <c r="P245" s="577"/>
      <c r="Q245" s="577"/>
      <c r="R245" s="577"/>
      <c r="S245" s="577"/>
      <c r="T245" s="577"/>
      <c r="U245" s="577"/>
      <c r="V245" s="577"/>
      <c r="W245" s="577"/>
      <c r="X245" s="577"/>
      <c r="Y245" s="577"/>
      <c r="Z245" s="577"/>
      <c r="AA245" s="577"/>
      <c r="AB245" s="577"/>
      <c r="AC245" s="577"/>
      <c r="AD245" s="577"/>
      <c r="AE245" s="577"/>
      <c r="AF245" s="577"/>
    </row>
    <row r="246" spans="1:32" s="316" customForma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s="316" customForma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row>
    <row r="258" spans="1:32" s="316" customFormat="1" x14ac:dyDescent="0.2">
      <c r="A258" s="346"/>
      <c r="B258" s="362"/>
      <c r="C258" s="362"/>
      <c r="D258" s="362"/>
      <c r="E258" s="362"/>
      <c r="F258" s="362"/>
      <c r="G258" s="362"/>
      <c r="H258" s="362"/>
      <c r="I258" s="362"/>
      <c r="J258" s="362"/>
      <c r="K258" s="362"/>
      <c r="L258" s="362"/>
      <c r="M258" s="362"/>
      <c r="N258" s="362"/>
      <c r="O258" s="362"/>
      <c r="P258" s="362"/>
      <c r="Q258" s="362"/>
      <c r="R258" s="362"/>
      <c r="S258" s="362"/>
      <c r="T258" s="362"/>
      <c r="U258" s="362"/>
      <c r="V258" s="362"/>
      <c r="W258" s="362"/>
      <c r="X258" s="362"/>
      <c r="Y258" s="362"/>
      <c r="Z258" s="362"/>
      <c r="AA258" s="362"/>
      <c r="AB258" s="362"/>
      <c r="AC258" s="362"/>
      <c r="AD258" s="362"/>
      <c r="AE258" s="362"/>
      <c r="AF258" s="362"/>
    </row>
    <row r="259" spans="1:32" s="316" customFormat="1" x14ac:dyDescent="0.2">
      <c r="A259" s="346"/>
      <c r="B259" s="362"/>
      <c r="C259" s="362"/>
      <c r="D259" s="362"/>
      <c r="E259" s="362"/>
      <c r="F259" s="362"/>
      <c r="G259" s="362"/>
      <c r="H259" s="362"/>
      <c r="I259" s="362"/>
      <c r="J259" s="362"/>
      <c r="K259" s="362"/>
      <c r="L259" s="362"/>
      <c r="M259" s="362"/>
      <c r="N259" s="362"/>
      <c r="O259" s="362"/>
      <c r="P259" s="362"/>
      <c r="Q259" s="362"/>
      <c r="R259" s="362"/>
      <c r="S259" s="362"/>
      <c r="T259" s="362"/>
      <c r="U259" s="362"/>
      <c r="V259" s="362"/>
      <c r="W259" s="362"/>
      <c r="X259" s="362"/>
      <c r="Y259" s="362"/>
      <c r="Z259" s="362"/>
      <c r="AA259" s="362"/>
      <c r="AB259" s="362"/>
      <c r="AC259" s="362"/>
      <c r="AD259" s="362"/>
      <c r="AE259" s="362"/>
      <c r="AF259" s="362"/>
    </row>
    <row r="267" spans="1:32" s="310" customFormat="1" x14ac:dyDescent="0.2">
      <c r="A267" s="141"/>
      <c r="B267" s="577"/>
      <c r="C267" s="577"/>
      <c r="D267" s="577"/>
      <c r="E267" s="577"/>
      <c r="F267" s="577"/>
      <c r="G267" s="577"/>
      <c r="H267" s="577"/>
      <c r="I267" s="577"/>
      <c r="J267" s="577"/>
      <c r="K267" s="577"/>
      <c r="L267" s="577"/>
      <c r="M267" s="577"/>
      <c r="N267" s="577"/>
      <c r="O267" s="577"/>
      <c r="P267" s="577"/>
      <c r="Q267" s="577"/>
      <c r="R267" s="577"/>
      <c r="S267" s="577"/>
      <c r="T267" s="577"/>
      <c r="U267" s="577"/>
      <c r="V267" s="577"/>
      <c r="W267" s="577"/>
      <c r="X267" s="577"/>
      <c r="Y267" s="577"/>
      <c r="Z267" s="577"/>
      <c r="AA267" s="577"/>
      <c r="AB267" s="577"/>
      <c r="AC267" s="577"/>
      <c r="AD267" s="577"/>
      <c r="AE267" s="577"/>
      <c r="AF267" s="577"/>
    </row>
    <row r="268" spans="1:32" s="316" customForma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6" customForma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6" customForma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0" customFormat="1" x14ac:dyDescent="0.2">
      <c r="A285" s="141"/>
      <c r="B285" s="577"/>
      <c r="C285" s="577"/>
      <c r="D285" s="577"/>
      <c r="E285" s="577"/>
      <c r="F285" s="577"/>
      <c r="G285" s="577"/>
      <c r="H285" s="577"/>
      <c r="I285" s="577"/>
      <c r="J285" s="577"/>
      <c r="K285" s="577"/>
      <c r="L285" s="577"/>
      <c r="M285" s="577"/>
      <c r="N285" s="577"/>
      <c r="O285" s="577"/>
      <c r="P285" s="577"/>
      <c r="Q285" s="577"/>
      <c r="R285" s="577"/>
      <c r="S285" s="577"/>
      <c r="T285" s="577"/>
      <c r="U285" s="577"/>
      <c r="V285" s="577"/>
      <c r="W285" s="577"/>
      <c r="X285" s="577"/>
      <c r="Y285" s="577"/>
      <c r="Z285" s="577"/>
      <c r="AA285" s="577"/>
      <c r="AB285" s="577"/>
      <c r="AC285" s="577"/>
      <c r="AD285" s="577"/>
      <c r="AE285" s="577"/>
      <c r="AF285" s="577"/>
    </row>
    <row r="286" spans="1:32" s="316" customForma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s="316" customForma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row>
    <row r="298" spans="1:32" s="316" customFormat="1" x14ac:dyDescent="0.2">
      <c r="A298" s="346"/>
      <c r="B298" s="362"/>
      <c r="C298" s="362"/>
      <c r="D298" s="362"/>
      <c r="E298" s="362"/>
      <c r="F298" s="362"/>
      <c r="G298" s="362"/>
      <c r="H298" s="362"/>
      <c r="I298" s="362"/>
      <c r="J298" s="362"/>
      <c r="K298" s="362"/>
      <c r="L298" s="362"/>
      <c r="M298" s="362"/>
      <c r="N298" s="362"/>
      <c r="O298" s="362"/>
      <c r="P298" s="362"/>
      <c r="Q298" s="362"/>
      <c r="R298" s="362"/>
      <c r="S298" s="362"/>
      <c r="T298" s="362"/>
      <c r="U298" s="362"/>
      <c r="V298" s="362"/>
      <c r="W298" s="362"/>
      <c r="X298" s="362"/>
      <c r="Y298" s="362"/>
      <c r="Z298" s="362"/>
      <c r="AA298" s="362"/>
      <c r="AB298" s="362"/>
      <c r="AC298" s="362"/>
      <c r="AD298" s="362"/>
      <c r="AE298" s="362"/>
      <c r="AF298" s="362"/>
    </row>
    <row r="299" spans="1:32" s="316" customFormat="1" x14ac:dyDescent="0.2">
      <c r="A299" s="346"/>
      <c r="B299" s="362"/>
      <c r="C299" s="362"/>
      <c r="D299" s="362"/>
      <c r="E299" s="362"/>
      <c r="F299" s="362"/>
      <c r="G299" s="362"/>
      <c r="H299" s="362"/>
      <c r="I299" s="362"/>
      <c r="J299" s="362"/>
      <c r="K299" s="362"/>
      <c r="L299" s="362"/>
      <c r="M299" s="362"/>
      <c r="N299" s="362"/>
      <c r="O299" s="362"/>
      <c r="P299" s="362"/>
      <c r="Q299" s="362"/>
      <c r="R299" s="362"/>
      <c r="S299" s="362"/>
      <c r="T299" s="362"/>
      <c r="U299" s="362"/>
      <c r="V299" s="362"/>
      <c r="W299" s="362"/>
      <c r="X299" s="362"/>
      <c r="Y299" s="362"/>
      <c r="Z299" s="362"/>
      <c r="AA299" s="362"/>
      <c r="AB299" s="362"/>
      <c r="AC299" s="362"/>
      <c r="AD299" s="362"/>
      <c r="AE299" s="362"/>
      <c r="AF299" s="362"/>
    </row>
    <row r="307" spans="1:32" s="310" customFormat="1" x14ac:dyDescent="0.2">
      <c r="A307" s="141"/>
      <c r="B307" s="577"/>
      <c r="C307" s="577"/>
      <c r="D307" s="577"/>
      <c r="E307" s="577"/>
      <c r="F307" s="577"/>
      <c r="G307" s="577"/>
      <c r="H307" s="577"/>
      <c r="I307" s="577"/>
      <c r="J307" s="577"/>
      <c r="K307" s="577"/>
      <c r="L307" s="577"/>
      <c r="M307" s="577"/>
      <c r="N307" s="577"/>
      <c r="O307" s="577"/>
      <c r="P307" s="577"/>
      <c r="Q307" s="577"/>
      <c r="R307" s="577"/>
      <c r="S307" s="577"/>
      <c r="T307" s="577"/>
      <c r="U307" s="577"/>
      <c r="V307" s="577"/>
      <c r="W307" s="577"/>
      <c r="X307" s="577"/>
      <c r="Y307" s="577"/>
      <c r="Z307" s="577"/>
      <c r="AA307" s="577"/>
      <c r="AB307" s="577"/>
      <c r="AC307" s="577"/>
      <c r="AD307" s="577"/>
      <c r="AE307" s="577"/>
      <c r="AF307" s="577"/>
    </row>
    <row r="308" spans="1:32" s="316" customForma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6" customForma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6" customForma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0" customFormat="1" x14ac:dyDescent="0.2">
      <c r="A329" s="141"/>
      <c r="B329" s="577"/>
      <c r="C329" s="577"/>
      <c r="D329" s="577"/>
      <c r="E329" s="577"/>
      <c r="F329" s="577"/>
      <c r="G329" s="577"/>
      <c r="H329" s="577"/>
      <c r="I329" s="577"/>
      <c r="J329" s="577"/>
      <c r="K329" s="577"/>
      <c r="L329" s="577"/>
      <c r="M329" s="577"/>
      <c r="N329" s="577"/>
      <c r="O329" s="577"/>
      <c r="P329" s="577"/>
      <c r="Q329" s="577"/>
      <c r="R329" s="577"/>
      <c r="S329" s="577"/>
      <c r="T329" s="577"/>
      <c r="U329" s="577"/>
      <c r="V329" s="577"/>
      <c r="W329" s="577"/>
      <c r="X329" s="577"/>
      <c r="Y329" s="577"/>
      <c r="Z329" s="577"/>
      <c r="AA329" s="577"/>
      <c r="AB329" s="577"/>
      <c r="AC329" s="577"/>
      <c r="AD329" s="577"/>
      <c r="AE329" s="577"/>
      <c r="AF329" s="577"/>
    </row>
    <row r="330" spans="1:32" s="316" customForma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s="316" customForma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row>
    <row r="342" spans="1:32" s="316" customFormat="1" x14ac:dyDescent="0.2">
      <c r="A342" s="346"/>
      <c r="B342" s="362"/>
      <c r="C342" s="362"/>
      <c r="D342" s="362"/>
      <c r="E342" s="362"/>
      <c r="F342" s="362"/>
      <c r="G342" s="362"/>
      <c r="H342" s="362"/>
      <c r="I342" s="362"/>
      <c r="J342" s="362"/>
      <c r="K342" s="362"/>
      <c r="L342" s="362"/>
      <c r="M342" s="362"/>
      <c r="N342" s="362"/>
      <c r="O342" s="362"/>
      <c r="P342" s="362"/>
      <c r="Q342" s="362"/>
      <c r="R342" s="362"/>
      <c r="S342" s="362"/>
      <c r="T342" s="362"/>
      <c r="U342" s="362"/>
      <c r="V342" s="362"/>
      <c r="W342" s="362"/>
      <c r="X342" s="362"/>
      <c r="Y342" s="362"/>
      <c r="Z342" s="362"/>
      <c r="AA342" s="362"/>
      <c r="AB342" s="362"/>
      <c r="AC342" s="362"/>
      <c r="AD342" s="362"/>
      <c r="AE342" s="362"/>
      <c r="AF342" s="362"/>
    </row>
    <row r="343" spans="1:32" s="316" customFormat="1" x14ac:dyDescent="0.2">
      <c r="A343" s="346"/>
      <c r="B343" s="362"/>
      <c r="C343" s="362"/>
      <c r="D343" s="362"/>
      <c r="E343" s="362"/>
      <c r="F343" s="362"/>
      <c r="G343" s="362"/>
      <c r="H343" s="362"/>
      <c r="I343" s="362"/>
      <c r="J343" s="362"/>
      <c r="K343" s="362"/>
      <c r="L343" s="362"/>
      <c r="M343" s="362"/>
      <c r="N343" s="362"/>
      <c r="O343" s="362"/>
      <c r="P343" s="362"/>
      <c r="Q343" s="362"/>
      <c r="R343" s="362"/>
      <c r="S343" s="362"/>
      <c r="T343" s="362"/>
      <c r="U343" s="362"/>
      <c r="V343" s="362"/>
      <c r="W343" s="362"/>
      <c r="X343" s="362"/>
      <c r="Y343" s="362"/>
      <c r="Z343" s="362"/>
      <c r="AA343" s="362"/>
      <c r="AB343" s="362"/>
      <c r="AC343" s="362"/>
      <c r="AD343" s="362"/>
      <c r="AE343" s="362"/>
      <c r="AF343" s="362"/>
    </row>
    <row r="351" spans="1:32" s="310" customFormat="1" x14ac:dyDescent="0.2">
      <c r="A351" s="141"/>
      <c r="B351" s="577"/>
      <c r="C351" s="577"/>
      <c r="D351" s="577"/>
      <c r="E351" s="577"/>
      <c r="F351" s="577"/>
      <c r="G351" s="577"/>
      <c r="H351" s="577"/>
      <c r="I351" s="577"/>
      <c r="J351" s="577"/>
      <c r="K351" s="577"/>
      <c r="L351" s="577"/>
      <c r="M351" s="577"/>
      <c r="N351" s="577"/>
      <c r="O351" s="577"/>
      <c r="P351" s="577"/>
      <c r="Q351" s="577"/>
      <c r="R351" s="577"/>
      <c r="S351" s="577"/>
      <c r="T351" s="577"/>
      <c r="U351" s="577"/>
      <c r="V351" s="577"/>
      <c r="W351" s="577"/>
      <c r="X351" s="577"/>
      <c r="Y351" s="577"/>
      <c r="Z351" s="577"/>
      <c r="AA351" s="577"/>
      <c r="AB351" s="577"/>
      <c r="AC351" s="577"/>
      <c r="AD351" s="577"/>
      <c r="AE351" s="577"/>
      <c r="AF351" s="577"/>
    </row>
    <row r="352" spans="1:32" s="316" customForma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6" customForma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6" customForma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0" customFormat="1" x14ac:dyDescent="0.2">
      <c r="A369" s="141"/>
      <c r="B369" s="577"/>
      <c r="C369" s="577"/>
      <c r="D369" s="577"/>
      <c r="E369" s="577"/>
      <c r="F369" s="577"/>
      <c r="G369" s="577"/>
      <c r="H369" s="577"/>
      <c r="I369" s="577"/>
      <c r="J369" s="577"/>
      <c r="K369" s="577"/>
      <c r="L369" s="577"/>
      <c r="M369" s="577"/>
      <c r="N369" s="577"/>
      <c r="O369" s="577"/>
      <c r="P369" s="577"/>
      <c r="Q369" s="577"/>
      <c r="R369" s="577"/>
      <c r="S369" s="577"/>
      <c r="T369" s="577"/>
      <c r="U369" s="577"/>
      <c r="V369" s="577"/>
      <c r="W369" s="577"/>
      <c r="X369" s="577"/>
      <c r="Y369" s="577"/>
      <c r="Z369" s="577"/>
      <c r="AA369" s="577"/>
      <c r="AB369" s="577"/>
      <c r="AC369" s="577"/>
      <c r="AD369" s="577"/>
      <c r="AE369" s="577"/>
      <c r="AF369" s="577"/>
    </row>
    <row r="370" spans="1:32" s="316" customForma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s="316" customFormat="1" x14ac:dyDescent="0.2">
      <c r="A381" s="346"/>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row>
    <row r="382" spans="1:32" s="316" customFormat="1" x14ac:dyDescent="0.2">
      <c r="A382" s="346"/>
      <c r="B382" s="362"/>
      <c r="C382" s="362"/>
      <c r="D382" s="362"/>
      <c r="E382" s="362"/>
      <c r="F382" s="362"/>
      <c r="G382" s="362"/>
      <c r="H382" s="362"/>
      <c r="I382" s="362"/>
      <c r="J382" s="362"/>
      <c r="K382" s="362"/>
      <c r="L382" s="362"/>
      <c r="M382" s="362"/>
      <c r="N382" s="362"/>
      <c r="O382" s="362"/>
      <c r="P382" s="362"/>
      <c r="Q382" s="362"/>
      <c r="R382" s="362"/>
      <c r="S382" s="362"/>
      <c r="T382" s="362"/>
      <c r="U382" s="362"/>
      <c r="V382" s="362"/>
      <c r="W382" s="362"/>
      <c r="X382" s="362"/>
      <c r="Y382" s="362"/>
      <c r="Z382" s="362"/>
      <c r="AA382" s="362"/>
      <c r="AB382" s="362"/>
      <c r="AC382" s="362"/>
      <c r="AD382" s="362"/>
      <c r="AE382" s="362"/>
      <c r="AF382" s="362"/>
    </row>
    <row r="383" spans="1:32" s="316" customFormat="1" x14ac:dyDescent="0.2">
      <c r="A383" s="346"/>
      <c r="B383" s="362"/>
      <c r="C383" s="362"/>
      <c r="D383" s="362"/>
      <c r="E383" s="362"/>
      <c r="F383" s="362"/>
      <c r="G383" s="362"/>
      <c r="H383" s="362"/>
      <c r="I383" s="362"/>
      <c r="J383" s="362"/>
      <c r="K383" s="362"/>
      <c r="L383" s="362"/>
      <c r="M383" s="362"/>
      <c r="N383" s="362"/>
      <c r="O383" s="362"/>
      <c r="P383" s="362"/>
      <c r="Q383" s="362"/>
      <c r="R383" s="362"/>
      <c r="S383" s="362"/>
      <c r="T383" s="362"/>
      <c r="U383" s="362"/>
      <c r="V383" s="362"/>
      <c r="W383" s="362"/>
      <c r="X383" s="362"/>
      <c r="Y383" s="362"/>
      <c r="Z383" s="362"/>
      <c r="AA383" s="362"/>
      <c r="AB383" s="362"/>
      <c r="AC383" s="362"/>
      <c r="AD383" s="362"/>
      <c r="AE383" s="362"/>
      <c r="AF383" s="362"/>
    </row>
    <row r="391" spans="1:32" s="310" customFormat="1" x14ac:dyDescent="0.2">
      <c r="A391" s="141"/>
      <c r="B391" s="577"/>
      <c r="C391" s="577"/>
      <c r="D391" s="577"/>
      <c r="E391" s="577"/>
      <c r="F391" s="577"/>
      <c r="G391" s="577"/>
      <c r="H391" s="577"/>
      <c r="I391" s="577"/>
      <c r="J391" s="577"/>
      <c r="K391" s="577"/>
      <c r="L391" s="577"/>
      <c r="M391" s="577"/>
      <c r="N391" s="577"/>
      <c r="O391" s="577"/>
      <c r="P391" s="577"/>
      <c r="Q391" s="577"/>
      <c r="R391" s="577"/>
      <c r="S391" s="577"/>
      <c r="T391" s="577"/>
      <c r="U391" s="577"/>
      <c r="V391" s="577"/>
      <c r="W391" s="577"/>
      <c r="X391" s="577"/>
      <c r="Y391" s="577"/>
      <c r="Z391" s="577"/>
      <c r="AA391" s="577"/>
      <c r="AB391" s="577"/>
      <c r="AC391" s="577"/>
      <c r="AD391" s="577"/>
      <c r="AE391" s="577"/>
      <c r="AF391" s="577"/>
    </row>
    <row r="392" spans="1:32" s="316" customForma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6" customForma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6" customForma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0" customFormat="1" x14ac:dyDescent="0.2">
      <c r="A409" s="141"/>
      <c r="B409" s="577"/>
      <c r="C409" s="577"/>
      <c r="D409" s="577"/>
      <c r="E409" s="577"/>
      <c r="F409" s="577"/>
      <c r="G409" s="577"/>
      <c r="H409" s="577"/>
      <c r="I409" s="577"/>
      <c r="J409" s="577"/>
      <c r="K409" s="577"/>
      <c r="L409" s="577"/>
      <c r="M409" s="577"/>
      <c r="N409" s="577"/>
      <c r="O409" s="577"/>
      <c r="P409" s="577"/>
      <c r="Q409" s="577"/>
      <c r="R409" s="577"/>
      <c r="S409" s="577"/>
      <c r="T409" s="577"/>
      <c r="U409" s="577"/>
      <c r="V409" s="577"/>
      <c r="W409" s="577"/>
      <c r="X409" s="577"/>
      <c r="Y409" s="577"/>
      <c r="Z409" s="577"/>
      <c r="AA409" s="577"/>
      <c r="AB409" s="577"/>
      <c r="AC409" s="577"/>
      <c r="AD409" s="577"/>
      <c r="AE409" s="577"/>
      <c r="AF409" s="577"/>
    </row>
    <row r="410" spans="1:32" s="316" customForma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row r="421" spans="1:32" s="316" customFormat="1" x14ac:dyDescent="0.2">
      <c r="A421" s="346"/>
      <c r="B421" s="362"/>
      <c r="C421" s="362"/>
      <c r="D421" s="362"/>
      <c r="E421" s="362"/>
      <c r="F421" s="362"/>
      <c r="G421" s="362"/>
      <c r="H421" s="362"/>
      <c r="I421" s="362"/>
      <c r="J421" s="362"/>
      <c r="K421" s="362"/>
      <c r="L421" s="362"/>
      <c r="M421" s="362"/>
      <c r="N421" s="362"/>
      <c r="O421" s="362"/>
      <c r="P421" s="362"/>
      <c r="Q421" s="362"/>
      <c r="R421" s="362"/>
      <c r="S421" s="362"/>
      <c r="T421" s="362"/>
      <c r="U421" s="362"/>
      <c r="V421" s="362"/>
      <c r="W421" s="362"/>
      <c r="X421" s="362"/>
      <c r="Y421" s="362"/>
      <c r="Z421" s="362"/>
      <c r="AA421" s="362"/>
      <c r="AB421" s="362"/>
      <c r="AC421" s="362"/>
      <c r="AD421" s="362"/>
      <c r="AE421" s="362"/>
      <c r="AF421" s="362"/>
    </row>
    <row r="422" spans="1:32" s="316" customFormat="1" x14ac:dyDescent="0.2">
      <c r="A422" s="346"/>
      <c r="B422" s="362"/>
      <c r="C422" s="362"/>
      <c r="D422" s="362"/>
      <c r="E422" s="362"/>
      <c r="F422" s="362"/>
      <c r="G422" s="362"/>
      <c r="H422" s="362"/>
      <c r="I422" s="362"/>
      <c r="J422" s="362"/>
      <c r="K422" s="362"/>
      <c r="L422" s="362"/>
      <c r="M422" s="362"/>
      <c r="N422" s="362"/>
      <c r="O422" s="362"/>
      <c r="P422" s="362"/>
      <c r="Q422" s="362"/>
      <c r="R422" s="362"/>
      <c r="S422" s="362"/>
      <c r="T422" s="362"/>
      <c r="U422" s="362"/>
      <c r="V422" s="362"/>
      <c r="W422" s="362"/>
      <c r="X422" s="362"/>
      <c r="Y422" s="362"/>
      <c r="Z422" s="362"/>
      <c r="AA422" s="362"/>
      <c r="AB422" s="362"/>
      <c r="AC422" s="362"/>
      <c r="AD422" s="362"/>
      <c r="AE422" s="362"/>
      <c r="AF422" s="362"/>
    </row>
    <row r="423" spans="1:32" s="316" customFormat="1" x14ac:dyDescent="0.2">
      <c r="A423" s="346"/>
      <c r="B423" s="362"/>
      <c r="C423" s="362"/>
      <c r="D423" s="362"/>
      <c r="E423" s="362"/>
      <c r="F423" s="362"/>
      <c r="G423" s="362"/>
      <c r="H423" s="362"/>
      <c r="I423" s="362"/>
      <c r="J423" s="362"/>
      <c r="K423" s="362"/>
      <c r="L423" s="362"/>
      <c r="M423" s="362"/>
      <c r="N423" s="362"/>
      <c r="O423" s="362"/>
      <c r="P423" s="362"/>
      <c r="Q423" s="362"/>
      <c r="R423" s="362"/>
      <c r="S423" s="362"/>
      <c r="T423" s="362"/>
      <c r="U423" s="362"/>
      <c r="V423" s="362"/>
      <c r="W423" s="362"/>
      <c r="X423" s="362"/>
      <c r="Y423" s="362"/>
      <c r="Z423" s="362"/>
      <c r="AA423" s="362"/>
      <c r="AB423" s="362"/>
      <c r="AC423" s="362"/>
      <c r="AD423" s="362"/>
      <c r="AE423" s="362"/>
      <c r="AF423" s="362"/>
    </row>
  </sheetData>
  <hyperlinks>
    <hyperlink ref="A1" location="Мазмуну!A1" display="МАЗМУНУНА  кайтуу" xr:uid="{00000000-0004-0000-8F00-000000000000}"/>
  </hyperlinks>
  <pageMargins left="0.7" right="0.7" top="0.75" bottom="0.75" header="0.3" footer="0.3"/>
  <pageSetup paperSize="9"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AF421"/>
  <sheetViews>
    <sheetView workbookViewId="0">
      <selection activeCell="O34" sqref="O34"/>
    </sheetView>
  </sheetViews>
  <sheetFormatPr defaultColWidth="9.28515625" defaultRowHeight="12" x14ac:dyDescent="0.2"/>
  <cols>
    <col min="1" max="1" width="41.7109375" style="152" customWidth="1"/>
    <col min="2" max="2" width="9.28515625" style="226" hidden="1" customWidth="1"/>
    <col min="3" max="5" width="8.7109375" style="226" hidden="1" customWidth="1"/>
    <col min="6" max="6" width="8.71093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552</v>
      </c>
      <c r="B2" s="574"/>
      <c r="C2" s="574"/>
      <c r="D2" s="574"/>
      <c r="E2" s="574"/>
      <c r="P2" s="574"/>
      <c r="Q2" s="574"/>
      <c r="R2" s="574"/>
      <c r="S2" s="574"/>
      <c r="T2" s="574"/>
    </row>
    <row r="3" spans="1:32" s="573" customFormat="1" ht="18" customHeight="1" x14ac:dyDescent="0.25">
      <c r="A3" s="154" t="s">
        <v>553</v>
      </c>
      <c r="B3" s="574"/>
      <c r="C3" s="574"/>
      <c r="D3" s="574"/>
      <c r="E3" s="574"/>
      <c r="P3" s="574"/>
      <c r="Q3" s="574"/>
      <c r="R3" s="574"/>
      <c r="S3" s="574"/>
      <c r="T3" s="574"/>
    </row>
    <row r="4" spans="1:32" s="573" customFormat="1" ht="18" customHeight="1" x14ac:dyDescent="0.25">
      <c r="A4" s="154" t="s">
        <v>538</v>
      </c>
      <c r="B4" s="574"/>
      <c r="C4" s="574"/>
      <c r="D4" s="574"/>
      <c r="E4" s="574"/>
      <c r="P4" s="574"/>
      <c r="Q4" s="574"/>
      <c r="R4" s="574"/>
      <c r="S4" s="574"/>
      <c r="T4" s="574"/>
    </row>
    <row r="5" spans="1:32" ht="18" customHeight="1" thickBot="1" x14ac:dyDescent="0.25">
      <c r="A5" s="326" t="s">
        <v>524</v>
      </c>
      <c r="B5" s="584"/>
      <c r="C5" s="584"/>
      <c r="D5" s="584"/>
      <c r="E5" s="584"/>
      <c r="F5" s="584"/>
      <c r="G5" s="306"/>
      <c r="H5" s="306"/>
      <c r="I5" s="306"/>
      <c r="J5" s="306"/>
      <c r="K5" s="306"/>
      <c r="L5" s="306"/>
      <c r="M5" s="306"/>
    </row>
    <row r="6" spans="1:32" s="353" customFormat="1" ht="18" customHeight="1" thickBot="1" x14ac:dyDescent="0.25">
      <c r="A6" s="580"/>
      <c r="B6" s="580">
        <v>2014</v>
      </c>
      <c r="C6" s="580">
        <v>2015</v>
      </c>
      <c r="D6" s="580">
        <v>2016</v>
      </c>
      <c r="E6" s="580">
        <v>2017</v>
      </c>
      <c r="F6" s="580">
        <v>2018</v>
      </c>
      <c r="G6" s="575">
        <v>2019</v>
      </c>
      <c r="H6" s="580">
        <v>2020</v>
      </c>
      <c r="I6" s="575">
        <v>2021</v>
      </c>
      <c r="J6" s="580">
        <v>2022</v>
      </c>
      <c r="K6" s="575">
        <v>2023</v>
      </c>
      <c r="L6" s="580">
        <v>2024</v>
      </c>
      <c r="M6" s="575">
        <v>2025</v>
      </c>
    </row>
    <row r="7" spans="1:32" s="310" customFormat="1" x14ac:dyDescent="0.2">
      <c r="A7" s="141"/>
      <c r="B7" s="577"/>
      <c r="C7" s="577"/>
      <c r="D7" s="577"/>
      <c r="E7" s="577"/>
      <c r="F7" s="577"/>
      <c r="G7" s="577"/>
      <c r="H7" s="577"/>
      <c r="I7" s="577"/>
      <c r="J7" s="577"/>
      <c r="K7" s="577"/>
      <c r="L7" s="577"/>
      <c r="M7" s="577"/>
      <c r="N7" s="577"/>
      <c r="O7" s="577"/>
      <c r="P7" s="577"/>
      <c r="Q7" s="577"/>
      <c r="R7" s="577"/>
      <c r="S7" s="577"/>
      <c r="T7" s="577"/>
      <c r="U7" s="577"/>
      <c r="V7" s="577"/>
      <c r="W7" s="577"/>
      <c r="X7" s="577"/>
      <c r="Y7" s="577"/>
      <c r="Z7" s="577"/>
      <c r="AA7" s="577"/>
      <c r="AB7" s="577"/>
      <c r="AC7" s="577"/>
      <c r="AD7" s="577"/>
      <c r="AE7" s="577"/>
      <c r="AF7" s="577"/>
    </row>
    <row r="8" spans="1:32" s="312" customFormat="1" ht="39" customHeight="1" x14ac:dyDescent="0.2">
      <c r="A8" s="360" t="s">
        <v>508</v>
      </c>
      <c r="B8" s="323">
        <v>100</v>
      </c>
      <c r="C8" s="323">
        <v>100</v>
      </c>
      <c r="D8" s="323">
        <v>100</v>
      </c>
      <c r="E8" s="323">
        <v>100</v>
      </c>
      <c r="F8" s="323">
        <v>100</v>
      </c>
      <c r="G8" s="323">
        <v>100</v>
      </c>
      <c r="H8" s="323">
        <v>100</v>
      </c>
      <c r="I8" s="323">
        <v>100</v>
      </c>
      <c r="J8" s="323">
        <v>100</v>
      </c>
      <c r="K8" s="323">
        <v>100</v>
      </c>
      <c r="L8" s="323">
        <v>100</v>
      </c>
      <c r="M8" s="323">
        <v>100</v>
      </c>
      <c r="N8" s="578"/>
      <c r="O8" s="578"/>
      <c r="P8" s="578"/>
      <c r="Q8" s="578"/>
      <c r="R8" s="578"/>
      <c r="S8" s="578"/>
      <c r="T8" s="578"/>
      <c r="U8" s="578"/>
      <c r="V8" s="578"/>
      <c r="W8" s="578"/>
      <c r="X8" s="578"/>
      <c r="Y8" s="578"/>
      <c r="Z8" s="578"/>
      <c r="AA8" s="578"/>
      <c r="AB8" s="578"/>
      <c r="AC8" s="578"/>
      <c r="AD8" s="578"/>
      <c r="AE8" s="578"/>
      <c r="AF8" s="578"/>
    </row>
    <row r="9" spans="1:32" s="316" customFormat="1" ht="13.5" customHeight="1" x14ac:dyDescent="0.2">
      <c r="A9" s="346" t="s">
        <v>488</v>
      </c>
      <c r="B9" s="362"/>
      <c r="C9" s="362"/>
      <c r="D9" s="362"/>
      <c r="E9" s="362"/>
      <c r="F9" s="362"/>
      <c r="G9" s="333"/>
      <c r="H9" s="333"/>
      <c r="I9" s="333"/>
      <c r="J9" s="333"/>
      <c r="K9" s="333"/>
      <c r="L9" s="333"/>
      <c r="M9" s="333"/>
      <c r="N9" s="362"/>
      <c r="O9" s="362"/>
      <c r="P9" s="362"/>
      <c r="Q9" s="362"/>
      <c r="R9" s="362"/>
      <c r="S9" s="362"/>
      <c r="T9" s="362"/>
      <c r="U9" s="362"/>
      <c r="V9" s="362"/>
      <c r="W9" s="362"/>
      <c r="X9" s="362"/>
      <c r="Y9" s="362"/>
      <c r="Z9" s="362"/>
      <c r="AA9" s="362"/>
      <c r="AB9" s="362"/>
      <c r="AC9" s="362"/>
      <c r="AD9" s="362"/>
      <c r="AE9" s="362"/>
      <c r="AF9" s="362"/>
    </row>
    <row r="10" spans="1:32" s="316" customFormat="1" ht="13.5" customHeight="1" x14ac:dyDescent="0.2">
      <c r="A10" s="346" t="s">
        <v>489</v>
      </c>
      <c r="B10" s="39">
        <v>35.5</v>
      </c>
      <c r="C10" s="39">
        <v>35.799999999999997</v>
      </c>
      <c r="D10" s="39">
        <v>25.4</v>
      </c>
      <c r="E10" s="39">
        <v>26.9</v>
      </c>
      <c r="F10" s="39">
        <v>31.4</v>
      </c>
      <c r="G10" s="39">
        <v>36.6</v>
      </c>
      <c r="H10" s="39">
        <v>30</v>
      </c>
      <c r="I10" s="39">
        <v>38.4</v>
      </c>
      <c r="J10" s="39">
        <v>34.700000000000003</v>
      </c>
      <c r="K10" s="39">
        <v>26.8</v>
      </c>
      <c r="L10" s="39">
        <v>28.3</v>
      </c>
      <c r="M10" s="39">
        <v>27.224625411569182</v>
      </c>
      <c r="N10" s="362"/>
      <c r="O10" s="362"/>
      <c r="P10" s="362"/>
      <c r="Q10" s="362"/>
      <c r="R10" s="362"/>
      <c r="S10" s="362"/>
      <c r="T10" s="362"/>
      <c r="U10" s="362"/>
      <c r="V10" s="362"/>
      <c r="W10" s="362"/>
      <c r="X10" s="362"/>
      <c r="Y10" s="362"/>
      <c r="Z10" s="362"/>
      <c r="AA10" s="362"/>
      <c r="AB10" s="362"/>
      <c r="AC10" s="362"/>
      <c r="AD10" s="362"/>
      <c r="AE10" s="362"/>
      <c r="AF10" s="362"/>
    </row>
    <row r="11" spans="1:32" s="316" customFormat="1" ht="13.5" customHeight="1" x14ac:dyDescent="0.2">
      <c r="A11" s="579" t="s">
        <v>406</v>
      </c>
      <c r="B11" s="39"/>
      <c r="C11" s="39"/>
      <c r="D11" s="39"/>
      <c r="E11" s="39"/>
      <c r="F11" s="39"/>
      <c r="G11" s="39"/>
      <c r="H11" s="39"/>
      <c r="I11" s="39"/>
      <c r="J11" s="39"/>
      <c r="K11" s="39"/>
      <c r="L11" s="39"/>
      <c r="M11" s="39"/>
      <c r="N11" s="362"/>
      <c r="O11" s="362"/>
      <c r="P11" s="362"/>
      <c r="Q11" s="362"/>
      <c r="R11" s="362"/>
      <c r="S11" s="362"/>
      <c r="T11" s="362"/>
      <c r="U11" s="362"/>
      <c r="V11" s="362"/>
      <c r="W11" s="362"/>
      <c r="X11" s="362"/>
      <c r="Y11" s="362"/>
      <c r="Z11" s="362"/>
      <c r="AA11" s="362"/>
      <c r="AB11" s="362"/>
      <c r="AC11" s="362"/>
      <c r="AD11" s="362"/>
      <c r="AE11" s="362"/>
      <c r="AF11" s="362"/>
    </row>
    <row r="12" spans="1:32" s="316" customFormat="1" ht="24" customHeight="1" x14ac:dyDescent="0.2">
      <c r="A12" s="349" t="s">
        <v>490</v>
      </c>
      <c r="B12" s="39">
        <v>11.6</v>
      </c>
      <c r="C12" s="39">
        <v>9.8000000000000007</v>
      </c>
      <c r="D12" s="39">
        <v>8.8000000000000007</v>
      </c>
      <c r="E12" s="39">
        <v>11.1</v>
      </c>
      <c r="F12" s="39">
        <v>15.5</v>
      </c>
      <c r="G12" s="39">
        <v>22.8</v>
      </c>
      <c r="H12" s="39">
        <v>15.2</v>
      </c>
      <c r="I12" s="39">
        <v>25.1</v>
      </c>
      <c r="J12" s="39">
        <v>19.100000000000001</v>
      </c>
      <c r="K12" s="39">
        <v>13.3</v>
      </c>
      <c r="L12" s="39">
        <v>12.2</v>
      </c>
      <c r="M12" s="39">
        <v>13.641810337540306</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3.5" customHeight="1" x14ac:dyDescent="0.2">
      <c r="A13" s="349" t="s">
        <v>491</v>
      </c>
      <c r="B13" s="39">
        <v>13.4</v>
      </c>
      <c r="C13" s="39">
        <v>13.7</v>
      </c>
      <c r="D13" s="39">
        <v>6.9</v>
      </c>
      <c r="E13" s="39">
        <v>6.5</v>
      </c>
      <c r="F13" s="39">
        <v>6.8</v>
      </c>
      <c r="G13" s="39">
        <v>5.9</v>
      </c>
      <c r="H13" s="39">
        <v>5.3</v>
      </c>
      <c r="I13" s="39">
        <v>5.3</v>
      </c>
      <c r="J13" s="39">
        <v>7.4</v>
      </c>
      <c r="K13" s="39">
        <v>6.4</v>
      </c>
      <c r="L13" s="39">
        <v>6.6</v>
      </c>
      <c r="M13" s="39">
        <v>5.8906753066173225</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3.5" customHeight="1" x14ac:dyDescent="0.2">
      <c r="A14" s="349" t="s">
        <v>492</v>
      </c>
      <c r="B14" s="39">
        <v>9.3000000000000007</v>
      </c>
      <c r="C14" s="39">
        <v>11</v>
      </c>
      <c r="D14" s="39">
        <v>9.4</v>
      </c>
      <c r="E14" s="39">
        <v>7.2</v>
      </c>
      <c r="F14" s="39">
        <v>5.8</v>
      </c>
      <c r="G14" s="39">
        <v>4.8</v>
      </c>
      <c r="H14" s="39">
        <v>5.0999999999999996</v>
      </c>
      <c r="I14" s="39">
        <v>4.3</v>
      </c>
      <c r="J14" s="39">
        <v>5.2</v>
      </c>
      <c r="K14" s="39">
        <v>4.7</v>
      </c>
      <c r="L14" s="39">
        <v>4.5</v>
      </c>
      <c r="M14" s="39">
        <v>5.4724151903112039</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3.5" customHeight="1" x14ac:dyDescent="0.2">
      <c r="A15" s="346" t="s">
        <v>493</v>
      </c>
      <c r="B15" s="39">
        <v>39.700000000000003</v>
      </c>
      <c r="C15" s="39">
        <v>33.1</v>
      </c>
      <c r="D15" s="39">
        <v>40.5</v>
      </c>
      <c r="E15" s="39">
        <v>43.6</v>
      </c>
      <c r="F15" s="39">
        <v>39.4</v>
      </c>
      <c r="G15" s="39">
        <v>35.200000000000003</v>
      </c>
      <c r="H15" s="39">
        <v>42.3</v>
      </c>
      <c r="I15" s="39">
        <v>35.9</v>
      </c>
      <c r="J15" s="39">
        <v>38.6</v>
      </c>
      <c r="K15" s="39">
        <v>40.6</v>
      </c>
      <c r="L15" s="39">
        <v>44.3</v>
      </c>
      <c r="M15" s="39">
        <v>43.37967414467154</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3.5" customHeight="1" x14ac:dyDescent="0.2">
      <c r="A16" s="346" t="s">
        <v>494</v>
      </c>
      <c r="B16" s="39">
        <v>6.9</v>
      </c>
      <c r="C16" s="39">
        <v>5.7</v>
      </c>
      <c r="D16" s="39">
        <v>9.1</v>
      </c>
      <c r="E16" s="39">
        <v>7.3</v>
      </c>
      <c r="F16" s="39">
        <v>6.7</v>
      </c>
      <c r="G16" s="39">
        <v>6</v>
      </c>
      <c r="H16" s="39">
        <v>7.1</v>
      </c>
      <c r="I16" s="39">
        <v>6.1</v>
      </c>
      <c r="J16" s="39">
        <v>6.6</v>
      </c>
      <c r="K16" s="39">
        <v>6.9</v>
      </c>
      <c r="L16" s="39">
        <v>7.2</v>
      </c>
      <c r="M16" s="39">
        <v>6.0366239413480915</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3.5" customHeight="1" x14ac:dyDescent="0.2">
      <c r="A17" s="346" t="s">
        <v>495</v>
      </c>
      <c r="B17" s="39">
        <v>6.9</v>
      </c>
      <c r="C17" s="39">
        <v>10.9</v>
      </c>
      <c r="D17" s="39">
        <v>10.8</v>
      </c>
      <c r="E17" s="39">
        <v>9.3000000000000007</v>
      </c>
      <c r="F17" s="39">
        <v>10.3</v>
      </c>
      <c r="G17" s="39">
        <v>8</v>
      </c>
      <c r="H17" s="39">
        <v>9.9</v>
      </c>
      <c r="I17" s="39">
        <v>8.9</v>
      </c>
      <c r="J17" s="39">
        <v>9.4</v>
      </c>
      <c r="K17" s="39">
        <v>10.7</v>
      </c>
      <c r="L17" s="39">
        <v>5.4</v>
      </c>
      <c r="M17" s="39">
        <v>6.4552877074045529</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3.5" customHeight="1" x14ac:dyDescent="0.2">
      <c r="A18" s="346" t="s">
        <v>496</v>
      </c>
      <c r="B18" s="39">
        <v>11</v>
      </c>
      <c r="C18" s="39">
        <v>14.4</v>
      </c>
      <c r="D18" s="39">
        <v>14.2</v>
      </c>
      <c r="E18" s="39">
        <v>12.8</v>
      </c>
      <c r="F18" s="39">
        <v>12.1</v>
      </c>
      <c r="G18" s="39">
        <v>14.2</v>
      </c>
      <c r="H18" s="39">
        <v>10.7</v>
      </c>
      <c r="I18" s="39">
        <v>10.8</v>
      </c>
      <c r="J18" s="39">
        <v>10.6</v>
      </c>
      <c r="K18" s="39">
        <v>15</v>
      </c>
      <c r="L18" s="39">
        <v>14.7</v>
      </c>
      <c r="M18" s="39">
        <v>16.903788795006626</v>
      </c>
      <c r="N18" s="362"/>
      <c r="O18" s="362"/>
      <c r="P18" s="362"/>
      <c r="Q18" s="362"/>
      <c r="R18" s="362"/>
      <c r="S18" s="362"/>
      <c r="T18" s="362"/>
      <c r="U18" s="362"/>
      <c r="V18" s="362"/>
      <c r="W18" s="362"/>
      <c r="X18" s="362"/>
      <c r="Y18" s="362"/>
      <c r="Z18" s="362"/>
      <c r="AA18" s="362"/>
      <c r="AB18" s="362"/>
      <c r="AC18" s="362"/>
      <c r="AD18" s="362"/>
      <c r="AE18" s="362"/>
      <c r="AF18" s="362"/>
    </row>
    <row r="19" spans="1:32" s="316" customFormat="1" ht="12.75" thickBot="1" x14ac:dyDescent="0.25">
      <c r="A19" s="350"/>
      <c r="B19" s="341"/>
      <c r="C19" s="341"/>
      <c r="D19" s="341"/>
      <c r="E19" s="341"/>
      <c r="F19" s="341"/>
      <c r="G19" s="328"/>
      <c r="H19" s="328"/>
      <c r="I19" s="328"/>
      <c r="J19" s="328"/>
      <c r="K19" s="328"/>
      <c r="L19" s="328"/>
      <c r="M19" s="328"/>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x14ac:dyDescent="0.2">
      <c r="A21" s="360"/>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316" customFormat="1" x14ac:dyDescent="0.2">
      <c r="A22" s="346"/>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row>
    <row r="23" spans="1:32" s="573" customFormat="1" ht="18" customHeight="1" x14ac:dyDescent="0.25">
      <c r="A23" s="154" t="s">
        <v>554</v>
      </c>
      <c r="B23" s="574"/>
      <c r="C23" s="574"/>
      <c r="D23" s="574"/>
      <c r="E23" s="574"/>
      <c r="P23" s="574"/>
      <c r="Q23" s="574"/>
      <c r="R23" s="574"/>
      <c r="S23" s="574"/>
      <c r="T23" s="574"/>
    </row>
    <row r="24" spans="1:32" ht="18" customHeight="1" thickBot="1" x14ac:dyDescent="0.25">
      <c r="A24" s="139" t="s">
        <v>521</v>
      </c>
      <c r="B24" s="584"/>
      <c r="C24" s="584"/>
      <c r="D24" s="584"/>
      <c r="E24" s="584"/>
      <c r="F24" s="584"/>
      <c r="G24" s="306"/>
      <c r="H24" s="306"/>
      <c r="I24" s="306"/>
      <c r="J24" s="306"/>
      <c r="K24" s="306"/>
      <c r="L24" s="306"/>
      <c r="M24" s="306"/>
    </row>
    <row r="25" spans="1:32" s="353" customFormat="1" ht="18" customHeight="1" thickBot="1" x14ac:dyDescent="0.25">
      <c r="A25" s="580"/>
      <c r="B25" s="580">
        <v>2014</v>
      </c>
      <c r="C25" s="580">
        <v>2015</v>
      </c>
      <c r="D25" s="580">
        <v>2016</v>
      </c>
      <c r="E25" s="580">
        <v>2017</v>
      </c>
      <c r="F25" s="580">
        <v>2018</v>
      </c>
      <c r="G25" s="575">
        <v>2019</v>
      </c>
      <c r="H25" s="580">
        <v>2020</v>
      </c>
      <c r="I25" s="575">
        <v>2021</v>
      </c>
      <c r="J25" s="580">
        <v>2022</v>
      </c>
      <c r="K25" s="575">
        <v>2023</v>
      </c>
      <c r="L25" s="580">
        <v>2024</v>
      </c>
      <c r="M25" s="575">
        <v>2025</v>
      </c>
    </row>
    <row r="26" spans="1:32" s="310" customFormat="1" x14ac:dyDescent="0.2">
      <c r="A26" s="141"/>
      <c r="B26" s="577"/>
      <c r="C26" s="577"/>
      <c r="D26" s="577"/>
      <c r="E26" s="577"/>
      <c r="F26" s="577"/>
      <c r="G26" s="577"/>
      <c r="H26" s="577"/>
      <c r="I26" s="577"/>
      <c r="J26" s="577"/>
      <c r="K26" s="577"/>
      <c r="L26" s="577"/>
      <c r="M26" s="577"/>
      <c r="N26" s="577"/>
      <c r="O26" s="577"/>
      <c r="P26" s="577"/>
      <c r="Q26" s="577"/>
      <c r="R26" s="577"/>
      <c r="S26" s="577"/>
      <c r="T26" s="577"/>
      <c r="U26" s="577"/>
      <c r="V26" s="577"/>
      <c r="W26" s="577"/>
      <c r="X26" s="577"/>
      <c r="Y26" s="577"/>
      <c r="Z26" s="577"/>
      <c r="AA26" s="577"/>
      <c r="AB26" s="577"/>
      <c r="AC26" s="577"/>
      <c r="AD26" s="577"/>
      <c r="AE26" s="577"/>
      <c r="AF26" s="577"/>
    </row>
    <row r="27" spans="1:32" s="312" customFormat="1" ht="37.15" customHeight="1" x14ac:dyDescent="0.2">
      <c r="A27" s="360" t="s">
        <v>508</v>
      </c>
      <c r="B27" s="323">
        <v>100</v>
      </c>
      <c r="C27" s="323">
        <v>100</v>
      </c>
      <c r="D27" s="323">
        <v>100</v>
      </c>
      <c r="E27" s="323">
        <v>100</v>
      </c>
      <c r="F27" s="323">
        <v>100</v>
      </c>
      <c r="G27" s="323">
        <v>100</v>
      </c>
      <c r="H27" s="323">
        <v>100</v>
      </c>
      <c r="I27" s="323">
        <v>100</v>
      </c>
      <c r="J27" s="323">
        <v>100</v>
      </c>
      <c r="K27" s="323">
        <v>100</v>
      </c>
      <c r="L27" s="323">
        <v>100</v>
      </c>
      <c r="M27" s="323">
        <v>100</v>
      </c>
      <c r="N27" s="578"/>
      <c r="O27" s="578"/>
      <c r="P27" s="578"/>
      <c r="Q27" s="578"/>
      <c r="R27" s="578"/>
      <c r="S27" s="578"/>
      <c r="T27" s="578"/>
      <c r="U27" s="578"/>
      <c r="V27" s="578"/>
      <c r="W27" s="578"/>
      <c r="X27" s="578"/>
      <c r="Y27" s="578"/>
      <c r="Z27" s="578"/>
      <c r="AA27" s="578"/>
      <c r="AB27" s="578"/>
      <c r="AC27" s="578"/>
      <c r="AD27" s="578"/>
      <c r="AE27" s="578"/>
      <c r="AF27" s="578"/>
    </row>
    <row r="28" spans="1:32" s="316" customFormat="1" ht="13.5" customHeigh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ht="13.5" customHeight="1" x14ac:dyDescent="0.2">
      <c r="A29" s="346" t="s">
        <v>489</v>
      </c>
      <c r="B29" s="39">
        <v>77.5</v>
      </c>
      <c r="C29" s="39">
        <v>78.099999999999994</v>
      </c>
      <c r="D29" s="39">
        <v>76.599999999999994</v>
      </c>
      <c r="E29" s="39">
        <v>73.3</v>
      </c>
      <c r="F29" s="39">
        <v>67.099999999999994</v>
      </c>
      <c r="G29" s="39">
        <v>75.2</v>
      </c>
      <c r="H29" s="39">
        <v>72.2</v>
      </c>
      <c r="I29" s="39">
        <v>76.5</v>
      </c>
      <c r="J29" s="39">
        <v>75.3</v>
      </c>
      <c r="K29" s="39">
        <v>72.7</v>
      </c>
      <c r="L29" s="39">
        <v>80.400000000000006</v>
      </c>
      <c r="M29" s="39">
        <v>85.497775523731462</v>
      </c>
      <c r="N29" s="362"/>
      <c r="O29" s="362"/>
      <c r="P29" s="362"/>
      <c r="Q29" s="362"/>
      <c r="R29" s="362"/>
      <c r="S29" s="362"/>
      <c r="T29" s="362"/>
      <c r="U29" s="362"/>
      <c r="V29" s="362"/>
      <c r="W29" s="362"/>
      <c r="X29" s="362"/>
      <c r="Y29" s="362"/>
      <c r="Z29" s="362"/>
      <c r="AA29" s="362"/>
      <c r="AB29" s="362"/>
      <c r="AC29" s="362"/>
      <c r="AD29" s="362"/>
      <c r="AE29" s="362"/>
      <c r="AF29" s="362"/>
    </row>
    <row r="30" spans="1:32" s="316" customFormat="1" ht="13.5" customHeigh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75" customHeight="1" x14ac:dyDescent="0.2">
      <c r="A31" s="349" t="s">
        <v>490</v>
      </c>
      <c r="B31" s="39">
        <v>60.3</v>
      </c>
      <c r="C31" s="39">
        <v>58.6</v>
      </c>
      <c r="D31" s="39">
        <v>65.5</v>
      </c>
      <c r="E31" s="39">
        <v>41.3</v>
      </c>
      <c r="F31" s="39">
        <v>57.7</v>
      </c>
      <c r="G31" s="39">
        <v>65.900000000000006</v>
      </c>
      <c r="H31" s="39">
        <v>64.7</v>
      </c>
      <c r="I31" s="39">
        <v>65.599999999999994</v>
      </c>
      <c r="J31" s="39">
        <v>59.6</v>
      </c>
      <c r="K31" s="39">
        <v>59.8</v>
      </c>
      <c r="L31" s="39">
        <v>69</v>
      </c>
      <c r="M31" s="39">
        <v>77.442661928834397</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3.5" customHeight="1" x14ac:dyDescent="0.2">
      <c r="A32" s="349" t="s">
        <v>491</v>
      </c>
      <c r="B32" s="39">
        <v>6.7</v>
      </c>
      <c r="C32" s="39">
        <v>10.7</v>
      </c>
      <c r="D32" s="39">
        <v>8.4</v>
      </c>
      <c r="E32" s="39">
        <v>9.4</v>
      </c>
      <c r="F32" s="39">
        <v>3.7</v>
      </c>
      <c r="G32" s="39">
        <v>3.7</v>
      </c>
      <c r="H32" s="39">
        <v>2.9</v>
      </c>
      <c r="I32" s="39">
        <v>4.0999999999999996</v>
      </c>
      <c r="J32" s="39">
        <v>5.9</v>
      </c>
      <c r="K32" s="39">
        <v>4.8</v>
      </c>
      <c r="L32" s="39">
        <v>4.0999999999999996</v>
      </c>
      <c r="M32" s="39">
        <v>3.447972981733499</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3.5" customHeight="1" x14ac:dyDescent="0.2">
      <c r="A33" s="349" t="s">
        <v>492</v>
      </c>
      <c r="B33" s="39">
        <v>0.5</v>
      </c>
      <c r="C33" s="39">
        <v>0.6</v>
      </c>
      <c r="D33" s="39">
        <v>1.3</v>
      </c>
      <c r="E33" s="39">
        <v>0.3</v>
      </c>
      <c r="F33" s="39">
        <v>0.5</v>
      </c>
      <c r="G33" s="39">
        <v>0.5</v>
      </c>
      <c r="H33" s="39">
        <v>0.6</v>
      </c>
      <c r="I33" s="39">
        <v>0.6</v>
      </c>
      <c r="J33" s="39">
        <v>0.5</v>
      </c>
      <c r="K33" s="39">
        <v>0.5</v>
      </c>
      <c r="L33" s="39">
        <v>0.4</v>
      </c>
      <c r="M33" s="39">
        <v>0.28681779651631406</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3.5" customHeight="1" x14ac:dyDescent="0.2">
      <c r="A34" s="346" t="s">
        <v>493</v>
      </c>
      <c r="B34" s="39">
        <v>6.7</v>
      </c>
      <c r="C34" s="39">
        <v>7.3</v>
      </c>
      <c r="D34" s="39">
        <v>7.2</v>
      </c>
      <c r="E34" s="39">
        <v>4.5999999999999996</v>
      </c>
      <c r="F34" s="39">
        <v>7.6</v>
      </c>
      <c r="G34" s="39">
        <v>9.3000000000000007</v>
      </c>
      <c r="H34" s="39">
        <v>7.8</v>
      </c>
      <c r="I34" s="39">
        <v>6.8</v>
      </c>
      <c r="J34" s="39">
        <v>7.7</v>
      </c>
      <c r="K34" s="39">
        <v>8.1999999999999993</v>
      </c>
      <c r="L34" s="39">
        <v>7.4</v>
      </c>
      <c r="M34" s="39">
        <v>6.0688409009049904</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3.5" customHeight="1" x14ac:dyDescent="0.2">
      <c r="A35" s="346" t="s">
        <v>494</v>
      </c>
      <c r="B35" s="39">
        <v>1.1000000000000001</v>
      </c>
      <c r="C35" s="39">
        <v>1.2</v>
      </c>
      <c r="D35" s="39">
        <v>1.1000000000000001</v>
      </c>
      <c r="E35" s="39">
        <v>0.8</v>
      </c>
      <c r="F35" s="39">
        <v>1.2</v>
      </c>
      <c r="G35" s="39">
        <v>1.3</v>
      </c>
      <c r="H35" s="39">
        <v>1.6</v>
      </c>
      <c r="I35" s="39">
        <v>1</v>
      </c>
      <c r="J35" s="39">
        <v>1.1000000000000001</v>
      </c>
      <c r="K35" s="39">
        <v>1.4</v>
      </c>
      <c r="L35" s="39">
        <v>1.1000000000000001</v>
      </c>
      <c r="M35" s="39">
        <v>0.50311233737349914</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3.5" customHeight="1" x14ac:dyDescent="0.2">
      <c r="A36" s="346" t="s">
        <v>495</v>
      </c>
      <c r="B36" s="39">
        <v>5.8</v>
      </c>
      <c r="C36" s="39">
        <v>4.5</v>
      </c>
      <c r="D36" s="39">
        <v>3.8</v>
      </c>
      <c r="E36" s="39">
        <v>2</v>
      </c>
      <c r="F36" s="39">
        <v>8.6</v>
      </c>
      <c r="G36" s="39">
        <v>5.0999999999999996</v>
      </c>
      <c r="H36" s="39">
        <v>5.4</v>
      </c>
      <c r="I36" s="39">
        <v>3.9</v>
      </c>
      <c r="J36" s="39">
        <v>4</v>
      </c>
      <c r="K36" s="39">
        <v>4.7</v>
      </c>
      <c r="L36" s="39">
        <v>1.7</v>
      </c>
      <c r="M36" s="39">
        <v>1.3448162459072281</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3.5" customHeight="1" x14ac:dyDescent="0.2">
      <c r="A37" s="346" t="s">
        <v>496</v>
      </c>
      <c r="B37" s="39">
        <v>8.9</v>
      </c>
      <c r="C37" s="39">
        <v>8.9</v>
      </c>
      <c r="D37" s="39">
        <v>11.2</v>
      </c>
      <c r="E37" s="39">
        <v>19.399999999999999</v>
      </c>
      <c r="F37" s="39">
        <v>15.6</v>
      </c>
      <c r="G37" s="39">
        <v>9.1</v>
      </c>
      <c r="H37" s="39">
        <v>13</v>
      </c>
      <c r="I37" s="39">
        <v>11.8</v>
      </c>
      <c r="J37" s="39">
        <v>11.9</v>
      </c>
      <c r="K37" s="39">
        <v>13.1</v>
      </c>
      <c r="L37" s="39">
        <v>9.6</v>
      </c>
      <c r="M37" s="39">
        <v>6.5854549920828109</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75" thickBot="1" x14ac:dyDescent="0.25">
      <c r="A38" s="350"/>
      <c r="B38" s="341"/>
      <c r="C38" s="341"/>
      <c r="D38" s="341"/>
      <c r="E38" s="341"/>
      <c r="F38" s="341"/>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6" customForma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0" customFormat="1" ht="13.5" x14ac:dyDescent="0.2">
      <c r="A43" s="153"/>
      <c r="B43" s="577"/>
      <c r="C43" s="577"/>
      <c r="D43" s="577"/>
      <c r="E43" s="577"/>
      <c r="F43" s="577"/>
      <c r="G43" s="577"/>
      <c r="H43" s="577"/>
      <c r="I43" s="577"/>
      <c r="J43" s="577"/>
      <c r="K43" s="577"/>
      <c r="L43" s="577"/>
      <c r="M43" s="577"/>
      <c r="N43" s="577"/>
      <c r="O43" s="577"/>
      <c r="P43" s="577"/>
      <c r="Q43" s="577"/>
      <c r="R43" s="577"/>
      <c r="S43" s="577"/>
      <c r="T43" s="577"/>
      <c r="U43" s="577"/>
      <c r="V43" s="577"/>
      <c r="W43" s="577"/>
      <c r="X43" s="577"/>
      <c r="Y43" s="577"/>
      <c r="Z43" s="577"/>
      <c r="AA43" s="577"/>
      <c r="AB43" s="577"/>
      <c r="AC43" s="577"/>
      <c r="AD43" s="577"/>
      <c r="AE43" s="577"/>
      <c r="AF43" s="577"/>
    </row>
    <row r="44" spans="1:32" s="316" customForma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0" customFormat="1" x14ac:dyDescent="0.2">
      <c r="A65" s="141"/>
      <c r="B65" s="577"/>
      <c r="C65" s="577"/>
      <c r="D65" s="577"/>
      <c r="E65" s="577"/>
      <c r="F65" s="577"/>
      <c r="G65" s="577"/>
      <c r="H65" s="577"/>
      <c r="I65" s="577"/>
      <c r="J65" s="577"/>
      <c r="K65" s="577"/>
      <c r="L65" s="577"/>
      <c r="M65" s="577"/>
      <c r="N65" s="577"/>
      <c r="O65" s="577"/>
      <c r="P65" s="577"/>
      <c r="Q65" s="577"/>
      <c r="R65" s="577"/>
      <c r="S65" s="577"/>
      <c r="T65" s="577"/>
      <c r="U65" s="577"/>
      <c r="V65" s="577"/>
      <c r="W65" s="577"/>
      <c r="X65" s="577"/>
      <c r="Y65" s="577"/>
      <c r="Z65" s="577"/>
      <c r="AA65" s="577"/>
      <c r="AB65" s="577"/>
      <c r="AC65" s="577"/>
      <c r="AD65" s="577"/>
      <c r="AE65" s="577"/>
      <c r="AF65" s="577"/>
    </row>
    <row r="66" spans="1:32" s="316" customForma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0" customFormat="1" x14ac:dyDescent="0.2">
      <c r="A83" s="141"/>
      <c r="B83" s="577"/>
      <c r="C83" s="577"/>
      <c r="D83" s="577"/>
      <c r="E83" s="577"/>
      <c r="F83" s="577"/>
      <c r="G83" s="577"/>
      <c r="H83" s="577"/>
      <c r="I83" s="577"/>
      <c r="J83" s="577"/>
      <c r="K83" s="577"/>
      <c r="L83" s="577"/>
      <c r="M83" s="577"/>
      <c r="N83" s="577"/>
      <c r="O83" s="577"/>
      <c r="P83" s="577"/>
      <c r="Q83" s="577"/>
      <c r="R83" s="577"/>
      <c r="S83" s="577"/>
      <c r="T83" s="577"/>
      <c r="U83" s="577"/>
      <c r="V83" s="577"/>
      <c r="W83" s="577"/>
      <c r="X83" s="577"/>
      <c r="Y83" s="577"/>
      <c r="Z83" s="577"/>
      <c r="AA83" s="577"/>
      <c r="AB83" s="577"/>
      <c r="AC83" s="577"/>
      <c r="AD83" s="577"/>
      <c r="AE83" s="577"/>
      <c r="AF83" s="577"/>
    </row>
    <row r="84" spans="1:32" s="316" customForma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0" customFormat="1" x14ac:dyDescent="0.2">
      <c r="A105" s="141"/>
      <c r="B105" s="577"/>
      <c r="C105" s="577"/>
      <c r="D105" s="577"/>
      <c r="E105" s="577"/>
      <c r="F105" s="577"/>
      <c r="G105" s="577"/>
      <c r="H105" s="577"/>
      <c r="I105" s="577"/>
      <c r="J105" s="577"/>
      <c r="K105" s="577"/>
      <c r="L105" s="577"/>
      <c r="M105" s="577"/>
      <c r="N105" s="577"/>
      <c r="O105" s="577"/>
      <c r="P105" s="577"/>
      <c r="Q105" s="577"/>
      <c r="R105" s="577"/>
      <c r="S105" s="577"/>
      <c r="T105" s="577"/>
      <c r="U105" s="577"/>
      <c r="V105" s="577"/>
      <c r="W105" s="577"/>
      <c r="X105" s="577"/>
      <c r="Y105" s="577"/>
      <c r="Z105" s="577"/>
      <c r="AA105" s="577"/>
      <c r="AB105" s="577"/>
      <c r="AC105" s="577"/>
      <c r="AD105" s="577"/>
      <c r="AE105" s="577"/>
      <c r="AF105" s="577"/>
    </row>
    <row r="106" spans="1:32" s="316" customForma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6" customForma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0" customFormat="1" x14ac:dyDescent="0.2">
      <c r="A123" s="141"/>
      <c r="B123" s="577"/>
      <c r="C123" s="577"/>
      <c r="D123" s="577"/>
      <c r="E123" s="577"/>
      <c r="F123" s="577"/>
      <c r="G123" s="577"/>
      <c r="H123" s="577"/>
      <c r="I123" s="577"/>
      <c r="J123" s="577"/>
      <c r="K123" s="577"/>
      <c r="L123" s="577"/>
      <c r="M123" s="577"/>
      <c r="N123" s="577"/>
      <c r="O123" s="577"/>
      <c r="P123" s="577"/>
      <c r="Q123" s="577"/>
      <c r="R123" s="577"/>
      <c r="S123" s="577"/>
      <c r="T123" s="577"/>
      <c r="U123" s="577"/>
      <c r="V123" s="577"/>
      <c r="W123" s="577"/>
      <c r="X123" s="577"/>
      <c r="Y123" s="577"/>
      <c r="Z123" s="577"/>
      <c r="AA123" s="577"/>
      <c r="AB123" s="577"/>
      <c r="AC123" s="577"/>
      <c r="AD123" s="577"/>
      <c r="AE123" s="577"/>
      <c r="AF123" s="577"/>
    </row>
    <row r="124" spans="1:32" s="316" customForma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0" customFormat="1" x14ac:dyDescent="0.2">
      <c r="A137" s="141"/>
      <c r="B137" s="577"/>
      <c r="C137" s="577"/>
      <c r="D137" s="577"/>
      <c r="E137" s="577"/>
      <c r="F137" s="577"/>
      <c r="G137" s="577"/>
      <c r="H137" s="577"/>
      <c r="I137" s="577"/>
      <c r="J137" s="577"/>
      <c r="K137" s="577"/>
      <c r="L137" s="577"/>
      <c r="M137" s="577"/>
      <c r="N137" s="577"/>
      <c r="O137" s="577"/>
      <c r="P137" s="577"/>
      <c r="Q137" s="577"/>
      <c r="R137" s="577"/>
      <c r="S137" s="577"/>
      <c r="T137" s="577"/>
      <c r="U137" s="577"/>
      <c r="V137" s="577"/>
      <c r="W137" s="577"/>
      <c r="X137" s="577"/>
      <c r="Y137" s="577"/>
      <c r="Z137" s="577"/>
      <c r="AA137" s="577"/>
      <c r="AB137" s="577"/>
      <c r="AC137" s="577"/>
      <c r="AD137" s="577"/>
      <c r="AE137" s="577"/>
      <c r="AF137" s="577"/>
    </row>
    <row r="138" spans="1:32" s="316" customForma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0" customFormat="1" x14ac:dyDescent="0.2">
      <c r="A145" s="141"/>
      <c r="B145" s="577"/>
      <c r="C145" s="577"/>
      <c r="D145" s="577"/>
      <c r="E145" s="577"/>
      <c r="F145" s="577"/>
      <c r="G145" s="577"/>
      <c r="H145" s="577"/>
      <c r="I145" s="577"/>
      <c r="J145" s="577"/>
      <c r="K145" s="577"/>
      <c r="L145" s="577"/>
      <c r="M145" s="577"/>
      <c r="N145" s="577"/>
      <c r="O145" s="577"/>
      <c r="P145" s="577"/>
      <c r="Q145" s="577"/>
      <c r="R145" s="577"/>
      <c r="S145" s="577"/>
      <c r="T145" s="577"/>
      <c r="U145" s="577"/>
      <c r="V145" s="577"/>
      <c r="W145" s="577"/>
      <c r="X145" s="577"/>
      <c r="Y145" s="577"/>
      <c r="Z145" s="577"/>
      <c r="AA145" s="577"/>
      <c r="AB145" s="577"/>
      <c r="AC145" s="577"/>
      <c r="AD145" s="577"/>
      <c r="AE145" s="577"/>
      <c r="AF145" s="577"/>
    </row>
    <row r="146" spans="1:32" s="316" customForma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6" customForma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0" customFormat="1" x14ac:dyDescent="0.2">
      <c r="A163" s="141"/>
      <c r="B163" s="577"/>
      <c r="C163" s="577"/>
      <c r="D163" s="577"/>
      <c r="E163" s="577"/>
      <c r="F163" s="577"/>
      <c r="G163" s="577"/>
      <c r="H163" s="577"/>
      <c r="I163" s="577"/>
      <c r="J163" s="577"/>
      <c r="K163" s="577"/>
      <c r="L163" s="577"/>
      <c r="M163" s="577"/>
      <c r="N163" s="577"/>
      <c r="O163" s="577"/>
      <c r="P163" s="577"/>
      <c r="Q163" s="577"/>
      <c r="R163" s="577"/>
      <c r="S163" s="577"/>
      <c r="T163" s="577"/>
      <c r="U163" s="577"/>
      <c r="V163" s="577"/>
      <c r="W163" s="577"/>
      <c r="X163" s="577"/>
      <c r="Y163" s="577"/>
      <c r="Z163" s="577"/>
      <c r="AA163" s="577"/>
      <c r="AB163" s="577"/>
      <c r="AC163" s="577"/>
      <c r="AD163" s="577"/>
      <c r="AE163" s="577"/>
      <c r="AF163" s="577"/>
    </row>
    <row r="164" spans="1:32" s="316" customForma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s="316" customForma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row>
    <row r="185" spans="1:32" s="310" customFormat="1" x14ac:dyDescent="0.2">
      <c r="A185" s="141"/>
      <c r="B185" s="577"/>
      <c r="C185" s="577"/>
      <c r="D185" s="577"/>
      <c r="E185" s="577"/>
      <c r="F185" s="577"/>
      <c r="G185" s="577"/>
      <c r="H185" s="577"/>
      <c r="I185" s="577"/>
      <c r="J185" s="577"/>
      <c r="K185" s="577"/>
      <c r="L185" s="577"/>
      <c r="M185" s="577"/>
      <c r="N185" s="577"/>
      <c r="O185" s="577"/>
      <c r="P185" s="577"/>
      <c r="Q185" s="577"/>
      <c r="R185" s="577"/>
      <c r="S185" s="577"/>
      <c r="T185" s="577"/>
      <c r="U185" s="577"/>
      <c r="V185" s="577"/>
      <c r="W185" s="577"/>
      <c r="X185" s="577"/>
      <c r="Y185" s="577"/>
      <c r="Z185" s="577"/>
      <c r="AA185" s="577"/>
      <c r="AB185" s="577"/>
      <c r="AC185" s="577"/>
      <c r="AD185" s="577"/>
      <c r="AE185" s="577"/>
      <c r="AF185" s="577"/>
    </row>
    <row r="186" spans="1:32" s="316" customForma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6" customForma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0" customFormat="1" x14ac:dyDescent="0.2">
      <c r="A203" s="141"/>
      <c r="B203" s="577"/>
      <c r="C203" s="577"/>
      <c r="D203" s="577"/>
      <c r="E203" s="577"/>
      <c r="F203" s="577"/>
      <c r="G203" s="577"/>
      <c r="H203" s="577"/>
      <c r="I203" s="577"/>
      <c r="J203" s="577"/>
      <c r="K203" s="577"/>
      <c r="L203" s="577"/>
      <c r="M203" s="577"/>
      <c r="N203" s="577"/>
      <c r="O203" s="577"/>
      <c r="P203" s="577"/>
      <c r="Q203" s="577"/>
      <c r="R203" s="577"/>
      <c r="S203" s="577"/>
      <c r="T203" s="577"/>
      <c r="U203" s="577"/>
      <c r="V203" s="577"/>
      <c r="W203" s="577"/>
      <c r="X203" s="577"/>
      <c r="Y203" s="577"/>
      <c r="Z203" s="577"/>
      <c r="AA203" s="577"/>
      <c r="AB203" s="577"/>
      <c r="AC203" s="577"/>
      <c r="AD203" s="577"/>
      <c r="AE203" s="577"/>
      <c r="AF203" s="577"/>
    </row>
    <row r="204" spans="1:32" s="316" customForma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s="316" customForma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row>
    <row r="225" spans="1:32" s="310" customFormat="1" x14ac:dyDescent="0.2">
      <c r="A225" s="141"/>
      <c r="B225" s="577"/>
      <c r="C225" s="577"/>
      <c r="D225" s="577"/>
      <c r="E225" s="577"/>
      <c r="F225" s="577"/>
      <c r="G225" s="577"/>
      <c r="H225" s="577"/>
      <c r="I225" s="577"/>
      <c r="J225" s="577"/>
      <c r="K225" s="577"/>
      <c r="L225" s="577"/>
      <c r="M225" s="577"/>
      <c r="N225" s="577"/>
      <c r="O225" s="577"/>
      <c r="P225" s="577"/>
      <c r="Q225" s="577"/>
      <c r="R225" s="577"/>
      <c r="S225" s="577"/>
      <c r="T225" s="577"/>
      <c r="U225" s="577"/>
      <c r="V225" s="577"/>
      <c r="W225" s="577"/>
      <c r="X225" s="577"/>
      <c r="Y225" s="577"/>
      <c r="Z225" s="577"/>
      <c r="AA225" s="577"/>
      <c r="AB225" s="577"/>
      <c r="AC225" s="577"/>
      <c r="AD225" s="577"/>
      <c r="AE225" s="577"/>
      <c r="AF225" s="577"/>
    </row>
    <row r="226" spans="1:32" s="316" customForma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6" customForma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0" customFormat="1" x14ac:dyDescent="0.2">
      <c r="A243" s="141"/>
      <c r="B243" s="577"/>
      <c r="C243" s="577"/>
      <c r="D243" s="577"/>
      <c r="E243" s="577"/>
      <c r="F243" s="577"/>
      <c r="G243" s="577"/>
      <c r="H243" s="577"/>
      <c r="I243" s="577"/>
      <c r="J243" s="577"/>
      <c r="K243" s="577"/>
      <c r="L243" s="577"/>
      <c r="M243" s="577"/>
      <c r="N243" s="577"/>
      <c r="O243" s="577"/>
      <c r="P243" s="577"/>
      <c r="Q243" s="577"/>
      <c r="R243" s="577"/>
      <c r="S243" s="577"/>
      <c r="T243" s="577"/>
      <c r="U243" s="577"/>
      <c r="V243" s="577"/>
      <c r="W243" s="577"/>
      <c r="X243" s="577"/>
      <c r="Y243" s="577"/>
      <c r="Z243" s="577"/>
      <c r="AA243" s="577"/>
      <c r="AB243" s="577"/>
      <c r="AC243" s="577"/>
      <c r="AD243" s="577"/>
      <c r="AE243" s="577"/>
      <c r="AF243" s="577"/>
    </row>
    <row r="244" spans="1:32" s="316" customForma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s="316" customForma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row>
    <row r="265" spans="1:32" s="310" customFormat="1" x14ac:dyDescent="0.2">
      <c r="A265" s="141"/>
      <c r="B265" s="577"/>
      <c r="C265" s="577"/>
      <c r="D265" s="577"/>
      <c r="E265" s="577"/>
      <c r="F265" s="577"/>
      <c r="G265" s="577"/>
      <c r="H265" s="577"/>
      <c r="I265" s="577"/>
      <c r="J265" s="577"/>
      <c r="K265" s="577"/>
      <c r="L265" s="577"/>
      <c r="M265" s="577"/>
      <c r="N265" s="577"/>
      <c r="O265" s="577"/>
      <c r="P265" s="577"/>
      <c r="Q265" s="577"/>
      <c r="R265" s="577"/>
      <c r="S265" s="577"/>
      <c r="T265" s="577"/>
      <c r="U265" s="577"/>
      <c r="V265" s="577"/>
      <c r="W265" s="577"/>
      <c r="X265" s="577"/>
      <c r="Y265" s="577"/>
      <c r="Z265" s="577"/>
      <c r="AA265" s="577"/>
      <c r="AB265" s="577"/>
      <c r="AC265" s="577"/>
      <c r="AD265" s="577"/>
      <c r="AE265" s="577"/>
      <c r="AF265" s="577"/>
    </row>
    <row r="266" spans="1:32" s="316" customForma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6" customForma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0" customFormat="1" x14ac:dyDescent="0.2">
      <c r="A283" s="141"/>
      <c r="B283" s="577"/>
      <c r="C283" s="577"/>
      <c r="D283" s="577"/>
      <c r="E283" s="577"/>
      <c r="F283" s="577"/>
      <c r="G283" s="577"/>
      <c r="H283" s="577"/>
      <c r="I283" s="577"/>
      <c r="J283" s="577"/>
      <c r="K283" s="577"/>
      <c r="L283" s="577"/>
      <c r="M283" s="577"/>
      <c r="N283" s="577"/>
      <c r="O283" s="577"/>
      <c r="P283" s="577"/>
      <c r="Q283" s="577"/>
      <c r="R283" s="577"/>
      <c r="S283" s="577"/>
      <c r="T283" s="577"/>
      <c r="U283" s="577"/>
      <c r="V283" s="577"/>
      <c r="W283" s="577"/>
      <c r="X283" s="577"/>
      <c r="Y283" s="577"/>
      <c r="Z283" s="577"/>
      <c r="AA283" s="577"/>
      <c r="AB283" s="577"/>
      <c r="AC283" s="577"/>
      <c r="AD283" s="577"/>
      <c r="AE283" s="577"/>
      <c r="AF283" s="577"/>
    </row>
    <row r="284" spans="1:32" s="316" customForma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s="316" customForma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row>
    <row r="305" spans="1:32" s="310" customFormat="1" x14ac:dyDescent="0.2">
      <c r="A305" s="141"/>
      <c r="B305" s="577"/>
      <c r="C305" s="577"/>
      <c r="D305" s="577"/>
      <c r="E305" s="577"/>
      <c r="F305" s="577"/>
      <c r="G305" s="577"/>
      <c r="H305" s="577"/>
      <c r="I305" s="577"/>
      <c r="J305" s="577"/>
      <c r="K305" s="577"/>
      <c r="L305" s="577"/>
      <c r="M305" s="577"/>
      <c r="N305" s="577"/>
      <c r="O305" s="577"/>
      <c r="P305" s="577"/>
      <c r="Q305" s="577"/>
      <c r="R305" s="577"/>
      <c r="S305" s="577"/>
      <c r="T305" s="577"/>
      <c r="U305" s="577"/>
      <c r="V305" s="577"/>
      <c r="W305" s="577"/>
      <c r="X305" s="577"/>
      <c r="Y305" s="577"/>
      <c r="Z305" s="577"/>
      <c r="AA305" s="577"/>
      <c r="AB305" s="577"/>
      <c r="AC305" s="577"/>
      <c r="AD305" s="577"/>
      <c r="AE305" s="577"/>
      <c r="AF305" s="577"/>
    </row>
    <row r="306" spans="1:32" s="316" customForma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6" customForma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0" customFormat="1" x14ac:dyDescent="0.2">
      <c r="A327" s="141"/>
      <c r="B327" s="577"/>
      <c r="C327" s="577"/>
      <c r="D327" s="577"/>
      <c r="E327" s="577"/>
      <c r="F327" s="577"/>
      <c r="G327" s="577"/>
      <c r="H327" s="577"/>
      <c r="I327" s="577"/>
      <c r="J327" s="577"/>
      <c r="K327" s="577"/>
      <c r="L327" s="577"/>
      <c r="M327" s="577"/>
      <c r="N327" s="577"/>
      <c r="O327" s="577"/>
      <c r="P327" s="577"/>
      <c r="Q327" s="577"/>
      <c r="R327" s="577"/>
      <c r="S327" s="577"/>
      <c r="T327" s="577"/>
      <c r="U327" s="577"/>
      <c r="V327" s="577"/>
      <c r="W327" s="577"/>
      <c r="X327" s="577"/>
      <c r="Y327" s="577"/>
      <c r="Z327" s="577"/>
      <c r="AA327" s="577"/>
      <c r="AB327" s="577"/>
      <c r="AC327" s="577"/>
      <c r="AD327" s="577"/>
      <c r="AE327" s="577"/>
      <c r="AF327" s="577"/>
    </row>
    <row r="328" spans="1:32" s="316" customForma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s="316" customForma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row>
    <row r="349" spans="1:32" s="310" customFormat="1" x14ac:dyDescent="0.2">
      <c r="A349" s="141"/>
      <c r="B349" s="577"/>
      <c r="C349" s="577"/>
      <c r="D349" s="577"/>
      <c r="E349" s="577"/>
      <c r="F349" s="577"/>
      <c r="G349" s="577"/>
      <c r="H349" s="577"/>
      <c r="I349" s="577"/>
      <c r="J349" s="577"/>
      <c r="K349" s="577"/>
      <c r="L349" s="577"/>
      <c r="M349" s="577"/>
      <c r="N349" s="577"/>
      <c r="O349" s="577"/>
      <c r="P349" s="577"/>
      <c r="Q349" s="577"/>
      <c r="R349" s="577"/>
      <c r="S349" s="577"/>
      <c r="T349" s="577"/>
      <c r="U349" s="577"/>
      <c r="V349" s="577"/>
      <c r="W349" s="577"/>
      <c r="X349" s="577"/>
      <c r="Y349" s="577"/>
      <c r="Z349" s="577"/>
      <c r="AA349" s="577"/>
      <c r="AB349" s="577"/>
      <c r="AC349" s="577"/>
      <c r="AD349" s="577"/>
      <c r="AE349" s="577"/>
      <c r="AF349" s="577"/>
    </row>
    <row r="350" spans="1:32" s="316" customForma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6" customForma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0" customFormat="1" x14ac:dyDescent="0.2">
      <c r="A367" s="141"/>
      <c r="B367" s="577"/>
      <c r="C367" s="577"/>
      <c r="D367" s="577"/>
      <c r="E367" s="577"/>
      <c r="F367" s="577"/>
      <c r="G367" s="577"/>
      <c r="H367" s="577"/>
      <c r="I367" s="577"/>
      <c r="J367" s="577"/>
      <c r="K367" s="577"/>
      <c r="L367" s="577"/>
      <c r="M367" s="577"/>
      <c r="N367" s="577"/>
      <c r="O367" s="577"/>
      <c r="P367" s="577"/>
      <c r="Q367" s="577"/>
      <c r="R367" s="577"/>
      <c r="S367" s="577"/>
      <c r="T367" s="577"/>
      <c r="U367" s="577"/>
      <c r="V367" s="577"/>
      <c r="W367" s="577"/>
      <c r="X367" s="577"/>
      <c r="Y367" s="577"/>
      <c r="Z367" s="577"/>
      <c r="AA367" s="577"/>
      <c r="AB367" s="577"/>
      <c r="AC367" s="577"/>
      <c r="AD367" s="577"/>
      <c r="AE367" s="577"/>
      <c r="AF367" s="577"/>
    </row>
    <row r="368" spans="1:32" s="316" customForma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s="316" customFormat="1" x14ac:dyDescent="0.2">
      <c r="A381" s="346"/>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row>
    <row r="389" spans="1:32" s="310" customFormat="1" x14ac:dyDescent="0.2">
      <c r="A389" s="141"/>
      <c r="B389" s="577"/>
      <c r="C389" s="577"/>
      <c r="D389" s="577"/>
      <c r="E389" s="577"/>
      <c r="F389" s="577"/>
      <c r="G389" s="577"/>
      <c r="H389" s="577"/>
      <c r="I389" s="577"/>
      <c r="J389" s="577"/>
      <c r="K389" s="577"/>
      <c r="L389" s="577"/>
      <c r="M389" s="577"/>
      <c r="N389" s="577"/>
      <c r="O389" s="577"/>
      <c r="P389" s="577"/>
      <c r="Q389" s="577"/>
      <c r="R389" s="577"/>
      <c r="S389" s="577"/>
      <c r="T389" s="577"/>
      <c r="U389" s="577"/>
      <c r="V389" s="577"/>
      <c r="W389" s="577"/>
      <c r="X389" s="577"/>
      <c r="Y389" s="577"/>
      <c r="Z389" s="577"/>
      <c r="AA389" s="577"/>
      <c r="AB389" s="577"/>
      <c r="AC389" s="577"/>
      <c r="AD389" s="577"/>
      <c r="AE389" s="577"/>
      <c r="AF389" s="577"/>
    </row>
    <row r="390" spans="1:32" s="316" customForma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6" customForma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0" customFormat="1" x14ac:dyDescent="0.2">
      <c r="A407" s="141"/>
      <c r="B407" s="577"/>
      <c r="C407" s="577"/>
      <c r="D407" s="577"/>
      <c r="E407" s="577"/>
      <c r="F407" s="577"/>
      <c r="G407" s="577"/>
      <c r="H407" s="577"/>
      <c r="I407" s="577"/>
      <c r="J407" s="577"/>
      <c r="K407" s="577"/>
      <c r="L407" s="577"/>
      <c r="M407" s="577"/>
      <c r="N407" s="577"/>
      <c r="O407" s="577"/>
      <c r="P407" s="577"/>
      <c r="Q407" s="577"/>
      <c r="R407" s="577"/>
      <c r="S407" s="577"/>
      <c r="T407" s="577"/>
      <c r="U407" s="577"/>
      <c r="V407" s="577"/>
      <c r="W407" s="577"/>
      <c r="X407" s="577"/>
      <c r="Y407" s="577"/>
      <c r="Z407" s="577"/>
      <c r="AA407" s="577"/>
      <c r="AB407" s="577"/>
      <c r="AC407" s="577"/>
      <c r="AD407" s="577"/>
      <c r="AE407" s="577"/>
      <c r="AF407" s="577"/>
    </row>
    <row r="408" spans="1:32" s="316" customForma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row r="421" spans="1:32" s="316" customFormat="1" x14ac:dyDescent="0.2">
      <c r="A421" s="346"/>
      <c r="B421" s="362"/>
      <c r="C421" s="362"/>
      <c r="D421" s="362"/>
      <c r="E421" s="362"/>
      <c r="F421" s="362"/>
      <c r="G421" s="362"/>
      <c r="H421" s="362"/>
      <c r="I421" s="362"/>
      <c r="J421" s="362"/>
      <c r="K421" s="362"/>
      <c r="L421" s="362"/>
      <c r="M421" s="362"/>
      <c r="N421" s="362"/>
      <c r="O421" s="362"/>
      <c r="P421" s="362"/>
      <c r="Q421" s="362"/>
      <c r="R421" s="362"/>
      <c r="S421" s="362"/>
      <c r="T421" s="362"/>
      <c r="U421" s="362"/>
      <c r="V421" s="362"/>
      <c r="W421" s="362"/>
      <c r="X421" s="362"/>
      <c r="Y421" s="362"/>
      <c r="Z421" s="362"/>
      <c r="AA421" s="362"/>
      <c r="AB421" s="362"/>
      <c r="AC421" s="362"/>
      <c r="AD421" s="362"/>
      <c r="AE421" s="362"/>
      <c r="AF421" s="362"/>
    </row>
  </sheetData>
  <hyperlinks>
    <hyperlink ref="A1" location="Мазмуну!A1" display="МАЗМУНУНА  кайтуу" xr:uid="{00000000-0004-0000-9000-000000000000}"/>
  </hyperlinks>
  <pageMargins left="0.7" right="0.7" top="0.75" bottom="0.75" header="0.3" footer="0.3"/>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AF420"/>
  <sheetViews>
    <sheetView workbookViewId="0">
      <selection activeCell="M7" sqref="M7"/>
    </sheetView>
  </sheetViews>
  <sheetFormatPr defaultColWidth="9.28515625" defaultRowHeight="12" x14ac:dyDescent="0.2"/>
  <cols>
    <col min="1" max="1" width="43.85546875" style="152" customWidth="1"/>
    <col min="2" max="2" width="9.28515625" style="226" hidden="1" customWidth="1"/>
    <col min="3" max="5" width="8.7109375" style="226" hidden="1" customWidth="1"/>
    <col min="6" max="6" width="8.71093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555</v>
      </c>
      <c r="B2" s="574"/>
      <c r="C2" s="574"/>
      <c r="D2" s="574"/>
      <c r="E2" s="574"/>
      <c r="P2" s="574"/>
      <c r="Q2" s="574"/>
      <c r="R2" s="574"/>
      <c r="S2" s="574"/>
      <c r="T2" s="574"/>
    </row>
    <row r="3" spans="1:32" s="573" customFormat="1" ht="18" customHeight="1" x14ac:dyDescent="0.25">
      <c r="A3" s="154" t="s">
        <v>556</v>
      </c>
      <c r="B3" s="574"/>
      <c r="C3" s="574"/>
      <c r="D3" s="574"/>
      <c r="E3" s="574"/>
      <c r="P3" s="574"/>
      <c r="Q3" s="574"/>
      <c r="R3" s="574"/>
      <c r="S3" s="574"/>
      <c r="T3" s="574"/>
    </row>
    <row r="4" spans="1:32" ht="18" customHeight="1" thickBot="1" x14ac:dyDescent="0.25">
      <c r="A4" s="139" t="s">
        <v>521</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ht="13.5" customHeigh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9.6" customHeight="1" x14ac:dyDescent="0.2">
      <c r="A7" s="360" t="s">
        <v>508</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ht="12.95" customHeigh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2.95" customHeight="1" x14ac:dyDescent="0.2">
      <c r="A9" s="346" t="s">
        <v>489</v>
      </c>
      <c r="B9" s="39">
        <v>25.5</v>
      </c>
      <c r="C9" s="39">
        <v>28.2</v>
      </c>
      <c r="D9" s="39">
        <v>11.9</v>
      </c>
      <c r="E9" s="39">
        <v>17.5</v>
      </c>
      <c r="F9" s="39">
        <v>24.6</v>
      </c>
      <c r="G9" s="39">
        <v>22.2</v>
      </c>
      <c r="H9" s="39">
        <v>22.5</v>
      </c>
      <c r="I9" s="39">
        <v>27.4</v>
      </c>
      <c r="J9" s="39">
        <v>21.1</v>
      </c>
      <c r="K9" s="39">
        <v>24</v>
      </c>
      <c r="L9" s="39">
        <v>26.6</v>
      </c>
      <c r="M9" s="39">
        <v>34.9</v>
      </c>
      <c r="N9" s="362"/>
      <c r="O9" s="362"/>
      <c r="P9" s="362"/>
      <c r="Q9" s="362"/>
      <c r="R9" s="362"/>
      <c r="S9" s="362"/>
      <c r="T9" s="362"/>
      <c r="U9" s="362"/>
      <c r="V9" s="362"/>
      <c r="W9" s="362"/>
      <c r="X9" s="362"/>
      <c r="Y9" s="362"/>
      <c r="Z9" s="362"/>
      <c r="AA9" s="362"/>
      <c r="AB9" s="362"/>
      <c r="AC9" s="362"/>
      <c r="AD9" s="362"/>
      <c r="AE9" s="362"/>
      <c r="AF9" s="362"/>
    </row>
    <row r="10" spans="1:32" s="316" customFormat="1" ht="12.9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2.1</v>
      </c>
      <c r="C11" s="39">
        <v>4.0999999999999996</v>
      </c>
      <c r="D11" s="39">
        <v>3.6</v>
      </c>
      <c r="E11" s="39">
        <v>8.1</v>
      </c>
      <c r="F11" s="39">
        <v>15.2</v>
      </c>
      <c r="G11" s="39">
        <v>8.9</v>
      </c>
      <c r="H11" s="39">
        <v>10.3</v>
      </c>
      <c r="I11" s="39">
        <v>11.7</v>
      </c>
      <c r="J11" s="39">
        <v>7.5</v>
      </c>
      <c r="K11" s="39">
        <v>10.5</v>
      </c>
      <c r="L11" s="39">
        <v>15.6</v>
      </c>
      <c r="M11" s="39">
        <v>20.2</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2.95" customHeight="1" x14ac:dyDescent="0.2">
      <c r="A12" s="349" t="s">
        <v>491</v>
      </c>
      <c r="B12" s="39">
        <v>2.9</v>
      </c>
      <c r="C12" s="39">
        <v>2.8</v>
      </c>
      <c r="D12" s="39">
        <v>2.4</v>
      </c>
      <c r="E12" s="39">
        <v>1.9</v>
      </c>
      <c r="F12" s="39">
        <v>1.5</v>
      </c>
      <c r="G12" s="39">
        <v>3.8</v>
      </c>
      <c r="H12" s="39">
        <v>2.9</v>
      </c>
      <c r="I12" s="39">
        <v>1.9</v>
      </c>
      <c r="J12" s="39">
        <v>1.9</v>
      </c>
      <c r="K12" s="39">
        <v>1.8</v>
      </c>
      <c r="L12" s="39">
        <v>2.2000000000000002</v>
      </c>
      <c r="M12" s="39">
        <v>5</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9" t="s">
        <v>492</v>
      </c>
      <c r="B13" s="39">
        <v>0.6</v>
      </c>
      <c r="C13" s="39">
        <v>1</v>
      </c>
      <c r="D13" s="39">
        <v>1.5</v>
      </c>
      <c r="E13" s="39">
        <v>1.2</v>
      </c>
      <c r="F13" s="39">
        <v>0.9</v>
      </c>
      <c r="G13" s="39">
        <v>1.4</v>
      </c>
      <c r="H13" s="39">
        <v>1.1000000000000001</v>
      </c>
      <c r="I13" s="39">
        <v>1</v>
      </c>
      <c r="J13" s="39">
        <v>1.2</v>
      </c>
      <c r="K13" s="39">
        <v>1.2</v>
      </c>
      <c r="L13" s="39">
        <v>1.6</v>
      </c>
      <c r="M13" s="39">
        <v>0.9</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6" t="s">
        <v>493</v>
      </c>
      <c r="B14" s="39">
        <v>21.5</v>
      </c>
      <c r="C14" s="39">
        <v>23</v>
      </c>
      <c r="D14" s="39">
        <v>22.6</v>
      </c>
      <c r="E14" s="39">
        <v>17.600000000000001</v>
      </c>
      <c r="F14" s="39">
        <v>15.4</v>
      </c>
      <c r="G14" s="39">
        <v>20.2</v>
      </c>
      <c r="H14" s="39">
        <v>18.5</v>
      </c>
      <c r="I14" s="39">
        <v>17.7</v>
      </c>
      <c r="J14" s="39">
        <v>21</v>
      </c>
      <c r="K14" s="39">
        <v>23.3</v>
      </c>
      <c r="L14" s="39">
        <v>24.3</v>
      </c>
      <c r="M14" s="39">
        <v>25.2</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2.95" customHeight="1" x14ac:dyDescent="0.2">
      <c r="A15" s="346" t="s">
        <v>494</v>
      </c>
      <c r="B15" s="39">
        <v>3.4</v>
      </c>
      <c r="C15" s="39">
        <v>3.9</v>
      </c>
      <c r="D15" s="39">
        <v>3.9</v>
      </c>
      <c r="E15" s="39">
        <v>2.9</v>
      </c>
      <c r="F15" s="39">
        <v>2.6</v>
      </c>
      <c r="G15" s="39">
        <v>3.3</v>
      </c>
      <c r="H15" s="39">
        <v>3.1</v>
      </c>
      <c r="I15" s="39">
        <v>3.5</v>
      </c>
      <c r="J15" s="39">
        <v>3.6</v>
      </c>
      <c r="K15" s="39">
        <v>4</v>
      </c>
      <c r="L15" s="39">
        <v>3</v>
      </c>
      <c r="M15" s="39">
        <v>2.1</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75" customHeight="1" x14ac:dyDescent="0.2">
      <c r="A16" s="346" t="s">
        <v>495</v>
      </c>
      <c r="B16" s="39">
        <v>5.9</v>
      </c>
      <c r="C16" s="39">
        <v>6.6</v>
      </c>
      <c r="D16" s="39">
        <v>6.3</v>
      </c>
      <c r="E16" s="39">
        <v>5.2</v>
      </c>
      <c r="F16" s="39">
        <v>4.7</v>
      </c>
      <c r="G16" s="39">
        <v>6.4</v>
      </c>
      <c r="H16" s="39">
        <v>6.4</v>
      </c>
      <c r="I16" s="39">
        <v>5.0999999999999996</v>
      </c>
      <c r="J16" s="39">
        <v>4.9000000000000004</v>
      </c>
      <c r="K16" s="39">
        <v>4.4000000000000004</v>
      </c>
      <c r="L16" s="39">
        <v>4.2</v>
      </c>
      <c r="M16" s="39">
        <v>3.7</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95" customHeight="1" x14ac:dyDescent="0.2">
      <c r="A17" s="346" t="s">
        <v>496</v>
      </c>
      <c r="B17" s="39">
        <v>43.7</v>
      </c>
      <c r="C17" s="39">
        <v>38.200000000000003</v>
      </c>
      <c r="D17" s="39">
        <v>55.3</v>
      </c>
      <c r="E17" s="39">
        <v>56.9</v>
      </c>
      <c r="F17" s="39">
        <v>52.7</v>
      </c>
      <c r="G17" s="39">
        <v>47.9</v>
      </c>
      <c r="H17" s="39">
        <v>49.5</v>
      </c>
      <c r="I17" s="39">
        <v>46.4</v>
      </c>
      <c r="J17" s="39">
        <v>49.5</v>
      </c>
      <c r="K17" s="39">
        <v>44.3</v>
      </c>
      <c r="L17" s="39">
        <v>41.9</v>
      </c>
      <c r="M17" s="39">
        <v>34.1</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95" customHeight="1"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ht="14.2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ht="12.95" customHeigh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ht="18" customHeight="1" x14ac:dyDescent="0.2">
      <c r="A21" s="154"/>
    </row>
    <row r="22" spans="1:32" s="573" customFormat="1" ht="18" customHeight="1" x14ac:dyDescent="0.25">
      <c r="A22" s="154" t="s">
        <v>557</v>
      </c>
      <c r="B22" s="574"/>
      <c r="C22" s="574"/>
      <c r="D22" s="574"/>
      <c r="E22" s="574"/>
      <c r="P22" s="574"/>
      <c r="Q22" s="574"/>
      <c r="R22" s="574"/>
      <c r="S22" s="574"/>
      <c r="T22" s="574"/>
    </row>
    <row r="23" spans="1:32" s="573" customFormat="1" ht="18" customHeight="1" x14ac:dyDescent="0.25">
      <c r="A23" s="154" t="s">
        <v>528</v>
      </c>
      <c r="B23" s="574"/>
      <c r="C23" s="574"/>
      <c r="D23" s="574"/>
      <c r="E23" s="574"/>
      <c r="P23" s="574"/>
      <c r="Q23" s="574"/>
      <c r="R23" s="574"/>
      <c r="S23" s="574"/>
      <c r="T23" s="574"/>
    </row>
    <row r="24" spans="1:32" s="585" customFormat="1" ht="18" customHeight="1" thickBot="1" x14ac:dyDescent="0.25">
      <c r="A24" s="139" t="s">
        <v>558</v>
      </c>
      <c r="B24" s="593"/>
      <c r="C24" s="593"/>
      <c r="D24" s="593"/>
      <c r="E24" s="593"/>
      <c r="F24" s="593"/>
      <c r="G24" s="306"/>
      <c r="H24" s="306"/>
      <c r="I24" s="306"/>
      <c r="J24" s="306"/>
      <c r="K24" s="306"/>
      <c r="L24" s="306"/>
      <c r="M24" s="306"/>
    </row>
    <row r="25" spans="1:32" s="310" customFormat="1" ht="18" customHeight="1" thickBot="1" x14ac:dyDescent="0.25">
      <c r="A25" s="580"/>
      <c r="B25" s="580">
        <v>2014</v>
      </c>
      <c r="C25" s="580">
        <v>2015</v>
      </c>
      <c r="D25" s="580">
        <v>2016</v>
      </c>
      <c r="E25" s="580">
        <v>2017</v>
      </c>
      <c r="F25" s="580">
        <v>2018</v>
      </c>
      <c r="G25" s="575">
        <v>2019</v>
      </c>
      <c r="H25" s="580">
        <v>2020</v>
      </c>
      <c r="I25" s="575">
        <v>2021</v>
      </c>
      <c r="J25" s="580">
        <v>2022</v>
      </c>
      <c r="K25" s="575">
        <v>2023</v>
      </c>
      <c r="L25" s="580">
        <v>2024</v>
      </c>
      <c r="M25" s="575">
        <v>2025</v>
      </c>
      <c r="N25" s="577"/>
      <c r="O25" s="577"/>
      <c r="P25" s="577"/>
      <c r="Q25" s="577"/>
      <c r="R25" s="577"/>
      <c r="S25" s="577"/>
      <c r="T25" s="577"/>
      <c r="U25" s="577"/>
      <c r="V25" s="577"/>
      <c r="W25" s="577"/>
      <c r="X25" s="577"/>
      <c r="Y25" s="577"/>
      <c r="Z25" s="577"/>
      <c r="AA25" s="577"/>
      <c r="AB25" s="577"/>
      <c r="AC25" s="577"/>
      <c r="AD25" s="577"/>
      <c r="AE25" s="577"/>
      <c r="AF25" s="577"/>
    </row>
    <row r="26" spans="1:32" s="312" customFormat="1" ht="13.5" customHeight="1" x14ac:dyDescent="0.2">
      <c r="A26" s="141"/>
      <c r="B26" s="578"/>
      <c r="C26" s="578"/>
      <c r="D26" s="578"/>
      <c r="E26" s="578"/>
      <c r="F26" s="578"/>
      <c r="G26" s="577"/>
      <c r="H26" s="577"/>
      <c r="I26" s="577"/>
      <c r="J26" s="577"/>
      <c r="K26" s="577"/>
      <c r="L26" s="577"/>
      <c r="M26" s="577"/>
      <c r="N26" s="578"/>
      <c r="O26" s="578"/>
      <c r="P26" s="578"/>
      <c r="Q26" s="578"/>
      <c r="R26" s="578"/>
      <c r="S26" s="578"/>
      <c r="T26" s="578"/>
      <c r="U26" s="578"/>
      <c r="V26" s="578"/>
      <c r="W26" s="578"/>
      <c r="X26" s="578"/>
      <c r="Y26" s="578"/>
      <c r="Z26" s="578"/>
      <c r="AA26" s="578"/>
      <c r="AB26" s="578"/>
      <c r="AC26" s="578"/>
      <c r="AD26" s="578"/>
      <c r="AE26" s="578"/>
      <c r="AF26" s="578"/>
    </row>
    <row r="27" spans="1:32" s="316" customFormat="1" ht="35.450000000000003" customHeight="1" x14ac:dyDescent="0.2">
      <c r="A27" s="360" t="s">
        <v>508</v>
      </c>
      <c r="B27" s="323">
        <v>100</v>
      </c>
      <c r="C27" s="323">
        <v>100</v>
      </c>
      <c r="D27" s="323">
        <v>100</v>
      </c>
      <c r="E27" s="323">
        <v>100</v>
      </c>
      <c r="F27" s="323">
        <v>100</v>
      </c>
      <c r="G27" s="323">
        <v>100</v>
      </c>
      <c r="H27" s="323">
        <v>100</v>
      </c>
      <c r="I27" s="323">
        <v>100</v>
      </c>
      <c r="J27" s="323">
        <v>100</v>
      </c>
      <c r="K27" s="323">
        <v>100</v>
      </c>
      <c r="L27" s="323">
        <v>100</v>
      </c>
      <c r="M27" s="323">
        <v>100</v>
      </c>
      <c r="N27" s="362"/>
      <c r="O27" s="362"/>
      <c r="P27" s="362"/>
      <c r="Q27" s="362"/>
      <c r="R27" s="362"/>
      <c r="S27" s="362"/>
      <c r="T27" s="362"/>
      <c r="U27" s="362"/>
      <c r="V27" s="362"/>
      <c r="W27" s="362"/>
      <c r="X27" s="362"/>
      <c r="Y27" s="362"/>
      <c r="Z27" s="362"/>
      <c r="AA27" s="362"/>
      <c r="AB27" s="362"/>
      <c r="AC27" s="362"/>
      <c r="AD27" s="362"/>
      <c r="AE27" s="362"/>
      <c r="AF27" s="362"/>
    </row>
    <row r="28" spans="1:32" s="316" customFormat="1" ht="12.95" customHeigh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489</v>
      </c>
      <c r="B29" s="39">
        <v>43.6</v>
      </c>
      <c r="C29" s="39">
        <v>44.3</v>
      </c>
      <c r="D29" s="39">
        <v>34.299999999999997</v>
      </c>
      <c r="E29" s="39">
        <v>41.9</v>
      </c>
      <c r="F29" s="39">
        <v>47.9</v>
      </c>
      <c r="G29" s="39">
        <v>47.5</v>
      </c>
      <c r="H29" s="39">
        <v>25.7</v>
      </c>
      <c r="I29" s="39">
        <v>43.4</v>
      </c>
      <c r="J29" s="39">
        <v>50.8</v>
      </c>
      <c r="K29" s="39">
        <v>43.6</v>
      </c>
      <c r="L29" s="39">
        <v>44.4</v>
      </c>
      <c r="M29" s="39">
        <v>50.580276430158591</v>
      </c>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 customHeight="1" x14ac:dyDescent="0.2">
      <c r="A31" s="349" t="s">
        <v>490</v>
      </c>
      <c r="B31" s="39">
        <v>5.3</v>
      </c>
      <c r="C31" s="39">
        <v>4.4000000000000004</v>
      </c>
      <c r="D31" s="39">
        <v>8</v>
      </c>
      <c r="E31" s="39">
        <v>19.8</v>
      </c>
      <c r="F31" s="39">
        <v>23.2</v>
      </c>
      <c r="G31" s="39">
        <v>25.2</v>
      </c>
      <c r="H31" s="39">
        <v>12.5</v>
      </c>
      <c r="I31" s="39">
        <v>19.5</v>
      </c>
      <c r="J31" s="39">
        <v>20.9</v>
      </c>
      <c r="K31" s="39">
        <v>19.899999999999999</v>
      </c>
      <c r="L31" s="39">
        <v>18.7</v>
      </c>
      <c r="M31" s="39">
        <v>32.015283117167328</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2.95" customHeight="1" x14ac:dyDescent="0.2">
      <c r="A32" s="349" t="s">
        <v>491</v>
      </c>
      <c r="B32" s="39">
        <v>24.4</v>
      </c>
      <c r="C32" s="39">
        <v>21.9</v>
      </c>
      <c r="D32" s="39">
        <v>21.2</v>
      </c>
      <c r="E32" s="39">
        <v>18.899999999999999</v>
      </c>
      <c r="F32" s="39">
        <v>21.4</v>
      </c>
      <c r="G32" s="39">
        <v>18.7</v>
      </c>
      <c r="H32" s="39">
        <v>9.4</v>
      </c>
      <c r="I32" s="39">
        <v>15</v>
      </c>
      <c r="J32" s="39">
        <v>22.7</v>
      </c>
      <c r="K32" s="39">
        <v>16.7</v>
      </c>
      <c r="L32" s="39">
        <v>17.5</v>
      </c>
      <c r="M32" s="39">
        <v>12.176225973906313</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492</v>
      </c>
      <c r="B33" s="39">
        <v>0.6</v>
      </c>
      <c r="C33" s="39">
        <v>1</v>
      </c>
      <c r="D33" s="39">
        <v>2</v>
      </c>
      <c r="E33" s="39">
        <v>1.1000000000000001</v>
      </c>
      <c r="F33" s="39">
        <v>1</v>
      </c>
      <c r="G33" s="39">
        <v>1.1000000000000001</v>
      </c>
      <c r="H33" s="39">
        <v>1.1000000000000001</v>
      </c>
      <c r="I33" s="39">
        <v>0.9</v>
      </c>
      <c r="J33" s="39">
        <v>0.8</v>
      </c>
      <c r="K33" s="39">
        <v>0.7</v>
      </c>
      <c r="L33" s="39">
        <v>0.7</v>
      </c>
      <c r="M33" s="39">
        <v>0.7238770433268501</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6" t="s">
        <v>493</v>
      </c>
      <c r="B34" s="39">
        <v>18.7</v>
      </c>
      <c r="C34" s="39">
        <v>21.8</v>
      </c>
      <c r="D34" s="39">
        <v>26.8</v>
      </c>
      <c r="E34" s="39">
        <v>21.4</v>
      </c>
      <c r="F34" s="39">
        <v>22</v>
      </c>
      <c r="G34" s="39">
        <v>25.2</v>
      </c>
      <c r="H34" s="39">
        <v>23.6</v>
      </c>
      <c r="I34" s="39">
        <v>24.7</v>
      </c>
      <c r="J34" s="39">
        <v>21.7</v>
      </c>
      <c r="K34" s="39">
        <v>23.4</v>
      </c>
      <c r="L34" s="39">
        <v>23.1</v>
      </c>
      <c r="M34" s="39">
        <v>25.878561168605792</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494</v>
      </c>
      <c r="B35" s="39">
        <v>3.3</v>
      </c>
      <c r="C35" s="39">
        <v>3.9</v>
      </c>
      <c r="D35" s="39">
        <v>4.5999999999999996</v>
      </c>
      <c r="E35" s="39">
        <v>3.6</v>
      </c>
      <c r="F35" s="39">
        <v>3.5</v>
      </c>
      <c r="G35" s="39">
        <v>4.2</v>
      </c>
      <c r="H35" s="39">
        <v>4</v>
      </c>
      <c r="I35" s="39">
        <v>4.2</v>
      </c>
      <c r="J35" s="39">
        <v>3.8</v>
      </c>
      <c r="K35" s="39">
        <v>4.2</v>
      </c>
      <c r="L35" s="39">
        <v>3.6</v>
      </c>
      <c r="M35" s="39">
        <v>3.6721769359443166</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75" customHeight="1" x14ac:dyDescent="0.2">
      <c r="A36" s="346" t="s">
        <v>495</v>
      </c>
      <c r="B36" s="39">
        <v>6.9</v>
      </c>
      <c r="C36" s="39">
        <v>8.6</v>
      </c>
      <c r="D36" s="39">
        <v>11.3</v>
      </c>
      <c r="E36" s="39">
        <v>7.9</v>
      </c>
      <c r="F36" s="39">
        <v>8</v>
      </c>
      <c r="G36" s="39">
        <v>9.9</v>
      </c>
      <c r="H36" s="39">
        <v>10.199999999999999</v>
      </c>
      <c r="I36" s="39">
        <v>11</v>
      </c>
      <c r="J36" s="39">
        <v>8.3000000000000007</v>
      </c>
      <c r="K36" s="39">
        <v>7.4</v>
      </c>
      <c r="L36" s="39">
        <v>11.7</v>
      </c>
      <c r="M36" s="39">
        <v>7.1060972181039919</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496</v>
      </c>
      <c r="B37" s="39">
        <v>27.6</v>
      </c>
      <c r="C37" s="39">
        <v>21.6</v>
      </c>
      <c r="D37" s="39">
        <v>23</v>
      </c>
      <c r="E37" s="39">
        <v>25.2</v>
      </c>
      <c r="F37" s="39">
        <v>18.600000000000001</v>
      </c>
      <c r="G37" s="39">
        <v>13.1</v>
      </c>
      <c r="H37" s="39">
        <v>36.5</v>
      </c>
      <c r="I37" s="39">
        <v>16.600000000000001</v>
      </c>
      <c r="J37" s="39">
        <v>15.4</v>
      </c>
      <c r="K37" s="39">
        <v>21.4</v>
      </c>
      <c r="L37" s="39">
        <v>17.2</v>
      </c>
      <c r="M37" s="39">
        <v>12.762888247187314</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thickBot="1" x14ac:dyDescent="0.25">
      <c r="A38" s="350"/>
      <c r="B38" s="341"/>
      <c r="C38" s="341"/>
      <c r="D38" s="341"/>
      <c r="E38" s="341"/>
      <c r="F38" s="341"/>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0" customFormat="1" ht="12.95" customHeight="1" x14ac:dyDescent="0.2">
      <c r="A42" s="141"/>
      <c r="B42" s="577"/>
      <c r="C42" s="577"/>
      <c r="D42" s="577"/>
      <c r="E42" s="577"/>
      <c r="F42" s="577"/>
      <c r="G42" s="577"/>
      <c r="H42" s="577"/>
      <c r="I42" s="577"/>
      <c r="J42" s="577"/>
      <c r="K42" s="577"/>
      <c r="L42" s="577"/>
      <c r="M42" s="577"/>
      <c r="N42" s="577"/>
      <c r="O42" s="577"/>
      <c r="P42" s="577"/>
      <c r="Q42" s="577"/>
      <c r="R42" s="577"/>
      <c r="S42" s="577"/>
      <c r="T42" s="577"/>
      <c r="U42" s="577"/>
      <c r="V42" s="577"/>
      <c r="W42" s="577"/>
      <c r="X42" s="577"/>
      <c r="Y42" s="577"/>
      <c r="Z42" s="577"/>
      <c r="AA42" s="577"/>
      <c r="AB42" s="577"/>
      <c r="AC42" s="577"/>
      <c r="AD42" s="577"/>
      <c r="AE42" s="577"/>
      <c r="AF42" s="577"/>
    </row>
    <row r="43" spans="1:32"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24"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24"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0" customFormat="1" ht="12.95" customHeight="1" x14ac:dyDescent="0.2">
      <c r="A64" s="141"/>
      <c r="B64" s="577"/>
      <c r="C64" s="577"/>
      <c r="D64" s="577"/>
      <c r="E64" s="577"/>
      <c r="F64" s="577"/>
      <c r="G64" s="577"/>
      <c r="H64" s="577"/>
      <c r="I64" s="577"/>
      <c r="J64" s="577"/>
      <c r="K64" s="577"/>
      <c r="L64" s="577"/>
      <c r="M64" s="577"/>
      <c r="N64" s="577"/>
      <c r="O64" s="577"/>
      <c r="P64" s="577"/>
      <c r="Q64" s="577"/>
      <c r="R64" s="577"/>
      <c r="S64" s="577"/>
      <c r="T64" s="577"/>
      <c r="U64" s="577"/>
      <c r="V64" s="577"/>
      <c r="W64" s="577"/>
      <c r="X64" s="577"/>
      <c r="Y64" s="577"/>
      <c r="Z64" s="577"/>
      <c r="AA64" s="577"/>
      <c r="AB64" s="577"/>
      <c r="AC64" s="577"/>
      <c r="AD64" s="577"/>
      <c r="AE64" s="577"/>
      <c r="AF64" s="577"/>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24"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0" customFormat="1" ht="12.95" customHeight="1" x14ac:dyDescent="0.2">
      <c r="A82" s="141"/>
      <c r="B82" s="577"/>
      <c r="C82" s="577"/>
      <c r="D82" s="577"/>
      <c r="E82" s="577"/>
      <c r="F82" s="577"/>
      <c r="G82" s="577"/>
      <c r="H82" s="577"/>
      <c r="I82" s="577"/>
      <c r="J82" s="577"/>
      <c r="K82" s="577"/>
      <c r="L82" s="577"/>
      <c r="M82" s="577"/>
      <c r="N82" s="577"/>
      <c r="O82" s="577"/>
      <c r="P82" s="577"/>
      <c r="Q82" s="577"/>
      <c r="R82" s="577"/>
      <c r="S82" s="577"/>
      <c r="T82" s="577"/>
      <c r="U82" s="577"/>
      <c r="V82" s="577"/>
      <c r="W82" s="577"/>
      <c r="X82" s="577"/>
      <c r="Y82" s="577"/>
      <c r="Z82" s="577"/>
      <c r="AA82" s="577"/>
      <c r="AB82" s="577"/>
      <c r="AC82" s="577"/>
      <c r="AD82" s="577"/>
      <c r="AE82" s="577"/>
      <c r="AF82" s="577"/>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24"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12.95"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ht="24"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0" customFormat="1" ht="12.95" customHeight="1" x14ac:dyDescent="0.2">
      <c r="A104" s="141"/>
      <c r="B104" s="577"/>
      <c r="C104" s="577"/>
      <c r="D104" s="577"/>
      <c r="E104" s="577"/>
      <c r="F104" s="577"/>
      <c r="G104" s="577"/>
      <c r="H104" s="577"/>
      <c r="I104" s="577"/>
      <c r="J104" s="577"/>
      <c r="K104" s="577"/>
      <c r="L104" s="577"/>
      <c r="M104" s="577"/>
      <c r="N104" s="577"/>
      <c r="O104" s="577"/>
      <c r="P104" s="577"/>
      <c r="Q104" s="577"/>
      <c r="R104" s="577"/>
      <c r="S104" s="577"/>
      <c r="T104" s="577"/>
      <c r="U104" s="577"/>
      <c r="V104" s="577"/>
      <c r="W104" s="577"/>
      <c r="X104" s="577"/>
      <c r="Y104" s="577"/>
      <c r="Z104" s="577"/>
      <c r="AA104" s="577"/>
      <c r="AB104" s="577"/>
      <c r="AC104" s="577"/>
      <c r="AD104" s="577"/>
      <c r="AE104" s="577"/>
      <c r="AF104" s="577"/>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24"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0" customFormat="1" ht="12.95" customHeight="1" x14ac:dyDescent="0.2">
      <c r="A122" s="141"/>
      <c r="B122" s="577"/>
      <c r="C122" s="577"/>
      <c r="D122" s="577"/>
      <c r="E122" s="577"/>
      <c r="F122" s="577"/>
      <c r="G122" s="577"/>
      <c r="H122" s="577"/>
      <c r="I122" s="577"/>
      <c r="J122" s="577"/>
      <c r="K122" s="577"/>
      <c r="L122" s="577"/>
      <c r="M122" s="577"/>
      <c r="N122" s="577"/>
      <c r="O122" s="577"/>
      <c r="P122" s="577"/>
      <c r="Q122" s="577"/>
      <c r="R122" s="577"/>
      <c r="S122" s="577"/>
      <c r="T122" s="577"/>
      <c r="U122" s="577"/>
      <c r="V122" s="577"/>
      <c r="W122" s="577"/>
      <c r="X122" s="577"/>
      <c r="Y122" s="577"/>
      <c r="Z122" s="577"/>
      <c r="AA122" s="577"/>
      <c r="AB122" s="577"/>
      <c r="AC122" s="577"/>
      <c r="AD122" s="577"/>
      <c r="AE122" s="577"/>
      <c r="AF122" s="577"/>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24"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0" customFormat="1" ht="12.95" customHeight="1" x14ac:dyDescent="0.2">
      <c r="A136" s="141"/>
      <c r="B136" s="577"/>
      <c r="C136" s="577"/>
      <c r="D136" s="577"/>
      <c r="E136" s="577"/>
      <c r="F136" s="577"/>
      <c r="G136" s="577"/>
      <c r="H136" s="577"/>
      <c r="I136" s="577"/>
      <c r="J136" s="577"/>
      <c r="K136" s="577"/>
      <c r="L136" s="577"/>
      <c r="M136" s="577"/>
      <c r="N136" s="577"/>
      <c r="O136" s="577"/>
      <c r="P136" s="577"/>
      <c r="Q136" s="577"/>
      <c r="R136" s="577"/>
      <c r="S136" s="577"/>
      <c r="T136" s="577"/>
      <c r="U136" s="577"/>
      <c r="V136" s="577"/>
      <c r="W136" s="577"/>
      <c r="X136" s="577"/>
      <c r="Y136" s="577"/>
      <c r="Z136" s="577"/>
      <c r="AA136" s="577"/>
      <c r="AB136" s="577"/>
      <c r="AC136" s="577"/>
      <c r="AD136" s="577"/>
      <c r="AE136" s="577"/>
      <c r="AF136" s="577"/>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0" customFormat="1" ht="12.95" customHeight="1" x14ac:dyDescent="0.2">
      <c r="A144" s="141"/>
      <c r="B144" s="577"/>
      <c r="C144" s="577"/>
      <c r="D144" s="577"/>
      <c r="E144" s="577"/>
      <c r="F144" s="577"/>
      <c r="G144" s="577"/>
      <c r="H144" s="577"/>
      <c r="I144" s="577"/>
      <c r="J144" s="577"/>
      <c r="K144" s="577"/>
      <c r="L144" s="577"/>
      <c r="M144" s="577"/>
      <c r="N144" s="577"/>
      <c r="O144" s="577"/>
      <c r="P144" s="577"/>
      <c r="Q144" s="577"/>
      <c r="R144" s="577"/>
      <c r="S144" s="577"/>
      <c r="T144" s="577"/>
      <c r="U144" s="577"/>
      <c r="V144" s="577"/>
      <c r="W144" s="577"/>
      <c r="X144" s="577"/>
      <c r="Y144" s="577"/>
      <c r="Z144" s="577"/>
      <c r="AA144" s="577"/>
      <c r="AB144" s="577"/>
      <c r="AC144" s="577"/>
      <c r="AD144" s="577"/>
      <c r="AE144" s="577"/>
      <c r="AF144" s="577"/>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24"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0" customFormat="1" ht="12.95" customHeight="1" x14ac:dyDescent="0.2">
      <c r="A162" s="141"/>
      <c r="B162" s="577"/>
      <c r="C162" s="577"/>
      <c r="D162" s="577"/>
      <c r="E162" s="577"/>
      <c r="F162" s="577"/>
      <c r="G162" s="577"/>
      <c r="H162" s="577"/>
      <c r="I162" s="577"/>
      <c r="J162" s="577"/>
      <c r="K162" s="577"/>
      <c r="L162" s="577"/>
      <c r="M162" s="577"/>
      <c r="N162" s="577"/>
      <c r="O162" s="577"/>
      <c r="P162" s="577"/>
      <c r="Q162" s="577"/>
      <c r="R162" s="577"/>
      <c r="S162" s="577"/>
      <c r="T162" s="577"/>
      <c r="U162" s="577"/>
      <c r="V162" s="577"/>
      <c r="W162" s="577"/>
      <c r="X162" s="577"/>
      <c r="Y162" s="577"/>
      <c r="Z162" s="577"/>
      <c r="AA162" s="577"/>
      <c r="AB162" s="577"/>
      <c r="AC162" s="577"/>
      <c r="AD162" s="577"/>
      <c r="AE162" s="577"/>
      <c r="AF162" s="577"/>
    </row>
    <row r="163" spans="1:32"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24"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ht="12.95"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ht="12.95" customHeight="1" x14ac:dyDescent="0.2"/>
    <row r="178" spans="1:32" ht="12.95" customHeight="1" x14ac:dyDescent="0.2"/>
    <row r="179" spans="1:32" ht="12.95" customHeight="1" x14ac:dyDescent="0.2"/>
    <row r="180" spans="1:32" ht="12.95" customHeight="1" x14ac:dyDescent="0.2"/>
    <row r="181" spans="1:32" ht="12.95" customHeight="1" x14ac:dyDescent="0.2"/>
    <row r="182" spans="1:32" ht="12.95" customHeight="1" x14ac:dyDescent="0.2"/>
    <row r="183" spans="1:32" ht="12.95" customHeight="1" x14ac:dyDescent="0.2"/>
    <row r="184" spans="1:32" s="310" customFormat="1" ht="12.95" customHeight="1" x14ac:dyDescent="0.2">
      <c r="A184" s="141"/>
      <c r="B184" s="577"/>
      <c r="C184" s="577"/>
      <c r="D184" s="577"/>
      <c r="E184" s="577"/>
      <c r="F184" s="577"/>
      <c r="G184" s="577"/>
      <c r="H184" s="577"/>
      <c r="I184" s="577"/>
      <c r="J184" s="577"/>
      <c r="K184" s="577"/>
      <c r="L184" s="577"/>
      <c r="M184" s="577"/>
      <c r="N184" s="577"/>
      <c r="O184" s="577"/>
      <c r="P184" s="577"/>
      <c r="Q184" s="577"/>
      <c r="R184" s="577"/>
      <c r="S184" s="577"/>
      <c r="T184" s="577"/>
      <c r="U184" s="577"/>
      <c r="V184" s="577"/>
      <c r="W184" s="577"/>
      <c r="X184" s="577"/>
      <c r="Y184" s="577"/>
      <c r="Z184" s="577"/>
      <c r="AA184" s="577"/>
      <c r="AB184" s="577"/>
      <c r="AC184" s="577"/>
      <c r="AD184" s="577"/>
      <c r="AE184" s="577"/>
      <c r="AF184" s="577"/>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24"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0" customFormat="1" ht="12.95" customHeight="1" x14ac:dyDescent="0.2">
      <c r="A202" s="141"/>
      <c r="B202" s="577"/>
      <c r="C202" s="577"/>
      <c r="D202" s="577"/>
      <c r="E202" s="577"/>
      <c r="F202" s="577"/>
      <c r="G202" s="577"/>
      <c r="H202" s="577"/>
      <c r="I202" s="577"/>
      <c r="J202" s="577"/>
      <c r="K202" s="577"/>
      <c r="L202" s="577"/>
      <c r="M202" s="577"/>
      <c r="N202" s="577"/>
      <c r="O202" s="577"/>
      <c r="P202" s="577"/>
      <c r="Q202" s="577"/>
      <c r="R202" s="577"/>
      <c r="S202" s="577"/>
      <c r="T202" s="577"/>
      <c r="U202" s="577"/>
      <c r="V202" s="577"/>
      <c r="W202" s="577"/>
      <c r="X202" s="577"/>
      <c r="Y202" s="577"/>
      <c r="Z202" s="577"/>
      <c r="AA202" s="577"/>
      <c r="AB202" s="577"/>
      <c r="AC202" s="577"/>
      <c r="AD202" s="577"/>
      <c r="AE202" s="577"/>
      <c r="AF202" s="577"/>
    </row>
    <row r="203" spans="1:32"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24"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ht="12.95"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ht="12.95" customHeight="1" x14ac:dyDescent="0.2"/>
    <row r="218" spans="1:32" ht="12.95" customHeight="1" x14ac:dyDescent="0.2"/>
    <row r="219" spans="1:32" ht="12.95" customHeight="1" x14ac:dyDescent="0.2"/>
    <row r="220" spans="1:32" ht="12.95" customHeight="1" x14ac:dyDescent="0.2"/>
    <row r="221" spans="1:32" ht="12.95" customHeight="1" x14ac:dyDescent="0.2"/>
    <row r="222" spans="1:32" ht="12.95" customHeight="1" x14ac:dyDescent="0.2"/>
    <row r="223" spans="1:32" ht="12.95" customHeight="1" x14ac:dyDescent="0.2"/>
    <row r="224" spans="1:32" s="310" customFormat="1" ht="12.95" customHeight="1" x14ac:dyDescent="0.2">
      <c r="A224" s="141"/>
      <c r="B224" s="577"/>
      <c r="C224" s="577"/>
      <c r="D224" s="577"/>
      <c r="E224" s="577"/>
      <c r="F224" s="577"/>
      <c r="G224" s="577"/>
      <c r="H224" s="577"/>
      <c r="I224" s="577"/>
      <c r="J224" s="577"/>
      <c r="K224" s="577"/>
      <c r="L224" s="577"/>
      <c r="M224" s="577"/>
      <c r="N224" s="577"/>
      <c r="O224" s="577"/>
      <c r="P224" s="577"/>
      <c r="Q224" s="577"/>
      <c r="R224" s="577"/>
      <c r="S224" s="577"/>
      <c r="T224" s="577"/>
      <c r="U224" s="577"/>
      <c r="V224" s="577"/>
      <c r="W224" s="577"/>
      <c r="X224" s="577"/>
      <c r="Y224" s="577"/>
      <c r="Z224" s="577"/>
      <c r="AA224" s="577"/>
      <c r="AB224" s="577"/>
      <c r="AC224" s="577"/>
      <c r="AD224" s="577"/>
      <c r="AE224" s="577"/>
      <c r="AF224" s="577"/>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24"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0" customFormat="1" ht="12.95" customHeight="1" x14ac:dyDescent="0.2">
      <c r="A242" s="141"/>
      <c r="B242" s="577"/>
      <c r="C242" s="577"/>
      <c r="D242" s="577"/>
      <c r="E242" s="577"/>
      <c r="F242" s="577"/>
      <c r="G242" s="577"/>
      <c r="H242" s="577"/>
      <c r="I242" s="577"/>
      <c r="J242" s="577"/>
      <c r="K242" s="577"/>
      <c r="L242" s="577"/>
      <c r="M242" s="577"/>
      <c r="N242" s="577"/>
      <c r="O242" s="577"/>
      <c r="P242" s="577"/>
      <c r="Q242" s="577"/>
      <c r="R242" s="577"/>
      <c r="S242" s="577"/>
      <c r="T242" s="577"/>
      <c r="U242" s="577"/>
      <c r="V242" s="577"/>
      <c r="W242" s="577"/>
      <c r="X242" s="577"/>
      <c r="Y242" s="577"/>
      <c r="Z242" s="577"/>
      <c r="AA242" s="577"/>
      <c r="AB242" s="577"/>
      <c r="AC242" s="577"/>
      <c r="AD242" s="577"/>
      <c r="AE242" s="577"/>
      <c r="AF242" s="577"/>
    </row>
    <row r="243" spans="1:32"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24"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ht="12.95" customHeight="1" x14ac:dyDescent="0.2"/>
    <row r="258" spans="1:32" ht="12.95" customHeight="1" x14ac:dyDescent="0.2"/>
    <row r="259" spans="1:32" ht="12.95" customHeight="1" x14ac:dyDescent="0.2"/>
    <row r="260" spans="1:32" ht="12.95" customHeight="1" x14ac:dyDescent="0.2"/>
    <row r="261" spans="1:32" ht="12.95" customHeight="1" x14ac:dyDescent="0.2"/>
    <row r="262" spans="1:32" ht="12.95" customHeight="1" x14ac:dyDescent="0.2"/>
    <row r="263" spans="1:32" ht="12.95" customHeight="1" x14ac:dyDescent="0.2"/>
    <row r="264" spans="1:32" s="310" customFormat="1" ht="12.95" customHeight="1" x14ac:dyDescent="0.2">
      <c r="A264" s="141"/>
      <c r="B264" s="577"/>
      <c r="C264" s="577"/>
      <c r="D264" s="577"/>
      <c r="E264" s="577"/>
      <c r="F264" s="577"/>
      <c r="G264" s="577"/>
      <c r="H264" s="577"/>
      <c r="I264" s="577"/>
      <c r="J264" s="577"/>
      <c r="K264" s="577"/>
      <c r="L264" s="577"/>
      <c r="M264" s="577"/>
      <c r="N264" s="577"/>
      <c r="O264" s="577"/>
      <c r="P264" s="577"/>
      <c r="Q264" s="577"/>
      <c r="R264" s="577"/>
      <c r="S264" s="577"/>
      <c r="T264" s="577"/>
      <c r="U264" s="577"/>
      <c r="V264" s="577"/>
      <c r="W264" s="577"/>
      <c r="X264" s="577"/>
      <c r="Y264" s="577"/>
      <c r="Z264" s="577"/>
      <c r="AA264" s="577"/>
      <c r="AB264" s="577"/>
      <c r="AC264" s="577"/>
      <c r="AD264" s="577"/>
      <c r="AE264" s="577"/>
      <c r="AF264" s="577"/>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24"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0" customFormat="1" ht="12.95" customHeight="1" x14ac:dyDescent="0.2">
      <c r="A282" s="141"/>
      <c r="B282" s="577"/>
      <c r="C282" s="577"/>
      <c r="D282" s="577"/>
      <c r="E282" s="577"/>
      <c r="F282" s="577"/>
      <c r="G282" s="577"/>
      <c r="H282" s="577"/>
      <c r="I282" s="577"/>
      <c r="J282" s="577"/>
      <c r="K282" s="577"/>
      <c r="L282" s="577"/>
      <c r="M282" s="577"/>
      <c r="N282" s="577"/>
      <c r="O282" s="577"/>
      <c r="P282" s="577"/>
      <c r="Q282" s="577"/>
      <c r="R282" s="577"/>
      <c r="S282" s="577"/>
      <c r="T282" s="577"/>
      <c r="U282" s="577"/>
      <c r="V282" s="577"/>
      <c r="W282" s="577"/>
      <c r="X282" s="577"/>
      <c r="Y282" s="577"/>
      <c r="Z282" s="577"/>
      <c r="AA282" s="577"/>
      <c r="AB282" s="577"/>
      <c r="AC282" s="577"/>
      <c r="AD282" s="577"/>
      <c r="AE282" s="577"/>
      <c r="AF282" s="577"/>
    </row>
    <row r="283" spans="1:32"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24"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ht="12.95" customHeight="1" x14ac:dyDescent="0.2"/>
    <row r="298" spans="1:32" ht="12.95" customHeight="1" x14ac:dyDescent="0.2"/>
    <row r="299" spans="1:32" ht="12.95" customHeight="1" x14ac:dyDescent="0.2"/>
    <row r="300" spans="1:32" ht="12.95" customHeight="1" x14ac:dyDescent="0.2"/>
    <row r="301" spans="1:32" ht="12.95" customHeight="1" x14ac:dyDescent="0.2"/>
    <row r="302" spans="1:32" ht="12.95" customHeight="1" x14ac:dyDescent="0.2"/>
    <row r="303" spans="1:32" ht="12.95" customHeight="1" x14ac:dyDescent="0.2"/>
    <row r="304" spans="1:32" s="310" customFormat="1" ht="12.95" customHeight="1" x14ac:dyDescent="0.2">
      <c r="A304" s="141"/>
      <c r="B304" s="577"/>
      <c r="C304" s="577"/>
      <c r="D304" s="577"/>
      <c r="E304" s="577"/>
      <c r="F304" s="577"/>
      <c r="G304" s="577"/>
      <c r="H304" s="577"/>
      <c r="I304" s="577"/>
      <c r="J304" s="577"/>
      <c r="K304" s="577"/>
      <c r="L304" s="577"/>
      <c r="M304" s="577"/>
      <c r="N304" s="577"/>
      <c r="O304" s="577"/>
      <c r="P304" s="577"/>
      <c r="Q304" s="577"/>
      <c r="R304" s="577"/>
      <c r="S304" s="577"/>
      <c r="T304" s="577"/>
      <c r="U304" s="577"/>
      <c r="V304" s="577"/>
      <c r="W304" s="577"/>
      <c r="X304" s="577"/>
      <c r="Y304" s="577"/>
      <c r="Z304" s="577"/>
      <c r="AA304" s="577"/>
      <c r="AB304" s="577"/>
      <c r="AC304" s="577"/>
      <c r="AD304" s="577"/>
      <c r="AE304" s="577"/>
      <c r="AF304" s="577"/>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24"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0" customFormat="1" ht="12.95" customHeight="1" x14ac:dyDescent="0.2">
      <c r="A326" s="141"/>
      <c r="B326" s="577"/>
      <c r="C326" s="577"/>
      <c r="D326" s="577"/>
      <c r="E326" s="577"/>
      <c r="F326" s="577"/>
      <c r="G326" s="577"/>
      <c r="H326" s="577"/>
      <c r="I326" s="577"/>
      <c r="J326" s="577"/>
      <c r="K326" s="577"/>
      <c r="L326" s="577"/>
      <c r="M326" s="577"/>
      <c r="N326" s="577"/>
      <c r="O326" s="577"/>
      <c r="P326" s="577"/>
      <c r="Q326" s="577"/>
      <c r="R326" s="577"/>
      <c r="S326" s="577"/>
      <c r="T326" s="577"/>
      <c r="U326" s="577"/>
      <c r="V326" s="577"/>
      <c r="W326" s="577"/>
      <c r="X326" s="577"/>
      <c r="Y326" s="577"/>
      <c r="Z326" s="577"/>
      <c r="AA326" s="577"/>
      <c r="AB326" s="577"/>
      <c r="AC326" s="577"/>
      <c r="AD326" s="577"/>
      <c r="AE326" s="577"/>
      <c r="AF326" s="577"/>
    </row>
    <row r="327" spans="1:32"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24"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ht="12.95"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ht="12.95" customHeight="1" x14ac:dyDescent="0.2"/>
    <row r="342" spans="1:32" ht="12.95" customHeight="1" x14ac:dyDescent="0.2"/>
    <row r="343" spans="1:32" ht="12.95" customHeight="1" x14ac:dyDescent="0.2"/>
    <row r="344" spans="1:32" ht="12.95" customHeight="1" x14ac:dyDescent="0.2"/>
    <row r="345" spans="1:32" ht="12.95" customHeight="1" x14ac:dyDescent="0.2"/>
    <row r="346" spans="1:32" ht="12.95" customHeight="1" x14ac:dyDescent="0.2"/>
    <row r="347" spans="1:32" ht="12.95" customHeight="1" x14ac:dyDescent="0.2"/>
    <row r="348" spans="1:32" s="310" customFormat="1" ht="12.95" customHeight="1" x14ac:dyDescent="0.2">
      <c r="A348" s="141"/>
      <c r="B348" s="577"/>
      <c r="C348" s="577"/>
      <c r="D348" s="577"/>
      <c r="E348" s="577"/>
      <c r="F348" s="577"/>
      <c r="G348" s="577"/>
      <c r="H348" s="577"/>
      <c r="I348" s="577"/>
      <c r="J348" s="577"/>
      <c r="K348" s="577"/>
      <c r="L348" s="577"/>
      <c r="M348" s="577"/>
      <c r="N348" s="577"/>
      <c r="O348" s="577"/>
      <c r="P348" s="577"/>
      <c r="Q348" s="577"/>
      <c r="R348" s="577"/>
      <c r="S348" s="577"/>
      <c r="T348" s="577"/>
      <c r="U348" s="577"/>
      <c r="V348" s="577"/>
      <c r="W348" s="577"/>
      <c r="X348" s="577"/>
      <c r="Y348" s="577"/>
      <c r="Z348" s="577"/>
      <c r="AA348" s="577"/>
      <c r="AB348" s="577"/>
      <c r="AC348" s="577"/>
      <c r="AD348" s="577"/>
      <c r="AE348" s="577"/>
      <c r="AF348" s="577"/>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24"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0" customFormat="1" ht="12.95" customHeight="1" x14ac:dyDescent="0.2">
      <c r="A366" s="141"/>
      <c r="B366" s="577"/>
      <c r="C366" s="577"/>
      <c r="D366" s="577"/>
      <c r="E366" s="577"/>
      <c r="F366" s="577"/>
      <c r="G366" s="577"/>
      <c r="H366" s="577"/>
      <c r="I366" s="577"/>
      <c r="J366" s="577"/>
      <c r="K366" s="577"/>
      <c r="L366" s="577"/>
      <c r="M366" s="577"/>
      <c r="N366" s="577"/>
      <c r="O366" s="577"/>
      <c r="P366" s="577"/>
      <c r="Q366" s="577"/>
      <c r="R366" s="577"/>
      <c r="S366" s="577"/>
      <c r="T366" s="577"/>
      <c r="U366" s="577"/>
      <c r="V366" s="577"/>
      <c r="W366" s="577"/>
      <c r="X366" s="577"/>
      <c r="Y366" s="577"/>
      <c r="Z366" s="577"/>
      <c r="AA366" s="577"/>
      <c r="AB366" s="577"/>
      <c r="AC366" s="577"/>
      <c r="AD366" s="577"/>
      <c r="AE366" s="577"/>
      <c r="AF366" s="577"/>
    </row>
    <row r="367" spans="1:32" s="316" customFormat="1" ht="12.95" customHeigh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24"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2.9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ht="10.5" customHeigh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ht="12.95" customHeight="1" x14ac:dyDescent="0.2"/>
    <row r="382" spans="1:32" ht="12.95" customHeight="1" x14ac:dyDescent="0.2"/>
    <row r="383" spans="1:32" ht="12.95" customHeight="1" x14ac:dyDescent="0.2"/>
    <row r="384" spans="1:32" ht="12.95" customHeight="1" x14ac:dyDescent="0.2"/>
    <row r="385" spans="1:32" ht="12.95" customHeight="1" x14ac:dyDescent="0.2"/>
    <row r="386" spans="1:32" ht="12.95" customHeight="1" x14ac:dyDescent="0.2"/>
    <row r="387" spans="1:32" ht="12.95" customHeight="1" x14ac:dyDescent="0.2"/>
    <row r="388" spans="1:32" s="310" customFormat="1" ht="12.95" customHeight="1" x14ac:dyDescent="0.2">
      <c r="A388" s="141"/>
      <c r="B388" s="577"/>
      <c r="C388" s="577"/>
      <c r="D388" s="577"/>
      <c r="E388" s="577"/>
      <c r="F388" s="577"/>
      <c r="G388" s="577"/>
      <c r="H388" s="577"/>
      <c r="I388" s="577"/>
      <c r="J388" s="577"/>
      <c r="K388" s="577"/>
      <c r="L388" s="577"/>
      <c r="M388" s="577"/>
      <c r="N388" s="577"/>
      <c r="O388" s="577"/>
      <c r="P388" s="577"/>
      <c r="Q388" s="577"/>
      <c r="R388" s="577"/>
      <c r="S388" s="577"/>
      <c r="T388" s="577"/>
      <c r="U388" s="577"/>
      <c r="V388" s="577"/>
      <c r="W388" s="577"/>
      <c r="X388" s="577"/>
      <c r="Y388" s="577"/>
      <c r="Z388" s="577"/>
      <c r="AA388" s="577"/>
      <c r="AB388" s="577"/>
      <c r="AC388" s="577"/>
      <c r="AD388" s="577"/>
      <c r="AE388" s="577"/>
      <c r="AF388" s="577"/>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24"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0" customFormat="1" ht="12.95" customHeight="1" x14ac:dyDescent="0.2">
      <c r="A406" s="141"/>
      <c r="B406" s="577"/>
      <c r="C406" s="577"/>
      <c r="D406" s="577"/>
      <c r="E406" s="577"/>
      <c r="F406" s="577"/>
      <c r="G406" s="577"/>
      <c r="H406" s="577"/>
      <c r="I406" s="577"/>
      <c r="J406" s="577"/>
      <c r="K406" s="577"/>
      <c r="L406" s="577"/>
      <c r="M406" s="577"/>
      <c r="N406" s="577"/>
      <c r="O406" s="577"/>
      <c r="P406" s="577"/>
      <c r="Q406" s="577"/>
      <c r="R406" s="577"/>
      <c r="S406" s="577"/>
      <c r="T406" s="577"/>
      <c r="U406" s="577"/>
      <c r="V406" s="577"/>
      <c r="W406" s="577"/>
      <c r="X406" s="577"/>
      <c r="Y406" s="577"/>
      <c r="Z406" s="577"/>
      <c r="AA406" s="577"/>
      <c r="AB406" s="577"/>
      <c r="AC406" s="577"/>
      <c r="AD406" s="577"/>
      <c r="AE406" s="577"/>
      <c r="AF406" s="577"/>
    </row>
    <row r="407" spans="1:32" s="316" customFormat="1" ht="12.95" customHeigh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12.95"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24"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ht="12.95" customHeigh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sheetData>
  <hyperlinks>
    <hyperlink ref="A1" location="Мазмуну!A1" display="МАЗМУНУНА  кайтуу" xr:uid="{00000000-0004-0000-9100-000000000000}"/>
  </hyperlinks>
  <pageMargins left="0.7" right="0.7" top="0.75" bottom="0.75" header="0.3" footer="0.3"/>
  <pageSetup paperSize="9" orientation="portrait" verticalDpi="0"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AF419"/>
  <sheetViews>
    <sheetView workbookViewId="0">
      <selection activeCell="T26" sqref="T26"/>
    </sheetView>
  </sheetViews>
  <sheetFormatPr defaultColWidth="9.28515625" defaultRowHeight="12" x14ac:dyDescent="0.2"/>
  <cols>
    <col min="1" max="1" width="42.42578125" style="152" customWidth="1"/>
    <col min="2" max="2" width="9.28515625" style="226" hidden="1" customWidth="1"/>
    <col min="3" max="5" width="8.7109375" style="226" hidden="1" customWidth="1"/>
    <col min="6" max="6" width="8.71093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559</v>
      </c>
      <c r="B2" s="574"/>
      <c r="C2" s="574"/>
      <c r="D2" s="574"/>
      <c r="E2" s="574"/>
      <c r="P2" s="574"/>
      <c r="Q2" s="574"/>
      <c r="R2" s="574"/>
      <c r="S2" s="574"/>
      <c r="T2" s="574"/>
    </row>
    <row r="3" spans="1:32" s="573" customFormat="1" ht="18" customHeight="1" x14ac:dyDescent="0.25">
      <c r="A3" s="154" t="s">
        <v>520</v>
      </c>
      <c r="B3" s="574"/>
      <c r="C3" s="574"/>
      <c r="D3" s="574"/>
      <c r="E3" s="574"/>
      <c r="P3" s="574"/>
      <c r="Q3" s="574"/>
      <c r="R3" s="574"/>
      <c r="S3" s="574"/>
      <c r="T3" s="574"/>
    </row>
    <row r="4" spans="1:32" ht="18" customHeight="1" thickBot="1" x14ac:dyDescent="0.25">
      <c r="A4" s="326" t="s">
        <v>524</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9" customHeight="1" x14ac:dyDescent="0.2">
      <c r="A7" s="360" t="s">
        <v>508</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ht="13.5" customHeigh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3.5" customHeight="1" x14ac:dyDescent="0.2">
      <c r="A9" s="346" t="s">
        <v>489</v>
      </c>
      <c r="B9" s="39">
        <v>29.4</v>
      </c>
      <c r="C9" s="39">
        <v>29.5</v>
      </c>
      <c r="D9" s="39">
        <v>27.3</v>
      </c>
      <c r="E9" s="39">
        <v>35.299999999999997</v>
      </c>
      <c r="F9" s="39">
        <v>41.7</v>
      </c>
      <c r="G9" s="39">
        <v>36.200000000000003</v>
      </c>
      <c r="H9" s="39">
        <v>25</v>
      </c>
      <c r="I9" s="39">
        <v>45.8</v>
      </c>
      <c r="J9" s="39">
        <v>44.5</v>
      </c>
      <c r="K9" s="39">
        <v>45.4</v>
      </c>
      <c r="L9" s="39">
        <v>45.5</v>
      </c>
      <c r="M9" s="39">
        <v>42.401754395713674</v>
      </c>
      <c r="N9" s="362"/>
      <c r="O9" s="362"/>
      <c r="P9" s="362"/>
      <c r="Q9" s="362"/>
      <c r="R9" s="362"/>
      <c r="S9" s="362"/>
      <c r="T9" s="362"/>
      <c r="U9" s="362"/>
      <c r="V9" s="362"/>
      <c r="W9" s="362"/>
      <c r="X9" s="362"/>
      <c r="Y9" s="362"/>
      <c r="Z9" s="362"/>
      <c r="AA9" s="362"/>
      <c r="AB9" s="362"/>
      <c r="AC9" s="362"/>
      <c r="AD9" s="362"/>
      <c r="AE9" s="362"/>
      <c r="AF9" s="362"/>
    </row>
    <row r="10" spans="1:32" s="316" customFormat="1" ht="13.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75" customHeight="1" x14ac:dyDescent="0.2">
      <c r="A11" s="349" t="s">
        <v>490</v>
      </c>
      <c r="B11" s="39">
        <v>5</v>
      </c>
      <c r="C11" s="39">
        <v>5.5</v>
      </c>
      <c r="D11" s="39">
        <v>18.5</v>
      </c>
      <c r="E11" s="39">
        <v>26.6</v>
      </c>
      <c r="F11" s="39">
        <v>34.4</v>
      </c>
      <c r="G11" s="39">
        <v>27.8</v>
      </c>
      <c r="H11" s="39">
        <v>12.2</v>
      </c>
      <c r="I11" s="39">
        <v>38.6</v>
      </c>
      <c r="J11" s="39">
        <v>37.5</v>
      </c>
      <c r="K11" s="39">
        <v>39.9</v>
      </c>
      <c r="L11" s="39">
        <v>38.4</v>
      </c>
      <c r="M11" s="39">
        <v>36.463884614423812</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3.5" customHeight="1" x14ac:dyDescent="0.2">
      <c r="A12" s="349" t="s">
        <v>491</v>
      </c>
      <c r="B12" s="39">
        <v>1.8</v>
      </c>
      <c r="C12" s="39">
        <v>0.8</v>
      </c>
      <c r="D12" s="39">
        <v>0.5</v>
      </c>
      <c r="E12" s="39">
        <v>0.8</v>
      </c>
      <c r="F12" s="39">
        <v>0.7</v>
      </c>
      <c r="G12" s="39">
        <v>0.4</v>
      </c>
      <c r="H12" s="39">
        <v>0.9</v>
      </c>
      <c r="I12" s="39">
        <v>0.4</v>
      </c>
      <c r="J12" s="39">
        <v>0.4</v>
      </c>
      <c r="K12" s="39">
        <v>0.3</v>
      </c>
      <c r="L12" s="39">
        <v>0.5</v>
      </c>
      <c r="M12" s="39">
        <v>0.34697358564271896</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3.5" customHeight="1" x14ac:dyDescent="0.2">
      <c r="A13" s="349" t="s">
        <v>492</v>
      </c>
      <c r="B13" s="39">
        <v>3.8</v>
      </c>
      <c r="C13" s="39">
        <v>5.7</v>
      </c>
      <c r="D13" s="39">
        <v>6.3</v>
      </c>
      <c r="E13" s="39">
        <v>6.5</v>
      </c>
      <c r="F13" s="39">
        <v>4.7</v>
      </c>
      <c r="G13" s="39">
        <v>4.4000000000000004</v>
      </c>
      <c r="H13" s="39">
        <v>4.4000000000000004</v>
      </c>
      <c r="I13" s="39">
        <v>2.5</v>
      </c>
      <c r="J13" s="39">
        <v>2.8</v>
      </c>
      <c r="K13" s="39">
        <v>2.6</v>
      </c>
      <c r="L13" s="39">
        <v>3.7</v>
      </c>
      <c r="M13" s="39">
        <v>3.3792610065834157</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3.5" customHeight="1" x14ac:dyDescent="0.2">
      <c r="A14" s="346" t="s">
        <v>493</v>
      </c>
      <c r="B14" s="39">
        <v>21</v>
      </c>
      <c r="C14" s="39">
        <v>22.7</v>
      </c>
      <c r="D14" s="39">
        <v>21.6</v>
      </c>
      <c r="E14" s="39">
        <v>24.3</v>
      </c>
      <c r="F14" s="39">
        <v>20</v>
      </c>
      <c r="G14" s="39">
        <v>19.600000000000001</v>
      </c>
      <c r="H14" s="39">
        <v>18.5</v>
      </c>
      <c r="I14" s="39">
        <v>14</v>
      </c>
      <c r="J14" s="39">
        <v>13</v>
      </c>
      <c r="K14" s="39">
        <v>19.100000000000001</v>
      </c>
      <c r="L14" s="39">
        <v>23.6</v>
      </c>
      <c r="M14" s="39">
        <v>22.65764636566503</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3.5" customHeight="1" x14ac:dyDescent="0.2">
      <c r="A15" s="346" t="s">
        <v>494</v>
      </c>
      <c r="B15" s="39">
        <v>3.4</v>
      </c>
      <c r="C15" s="39">
        <v>3.6</v>
      </c>
      <c r="D15" s="39">
        <v>3.3</v>
      </c>
      <c r="E15" s="39">
        <v>3.8</v>
      </c>
      <c r="F15" s="39">
        <v>3.2</v>
      </c>
      <c r="G15" s="39">
        <v>3.5</v>
      </c>
      <c r="H15" s="39">
        <v>2.9</v>
      </c>
      <c r="I15" s="39">
        <v>2.2999999999999998</v>
      </c>
      <c r="J15" s="39">
        <v>2.2000000000000002</v>
      </c>
      <c r="K15" s="39">
        <v>3.3</v>
      </c>
      <c r="L15" s="39">
        <v>3.1</v>
      </c>
      <c r="M15" s="39">
        <v>2.3452040748567193</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3.5" customHeight="1" x14ac:dyDescent="0.2">
      <c r="A16" s="346" t="s">
        <v>495</v>
      </c>
      <c r="B16" s="39">
        <v>16</v>
      </c>
      <c r="C16" s="39">
        <v>18</v>
      </c>
      <c r="D16" s="39">
        <v>20.100000000000001</v>
      </c>
      <c r="E16" s="39">
        <v>10.8</v>
      </c>
      <c r="F16" s="39">
        <v>15.4</v>
      </c>
      <c r="G16" s="39">
        <v>15.6</v>
      </c>
      <c r="H16" s="39">
        <v>27.7</v>
      </c>
      <c r="I16" s="39">
        <v>19.5</v>
      </c>
      <c r="J16" s="39">
        <v>13.1</v>
      </c>
      <c r="K16" s="39">
        <v>9.1999999999999993</v>
      </c>
      <c r="L16" s="39">
        <v>6.7</v>
      </c>
      <c r="M16" s="39">
        <v>4.8546411941601537</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3.5" customHeight="1" x14ac:dyDescent="0.2">
      <c r="A17" s="346" t="s">
        <v>496</v>
      </c>
      <c r="B17" s="39">
        <v>30.2</v>
      </c>
      <c r="C17" s="39">
        <v>26.2</v>
      </c>
      <c r="D17" s="39">
        <v>27.6</v>
      </c>
      <c r="E17" s="39">
        <v>25.7</v>
      </c>
      <c r="F17" s="39">
        <v>19.600000000000001</v>
      </c>
      <c r="G17" s="39">
        <v>25.2</v>
      </c>
      <c r="H17" s="39">
        <v>25.9</v>
      </c>
      <c r="I17" s="39">
        <v>18.399999999999999</v>
      </c>
      <c r="J17" s="39">
        <v>27.2</v>
      </c>
      <c r="K17" s="39">
        <v>22.9</v>
      </c>
      <c r="L17" s="39">
        <v>21</v>
      </c>
      <c r="M17" s="39">
        <v>27.740753969604398</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75"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ht="15.75" x14ac:dyDescent="0.2">
      <c r="A21" s="154"/>
    </row>
    <row r="22" spans="1:32" s="573" customFormat="1" ht="18" customHeight="1" x14ac:dyDescent="0.25">
      <c r="A22" s="154" t="s">
        <v>560</v>
      </c>
      <c r="B22" s="574"/>
      <c r="C22" s="574"/>
      <c r="D22" s="574"/>
      <c r="E22" s="574"/>
      <c r="P22" s="574"/>
      <c r="Q22" s="574"/>
      <c r="R22" s="574"/>
      <c r="S22" s="574"/>
      <c r="T22" s="574"/>
    </row>
    <row r="23" spans="1:32" s="585" customFormat="1" ht="18" customHeight="1" thickBot="1" x14ac:dyDescent="0.25">
      <c r="A23" s="139" t="s">
        <v>534</v>
      </c>
      <c r="B23" s="593"/>
      <c r="C23" s="593"/>
      <c r="D23" s="593"/>
      <c r="E23" s="593"/>
      <c r="F23" s="593"/>
      <c r="G23" s="306"/>
      <c r="H23" s="306"/>
      <c r="I23" s="306"/>
      <c r="J23" s="306"/>
      <c r="K23" s="306"/>
      <c r="L23" s="306"/>
      <c r="M23" s="306"/>
    </row>
    <row r="24" spans="1:32" s="310" customFormat="1" ht="18" customHeight="1" thickBot="1" x14ac:dyDescent="0.25">
      <c r="A24" s="580"/>
      <c r="B24" s="580">
        <v>2014</v>
      </c>
      <c r="C24" s="580">
        <v>2015</v>
      </c>
      <c r="D24" s="580">
        <v>2016</v>
      </c>
      <c r="E24" s="580">
        <v>2017</v>
      </c>
      <c r="F24" s="580">
        <v>2018</v>
      </c>
      <c r="G24" s="575">
        <v>2019</v>
      </c>
      <c r="H24" s="580">
        <v>2020</v>
      </c>
      <c r="I24" s="575">
        <v>2021</v>
      </c>
      <c r="J24" s="580">
        <v>2022</v>
      </c>
      <c r="K24" s="575">
        <v>2023</v>
      </c>
      <c r="L24" s="580">
        <v>2024</v>
      </c>
      <c r="M24" s="575">
        <v>2025</v>
      </c>
      <c r="N24" s="577"/>
      <c r="O24" s="577"/>
      <c r="P24" s="577"/>
      <c r="Q24" s="577"/>
      <c r="R24" s="577"/>
      <c r="S24" s="577"/>
      <c r="T24" s="577"/>
      <c r="U24" s="577"/>
      <c r="V24" s="577"/>
      <c r="W24" s="577"/>
      <c r="X24" s="577"/>
      <c r="Y24" s="577"/>
      <c r="Z24" s="577"/>
      <c r="AA24" s="577"/>
      <c r="AB24" s="577"/>
      <c r="AC24" s="577"/>
      <c r="AD24" s="577"/>
      <c r="AE24" s="577"/>
      <c r="AF24" s="577"/>
    </row>
    <row r="25" spans="1:32" s="312" customFormat="1" x14ac:dyDescent="0.2">
      <c r="A25" s="141"/>
      <c r="B25" s="578"/>
      <c r="C25" s="578"/>
      <c r="D25" s="578"/>
      <c r="E25" s="578"/>
      <c r="F25" s="578"/>
      <c r="G25" s="577"/>
      <c r="H25" s="577"/>
      <c r="I25" s="577"/>
      <c r="J25" s="577"/>
      <c r="K25" s="577"/>
      <c r="L25" s="577"/>
      <c r="M25" s="577"/>
      <c r="N25" s="578"/>
      <c r="O25" s="578"/>
      <c r="P25" s="578"/>
      <c r="Q25" s="578"/>
      <c r="R25" s="578"/>
      <c r="S25" s="578"/>
      <c r="T25" s="578"/>
      <c r="U25" s="578"/>
      <c r="V25" s="578"/>
      <c r="W25" s="578"/>
      <c r="X25" s="578"/>
      <c r="Y25" s="578"/>
      <c r="Z25" s="578"/>
      <c r="AA25" s="578"/>
      <c r="AB25" s="578"/>
      <c r="AC25" s="578"/>
      <c r="AD25" s="578"/>
      <c r="AE25" s="578"/>
      <c r="AF25" s="578"/>
    </row>
    <row r="26" spans="1:32" s="316" customFormat="1" ht="39" customHeight="1" x14ac:dyDescent="0.2">
      <c r="A26" s="360" t="s">
        <v>561</v>
      </c>
      <c r="B26" s="323">
        <v>100</v>
      </c>
      <c r="C26" s="323">
        <v>100</v>
      </c>
      <c r="D26" s="323">
        <v>100</v>
      </c>
      <c r="E26" s="323">
        <v>100</v>
      </c>
      <c r="F26" s="323">
        <v>100</v>
      </c>
      <c r="G26" s="323">
        <v>100</v>
      </c>
      <c r="H26" s="323">
        <v>100</v>
      </c>
      <c r="I26" s="323">
        <v>100</v>
      </c>
      <c r="J26" s="323">
        <v>100</v>
      </c>
      <c r="K26" s="323">
        <v>100</v>
      </c>
      <c r="L26" s="323">
        <v>100</v>
      </c>
      <c r="M26" s="323">
        <v>100</v>
      </c>
      <c r="N26" s="362"/>
      <c r="O26" s="362"/>
      <c r="P26" s="362"/>
      <c r="Q26" s="362"/>
      <c r="R26" s="362"/>
      <c r="S26" s="362"/>
      <c r="T26" s="362"/>
      <c r="U26" s="362"/>
      <c r="V26" s="362"/>
      <c r="W26" s="362"/>
      <c r="X26" s="362"/>
      <c r="Y26" s="362"/>
      <c r="Z26" s="362"/>
      <c r="AA26" s="362"/>
      <c r="AB26" s="362"/>
      <c r="AC26" s="362"/>
      <c r="AD26" s="362"/>
      <c r="AE26" s="362"/>
      <c r="AF26" s="362"/>
    </row>
    <row r="27" spans="1:32" s="316" customFormat="1" ht="13.5" customHeight="1" x14ac:dyDescent="0.2">
      <c r="A27" s="346" t="s">
        <v>488</v>
      </c>
      <c r="B27" s="362"/>
      <c r="C27" s="362"/>
      <c r="D27" s="362"/>
      <c r="E27" s="362"/>
      <c r="F27" s="362"/>
      <c r="G27" s="333"/>
      <c r="H27" s="333"/>
      <c r="I27" s="333"/>
      <c r="J27" s="333"/>
      <c r="K27" s="333"/>
      <c r="L27" s="333"/>
      <c r="M27" s="333"/>
      <c r="N27" s="362"/>
      <c r="O27" s="362"/>
      <c r="P27" s="362"/>
      <c r="Q27" s="362"/>
      <c r="R27" s="362"/>
      <c r="S27" s="362"/>
      <c r="T27" s="362"/>
      <c r="U27" s="362"/>
      <c r="V27" s="362"/>
      <c r="W27" s="362"/>
      <c r="X27" s="362"/>
      <c r="Y27" s="362"/>
      <c r="Z27" s="362"/>
      <c r="AA27" s="362"/>
      <c r="AB27" s="362"/>
      <c r="AC27" s="362"/>
      <c r="AD27" s="362"/>
      <c r="AE27" s="362"/>
      <c r="AF27" s="362"/>
    </row>
    <row r="28" spans="1:32" s="316" customFormat="1" ht="13.5" customHeight="1" x14ac:dyDescent="0.2">
      <c r="A28" s="346" t="s">
        <v>489</v>
      </c>
      <c r="B28" s="39">
        <v>23.4</v>
      </c>
      <c r="C28" s="39">
        <v>16.600000000000001</v>
      </c>
      <c r="D28" s="39">
        <v>19.100000000000001</v>
      </c>
      <c r="E28" s="39">
        <v>14.4</v>
      </c>
      <c r="F28" s="39">
        <v>14.7</v>
      </c>
      <c r="G28" s="39">
        <v>21</v>
      </c>
      <c r="H28" s="39">
        <v>12.3</v>
      </c>
      <c r="I28" s="39">
        <v>10.1</v>
      </c>
      <c r="J28" s="39">
        <v>12.7</v>
      </c>
      <c r="K28" s="39">
        <v>14.8</v>
      </c>
      <c r="L28" s="39">
        <v>7</v>
      </c>
      <c r="M28" s="39">
        <v>7.2186835663119604</v>
      </c>
      <c r="N28" s="362"/>
      <c r="O28" s="362"/>
      <c r="P28" s="362"/>
      <c r="Q28" s="362"/>
      <c r="R28" s="362"/>
      <c r="S28" s="362"/>
      <c r="T28" s="362"/>
      <c r="U28" s="362"/>
      <c r="V28" s="362"/>
      <c r="W28" s="362"/>
      <c r="X28" s="362"/>
      <c r="Y28" s="362"/>
      <c r="Z28" s="362"/>
      <c r="AA28" s="362"/>
      <c r="AB28" s="362"/>
      <c r="AC28" s="362"/>
      <c r="AD28" s="362"/>
      <c r="AE28" s="362"/>
      <c r="AF28" s="362"/>
    </row>
    <row r="29" spans="1:32" s="316" customFormat="1" ht="13.5" customHeight="1" x14ac:dyDescent="0.2">
      <c r="A29" s="579" t="s">
        <v>406</v>
      </c>
      <c r="B29" s="39"/>
      <c r="C29" s="39"/>
      <c r="D29" s="39"/>
      <c r="E29" s="39"/>
      <c r="F29" s="39"/>
      <c r="G29" s="39"/>
      <c r="H29" s="39"/>
      <c r="I29" s="39"/>
      <c r="J29" s="39"/>
      <c r="K29" s="39"/>
      <c r="L29" s="39"/>
      <c r="M29" s="39"/>
      <c r="N29" s="362"/>
      <c r="O29" s="362"/>
      <c r="P29" s="362"/>
      <c r="Q29" s="362"/>
      <c r="R29" s="362"/>
      <c r="S29" s="362"/>
      <c r="T29" s="362"/>
      <c r="U29" s="362"/>
      <c r="V29" s="362"/>
      <c r="W29" s="362"/>
      <c r="X29" s="362"/>
      <c r="Y29" s="362"/>
      <c r="Z29" s="362"/>
      <c r="AA29" s="362"/>
      <c r="AB29" s="362"/>
      <c r="AC29" s="362"/>
      <c r="AD29" s="362"/>
      <c r="AE29" s="362"/>
      <c r="AF29" s="362"/>
    </row>
    <row r="30" spans="1:32" s="316" customFormat="1" ht="24.75" customHeight="1" x14ac:dyDescent="0.2">
      <c r="A30" s="349" t="s">
        <v>490</v>
      </c>
      <c r="B30" s="39">
        <v>15.1</v>
      </c>
      <c r="C30" s="39">
        <v>8.1</v>
      </c>
      <c r="D30" s="39">
        <v>16.7</v>
      </c>
      <c r="E30" s="39">
        <v>9.4</v>
      </c>
      <c r="F30" s="39">
        <v>10</v>
      </c>
      <c r="G30" s="39">
        <v>16.7</v>
      </c>
      <c r="H30" s="39">
        <v>8.6999999999999993</v>
      </c>
      <c r="I30" s="39">
        <v>6.6</v>
      </c>
      <c r="J30" s="39">
        <v>9.8000000000000007</v>
      </c>
      <c r="K30" s="39">
        <v>12.7</v>
      </c>
      <c r="L30" s="39">
        <v>6</v>
      </c>
      <c r="M30" s="39">
        <v>4.8110879002911684</v>
      </c>
      <c r="N30" s="362"/>
      <c r="O30" s="362"/>
      <c r="P30" s="362"/>
      <c r="Q30" s="362"/>
      <c r="R30" s="362"/>
      <c r="S30" s="362"/>
      <c r="T30" s="362"/>
      <c r="U30" s="362"/>
      <c r="V30" s="362"/>
      <c r="W30" s="362"/>
      <c r="X30" s="362"/>
      <c r="Y30" s="362"/>
      <c r="Z30" s="362"/>
      <c r="AA30" s="362"/>
      <c r="AB30" s="362"/>
      <c r="AC30" s="362"/>
      <c r="AD30" s="362"/>
      <c r="AE30" s="362"/>
      <c r="AF30" s="362"/>
    </row>
    <row r="31" spans="1:32" s="316" customFormat="1" ht="13.5" customHeight="1" x14ac:dyDescent="0.2">
      <c r="A31" s="349" t="s">
        <v>491</v>
      </c>
      <c r="B31" s="39">
        <v>1.4</v>
      </c>
      <c r="C31" s="39">
        <v>1.3</v>
      </c>
      <c r="D31" s="39">
        <v>1</v>
      </c>
      <c r="E31" s="39">
        <v>1.8</v>
      </c>
      <c r="F31" s="39">
        <v>1.2</v>
      </c>
      <c r="G31" s="39">
        <v>1</v>
      </c>
      <c r="H31" s="39">
        <v>0.8</v>
      </c>
      <c r="I31" s="39">
        <v>1.3</v>
      </c>
      <c r="J31" s="39">
        <v>1.1000000000000001</v>
      </c>
      <c r="K31" s="39">
        <v>0.3</v>
      </c>
      <c r="L31" s="39">
        <v>0.3</v>
      </c>
      <c r="M31" s="39">
        <v>0.35800741555034349</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3.5" customHeight="1" x14ac:dyDescent="0.2">
      <c r="A32" s="349" t="s">
        <v>492</v>
      </c>
      <c r="B32" s="39">
        <v>0.4</v>
      </c>
      <c r="C32" s="39">
        <v>0.6</v>
      </c>
      <c r="D32" s="39">
        <v>0.8</v>
      </c>
      <c r="E32" s="39">
        <v>1.4</v>
      </c>
      <c r="F32" s="39">
        <v>1.4</v>
      </c>
      <c r="G32" s="39">
        <v>1.4</v>
      </c>
      <c r="H32" s="39">
        <v>0.8</v>
      </c>
      <c r="I32" s="39">
        <v>0.7</v>
      </c>
      <c r="J32" s="39">
        <v>0.5</v>
      </c>
      <c r="K32" s="39">
        <v>0.3</v>
      </c>
      <c r="L32" s="39">
        <v>0.1</v>
      </c>
      <c r="M32" s="39">
        <v>8.7649432784767667E-2</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3.5" customHeight="1" x14ac:dyDescent="0.2">
      <c r="A33" s="346" t="s">
        <v>493</v>
      </c>
      <c r="B33" s="39">
        <v>33.9</v>
      </c>
      <c r="C33" s="39">
        <v>36.4</v>
      </c>
      <c r="D33" s="39">
        <v>37.1</v>
      </c>
      <c r="E33" s="39">
        <v>36.9</v>
      </c>
      <c r="F33" s="39">
        <v>38.299999999999997</v>
      </c>
      <c r="G33" s="39">
        <v>40.799999999999997</v>
      </c>
      <c r="H33" s="39">
        <v>36.799999999999997</v>
      </c>
      <c r="I33" s="39">
        <v>42</v>
      </c>
      <c r="J33" s="39">
        <v>43.9</v>
      </c>
      <c r="K33" s="39">
        <v>47.9</v>
      </c>
      <c r="L33" s="39">
        <v>31.6</v>
      </c>
      <c r="M33" s="39">
        <v>32.303840658124066</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3.5" customHeight="1" x14ac:dyDescent="0.2">
      <c r="A34" s="346" t="s">
        <v>494</v>
      </c>
      <c r="B34" s="39">
        <v>5.6</v>
      </c>
      <c r="C34" s="39">
        <v>5.9</v>
      </c>
      <c r="D34" s="39">
        <v>6.4</v>
      </c>
      <c r="E34" s="39">
        <v>6.1</v>
      </c>
      <c r="F34" s="39">
        <v>6</v>
      </c>
      <c r="G34" s="39">
        <v>5.4</v>
      </c>
      <c r="H34" s="39">
        <v>5.9</v>
      </c>
      <c r="I34" s="39">
        <v>5.0999999999999996</v>
      </c>
      <c r="J34" s="39">
        <v>4.7</v>
      </c>
      <c r="K34" s="39">
        <v>4.3</v>
      </c>
      <c r="L34" s="39">
        <v>2.7</v>
      </c>
      <c r="M34" s="39">
        <v>1.4666032921080374</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3.5" customHeight="1" x14ac:dyDescent="0.2">
      <c r="A35" s="346" t="s">
        <v>495</v>
      </c>
      <c r="B35" s="39">
        <v>5.8</v>
      </c>
      <c r="C35" s="39">
        <v>7.1</v>
      </c>
      <c r="D35" s="39">
        <v>6.6</v>
      </c>
      <c r="E35" s="39">
        <v>9.3000000000000007</v>
      </c>
      <c r="F35" s="39">
        <v>8.4</v>
      </c>
      <c r="G35" s="39">
        <v>7.4</v>
      </c>
      <c r="H35" s="39">
        <v>5.8</v>
      </c>
      <c r="I35" s="39">
        <v>15.7</v>
      </c>
      <c r="J35" s="39">
        <v>10</v>
      </c>
      <c r="K35" s="39">
        <v>5.5</v>
      </c>
      <c r="L35" s="39">
        <v>3.4</v>
      </c>
      <c r="M35" s="39">
        <v>4.0383471111364342</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3.5" customHeight="1" x14ac:dyDescent="0.2">
      <c r="A36" s="346" t="s">
        <v>496</v>
      </c>
      <c r="B36" s="39">
        <v>31.3</v>
      </c>
      <c r="C36" s="39">
        <v>34</v>
      </c>
      <c r="D36" s="39">
        <v>30.8</v>
      </c>
      <c r="E36" s="39">
        <v>33.200000000000003</v>
      </c>
      <c r="F36" s="39">
        <v>32.6</v>
      </c>
      <c r="G36" s="39">
        <v>25.4</v>
      </c>
      <c r="H36" s="39">
        <v>39.1</v>
      </c>
      <c r="I36" s="39">
        <v>27.1</v>
      </c>
      <c r="J36" s="39">
        <v>28.7</v>
      </c>
      <c r="K36" s="39">
        <v>27.6</v>
      </c>
      <c r="L36" s="39">
        <v>55.3</v>
      </c>
      <c r="M36" s="39">
        <v>54.972525372319517</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75" thickBot="1" x14ac:dyDescent="0.25">
      <c r="A37" s="350"/>
      <c r="B37" s="341"/>
      <c r="C37" s="341"/>
      <c r="D37" s="341"/>
      <c r="E37" s="341"/>
      <c r="F37" s="341"/>
      <c r="G37" s="328"/>
      <c r="H37" s="328"/>
      <c r="I37" s="328"/>
      <c r="J37" s="328"/>
      <c r="K37" s="328"/>
      <c r="L37" s="328"/>
      <c r="M37" s="328"/>
      <c r="N37" s="362"/>
      <c r="O37" s="362"/>
      <c r="P37" s="362"/>
      <c r="Q37" s="362"/>
      <c r="R37" s="362"/>
      <c r="S37" s="362"/>
      <c r="T37" s="362"/>
      <c r="U37" s="362"/>
      <c r="V37" s="362"/>
      <c r="W37" s="362"/>
      <c r="X37" s="362"/>
      <c r="Y37" s="362"/>
      <c r="Z37" s="362"/>
      <c r="AA37" s="362"/>
      <c r="AB37" s="362"/>
      <c r="AC37" s="362"/>
      <c r="AD37" s="362"/>
      <c r="AE37" s="362"/>
      <c r="AF37" s="362"/>
    </row>
    <row r="38" spans="1:32" s="316" customFormat="1" x14ac:dyDescent="0.2">
      <c r="A38" s="346"/>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row>
    <row r="39" spans="1:32" s="316" customFormat="1" x14ac:dyDescent="0.2">
      <c r="A39" s="360"/>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x14ac:dyDescent="0.2">
      <c r="A40" s="346"/>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0" customFormat="1" x14ac:dyDescent="0.2">
      <c r="A41" s="141"/>
      <c r="B41" s="577"/>
      <c r="C41" s="577"/>
      <c r="D41" s="577"/>
      <c r="E41" s="577"/>
      <c r="F41" s="577"/>
      <c r="G41" s="577"/>
      <c r="H41" s="577"/>
      <c r="I41" s="577"/>
      <c r="J41" s="577"/>
      <c r="K41" s="577"/>
      <c r="L41" s="577"/>
      <c r="M41" s="577"/>
      <c r="N41" s="577"/>
      <c r="O41" s="577"/>
      <c r="P41" s="577"/>
      <c r="Q41" s="577"/>
      <c r="R41" s="577"/>
      <c r="S41" s="577"/>
      <c r="T41" s="577"/>
      <c r="U41" s="577"/>
      <c r="V41" s="577"/>
      <c r="W41" s="577"/>
      <c r="X41" s="577"/>
      <c r="Y41" s="577"/>
      <c r="Z41" s="577"/>
      <c r="AA41" s="577"/>
      <c r="AB41" s="577"/>
      <c r="AC41" s="577"/>
      <c r="AD41" s="577"/>
      <c r="AE41" s="577"/>
      <c r="AF41" s="577"/>
    </row>
    <row r="42" spans="1:32" s="316" customForma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0" customFormat="1" x14ac:dyDescent="0.2">
      <c r="A63" s="141"/>
      <c r="B63" s="577"/>
      <c r="C63" s="577"/>
      <c r="D63" s="577"/>
      <c r="E63" s="577"/>
      <c r="F63" s="577"/>
      <c r="G63" s="577"/>
      <c r="H63" s="577"/>
      <c r="I63" s="577"/>
      <c r="J63" s="577"/>
      <c r="K63" s="577"/>
      <c r="L63" s="577"/>
      <c r="M63" s="577"/>
      <c r="N63" s="577"/>
      <c r="O63" s="577"/>
      <c r="P63" s="577"/>
      <c r="Q63" s="577"/>
      <c r="R63" s="577"/>
      <c r="S63" s="577"/>
      <c r="T63" s="577"/>
      <c r="U63" s="577"/>
      <c r="V63" s="577"/>
      <c r="W63" s="577"/>
      <c r="X63" s="577"/>
      <c r="Y63" s="577"/>
      <c r="Z63" s="577"/>
      <c r="AA63" s="577"/>
      <c r="AB63" s="577"/>
      <c r="AC63" s="577"/>
      <c r="AD63" s="577"/>
      <c r="AE63" s="577"/>
      <c r="AF63" s="577"/>
    </row>
    <row r="64" spans="1:32" s="316" customForma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0" customFormat="1" x14ac:dyDescent="0.2">
      <c r="A81" s="141"/>
      <c r="B81" s="577"/>
      <c r="C81" s="577"/>
      <c r="D81" s="577"/>
      <c r="E81" s="577"/>
      <c r="F81" s="577"/>
      <c r="G81" s="577"/>
      <c r="H81" s="577"/>
      <c r="I81" s="577"/>
      <c r="J81" s="577"/>
      <c r="K81" s="577"/>
      <c r="L81" s="577"/>
      <c r="M81" s="577"/>
      <c r="N81" s="577"/>
      <c r="O81" s="577"/>
      <c r="P81" s="577"/>
      <c r="Q81" s="577"/>
      <c r="R81" s="577"/>
      <c r="S81" s="577"/>
      <c r="T81" s="577"/>
      <c r="U81" s="577"/>
      <c r="V81" s="577"/>
      <c r="W81" s="577"/>
      <c r="X81" s="577"/>
      <c r="Y81" s="577"/>
      <c r="Z81" s="577"/>
      <c r="AA81" s="577"/>
      <c r="AB81" s="577"/>
      <c r="AC81" s="577"/>
      <c r="AD81" s="577"/>
      <c r="AE81" s="577"/>
      <c r="AF81" s="577"/>
    </row>
    <row r="82" spans="1:32" s="316" customForma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0" customFormat="1" x14ac:dyDescent="0.2">
      <c r="A103" s="141"/>
      <c r="B103" s="577"/>
      <c r="C103" s="577"/>
      <c r="D103" s="577"/>
      <c r="E103" s="577"/>
      <c r="F103" s="577"/>
      <c r="G103" s="577"/>
      <c r="H103" s="577"/>
      <c r="I103" s="577"/>
      <c r="J103" s="577"/>
      <c r="K103" s="577"/>
      <c r="L103" s="577"/>
      <c r="M103" s="577"/>
      <c r="N103" s="577"/>
      <c r="O103" s="577"/>
      <c r="P103" s="577"/>
      <c r="Q103" s="577"/>
      <c r="R103" s="577"/>
      <c r="S103" s="577"/>
      <c r="T103" s="577"/>
      <c r="U103" s="577"/>
      <c r="V103" s="577"/>
      <c r="W103" s="577"/>
      <c r="X103" s="577"/>
      <c r="Y103" s="577"/>
      <c r="Z103" s="577"/>
      <c r="AA103" s="577"/>
      <c r="AB103" s="577"/>
      <c r="AC103" s="577"/>
      <c r="AD103" s="577"/>
      <c r="AE103" s="577"/>
      <c r="AF103" s="577"/>
    </row>
    <row r="104" spans="1:32" s="316" customForma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0" customFormat="1" x14ac:dyDescent="0.2">
      <c r="A121" s="141"/>
      <c r="B121" s="577"/>
      <c r="C121" s="577"/>
      <c r="D121" s="577"/>
      <c r="E121" s="577"/>
      <c r="F121" s="577"/>
      <c r="G121" s="577"/>
      <c r="H121" s="577"/>
      <c r="I121" s="577"/>
      <c r="J121" s="577"/>
      <c r="K121" s="577"/>
      <c r="L121" s="577"/>
      <c r="M121" s="577"/>
      <c r="N121" s="577"/>
      <c r="O121" s="577"/>
      <c r="P121" s="577"/>
      <c r="Q121" s="577"/>
      <c r="R121" s="577"/>
      <c r="S121" s="577"/>
      <c r="T121" s="577"/>
      <c r="U121" s="577"/>
      <c r="V121" s="577"/>
      <c r="W121" s="577"/>
      <c r="X121" s="577"/>
      <c r="Y121" s="577"/>
      <c r="Z121" s="577"/>
      <c r="AA121" s="577"/>
      <c r="AB121" s="577"/>
      <c r="AC121" s="577"/>
      <c r="AD121" s="577"/>
      <c r="AE121" s="577"/>
      <c r="AF121" s="577"/>
    </row>
    <row r="122" spans="1:32" s="316" customForma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0" customFormat="1" x14ac:dyDescent="0.2">
      <c r="A135" s="141"/>
      <c r="B135" s="577"/>
      <c r="C135" s="577"/>
      <c r="D135" s="577"/>
      <c r="E135" s="577"/>
      <c r="F135" s="577"/>
      <c r="G135" s="577"/>
      <c r="H135" s="577"/>
      <c r="I135" s="577"/>
      <c r="J135" s="577"/>
      <c r="K135" s="577"/>
      <c r="L135" s="577"/>
      <c r="M135" s="577"/>
      <c r="N135" s="577"/>
      <c r="O135" s="577"/>
      <c r="P135" s="577"/>
      <c r="Q135" s="577"/>
      <c r="R135" s="577"/>
      <c r="S135" s="577"/>
      <c r="T135" s="577"/>
      <c r="U135" s="577"/>
      <c r="V135" s="577"/>
      <c r="W135" s="577"/>
      <c r="X135" s="577"/>
      <c r="Y135" s="577"/>
      <c r="Z135" s="577"/>
      <c r="AA135" s="577"/>
      <c r="AB135" s="577"/>
      <c r="AC135" s="577"/>
      <c r="AD135" s="577"/>
      <c r="AE135" s="577"/>
      <c r="AF135" s="577"/>
    </row>
    <row r="136" spans="1:32" s="316" customForma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0" customFormat="1" x14ac:dyDescent="0.2">
      <c r="A143" s="141"/>
      <c r="B143" s="577"/>
      <c r="C143" s="577"/>
      <c r="D143" s="577"/>
      <c r="E143" s="577"/>
      <c r="F143" s="577"/>
      <c r="G143" s="577"/>
      <c r="H143" s="577"/>
      <c r="I143" s="577"/>
      <c r="J143" s="577"/>
      <c r="K143" s="577"/>
      <c r="L143" s="577"/>
      <c r="M143" s="577"/>
      <c r="N143" s="577"/>
      <c r="O143" s="577"/>
      <c r="P143" s="577"/>
      <c r="Q143" s="577"/>
      <c r="R143" s="577"/>
      <c r="S143" s="577"/>
      <c r="T143" s="577"/>
      <c r="U143" s="577"/>
      <c r="V143" s="577"/>
      <c r="W143" s="577"/>
      <c r="X143" s="577"/>
      <c r="Y143" s="577"/>
      <c r="Z143" s="577"/>
      <c r="AA143" s="577"/>
      <c r="AB143" s="577"/>
      <c r="AC143" s="577"/>
      <c r="AD143" s="577"/>
      <c r="AE143" s="577"/>
      <c r="AF143" s="577"/>
    </row>
    <row r="144" spans="1:32" s="316" customForma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0" customFormat="1" x14ac:dyDescent="0.2">
      <c r="A161" s="141"/>
      <c r="B161" s="577"/>
      <c r="C161" s="577"/>
      <c r="D161" s="577"/>
      <c r="E161" s="577"/>
      <c r="F161" s="577"/>
      <c r="G161" s="577"/>
      <c r="H161" s="577"/>
      <c r="I161" s="577"/>
      <c r="J161" s="577"/>
      <c r="K161" s="577"/>
      <c r="L161" s="577"/>
      <c r="M161" s="577"/>
      <c r="N161" s="577"/>
      <c r="O161" s="577"/>
      <c r="P161" s="577"/>
      <c r="Q161" s="577"/>
      <c r="R161" s="577"/>
      <c r="S161" s="577"/>
      <c r="T161" s="577"/>
      <c r="U161" s="577"/>
      <c r="V161" s="577"/>
      <c r="W161" s="577"/>
      <c r="X161" s="577"/>
      <c r="Y161" s="577"/>
      <c r="Z161" s="577"/>
      <c r="AA161" s="577"/>
      <c r="AB161" s="577"/>
      <c r="AC161" s="577"/>
      <c r="AD161" s="577"/>
      <c r="AE161" s="577"/>
      <c r="AF161" s="577"/>
    </row>
    <row r="162" spans="1:32" s="316" customForma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s="316" customForma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83" spans="1:32" s="310" customFormat="1" x14ac:dyDescent="0.2">
      <c r="A183" s="141"/>
      <c r="B183" s="577"/>
      <c r="C183" s="577"/>
      <c r="D183" s="577"/>
      <c r="E183" s="577"/>
      <c r="F183" s="577"/>
      <c r="G183" s="577"/>
      <c r="H183" s="577"/>
      <c r="I183" s="577"/>
      <c r="J183" s="577"/>
      <c r="K183" s="577"/>
      <c r="L183" s="577"/>
      <c r="M183" s="577"/>
      <c r="N183" s="577"/>
      <c r="O183" s="577"/>
      <c r="P183" s="577"/>
      <c r="Q183" s="577"/>
      <c r="R183" s="577"/>
      <c r="S183" s="577"/>
      <c r="T183" s="577"/>
      <c r="U183" s="577"/>
      <c r="V183" s="577"/>
      <c r="W183" s="577"/>
      <c r="X183" s="577"/>
      <c r="Y183" s="577"/>
      <c r="Z183" s="577"/>
      <c r="AA183" s="577"/>
      <c r="AB183" s="577"/>
      <c r="AC183" s="577"/>
      <c r="AD183" s="577"/>
      <c r="AE183" s="577"/>
      <c r="AF183" s="577"/>
    </row>
    <row r="184" spans="1:32" s="316" customForma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0" customFormat="1" x14ac:dyDescent="0.2">
      <c r="A201" s="141"/>
      <c r="B201" s="577"/>
      <c r="C201" s="577"/>
      <c r="D201" s="577"/>
      <c r="E201" s="577"/>
      <c r="F201" s="577"/>
      <c r="G201" s="577"/>
      <c r="H201" s="577"/>
      <c r="I201" s="577"/>
      <c r="J201" s="577"/>
      <c r="K201" s="577"/>
      <c r="L201" s="577"/>
      <c r="M201" s="577"/>
      <c r="N201" s="577"/>
      <c r="O201" s="577"/>
      <c r="P201" s="577"/>
      <c r="Q201" s="577"/>
      <c r="R201" s="577"/>
      <c r="S201" s="577"/>
      <c r="T201" s="577"/>
      <c r="U201" s="577"/>
      <c r="V201" s="577"/>
      <c r="W201" s="577"/>
      <c r="X201" s="577"/>
      <c r="Y201" s="577"/>
      <c r="Z201" s="577"/>
      <c r="AA201" s="577"/>
      <c r="AB201" s="577"/>
      <c r="AC201" s="577"/>
      <c r="AD201" s="577"/>
      <c r="AE201" s="577"/>
      <c r="AF201" s="577"/>
    </row>
    <row r="202" spans="1:32" s="316" customForma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s="316" customForma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23" spans="1:32" s="310" customFormat="1" x14ac:dyDescent="0.2">
      <c r="A223" s="141"/>
      <c r="B223" s="577"/>
      <c r="C223" s="577"/>
      <c r="D223" s="577"/>
      <c r="E223" s="577"/>
      <c r="F223" s="577"/>
      <c r="G223" s="577"/>
      <c r="H223" s="577"/>
      <c r="I223" s="577"/>
      <c r="J223" s="577"/>
      <c r="K223" s="577"/>
      <c r="L223" s="577"/>
      <c r="M223" s="577"/>
      <c r="N223" s="577"/>
      <c r="O223" s="577"/>
      <c r="P223" s="577"/>
      <c r="Q223" s="577"/>
      <c r="R223" s="577"/>
      <c r="S223" s="577"/>
      <c r="T223" s="577"/>
      <c r="U223" s="577"/>
      <c r="V223" s="577"/>
      <c r="W223" s="577"/>
      <c r="X223" s="577"/>
      <c r="Y223" s="577"/>
      <c r="Z223" s="577"/>
      <c r="AA223" s="577"/>
      <c r="AB223" s="577"/>
      <c r="AC223" s="577"/>
      <c r="AD223" s="577"/>
      <c r="AE223" s="577"/>
      <c r="AF223" s="577"/>
    </row>
    <row r="224" spans="1:32" s="316" customForma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0" customFormat="1" x14ac:dyDescent="0.2">
      <c r="A241" s="141"/>
      <c r="B241" s="577"/>
      <c r="C241" s="577"/>
      <c r="D241" s="577"/>
      <c r="E241" s="577"/>
      <c r="F241" s="577"/>
      <c r="G241" s="577"/>
      <c r="H241" s="577"/>
      <c r="I241" s="577"/>
      <c r="J241" s="577"/>
      <c r="K241" s="577"/>
      <c r="L241" s="577"/>
      <c r="M241" s="577"/>
      <c r="N241" s="577"/>
      <c r="O241" s="577"/>
      <c r="P241" s="577"/>
      <c r="Q241" s="577"/>
      <c r="R241" s="577"/>
      <c r="S241" s="577"/>
      <c r="T241" s="577"/>
      <c r="U241" s="577"/>
      <c r="V241" s="577"/>
      <c r="W241" s="577"/>
      <c r="X241" s="577"/>
      <c r="Y241" s="577"/>
      <c r="Z241" s="577"/>
      <c r="AA241" s="577"/>
      <c r="AB241" s="577"/>
      <c r="AC241" s="577"/>
      <c r="AD241" s="577"/>
      <c r="AE241" s="577"/>
      <c r="AF241" s="577"/>
    </row>
    <row r="242" spans="1:32" s="316" customForma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s="316" customForma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63" spans="1:32" s="310" customFormat="1" x14ac:dyDescent="0.2">
      <c r="A263" s="141"/>
      <c r="B263" s="577"/>
      <c r="C263" s="577"/>
      <c r="D263" s="577"/>
      <c r="E263" s="577"/>
      <c r="F263" s="577"/>
      <c r="G263" s="577"/>
      <c r="H263" s="577"/>
      <c r="I263" s="577"/>
      <c r="J263" s="577"/>
      <c r="K263" s="577"/>
      <c r="L263" s="577"/>
      <c r="M263" s="577"/>
      <c r="N263" s="577"/>
      <c r="O263" s="577"/>
      <c r="P263" s="577"/>
      <c r="Q263" s="577"/>
      <c r="R263" s="577"/>
      <c r="S263" s="577"/>
      <c r="T263" s="577"/>
      <c r="U263" s="577"/>
      <c r="V263" s="577"/>
      <c r="W263" s="577"/>
      <c r="X263" s="577"/>
      <c r="Y263" s="577"/>
      <c r="Z263" s="577"/>
      <c r="AA263" s="577"/>
      <c r="AB263" s="577"/>
      <c r="AC263" s="577"/>
      <c r="AD263" s="577"/>
      <c r="AE263" s="577"/>
      <c r="AF263" s="577"/>
    </row>
    <row r="264" spans="1:32" s="316" customForma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0" customFormat="1" x14ac:dyDescent="0.2">
      <c r="A281" s="141"/>
      <c r="B281" s="577"/>
      <c r="C281" s="577"/>
      <c r="D281" s="577"/>
      <c r="E281" s="577"/>
      <c r="F281" s="577"/>
      <c r="G281" s="577"/>
      <c r="H281" s="577"/>
      <c r="I281" s="577"/>
      <c r="J281" s="577"/>
      <c r="K281" s="577"/>
      <c r="L281" s="577"/>
      <c r="M281" s="577"/>
      <c r="N281" s="577"/>
      <c r="O281" s="577"/>
      <c r="P281" s="577"/>
      <c r="Q281" s="577"/>
      <c r="R281" s="577"/>
      <c r="S281" s="577"/>
      <c r="T281" s="577"/>
      <c r="U281" s="577"/>
      <c r="V281" s="577"/>
      <c r="W281" s="577"/>
      <c r="X281" s="577"/>
      <c r="Y281" s="577"/>
      <c r="Z281" s="577"/>
      <c r="AA281" s="577"/>
      <c r="AB281" s="577"/>
      <c r="AC281" s="577"/>
      <c r="AD281" s="577"/>
      <c r="AE281" s="577"/>
      <c r="AF281" s="577"/>
    </row>
    <row r="282" spans="1:32" s="316" customForma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s="316" customForma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303" spans="1:32" s="310" customFormat="1" x14ac:dyDescent="0.2">
      <c r="A303" s="141"/>
      <c r="B303" s="577"/>
      <c r="C303" s="577"/>
      <c r="D303" s="577"/>
      <c r="E303" s="577"/>
      <c r="F303" s="577"/>
      <c r="G303" s="577"/>
      <c r="H303" s="577"/>
      <c r="I303" s="577"/>
      <c r="J303" s="577"/>
      <c r="K303" s="577"/>
      <c r="L303" s="577"/>
      <c r="M303" s="577"/>
      <c r="N303" s="577"/>
      <c r="O303" s="577"/>
      <c r="P303" s="577"/>
      <c r="Q303" s="577"/>
      <c r="R303" s="577"/>
      <c r="S303" s="577"/>
      <c r="T303" s="577"/>
      <c r="U303" s="577"/>
      <c r="V303" s="577"/>
      <c r="W303" s="577"/>
      <c r="X303" s="577"/>
      <c r="Y303" s="577"/>
      <c r="Z303" s="577"/>
      <c r="AA303" s="577"/>
      <c r="AB303" s="577"/>
      <c r="AC303" s="577"/>
      <c r="AD303" s="577"/>
      <c r="AE303" s="577"/>
      <c r="AF303" s="577"/>
    </row>
    <row r="304" spans="1:32" s="316" customForma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0" customFormat="1" x14ac:dyDescent="0.2">
      <c r="A325" s="141"/>
      <c r="B325" s="577"/>
      <c r="C325" s="577"/>
      <c r="D325" s="577"/>
      <c r="E325" s="577"/>
      <c r="F325" s="577"/>
      <c r="G325" s="577"/>
      <c r="H325" s="577"/>
      <c r="I325" s="577"/>
      <c r="J325" s="577"/>
      <c r="K325" s="577"/>
      <c r="L325" s="577"/>
      <c r="M325" s="577"/>
      <c r="N325" s="577"/>
      <c r="O325" s="577"/>
      <c r="P325" s="577"/>
      <c r="Q325" s="577"/>
      <c r="R325" s="577"/>
      <c r="S325" s="577"/>
      <c r="T325" s="577"/>
      <c r="U325" s="577"/>
      <c r="V325" s="577"/>
      <c r="W325" s="577"/>
      <c r="X325" s="577"/>
      <c r="Y325" s="577"/>
      <c r="Z325" s="577"/>
      <c r="AA325" s="577"/>
      <c r="AB325" s="577"/>
      <c r="AC325" s="577"/>
      <c r="AD325" s="577"/>
      <c r="AE325" s="577"/>
      <c r="AF325" s="577"/>
    </row>
    <row r="326" spans="1:32" s="316" customForma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s="316" customForma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7" spans="1:32" s="310" customFormat="1" x14ac:dyDescent="0.2">
      <c r="A347" s="141"/>
      <c r="B347" s="577"/>
      <c r="C347" s="577"/>
      <c r="D347" s="577"/>
      <c r="E347" s="577"/>
      <c r="F347" s="577"/>
      <c r="G347" s="577"/>
      <c r="H347" s="577"/>
      <c r="I347" s="577"/>
      <c r="J347" s="577"/>
      <c r="K347" s="577"/>
      <c r="L347" s="577"/>
      <c r="M347" s="577"/>
      <c r="N347" s="577"/>
      <c r="O347" s="577"/>
      <c r="P347" s="577"/>
      <c r="Q347" s="577"/>
      <c r="R347" s="577"/>
      <c r="S347" s="577"/>
      <c r="T347" s="577"/>
      <c r="U347" s="577"/>
      <c r="V347" s="577"/>
      <c r="W347" s="577"/>
      <c r="X347" s="577"/>
      <c r="Y347" s="577"/>
      <c r="Z347" s="577"/>
      <c r="AA347" s="577"/>
      <c r="AB347" s="577"/>
      <c r="AC347" s="577"/>
      <c r="AD347" s="577"/>
      <c r="AE347" s="577"/>
      <c r="AF347" s="577"/>
    </row>
    <row r="348" spans="1:32" s="316" customForma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0" customFormat="1" x14ac:dyDescent="0.2">
      <c r="A365" s="141"/>
      <c r="B365" s="577"/>
      <c r="C365" s="577"/>
      <c r="D365" s="577"/>
      <c r="E365" s="577"/>
      <c r="F365" s="577"/>
      <c r="G365" s="577"/>
      <c r="H365" s="577"/>
      <c r="I365" s="577"/>
      <c r="J365" s="577"/>
      <c r="K365" s="577"/>
      <c r="L365" s="577"/>
      <c r="M365" s="577"/>
      <c r="N365" s="577"/>
      <c r="O365" s="577"/>
      <c r="P365" s="577"/>
      <c r="Q365" s="577"/>
      <c r="R365" s="577"/>
      <c r="S365" s="577"/>
      <c r="T365" s="577"/>
      <c r="U365" s="577"/>
      <c r="V365" s="577"/>
      <c r="W365" s="577"/>
      <c r="X365" s="577"/>
      <c r="Y365" s="577"/>
      <c r="Z365" s="577"/>
      <c r="AA365" s="577"/>
      <c r="AB365" s="577"/>
      <c r="AC365" s="577"/>
      <c r="AD365" s="577"/>
      <c r="AE365" s="577"/>
      <c r="AF365" s="577"/>
    </row>
    <row r="366" spans="1:32" s="316" customForma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s="316" customForma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7" spans="1:32" s="310" customFormat="1" x14ac:dyDescent="0.2">
      <c r="A387" s="141"/>
      <c r="B387" s="577"/>
      <c r="C387" s="577"/>
      <c r="D387" s="577"/>
      <c r="E387" s="577"/>
      <c r="F387" s="577"/>
      <c r="G387" s="577"/>
      <c r="H387" s="577"/>
      <c r="I387" s="577"/>
      <c r="J387" s="577"/>
      <c r="K387" s="577"/>
      <c r="L387" s="577"/>
      <c r="M387" s="577"/>
      <c r="N387" s="577"/>
      <c r="O387" s="577"/>
      <c r="P387" s="577"/>
      <c r="Q387" s="577"/>
      <c r="R387" s="577"/>
      <c r="S387" s="577"/>
      <c r="T387" s="577"/>
      <c r="U387" s="577"/>
      <c r="V387" s="577"/>
      <c r="W387" s="577"/>
      <c r="X387" s="577"/>
      <c r="Y387" s="577"/>
      <c r="Z387" s="577"/>
      <c r="AA387" s="577"/>
      <c r="AB387" s="577"/>
      <c r="AC387" s="577"/>
      <c r="AD387" s="577"/>
      <c r="AE387" s="577"/>
      <c r="AF387" s="577"/>
    </row>
    <row r="388" spans="1:32" s="316" customForma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0" customFormat="1" x14ac:dyDescent="0.2">
      <c r="A405" s="141"/>
      <c r="B405" s="577"/>
      <c r="C405" s="577"/>
      <c r="D405" s="577"/>
      <c r="E405" s="577"/>
      <c r="F405" s="577"/>
      <c r="G405" s="577"/>
      <c r="H405" s="577"/>
      <c r="I405" s="577"/>
      <c r="J405" s="577"/>
      <c r="K405" s="577"/>
      <c r="L405" s="577"/>
      <c r="M405" s="577"/>
      <c r="N405" s="577"/>
      <c r="O405" s="577"/>
      <c r="P405" s="577"/>
      <c r="Q405" s="577"/>
      <c r="R405" s="577"/>
      <c r="S405" s="577"/>
      <c r="T405" s="577"/>
      <c r="U405" s="577"/>
      <c r="V405" s="577"/>
      <c r="W405" s="577"/>
      <c r="X405" s="577"/>
      <c r="Y405" s="577"/>
      <c r="Z405" s="577"/>
      <c r="AA405" s="577"/>
      <c r="AB405" s="577"/>
      <c r="AC405" s="577"/>
      <c r="AD405" s="577"/>
      <c r="AE405" s="577"/>
      <c r="AF405" s="577"/>
    </row>
    <row r="406" spans="1:32" s="316" customForma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row r="407" spans="1:32" s="316" customForma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sheetData>
  <hyperlinks>
    <hyperlink ref="A1" location="Мазмуну!A1" display="МАЗМУНУНА  кайтуу" xr:uid="{00000000-0004-0000-9200-000000000000}"/>
  </hyperlinks>
  <pageMargins left="0.7" right="0.7" top="0.75" bottom="0.75" header="0.3" footer="0.3"/>
  <pageSetup paperSize="9" orientation="portrait" verticalDpi="0"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AE418"/>
  <sheetViews>
    <sheetView workbookViewId="0">
      <selection activeCell="O42" sqref="O42"/>
    </sheetView>
  </sheetViews>
  <sheetFormatPr defaultColWidth="9.28515625" defaultRowHeight="12" x14ac:dyDescent="0.2"/>
  <cols>
    <col min="1" max="1" width="42.140625" style="152" customWidth="1"/>
    <col min="2" max="2" width="9.28515625" style="226" hidden="1" customWidth="1"/>
    <col min="3" max="6" width="8.7109375" style="226" hidden="1" customWidth="1"/>
    <col min="7" max="8" width="9.28515625" style="305" hidden="1" customWidth="1"/>
    <col min="9" max="14" width="9.28515625" style="305" customWidth="1"/>
    <col min="15" max="19" width="9.28515625" style="226" customWidth="1"/>
    <col min="20" max="249" width="9.28515625" style="305"/>
    <col min="250" max="250" width="41.140625" style="305" customWidth="1"/>
    <col min="251" max="259" width="9.28515625" style="305" customWidth="1"/>
    <col min="260" max="260" width="0.42578125" style="305" customWidth="1"/>
    <col min="261" max="275" width="9.28515625" style="305" customWidth="1"/>
    <col min="276" max="505" width="9.28515625" style="305"/>
    <col min="506" max="506" width="41.140625" style="305" customWidth="1"/>
    <col min="507" max="515" width="9.28515625" style="305" customWidth="1"/>
    <col min="516" max="516" width="0.42578125" style="305" customWidth="1"/>
    <col min="517" max="531" width="9.28515625" style="305" customWidth="1"/>
    <col min="532" max="761" width="9.28515625" style="305"/>
    <col min="762" max="762" width="41.140625" style="305" customWidth="1"/>
    <col min="763" max="771" width="9.28515625" style="305" customWidth="1"/>
    <col min="772" max="772" width="0.42578125" style="305" customWidth="1"/>
    <col min="773" max="787" width="9.28515625" style="305" customWidth="1"/>
    <col min="788" max="1017" width="9.28515625" style="305"/>
    <col min="1018" max="1018" width="41.140625" style="305" customWidth="1"/>
    <col min="1019" max="1027" width="9.28515625" style="305" customWidth="1"/>
    <col min="1028" max="1028" width="0.42578125" style="305" customWidth="1"/>
    <col min="1029" max="1043" width="9.28515625" style="305" customWidth="1"/>
    <col min="1044" max="1273" width="9.28515625" style="305"/>
    <col min="1274" max="1274" width="41.140625" style="305" customWidth="1"/>
    <col min="1275" max="1283" width="9.28515625" style="305" customWidth="1"/>
    <col min="1284" max="1284" width="0.42578125" style="305" customWidth="1"/>
    <col min="1285" max="1299" width="9.28515625" style="305" customWidth="1"/>
    <col min="1300" max="1529" width="9.28515625" style="305"/>
    <col min="1530" max="1530" width="41.140625" style="305" customWidth="1"/>
    <col min="1531" max="1539" width="9.28515625" style="305" customWidth="1"/>
    <col min="1540" max="1540" width="0.42578125" style="305" customWidth="1"/>
    <col min="1541" max="1555" width="9.28515625" style="305" customWidth="1"/>
    <col min="1556" max="1785" width="9.28515625" style="305"/>
    <col min="1786" max="1786" width="41.140625" style="305" customWidth="1"/>
    <col min="1787" max="1795" width="9.28515625" style="305" customWidth="1"/>
    <col min="1796" max="1796" width="0.42578125" style="305" customWidth="1"/>
    <col min="1797" max="1811" width="9.28515625" style="305" customWidth="1"/>
    <col min="1812" max="2041" width="9.28515625" style="305"/>
    <col min="2042" max="2042" width="41.140625" style="305" customWidth="1"/>
    <col min="2043" max="2051" width="9.28515625" style="305" customWidth="1"/>
    <col min="2052" max="2052" width="0.42578125" style="305" customWidth="1"/>
    <col min="2053" max="2067" width="9.28515625" style="305" customWidth="1"/>
    <col min="2068" max="2297" width="9.28515625" style="305"/>
    <col min="2298" max="2298" width="41.140625" style="305" customWidth="1"/>
    <col min="2299" max="2307" width="9.28515625" style="305" customWidth="1"/>
    <col min="2308" max="2308" width="0.42578125" style="305" customWidth="1"/>
    <col min="2309" max="2323" width="9.28515625" style="305" customWidth="1"/>
    <col min="2324" max="2553" width="9.28515625" style="305"/>
    <col min="2554" max="2554" width="41.140625" style="305" customWidth="1"/>
    <col min="2555" max="2563" width="9.28515625" style="305" customWidth="1"/>
    <col min="2564" max="2564" width="0.42578125" style="305" customWidth="1"/>
    <col min="2565" max="2579" width="9.28515625" style="305" customWidth="1"/>
    <col min="2580" max="2809" width="9.28515625" style="305"/>
    <col min="2810" max="2810" width="41.140625" style="305" customWidth="1"/>
    <col min="2811" max="2819" width="9.28515625" style="305" customWidth="1"/>
    <col min="2820" max="2820" width="0.42578125" style="305" customWidth="1"/>
    <col min="2821" max="2835" width="9.28515625" style="305" customWidth="1"/>
    <col min="2836" max="3065" width="9.28515625" style="305"/>
    <col min="3066" max="3066" width="41.140625" style="305" customWidth="1"/>
    <col min="3067" max="3075" width="9.28515625" style="305" customWidth="1"/>
    <col min="3076" max="3076" width="0.42578125" style="305" customWidth="1"/>
    <col min="3077" max="3091" width="9.28515625" style="305" customWidth="1"/>
    <col min="3092" max="3321" width="9.28515625" style="305"/>
    <col min="3322" max="3322" width="41.140625" style="305" customWidth="1"/>
    <col min="3323" max="3331" width="9.28515625" style="305" customWidth="1"/>
    <col min="3332" max="3332" width="0.42578125" style="305" customWidth="1"/>
    <col min="3333" max="3347" width="9.28515625" style="305" customWidth="1"/>
    <col min="3348" max="3577" width="9.28515625" style="305"/>
    <col min="3578" max="3578" width="41.140625" style="305" customWidth="1"/>
    <col min="3579" max="3587" width="9.28515625" style="305" customWidth="1"/>
    <col min="3588" max="3588" width="0.42578125" style="305" customWidth="1"/>
    <col min="3589" max="3603" width="9.28515625" style="305" customWidth="1"/>
    <col min="3604" max="3833" width="9.28515625" style="305"/>
    <col min="3834" max="3834" width="41.140625" style="305" customWidth="1"/>
    <col min="3835" max="3843" width="9.28515625" style="305" customWidth="1"/>
    <col min="3844" max="3844" width="0.42578125" style="305" customWidth="1"/>
    <col min="3845" max="3859" width="9.28515625" style="305" customWidth="1"/>
    <col min="3860" max="4089" width="9.28515625" style="305"/>
    <col min="4090" max="4090" width="41.140625" style="305" customWidth="1"/>
    <col min="4091" max="4099" width="9.28515625" style="305" customWidth="1"/>
    <col min="4100" max="4100" width="0.42578125" style="305" customWidth="1"/>
    <col min="4101" max="4115" width="9.28515625" style="305" customWidth="1"/>
    <col min="4116" max="4345" width="9.28515625" style="305"/>
    <col min="4346" max="4346" width="41.140625" style="305" customWidth="1"/>
    <col min="4347" max="4355" width="9.28515625" style="305" customWidth="1"/>
    <col min="4356" max="4356" width="0.42578125" style="305" customWidth="1"/>
    <col min="4357" max="4371" width="9.28515625" style="305" customWidth="1"/>
    <col min="4372" max="4601" width="9.28515625" style="305"/>
    <col min="4602" max="4602" width="41.140625" style="305" customWidth="1"/>
    <col min="4603" max="4611" width="9.28515625" style="305" customWidth="1"/>
    <col min="4612" max="4612" width="0.42578125" style="305" customWidth="1"/>
    <col min="4613" max="4627" width="9.28515625" style="305" customWidth="1"/>
    <col min="4628" max="4857" width="9.28515625" style="305"/>
    <col min="4858" max="4858" width="41.140625" style="305" customWidth="1"/>
    <col min="4859" max="4867" width="9.28515625" style="305" customWidth="1"/>
    <col min="4868" max="4868" width="0.42578125" style="305" customWidth="1"/>
    <col min="4869" max="4883" width="9.28515625" style="305" customWidth="1"/>
    <col min="4884" max="5113" width="9.28515625" style="305"/>
    <col min="5114" max="5114" width="41.140625" style="305" customWidth="1"/>
    <col min="5115" max="5123" width="9.28515625" style="305" customWidth="1"/>
    <col min="5124" max="5124" width="0.42578125" style="305" customWidth="1"/>
    <col min="5125" max="5139" width="9.28515625" style="305" customWidth="1"/>
    <col min="5140" max="5369" width="9.28515625" style="305"/>
    <col min="5370" max="5370" width="41.140625" style="305" customWidth="1"/>
    <col min="5371" max="5379" width="9.28515625" style="305" customWidth="1"/>
    <col min="5380" max="5380" width="0.42578125" style="305" customWidth="1"/>
    <col min="5381" max="5395" width="9.28515625" style="305" customWidth="1"/>
    <col min="5396" max="5625" width="9.28515625" style="305"/>
    <col min="5626" max="5626" width="41.140625" style="305" customWidth="1"/>
    <col min="5627" max="5635" width="9.28515625" style="305" customWidth="1"/>
    <col min="5636" max="5636" width="0.42578125" style="305" customWidth="1"/>
    <col min="5637" max="5651" width="9.28515625" style="305" customWidth="1"/>
    <col min="5652" max="5881" width="9.28515625" style="305"/>
    <col min="5882" max="5882" width="41.140625" style="305" customWidth="1"/>
    <col min="5883" max="5891" width="9.28515625" style="305" customWidth="1"/>
    <col min="5892" max="5892" width="0.42578125" style="305" customWidth="1"/>
    <col min="5893" max="5907" width="9.28515625" style="305" customWidth="1"/>
    <col min="5908" max="6137" width="9.28515625" style="305"/>
    <col min="6138" max="6138" width="41.140625" style="305" customWidth="1"/>
    <col min="6139" max="6147" width="9.28515625" style="305" customWidth="1"/>
    <col min="6148" max="6148" width="0.42578125" style="305" customWidth="1"/>
    <col min="6149" max="6163" width="9.28515625" style="305" customWidth="1"/>
    <col min="6164" max="6393" width="9.28515625" style="305"/>
    <col min="6394" max="6394" width="41.140625" style="305" customWidth="1"/>
    <col min="6395" max="6403" width="9.28515625" style="305" customWidth="1"/>
    <col min="6404" max="6404" width="0.42578125" style="305" customWidth="1"/>
    <col min="6405" max="6419" width="9.28515625" style="305" customWidth="1"/>
    <col min="6420" max="6649" width="9.28515625" style="305"/>
    <col min="6650" max="6650" width="41.140625" style="305" customWidth="1"/>
    <col min="6651" max="6659" width="9.28515625" style="305" customWidth="1"/>
    <col min="6660" max="6660" width="0.42578125" style="305" customWidth="1"/>
    <col min="6661" max="6675" width="9.28515625" style="305" customWidth="1"/>
    <col min="6676" max="6905" width="9.28515625" style="305"/>
    <col min="6906" max="6906" width="41.140625" style="305" customWidth="1"/>
    <col min="6907" max="6915" width="9.28515625" style="305" customWidth="1"/>
    <col min="6916" max="6916" width="0.42578125" style="305" customWidth="1"/>
    <col min="6917" max="6931" width="9.28515625" style="305" customWidth="1"/>
    <col min="6932" max="7161" width="9.28515625" style="305"/>
    <col min="7162" max="7162" width="41.140625" style="305" customWidth="1"/>
    <col min="7163" max="7171" width="9.28515625" style="305" customWidth="1"/>
    <col min="7172" max="7172" width="0.42578125" style="305" customWidth="1"/>
    <col min="7173" max="7187" width="9.28515625" style="305" customWidth="1"/>
    <col min="7188" max="7417" width="9.28515625" style="305"/>
    <col min="7418" max="7418" width="41.140625" style="305" customWidth="1"/>
    <col min="7419" max="7427" width="9.28515625" style="305" customWidth="1"/>
    <col min="7428" max="7428" width="0.42578125" style="305" customWidth="1"/>
    <col min="7429" max="7443" width="9.28515625" style="305" customWidth="1"/>
    <col min="7444" max="7673" width="9.28515625" style="305"/>
    <col min="7674" max="7674" width="41.140625" style="305" customWidth="1"/>
    <col min="7675" max="7683" width="9.28515625" style="305" customWidth="1"/>
    <col min="7684" max="7684" width="0.42578125" style="305" customWidth="1"/>
    <col min="7685" max="7699" width="9.28515625" style="305" customWidth="1"/>
    <col min="7700" max="7929" width="9.28515625" style="305"/>
    <col min="7930" max="7930" width="41.140625" style="305" customWidth="1"/>
    <col min="7931" max="7939" width="9.28515625" style="305" customWidth="1"/>
    <col min="7940" max="7940" width="0.42578125" style="305" customWidth="1"/>
    <col min="7941" max="7955" width="9.28515625" style="305" customWidth="1"/>
    <col min="7956" max="8185" width="9.28515625" style="305"/>
    <col min="8186" max="8186" width="41.140625" style="305" customWidth="1"/>
    <col min="8187" max="8195" width="9.28515625" style="305" customWidth="1"/>
    <col min="8196" max="8196" width="0.42578125" style="305" customWidth="1"/>
    <col min="8197" max="8211" width="9.28515625" style="305" customWidth="1"/>
    <col min="8212" max="8441" width="9.28515625" style="305"/>
    <col min="8442" max="8442" width="41.140625" style="305" customWidth="1"/>
    <col min="8443" max="8451" width="9.28515625" style="305" customWidth="1"/>
    <col min="8452" max="8452" width="0.42578125" style="305" customWidth="1"/>
    <col min="8453" max="8467" width="9.28515625" style="305" customWidth="1"/>
    <col min="8468" max="8697" width="9.28515625" style="305"/>
    <col min="8698" max="8698" width="41.140625" style="305" customWidth="1"/>
    <col min="8699" max="8707" width="9.28515625" style="305" customWidth="1"/>
    <col min="8708" max="8708" width="0.42578125" style="305" customWidth="1"/>
    <col min="8709" max="8723" width="9.28515625" style="305" customWidth="1"/>
    <col min="8724" max="8953" width="9.28515625" style="305"/>
    <col min="8954" max="8954" width="41.140625" style="305" customWidth="1"/>
    <col min="8955" max="8963" width="9.28515625" style="305" customWidth="1"/>
    <col min="8964" max="8964" width="0.42578125" style="305" customWidth="1"/>
    <col min="8965" max="8979" width="9.28515625" style="305" customWidth="1"/>
    <col min="8980" max="9209" width="9.28515625" style="305"/>
    <col min="9210" max="9210" width="41.140625" style="305" customWidth="1"/>
    <col min="9211" max="9219" width="9.28515625" style="305" customWidth="1"/>
    <col min="9220" max="9220" width="0.42578125" style="305" customWidth="1"/>
    <col min="9221" max="9235" width="9.28515625" style="305" customWidth="1"/>
    <col min="9236" max="9465" width="9.28515625" style="305"/>
    <col min="9466" max="9466" width="41.140625" style="305" customWidth="1"/>
    <col min="9467" max="9475" width="9.28515625" style="305" customWidth="1"/>
    <col min="9476" max="9476" width="0.42578125" style="305" customWidth="1"/>
    <col min="9477" max="9491" width="9.28515625" style="305" customWidth="1"/>
    <col min="9492" max="9721" width="9.28515625" style="305"/>
    <col min="9722" max="9722" width="41.140625" style="305" customWidth="1"/>
    <col min="9723" max="9731" width="9.28515625" style="305" customWidth="1"/>
    <col min="9732" max="9732" width="0.42578125" style="305" customWidth="1"/>
    <col min="9733" max="9747" width="9.28515625" style="305" customWidth="1"/>
    <col min="9748" max="9977" width="9.28515625" style="305"/>
    <col min="9978" max="9978" width="41.140625" style="305" customWidth="1"/>
    <col min="9979" max="9987" width="9.28515625" style="305" customWidth="1"/>
    <col min="9988" max="9988" width="0.42578125" style="305" customWidth="1"/>
    <col min="9989" max="10003" width="9.28515625" style="305" customWidth="1"/>
    <col min="10004" max="10233" width="9.28515625" style="305"/>
    <col min="10234" max="10234" width="41.140625" style="305" customWidth="1"/>
    <col min="10235" max="10243" width="9.28515625" style="305" customWidth="1"/>
    <col min="10244" max="10244" width="0.42578125" style="305" customWidth="1"/>
    <col min="10245" max="10259" width="9.28515625" style="305" customWidth="1"/>
    <col min="10260" max="10489" width="9.28515625" style="305"/>
    <col min="10490" max="10490" width="41.140625" style="305" customWidth="1"/>
    <col min="10491" max="10499" width="9.28515625" style="305" customWidth="1"/>
    <col min="10500" max="10500" width="0.42578125" style="305" customWidth="1"/>
    <col min="10501" max="10515" width="9.28515625" style="305" customWidth="1"/>
    <col min="10516" max="10745" width="9.28515625" style="305"/>
    <col min="10746" max="10746" width="41.140625" style="305" customWidth="1"/>
    <col min="10747" max="10755" width="9.28515625" style="305" customWidth="1"/>
    <col min="10756" max="10756" width="0.42578125" style="305" customWidth="1"/>
    <col min="10757" max="10771" width="9.28515625" style="305" customWidth="1"/>
    <col min="10772" max="11001" width="9.28515625" style="305"/>
    <col min="11002" max="11002" width="41.140625" style="305" customWidth="1"/>
    <col min="11003" max="11011" width="9.28515625" style="305" customWidth="1"/>
    <col min="11012" max="11012" width="0.42578125" style="305" customWidth="1"/>
    <col min="11013" max="11027" width="9.28515625" style="305" customWidth="1"/>
    <col min="11028" max="11257" width="9.28515625" style="305"/>
    <col min="11258" max="11258" width="41.140625" style="305" customWidth="1"/>
    <col min="11259" max="11267" width="9.28515625" style="305" customWidth="1"/>
    <col min="11268" max="11268" width="0.42578125" style="305" customWidth="1"/>
    <col min="11269" max="11283" width="9.28515625" style="305" customWidth="1"/>
    <col min="11284" max="11513" width="9.28515625" style="305"/>
    <col min="11514" max="11514" width="41.140625" style="305" customWidth="1"/>
    <col min="11515" max="11523" width="9.28515625" style="305" customWidth="1"/>
    <col min="11524" max="11524" width="0.42578125" style="305" customWidth="1"/>
    <col min="11525" max="11539" width="9.28515625" style="305" customWidth="1"/>
    <col min="11540" max="11769" width="9.28515625" style="305"/>
    <col min="11770" max="11770" width="41.140625" style="305" customWidth="1"/>
    <col min="11771" max="11779" width="9.28515625" style="305" customWidth="1"/>
    <col min="11780" max="11780" width="0.42578125" style="305" customWidth="1"/>
    <col min="11781" max="11795" width="9.28515625" style="305" customWidth="1"/>
    <col min="11796" max="12025" width="9.28515625" style="305"/>
    <col min="12026" max="12026" width="41.140625" style="305" customWidth="1"/>
    <col min="12027" max="12035" width="9.28515625" style="305" customWidth="1"/>
    <col min="12036" max="12036" width="0.42578125" style="305" customWidth="1"/>
    <col min="12037" max="12051" width="9.28515625" style="305" customWidth="1"/>
    <col min="12052" max="12281" width="9.28515625" style="305"/>
    <col min="12282" max="12282" width="41.140625" style="305" customWidth="1"/>
    <col min="12283" max="12291" width="9.28515625" style="305" customWidth="1"/>
    <col min="12292" max="12292" width="0.42578125" style="305" customWidth="1"/>
    <col min="12293" max="12307" width="9.28515625" style="305" customWidth="1"/>
    <col min="12308" max="12537" width="9.28515625" style="305"/>
    <col min="12538" max="12538" width="41.140625" style="305" customWidth="1"/>
    <col min="12539" max="12547" width="9.28515625" style="305" customWidth="1"/>
    <col min="12548" max="12548" width="0.42578125" style="305" customWidth="1"/>
    <col min="12549" max="12563" width="9.28515625" style="305" customWidth="1"/>
    <col min="12564" max="12793" width="9.28515625" style="305"/>
    <col min="12794" max="12794" width="41.140625" style="305" customWidth="1"/>
    <col min="12795" max="12803" width="9.28515625" style="305" customWidth="1"/>
    <col min="12804" max="12804" width="0.42578125" style="305" customWidth="1"/>
    <col min="12805" max="12819" width="9.28515625" style="305" customWidth="1"/>
    <col min="12820" max="13049" width="9.28515625" style="305"/>
    <col min="13050" max="13050" width="41.140625" style="305" customWidth="1"/>
    <col min="13051" max="13059" width="9.28515625" style="305" customWidth="1"/>
    <col min="13060" max="13060" width="0.42578125" style="305" customWidth="1"/>
    <col min="13061" max="13075" width="9.28515625" style="305" customWidth="1"/>
    <col min="13076" max="13305" width="9.28515625" style="305"/>
    <col min="13306" max="13306" width="41.140625" style="305" customWidth="1"/>
    <col min="13307" max="13315" width="9.28515625" style="305" customWidth="1"/>
    <col min="13316" max="13316" width="0.42578125" style="305" customWidth="1"/>
    <col min="13317" max="13331" width="9.28515625" style="305" customWidth="1"/>
    <col min="13332" max="13561" width="9.28515625" style="305"/>
    <col min="13562" max="13562" width="41.140625" style="305" customWidth="1"/>
    <col min="13563" max="13571" width="9.28515625" style="305" customWidth="1"/>
    <col min="13572" max="13572" width="0.42578125" style="305" customWidth="1"/>
    <col min="13573" max="13587" width="9.28515625" style="305" customWidth="1"/>
    <col min="13588" max="13817" width="9.28515625" style="305"/>
    <col min="13818" max="13818" width="41.140625" style="305" customWidth="1"/>
    <col min="13819" max="13827" width="9.28515625" style="305" customWidth="1"/>
    <col min="13828" max="13828" width="0.42578125" style="305" customWidth="1"/>
    <col min="13829" max="13843" width="9.28515625" style="305" customWidth="1"/>
    <col min="13844" max="14073" width="9.28515625" style="305"/>
    <col min="14074" max="14074" width="41.140625" style="305" customWidth="1"/>
    <col min="14075" max="14083" width="9.28515625" style="305" customWidth="1"/>
    <col min="14084" max="14084" width="0.42578125" style="305" customWidth="1"/>
    <col min="14085" max="14099" width="9.28515625" style="305" customWidth="1"/>
    <col min="14100" max="14329" width="9.28515625" style="305"/>
    <col min="14330" max="14330" width="41.140625" style="305" customWidth="1"/>
    <col min="14331" max="14339" width="9.28515625" style="305" customWidth="1"/>
    <col min="14340" max="14340" width="0.42578125" style="305" customWidth="1"/>
    <col min="14341" max="14355" width="9.28515625" style="305" customWidth="1"/>
    <col min="14356" max="14585" width="9.28515625" style="305"/>
    <col min="14586" max="14586" width="41.140625" style="305" customWidth="1"/>
    <col min="14587" max="14595" width="9.28515625" style="305" customWidth="1"/>
    <col min="14596" max="14596" width="0.42578125" style="305" customWidth="1"/>
    <col min="14597" max="14611" width="9.28515625" style="305" customWidth="1"/>
    <col min="14612" max="14841" width="9.28515625" style="305"/>
    <col min="14842" max="14842" width="41.140625" style="305" customWidth="1"/>
    <col min="14843" max="14851" width="9.28515625" style="305" customWidth="1"/>
    <col min="14852" max="14852" width="0.42578125" style="305" customWidth="1"/>
    <col min="14853" max="14867" width="9.28515625" style="305" customWidth="1"/>
    <col min="14868" max="15097" width="9.28515625" style="305"/>
    <col min="15098" max="15098" width="41.140625" style="305" customWidth="1"/>
    <col min="15099" max="15107" width="9.28515625" style="305" customWidth="1"/>
    <col min="15108" max="15108" width="0.42578125" style="305" customWidth="1"/>
    <col min="15109" max="15123" width="9.28515625" style="305" customWidth="1"/>
    <col min="15124" max="15353" width="9.28515625" style="305"/>
    <col min="15354" max="15354" width="41.140625" style="305" customWidth="1"/>
    <col min="15355" max="15363" width="9.28515625" style="305" customWidth="1"/>
    <col min="15364" max="15364" width="0.42578125" style="305" customWidth="1"/>
    <col min="15365" max="15379" width="9.28515625" style="305" customWidth="1"/>
    <col min="15380" max="15609" width="9.28515625" style="305"/>
    <col min="15610" max="15610" width="41.140625" style="305" customWidth="1"/>
    <col min="15611" max="15619" width="9.28515625" style="305" customWidth="1"/>
    <col min="15620" max="15620" width="0.42578125" style="305" customWidth="1"/>
    <col min="15621" max="15635" width="9.28515625" style="305" customWidth="1"/>
    <col min="15636" max="15865" width="9.28515625" style="305"/>
    <col min="15866" max="15866" width="41.140625" style="305" customWidth="1"/>
    <col min="15867" max="15875" width="9.28515625" style="305" customWidth="1"/>
    <col min="15876" max="15876" width="0.42578125" style="305" customWidth="1"/>
    <col min="15877" max="15891" width="9.28515625" style="305" customWidth="1"/>
    <col min="15892" max="16121" width="9.28515625" style="305"/>
    <col min="16122" max="16122" width="41.140625" style="305" customWidth="1"/>
    <col min="16123" max="16131" width="9.28515625" style="305" customWidth="1"/>
    <col min="16132" max="16132" width="0.42578125" style="305" customWidth="1"/>
    <col min="16133" max="16147" width="9.28515625" style="305" customWidth="1"/>
    <col min="16148" max="16384" width="9.28515625" style="305"/>
  </cols>
  <sheetData>
    <row r="1" spans="1:31" s="6" customFormat="1" ht="12.95" customHeight="1" x14ac:dyDescent="0.2">
      <c r="A1" s="952" t="s">
        <v>1375</v>
      </c>
    </row>
    <row r="2" spans="1:31" s="573" customFormat="1" ht="18" customHeight="1" x14ac:dyDescent="0.25">
      <c r="A2" s="154" t="s">
        <v>562</v>
      </c>
      <c r="B2" s="574"/>
      <c r="C2" s="574"/>
      <c r="D2" s="574"/>
      <c r="E2" s="574"/>
      <c r="F2" s="574"/>
      <c r="O2" s="574"/>
      <c r="P2" s="574"/>
      <c r="Q2" s="574"/>
      <c r="R2" s="574"/>
      <c r="S2" s="574"/>
    </row>
    <row r="3" spans="1:31" ht="18" customHeight="1" thickBot="1" x14ac:dyDescent="0.25">
      <c r="A3" s="139" t="s">
        <v>534</v>
      </c>
      <c r="B3" s="584"/>
      <c r="C3" s="584"/>
      <c r="D3" s="584"/>
      <c r="E3" s="584"/>
      <c r="F3" s="584"/>
      <c r="G3" s="306"/>
      <c r="H3" s="306"/>
      <c r="I3" s="306"/>
      <c r="J3" s="306"/>
      <c r="K3" s="306"/>
      <c r="L3" s="306"/>
      <c r="M3" s="306"/>
    </row>
    <row r="4" spans="1:31" s="353" customFormat="1" ht="18" customHeight="1" thickBot="1" x14ac:dyDescent="0.25">
      <c r="A4" s="580"/>
      <c r="B4" s="580">
        <v>2014</v>
      </c>
      <c r="C4" s="580">
        <v>2015</v>
      </c>
      <c r="D4" s="580">
        <v>2016</v>
      </c>
      <c r="E4" s="580">
        <v>2017</v>
      </c>
      <c r="F4" s="580">
        <v>2018</v>
      </c>
      <c r="G4" s="575">
        <v>2019</v>
      </c>
      <c r="H4" s="580">
        <v>2020</v>
      </c>
      <c r="I4" s="575">
        <v>2021</v>
      </c>
      <c r="J4" s="580">
        <v>2022</v>
      </c>
      <c r="K4" s="575">
        <v>2023</v>
      </c>
      <c r="L4" s="580">
        <v>2024</v>
      </c>
      <c r="M4" s="575">
        <v>2025</v>
      </c>
    </row>
    <row r="5" spans="1:31" s="310" customFormat="1" ht="13.5" customHeight="1" x14ac:dyDescent="0.2">
      <c r="A5" s="141"/>
      <c r="B5" s="577"/>
      <c r="C5" s="577"/>
      <c r="D5" s="577"/>
      <c r="E5" s="577"/>
      <c r="F5" s="577"/>
      <c r="G5" s="577"/>
      <c r="H5" s="577"/>
      <c r="I5" s="577"/>
      <c r="J5" s="577"/>
      <c r="K5" s="577"/>
      <c r="L5" s="577"/>
      <c r="M5" s="577"/>
      <c r="N5" s="577"/>
      <c r="O5" s="577"/>
      <c r="P5" s="577"/>
      <c r="Q5" s="577"/>
      <c r="R5" s="577"/>
      <c r="S5" s="577"/>
      <c r="T5" s="577"/>
      <c r="U5" s="577"/>
      <c r="V5" s="577"/>
      <c r="W5" s="577"/>
      <c r="X5" s="577"/>
      <c r="Y5" s="577"/>
      <c r="Z5" s="577"/>
      <c r="AA5" s="577"/>
      <c r="AB5" s="577"/>
      <c r="AC5" s="577"/>
      <c r="AD5" s="577"/>
      <c r="AE5" s="577"/>
    </row>
    <row r="6" spans="1:31" s="312" customFormat="1" ht="39" customHeight="1" x14ac:dyDescent="0.2">
      <c r="A6" s="360" t="s">
        <v>561</v>
      </c>
      <c r="B6" s="323">
        <v>100</v>
      </c>
      <c r="C6" s="323">
        <v>100</v>
      </c>
      <c r="D6" s="323">
        <v>100</v>
      </c>
      <c r="E6" s="323">
        <v>100</v>
      </c>
      <c r="F6" s="323">
        <v>100</v>
      </c>
      <c r="G6" s="323">
        <v>100</v>
      </c>
      <c r="H6" s="323">
        <v>100</v>
      </c>
      <c r="I6" s="323">
        <v>100</v>
      </c>
      <c r="J6" s="323">
        <v>100</v>
      </c>
      <c r="K6" s="323">
        <v>100</v>
      </c>
      <c r="L6" s="323">
        <v>100</v>
      </c>
      <c r="M6" s="323">
        <v>100</v>
      </c>
      <c r="N6" s="578"/>
      <c r="O6" s="578"/>
      <c r="P6" s="578"/>
      <c r="Q6" s="578"/>
      <c r="R6" s="578"/>
      <c r="S6" s="578"/>
      <c r="T6" s="578"/>
      <c r="U6" s="578"/>
      <c r="V6" s="578"/>
      <c r="W6" s="578"/>
      <c r="X6" s="578"/>
      <c r="Y6" s="578"/>
      <c r="Z6" s="578"/>
      <c r="AA6" s="578"/>
      <c r="AB6" s="578"/>
      <c r="AC6" s="578"/>
      <c r="AD6" s="578"/>
      <c r="AE6" s="578"/>
    </row>
    <row r="7" spans="1:31" s="316" customFormat="1" ht="12.95" customHeight="1" x14ac:dyDescent="0.2">
      <c r="A7" s="346" t="s">
        <v>488</v>
      </c>
      <c r="B7" s="362"/>
      <c r="C7" s="362"/>
      <c r="D7" s="362"/>
      <c r="E7" s="362"/>
      <c r="F7" s="362"/>
      <c r="G7" s="333"/>
      <c r="H7" s="333"/>
      <c r="I7" s="333"/>
      <c r="J7" s="333"/>
      <c r="K7" s="333"/>
      <c r="L7" s="333"/>
      <c r="M7" s="333"/>
      <c r="N7" s="362"/>
      <c r="O7" s="362"/>
      <c r="P7" s="362"/>
      <c r="Q7" s="362"/>
      <c r="R7" s="362"/>
      <c r="S7" s="362"/>
      <c r="T7" s="362"/>
      <c r="U7" s="362"/>
      <c r="V7" s="362"/>
      <c r="W7" s="362"/>
      <c r="X7" s="362"/>
      <c r="Y7" s="362"/>
      <c r="Z7" s="362"/>
      <c r="AA7" s="362"/>
      <c r="AB7" s="362"/>
      <c r="AC7" s="362"/>
      <c r="AD7" s="362"/>
      <c r="AE7" s="362"/>
    </row>
    <row r="8" spans="1:31" s="316" customFormat="1" ht="14.25" customHeight="1" x14ac:dyDescent="0.2">
      <c r="A8" s="346" t="s">
        <v>489</v>
      </c>
      <c r="B8" s="39">
        <v>4.0999999999999996</v>
      </c>
      <c r="C8" s="39">
        <v>5.5</v>
      </c>
      <c r="D8" s="39">
        <v>10</v>
      </c>
      <c r="E8" s="39">
        <v>15</v>
      </c>
      <c r="F8" s="39">
        <v>12.5</v>
      </c>
      <c r="G8" s="39">
        <v>12.2</v>
      </c>
      <c r="H8" s="39">
        <v>16.899999999999999</v>
      </c>
      <c r="I8" s="39">
        <v>15.9</v>
      </c>
      <c r="J8" s="39">
        <v>28.2</v>
      </c>
      <c r="K8" s="39">
        <v>30.6</v>
      </c>
      <c r="L8" s="39">
        <v>25.5</v>
      </c>
      <c r="M8" s="39">
        <v>21.226063821764861</v>
      </c>
      <c r="N8" s="362"/>
      <c r="O8" s="362"/>
      <c r="P8" s="362"/>
      <c r="Q8" s="362"/>
      <c r="R8" s="362"/>
      <c r="S8" s="362"/>
      <c r="T8" s="362"/>
      <c r="U8" s="362"/>
      <c r="V8" s="362"/>
      <c r="W8" s="362"/>
      <c r="X8" s="362"/>
      <c r="Y8" s="362"/>
      <c r="Z8" s="362"/>
      <c r="AA8" s="362"/>
      <c r="AB8" s="362"/>
      <c r="AC8" s="362"/>
      <c r="AD8" s="362"/>
      <c r="AE8" s="362"/>
    </row>
    <row r="9" spans="1:31" s="316" customFormat="1" ht="12.95" customHeight="1" x14ac:dyDescent="0.2">
      <c r="A9" s="579" t="s">
        <v>406</v>
      </c>
      <c r="B9" s="39"/>
      <c r="C9" s="39"/>
      <c r="D9" s="39"/>
      <c r="E9" s="39"/>
      <c r="F9" s="39"/>
      <c r="G9" s="39"/>
      <c r="H9" s="39"/>
      <c r="I9" s="39"/>
      <c r="J9" s="39"/>
      <c r="K9" s="39"/>
      <c r="L9" s="39"/>
      <c r="M9" s="39"/>
      <c r="N9" s="362"/>
      <c r="O9" s="362"/>
      <c r="P9" s="362"/>
      <c r="Q9" s="362"/>
      <c r="R9" s="362"/>
      <c r="S9" s="362"/>
      <c r="T9" s="362"/>
      <c r="U9" s="362"/>
      <c r="V9" s="362"/>
      <c r="W9" s="362"/>
      <c r="X9" s="362"/>
      <c r="Y9" s="362"/>
      <c r="Z9" s="362"/>
      <c r="AA9" s="362"/>
      <c r="AB9" s="362"/>
      <c r="AC9" s="362"/>
      <c r="AD9" s="362"/>
      <c r="AE9" s="362"/>
    </row>
    <row r="10" spans="1:31" s="316" customFormat="1" ht="24" customHeight="1" x14ac:dyDescent="0.2">
      <c r="A10" s="349" t="s">
        <v>490</v>
      </c>
      <c r="B10" s="39">
        <v>1.4</v>
      </c>
      <c r="C10" s="39">
        <v>2.1</v>
      </c>
      <c r="D10" s="39">
        <v>2.7</v>
      </c>
      <c r="E10" s="39">
        <v>11.2</v>
      </c>
      <c r="F10" s="39">
        <v>8.8000000000000007</v>
      </c>
      <c r="G10" s="39">
        <v>8.3000000000000007</v>
      </c>
      <c r="H10" s="39">
        <v>12.4</v>
      </c>
      <c r="I10" s="39">
        <v>11.8</v>
      </c>
      <c r="J10" s="39">
        <v>24.3</v>
      </c>
      <c r="K10" s="39">
        <v>26.3</v>
      </c>
      <c r="L10" s="39">
        <v>22.2</v>
      </c>
      <c r="M10" s="39">
        <v>17.05320398881512</v>
      </c>
      <c r="N10" s="362"/>
      <c r="O10" s="362"/>
      <c r="P10" s="362"/>
      <c r="Q10" s="362"/>
      <c r="R10" s="362"/>
      <c r="S10" s="362"/>
      <c r="T10" s="362"/>
      <c r="U10" s="362"/>
      <c r="V10" s="362"/>
      <c r="W10" s="362"/>
      <c r="X10" s="362"/>
      <c r="Y10" s="362"/>
      <c r="Z10" s="362"/>
      <c r="AA10" s="362"/>
      <c r="AB10" s="362"/>
      <c r="AC10" s="362"/>
      <c r="AD10" s="362"/>
      <c r="AE10" s="362"/>
    </row>
    <row r="11" spans="1:31" s="316" customFormat="1" ht="13.5" customHeight="1" x14ac:dyDescent="0.2">
      <c r="A11" s="349" t="s">
        <v>491</v>
      </c>
      <c r="B11" s="39">
        <v>0.6</v>
      </c>
      <c r="C11" s="39">
        <v>0.6</v>
      </c>
      <c r="D11" s="39">
        <v>1</v>
      </c>
      <c r="E11" s="39">
        <v>0.7</v>
      </c>
      <c r="F11" s="39">
        <v>1</v>
      </c>
      <c r="G11" s="39">
        <v>0.8</v>
      </c>
      <c r="H11" s="39">
        <v>0.6</v>
      </c>
      <c r="I11" s="39">
        <v>1</v>
      </c>
      <c r="J11" s="39">
        <v>1</v>
      </c>
      <c r="K11" s="39">
        <v>0.8</v>
      </c>
      <c r="L11" s="39">
        <v>0.9</v>
      </c>
      <c r="M11" s="39">
        <v>0.97374431575067644</v>
      </c>
      <c r="N11" s="362"/>
      <c r="O11" s="362"/>
      <c r="P11" s="362"/>
      <c r="Q11" s="362"/>
      <c r="R11" s="362"/>
      <c r="S11" s="362"/>
      <c r="T11" s="362"/>
      <c r="U11" s="362"/>
      <c r="V11" s="362"/>
      <c r="W11" s="362"/>
      <c r="X11" s="362"/>
      <c r="Y11" s="362"/>
      <c r="Z11" s="362"/>
      <c r="AA11" s="362"/>
      <c r="AB11" s="362"/>
      <c r="AC11" s="362"/>
      <c r="AD11" s="362"/>
      <c r="AE11" s="362"/>
    </row>
    <row r="12" spans="1:31" s="316" customFormat="1" ht="13.5" customHeight="1" x14ac:dyDescent="0.2">
      <c r="A12" s="349" t="s">
        <v>492</v>
      </c>
      <c r="B12" s="39">
        <v>0.9</v>
      </c>
      <c r="C12" s="39">
        <v>1.3</v>
      </c>
      <c r="D12" s="39">
        <v>1.8</v>
      </c>
      <c r="E12" s="39">
        <v>2</v>
      </c>
      <c r="F12" s="39">
        <v>1.9</v>
      </c>
      <c r="G12" s="39">
        <v>2.1</v>
      </c>
      <c r="H12" s="39">
        <v>2.2999999999999998</v>
      </c>
      <c r="I12" s="39">
        <v>2.4</v>
      </c>
      <c r="J12" s="39">
        <v>2.2000000000000002</v>
      </c>
      <c r="K12" s="39">
        <v>1.8</v>
      </c>
      <c r="L12" s="39">
        <v>1.8</v>
      </c>
      <c r="M12" s="39">
        <v>2.6763275399740474</v>
      </c>
      <c r="N12" s="362"/>
      <c r="O12" s="362"/>
      <c r="P12" s="362"/>
      <c r="Q12" s="362"/>
      <c r="R12" s="362"/>
      <c r="S12" s="362"/>
      <c r="T12" s="362"/>
      <c r="U12" s="362"/>
      <c r="V12" s="362"/>
      <c r="W12" s="362"/>
      <c r="X12" s="362"/>
      <c r="Y12" s="362"/>
      <c r="Z12" s="362"/>
      <c r="AA12" s="362"/>
      <c r="AB12" s="362"/>
      <c r="AC12" s="362"/>
      <c r="AD12" s="362"/>
      <c r="AE12" s="362"/>
    </row>
    <row r="13" spans="1:31" s="316" customFormat="1" ht="13.5" customHeight="1" x14ac:dyDescent="0.2">
      <c r="A13" s="346" t="s">
        <v>493</v>
      </c>
      <c r="B13" s="39">
        <v>14.4</v>
      </c>
      <c r="C13" s="39">
        <v>15.8</v>
      </c>
      <c r="D13" s="39">
        <v>14.9</v>
      </c>
      <c r="E13" s="39">
        <v>16.600000000000001</v>
      </c>
      <c r="F13" s="39">
        <v>19.899999999999999</v>
      </c>
      <c r="G13" s="39">
        <v>19.7</v>
      </c>
      <c r="H13" s="39">
        <v>23.2</v>
      </c>
      <c r="I13" s="39">
        <v>26.5</v>
      </c>
      <c r="J13" s="39">
        <v>19.7</v>
      </c>
      <c r="K13" s="39">
        <v>22.9</v>
      </c>
      <c r="L13" s="39">
        <v>24.4</v>
      </c>
      <c r="M13" s="39">
        <v>27.33892104753982</v>
      </c>
      <c r="N13" s="362"/>
      <c r="O13" s="362"/>
      <c r="P13" s="362"/>
      <c r="Q13" s="362"/>
      <c r="R13" s="362"/>
      <c r="S13" s="362"/>
      <c r="T13" s="362"/>
      <c r="U13" s="362"/>
      <c r="V13" s="362"/>
      <c r="W13" s="362"/>
      <c r="X13" s="362"/>
      <c r="Y13" s="362"/>
      <c r="Z13" s="362"/>
      <c r="AA13" s="362"/>
      <c r="AB13" s="362"/>
      <c r="AC13" s="362"/>
      <c r="AD13" s="362"/>
      <c r="AE13" s="362"/>
    </row>
    <row r="14" spans="1:31" s="316" customFormat="1" ht="13.5" customHeight="1" x14ac:dyDescent="0.2">
      <c r="A14" s="346" t="s">
        <v>494</v>
      </c>
      <c r="B14" s="39">
        <v>2.4</v>
      </c>
      <c r="C14" s="39">
        <v>2.5</v>
      </c>
      <c r="D14" s="39">
        <v>2.5</v>
      </c>
      <c r="E14" s="39">
        <v>2.4</v>
      </c>
      <c r="F14" s="39">
        <v>3.5</v>
      </c>
      <c r="G14" s="39">
        <v>3.3</v>
      </c>
      <c r="H14" s="39">
        <v>3.5</v>
      </c>
      <c r="I14" s="39">
        <v>4.3</v>
      </c>
      <c r="J14" s="39">
        <v>3.3</v>
      </c>
      <c r="K14" s="39">
        <v>3.8</v>
      </c>
      <c r="L14" s="39">
        <v>3.6</v>
      </c>
      <c r="M14" s="39">
        <v>3.9495849691798939</v>
      </c>
      <c r="N14" s="362"/>
      <c r="O14" s="362"/>
      <c r="P14" s="362"/>
      <c r="Q14" s="362"/>
      <c r="R14" s="362"/>
      <c r="S14" s="362"/>
      <c r="T14" s="362"/>
      <c r="U14" s="362"/>
      <c r="V14" s="362"/>
      <c r="W14" s="362"/>
      <c r="X14" s="362"/>
      <c r="Y14" s="362"/>
      <c r="Z14" s="362"/>
      <c r="AA14" s="362"/>
      <c r="AB14" s="362"/>
      <c r="AC14" s="362"/>
      <c r="AD14" s="362"/>
      <c r="AE14" s="362"/>
    </row>
    <row r="15" spans="1:31" s="316" customFormat="1" ht="13.5" customHeight="1" x14ac:dyDescent="0.2">
      <c r="A15" s="346" t="s">
        <v>495</v>
      </c>
      <c r="B15" s="39">
        <v>18.7</v>
      </c>
      <c r="C15" s="39">
        <v>18.399999999999999</v>
      </c>
      <c r="D15" s="39">
        <v>13.8</v>
      </c>
      <c r="E15" s="39">
        <v>17.600000000000001</v>
      </c>
      <c r="F15" s="39">
        <v>17.399999999999999</v>
      </c>
      <c r="G15" s="39">
        <v>22.2</v>
      </c>
      <c r="H15" s="39">
        <v>18.899999999999999</v>
      </c>
      <c r="I15" s="39">
        <v>20.8</v>
      </c>
      <c r="J15" s="39">
        <v>21.3</v>
      </c>
      <c r="K15" s="39">
        <v>17.7</v>
      </c>
      <c r="L15" s="39">
        <v>21.9</v>
      </c>
      <c r="M15" s="39">
        <v>22.751230033683608</v>
      </c>
      <c r="N15" s="362"/>
      <c r="O15" s="362"/>
      <c r="P15" s="362"/>
      <c r="Q15" s="362"/>
      <c r="R15" s="362"/>
      <c r="S15" s="362"/>
      <c r="T15" s="362"/>
      <c r="U15" s="362"/>
      <c r="V15" s="362"/>
      <c r="W15" s="362"/>
      <c r="X15" s="362"/>
      <c r="Y15" s="362"/>
      <c r="Z15" s="362"/>
      <c r="AA15" s="362"/>
      <c r="AB15" s="362"/>
      <c r="AC15" s="362"/>
      <c r="AD15" s="362"/>
      <c r="AE15" s="362"/>
    </row>
    <row r="16" spans="1:31" s="316" customFormat="1" ht="13.5" customHeight="1" x14ac:dyDescent="0.2">
      <c r="A16" s="346" t="s">
        <v>496</v>
      </c>
      <c r="B16" s="39">
        <v>60.4</v>
      </c>
      <c r="C16" s="39">
        <v>57.8</v>
      </c>
      <c r="D16" s="39">
        <v>58.8</v>
      </c>
      <c r="E16" s="39">
        <v>48.4</v>
      </c>
      <c r="F16" s="39">
        <v>46.7</v>
      </c>
      <c r="G16" s="39">
        <v>42.6</v>
      </c>
      <c r="H16" s="39">
        <v>37.5</v>
      </c>
      <c r="I16" s="39">
        <v>32.4</v>
      </c>
      <c r="J16" s="39">
        <v>27.5</v>
      </c>
      <c r="K16" s="39">
        <v>24.9</v>
      </c>
      <c r="L16" s="39">
        <v>24.5</v>
      </c>
      <c r="M16" s="39">
        <v>24.734200127831805</v>
      </c>
      <c r="N16" s="362"/>
      <c r="O16" s="362"/>
      <c r="P16" s="362"/>
      <c r="Q16" s="362"/>
      <c r="R16" s="362"/>
      <c r="S16" s="362"/>
      <c r="T16" s="362"/>
      <c r="U16" s="362"/>
      <c r="V16" s="362"/>
      <c r="W16" s="362"/>
      <c r="X16" s="362"/>
      <c r="Y16" s="362"/>
      <c r="Z16" s="362"/>
      <c r="AA16" s="362"/>
      <c r="AB16" s="362"/>
      <c r="AC16" s="362"/>
      <c r="AD16" s="362"/>
      <c r="AE16" s="362"/>
    </row>
    <row r="17" spans="1:31" s="316" customFormat="1" ht="12.95" customHeight="1" thickBot="1" x14ac:dyDescent="0.25">
      <c r="A17" s="350"/>
      <c r="B17" s="341"/>
      <c r="C17" s="341"/>
      <c r="D17" s="341"/>
      <c r="E17" s="341"/>
      <c r="F17" s="341"/>
      <c r="G17" s="328"/>
      <c r="H17" s="328"/>
      <c r="I17" s="328"/>
      <c r="J17" s="328"/>
      <c r="K17" s="328"/>
      <c r="L17" s="328"/>
      <c r="M17" s="328"/>
      <c r="N17" s="362"/>
      <c r="O17" s="362"/>
      <c r="P17" s="362"/>
      <c r="Q17" s="362"/>
      <c r="R17" s="362"/>
      <c r="S17" s="362"/>
      <c r="T17" s="362"/>
      <c r="U17" s="362"/>
      <c r="V17" s="362"/>
      <c r="W17" s="362"/>
      <c r="X17" s="362"/>
      <c r="Y17" s="362"/>
      <c r="Z17" s="362"/>
      <c r="AA17" s="362"/>
      <c r="AB17" s="362"/>
      <c r="AC17" s="362"/>
      <c r="AD17" s="362"/>
      <c r="AE17" s="362"/>
    </row>
    <row r="18" spans="1:31" s="316" customFormat="1" ht="10.15" customHeight="1" x14ac:dyDescent="0.2">
      <c r="A18" s="346"/>
      <c r="B18" s="362"/>
      <c r="C18" s="362"/>
      <c r="D18" s="362"/>
      <c r="E18" s="362"/>
      <c r="F18" s="577"/>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2"/>
      <c r="AE18" s="362"/>
    </row>
    <row r="19" spans="1:31" s="316" customFormat="1" ht="12.9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row>
    <row r="20" spans="1:31" ht="18" customHeight="1" x14ac:dyDescent="0.2">
      <c r="A20" s="154"/>
      <c r="F20" s="362"/>
    </row>
    <row r="21" spans="1:31" s="573" customFormat="1" ht="18" customHeight="1" x14ac:dyDescent="0.25">
      <c r="A21" s="154" t="s">
        <v>563</v>
      </c>
      <c r="B21" s="574"/>
      <c r="C21" s="574"/>
      <c r="D21" s="574"/>
      <c r="E21" s="574"/>
      <c r="O21" s="574"/>
      <c r="P21" s="574"/>
      <c r="Q21" s="574"/>
      <c r="R21" s="574"/>
      <c r="S21" s="574"/>
    </row>
    <row r="22" spans="1:31" s="585" customFormat="1" ht="18" customHeight="1" thickBot="1" x14ac:dyDescent="0.25">
      <c r="A22" s="139" t="s">
        <v>521</v>
      </c>
      <c r="B22" s="593"/>
      <c r="C22" s="593"/>
      <c r="D22" s="593"/>
      <c r="E22" s="593"/>
      <c r="F22" s="593"/>
      <c r="G22" s="306"/>
      <c r="H22" s="306"/>
      <c r="I22" s="306"/>
      <c r="J22" s="306"/>
      <c r="K22" s="306"/>
      <c r="L22" s="306"/>
      <c r="M22" s="306"/>
    </row>
    <row r="23" spans="1:31" s="310" customFormat="1" ht="18" customHeight="1" thickBot="1" x14ac:dyDescent="0.25">
      <c r="A23" s="580"/>
      <c r="B23" s="580">
        <v>2014</v>
      </c>
      <c r="C23" s="580">
        <v>2015</v>
      </c>
      <c r="D23" s="580">
        <v>2016</v>
      </c>
      <c r="E23" s="580">
        <v>2017</v>
      </c>
      <c r="F23" s="580">
        <v>2018</v>
      </c>
      <c r="G23" s="575">
        <v>2019</v>
      </c>
      <c r="H23" s="580">
        <v>2020</v>
      </c>
      <c r="I23" s="575">
        <v>2021</v>
      </c>
      <c r="J23" s="580">
        <v>2022</v>
      </c>
      <c r="K23" s="575">
        <v>2023</v>
      </c>
      <c r="L23" s="580">
        <v>2024</v>
      </c>
      <c r="M23" s="575">
        <v>2025</v>
      </c>
      <c r="N23" s="577"/>
      <c r="O23" s="577"/>
      <c r="P23" s="577"/>
      <c r="Q23" s="577"/>
      <c r="R23" s="577"/>
      <c r="S23" s="577"/>
      <c r="T23" s="577"/>
      <c r="U23" s="577"/>
      <c r="V23" s="577"/>
      <c r="W23" s="577"/>
      <c r="X23" s="577"/>
      <c r="Y23" s="577"/>
      <c r="Z23" s="577"/>
      <c r="AA23" s="577"/>
      <c r="AB23" s="577"/>
      <c r="AC23" s="577"/>
      <c r="AD23" s="577"/>
      <c r="AE23" s="577"/>
    </row>
    <row r="24" spans="1:31" s="312" customFormat="1" ht="13.5" customHeight="1" x14ac:dyDescent="0.2">
      <c r="A24" s="141"/>
      <c r="B24" s="578"/>
      <c r="C24" s="578"/>
      <c r="D24" s="578"/>
      <c r="E24" s="578"/>
      <c r="G24" s="577"/>
      <c r="H24" s="577"/>
      <c r="I24" s="577"/>
      <c r="J24" s="577"/>
      <c r="K24" s="577"/>
      <c r="L24" s="577"/>
      <c r="M24" s="577"/>
      <c r="N24" s="578"/>
      <c r="O24" s="578"/>
      <c r="P24" s="578"/>
      <c r="Q24" s="578"/>
      <c r="R24" s="578"/>
      <c r="S24" s="578"/>
      <c r="T24" s="578"/>
      <c r="U24" s="578"/>
      <c r="V24" s="578"/>
      <c r="W24" s="578"/>
      <c r="X24" s="578"/>
      <c r="Y24" s="578"/>
      <c r="Z24" s="578"/>
      <c r="AA24" s="578"/>
      <c r="AB24" s="578"/>
      <c r="AC24" s="578"/>
      <c r="AD24" s="578"/>
      <c r="AE24" s="578"/>
    </row>
    <row r="25" spans="1:31" s="316" customFormat="1" ht="39" customHeight="1" x14ac:dyDescent="0.2">
      <c r="A25" s="360" t="s">
        <v>561</v>
      </c>
      <c r="B25" s="323">
        <v>100</v>
      </c>
      <c r="C25" s="323">
        <v>100</v>
      </c>
      <c r="D25" s="323">
        <v>100</v>
      </c>
      <c r="E25" s="323">
        <v>100</v>
      </c>
      <c r="F25" s="323">
        <v>100</v>
      </c>
      <c r="G25" s="323">
        <v>100</v>
      </c>
      <c r="H25" s="323">
        <v>100</v>
      </c>
      <c r="I25" s="323">
        <v>100</v>
      </c>
      <c r="J25" s="323">
        <v>100</v>
      </c>
      <c r="K25" s="323">
        <v>100</v>
      </c>
      <c r="L25" s="323">
        <v>100</v>
      </c>
      <c r="M25" s="323">
        <v>100</v>
      </c>
      <c r="N25" s="362"/>
      <c r="O25" s="362"/>
      <c r="P25" s="362"/>
      <c r="Q25" s="362"/>
      <c r="R25" s="362"/>
      <c r="S25" s="362"/>
      <c r="T25" s="362"/>
      <c r="U25" s="362"/>
      <c r="V25" s="362"/>
      <c r="W25" s="362"/>
      <c r="X25" s="362"/>
      <c r="Y25" s="362"/>
      <c r="Z25" s="362"/>
      <c r="AA25" s="362"/>
      <c r="AB25" s="362"/>
      <c r="AC25" s="362"/>
      <c r="AD25" s="362"/>
      <c r="AE25" s="362"/>
    </row>
    <row r="26" spans="1:31" s="316" customFormat="1" ht="12.95" customHeight="1" x14ac:dyDescent="0.2">
      <c r="A26" s="346" t="s">
        <v>488</v>
      </c>
      <c r="B26" s="362"/>
      <c r="C26" s="362"/>
      <c r="D26" s="362"/>
      <c r="E26" s="362"/>
      <c r="F26" s="362"/>
      <c r="G26" s="333"/>
      <c r="H26" s="333"/>
      <c r="I26" s="333"/>
      <c r="J26" s="333"/>
      <c r="K26" s="333"/>
      <c r="L26" s="333"/>
      <c r="M26" s="333"/>
      <c r="N26" s="362"/>
      <c r="O26" s="362"/>
      <c r="P26" s="362"/>
      <c r="Q26" s="362"/>
      <c r="R26" s="362"/>
      <c r="S26" s="362"/>
      <c r="T26" s="362"/>
      <c r="U26" s="362"/>
      <c r="V26" s="362"/>
      <c r="W26" s="362"/>
      <c r="X26" s="362"/>
      <c r="Y26" s="362"/>
      <c r="Z26" s="362"/>
      <c r="AA26" s="362"/>
      <c r="AB26" s="362"/>
      <c r="AC26" s="362"/>
      <c r="AD26" s="362"/>
      <c r="AE26" s="362"/>
    </row>
    <row r="27" spans="1:31" s="316" customFormat="1" ht="13.5" customHeight="1" x14ac:dyDescent="0.2">
      <c r="A27" s="346" t="s">
        <v>489</v>
      </c>
      <c r="B27" s="39">
        <v>2.6</v>
      </c>
      <c r="C27" s="39">
        <v>4.4000000000000004</v>
      </c>
      <c r="D27" s="39">
        <v>3.5</v>
      </c>
      <c r="E27" s="39">
        <v>34</v>
      </c>
      <c r="F27" s="39">
        <v>16.100000000000001</v>
      </c>
      <c r="G27" s="39">
        <v>42.3</v>
      </c>
      <c r="H27" s="39">
        <v>14.9</v>
      </c>
      <c r="I27" s="39">
        <v>12.7</v>
      </c>
      <c r="J27" s="39">
        <v>6.4</v>
      </c>
      <c r="K27" s="39">
        <v>4.5999999999999996</v>
      </c>
      <c r="L27" s="39">
        <v>17.5</v>
      </c>
      <c r="M27" s="39">
        <v>17.144790044482487</v>
      </c>
      <c r="N27" s="362"/>
      <c r="O27" s="362"/>
      <c r="P27" s="362"/>
      <c r="Q27" s="362"/>
      <c r="R27" s="362"/>
      <c r="S27" s="362"/>
      <c r="T27" s="362"/>
      <c r="U27" s="362"/>
      <c r="V27" s="362"/>
      <c r="W27" s="362"/>
      <c r="X27" s="362"/>
      <c r="Y27" s="362"/>
      <c r="Z27" s="362"/>
      <c r="AA27" s="362"/>
      <c r="AB27" s="362"/>
      <c r="AC27" s="362"/>
      <c r="AD27" s="362"/>
      <c r="AE27" s="362"/>
    </row>
    <row r="28" spans="1:31" s="316" customFormat="1" ht="12.95" customHeight="1" x14ac:dyDescent="0.2">
      <c r="A28" s="579" t="s">
        <v>406</v>
      </c>
      <c r="B28" s="39"/>
      <c r="C28" s="39"/>
      <c r="D28" s="39"/>
      <c r="E28" s="39"/>
      <c r="F28" s="39"/>
      <c r="G28" s="39"/>
      <c r="H28" s="39"/>
      <c r="I28" s="39"/>
      <c r="J28" s="39"/>
      <c r="K28" s="39"/>
      <c r="L28" s="39"/>
      <c r="M28" s="39"/>
      <c r="N28" s="362"/>
      <c r="O28" s="362"/>
      <c r="P28" s="362"/>
      <c r="Q28" s="362"/>
      <c r="R28" s="362"/>
      <c r="S28" s="362"/>
      <c r="T28" s="362"/>
      <c r="U28" s="362"/>
      <c r="V28" s="362"/>
      <c r="W28" s="362"/>
      <c r="X28" s="362"/>
      <c r="Y28" s="362"/>
      <c r="Z28" s="362"/>
      <c r="AA28" s="362"/>
      <c r="AB28" s="362"/>
      <c r="AC28" s="362"/>
      <c r="AD28" s="362"/>
      <c r="AE28" s="362"/>
    </row>
    <row r="29" spans="1:31" s="316" customFormat="1" ht="24" customHeight="1" x14ac:dyDescent="0.2">
      <c r="A29" s="349" t="s">
        <v>490</v>
      </c>
      <c r="B29" s="39">
        <v>1.8</v>
      </c>
      <c r="C29" s="39">
        <v>3.4</v>
      </c>
      <c r="D29" s="39">
        <v>2.8</v>
      </c>
      <c r="E29" s="39">
        <v>28</v>
      </c>
      <c r="F29" s="39">
        <v>5.7</v>
      </c>
      <c r="G29" s="39">
        <v>39.4</v>
      </c>
      <c r="H29" s="39">
        <v>11.4</v>
      </c>
      <c r="I29" s="39">
        <v>7.6</v>
      </c>
      <c r="J29" s="39">
        <v>4</v>
      </c>
      <c r="K29" s="39">
        <v>2.5</v>
      </c>
      <c r="L29" s="39">
        <v>14.8</v>
      </c>
      <c r="M29" s="39">
        <v>15.496638870533255</v>
      </c>
      <c r="N29" s="362"/>
      <c r="O29" s="362"/>
      <c r="P29" s="362"/>
      <c r="Q29" s="362"/>
      <c r="R29" s="362"/>
      <c r="S29" s="362"/>
      <c r="T29" s="362"/>
      <c r="U29" s="362"/>
      <c r="V29" s="362"/>
      <c r="W29" s="362"/>
      <c r="X29" s="362"/>
      <c r="Y29" s="362"/>
      <c r="Z29" s="362"/>
      <c r="AA29" s="362"/>
      <c r="AB29" s="362"/>
      <c r="AC29" s="362"/>
      <c r="AD29" s="362"/>
      <c r="AE29" s="362"/>
    </row>
    <row r="30" spans="1:31" s="316" customFormat="1" ht="13.5" customHeight="1" x14ac:dyDescent="0.2">
      <c r="A30" s="349" t="s">
        <v>491</v>
      </c>
      <c r="B30" s="39">
        <v>0.4</v>
      </c>
      <c r="C30" s="39">
        <v>0.2</v>
      </c>
      <c r="D30" s="39">
        <v>0.2</v>
      </c>
      <c r="E30" s="39">
        <v>0.4</v>
      </c>
      <c r="F30" s="39">
        <v>0.9</v>
      </c>
      <c r="G30" s="39">
        <v>0.7</v>
      </c>
      <c r="H30" s="39">
        <v>0.3</v>
      </c>
      <c r="I30" s="39">
        <v>0.6</v>
      </c>
      <c r="J30" s="39">
        <v>0.7</v>
      </c>
      <c r="K30" s="39">
        <v>0.7</v>
      </c>
      <c r="L30" s="39">
        <v>0.4</v>
      </c>
      <c r="M30" s="39">
        <v>0.38924997674417483</v>
      </c>
      <c r="N30" s="362"/>
      <c r="O30" s="362"/>
      <c r="P30" s="362"/>
      <c r="Q30" s="362"/>
      <c r="R30" s="362"/>
      <c r="S30" s="362"/>
      <c r="T30" s="362"/>
      <c r="U30" s="362"/>
      <c r="V30" s="362"/>
      <c r="W30" s="362"/>
      <c r="X30" s="362"/>
      <c r="Y30" s="362"/>
      <c r="Z30" s="362"/>
      <c r="AA30" s="362"/>
      <c r="AB30" s="362"/>
      <c r="AC30" s="362"/>
      <c r="AD30" s="362"/>
      <c r="AE30" s="362"/>
    </row>
    <row r="31" spans="1:31" s="316" customFormat="1" ht="13.5" customHeight="1" x14ac:dyDescent="0.2">
      <c r="A31" s="349" t="s">
        <v>492</v>
      </c>
      <c r="B31" s="39">
        <v>0.2</v>
      </c>
      <c r="C31" s="39">
        <v>0.4</v>
      </c>
      <c r="D31" s="39">
        <v>0.2</v>
      </c>
      <c r="E31" s="39">
        <v>1</v>
      </c>
      <c r="F31" s="39">
        <v>1.7</v>
      </c>
      <c r="G31" s="39">
        <v>1.1000000000000001</v>
      </c>
      <c r="H31" s="39">
        <v>1</v>
      </c>
      <c r="I31" s="39">
        <v>1.1000000000000001</v>
      </c>
      <c r="J31" s="39">
        <v>0.8</v>
      </c>
      <c r="K31" s="39">
        <v>0.9</v>
      </c>
      <c r="L31" s="39">
        <v>0.9</v>
      </c>
      <c r="M31" s="39">
        <v>0.29338681450141679</v>
      </c>
      <c r="N31" s="362"/>
      <c r="O31" s="362"/>
      <c r="P31" s="362"/>
      <c r="Q31" s="362"/>
      <c r="R31" s="362"/>
      <c r="S31" s="362"/>
      <c r="T31" s="362"/>
      <c r="U31" s="362"/>
      <c r="V31" s="362"/>
      <c r="W31" s="362"/>
      <c r="X31" s="362"/>
      <c r="Y31" s="362"/>
      <c r="Z31" s="362"/>
      <c r="AA31" s="362"/>
      <c r="AB31" s="362"/>
      <c r="AC31" s="362"/>
      <c r="AD31" s="362"/>
      <c r="AE31" s="362"/>
    </row>
    <row r="32" spans="1:31" s="316" customFormat="1" ht="13.5" customHeight="1" x14ac:dyDescent="0.2">
      <c r="A32" s="346" t="s">
        <v>493</v>
      </c>
      <c r="B32" s="39">
        <v>32</v>
      </c>
      <c r="C32" s="39">
        <v>43.4</v>
      </c>
      <c r="D32" s="39">
        <v>52.4</v>
      </c>
      <c r="E32" s="39">
        <v>35.299999999999997</v>
      </c>
      <c r="F32" s="39">
        <v>41.6</v>
      </c>
      <c r="G32" s="39">
        <v>20.2</v>
      </c>
      <c r="H32" s="39">
        <v>31.9</v>
      </c>
      <c r="I32" s="39">
        <v>26.9</v>
      </c>
      <c r="J32" s="39">
        <v>33.5</v>
      </c>
      <c r="K32" s="39">
        <v>28.8</v>
      </c>
      <c r="L32" s="39">
        <v>36.6</v>
      </c>
      <c r="M32" s="39">
        <v>32.735701523413191</v>
      </c>
      <c r="N32" s="362"/>
      <c r="O32" s="362"/>
      <c r="P32" s="362"/>
      <c r="Q32" s="362"/>
      <c r="R32" s="362"/>
      <c r="S32" s="362"/>
      <c r="T32" s="362"/>
      <c r="U32" s="362"/>
      <c r="V32" s="362"/>
      <c r="W32" s="362"/>
      <c r="X32" s="362"/>
      <c r="Y32" s="362"/>
      <c r="Z32" s="362"/>
      <c r="AA32" s="362"/>
      <c r="AB32" s="362"/>
      <c r="AC32" s="362"/>
      <c r="AD32" s="362"/>
      <c r="AE32" s="362"/>
    </row>
    <row r="33" spans="1:31" s="316" customFormat="1" ht="13.5" customHeight="1" x14ac:dyDescent="0.2">
      <c r="A33" s="346" t="s">
        <v>494</v>
      </c>
      <c r="B33" s="39">
        <v>5.5</v>
      </c>
      <c r="C33" s="39">
        <v>7</v>
      </c>
      <c r="D33" s="39">
        <v>7.2</v>
      </c>
      <c r="E33" s="39">
        <v>4.9000000000000004</v>
      </c>
      <c r="F33" s="39">
        <v>6</v>
      </c>
      <c r="G33" s="39">
        <v>4.0999999999999996</v>
      </c>
      <c r="H33" s="39">
        <v>5.2</v>
      </c>
      <c r="I33" s="39">
        <v>4.5999999999999996</v>
      </c>
      <c r="J33" s="39">
        <v>5.7</v>
      </c>
      <c r="K33" s="39">
        <v>5</v>
      </c>
      <c r="L33" s="39">
        <v>5.6</v>
      </c>
      <c r="M33" s="39">
        <v>4.2011828900748958</v>
      </c>
      <c r="N33" s="362"/>
      <c r="O33" s="362"/>
      <c r="P33" s="362"/>
      <c r="Q33" s="362"/>
      <c r="R33" s="362"/>
      <c r="S33" s="362"/>
      <c r="T33" s="362"/>
      <c r="U33" s="362"/>
      <c r="V33" s="362"/>
      <c r="W33" s="362"/>
      <c r="X33" s="362"/>
      <c r="Y33" s="362"/>
      <c r="Z33" s="362"/>
      <c r="AA33" s="362"/>
      <c r="AB33" s="362"/>
      <c r="AC33" s="362"/>
      <c r="AD33" s="362"/>
      <c r="AE33" s="362"/>
    </row>
    <row r="34" spans="1:31" s="316" customFormat="1" ht="13.5" customHeight="1" x14ac:dyDescent="0.2">
      <c r="A34" s="346" t="s">
        <v>495</v>
      </c>
      <c r="B34" s="39">
        <v>3.5</v>
      </c>
      <c r="C34" s="39">
        <v>1.9</v>
      </c>
      <c r="D34" s="39">
        <v>2.2999999999999998</v>
      </c>
      <c r="E34" s="39">
        <v>4.7</v>
      </c>
      <c r="F34" s="39">
        <v>11.5</v>
      </c>
      <c r="G34" s="39">
        <v>3.5</v>
      </c>
      <c r="H34" s="39">
        <v>5.6</v>
      </c>
      <c r="I34" s="39">
        <v>3.8</v>
      </c>
      <c r="J34" s="39">
        <v>2</v>
      </c>
      <c r="K34" s="39">
        <v>2.9</v>
      </c>
      <c r="L34" s="39">
        <v>2.4</v>
      </c>
      <c r="M34" s="39">
        <v>1.5140607369855339</v>
      </c>
      <c r="N34" s="362"/>
      <c r="O34" s="362"/>
      <c r="P34" s="362"/>
      <c r="Q34" s="362"/>
      <c r="R34" s="362"/>
      <c r="S34" s="362"/>
      <c r="T34" s="362"/>
      <c r="U34" s="362"/>
      <c r="V34" s="362"/>
      <c r="W34" s="362"/>
      <c r="X34" s="362"/>
      <c r="Y34" s="362"/>
      <c r="Z34" s="362"/>
      <c r="AA34" s="362"/>
      <c r="AB34" s="362"/>
      <c r="AC34" s="362"/>
      <c r="AD34" s="362"/>
      <c r="AE34" s="362"/>
    </row>
    <row r="35" spans="1:31" s="316" customFormat="1" ht="13.5" customHeight="1" x14ac:dyDescent="0.2">
      <c r="A35" s="346" t="s">
        <v>496</v>
      </c>
      <c r="B35" s="39">
        <v>56.3</v>
      </c>
      <c r="C35" s="39">
        <v>43.3</v>
      </c>
      <c r="D35" s="39">
        <v>34.4</v>
      </c>
      <c r="E35" s="39">
        <v>21.1</v>
      </c>
      <c r="F35" s="39">
        <v>24.8</v>
      </c>
      <c r="G35" s="39">
        <v>29.9</v>
      </c>
      <c r="H35" s="39">
        <v>42.3</v>
      </c>
      <c r="I35" s="39">
        <v>52</v>
      </c>
      <c r="J35" s="39">
        <v>52.4</v>
      </c>
      <c r="K35" s="39">
        <v>58.7</v>
      </c>
      <c r="L35" s="39">
        <v>37.9</v>
      </c>
      <c r="M35" s="39">
        <v>44.404264805043894</v>
      </c>
      <c r="N35" s="362"/>
      <c r="O35" s="362"/>
      <c r="P35" s="362"/>
      <c r="Q35" s="362"/>
      <c r="R35" s="362"/>
      <c r="S35" s="362"/>
      <c r="T35" s="362"/>
      <c r="U35" s="362"/>
      <c r="V35" s="362"/>
      <c r="W35" s="362"/>
      <c r="X35" s="362"/>
      <c r="Y35" s="362"/>
      <c r="Z35" s="362"/>
      <c r="AA35" s="362"/>
      <c r="AB35" s="362"/>
      <c r="AC35" s="362"/>
      <c r="AD35" s="362"/>
      <c r="AE35" s="362"/>
    </row>
    <row r="36" spans="1:31" s="316" customFormat="1" ht="12.95" customHeight="1" thickBot="1" x14ac:dyDescent="0.25">
      <c r="A36" s="350"/>
      <c r="B36" s="341"/>
      <c r="C36" s="341"/>
      <c r="D36" s="341"/>
      <c r="E36" s="341"/>
      <c r="F36" s="341"/>
      <c r="G36" s="328"/>
      <c r="H36" s="328"/>
      <c r="I36" s="328"/>
      <c r="J36" s="328"/>
      <c r="K36" s="328"/>
      <c r="L36" s="328"/>
      <c r="M36" s="328"/>
      <c r="N36" s="362"/>
      <c r="O36" s="362"/>
      <c r="P36" s="362"/>
      <c r="Q36" s="362"/>
      <c r="R36" s="362"/>
      <c r="S36" s="362"/>
      <c r="T36" s="362"/>
      <c r="U36" s="362"/>
      <c r="V36" s="362"/>
      <c r="W36" s="362"/>
      <c r="X36" s="362"/>
      <c r="Y36" s="362"/>
      <c r="Z36" s="362"/>
      <c r="AA36" s="362"/>
      <c r="AB36" s="362"/>
      <c r="AC36" s="362"/>
      <c r="AD36" s="362"/>
      <c r="AE36" s="362"/>
    </row>
    <row r="37" spans="1:31" s="316" customFormat="1" ht="12.95" customHeight="1" x14ac:dyDescent="0.2">
      <c r="A37" s="346"/>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row>
    <row r="38" spans="1:31" s="316" customFormat="1" ht="12.95" customHeight="1" x14ac:dyDescent="0.2">
      <c r="A38" s="360"/>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row>
    <row r="39" spans="1:31" s="316" customFormat="1" ht="12.95" customHeight="1" x14ac:dyDescent="0.2">
      <c r="A39" s="346"/>
      <c r="B39" s="362"/>
      <c r="C39" s="362"/>
      <c r="D39" s="577"/>
      <c r="E39" s="577"/>
      <c r="F39" s="577"/>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row>
    <row r="40" spans="1:31" s="310" customFormat="1" ht="12.95" customHeight="1" x14ac:dyDescent="0.2">
      <c r="A40" s="141"/>
      <c r="B40" s="577"/>
      <c r="C40" s="577" t="s">
        <v>525</v>
      </c>
      <c r="D40" s="362"/>
      <c r="E40" s="362"/>
      <c r="F40" s="362"/>
      <c r="G40" s="577"/>
      <c r="H40" s="577"/>
      <c r="I40" s="577"/>
      <c r="J40" s="577"/>
      <c r="K40" s="577"/>
      <c r="L40" s="577"/>
      <c r="M40" s="577"/>
      <c r="N40" s="577"/>
      <c r="O40" s="577"/>
      <c r="P40" s="577"/>
      <c r="Q40" s="577"/>
      <c r="R40" s="577"/>
      <c r="S40" s="577"/>
      <c r="T40" s="577"/>
      <c r="U40" s="577"/>
      <c r="V40" s="577"/>
      <c r="W40" s="577"/>
      <c r="X40" s="577"/>
      <c r="Y40" s="577"/>
      <c r="Z40" s="577"/>
      <c r="AA40" s="577"/>
      <c r="AB40" s="577"/>
      <c r="AC40" s="577"/>
      <c r="AD40" s="577"/>
      <c r="AE40" s="577"/>
    </row>
    <row r="41" spans="1:31"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row>
    <row r="42" spans="1:31"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row>
    <row r="43" spans="1:31"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row>
    <row r="44" spans="1:31"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row>
    <row r="45" spans="1:31"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row>
    <row r="46" spans="1:31"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row>
    <row r="47" spans="1:31"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row>
    <row r="48" spans="1:31"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row>
    <row r="49" spans="1:31"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row>
    <row r="50" spans="1:31" s="316" customFormat="1" ht="24"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row>
    <row r="51" spans="1:31"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row>
    <row r="52" spans="1:31"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row>
    <row r="53" spans="1:31"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row>
    <row r="54" spans="1:31"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row>
    <row r="55" spans="1:31"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row>
    <row r="56" spans="1:31"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row>
    <row r="57" spans="1:31"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row>
    <row r="58" spans="1:31" s="316" customFormat="1" ht="24"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row>
    <row r="59" spans="1:31"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row>
    <row r="60" spans="1:31"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row>
    <row r="61" spans="1:31" s="316" customFormat="1" ht="12.95" customHeight="1" x14ac:dyDescent="0.2">
      <c r="A61" s="346"/>
      <c r="B61" s="362"/>
      <c r="C61" s="362"/>
      <c r="D61" s="577"/>
      <c r="E61" s="577"/>
      <c r="F61" s="577"/>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row>
    <row r="62" spans="1:31" s="310" customFormat="1" ht="12.95" customHeight="1" x14ac:dyDescent="0.2">
      <c r="A62" s="141"/>
      <c r="B62" s="577"/>
      <c r="C62" s="577"/>
      <c r="D62" s="362"/>
      <c r="E62" s="362"/>
      <c r="F62" s="362"/>
      <c r="G62" s="577"/>
      <c r="H62" s="577"/>
      <c r="I62" s="577"/>
      <c r="J62" s="577"/>
      <c r="K62" s="577"/>
      <c r="L62" s="577"/>
      <c r="M62" s="577"/>
      <c r="N62" s="577"/>
      <c r="O62" s="577"/>
      <c r="P62" s="577"/>
      <c r="Q62" s="577"/>
      <c r="R62" s="577"/>
      <c r="S62" s="577"/>
      <c r="T62" s="577"/>
      <c r="U62" s="577"/>
      <c r="V62" s="577"/>
      <c r="W62" s="577"/>
      <c r="X62" s="577"/>
      <c r="Y62" s="577"/>
      <c r="Z62" s="577"/>
      <c r="AA62" s="577"/>
      <c r="AB62" s="577"/>
      <c r="AC62" s="577"/>
      <c r="AD62" s="577"/>
      <c r="AE62" s="577"/>
    </row>
    <row r="63" spans="1:31"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row>
    <row r="64" spans="1:31"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row>
    <row r="65" spans="1:31"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row>
    <row r="66" spans="1:31"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row>
    <row r="67" spans="1:31"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row>
    <row r="68" spans="1:31"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row>
    <row r="69" spans="1:31"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row>
    <row r="70" spans="1:31"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row>
    <row r="71" spans="1:31"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row>
    <row r="72" spans="1:31" s="316" customFormat="1" ht="24"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row>
    <row r="73" spans="1:31"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row>
    <row r="74" spans="1:31"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row>
    <row r="75" spans="1:31"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row>
    <row r="76" spans="1:31"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row>
    <row r="77" spans="1:31"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row>
    <row r="78" spans="1:31"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row>
    <row r="79" spans="1:31" s="316" customFormat="1" ht="12.95" customHeight="1" x14ac:dyDescent="0.2">
      <c r="A79" s="346"/>
      <c r="B79" s="362"/>
      <c r="C79" s="362"/>
      <c r="D79" s="577"/>
      <c r="E79" s="577"/>
      <c r="F79" s="577"/>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row>
    <row r="80" spans="1:31" s="310" customFormat="1" ht="12.95" customHeight="1" x14ac:dyDescent="0.2">
      <c r="A80" s="141"/>
      <c r="B80" s="577"/>
      <c r="C80" s="577"/>
      <c r="D80" s="362"/>
      <c r="E80" s="362"/>
      <c r="F80" s="362"/>
      <c r="G80" s="577"/>
      <c r="H80" s="577"/>
      <c r="I80" s="577"/>
      <c r="J80" s="577"/>
      <c r="K80" s="577"/>
      <c r="L80" s="577"/>
      <c r="M80" s="577"/>
      <c r="N80" s="577"/>
      <c r="O80" s="577"/>
      <c r="P80" s="577"/>
      <c r="Q80" s="577"/>
      <c r="R80" s="577"/>
      <c r="S80" s="577"/>
      <c r="T80" s="577"/>
      <c r="U80" s="577"/>
      <c r="V80" s="577"/>
      <c r="W80" s="577"/>
      <c r="X80" s="577"/>
      <c r="Y80" s="577"/>
      <c r="Z80" s="577"/>
      <c r="AA80" s="577"/>
      <c r="AB80" s="577"/>
      <c r="AC80" s="577"/>
      <c r="AD80" s="577"/>
      <c r="AE80" s="577"/>
    </row>
    <row r="81" spans="1:31"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row>
    <row r="82" spans="1:31"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row>
    <row r="83" spans="1:31"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row>
    <row r="84" spans="1:31"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row>
    <row r="85" spans="1:31"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row>
    <row r="86" spans="1:31"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row>
    <row r="87" spans="1:31"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row>
    <row r="88" spans="1:31"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row>
    <row r="89" spans="1:31"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row>
    <row r="90" spans="1:31" s="316" customFormat="1" ht="24"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row>
    <row r="91" spans="1:31"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row>
    <row r="92" spans="1:31"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row>
    <row r="93" spans="1:31"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row>
    <row r="94" spans="1:31"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row>
    <row r="95" spans="1:31"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row>
    <row r="96" spans="1:31"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row>
    <row r="97" spans="1:31"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row>
    <row r="98" spans="1:31"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row>
    <row r="99" spans="1:31"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row>
    <row r="100" spans="1:31"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row>
    <row r="101" spans="1:31" s="316" customFormat="1" ht="24" customHeight="1" x14ac:dyDescent="0.2">
      <c r="A101" s="346"/>
      <c r="B101" s="362"/>
      <c r="C101" s="362"/>
      <c r="D101" s="577"/>
      <c r="E101" s="577"/>
      <c r="F101" s="577"/>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row>
    <row r="102" spans="1:31" s="310" customFormat="1" ht="12.95" customHeight="1" x14ac:dyDescent="0.2">
      <c r="A102" s="141"/>
      <c r="B102" s="577"/>
      <c r="C102" s="577"/>
      <c r="D102" s="362"/>
      <c r="E102" s="362"/>
      <c r="F102" s="362"/>
      <c r="G102" s="577"/>
      <c r="H102" s="577"/>
      <c r="I102" s="577"/>
      <c r="J102" s="577"/>
      <c r="K102" s="577"/>
      <c r="L102" s="577"/>
      <c r="M102" s="577"/>
      <c r="N102" s="577"/>
      <c r="O102" s="577"/>
      <c r="P102" s="577"/>
      <c r="Q102" s="577"/>
      <c r="R102" s="577"/>
      <c r="S102" s="577"/>
      <c r="T102" s="577"/>
      <c r="U102" s="577"/>
      <c r="V102" s="577"/>
      <c r="W102" s="577"/>
      <c r="X102" s="577"/>
      <c r="Y102" s="577"/>
      <c r="Z102" s="577"/>
      <c r="AA102" s="577"/>
      <c r="AB102" s="577"/>
      <c r="AC102" s="577"/>
      <c r="AD102" s="577"/>
      <c r="AE102" s="577"/>
    </row>
    <row r="103" spans="1:31" s="316" customFormat="1" ht="12.95"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row>
    <row r="104" spans="1:31" s="316" customFormat="1" ht="12.95"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row>
    <row r="105" spans="1:31"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row>
    <row r="106" spans="1:31"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row>
    <row r="107" spans="1:31"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row>
    <row r="108" spans="1:31"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row>
    <row r="109" spans="1:31"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row>
    <row r="110" spans="1:31"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row>
    <row r="111" spans="1:31"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row>
    <row r="112" spans="1:31" s="316" customFormat="1" ht="24"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row>
    <row r="113" spans="1:31"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row>
    <row r="114" spans="1:31"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row>
    <row r="115" spans="1:31"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row>
    <row r="116" spans="1:31"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row>
    <row r="117" spans="1:31"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row>
    <row r="118" spans="1:31"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row>
    <row r="119" spans="1:31" s="316" customFormat="1" ht="12.95" customHeight="1" x14ac:dyDescent="0.2">
      <c r="A119" s="346"/>
      <c r="B119" s="362"/>
      <c r="C119" s="362"/>
      <c r="D119" s="577"/>
      <c r="E119" s="577"/>
      <c r="F119" s="577"/>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row>
    <row r="120" spans="1:31" s="310" customFormat="1" ht="12.95" customHeight="1" x14ac:dyDescent="0.2">
      <c r="A120" s="141"/>
      <c r="B120" s="577"/>
      <c r="C120" s="577"/>
      <c r="D120" s="362"/>
      <c r="E120" s="362"/>
      <c r="F120" s="362"/>
      <c r="G120" s="577"/>
      <c r="H120" s="577"/>
      <c r="I120" s="577"/>
      <c r="J120" s="577"/>
      <c r="K120" s="577"/>
      <c r="L120" s="577"/>
      <c r="M120" s="577"/>
      <c r="N120" s="577"/>
      <c r="O120" s="577"/>
      <c r="P120" s="577"/>
      <c r="Q120" s="577"/>
      <c r="R120" s="577"/>
      <c r="S120" s="577"/>
      <c r="T120" s="577"/>
      <c r="U120" s="577"/>
      <c r="V120" s="577"/>
      <c r="W120" s="577"/>
      <c r="X120" s="577"/>
      <c r="Y120" s="577"/>
      <c r="Z120" s="577"/>
      <c r="AA120" s="577"/>
      <c r="AB120" s="577"/>
      <c r="AC120" s="577"/>
      <c r="AD120" s="577"/>
      <c r="AE120" s="577"/>
    </row>
    <row r="121" spans="1:31"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row>
    <row r="122" spans="1:31"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row>
    <row r="123" spans="1:31"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row>
    <row r="124" spans="1:31"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row>
    <row r="125" spans="1:31"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row>
    <row r="126" spans="1:31"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row>
    <row r="127" spans="1:31"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row>
    <row r="128" spans="1:31"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row>
    <row r="129" spans="1:31"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row>
    <row r="130" spans="1:31" s="316" customFormat="1" ht="24"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row>
    <row r="131" spans="1:31"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row>
    <row r="132" spans="1:31"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row>
    <row r="133" spans="1:31" s="316" customFormat="1" ht="12.95" customHeight="1" x14ac:dyDescent="0.2">
      <c r="A133" s="346"/>
      <c r="B133" s="362"/>
      <c r="C133" s="362"/>
      <c r="D133" s="577"/>
      <c r="E133" s="577"/>
      <c r="F133" s="577"/>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row>
    <row r="134" spans="1:31" s="310" customFormat="1" ht="12.95" customHeight="1" x14ac:dyDescent="0.2">
      <c r="A134" s="141"/>
      <c r="B134" s="577"/>
      <c r="C134" s="577"/>
      <c r="D134" s="362"/>
      <c r="E134" s="362"/>
      <c r="F134" s="362"/>
      <c r="G134" s="577"/>
      <c r="H134" s="577"/>
      <c r="I134" s="577"/>
      <c r="J134" s="577"/>
      <c r="K134" s="577"/>
      <c r="L134" s="577"/>
      <c r="M134" s="577"/>
      <c r="N134" s="577"/>
      <c r="O134" s="577"/>
      <c r="P134" s="577"/>
      <c r="Q134" s="577"/>
      <c r="R134" s="577"/>
      <c r="S134" s="577"/>
      <c r="T134" s="577"/>
      <c r="U134" s="577"/>
      <c r="V134" s="577"/>
      <c r="W134" s="577"/>
      <c r="X134" s="577"/>
      <c r="Y134" s="577"/>
      <c r="Z134" s="577"/>
      <c r="AA134" s="577"/>
      <c r="AB134" s="577"/>
      <c r="AC134" s="577"/>
      <c r="AD134" s="577"/>
      <c r="AE134" s="577"/>
    </row>
    <row r="135" spans="1:31"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row>
    <row r="136" spans="1:31"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row>
    <row r="137" spans="1:31"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row>
    <row r="138" spans="1:31"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row>
    <row r="139" spans="1:31"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row>
    <row r="140" spans="1:31"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row>
    <row r="141" spans="1:31" s="316" customFormat="1" ht="12.95" customHeight="1" x14ac:dyDescent="0.2">
      <c r="A141" s="346"/>
      <c r="B141" s="362"/>
      <c r="C141" s="362"/>
      <c r="D141" s="577"/>
      <c r="E141" s="577"/>
      <c r="F141" s="577"/>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row>
    <row r="142" spans="1:31" s="310" customFormat="1" ht="12.95" customHeight="1" x14ac:dyDescent="0.2">
      <c r="A142" s="141"/>
      <c r="B142" s="577"/>
      <c r="C142" s="577"/>
      <c r="D142" s="362"/>
      <c r="E142" s="362"/>
      <c r="F142" s="362"/>
      <c r="G142" s="577"/>
      <c r="H142" s="577"/>
      <c r="I142" s="577"/>
      <c r="J142" s="577"/>
      <c r="K142" s="577"/>
      <c r="L142" s="577"/>
      <c r="M142" s="577"/>
      <c r="N142" s="577"/>
      <c r="O142" s="577"/>
      <c r="P142" s="577"/>
      <c r="Q142" s="577"/>
      <c r="R142" s="577"/>
      <c r="S142" s="577"/>
      <c r="T142" s="577"/>
      <c r="U142" s="577"/>
      <c r="V142" s="577"/>
      <c r="W142" s="577"/>
      <c r="X142" s="577"/>
      <c r="Y142" s="577"/>
      <c r="Z142" s="577"/>
      <c r="AA142" s="577"/>
      <c r="AB142" s="577"/>
      <c r="AC142" s="577"/>
      <c r="AD142" s="577"/>
      <c r="AE142" s="577"/>
    </row>
    <row r="143" spans="1:31"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row>
    <row r="144" spans="1:31"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row>
    <row r="145" spans="1:31"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row>
    <row r="146" spans="1:31"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row>
    <row r="147" spans="1:31"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row>
    <row r="148" spans="1:31"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row>
    <row r="149" spans="1:31"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row>
    <row r="150" spans="1:31"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row>
    <row r="151" spans="1:31"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row>
    <row r="152" spans="1:31" s="316" customFormat="1" ht="24"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row>
    <row r="153" spans="1:31"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row>
    <row r="154" spans="1:31"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row>
    <row r="155" spans="1:31"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row>
    <row r="156" spans="1:31"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row>
    <row r="157" spans="1:31"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row>
    <row r="158" spans="1:31"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row>
    <row r="159" spans="1:31" s="316" customFormat="1" ht="12.95" customHeight="1" x14ac:dyDescent="0.2">
      <c r="A159" s="346"/>
      <c r="B159" s="362"/>
      <c r="C159" s="362"/>
      <c r="D159" s="577"/>
      <c r="E159" s="577"/>
      <c r="F159" s="577"/>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row>
    <row r="160" spans="1:31" s="310" customFormat="1" ht="12.95" customHeight="1" x14ac:dyDescent="0.2">
      <c r="A160" s="141"/>
      <c r="B160" s="577"/>
      <c r="C160" s="577"/>
      <c r="D160" s="362"/>
      <c r="E160" s="362"/>
      <c r="F160" s="362"/>
      <c r="G160" s="577"/>
      <c r="H160" s="577"/>
      <c r="I160" s="577"/>
      <c r="J160" s="577"/>
      <c r="K160" s="577"/>
      <c r="L160" s="577"/>
      <c r="M160" s="577"/>
      <c r="N160" s="577"/>
      <c r="O160" s="577"/>
      <c r="P160" s="577"/>
      <c r="Q160" s="577"/>
      <c r="R160" s="577"/>
      <c r="S160" s="577"/>
      <c r="T160" s="577"/>
      <c r="U160" s="577"/>
      <c r="V160" s="577"/>
      <c r="W160" s="577"/>
      <c r="X160" s="577"/>
      <c r="Y160" s="577"/>
      <c r="Z160" s="577"/>
      <c r="AA160" s="577"/>
      <c r="AB160" s="577"/>
      <c r="AC160" s="577"/>
      <c r="AD160" s="577"/>
      <c r="AE160" s="577"/>
    </row>
    <row r="161" spans="1:31"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row>
    <row r="162" spans="1:31"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row>
    <row r="163" spans="1:31"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row>
    <row r="164" spans="1:31"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row>
    <row r="165" spans="1:31"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row>
    <row r="166" spans="1:31"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row>
    <row r="167" spans="1:31"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row>
    <row r="168" spans="1:31"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row>
    <row r="169" spans="1:31"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row>
    <row r="170" spans="1:31" s="316" customFormat="1" ht="24"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row>
    <row r="171" spans="1:31"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row>
    <row r="172" spans="1:31"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row>
    <row r="173" spans="1:31"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row>
    <row r="174" spans="1:31" s="316" customFormat="1" ht="12.95" customHeight="1" x14ac:dyDescent="0.2">
      <c r="A174" s="346"/>
      <c r="B174" s="362"/>
      <c r="C174" s="362"/>
      <c r="D174" s="226"/>
      <c r="E174" s="226"/>
      <c r="F174" s="226"/>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row>
    <row r="175" spans="1:31" ht="12.95" customHeight="1" x14ac:dyDescent="0.2"/>
    <row r="176" spans="1:31" ht="12.95" customHeight="1" x14ac:dyDescent="0.2"/>
    <row r="177" spans="1:31" ht="12.95" customHeight="1" x14ac:dyDescent="0.2"/>
    <row r="178" spans="1:31" ht="12.95" customHeight="1" x14ac:dyDescent="0.2"/>
    <row r="179" spans="1:31" ht="12.95" customHeight="1" x14ac:dyDescent="0.2"/>
    <row r="180" spans="1:31" ht="12.95" customHeight="1" x14ac:dyDescent="0.2"/>
    <row r="181" spans="1:31" ht="12.95" customHeight="1" x14ac:dyDescent="0.2">
      <c r="D181" s="577"/>
      <c r="E181" s="577"/>
      <c r="F181" s="577"/>
    </row>
    <row r="182" spans="1:31" s="310" customFormat="1" ht="12.95" customHeight="1" x14ac:dyDescent="0.2">
      <c r="A182" s="141"/>
      <c r="B182" s="577"/>
      <c r="C182" s="577"/>
      <c r="D182" s="362"/>
      <c r="E182" s="362"/>
      <c r="F182" s="362"/>
      <c r="G182" s="577"/>
      <c r="H182" s="577"/>
      <c r="I182" s="577"/>
      <c r="J182" s="577"/>
      <c r="K182" s="577"/>
      <c r="L182" s="577"/>
      <c r="M182" s="577"/>
      <c r="N182" s="577"/>
      <c r="O182" s="577"/>
      <c r="P182" s="577"/>
      <c r="Q182" s="577"/>
      <c r="R182" s="577"/>
      <c r="S182" s="577"/>
      <c r="T182" s="577"/>
      <c r="U182" s="577"/>
      <c r="V182" s="577"/>
      <c r="W182" s="577"/>
      <c r="X182" s="577"/>
      <c r="Y182" s="577"/>
      <c r="Z182" s="577"/>
      <c r="AA182" s="577"/>
      <c r="AB182" s="577"/>
      <c r="AC182" s="577"/>
      <c r="AD182" s="577"/>
      <c r="AE182" s="577"/>
    </row>
    <row r="183" spans="1:31" s="316" customFormat="1" ht="12.95" customHeight="1" x14ac:dyDescent="0.2">
      <c r="A183" s="346"/>
      <c r="B183" s="362"/>
      <c r="C183" s="362"/>
      <c r="D183" s="362"/>
      <c r="E183" s="362"/>
      <c r="F183" s="362"/>
      <c r="G183" s="362"/>
      <c r="H183" s="362"/>
      <c r="I183" s="362"/>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row>
    <row r="184" spans="1:31" s="316" customFormat="1" ht="12.95" customHeigh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row>
    <row r="185" spans="1:31"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row>
    <row r="186" spans="1:31"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row>
    <row r="187" spans="1:31"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row>
    <row r="188" spans="1:31"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row>
    <row r="189" spans="1:31"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row>
    <row r="190" spans="1:31"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row>
    <row r="191" spans="1:31"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row>
    <row r="192" spans="1:31" s="316" customFormat="1" ht="24"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row>
    <row r="193" spans="1:31"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row>
    <row r="194" spans="1:31"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row>
    <row r="195" spans="1:31"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row>
    <row r="196" spans="1:31"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row>
    <row r="197" spans="1:31"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row>
    <row r="198" spans="1:31"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row>
    <row r="199" spans="1:31" s="316" customFormat="1" ht="12.95" customHeight="1" x14ac:dyDescent="0.2">
      <c r="A199" s="346"/>
      <c r="B199" s="362"/>
      <c r="C199" s="362"/>
      <c r="D199" s="577"/>
      <c r="E199" s="577"/>
      <c r="F199" s="577"/>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row>
    <row r="200" spans="1:31" s="310" customFormat="1" ht="12.95" customHeight="1" x14ac:dyDescent="0.2">
      <c r="A200" s="141"/>
      <c r="B200" s="577"/>
      <c r="C200" s="577"/>
      <c r="D200" s="362"/>
      <c r="E200" s="362"/>
      <c r="F200" s="362"/>
      <c r="G200" s="577"/>
      <c r="H200" s="577"/>
      <c r="I200" s="577"/>
      <c r="J200" s="577"/>
      <c r="K200" s="577"/>
      <c r="L200" s="577"/>
      <c r="M200" s="577"/>
      <c r="N200" s="577"/>
      <c r="O200" s="577"/>
      <c r="P200" s="577"/>
      <c r="Q200" s="577"/>
      <c r="R200" s="577"/>
      <c r="S200" s="577"/>
      <c r="T200" s="577"/>
      <c r="U200" s="577"/>
      <c r="V200" s="577"/>
      <c r="W200" s="577"/>
      <c r="X200" s="577"/>
      <c r="Y200" s="577"/>
      <c r="Z200" s="577"/>
      <c r="AA200" s="577"/>
      <c r="AB200" s="577"/>
      <c r="AC200" s="577"/>
      <c r="AD200" s="577"/>
      <c r="AE200" s="577"/>
    </row>
    <row r="201" spans="1:31"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row>
    <row r="202" spans="1:31"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row>
    <row r="203" spans="1:31"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row>
    <row r="204" spans="1:31"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row>
    <row r="205" spans="1:31"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row>
    <row r="206" spans="1:31"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row>
    <row r="207" spans="1:31"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row>
    <row r="208" spans="1:31"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row>
    <row r="209" spans="1:31"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row>
    <row r="210" spans="1:31" s="316" customFormat="1" ht="24"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row>
    <row r="211" spans="1:31"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row>
    <row r="212" spans="1:31"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row>
    <row r="213" spans="1:31"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row>
    <row r="214" spans="1:31" s="316" customFormat="1" ht="12.95" customHeight="1" x14ac:dyDescent="0.2">
      <c r="A214" s="346"/>
      <c r="B214" s="362"/>
      <c r="C214" s="362"/>
      <c r="D214" s="226"/>
      <c r="E214" s="226"/>
      <c r="F214" s="226"/>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row>
    <row r="215" spans="1:31" ht="12.95" customHeight="1" x14ac:dyDescent="0.2"/>
    <row r="216" spans="1:31" ht="12.95" customHeight="1" x14ac:dyDescent="0.2"/>
    <row r="217" spans="1:31" ht="12.95" customHeight="1" x14ac:dyDescent="0.2"/>
    <row r="218" spans="1:31" ht="12.95" customHeight="1" x14ac:dyDescent="0.2"/>
    <row r="219" spans="1:31" ht="12.95" customHeight="1" x14ac:dyDescent="0.2"/>
    <row r="220" spans="1:31" ht="12.95" customHeight="1" x14ac:dyDescent="0.2"/>
    <row r="221" spans="1:31" ht="12.95" customHeight="1" x14ac:dyDescent="0.2">
      <c r="D221" s="577"/>
      <c r="E221" s="577"/>
      <c r="F221" s="577"/>
    </row>
    <row r="222" spans="1:31" s="310" customFormat="1" ht="12.95" customHeight="1" x14ac:dyDescent="0.2">
      <c r="A222" s="141"/>
      <c r="B222" s="577"/>
      <c r="C222" s="577"/>
      <c r="D222" s="362"/>
      <c r="E222" s="362"/>
      <c r="F222" s="362"/>
      <c r="G222" s="577"/>
      <c r="H222" s="577"/>
      <c r="I222" s="577"/>
      <c r="J222" s="577"/>
      <c r="K222" s="577"/>
      <c r="L222" s="577"/>
      <c r="M222" s="577"/>
      <c r="N222" s="577"/>
      <c r="O222" s="577"/>
      <c r="P222" s="577"/>
      <c r="Q222" s="577"/>
      <c r="R222" s="577"/>
      <c r="S222" s="577"/>
      <c r="T222" s="577"/>
      <c r="U222" s="577"/>
      <c r="V222" s="577"/>
      <c r="W222" s="577"/>
      <c r="X222" s="577"/>
      <c r="Y222" s="577"/>
      <c r="Z222" s="577"/>
      <c r="AA222" s="577"/>
      <c r="AB222" s="577"/>
      <c r="AC222" s="577"/>
      <c r="AD222" s="577"/>
      <c r="AE222" s="577"/>
    </row>
    <row r="223" spans="1:31" s="316" customFormat="1" ht="12.95" customHeight="1" x14ac:dyDescent="0.2">
      <c r="A223" s="346"/>
      <c r="B223" s="362"/>
      <c r="C223" s="362"/>
      <c r="D223" s="362"/>
      <c r="E223" s="362"/>
      <c r="F223" s="362"/>
      <c r="G223" s="362"/>
      <c r="H223" s="362"/>
      <c r="I223" s="362"/>
      <c r="J223" s="362"/>
      <c r="K223" s="362"/>
      <c r="L223" s="362"/>
      <c r="M223" s="362"/>
      <c r="N223" s="362"/>
      <c r="O223" s="362"/>
      <c r="P223" s="362"/>
      <c r="Q223" s="362"/>
      <c r="R223" s="362"/>
      <c r="S223" s="362"/>
      <c r="T223" s="362"/>
      <c r="U223" s="362"/>
      <c r="V223" s="362"/>
      <c r="W223" s="362"/>
      <c r="X223" s="362"/>
      <c r="Y223" s="362"/>
      <c r="Z223" s="362"/>
      <c r="AA223" s="362"/>
      <c r="AB223" s="362"/>
      <c r="AC223" s="362"/>
      <c r="AD223" s="362"/>
      <c r="AE223" s="362"/>
    </row>
    <row r="224" spans="1:31" s="316" customFormat="1" ht="12.95" customHeigh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row>
    <row r="225" spans="1:31"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row>
    <row r="226" spans="1:31"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row>
    <row r="227" spans="1:31"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row>
    <row r="228" spans="1:31"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row>
    <row r="229" spans="1:31"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row>
    <row r="230" spans="1:31"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row>
    <row r="231" spans="1:31"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row>
    <row r="232" spans="1:31" s="316" customFormat="1" ht="24"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row>
    <row r="233" spans="1:31"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row>
    <row r="234" spans="1:31"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row>
    <row r="235" spans="1:31"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row>
    <row r="236" spans="1:31"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row>
    <row r="237" spans="1:31"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row>
    <row r="238" spans="1:31"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row>
    <row r="239" spans="1:31" s="316" customFormat="1" ht="12.95" customHeight="1" x14ac:dyDescent="0.2">
      <c r="A239" s="346"/>
      <c r="B239" s="362"/>
      <c r="C239" s="362"/>
      <c r="D239" s="577"/>
      <c r="E239" s="577"/>
      <c r="F239" s="577"/>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row>
    <row r="240" spans="1:31" s="310" customFormat="1" ht="12.95" customHeight="1" x14ac:dyDescent="0.2">
      <c r="A240" s="141"/>
      <c r="B240" s="577"/>
      <c r="C240" s="577"/>
      <c r="D240" s="362"/>
      <c r="E240" s="362"/>
      <c r="F240" s="362"/>
      <c r="G240" s="577"/>
      <c r="H240" s="577"/>
      <c r="I240" s="577"/>
      <c r="J240" s="577"/>
      <c r="K240" s="577"/>
      <c r="L240" s="577"/>
      <c r="M240" s="577"/>
      <c r="N240" s="577"/>
      <c r="O240" s="577"/>
      <c r="P240" s="577"/>
      <c r="Q240" s="577"/>
      <c r="R240" s="577"/>
      <c r="S240" s="577"/>
      <c r="T240" s="577"/>
      <c r="U240" s="577"/>
      <c r="V240" s="577"/>
      <c r="W240" s="577"/>
      <c r="X240" s="577"/>
      <c r="Y240" s="577"/>
      <c r="Z240" s="577"/>
      <c r="AA240" s="577"/>
      <c r="AB240" s="577"/>
      <c r="AC240" s="577"/>
      <c r="AD240" s="577"/>
      <c r="AE240" s="577"/>
    </row>
    <row r="241" spans="1:31"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row>
    <row r="242" spans="1:31"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row>
    <row r="243" spans="1:31"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row>
    <row r="244" spans="1:31"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row>
    <row r="245" spans="1:31"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row>
    <row r="246" spans="1:31"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row>
    <row r="247" spans="1:31"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row>
    <row r="248" spans="1:31"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row>
    <row r="249" spans="1:31"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row>
    <row r="250" spans="1:31" s="316" customFormat="1" ht="24"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row>
    <row r="251" spans="1:31"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row>
    <row r="252" spans="1:31"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row>
    <row r="253" spans="1:31"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row>
    <row r="254" spans="1:31" s="316" customFormat="1" ht="12.95" customHeight="1" x14ac:dyDescent="0.2">
      <c r="A254" s="346"/>
      <c r="B254" s="362"/>
      <c r="C254" s="362"/>
      <c r="D254" s="226"/>
      <c r="E254" s="226"/>
      <c r="F254" s="226"/>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row>
    <row r="255" spans="1:31" ht="12.95" customHeight="1" x14ac:dyDescent="0.2"/>
    <row r="256" spans="1:31" ht="12.95" customHeight="1" x14ac:dyDescent="0.2"/>
    <row r="257" spans="1:31" ht="12.95" customHeight="1" x14ac:dyDescent="0.2"/>
    <row r="258" spans="1:31" ht="12.95" customHeight="1" x14ac:dyDescent="0.2"/>
    <row r="259" spans="1:31" ht="12.95" customHeight="1" x14ac:dyDescent="0.2"/>
    <row r="260" spans="1:31" ht="12.95" customHeight="1" x14ac:dyDescent="0.2"/>
    <row r="261" spans="1:31" ht="12.95" customHeight="1" x14ac:dyDescent="0.2">
      <c r="D261" s="577"/>
      <c r="E261" s="577"/>
      <c r="F261" s="577"/>
    </row>
    <row r="262" spans="1:31" s="310" customFormat="1" ht="12.95" customHeight="1" x14ac:dyDescent="0.2">
      <c r="A262" s="141"/>
      <c r="B262" s="577"/>
      <c r="C262" s="577"/>
      <c r="D262" s="362"/>
      <c r="E262" s="362"/>
      <c r="F262" s="362"/>
      <c r="G262" s="577"/>
      <c r="H262" s="577"/>
      <c r="I262" s="577"/>
      <c r="J262" s="577"/>
      <c r="K262" s="577"/>
      <c r="L262" s="577"/>
      <c r="M262" s="577"/>
      <c r="N262" s="577"/>
      <c r="O262" s="577"/>
      <c r="P262" s="577"/>
      <c r="Q262" s="577"/>
      <c r="R262" s="577"/>
      <c r="S262" s="577"/>
      <c r="T262" s="577"/>
      <c r="U262" s="577"/>
      <c r="V262" s="577"/>
      <c r="W262" s="577"/>
      <c r="X262" s="577"/>
      <c r="Y262" s="577"/>
      <c r="Z262" s="577"/>
      <c r="AA262" s="577"/>
      <c r="AB262" s="577"/>
      <c r="AC262" s="577"/>
      <c r="AD262" s="577"/>
      <c r="AE262" s="577"/>
    </row>
    <row r="263" spans="1:31" s="316" customFormat="1" ht="12.95" customHeight="1" x14ac:dyDescent="0.2">
      <c r="A263" s="346"/>
      <c r="B263" s="362"/>
      <c r="C263" s="362"/>
      <c r="D263" s="362"/>
      <c r="E263" s="362"/>
      <c r="F263" s="362"/>
      <c r="G263" s="362"/>
      <c r="H263" s="362"/>
      <c r="I263" s="362"/>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row>
    <row r="264" spans="1:31"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row>
    <row r="265" spans="1:31"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row>
    <row r="266" spans="1:31"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row>
    <row r="267" spans="1:31"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row>
    <row r="268" spans="1:31"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row>
    <row r="269" spans="1:31"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row>
    <row r="270" spans="1:31"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row>
    <row r="271" spans="1:31"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row>
    <row r="272" spans="1:31" s="316" customFormat="1" ht="24"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row>
    <row r="273" spans="1:31"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row>
    <row r="274" spans="1:31"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row>
    <row r="275" spans="1:31"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row>
    <row r="276" spans="1:31"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row>
    <row r="277" spans="1:31"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row>
    <row r="278" spans="1:31"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row>
    <row r="279" spans="1:31" s="316" customFormat="1" ht="12.95" customHeight="1" x14ac:dyDescent="0.2">
      <c r="A279" s="346"/>
      <c r="B279" s="362"/>
      <c r="C279" s="362"/>
      <c r="D279" s="577"/>
      <c r="E279" s="577"/>
      <c r="F279" s="577"/>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row>
    <row r="280" spans="1:31" s="310" customFormat="1" ht="12.95" customHeight="1" x14ac:dyDescent="0.2">
      <c r="A280" s="141"/>
      <c r="B280" s="577"/>
      <c r="C280" s="577"/>
      <c r="D280" s="362"/>
      <c r="E280" s="362"/>
      <c r="F280" s="362"/>
      <c r="G280" s="577"/>
      <c r="H280" s="577"/>
      <c r="I280" s="577"/>
      <c r="J280" s="577"/>
      <c r="K280" s="577"/>
      <c r="L280" s="577"/>
      <c r="M280" s="577"/>
      <c r="N280" s="577"/>
      <c r="O280" s="577"/>
      <c r="P280" s="577"/>
      <c r="Q280" s="577"/>
      <c r="R280" s="577"/>
      <c r="S280" s="577"/>
      <c r="T280" s="577"/>
      <c r="U280" s="577"/>
      <c r="V280" s="577"/>
      <c r="W280" s="577"/>
      <c r="X280" s="577"/>
      <c r="Y280" s="577"/>
      <c r="Z280" s="577"/>
      <c r="AA280" s="577"/>
      <c r="AB280" s="577"/>
      <c r="AC280" s="577"/>
      <c r="AD280" s="577"/>
      <c r="AE280" s="577"/>
    </row>
    <row r="281" spans="1:31"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row>
    <row r="282" spans="1:31"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row>
    <row r="283" spans="1:31"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row>
    <row r="284" spans="1:31"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row>
    <row r="285" spans="1:31"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row>
    <row r="286" spans="1:31"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row>
    <row r="287" spans="1:31"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row>
    <row r="288" spans="1:31"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row>
    <row r="289" spans="1:31"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row>
    <row r="290" spans="1:31" s="316" customFormat="1" ht="24"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row>
    <row r="291" spans="1:31"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row>
    <row r="292" spans="1:31"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row>
    <row r="293" spans="1:31"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row>
    <row r="294" spans="1:31" s="316" customFormat="1" ht="12.95" customHeight="1" x14ac:dyDescent="0.2">
      <c r="A294" s="346"/>
      <c r="B294" s="362"/>
      <c r="C294" s="362"/>
      <c r="D294" s="226"/>
      <c r="E294" s="226"/>
      <c r="F294" s="226"/>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row>
    <row r="295" spans="1:31" ht="12.95" customHeight="1" x14ac:dyDescent="0.2"/>
    <row r="296" spans="1:31" ht="12.95" customHeight="1" x14ac:dyDescent="0.2"/>
    <row r="297" spans="1:31" ht="12.95" customHeight="1" x14ac:dyDescent="0.2"/>
    <row r="298" spans="1:31" ht="12.95" customHeight="1" x14ac:dyDescent="0.2"/>
    <row r="299" spans="1:31" ht="12.95" customHeight="1" x14ac:dyDescent="0.2"/>
    <row r="300" spans="1:31" ht="12.95" customHeight="1" x14ac:dyDescent="0.2"/>
    <row r="301" spans="1:31" ht="12.95" customHeight="1" x14ac:dyDescent="0.2">
      <c r="D301" s="577"/>
      <c r="E301" s="577"/>
      <c r="F301" s="577"/>
    </row>
    <row r="302" spans="1:31" s="310" customFormat="1" ht="12.95" customHeight="1" x14ac:dyDescent="0.2">
      <c r="A302" s="141"/>
      <c r="B302" s="577"/>
      <c r="C302" s="577"/>
      <c r="D302" s="362"/>
      <c r="E302" s="362"/>
      <c r="F302" s="362"/>
      <c r="G302" s="577"/>
      <c r="H302" s="577"/>
      <c r="I302" s="577"/>
      <c r="J302" s="577"/>
      <c r="K302" s="577"/>
      <c r="L302" s="577"/>
      <c r="M302" s="577"/>
      <c r="N302" s="577"/>
      <c r="O302" s="577"/>
      <c r="P302" s="577"/>
      <c r="Q302" s="577"/>
      <c r="R302" s="577"/>
      <c r="S302" s="577"/>
      <c r="T302" s="577"/>
      <c r="U302" s="577"/>
      <c r="V302" s="577"/>
      <c r="W302" s="577"/>
      <c r="X302" s="577"/>
      <c r="Y302" s="577"/>
      <c r="Z302" s="577"/>
      <c r="AA302" s="577"/>
      <c r="AB302" s="577"/>
      <c r="AC302" s="577"/>
      <c r="AD302" s="577"/>
      <c r="AE302" s="577"/>
    </row>
    <row r="303" spans="1:31" s="316" customFormat="1" ht="12.95" customHeight="1" x14ac:dyDescent="0.2">
      <c r="A303" s="346"/>
      <c r="B303" s="362"/>
      <c r="C303" s="362"/>
      <c r="D303" s="362"/>
      <c r="E303" s="362"/>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row>
    <row r="304" spans="1:31" s="316" customFormat="1" ht="12.9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row>
    <row r="305" spans="1:31"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row>
    <row r="306" spans="1:31"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row>
    <row r="307" spans="1:31"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row>
    <row r="308" spans="1:31"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row>
    <row r="309" spans="1:31"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row>
    <row r="310" spans="1:31"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row>
    <row r="311" spans="1:31"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row>
    <row r="312" spans="1:31" s="316" customFormat="1" ht="24"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row>
    <row r="313" spans="1:31"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row>
    <row r="314" spans="1:31"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row>
    <row r="315" spans="1:31"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row>
    <row r="316" spans="1:31"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row>
    <row r="317" spans="1:31"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row>
    <row r="318" spans="1:31"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row>
    <row r="319" spans="1:31"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row>
    <row r="320" spans="1:31"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row>
    <row r="321" spans="1:31"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row>
    <row r="322" spans="1:31"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row>
    <row r="323" spans="1:31" s="316" customFormat="1" ht="12.95" customHeight="1" x14ac:dyDescent="0.2">
      <c r="A323" s="346"/>
      <c r="B323" s="362"/>
      <c r="C323" s="362"/>
      <c r="D323" s="577"/>
      <c r="E323" s="577"/>
      <c r="F323" s="577"/>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row>
    <row r="324" spans="1:31" s="310" customFormat="1" ht="12.95" customHeight="1" x14ac:dyDescent="0.2">
      <c r="A324" s="141"/>
      <c r="B324" s="577"/>
      <c r="C324" s="577"/>
      <c r="D324" s="362"/>
      <c r="E324" s="362"/>
      <c r="F324" s="362"/>
      <c r="G324" s="577"/>
      <c r="H324" s="577"/>
      <c r="I324" s="577"/>
      <c r="J324" s="577"/>
      <c r="K324" s="577"/>
      <c r="L324" s="577"/>
      <c r="M324" s="577"/>
      <c r="N324" s="577"/>
      <c r="O324" s="577"/>
      <c r="P324" s="577"/>
      <c r="Q324" s="577"/>
      <c r="R324" s="577"/>
      <c r="S324" s="577"/>
      <c r="T324" s="577"/>
      <c r="U324" s="577"/>
      <c r="V324" s="577"/>
      <c r="W324" s="577"/>
      <c r="X324" s="577"/>
      <c r="Y324" s="577"/>
      <c r="Z324" s="577"/>
      <c r="AA324" s="577"/>
      <c r="AB324" s="577"/>
      <c r="AC324" s="577"/>
      <c r="AD324" s="577"/>
      <c r="AE324" s="577"/>
    </row>
    <row r="325" spans="1:31"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row>
    <row r="326" spans="1:31"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row>
    <row r="327" spans="1:31"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row>
    <row r="328" spans="1:31"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row>
    <row r="329" spans="1:31"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row>
    <row r="330" spans="1:31"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row>
    <row r="331" spans="1:31"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row>
    <row r="332" spans="1:31"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row>
    <row r="333" spans="1:31"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row>
    <row r="334" spans="1:31" s="316" customFormat="1" ht="24"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row>
    <row r="335" spans="1:31"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row>
    <row r="336" spans="1:31"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row>
    <row r="337" spans="1:31"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row>
    <row r="338" spans="1:31" s="316" customFormat="1" ht="12.95" customHeight="1" x14ac:dyDescent="0.2">
      <c r="A338" s="346"/>
      <c r="B338" s="362"/>
      <c r="C338" s="362"/>
      <c r="D338" s="226"/>
      <c r="E338" s="226"/>
      <c r="F338" s="226"/>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row>
    <row r="339" spans="1:31" ht="12.95" customHeight="1" x14ac:dyDescent="0.2"/>
    <row r="340" spans="1:31" ht="12.95" customHeight="1" x14ac:dyDescent="0.2"/>
    <row r="341" spans="1:31" ht="12.95" customHeight="1" x14ac:dyDescent="0.2"/>
    <row r="342" spans="1:31" ht="12.95" customHeight="1" x14ac:dyDescent="0.2"/>
    <row r="343" spans="1:31" ht="12.95" customHeight="1" x14ac:dyDescent="0.2"/>
    <row r="344" spans="1:31" ht="12.95" customHeight="1" x14ac:dyDescent="0.2"/>
    <row r="345" spans="1:31" ht="12.95" customHeight="1" x14ac:dyDescent="0.2">
      <c r="D345" s="577"/>
      <c r="E345" s="577"/>
      <c r="F345" s="577"/>
    </row>
    <row r="346" spans="1:31" s="310" customFormat="1" ht="12.95" customHeight="1" x14ac:dyDescent="0.2">
      <c r="A346" s="141"/>
      <c r="B346" s="577"/>
      <c r="C346" s="577"/>
      <c r="D346" s="362"/>
      <c r="E346" s="362"/>
      <c r="F346" s="362"/>
      <c r="G346" s="577"/>
      <c r="H346" s="577"/>
      <c r="I346" s="577"/>
      <c r="J346" s="577"/>
      <c r="K346" s="577"/>
      <c r="L346" s="577"/>
      <c r="M346" s="577"/>
      <c r="N346" s="577"/>
      <c r="O346" s="577"/>
      <c r="P346" s="577"/>
      <c r="Q346" s="577"/>
      <c r="R346" s="577"/>
      <c r="S346" s="577"/>
      <c r="T346" s="577"/>
      <c r="U346" s="577"/>
      <c r="V346" s="577"/>
      <c r="W346" s="577"/>
      <c r="X346" s="577"/>
      <c r="Y346" s="577"/>
      <c r="Z346" s="577"/>
      <c r="AA346" s="577"/>
      <c r="AB346" s="577"/>
      <c r="AC346" s="577"/>
      <c r="AD346" s="577"/>
      <c r="AE346" s="577"/>
    </row>
    <row r="347" spans="1:31" s="316" customFormat="1" ht="12.95" customHeight="1" x14ac:dyDescent="0.2">
      <c r="A347" s="346"/>
      <c r="B347" s="362"/>
      <c r="C347" s="362"/>
      <c r="D347" s="362"/>
      <c r="E347" s="362"/>
      <c r="F347" s="362"/>
      <c r="G347" s="362"/>
      <c r="H347" s="362"/>
      <c r="I347" s="362"/>
      <c r="J347" s="362"/>
      <c r="K347" s="362"/>
      <c r="L347" s="362"/>
      <c r="M347" s="362"/>
      <c r="N347" s="362"/>
      <c r="O347" s="362"/>
      <c r="P347" s="362"/>
      <c r="Q347" s="362"/>
      <c r="R347" s="362"/>
      <c r="S347" s="362"/>
      <c r="T347" s="362"/>
      <c r="U347" s="362"/>
      <c r="V347" s="362"/>
      <c r="W347" s="362"/>
      <c r="X347" s="362"/>
      <c r="Y347" s="362"/>
      <c r="Z347" s="362"/>
      <c r="AA347" s="362"/>
      <c r="AB347" s="362"/>
      <c r="AC347" s="362"/>
      <c r="AD347" s="362"/>
      <c r="AE347" s="362"/>
    </row>
    <row r="348" spans="1:31" s="316" customFormat="1" ht="12.95" customHeigh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row>
    <row r="349" spans="1:31"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row>
    <row r="350" spans="1:31"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row>
    <row r="351" spans="1:31"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row>
    <row r="352" spans="1:31"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row>
    <row r="353" spans="1:31"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row>
    <row r="354" spans="1:31"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row>
    <row r="355" spans="1:31"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row>
    <row r="356" spans="1:31" s="316" customFormat="1" ht="24"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row>
    <row r="357" spans="1:31"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row>
    <row r="358" spans="1:31"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row>
    <row r="359" spans="1:31"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row>
    <row r="360" spans="1:31"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row>
    <row r="361" spans="1:31"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row>
    <row r="362" spans="1:31"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row>
    <row r="363" spans="1:31" s="316" customFormat="1" ht="12.95" customHeight="1" x14ac:dyDescent="0.2">
      <c r="A363" s="346"/>
      <c r="B363" s="362"/>
      <c r="C363" s="362"/>
      <c r="D363" s="577"/>
      <c r="E363" s="577"/>
      <c r="F363" s="577"/>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row>
    <row r="364" spans="1:31" s="310" customFormat="1" ht="12.95" customHeight="1" x14ac:dyDescent="0.2">
      <c r="A364" s="141"/>
      <c r="B364" s="577"/>
      <c r="C364" s="577"/>
      <c r="D364" s="362"/>
      <c r="E364" s="362"/>
      <c r="F364" s="362"/>
      <c r="G364" s="577"/>
      <c r="H364" s="577"/>
      <c r="I364" s="577"/>
      <c r="J364" s="577"/>
      <c r="K364" s="577"/>
      <c r="L364" s="577"/>
      <c r="M364" s="577"/>
      <c r="N364" s="577"/>
      <c r="O364" s="577"/>
      <c r="P364" s="577"/>
      <c r="Q364" s="577"/>
      <c r="R364" s="577"/>
      <c r="S364" s="577"/>
      <c r="T364" s="577"/>
      <c r="U364" s="577"/>
      <c r="V364" s="577"/>
      <c r="W364" s="577"/>
      <c r="X364" s="577"/>
      <c r="Y364" s="577"/>
      <c r="Z364" s="577"/>
      <c r="AA364" s="577"/>
      <c r="AB364" s="577"/>
      <c r="AC364" s="577"/>
      <c r="AD364" s="577"/>
      <c r="AE364" s="577"/>
    </row>
    <row r="365" spans="1:31"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row>
    <row r="366" spans="1:31" s="316" customFormat="1" ht="12.9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row>
    <row r="367" spans="1:31" s="316" customFormat="1" ht="12.95" customHeigh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row>
    <row r="368" spans="1:31"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row>
    <row r="369" spans="1:31"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row>
    <row r="370" spans="1:31"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row>
    <row r="371" spans="1:31"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row>
    <row r="372" spans="1:31"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row>
    <row r="373" spans="1:31"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row>
    <row r="374" spans="1:31" s="316" customFormat="1" ht="24"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row>
    <row r="375" spans="1:31"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row>
    <row r="376" spans="1:31"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row>
    <row r="377" spans="1:31"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row>
    <row r="378" spans="1:31" s="316" customFormat="1" ht="10.5" customHeight="1" x14ac:dyDescent="0.2">
      <c r="A378" s="346"/>
      <c r="B378" s="362"/>
      <c r="C378" s="362"/>
      <c r="D378" s="226"/>
      <c r="E378" s="226"/>
      <c r="F378" s="226"/>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row>
    <row r="379" spans="1:31" ht="12.95" customHeight="1" x14ac:dyDescent="0.2"/>
    <row r="380" spans="1:31" ht="12.95" customHeight="1" x14ac:dyDescent="0.2"/>
    <row r="381" spans="1:31" ht="12.95" customHeight="1" x14ac:dyDescent="0.2"/>
    <row r="382" spans="1:31" ht="12.95" customHeight="1" x14ac:dyDescent="0.2"/>
    <row r="383" spans="1:31" ht="12.95" customHeight="1" x14ac:dyDescent="0.2"/>
    <row r="384" spans="1:31" ht="12.95" customHeight="1" x14ac:dyDescent="0.2"/>
    <row r="385" spans="1:31" ht="12.95" customHeight="1" x14ac:dyDescent="0.2">
      <c r="D385" s="577"/>
      <c r="E385" s="577"/>
      <c r="F385" s="577"/>
    </row>
    <row r="386" spans="1:31" s="310" customFormat="1" ht="12.95" customHeight="1" x14ac:dyDescent="0.2">
      <c r="A386" s="141"/>
      <c r="B386" s="577"/>
      <c r="C386" s="577"/>
      <c r="D386" s="362"/>
      <c r="E386" s="362"/>
      <c r="F386" s="362"/>
      <c r="G386" s="577"/>
      <c r="H386" s="577"/>
      <c r="I386" s="577"/>
      <c r="J386" s="577"/>
      <c r="K386" s="577"/>
      <c r="L386" s="577"/>
      <c r="M386" s="577"/>
      <c r="N386" s="577"/>
      <c r="O386" s="577"/>
      <c r="P386" s="577"/>
      <c r="Q386" s="577"/>
      <c r="R386" s="577"/>
      <c r="S386" s="577"/>
      <c r="T386" s="577"/>
      <c r="U386" s="577"/>
      <c r="V386" s="577"/>
      <c r="W386" s="577"/>
      <c r="X386" s="577"/>
      <c r="Y386" s="577"/>
      <c r="Z386" s="577"/>
      <c r="AA386" s="577"/>
      <c r="AB386" s="577"/>
      <c r="AC386" s="577"/>
      <c r="AD386" s="577"/>
      <c r="AE386" s="577"/>
    </row>
    <row r="387" spans="1:31" s="316" customFormat="1" ht="12.95" customHeight="1" x14ac:dyDescent="0.2">
      <c r="A387" s="346"/>
      <c r="B387" s="362"/>
      <c r="C387" s="362"/>
      <c r="D387" s="362"/>
      <c r="E387" s="362"/>
      <c r="F387" s="362"/>
      <c r="G387" s="362"/>
      <c r="H387" s="362"/>
      <c r="I387" s="362"/>
      <c r="J387" s="362"/>
      <c r="K387" s="362"/>
      <c r="L387" s="362"/>
      <c r="M387" s="362"/>
      <c r="N387" s="362"/>
      <c r="O387" s="362"/>
      <c r="P387" s="362"/>
      <c r="Q387" s="362"/>
      <c r="R387" s="362"/>
      <c r="S387" s="362"/>
      <c r="T387" s="362"/>
      <c r="U387" s="362"/>
      <c r="V387" s="362"/>
      <c r="W387" s="362"/>
      <c r="X387" s="362"/>
      <c r="Y387" s="362"/>
      <c r="Z387" s="362"/>
      <c r="AA387" s="362"/>
      <c r="AB387" s="362"/>
      <c r="AC387" s="362"/>
      <c r="AD387" s="362"/>
      <c r="AE387" s="362"/>
    </row>
    <row r="388" spans="1:31" s="316" customFormat="1" ht="12.95" customHeigh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row>
    <row r="389" spans="1:31"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row>
    <row r="390" spans="1:31"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row>
    <row r="391" spans="1:31"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row>
    <row r="392" spans="1:31"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row>
    <row r="393" spans="1:31"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row>
    <row r="394" spans="1:31"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row>
    <row r="395" spans="1:31"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row>
    <row r="396" spans="1:31" s="316" customFormat="1" ht="24"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row>
    <row r="397" spans="1:31"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row>
    <row r="398" spans="1:31"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row>
    <row r="399" spans="1:31"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row>
    <row r="400" spans="1:31"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row>
    <row r="401" spans="1:31"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row>
    <row r="402" spans="1:31"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row>
    <row r="403" spans="1:31" s="316" customFormat="1" ht="12.95" customHeight="1" x14ac:dyDescent="0.2">
      <c r="A403" s="346"/>
      <c r="B403" s="362"/>
      <c r="C403" s="362"/>
      <c r="D403" s="577"/>
      <c r="E403" s="577"/>
      <c r="F403" s="577"/>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row>
    <row r="404" spans="1:31" s="310" customFormat="1" ht="12.95" customHeight="1" x14ac:dyDescent="0.2">
      <c r="A404" s="141"/>
      <c r="B404" s="577"/>
      <c r="C404" s="577"/>
      <c r="D404" s="362"/>
      <c r="E404" s="362"/>
      <c r="F404" s="362"/>
      <c r="G404" s="577"/>
      <c r="H404" s="577"/>
      <c r="I404" s="577"/>
      <c r="J404" s="577"/>
      <c r="K404" s="577"/>
      <c r="L404" s="577"/>
      <c r="M404" s="577"/>
      <c r="N404" s="577"/>
      <c r="O404" s="577"/>
      <c r="P404" s="577"/>
      <c r="Q404" s="577"/>
      <c r="R404" s="577"/>
      <c r="S404" s="577"/>
      <c r="T404" s="577"/>
      <c r="U404" s="577"/>
      <c r="V404" s="577"/>
      <c r="W404" s="577"/>
      <c r="X404" s="577"/>
      <c r="Y404" s="577"/>
      <c r="Z404" s="577"/>
      <c r="AA404" s="577"/>
      <c r="AB404" s="577"/>
      <c r="AC404" s="577"/>
      <c r="AD404" s="577"/>
      <c r="AE404" s="577"/>
    </row>
    <row r="405" spans="1:31"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row>
    <row r="406" spans="1:31"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row>
    <row r="407" spans="1:31" s="316" customFormat="1" ht="12.95" customHeigh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row>
    <row r="408" spans="1:31"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row>
    <row r="409" spans="1:31"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row>
    <row r="410" spans="1:31"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row>
    <row r="411" spans="1:31"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row>
    <row r="412" spans="1:31"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row>
    <row r="413" spans="1:31"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row>
    <row r="414" spans="1:31" s="316" customFormat="1" ht="24"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row>
    <row r="415" spans="1:31" s="316" customFormat="1" ht="12.95"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row>
    <row r="416" spans="1:31" s="316" customFormat="1" ht="12.95"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row>
    <row r="417" spans="1:31"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row>
    <row r="418" spans="1:31" s="316" customFormat="1" ht="12.95" customHeight="1" x14ac:dyDescent="0.2">
      <c r="A418" s="346"/>
      <c r="B418" s="362"/>
      <c r="C418" s="362"/>
      <c r="D418" s="226"/>
      <c r="E418" s="226"/>
      <c r="F418" s="226"/>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row>
  </sheetData>
  <hyperlinks>
    <hyperlink ref="A1" location="Мазмуну!A1" display="МАЗМУНУНА  кайтуу" xr:uid="{00000000-0004-0000-9300-000000000000}"/>
  </hyperlinks>
  <pageMargins left="0.7" right="0.7" top="0.75" bottom="0.75" header="0.3" footer="0.3"/>
  <pageSetup paperSize="9"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AF420"/>
  <sheetViews>
    <sheetView workbookViewId="0">
      <selection activeCell="O38" sqref="O38"/>
    </sheetView>
  </sheetViews>
  <sheetFormatPr defaultColWidth="9.28515625" defaultRowHeight="12" x14ac:dyDescent="0.2"/>
  <cols>
    <col min="1" max="1" width="43" style="152" customWidth="1"/>
    <col min="2" max="2" width="9.28515625" style="226" hidden="1" customWidth="1"/>
    <col min="3" max="5" width="8.7109375" style="226" hidden="1" customWidth="1"/>
    <col min="6" max="6" width="8.71093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564</v>
      </c>
      <c r="B2" s="574"/>
      <c r="C2" s="574"/>
      <c r="D2" s="574"/>
      <c r="E2" s="574"/>
      <c r="P2" s="574"/>
      <c r="Q2" s="574"/>
      <c r="R2" s="574"/>
      <c r="S2" s="574"/>
      <c r="T2" s="574"/>
    </row>
    <row r="3" spans="1:32" s="573" customFormat="1" ht="18" customHeight="1" x14ac:dyDescent="0.25">
      <c r="A3" s="581" t="s">
        <v>565</v>
      </c>
      <c r="B3" s="574"/>
      <c r="C3" s="574"/>
      <c r="D3" s="574"/>
      <c r="E3" s="574"/>
      <c r="P3" s="574"/>
      <c r="Q3" s="574"/>
      <c r="R3" s="574"/>
      <c r="S3" s="574"/>
      <c r="T3" s="574"/>
    </row>
    <row r="4" spans="1:32" ht="18" customHeight="1" thickBot="1" x14ac:dyDescent="0.25">
      <c r="A4" s="139" t="s">
        <v>524</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ht="12.75" customHeigh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9" customHeight="1" x14ac:dyDescent="0.2">
      <c r="A7" s="360" t="s">
        <v>561</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ht="12.95" customHeigh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2.95" customHeight="1" x14ac:dyDescent="0.2">
      <c r="A9" s="346" t="s">
        <v>489</v>
      </c>
      <c r="B9" s="39">
        <v>18.5</v>
      </c>
      <c r="C9" s="39">
        <v>15.8</v>
      </c>
      <c r="D9" s="39">
        <v>22.3</v>
      </c>
      <c r="E9" s="39">
        <v>20</v>
      </c>
      <c r="F9" s="39">
        <v>21.6</v>
      </c>
      <c r="G9" s="39">
        <v>18.5</v>
      </c>
      <c r="H9" s="39">
        <v>21.6</v>
      </c>
      <c r="I9" s="39">
        <v>25.6</v>
      </c>
      <c r="J9" s="39">
        <v>27.6</v>
      </c>
      <c r="K9" s="39">
        <v>32.4</v>
      </c>
      <c r="L9" s="39">
        <v>28</v>
      </c>
      <c r="M9" s="39">
        <v>29.780671552865019</v>
      </c>
      <c r="N9" s="362"/>
      <c r="O9" s="362"/>
      <c r="P9" s="362"/>
      <c r="Q9" s="362"/>
      <c r="R9" s="362"/>
      <c r="S9" s="362"/>
      <c r="T9" s="362"/>
      <c r="U9" s="362"/>
      <c r="V9" s="362"/>
      <c r="W9" s="362"/>
      <c r="X9" s="362"/>
      <c r="Y9" s="362"/>
      <c r="Z9" s="362"/>
      <c r="AA9" s="362"/>
      <c r="AB9" s="362"/>
      <c r="AC9" s="362"/>
      <c r="AD9" s="362"/>
      <c r="AE9" s="362"/>
      <c r="AF9" s="362"/>
    </row>
    <row r="10" spans="1:32" s="316" customFormat="1" ht="12.9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5</v>
      </c>
      <c r="C11" s="39">
        <v>2.8</v>
      </c>
      <c r="D11" s="39">
        <v>9.6999999999999993</v>
      </c>
      <c r="E11" s="39">
        <v>5.5</v>
      </c>
      <c r="F11" s="39">
        <v>3.1</v>
      </c>
      <c r="G11" s="39">
        <v>4.2</v>
      </c>
      <c r="H11" s="39">
        <v>7.7</v>
      </c>
      <c r="I11" s="39">
        <v>15.5</v>
      </c>
      <c r="J11" s="39">
        <v>18.100000000000001</v>
      </c>
      <c r="K11" s="39">
        <v>23</v>
      </c>
      <c r="L11" s="39">
        <v>17.3</v>
      </c>
      <c r="M11" s="39">
        <v>18.969943086694446</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2.95" customHeight="1" x14ac:dyDescent="0.2">
      <c r="A12" s="349" t="s">
        <v>491</v>
      </c>
      <c r="B12" s="39">
        <v>1.5</v>
      </c>
      <c r="C12" s="39">
        <v>1.1000000000000001</v>
      </c>
      <c r="D12" s="39">
        <v>1.3</v>
      </c>
      <c r="E12" s="39">
        <v>1</v>
      </c>
      <c r="F12" s="39">
        <v>1.8</v>
      </c>
      <c r="G12" s="39">
        <v>1.3</v>
      </c>
      <c r="H12" s="39">
        <v>0.7</v>
      </c>
      <c r="I12" s="39">
        <v>0.5</v>
      </c>
      <c r="J12" s="39">
        <v>0.7</v>
      </c>
      <c r="K12" s="39">
        <v>0.5</v>
      </c>
      <c r="L12" s="39">
        <v>0.5</v>
      </c>
      <c r="M12" s="39">
        <v>0.40228880561598634</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9" t="s">
        <v>492</v>
      </c>
      <c r="B13" s="39">
        <v>5.8</v>
      </c>
      <c r="C13" s="39">
        <v>7.1</v>
      </c>
      <c r="D13" s="39">
        <v>9.5</v>
      </c>
      <c r="E13" s="39">
        <v>9.6</v>
      </c>
      <c r="F13" s="39">
        <v>9.9</v>
      </c>
      <c r="G13" s="39">
        <v>8.6999999999999993</v>
      </c>
      <c r="H13" s="39">
        <v>7.8</v>
      </c>
      <c r="I13" s="39">
        <v>8.1</v>
      </c>
      <c r="J13" s="39">
        <v>7.4</v>
      </c>
      <c r="K13" s="39">
        <v>7.2</v>
      </c>
      <c r="L13" s="39">
        <v>7</v>
      </c>
      <c r="M13" s="39">
        <v>7.5184609035888013</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6" t="s">
        <v>493</v>
      </c>
      <c r="B14" s="39">
        <v>21.7</v>
      </c>
      <c r="C14" s="39">
        <v>21.3</v>
      </c>
      <c r="D14" s="39">
        <v>20.9</v>
      </c>
      <c r="E14" s="39">
        <v>20.9</v>
      </c>
      <c r="F14" s="39">
        <v>18.600000000000001</v>
      </c>
      <c r="G14" s="39">
        <v>19</v>
      </c>
      <c r="H14" s="39">
        <v>16.100000000000001</v>
      </c>
      <c r="I14" s="39">
        <v>15.5</v>
      </c>
      <c r="J14" s="39">
        <v>13.7</v>
      </c>
      <c r="K14" s="39">
        <v>14.5</v>
      </c>
      <c r="L14" s="39">
        <v>17.2</v>
      </c>
      <c r="M14" s="39">
        <v>20.835777340379025</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2.95" customHeight="1" x14ac:dyDescent="0.2">
      <c r="A15" s="346" t="s">
        <v>494</v>
      </c>
      <c r="B15" s="39">
        <v>3.7</v>
      </c>
      <c r="C15" s="39">
        <v>3.6</v>
      </c>
      <c r="D15" s="39">
        <v>3.5</v>
      </c>
      <c r="E15" s="39">
        <v>3.5</v>
      </c>
      <c r="F15" s="39">
        <v>3.2</v>
      </c>
      <c r="G15" s="39">
        <v>3.3</v>
      </c>
      <c r="H15" s="39">
        <v>3.1</v>
      </c>
      <c r="I15" s="39">
        <v>2.7</v>
      </c>
      <c r="J15" s="39">
        <v>2.6</v>
      </c>
      <c r="K15" s="39">
        <v>2.6</v>
      </c>
      <c r="L15" s="39">
        <v>2.1</v>
      </c>
      <c r="M15" s="39">
        <v>1.4162748036602899</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75" customHeight="1" x14ac:dyDescent="0.2">
      <c r="A16" s="346" t="s">
        <v>495</v>
      </c>
      <c r="B16" s="39">
        <v>19.7</v>
      </c>
      <c r="C16" s="39">
        <v>18.100000000000001</v>
      </c>
      <c r="D16" s="39">
        <v>17</v>
      </c>
      <c r="E16" s="39">
        <v>17.899999999999999</v>
      </c>
      <c r="F16" s="39">
        <v>20.100000000000001</v>
      </c>
      <c r="G16" s="39">
        <v>18</v>
      </c>
      <c r="H16" s="39">
        <v>21</v>
      </c>
      <c r="I16" s="39">
        <v>18.600000000000001</v>
      </c>
      <c r="J16" s="39">
        <v>18.7</v>
      </c>
      <c r="K16" s="39">
        <v>15.3</v>
      </c>
      <c r="L16" s="39">
        <v>14</v>
      </c>
      <c r="M16" s="39">
        <v>11.962100648662151</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95" customHeight="1" x14ac:dyDescent="0.2">
      <c r="A17" s="346" t="s">
        <v>496</v>
      </c>
      <c r="B17" s="39">
        <v>36.4</v>
      </c>
      <c r="C17" s="39">
        <v>41.2</v>
      </c>
      <c r="D17" s="39">
        <v>36.299999999999997</v>
      </c>
      <c r="E17" s="39">
        <v>37.799999999999997</v>
      </c>
      <c r="F17" s="39">
        <v>36.5</v>
      </c>
      <c r="G17" s="39">
        <v>41.2</v>
      </c>
      <c r="H17" s="39">
        <v>38.200000000000003</v>
      </c>
      <c r="I17" s="39">
        <v>37.5</v>
      </c>
      <c r="J17" s="39">
        <v>37.299999999999997</v>
      </c>
      <c r="K17" s="39">
        <v>35.200000000000003</v>
      </c>
      <c r="L17" s="39">
        <v>38.700000000000003</v>
      </c>
      <c r="M17" s="39">
        <v>36.005175654433501</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95" customHeight="1"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ht="13.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ht="13.5" customHeigh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ht="13.5" customHeigh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573" customFormat="1" ht="18" customHeight="1" x14ac:dyDescent="0.25">
      <c r="A22" s="154" t="s">
        <v>566</v>
      </c>
      <c r="B22" s="581"/>
      <c r="C22" s="581"/>
      <c r="D22" s="581"/>
      <c r="E22" s="581"/>
      <c r="F22" s="581"/>
      <c r="P22" s="574"/>
      <c r="Q22" s="574"/>
      <c r="R22" s="574"/>
      <c r="S22" s="574"/>
      <c r="T22" s="574"/>
    </row>
    <row r="23" spans="1:32" s="573" customFormat="1" ht="18" customHeight="1" x14ac:dyDescent="0.25">
      <c r="A23" s="154" t="s">
        <v>567</v>
      </c>
      <c r="B23" s="581"/>
      <c r="C23" s="581"/>
      <c r="D23" s="581"/>
      <c r="E23" s="581"/>
      <c r="F23" s="581"/>
      <c r="P23" s="574"/>
      <c r="Q23" s="574"/>
      <c r="R23" s="574"/>
      <c r="S23" s="574"/>
      <c r="T23" s="574"/>
    </row>
    <row r="24" spans="1:32" s="585" customFormat="1" ht="18" customHeight="1" thickBot="1" x14ac:dyDescent="0.25">
      <c r="A24" s="139" t="s">
        <v>534</v>
      </c>
      <c r="B24" s="593"/>
      <c r="C24" s="593"/>
      <c r="D24" s="593"/>
      <c r="E24" s="593"/>
      <c r="F24" s="593"/>
      <c r="G24" s="306"/>
      <c r="H24" s="306"/>
      <c r="I24" s="306"/>
      <c r="J24" s="306"/>
      <c r="K24" s="306"/>
      <c r="L24" s="306"/>
      <c r="M24" s="306"/>
    </row>
    <row r="25" spans="1:32" s="310" customFormat="1" ht="18" customHeight="1" thickBot="1" x14ac:dyDescent="0.25">
      <c r="A25" s="580"/>
      <c r="B25" s="580">
        <v>2014</v>
      </c>
      <c r="C25" s="580">
        <v>2015</v>
      </c>
      <c r="D25" s="580">
        <v>2015</v>
      </c>
      <c r="E25" s="580">
        <v>2017</v>
      </c>
      <c r="F25" s="580">
        <v>2018</v>
      </c>
      <c r="G25" s="575">
        <v>2019</v>
      </c>
      <c r="H25" s="580">
        <v>2020</v>
      </c>
      <c r="I25" s="575">
        <v>2021</v>
      </c>
      <c r="J25" s="580">
        <v>2022</v>
      </c>
      <c r="K25" s="575">
        <v>2023</v>
      </c>
      <c r="L25" s="580">
        <v>2024</v>
      </c>
      <c r="M25" s="575">
        <v>2025</v>
      </c>
      <c r="N25" s="577"/>
      <c r="O25" s="577"/>
      <c r="P25" s="577"/>
      <c r="Q25" s="577"/>
      <c r="R25" s="577"/>
      <c r="S25" s="577"/>
      <c r="T25" s="577"/>
      <c r="U25" s="577"/>
      <c r="V25" s="577"/>
      <c r="W25" s="577"/>
      <c r="X25" s="577"/>
      <c r="Y25" s="577"/>
      <c r="Z25" s="577"/>
      <c r="AA25" s="577"/>
      <c r="AB25" s="577"/>
      <c r="AC25" s="577"/>
      <c r="AD25" s="577"/>
      <c r="AE25" s="577"/>
      <c r="AF25" s="577"/>
    </row>
    <row r="26" spans="1:32" s="312" customFormat="1" ht="13.5" customHeight="1" x14ac:dyDescent="0.2">
      <c r="A26" s="141"/>
      <c r="B26" s="578"/>
      <c r="C26" s="578"/>
      <c r="D26" s="578"/>
      <c r="E26" s="578"/>
      <c r="F26" s="578"/>
      <c r="G26" s="577"/>
      <c r="H26" s="577"/>
      <c r="I26" s="577"/>
      <c r="J26" s="577"/>
      <c r="K26" s="577"/>
      <c r="L26" s="577"/>
      <c r="M26" s="577"/>
      <c r="N26" s="578"/>
      <c r="O26" s="578"/>
      <c r="P26" s="578"/>
      <c r="Q26" s="578"/>
      <c r="R26" s="578"/>
      <c r="S26" s="578"/>
      <c r="T26" s="578"/>
      <c r="U26" s="578"/>
      <c r="V26" s="578"/>
      <c r="W26" s="578"/>
      <c r="X26" s="578"/>
      <c r="Y26" s="578"/>
      <c r="Z26" s="578"/>
      <c r="AA26" s="578"/>
      <c r="AB26" s="578"/>
      <c r="AC26" s="578"/>
      <c r="AD26" s="578"/>
      <c r="AE26" s="578"/>
      <c r="AF26" s="578"/>
    </row>
    <row r="27" spans="1:32" s="316" customFormat="1" ht="39" customHeight="1" x14ac:dyDescent="0.2">
      <c r="A27" s="360" t="s">
        <v>561</v>
      </c>
      <c r="B27" s="323">
        <v>100</v>
      </c>
      <c r="C27" s="323">
        <v>100</v>
      </c>
      <c r="D27" s="323">
        <v>100</v>
      </c>
      <c r="E27" s="323">
        <v>100</v>
      </c>
      <c r="F27" s="323">
        <v>100</v>
      </c>
      <c r="G27" s="323">
        <v>100</v>
      </c>
      <c r="H27" s="323">
        <v>100</v>
      </c>
      <c r="I27" s="323">
        <v>100</v>
      </c>
      <c r="J27" s="323">
        <v>100</v>
      </c>
      <c r="K27" s="323">
        <v>100</v>
      </c>
      <c r="L27" s="323">
        <v>100</v>
      </c>
      <c r="M27" s="323">
        <v>100</v>
      </c>
      <c r="N27" s="362"/>
      <c r="O27" s="362"/>
      <c r="P27" s="362"/>
      <c r="Q27" s="362"/>
      <c r="R27" s="362"/>
      <c r="S27" s="362"/>
      <c r="T27" s="362"/>
      <c r="U27" s="362"/>
      <c r="V27" s="362"/>
      <c r="W27" s="362"/>
      <c r="X27" s="362"/>
      <c r="Y27" s="362"/>
      <c r="Z27" s="362"/>
      <c r="AA27" s="362"/>
      <c r="AB27" s="362"/>
      <c r="AC27" s="362"/>
      <c r="AD27" s="362"/>
      <c r="AE27" s="362"/>
      <c r="AF27" s="362"/>
    </row>
    <row r="28" spans="1:32" s="316" customFormat="1" ht="12.95" customHeigh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489</v>
      </c>
      <c r="B29" s="39">
        <v>20.8</v>
      </c>
      <c r="C29" s="39">
        <v>15.1</v>
      </c>
      <c r="D29" s="39">
        <v>18.899999999999999</v>
      </c>
      <c r="E29" s="39">
        <v>18.7</v>
      </c>
      <c r="F29" s="39">
        <v>17.7</v>
      </c>
      <c r="G29" s="39">
        <v>22.6</v>
      </c>
      <c r="H29" s="39">
        <v>19.899999999999999</v>
      </c>
      <c r="I29" s="39">
        <v>35.200000000000003</v>
      </c>
      <c r="J29" s="39">
        <v>33.700000000000003</v>
      </c>
      <c r="K29" s="39">
        <v>23</v>
      </c>
      <c r="L29" s="39">
        <v>23.4</v>
      </c>
      <c r="M29" s="39">
        <v>24.607000708875763</v>
      </c>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 customHeight="1" x14ac:dyDescent="0.2">
      <c r="A31" s="349" t="s">
        <v>490</v>
      </c>
      <c r="B31" s="39">
        <v>6.8</v>
      </c>
      <c r="C31" s="39">
        <v>5.4</v>
      </c>
      <c r="D31" s="39">
        <v>14.8</v>
      </c>
      <c r="E31" s="39">
        <v>13.5</v>
      </c>
      <c r="F31" s="39">
        <v>10.8</v>
      </c>
      <c r="G31" s="39">
        <v>12.5</v>
      </c>
      <c r="H31" s="39">
        <v>14.6</v>
      </c>
      <c r="I31" s="39">
        <v>23.9</v>
      </c>
      <c r="J31" s="39">
        <v>28.2</v>
      </c>
      <c r="K31" s="39">
        <v>16.8</v>
      </c>
      <c r="L31" s="39">
        <v>16.8</v>
      </c>
      <c r="M31" s="39">
        <v>19.453625622665921</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2.95" customHeight="1" x14ac:dyDescent="0.2">
      <c r="A32" s="349" t="s">
        <v>491</v>
      </c>
      <c r="B32" s="39">
        <v>5.9</v>
      </c>
      <c r="C32" s="39">
        <v>3.1</v>
      </c>
      <c r="D32" s="39">
        <v>2.4</v>
      </c>
      <c r="E32" s="39">
        <v>1.9</v>
      </c>
      <c r="F32" s="39">
        <v>1.4</v>
      </c>
      <c r="G32" s="39">
        <v>3.5</v>
      </c>
      <c r="H32" s="39">
        <v>2.2999999999999998</v>
      </c>
      <c r="I32" s="39">
        <v>0.8</v>
      </c>
      <c r="J32" s="39">
        <v>1.6</v>
      </c>
      <c r="K32" s="39">
        <v>2.7</v>
      </c>
      <c r="L32" s="39">
        <v>1.1000000000000001</v>
      </c>
      <c r="M32" s="39">
        <v>1.4674093207866907</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492</v>
      </c>
      <c r="B33" s="39">
        <v>1.2</v>
      </c>
      <c r="C33" s="39">
        <v>0.9</v>
      </c>
      <c r="D33" s="39">
        <v>1.3</v>
      </c>
      <c r="E33" s="39">
        <v>0.6</v>
      </c>
      <c r="F33" s="39">
        <v>0.8</v>
      </c>
      <c r="G33" s="39">
        <v>0.5</v>
      </c>
      <c r="H33" s="39">
        <v>0.7</v>
      </c>
      <c r="I33" s="39">
        <v>0.9</v>
      </c>
      <c r="J33" s="39">
        <v>0.8</v>
      </c>
      <c r="K33" s="39">
        <v>0.8</v>
      </c>
      <c r="L33" s="39">
        <v>0.9</v>
      </c>
      <c r="M33" s="39">
        <v>0.69700706612529684</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6" t="s">
        <v>493</v>
      </c>
      <c r="B34" s="39">
        <v>39.6</v>
      </c>
      <c r="C34" s="39">
        <v>37.1</v>
      </c>
      <c r="D34" s="39">
        <v>42.7</v>
      </c>
      <c r="E34" s="39">
        <v>31.8</v>
      </c>
      <c r="F34" s="39">
        <v>27.1</v>
      </c>
      <c r="G34" s="39">
        <v>30.1</v>
      </c>
      <c r="H34" s="39">
        <v>31.8</v>
      </c>
      <c r="I34" s="39">
        <v>33.9</v>
      </c>
      <c r="J34" s="39">
        <v>35.299999999999997</v>
      </c>
      <c r="K34" s="39">
        <v>42.4</v>
      </c>
      <c r="L34" s="39">
        <v>45.2</v>
      </c>
      <c r="M34" s="39">
        <v>43.122905502496522</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494</v>
      </c>
      <c r="B35" s="39">
        <v>6</v>
      </c>
      <c r="C35" s="39">
        <v>6.5</v>
      </c>
      <c r="D35" s="39">
        <v>7.1</v>
      </c>
      <c r="E35" s="39">
        <v>4.0999999999999996</v>
      </c>
      <c r="F35" s="39">
        <v>4.0999999999999996</v>
      </c>
      <c r="G35" s="39">
        <v>5.0999999999999996</v>
      </c>
      <c r="H35" s="39">
        <v>5.4</v>
      </c>
      <c r="I35" s="39">
        <v>5.5</v>
      </c>
      <c r="J35" s="39">
        <v>5.7</v>
      </c>
      <c r="K35" s="39">
        <v>7.2</v>
      </c>
      <c r="L35" s="39">
        <v>6.7</v>
      </c>
      <c r="M35" s="39">
        <v>4.6352445985101891</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495</v>
      </c>
      <c r="B36" s="39">
        <v>5.8</v>
      </c>
      <c r="C36" s="39">
        <v>4.5999999999999996</v>
      </c>
      <c r="D36" s="39">
        <v>3.3</v>
      </c>
      <c r="E36" s="39">
        <v>3</v>
      </c>
      <c r="F36" s="39">
        <v>4.4000000000000004</v>
      </c>
      <c r="G36" s="39">
        <v>5.2</v>
      </c>
      <c r="H36" s="39">
        <v>7</v>
      </c>
      <c r="I36" s="39">
        <v>4.9000000000000004</v>
      </c>
      <c r="J36" s="39">
        <v>3.9</v>
      </c>
      <c r="K36" s="39">
        <v>4.8</v>
      </c>
      <c r="L36" s="39">
        <v>4.3</v>
      </c>
      <c r="M36" s="39">
        <v>4.1261884985110173</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496</v>
      </c>
      <c r="B37" s="39">
        <v>27.8</v>
      </c>
      <c r="C37" s="39">
        <v>36.799999999999997</v>
      </c>
      <c r="D37" s="39">
        <v>27.9</v>
      </c>
      <c r="E37" s="39">
        <v>42.4</v>
      </c>
      <c r="F37" s="39">
        <v>46.6</v>
      </c>
      <c r="G37" s="39">
        <v>37</v>
      </c>
      <c r="H37" s="39">
        <v>35.9</v>
      </c>
      <c r="I37" s="39">
        <v>20.5</v>
      </c>
      <c r="J37" s="39">
        <v>21.4</v>
      </c>
      <c r="K37" s="39">
        <v>22.5</v>
      </c>
      <c r="L37" s="39">
        <v>20.399999999999999</v>
      </c>
      <c r="M37" s="39">
        <v>23.508660691606512</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thickBot="1" x14ac:dyDescent="0.25">
      <c r="A38" s="350"/>
      <c r="B38" s="341"/>
      <c r="C38" s="341"/>
      <c r="D38" s="341"/>
      <c r="E38" s="341"/>
      <c r="F38" s="341"/>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0" customFormat="1" ht="12.95" customHeight="1" x14ac:dyDescent="0.2">
      <c r="A42" s="141"/>
      <c r="B42" s="577"/>
      <c r="C42" s="577"/>
      <c r="D42" s="577"/>
      <c r="E42" s="577"/>
      <c r="F42" s="577"/>
      <c r="G42" s="577"/>
      <c r="H42" s="577"/>
      <c r="I42" s="577"/>
      <c r="J42" s="577"/>
      <c r="K42" s="577"/>
      <c r="L42" s="577"/>
      <c r="M42" s="577"/>
      <c r="N42" s="577"/>
      <c r="O42" s="577"/>
      <c r="P42" s="577"/>
      <c r="Q42" s="577"/>
      <c r="R42" s="577"/>
      <c r="S42" s="577"/>
      <c r="T42" s="577"/>
      <c r="U42" s="577"/>
      <c r="V42" s="577"/>
      <c r="W42" s="577"/>
      <c r="X42" s="577"/>
      <c r="Y42" s="577"/>
      <c r="Z42" s="577"/>
      <c r="AA42" s="577"/>
      <c r="AB42" s="577"/>
      <c r="AC42" s="577"/>
      <c r="AD42" s="577"/>
      <c r="AE42" s="577"/>
      <c r="AF42" s="577"/>
    </row>
    <row r="43" spans="1:32"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24"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24"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0" customFormat="1" ht="12.95" customHeight="1" x14ac:dyDescent="0.2">
      <c r="A64" s="141"/>
      <c r="B64" s="577"/>
      <c r="C64" s="577"/>
      <c r="D64" s="577"/>
      <c r="E64" s="577"/>
      <c r="F64" s="577"/>
      <c r="G64" s="577"/>
      <c r="H64" s="577"/>
      <c r="I64" s="577"/>
      <c r="J64" s="577"/>
      <c r="K64" s="577"/>
      <c r="L64" s="577"/>
      <c r="M64" s="577"/>
      <c r="N64" s="577"/>
      <c r="O64" s="577"/>
      <c r="P64" s="577"/>
      <c r="Q64" s="577"/>
      <c r="R64" s="577"/>
      <c r="S64" s="577"/>
      <c r="T64" s="577"/>
      <c r="U64" s="577"/>
      <c r="V64" s="577"/>
      <c r="W64" s="577"/>
      <c r="X64" s="577"/>
      <c r="Y64" s="577"/>
      <c r="Z64" s="577"/>
      <c r="AA64" s="577"/>
      <c r="AB64" s="577"/>
      <c r="AC64" s="577"/>
      <c r="AD64" s="577"/>
      <c r="AE64" s="577"/>
      <c r="AF64" s="577"/>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24"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0" customFormat="1" ht="12.95" customHeight="1" x14ac:dyDescent="0.2">
      <c r="A82" s="141"/>
      <c r="B82" s="577"/>
      <c r="C82" s="577"/>
      <c r="D82" s="577"/>
      <c r="E82" s="577"/>
      <c r="F82" s="577"/>
      <c r="G82" s="577"/>
      <c r="H82" s="577"/>
      <c r="I82" s="577"/>
      <c r="J82" s="577"/>
      <c r="K82" s="577"/>
      <c r="L82" s="577"/>
      <c r="M82" s="577"/>
      <c r="N82" s="577"/>
      <c r="O82" s="577"/>
      <c r="P82" s="577"/>
      <c r="Q82" s="577"/>
      <c r="R82" s="577"/>
      <c r="S82" s="577"/>
      <c r="T82" s="577"/>
      <c r="U82" s="577"/>
      <c r="V82" s="577"/>
      <c r="W82" s="577"/>
      <c r="X82" s="577"/>
      <c r="Y82" s="577"/>
      <c r="Z82" s="577"/>
      <c r="AA82" s="577"/>
      <c r="AB82" s="577"/>
      <c r="AC82" s="577"/>
      <c r="AD82" s="577"/>
      <c r="AE82" s="577"/>
      <c r="AF82" s="577"/>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24"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12.95"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ht="24"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0" customFormat="1" ht="12.95" customHeight="1" x14ac:dyDescent="0.2">
      <c r="A104" s="141"/>
      <c r="B104" s="577"/>
      <c r="C104" s="577"/>
      <c r="D104" s="577"/>
      <c r="E104" s="577"/>
      <c r="F104" s="577"/>
      <c r="G104" s="577"/>
      <c r="H104" s="577"/>
      <c r="I104" s="577"/>
      <c r="J104" s="577"/>
      <c r="K104" s="577"/>
      <c r="L104" s="577"/>
      <c r="M104" s="577"/>
      <c r="N104" s="577"/>
      <c r="O104" s="577"/>
      <c r="P104" s="577"/>
      <c r="Q104" s="577"/>
      <c r="R104" s="577"/>
      <c r="S104" s="577"/>
      <c r="T104" s="577"/>
      <c r="U104" s="577"/>
      <c r="V104" s="577"/>
      <c r="W104" s="577"/>
      <c r="X104" s="577"/>
      <c r="Y104" s="577"/>
      <c r="Z104" s="577"/>
      <c r="AA104" s="577"/>
      <c r="AB104" s="577"/>
      <c r="AC104" s="577"/>
      <c r="AD104" s="577"/>
      <c r="AE104" s="577"/>
      <c r="AF104" s="577"/>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24"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0" customFormat="1" ht="12.95" customHeight="1" x14ac:dyDescent="0.2">
      <c r="A122" s="141"/>
      <c r="B122" s="577"/>
      <c r="C122" s="577"/>
      <c r="D122" s="577"/>
      <c r="E122" s="577"/>
      <c r="F122" s="577"/>
      <c r="G122" s="577"/>
      <c r="H122" s="577"/>
      <c r="I122" s="577"/>
      <c r="J122" s="577"/>
      <c r="K122" s="577"/>
      <c r="L122" s="577"/>
      <c r="M122" s="577"/>
      <c r="N122" s="577"/>
      <c r="O122" s="577"/>
      <c r="P122" s="577"/>
      <c r="Q122" s="577"/>
      <c r="R122" s="577"/>
      <c r="S122" s="577"/>
      <c r="T122" s="577"/>
      <c r="U122" s="577"/>
      <c r="V122" s="577"/>
      <c r="W122" s="577"/>
      <c r="X122" s="577"/>
      <c r="Y122" s="577"/>
      <c r="Z122" s="577"/>
      <c r="AA122" s="577"/>
      <c r="AB122" s="577"/>
      <c r="AC122" s="577"/>
      <c r="AD122" s="577"/>
      <c r="AE122" s="577"/>
      <c r="AF122" s="577"/>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24"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0" customFormat="1" ht="12.95" customHeight="1" x14ac:dyDescent="0.2">
      <c r="A136" s="141"/>
      <c r="B136" s="577"/>
      <c r="C136" s="577"/>
      <c r="D136" s="577"/>
      <c r="E136" s="577"/>
      <c r="F136" s="577"/>
      <c r="G136" s="577"/>
      <c r="H136" s="577"/>
      <c r="I136" s="577"/>
      <c r="J136" s="577"/>
      <c r="K136" s="577"/>
      <c r="L136" s="577"/>
      <c r="M136" s="577"/>
      <c r="N136" s="577"/>
      <c r="O136" s="577"/>
      <c r="P136" s="577"/>
      <c r="Q136" s="577"/>
      <c r="R136" s="577"/>
      <c r="S136" s="577"/>
      <c r="T136" s="577"/>
      <c r="U136" s="577"/>
      <c r="V136" s="577"/>
      <c r="W136" s="577"/>
      <c r="X136" s="577"/>
      <c r="Y136" s="577"/>
      <c r="Z136" s="577"/>
      <c r="AA136" s="577"/>
      <c r="AB136" s="577"/>
      <c r="AC136" s="577"/>
      <c r="AD136" s="577"/>
      <c r="AE136" s="577"/>
      <c r="AF136" s="577"/>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0" customFormat="1" ht="12.95" customHeight="1" x14ac:dyDescent="0.2">
      <c r="A144" s="141"/>
      <c r="B144" s="577"/>
      <c r="C144" s="577"/>
      <c r="D144" s="577"/>
      <c r="E144" s="577"/>
      <c r="F144" s="577"/>
      <c r="G144" s="577"/>
      <c r="H144" s="577"/>
      <c r="I144" s="577"/>
      <c r="J144" s="577"/>
      <c r="K144" s="577"/>
      <c r="L144" s="577"/>
      <c r="M144" s="577"/>
      <c r="N144" s="577"/>
      <c r="O144" s="577"/>
      <c r="P144" s="577"/>
      <c r="Q144" s="577"/>
      <c r="R144" s="577"/>
      <c r="S144" s="577"/>
      <c r="T144" s="577"/>
      <c r="U144" s="577"/>
      <c r="V144" s="577"/>
      <c r="W144" s="577"/>
      <c r="X144" s="577"/>
      <c r="Y144" s="577"/>
      <c r="Z144" s="577"/>
      <c r="AA144" s="577"/>
      <c r="AB144" s="577"/>
      <c r="AC144" s="577"/>
      <c r="AD144" s="577"/>
      <c r="AE144" s="577"/>
      <c r="AF144" s="577"/>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24"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0" customFormat="1" ht="12.95" customHeight="1" x14ac:dyDescent="0.2">
      <c r="A162" s="141"/>
      <c r="B162" s="577"/>
      <c r="C162" s="577"/>
      <c r="D162" s="577"/>
      <c r="E162" s="577"/>
      <c r="F162" s="577"/>
      <c r="G162" s="577"/>
      <c r="H162" s="577"/>
      <c r="I162" s="577"/>
      <c r="J162" s="577"/>
      <c r="K162" s="577"/>
      <c r="L162" s="577"/>
      <c r="M162" s="577"/>
      <c r="N162" s="577"/>
      <c r="O162" s="577"/>
      <c r="P162" s="577"/>
      <c r="Q162" s="577"/>
      <c r="R162" s="577"/>
      <c r="S162" s="577"/>
      <c r="T162" s="577"/>
      <c r="U162" s="577"/>
      <c r="V162" s="577"/>
      <c r="W162" s="577"/>
      <c r="X162" s="577"/>
      <c r="Y162" s="577"/>
      <c r="Z162" s="577"/>
      <c r="AA162" s="577"/>
      <c r="AB162" s="577"/>
      <c r="AC162" s="577"/>
      <c r="AD162" s="577"/>
      <c r="AE162" s="577"/>
      <c r="AF162" s="577"/>
    </row>
    <row r="163" spans="1:32" s="316" customFormat="1" ht="12.95" customHeight="1" x14ac:dyDescent="0.2">
      <c r="A163" s="346"/>
      <c r="B163" s="362"/>
      <c r="C163" s="362"/>
      <c r="D163" s="362"/>
      <c r="E163" s="362"/>
      <c r="F163" s="362"/>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24"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ht="12.95"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ht="12.95" customHeight="1" x14ac:dyDescent="0.2"/>
    <row r="178" spans="1:32" ht="12.95" customHeight="1" x14ac:dyDescent="0.2"/>
    <row r="179" spans="1:32" ht="12.95" customHeight="1" x14ac:dyDescent="0.2"/>
    <row r="180" spans="1:32" ht="12.95" customHeight="1" x14ac:dyDescent="0.2"/>
    <row r="181" spans="1:32" ht="12.95" customHeight="1" x14ac:dyDescent="0.2"/>
    <row r="182" spans="1:32" ht="12.95" customHeight="1" x14ac:dyDescent="0.2"/>
    <row r="183" spans="1:32" ht="12.95" customHeight="1" x14ac:dyDescent="0.2"/>
    <row r="184" spans="1:32" s="310" customFormat="1" ht="12.95" customHeight="1" x14ac:dyDescent="0.2">
      <c r="A184" s="141"/>
      <c r="B184" s="577"/>
      <c r="C184" s="577"/>
      <c r="D184" s="577"/>
      <c r="E184" s="577"/>
      <c r="F184" s="577"/>
      <c r="G184" s="577"/>
      <c r="H184" s="577"/>
      <c r="I184" s="577"/>
      <c r="J184" s="577"/>
      <c r="K184" s="577"/>
      <c r="L184" s="577"/>
      <c r="M184" s="577"/>
      <c r="N184" s="577"/>
      <c r="O184" s="577"/>
      <c r="P184" s="577"/>
      <c r="Q184" s="577"/>
      <c r="R184" s="577"/>
      <c r="S184" s="577"/>
      <c r="T184" s="577"/>
      <c r="U184" s="577"/>
      <c r="V184" s="577"/>
      <c r="W184" s="577"/>
      <c r="X184" s="577"/>
      <c r="Y184" s="577"/>
      <c r="Z184" s="577"/>
      <c r="AA184" s="577"/>
      <c r="AB184" s="577"/>
      <c r="AC184" s="577"/>
      <c r="AD184" s="577"/>
      <c r="AE184" s="577"/>
      <c r="AF184" s="577"/>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24"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0" customFormat="1" ht="12.95" customHeight="1" x14ac:dyDescent="0.2">
      <c r="A202" s="141"/>
      <c r="B202" s="577"/>
      <c r="C202" s="577"/>
      <c r="D202" s="577"/>
      <c r="E202" s="577"/>
      <c r="F202" s="577"/>
      <c r="G202" s="577"/>
      <c r="H202" s="577"/>
      <c r="I202" s="577"/>
      <c r="J202" s="577"/>
      <c r="K202" s="577"/>
      <c r="L202" s="577"/>
      <c r="M202" s="577"/>
      <c r="N202" s="577"/>
      <c r="O202" s="577"/>
      <c r="P202" s="577"/>
      <c r="Q202" s="577"/>
      <c r="R202" s="577"/>
      <c r="S202" s="577"/>
      <c r="T202" s="577"/>
      <c r="U202" s="577"/>
      <c r="V202" s="577"/>
      <c r="W202" s="577"/>
      <c r="X202" s="577"/>
      <c r="Y202" s="577"/>
      <c r="Z202" s="577"/>
      <c r="AA202" s="577"/>
      <c r="AB202" s="577"/>
      <c r="AC202" s="577"/>
      <c r="AD202" s="577"/>
      <c r="AE202" s="577"/>
      <c r="AF202" s="577"/>
    </row>
    <row r="203" spans="1:32" s="316" customFormat="1" ht="12.95" customHeight="1" x14ac:dyDescent="0.2">
      <c r="A203" s="346"/>
      <c r="B203" s="362"/>
      <c r="C203" s="362"/>
      <c r="D203" s="362"/>
      <c r="E203" s="362"/>
      <c r="F203" s="362"/>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24"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ht="12.95"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ht="12.95" customHeight="1" x14ac:dyDescent="0.2"/>
    <row r="218" spans="1:32" ht="12.95" customHeight="1" x14ac:dyDescent="0.2"/>
    <row r="219" spans="1:32" ht="12.95" customHeight="1" x14ac:dyDescent="0.2"/>
    <row r="220" spans="1:32" ht="12.95" customHeight="1" x14ac:dyDescent="0.2"/>
    <row r="221" spans="1:32" ht="12.95" customHeight="1" x14ac:dyDescent="0.2"/>
    <row r="222" spans="1:32" ht="12.95" customHeight="1" x14ac:dyDescent="0.2"/>
    <row r="223" spans="1:32" ht="12.95" customHeight="1" x14ac:dyDescent="0.2"/>
    <row r="224" spans="1:32" s="310" customFormat="1" ht="12.95" customHeight="1" x14ac:dyDescent="0.2">
      <c r="A224" s="141"/>
      <c r="B224" s="577"/>
      <c r="C224" s="577"/>
      <c r="D224" s="577"/>
      <c r="E224" s="577"/>
      <c r="F224" s="577"/>
      <c r="G224" s="577"/>
      <c r="H224" s="577"/>
      <c r="I224" s="577"/>
      <c r="J224" s="577"/>
      <c r="K224" s="577"/>
      <c r="L224" s="577"/>
      <c r="M224" s="577"/>
      <c r="N224" s="577"/>
      <c r="O224" s="577"/>
      <c r="P224" s="577"/>
      <c r="Q224" s="577"/>
      <c r="R224" s="577"/>
      <c r="S224" s="577"/>
      <c r="T224" s="577"/>
      <c r="U224" s="577"/>
      <c r="V224" s="577"/>
      <c r="W224" s="577"/>
      <c r="X224" s="577"/>
      <c r="Y224" s="577"/>
      <c r="Z224" s="577"/>
      <c r="AA224" s="577"/>
      <c r="AB224" s="577"/>
      <c r="AC224" s="577"/>
      <c r="AD224" s="577"/>
      <c r="AE224" s="577"/>
      <c r="AF224" s="577"/>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24"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0" customFormat="1" ht="12.95" customHeight="1" x14ac:dyDescent="0.2">
      <c r="A242" s="141"/>
      <c r="B242" s="577"/>
      <c r="C242" s="577"/>
      <c r="D242" s="577"/>
      <c r="E242" s="577"/>
      <c r="F242" s="577"/>
      <c r="G242" s="577"/>
      <c r="H242" s="577"/>
      <c r="I242" s="577"/>
      <c r="J242" s="577"/>
      <c r="K242" s="577"/>
      <c r="L242" s="577"/>
      <c r="M242" s="577"/>
      <c r="N242" s="577"/>
      <c r="O242" s="577"/>
      <c r="P242" s="577"/>
      <c r="Q242" s="577"/>
      <c r="R242" s="577"/>
      <c r="S242" s="577"/>
      <c r="T242" s="577"/>
      <c r="U242" s="577"/>
      <c r="V242" s="577"/>
      <c r="W242" s="577"/>
      <c r="X242" s="577"/>
      <c r="Y242" s="577"/>
      <c r="Z242" s="577"/>
      <c r="AA242" s="577"/>
      <c r="AB242" s="577"/>
      <c r="AC242" s="577"/>
      <c r="AD242" s="577"/>
      <c r="AE242" s="577"/>
      <c r="AF242" s="577"/>
    </row>
    <row r="243" spans="1:32" s="316" customFormat="1" ht="12.95" customHeight="1" x14ac:dyDescent="0.2">
      <c r="A243" s="346"/>
      <c r="B243" s="362"/>
      <c r="C243" s="362"/>
      <c r="D243" s="362"/>
      <c r="E243" s="362"/>
      <c r="F243" s="362"/>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24"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ht="12.95" customHeight="1" x14ac:dyDescent="0.2"/>
    <row r="258" spans="1:32" ht="12.95" customHeight="1" x14ac:dyDescent="0.2"/>
    <row r="259" spans="1:32" ht="12.95" customHeight="1" x14ac:dyDescent="0.2"/>
    <row r="260" spans="1:32" ht="12.95" customHeight="1" x14ac:dyDescent="0.2"/>
    <row r="261" spans="1:32" ht="12.95" customHeight="1" x14ac:dyDescent="0.2"/>
    <row r="262" spans="1:32" ht="12.95" customHeight="1" x14ac:dyDescent="0.2"/>
    <row r="263" spans="1:32" ht="12.95" customHeight="1" x14ac:dyDescent="0.2"/>
    <row r="264" spans="1:32" s="310" customFormat="1" ht="12.95" customHeight="1" x14ac:dyDescent="0.2">
      <c r="A264" s="141"/>
      <c r="B264" s="577"/>
      <c r="C264" s="577"/>
      <c r="D264" s="577"/>
      <c r="E264" s="577"/>
      <c r="F264" s="577"/>
      <c r="G264" s="577"/>
      <c r="H264" s="577"/>
      <c r="I264" s="577"/>
      <c r="J264" s="577"/>
      <c r="K264" s="577"/>
      <c r="L264" s="577"/>
      <c r="M264" s="577"/>
      <c r="N264" s="577"/>
      <c r="O264" s="577"/>
      <c r="P264" s="577"/>
      <c r="Q264" s="577"/>
      <c r="R264" s="577"/>
      <c r="S264" s="577"/>
      <c r="T264" s="577"/>
      <c r="U264" s="577"/>
      <c r="V264" s="577"/>
      <c r="W264" s="577"/>
      <c r="X264" s="577"/>
      <c r="Y264" s="577"/>
      <c r="Z264" s="577"/>
      <c r="AA264" s="577"/>
      <c r="AB264" s="577"/>
      <c r="AC264" s="577"/>
      <c r="AD264" s="577"/>
      <c r="AE264" s="577"/>
      <c r="AF264" s="577"/>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24"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0" customFormat="1" ht="12.95" customHeight="1" x14ac:dyDescent="0.2">
      <c r="A282" s="141"/>
      <c r="B282" s="577"/>
      <c r="C282" s="577"/>
      <c r="D282" s="577"/>
      <c r="E282" s="577"/>
      <c r="F282" s="577"/>
      <c r="G282" s="577"/>
      <c r="H282" s="577"/>
      <c r="I282" s="577"/>
      <c r="J282" s="577"/>
      <c r="K282" s="577"/>
      <c r="L282" s="577"/>
      <c r="M282" s="577"/>
      <c r="N282" s="577"/>
      <c r="O282" s="577"/>
      <c r="P282" s="577"/>
      <c r="Q282" s="577"/>
      <c r="R282" s="577"/>
      <c r="S282" s="577"/>
      <c r="T282" s="577"/>
      <c r="U282" s="577"/>
      <c r="V282" s="577"/>
      <c r="W282" s="577"/>
      <c r="X282" s="577"/>
      <c r="Y282" s="577"/>
      <c r="Z282" s="577"/>
      <c r="AA282" s="577"/>
      <c r="AB282" s="577"/>
      <c r="AC282" s="577"/>
      <c r="AD282" s="577"/>
      <c r="AE282" s="577"/>
      <c r="AF282" s="577"/>
    </row>
    <row r="283" spans="1:32" s="316" customFormat="1" ht="12.95" customHeight="1" x14ac:dyDescent="0.2">
      <c r="A283" s="346"/>
      <c r="B283" s="362"/>
      <c r="C283" s="362"/>
      <c r="D283" s="362"/>
      <c r="E283" s="362"/>
      <c r="F283" s="362"/>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24"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ht="12.95" customHeight="1" x14ac:dyDescent="0.2"/>
    <row r="298" spans="1:32" ht="12.95" customHeight="1" x14ac:dyDescent="0.2"/>
    <row r="299" spans="1:32" ht="12.95" customHeight="1" x14ac:dyDescent="0.2"/>
    <row r="300" spans="1:32" ht="12.95" customHeight="1" x14ac:dyDescent="0.2"/>
    <row r="301" spans="1:32" ht="12.95" customHeight="1" x14ac:dyDescent="0.2"/>
    <row r="302" spans="1:32" ht="12.95" customHeight="1" x14ac:dyDescent="0.2"/>
    <row r="303" spans="1:32" ht="12.95" customHeight="1" x14ac:dyDescent="0.2"/>
    <row r="304" spans="1:32" s="310" customFormat="1" ht="12.95" customHeight="1" x14ac:dyDescent="0.2">
      <c r="A304" s="141"/>
      <c r="B304" s="577"/>
      <c r="C304" s="577"/>
      <c r="D304" s="577"/>
      <c r="E304" s="577"/>
      <c r="F304" s="577"/>
      <c r="G304" s="577"/>
      <c r="H304" s="577"/>
      <c r="I304" s="577"/>
      <c r="J304" s="577"/>
      <c r="K304" s="577"/>
      <c r="L304" s="577"/>
      <c r="M304" s="577"/>
      <c r="N304" s="577"/>
      <c r="O304" s="577"/>
      <c r="P304" s="577"/>
      <c r="Q304" s="577"/>
      <c r="R304" s="577"/>
      <c r="S304" s="577"/>
      <c r="T304" s="577"/>
      <c r="U304" s="577"/>
      <c r="V304" s="577"/>
      <c r="W304" s="577"/>
      <c r="X304" s="577"/>
      <c r="Y304" s="577"/>
      <c r="Z304" s="577"/>
      <c r="AA304" s="577"/>
      <c r="AB304" s="577"/>
      <c r="AC304" s="577"/>
      <c r="AD304" s="577"/>
      <c r="AE304" s="577"/>
      <c r="AF304" s="577"/>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24"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0" customFormat="1" ht="12.95" customHeight="1" x14ac:dyDescent="0.2">
      <c r="A326" s="141"/>
      <c r="B326" s="577"/>
      <c r="C326" s="577"/>
      <c r="D326" s="577"/>
      <c r="E326" s="577"/>
      <c r="F326" s="577"/>
      <c r="G326" s="577"/>
      <c r="H326" s="577"/>
      <c r="I326" s="577"/>
      <c r="J326" s="577"/>
      <c r="K326" s="577"/>
      <c r="L326" s="577"/>
      <c r="M326" s="577"/>
      <c r="N326" s="577"/>
      <c r="O326" s="577"/>
      <c r="P326" s="577"/>
      <c r="Q326" s="577"/>
      <c r="R326" s="577"/>
      <c r="S326" s="577"/>
      <c r="T326" s="577"/>
      <c r="U326" s="577"/>
      <c r="V326" s="577"/>
      <c r="W326" s="577"/>
      <c r="X326" s="577"/>
      <c r="Y326" s="577"/>
      <c r="Z326" s="577"/>
      <c r="AA326" s="577"/>
      <c r="AB326" s="577"/>
      <c r="AC326" s="577"/>
      <c r="AD326" s="577"/>
      <c r="AE326" s="577"/>
      <c r="AF326" s="577"/>
    </row>
    <row r="327" spans="1:32" s="316" customFormat="1" ht="12.95" customHeight="1" x14ac:dyDescent="0.2">
      <c r="A327" s="346"/>
      <c r="B327" s="362"/>
      <c r="C327" s="362"/>
      <c r="D327" s="362"/>
      <c r="E327" s="362"/>
      <c r="F327" s="362"/>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24"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ht="12.95"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ht="12.95" customHeight="1" x14ac:dyDescent="0.2"/>
    <row r="342" spans="1:32" ht="12.95" customHeight="1" x14ac:dyDescent="0.2"/>
    <row r="343" spans="1:32" ht="12.95" customHeight="1" x14ac:dyDescent="0.2"/>
    <row r="344" spans="1:32" ht="12.95" customHeight="1" x14ac:dyDescent="0.2"/>
    <row r="345" spans="1:32" ht="12.95" customHeight="1" x14ac:dyDescent="0.2"/>
    <row r="346" spans="1:32" ht="12.95" customHeight="1" x14ac:dyDescent="0.2"/>
    <row r="347" spans="1:32" ht="12.95" customHeight="1" x14ac:dyDescent="0.2"/>
    <row r="348" spans="1:32" s="310" customFormat="1" ht="12.95" customHeight="1" x14ac:dyDescent="0.2">
      <c r="A348" s="141"/>
      <c r="B348" s="577"/>
      <c r="C348" s="577"/>
      <c r="D348" s="577"/>
      <c r="E348" s="577"/>
      <c r="F348" s="577"/>
      <c r="G348" s="577"/>
      <c r="H348" s="577"/>
      <c r="I348" s="577"/>
      <c r="J348" s="577"/>
      <c r="K348" s="577"/>
      <c r="L348" s="577"/>
      <c r="M348" s="577"/>
      <c r="N348" s="577"/>
      <c r="O348" s="577"/>
      <c r="P348" s="577"/>
      <c r="Q348" s="577"/>
      <c r="R348" s="577"/>
      <c r="S348" s="577"/>
      <c r="T348" s="577"/>
      <c r="U348" s="577"/>
      <c r="V348" s="577"/>
      <c r="W348" s="577"/>
      <c r="X348" s="577"/>
      <c r="Y348" s="577"/>
      <c r="Z348" s="577"/>
      <c r="AA348" s="577"/>
      <c r="AB348" s="577"/>
      <c r="AC348" s="577"/>
      <c r="AD348" s="577"/>
      <c r="AE348" s="577"/>
      <c r="AF348" s="577"/>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24"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0" customFormat="1" ht="12.95" customHeight="1" x14ac:dyDescent="0.2">
      <c r="A366" s="141"/>
      <c r="B366" s="577"/>
      <c r="C366" s="577"/>
      <c r="D366" s="577"/>
      <c r="E366" s="577"/>
      <c r="F366" s="577"/>
      <c r="G366" s="577"/>
      <c r="H366" s="577"/>
      <c r="I366" s="577"/>
      <c r="J366" s="577"/>
      <c r="K366" s="577"/>
      <c r="L366" s="577"/>
      <c r="M366" s="577"/>
      <c r="N366" s="577"/>
      <c r="O366" s="577"/>
      <c r="P366" s="577"/>
      <c r="Q366" s="577"/>
      <c r="R366" s="577"/>
      <c r="S366" s="577"/>
      <c r="T366" s="577"/>
      <c r="U366" s="577"/>
      <c r="V366" s="577"/>
      <c r="W366" s="577"/>
      <c r="X366" s="577"/>
      <c r="Y366" s="577"/>
      <c r="Z366" s="577"/>
      <c r="AA366" s="577"/>
      <c r="AB366" s="577"/>
      <c r="AC366" s="577"/>
      <c r="AD366" s="577"/>
      <c r="AE366" s="577"/>
      <c r="AF366" s="577"/>
    </row>
    <row r="367" spans="1:32" s="316" customFormat="1" ht="12.95" customHeight="1" x14ac:dyDescent="0.2">
      <c r="A367" s="346"/>
      <c r="B367" s="362"/>
      <c r="C367" s="362"/>
      <c r="D367" s="362"/>
      <c r="E367" s="362"/>
      <c r="F367" s="362"/>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24"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2.9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ht="10.5" customHeigh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ht="12.95" customHeight="1" x14ac:dyDescent="0.2"/>
    <row r="382" spans="1:32" ht="12.95" customHeight="1" x14ac:dyDescent="0.2"/>
    <row r="383" spans="1:32" ht="12.95" customHeight="1" x14ac:dyDescent="0.2"/>
    <row r="384" spans="1:32" ht="12.95" customHeight="1" x14ac:dyDescent="0.2"/>
    <row r="385" spans="1:32" ht="12.95" customHeight="1" x14ac:dyDescent="0.2"/>
    <row r="386" spans="1:32" ht="12.95" customHeight="1" x14ac:dyDescent="0.2"/>
    <row r="387" spans="1:32" ht="12.95" customHeight="1" x14ac:dyDescent="0.2"/>
    <row r="388" spans="1:32" s="310" customFormat="1" ht="12.95" customHeight="1" x14ac:dyDescent="0.2">
      <c r="A388" s="141"/>
      <c r="B388" s="577"/>
      <c r="C388" s="577"/>
      <c r="D388" s="577"/>
      <c r="E388" s="577"/>
      <c r="F388" s="577"/>
      <c r="G388" s="577"/>
      <c r="H388" s="577"/>
      <c r="I388" s="577"/>
      <c r="J388" s="577"/>
      <c r="K388" s="577"/>
      <c r="L388" s="577"/>
      <c r="M388" s="577"/>
      <c r="N388" s="577"/>
      <c r="O388" s="577"/>
      <c r="P388" s="577"/>
      <c r="Q388" s="577"/>
      <c r="R388" s="577"/>
      <c r="S388" s="577"/>
      <c r="T388" s="577"/>
      <c r="U388" s="577"/>
      <c r="V388" s="577"/>
      <c r="W388" s="577"/>
      <c r="X388" s="577"/>
      <c r="Y388" s="577"/>
      <c r="Z388" s="577"/>
      <c r="AA388" s="577"/>
      <c r="AB388" s="577"/>
      <c r="AC388" s="577"/>
      <c r="AD388" s="577"/>
      <c r="AE388" s="577"/>
      <c r="AF388" s="577"/>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24"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0" customFormat="1" ht="12.95" customHeight="1" x14ac:dyDescent="0.2">
      <c r="A406" s="141"/>
      <c r="B406" s="577"/>
      <c r="C406" s="577"/>
      <c r="D406" s="577"/>
      <c r="E406" s="577"/>
      <c r="F406" s="577"/>
      <c r="G406" s="577"/>
      <c r="H406" s="577"/>
      <c r="I406" s="577"/>
      <c r="J406" s="577"/>
      <c r="K406" s="577"/>
      <c r="L406" s="577"/>
      <c r="M406" s="577"/>
      <c r="N406" s="577"/>
      <c r="O406" s="577"/>
      <c r="P406" s="577"/>
      <c r="Q406" s="577"/>
      <c r="R406" s="577"/>
      <c r="S406" s="577"/>
      <c r="T406" s="577"/>
      <c r="U406" s="577"/>
      <c r="V406" s="577"/>
      <c r="W406" s="577"/>
      <c r="X406" s="577"/>
      <c r="Y406" s="577"/>
      <c r="Z406" s="577"/>
      <c r="AA406" s="577"/>
      <c r="AB406" s="577"/>
      <c r="AC406" s="577"/>
      <c r="AD406" s="577"/>
      <c r="AE406" s="577"/>
      <c r="AF406" s="577"/>
    </row>
    <row r="407" spans="1:32" s="316" customFormat="1" ht="12.95" customHeight="1" x14ac:dyDescent="0.2">
      <c r="A407" s="346"/>
      <c r="B407" s="362"/>
      <c r="C407" s="362"/>
      <c r="D407" s="362"/>
      <c r="E407" s="362"/>
      <c r="F407" s="362"/>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12.95"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24"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ht="12.95" customHeigh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sheetData>
  <hyperlinks>
    <hyperlink ref="A1" location="Мазмуну!A1" display="МАЗМУНУНА  кайтуу" xr:uid="{00000000-0004-0000-9400-000000000000}"/>
  </hyperlinks>
  <pageMargins left="0.7" right="0.7" top="0.75" bottom="0.75" header="0.3" footer="0.3"/>
  <pageSetup paperSize="9"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AF404"/>
  <sheetViews>
    <sheetView workbookViewId="0">
      <selection activeCell="M11" sqref="M11"/>
    </sheetView>
  </sheetViews>
  <sheetFormatPr defaultColWidth="9.28515625" defaultRowHeight="12" x14ac:dyDescent="0.2"/>
  <cols>
    <col min="1" max="1" width="41" style="152" customWidth="1"/>
    <col min="2" max="2" width="9.28515625" style="226" hidden="1" customWidth="1"/>
    <col min="3" max="5" width="8.5703125" style="226" hidden="1" customWidth="1"/>
    <col min="6" max="6" width="8.5703125" style="305" hidden="1" customWidth="1"/>
    <col min="7" max="8" width="9.140625" style="305" hidden="1" customWidth="1"/>
    <col min="9" max="13" width="9.140625" style="305" customWidth="1"/>
    <col min="14"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568</v>
      </c>
      <c r="B2" s="574"/>
      <c r="C2" s="574"/>
      <c r="D2" s="574"/>
      <c r="E2" s="574"/>
      <c r="P2" s="574"/>
      <c r="Q2" s="574"/>
      <c r="R2" s="574"/>
      <c r="S2" s="574"/>
      <c r="T2" s="574"/>
    </row>
    <row r="3" spans="1:32" s="573" customFormat="1" ht="18" customHeight="1" x14ac:dyDescent="0.25">
      <c r="A3" s="154" t="s">
        <v>569</v>
      </c>
      <c r="B3" s="574"/>
      <c r="C3" s="574"/>
      <c r="D3" s="574"/>
      <c r="E3" s="574"/>
      <c r="P3" s="574"/>
      <c r="Q3" s="574"/>
      <c r="R3" s="574"/>
      <c r="S3" s="574"/>
      <c r="T3" s="574"/>
    </row>
    <row r="4" spans="1:32" ht="18" customHeight="1" thickBot="1" x14ac:dyDescent="0.25">
      <c r="A4" s="139" t="s">
        <v>521</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ht="13.5" customHeigh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9" customHeight="1" x14ac:dyDescent="0.2">
      <c r="A7" s="360" t="s">
        <v>561</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ht="12.95" customHeight="1" x14ac:dyDescent="0.2">
      <c r="A8" s="346" t="s">
        <v>488</v>
      </c>
      <c r="B8" s="362"/>
      <c r="C8" s="323"/>
      <c r="D8" s="323"/>
      <c r="E8" s="323"/>
      <c r="F8" s="323"/>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2.95" customHeight="1" x14ac:dyDescent="0.2">
      <c r="A9" s="346" t="s">
        <v>489</v>
      </c>
      <c r="B9" s="39">
        <v>21.3</v>
      </c>
      <c r="C9" s="39">
        <v>20.3</v>
      </c>
      <c r="D9" s="39">
        <v>18.2</v>
      </c>
      <c r="E9" s="39">
        <v>20.5</v>
      </c>
      <c r="F9" s="39">
        <v>19.7</v>
      </c>
      <c r="G9" s="39">
        <v>19</v>
      </c>
      <c r="H9" s="39">
        <v>19.600000000000001</v>
      </c>
      <c r="I9" s="39">
        <v>27.5</v>
      </c>
      <c r="J9" s="39">
        <v>29.4</v>
      </c>
      <c r="K9" s="39">
        <v>35.799999999999997</v>
      </c>
      <c r="L9" s="39">
        <v>38.9</v>
      </c>
      <c r="M9" s="39">
        <v>49.566235312665647</v>
      </c>
      <c r="N9" s="362"/>
      <c r="O9" s="362"/>
      <c r="P9" s="362"/>
      <c r="Q9" s="362"/>
      <c r="R9" s="362"/>
      <c r="S9" s="362"/>
      <c r="T9" s="362"/>
      <c r="U9" s="362"/>
      <c r="V9" s="362"/>
      <c r="W9" s="362"/>
      <c r="X9" s="362"/>
      <c r="Y9" s="362"/>
      <c r="Z9" s="362"/>
      <c r="AA9" s="362"/>
      <c r="AB9" s="362"/>
      <c r="AC9" s="362"/>
      <c r="AD9" s="362"/>
      <c r="AE9" s="362"/>
      <c r="AF9" s="362"/>
    </row>
    <row r="10" spans="1:32" s="316" customFormat="1" ht="12.9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8.6</v>
      </c>
      <c r="C11" s="39">
        <v>4.5</v>
      </c>
      <c r="D11" s="39">
        <v>14.1</v>
      </c>
      <c r="E11" s="39">
        <v>11.9</v>
      </c>
      <c r="F11" s="39">
        <v>10.1</v>
      </c>
      <c r="G11" s="39">
        <v>8.5</v>
      </c>
      <c r="H11" s="39">
        <v>7.6</v>
      </c>
      <c r="I11" s="39">
        <v>12.3</v>
      </c>
      <c r="J11" s="39">
        <v>17</v>
      </c>
      <c r="K11" s="39">
        <v>25.6</v>
      </c>
      <c r="L11" s="39">
        <v>28.1</v>
      </c>
      <c r="M11" s="39">
        <v>44.153874265458889</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2.95" customHeight="1" x14ac:dyDescent="0.2">
      <c r="A12" s="349" t="s">
        <v>491</v>
      </c>
      <c r="B12" s="39">
        <v>3.4</v>
      </c>
      <c r="C12" s="39">
        <v>2.9</v>
      </c>
      <c r="D12" s="39">
        <v>2.5</v>
      </c>
      <c r="E12" s="39">
        <v>2.9</v>
      </c>
      <c r="F12" s="39">
        <v>4</v>
      </c>
      <c r="G12" s="39">
        <v>4.3</v>
      </c>
      <c r="H12" s="39">
        <v>4</v>
      </c>
      <c r="I12" s="39">
        <v>2.2999999999999998</v>
      </c>
      <c r="J12" s="39">
        <v>4.0999999999999996</v>
      </c>
      <c r="K12" s="39">
        <v>2.1</v>
      </c>
      <c r="L12" s="39">
        <v>2.2000000000000002</v>
      </c>
      <c r="M12" s="39">
        <v>2.7586449368669124</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2.95" customHeight="1" x14ac:dyDescent="0.2">
      <c r="A13" s="349" t="s">
        <v>492</v>
      </c>
      <c r="B13" s="39">
        <v>0.6</v>
      </c>
      <c r="C13" s="39">
        <v>1.3</v>
      </c>
      <c r="D13" s="39">
        <v>1.4</v>
      </c>
      <c r="E13" s="39">
        <v>1.2</v>
      </c>
      <c r="F13" s="39">
        <v>1.3</v>
      </c>
      <c r="G13" s="39">
        <v>1.3</v>
      </c>
      <c r="H13" s="39">
        <v>0.7</v>
      </c>
      <c r="I13" s="39">
        <v>1</v>
      </c>
      <c r="J13" s="39">
        <v>1.2</v>
      </c>
      <c r="K13" s="39">
        <v>1.3</v>
      </c>
      <c r="L13" s="39">
        <v>1</v>
      </c>
      <c r="M13" s="39">
        <v>0.6220903202317436</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2.95" customHeight="1" x14ac:dyDescent="0.2">
      <c r="A14" s="346" t="s">
        <v>493</v>
      </c>
      <c r="B14" s="39">
        <v>44.6</v>
      </c>
      <c r="C14" s="39">
        <v>46.3</v>
      </c>
      <c r="D14" s="39">
        <v>43.7</v>
      </c>
      <c r="E14" s="39">
        <v>40.6</v>
      </c>
      <c r="F14" s="39">
        <v>38.9</v>
      </c>
      <c r="G14" s="39">
        <v>41.8</v>
      </c>
      <c r="H14" s="39">
        <v>50.2</v>
      </c>
      <c r="I14" s="39">
        <v>37.1</v>
      </c>
      <c r="J14" s="39">
        <v>39.799999999999997</v>
      </c>
      <c r="K14" s="39">
        <v>36.200000000000003</v>
      </c>
      <c r="L14" s="39">
        <v>32.6</v>
      </c>
      <c r="M14" s="39">
        <v>33.219590269077692</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2.75" customHeight="1" x14ac:dyDescent="0.2">
      <c r="A15" s="346" t="s">
        <v>494</v>
      </c>
      <c r="B15" s="39">
        <v>6.1</v>
      </c>
      <c r="C15" s="39">
        <v>6</v>
      </c>
      <c r="D15" s="39">
        <v>5.7</v>
      </c>
      <c r="E15" s="39">
        <v>5.4</v>
      </c>
      <c r="F15" s="39">
        <v>5.0999999999999996</v>
      </c>
      <c r="G15" s="39">
        <v>5.8</v>
      </c>
      <c r="H15" s="39">
        <v>6.3</v>
      </c>
      <c r="I15" s="39">
        <v>5</v>
      </c>
      <c r="J15" s="39">
        <v>4.9000000000000004</v>
      </c>
      <c r="K15" s="39">
        <v>5.4</v>
      </c>
      <c r="L15" s="39">
        <v>3.4</v>
      </c>
      <c r="M15" s="39">
        <v>1.8604250585031998</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2.75" customHeight="1" x14ac:dyDescent="0.2">
      <c r="A16" s="346" t="s">
        <v>495</v>
      </c>
      <c r="B16" s="39">
        <v>4.3</v>
      </c>
      <c r="C16" s="39">
        <v>3.7</v>
      </c>
      <c r="D16" s="39">
        <v>3.2</v>
      </c>
      <c r="E16" s="39">
        <v>3.1</v>
      </c>
      <c r="F16" s="39">
        <v>2.8</v>
      </c>
      <c r="G16" s="39">
        <v>3</v>
      </c>
      <c r="H16" s="39">
        <v>3.6</v>
      </c>
      <c r="I16" s="39">
        <v>4.4000000000000004</v>
      </c>
      <c r="J16" s="39">
        <v>4.0999999999999996</v>
      </c>
      <c r="K16" s="39">
        <v>1.9</v>
      </c>
      <c r="L16" s="39">
        <v>3.4</v>
      </c>
      <c r="M16" s="39">
        <v>3.9824238228683528</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2.95" customHeight="1" x14ac:dyDescent="0.2">
      <c r="A17" s="346" t="s">
        <v>496</v>
      </c>
      <c r="B17" s="39">
        <v>23.6</v>
      </c>
      <c r="C17" s="39">
        <v>23.6</v>
      </c>
      <c r="D17" s="39">
        <v>29.1</v>
      </c>
      <c r="E17" s="39">
        <v>30.4</v>
      </c>
      <c r="F17" s="39">
        <v>33.5</v>
      </c>
      <c r="G17" s="39">
        <v>30.4</v>
      </c>
      <c r="H17" s="39">
        <v>20.399999999999999</v>
      </c>
      <c r="I17" s="39">
        <v>26</v>
      </c>
      <c r="J17" s="39">
        <v>21.7</v>
      </c>
      <c r="K17" s="39">
        <v>20.6</v>
      </c>
      <c r="L17" s="39">
        <v>21.7</v>
      </c>
      <c r="M17" s="39">
        <v>11.371325536885138</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95" customHeight="1"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ht="10.15" customHeigh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ht="12.95" customHeigh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ht="12.95" customHeigh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316" customFormat="1" ht="12.95" customHeight="1" x14ac:dyDescent="0.2">
      <c r="A22" s="346"/>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row>
    <row r="23" spans="1:32" s="573" customFormat="1" ht="18" customHeight="1" x14ac:dyDescent="0.25">
      <c r="A23" s="154" t="s">
        <v>570</v>
      </c>
      <c r="B23" s="574"/>
      <c r="C23" s="574"/>
      <c r="D23" s="574"/>
      <c r="E23" s="574"/>
      <c r="P23" s="574"/>
      <c r="Q23" s="574"/>
      <c r="R23" s="574"/>
      <c r="S23" s="574"/>
      <c r="T23" s="574"/>
    </row>
    <row r="24" spans="1:32" ht="17.25" customHeight="1" thickBot="1" x14ac:dyDescent="0.25">
      <c r="A24" s="139" t="s">
        <v>521</v>
      </c>
      <c r="B24" s="584"/>
      <c r="C24" s="584"/>
      <c r="D24" s="584"/>
      <c r="E24" s="584"/>
      <c r="F24" s="584"/>
      <c r="G24" s="306"/>
      <c r="H24" s="306"/>
      <c r="I24" s="306"/>
      <c r="J24" s="306"/>
      <c r="K24" s="306"/>
      <c r="L24" s="306"/>
      <c r="M24" s="306"/>
    </row>
    <row r="25" spans="1:32" s="353" customFormat="1" ht="18" customHeight="1" thickBot="1" x14ac:dyDescent="0.25">
      <c r="A25" s="580"/>
      <c r="B25" s="580">
        <v>2014</v>
      </c>
      <c r="C25" s="580">
        <v>2015</v>
      </c>
      <c r="D25" s="580">
        <v>2016</v>
      </c>
      <c r="E25" s="580">
        <v>2017</v>
      </c>
      <c r="F25" s="580">
        <v>2018</v>
      </c>
      <c r="G25" s="575">
        <v>2019</v>
      </c>
      <c r="H25" s="580">
        <v>2020</v>
      </c>
      <c r="I25" s="575">
        <v>2021</v>
      </c>
      <c r="J25" s="580">
        <v>2022</v>
      </c>
      <c r="K25" s="575">
        <v>2023</v>
      </c>
      <c r="L25" s="580">
        <v>2024</v>
      </c>
      <c r="M25" s="575">
        <v>2025</v>
      </c>
    </row>
    <row r="26" spans="1:32" s="310" customFormat="1" ht="12.95" customHeight="1" x14ac:dyDescent="0.2">
      <c r="A26" s="141"/>
      <c r="B26" s="577"/>
      <c r="C26" s="577"/>
      <c r="D26" s="577"/>
      <c r="E26" s="577"/>
      <c r="F26" s="577"/>
      <c r="G26" s="577"/>
      <c r="H26" s="577"/>
      <c r="I26" s="577"/>
      <c r="J26" s="577"/>
      <c r="K26" s="577"/>
      <c r="L26" s="577"/>
      <c r="M26" s="577"/>
      <c r="N26" s="577"/>
      <c r="O26" s="577"/>
      <c r="P26" s="577"/>
      <c r="Q26" s="577"/>
      <c r="R26" s="577"/>
      <c r="S26" s="577"/>
      <c r="T26" s="577"/>
      <c r="U26" s="577"/>
      <c r="V26" s="577"/>
      <c r="W26" s="577"/>
      <c r="X26" s="577"/>
      <c r="Y26" s="577"/>
      <c r="Z26" s="577"/>
      <c r="AA26" s="577"/>
      <c r="AB26" s="577"/>
      <c r="AC26" s="577"/>
      <c r="AD26" s="577"/>
      <c r="AE26" s="577"/>
      <c r="AF26" s="577"/>
    </row>
    <row r="27" spans="1:32" s="312" customFormat="1" ht="38.450000000000003" customHeight="1" x14ac:dyDescent="0.2">
      <c r="A27" s="360" t="s">
        <v>561</v>
      </c>
      <c r="B27" s="323">
        <v>100</v>
      </c>
      <c r="C27" s="323">
        <v>100</v>
      </c>
      <c r="D27" s="323">
        <v>100</v>
      </c>
      <c r="E27" s="323">
        <v>100</v>
      </c>
      <c r="F27" s="323">
        <v>100</v>
      </c>
      <c r="G27" s="323">
        <v>100</v>
      </c>
      <c r="H27" s="323">
        <v>100</v>
      </c>
      <c r="I27" s="323">
        <v>100</v>
      </c>
      <c r="J27" s="323">
        <v>100</v>
      </c>
      <c r="K27" s="323">
        <v>100</v>
      </c>
      <c r="L27" s="323">
        <v>100</v>
      </c>
      <c r="M27" s="323">
        <v>100</v>
      </c>
      <c r="N27" s="578"/>
      <c r="O27" s="578"/>
      <c r="P27" s="578"/>
      <c r="Q27" s="578"/>
      <c r="R27" s="578"/>
      <c r="S27" s="578"/>
      <c r="T27" s="578"/>
      <c r="U27" s="578"/>
      <c r="V27" s="578"/>
      <c r="W27" s="578"/>
      <c r="X27" s="578"/>
      <c r="Y27" s="578"/>
      <c r="Z27" s="578"/>
      <c r="AA27" s="578"/>
      <c r="AB27" s="578"/>
      <c r="AC27" s="578"/>
      <c r="AD27" s="578"/>
      <c r="AE27" s="578"/>
      <c r="AF27" s="578"/>
    </row>
    <row r="28" spans="1:32" s="316" customFormat="1" ht="12.95" customHeight="1" x14ac:dyDescent="0.2">
      <c r="A28" s="346" t="s">
        <v>488</v>
      </c>
      <c r="B28" s="362"/>
      <c r="C28" s="323"/>
      <c r="D28" s="323"/>
      <c r="E28" s="323"/>
      <c r="F28" s="323"/>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489</v>
      </c>
      <c r="B29" s="39">
        <v>25.7</v>
      </c>
      <c r="C29" s="39">
        <v>30.9</v>
      </c>
      <c r="D29" s="39">
        <v>30.4</v>
      </c>
      <c r="E29" s="39">
        <v>34.5</v>
      </c>
      <c r="F29" s="39">
        <v>35</v>
      </c>
      <c r="G29" s="39">
        <v>30.7</v>
      </c>
      <c r="H29" s="39">
        <v>27.4</v>
      </c>
      <c r="I29" s="39">
        <v>19.399999999999999</v>
      </c>
      <c r="J29" s="39">
        <v>29.5</v>
      </c>
      <c r="K29" s="39">
        <v>26.3</v>
      </c>
      <c r="L29" s="39">
        <v>28.4</v>
      </c>
      <c r="M29" s="39">
        <v>22.699207867140263</v>
      </c>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 customHeight="1" x14ac:dyDescent="0.2">
      <c r="A31" s="349" t="s">
        <v>490</v>
      </c>
      <c r="B31" s="39">
        <v>8.6</v>
      </c>
      <c r="C31" s="39">
        <v>11.1</v>
      </c>
      <c r="D31" s="39">
        <v>26.3</v>
      </c>
      <c r="E31" s="39">
        <v>26.2</v>
      </c>
      <c r="F31" s="39">
        <v>20.100000000000001</v>
      </c>
      <c r="G31" s="39">
        <v>15.1</v>
      </c>
      <c r="H31" s="39">
        <v>15.8</v>
      </c>
      <c r="I31" s="39">
        <v>10</v>
      </c>
      <c r="J31" s="39">
        <v>20.7</v>
      </c>
      <c r="K31" s="39">
        <v>16.2</v>
      </c>
      <c r="L31" s="39">
        <v>21.3</v>
      </c>
      <c r="M31" s="39">
        <v>15.762529337724802</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2.95" customHeight="1" x14ac:dyDescent="0.2">
      <c r="A32" s="349" t="s">
        <v>491</v>
      </c>
      <c r="B32" s="39">
        <v>1.5</v>
      </c>
      <c r="C32" s="39">
        <v>0.9</v>
      </c>
      <c r="D32" s="39">
        <v>0.9</v>
      </c>
      <c r="E32" s="39">
        <v>0.9</v>
      </c>
      <c r="F32" s="39">
        <v>0.6</v>
      </c>
      <c r="G32" s="39">
        <v>0.6</v>
      </c>
      <c r="H32" s="39">
        <v>0.5</v>
      </c>
      <c r="I32" s="39">
        <v>0.4</v>
      </c>
      <c r="J32" s="39">
        <v>0.6</v>
      </c>
      <c r="K32" s="39">
        <v>0.6</v>
      </c>
      <c r="L32" s="39">
        <v>0.7</v>
      </c>
      <c r="M32" s="39">
        <v>0.38706552634898284</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492</v>
      </c>
      <c r="B33" s="39">
        <v>2</v>
      </c>
      <c r="C33" s="39">
        <v>2.7</v>
      </c>
      <c r="D33" s="39">
        <v>2.9</v>
      </c>
      <c r="E33" s="39">
        <v>3.6</v>
      </c>
      <c r="F33" s="39">
        <v>3.7</v>
      </c>
      <c r="G33" s="39">
        <v>3.8</v>
      </c>
      <c r="H33" s="39">
        <v>4</v>
      </c>
      <c r="I33" s="39">
        <v>2.7</v>
      </c>
      <c r="J33" s="39">
        <v>2.6</v>
      </c>
      <c r="K33" s="39">
        <v>1.9</v>
      </c>
      <c r="L33" s="39">
        <v>3.2</v>
      </c>
      <c r="M33" s="39">
        <v>2.2854787836662185</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6" t="s">
        <v>493</v>
      </c>
      <c r="B34" s="39">
        <v>37.299999999999997</v>
      </c>
      <c r="C34" s="39">
        <v>35.4</v>
      </c>
      <c r="D34" s="39">
        <v>30.9</v>
      </c>
      <c r="E34" s="39">
        <v>30.6</v>
      </c>
      <c r="F34" s="39">
        <v>30.2</v>
      </c>
      <c r="G34" s="39">
        <v>34.5</v>
      </c>
      <c r="H34" s="39">
        <v>34.200000000000003</v>
      </c>
      <c r="I34" s="39">
        <v>29.4</v>
      </c>
      <c r="J34" s="39">
        <v>31.1</v>
      </c>
      <c r="K34" s="39">
        <v>29.9</v>
      </c>
      <c r="L34" s="39">
        <v>38.9</v>
      </c>
      <c r="M34" s="39">
        <v>46.724860061100976</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494</v>
      </c>
      <c r="B35" s="39">
        <v>7</v>
      </c>
      <c r="C35" s="39">
        <v>6.1</v>
      </c>
      <c r="D35" s="39">
        <v>5.4</v>
      </c>
      <c r="E35" s="39">
        <v>5.3</v>
      </c>
      <c r="F35" s="39">
        <v>5.3</v>
      </c>
      <c r="G35" s="39">
        <v>5.9</v>
      </c>
      <c r="H35" s="39">
        <v>5.9</v>
      </c>
      <c r="I35" s="39">
        <v>5.0999999999999996</v>
      </c>
      <c r="J35" s="39">
        <v>6.1</v>
      </c>
      <c r="K35" s="39">
        <v>5.0999999999999996</v>
      </c>
      <c r="L35" s="39">
        <v>4.5999999999999996</v>
      </c>
      <c r="M35" s="39">
        <v>2.7122824225920397</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495</v>
      </c>
      <c r="B36" s="39">
        <v>5.5</v>
      </c>
      <c r="C36" s="39">
        <v>5.4</v>
      </c>
      <c r="D36" s="39">
        <v>11.5</v>
      </c>
      <c r="E36" s="39">
        <v>7.2</v>
      </c>
      <c r="F36" s="39">
        <v>9.1</v>
      </c>
      <c r="G36" s="39">
        <v>5.6</v>
      </c>
      <c r="H36" s="39">
        <v>4.5999999999999996</v>
      </c>
      <c r="I36" s="39">
        <v>13.9</v>
      </c>
      <c r="J36" s="39">
        <v>6.7</v>
      </c>
      <c r="K36" s="39">
        <v>5.6</v>
      </c>
      <c r="L36" s="39">
        <v>5.0999999999999996</v>
      </c>
      <c r="M36" s="39">
        <v>4.185088604787552</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496</v>
      </c>
      <c r="B37" s="39">
        <v>24.6</v>
      </c>
      <c r="C37" s="39">
        <v>22.2</v>
      </c>
      <c r="D37" s="39">
        <v>21.9</v>
      </c>
      <c r="E37" s="39">
        <v>22.4</v>
      </c>
      <c r="F37" s="39">
        <v>20.399999999999999</v>
      </c>
      <c r="G37" s="39">
        <v>23.4</v>
      </c>
      <c r="H37" s="39">
        <v>28</v>
      </c>
      <c r="I37" s="39">
        <v>32.200000000000003</v>
      </c>
      <c r="J37" s="39">
        <v>26.5</v>
      </c>
      <c r="K37" s="39">
        <v>33.1</v>
      </c>
      <c r="L37" s="39">
        <v>23.1</v>
      </c>
      <c r="M37" s="39">
        <v>23.678561044379183</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thickBot="1" x14ac:dyDescent="0.25">
      <c r="A38" s="350"/>
      <c r="B38" s="341"/>
      <c r="C38" s="341"/>
      <c r="D38" s="341"/>
      <c r="E38" s="341"/>
      <c r="F38" s="341"/>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46"/>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0" customFormat="1" ht="12.95" customHeight="1" x14ac:dyDescent="0.2">
      <c r="A48" s="141"/>
      <c r="B48" s="577"/>
      <c r="C48" s="577"/>
      <c r="D48" s="577"/>
      <c r="E48" s="577"/>
      <c r="F48" s="577"/>
      <c r="G48" s="577"/>
      <c r="H48" s="577"/>
      <c r="I48" s="577"/>
      <c r="J48" s="577"/>
      <c r="K48" s="577"/>
      <c r="L48" s="577"/>
      <c r="M48" s="577"/>
      <c r="N48" s="577"/>
      <c r="O48" s="577"/>
      <c r="P48" s="577"/>
      <c r="Q48" s="577"/>
      <c r="R48" s="577"/>
      <c r="S48" s="577"/>
      <c r="T48" s="577"/>
      <c r="U48" s="577"/>
      <c r="V48" s="577"/>
      <c r="W48" s="577"/>
      <c r="X48" s="577"/>
      <c r="Y48" s="577"/>
      <c r="Z48" s="577"/>
      <c r="AA48" s="577"/>
      <c r="AB48" s="577"/>
      <c r="AC48" s="577"/>
      <c r="AD48" s="577"/>
      <c r="AE48" s="577"/>
      <c r="AF48" s="577"/>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24"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12.95"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0" customFormat="1" ht="12.95" customHeight="1" x14ac:dyDescent="0.2">
      <c r="A66" s="141"/>
      <c r="B66" s="577"/>
      <c r="C66" s="577"/>
      <c r="D66" s="577"/>
      <c r="E66" s="577"/>
      <c r="F66" s="577"/>
      <c r="G66" s="577"/>
      <c r="H66" s="577"/>
      <c r="I66" s="577"/>
      <c r="J66" s="577"/>
      <c r="K66" s="577"/>
      <c r="L66" s="577"/>
      <c r="M66" s="577"/>
      <c r="N66" s="577"/>
      <c r="O66" s="577"/>
      <c r="P66" s="577"/>
      <c r="Q66" s="577"/>
      <c r="R66" s="577"/>
      <c r="S66" s="577"/>
      <c r="T66" s="577"/>
      <c r="U66" s="577"/>
      <c r="V66" s="577"/>
      <c r="W66" s="577"/>
      <c r="X66" s="577"/>
      <c r="Y66" s="577"/>
      <c r="Z66" s="577"/>
      <c r="AA66" s="577"/>
      <c r="AB66" s="577"/>
      <c r="AC66" s="577"/>
      <c r="AD66" s="577"/>
      <c r="AE66" s="577"/>
      <c r="AF66" s="577"/>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24"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24"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0" customFormat="1" ht="12.95" customHeight="1" x14ac:dyDescent="0.2">
      <c r="A88" s="141"/>
      <c r="B88" s="577"/>
      <c r="C88" s="577"/>
      <c r="D88" s="577"/>
      <c r="E88" s="577"/>
      <c r="F88" s="577"/>
      <c r="G88" s="577"/>
      <c r="H88" s="577"/>
      <c r="I88" s="577"/>
      <c r="J88" s="577"/>
      <c r="K88" s="577"/>
      <c r="L88" s="577"/>
      <c r="M88" s="577"/>
      <c r="N88" s="577"/>
      <c r="O88" s="577"/>
      <c r="P88" s="577"/>
      <c r="Q88" s="577"/>
      <c r="R88" s="577"/>
      <c r="S88" s="577"/>
      <c r="T88" s="577"/>
      <c r="U88" s="577"/>
      <c r="V88" s="577"/>
      <c r="W88" s="577"/>
      <c r="X88" s="577"/>
      <c r="Y88" s="577"/>
      <c r="Z88" s="577"/>
      <c r="AA88" s="577"/>
      <c r="AB88" s="577"/>
      <c r="AC88" s="577"/>
      <c r="AD88" s="577"/>
      <c r="AE88" s="577"/>
      <c r="AF88" s="577"/>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24"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12.95"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ht="12.95"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ht="12.95"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0" customFormat="1" ht="12.95" customHeight="1" x14ac:dyDescent="0.2">
      <c r="A106" s="141"/>
      <c r="B106" s="577"/>
      <c r="C106" s="577"/>
      <c r="D106" s="577"/>
      <c r="E106" s="577"/>
      <c r="F106" s="577"/>
      <c r="G106" s="577"/>
      <c r="H106" s="577"/>
      <c r="I106" s="577"/>
      <c r="J106" s="577"/>
      <c r="K106" s="577"/>
      <c r="L106" s="577"/>
      <c r="M106" s="577"/>
      <c r="N106" s="577"/>
      <c r="O106" s="577"/>
      <c r="P106" s="577"/>
      <c r="Q106" s="577"/>
      <c r="R106" s="577"/>
      <c r="S106" s="577"/>
      <c r="T106" s="577"/>
      <c r="U106" s="577"/>
      <c r="V106" s="577"/>
      <c r="W106" s="577"/>
      <c r="X106" s="577"/>
      <c r="Y106" s="577"/>
      <c r="Z106" s="577"/>
      <c r="AA106" s="577"/>
      <c r="AB106" s="577"/>
      <c r="AC106" s="577"/>
      <c r="AD106" s="577"/>
      <c r="AE106" s="577"/>
      <c r="AF106" s="577"/>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24"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0" customFormat="1" ht="12.95" customHeight="1" x14ac:dyDescent="0.2">
      <c r="A120" s="141"/>
      <c r="B120" s="577"/>
      <c r="C120" s="577"/>
      <c r="D120" s="577"/>
      <c r="E120" s="577"/>
      <c r="F120" s="577"/>
      <c r="G120" s="577"/>
      <c r="H120" s="577"/>
      <c r="I120" s="577"/>
      <c r="J120" s="577"/>
      <c r="K120" s="577"/>
      <c r="L120" s="577"/>
      <c r="M120" s="577"/>
      <c r="N120" s="577"/>
      <c r="O120" s="577"/>
      <c r="P120" s="577"/>
      <c r="Q120" s="577"/>
      <c r="R120" s="577"/>
      <c r="S120" s="577"/>
      <c r="T120" s="577"/>
      <c r="U120" s="577"/>
      <c r="V120" s="577"/>
      <c r="W120" s="577"/>
      <c r="X120" s="577"/>
      <c r="Y120" s="577"/>
      <c r="Z120" s="577"/>
      <c r="AA120" s="577"/>
      <c r="AB120" s="577"/>
      <c r="AC120" s="577"/>
      <c r="AD120" s="577"/>
      <c r="AE120" s="577"/>
      <c r="AF120" s="577"/>
    </row>
    <row r="121" spans="1:32"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6" customFormat="1" ht="12.95" customHeight="1" x14ac:dyDescent="0.2">
      <c r="A122" s="346"/>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0" customFormat="1" ht="12.95" customHeight="1" x14ac:dyDescent="0.2">
      <c r="A128" s="141"/>
      <c r="B128" s="577"/>
      <c r="C128" s="577"/>
      <c r="D128" s="577"/>
      <c r="E128" s="577"/>
      <c r="F128" s="577"/>
      <c r="G128" s="577"/>
      <c r="H128" s="577"/>
      <c r="I128" s="577"/>
      <c r="J128" s="577"/>
      <c r="K128" s="577"/>
      <c r="L128" s="577"/>
      <c r="M128" s="577"/>
      <c r="N128" s="577"/>
      <c r="O128" s="577"/>
      <c r="P128" s="577"/>
      <c r="Q128" s="577"/>
      <c r="R128" s="577"/>
      <c r="S128" s="577"/>
      <c r="T128" s="577"/>
      <c r="U128" s="577"/>
      <c r="V128" s="577"/>
      <c r="W128" s="577"/>
      <c r="X128" s="577"/>
      <c r="Y128" s="577"/>
      <c r="Z128" s="577"/>
      <c r="AA128" s="577"/>
      <c r="AB128" s="577"/>
      <c r="AC128" s="577"/>
      <c r="AD128" s="577"/>
      <c r="AE128" s="577"/>
      <c r="AF128" s="577"/>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24"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0" customFormat="1" ht="12.95" customHeight="1" x14ac:dyDescent="0.2">
      <c r="A146" s="141"/>
      <c r="B146" s="577"/>
      <c r="C146" s="577"/>
      <c r="D146" s="577"/>
      <c r="E146" s="577"/>
      <c r="F146" s="577"/>
      <c r="G146" s="577"/>
      <c r="H146" s="577"/>
      <c r="I146" s="577"/>
      <c r="J146" s="577"/>
      <c r="K146" s="577"/>
      <c r="L146" s="577"/>
      <c r="M146" s="577"/>
      <c r="N146" s="577"/>
      <c r="O146" s="577"/>
      <c r="P146" s="577"/>
      <c r="Q146" s="577"/>
      <c r="R146" s="577"/>
      <c r="S146" s="577"/>
      <c r="T146" s="577"/>
      <c r="U146" s="577"/>
      <c r="V146" s="577"/>
      <c r="W146" s="577"/>
      <c r="X146" s="577"/>
      <c r="Y146" s="577"/>
      <c r="Z146" s="577"/>
      <c r="AA146" s="577"/>
      <c r="AB146" s="577"/>
      <c r="AC146" s="577"/>
      <c r="AD146" s="577"/>
      <c r="AE146" s="577"/>
      <c r="AF146" s="577"/>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24"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ht="12.95" customHeight="1" x14ac:dyDescent="0.2"/>
    <row r="162" spans="1:32" ht="12.95" customHeight="1" x14ac:dyDescent="0.2"/>
    <row r="163" spans="1:32" ht="12.95" customHeight="1" x14ac:dyDescent="0.2"/>
    <row r="164" spans="1:32" ht="12.95" customHeight="1" x14ac:dyDescent="0.2"/>
    <row r="165" spans="1:32" ht="12.95" customHeight="1" x14ac:dyDescent="0.2"/>
    <row r="166" spans="1:32" ht="12.95" customHeight="1" x14ac:dyDescent="0.2"/>
    <row r="167" spans="1:32" ht="12.95" customHeight="1" x14ac:dyDescent="0.2"/>
    <row r="168" spans="1:32" s="310" customFormat="1" ht="12.95" customHeight="1" x14ac:dyDescent="0.2">
      <c r="A168" s="141"/>
      <c r="B168" s="577"/>
      <c r="C168" s="577"/>
      <c r="D168" s="577"/>
      <c r="E168" s="577"/>
      <c r="F168" s="577"/>
      <c r="G168" s="577"/>
      <c r="H168" s="577"/>
      <c r="I168" s="577"/>
      <c r="J168" s="577"/>
      <c r="K168" s="577"/>
      <c r="L168" s="577"/>
      <c r="M168" s="577"/>
      <c r="N168" s="577"/>
      <c r="O168" s="577"/>
      <c r="P168" s="577"/>
      <c r="Q168" s="577"/>
      <c r="R168" s="577"/>
      <c r="S168" s="577"/>
      <c r="T168" s="577"/>
      <c r="U168" s="577"/>
      <c r="V168" s="577"/>
      <c r="W168" s="577"/>
      <c r="X168" s="577"/>
      <c r="Y168" s="577"/>
      <c r="Z168" s="577"/>
      <c r="AA168" s="577"/>
      <c r="AB168" s="577"/>
      <c r="AC168" s="577"/>
      <c r="AD168" s="577"/>
      <c r="AE168" s="577"/>
      <c r="AF168" s="577"/>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ht="12.95"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s="316" customFormat="1" ht="12.95" customHeigh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row>
    <row r="178" spans="1:32" s="316" customFormat="1" ht="24" customHeight="1" x14ac:dyDescent="0.2">
      <c r="A178" s="346"/>
      <c r="B178" s="362"/>
      <c r="C178" s="362"/>
      <c r="D178" s="362"/>
      <c r="E178" s="362"/>
      <c r="F178" s="362"/>
      <c r="G178" s="362"/>
      <c r="H178" s="362"/>
      <c r="I178" s="362"/>
      <c r="J178" s="362"/>
      <c r="K178" s="362"/>
      <c r="L178" s="362"/>
      <c r="M178" s="362"/>
      <c r="N178" s="362"/>
      <c r="O178" s="362"/>
      <c r="P178" s="362"/>
      <c r="Q178" s="362"/>
      <c r="R178" s="362"/>
      <c r="S178" s="362"/>
      <c r="T178" s="362"/>
      <c r="U178" s="362"/>
      <c r="V178" s="362"/>
      <c r="W178" s="362"/>
      <c r="X178" s="362"/>
      <c r="Y178" s="362"/>
      <c r="Z178" s="362"/>
      <c r="AA178" s="362"/>
      <c r="AB178" s="362"/>
      <c r="AC178" s="362"/>
      <c r="AD178" s="362"/>
      <c r="AE178" s="362"/>
      <c r="AF178" s="362"/>
    </row>
    <row r="179" spans="1:32" s="316" customFormat="1" ht="12.95" customHeight="1" x14ac:dyDescent="0.2">
      <c r="A179" s="346"/>
      <c r="B179" s="362"/>
      <c r="C179" s="362"/>
      <c r="D179" s="362"/>
      <c r="E179" s="362"/>
      <c r="F179" s="362"/>
      <c r="G179" s="362"/>
      <c r="H179" s="362"/>
      <c r="I179" s="362"/>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c r="AF179" s="362"/>
    </row>
    <row r="180" spans="1:32" s="316" customFormat="1" ht="12.95" customHeight="1" x14ac:dyDescent="0.2">
      <c r="A180" s="346"/>
      <c r="B180" s="362"/>
      <c r="C180" s="362"/>
      <c r="D180" s="362"/>
      <c r="E180" s="362"/>
      <c r="F180" s="362"/>
      <c r="G180" s="362"/>
      <c r="H180" s="362"/>
      <c r="I180" s="362"/>
      <c r="J180" s="362"/>
      <c r="K180" s="362"/>
      <c r="L180" s="362"/>
      <c r="M180" s="362"/>
      <c r="N180" s="362"/>
      <c r="O180" s="362"/>
      <c r="P180" s="362"/>
      <c r="Q180" s="362"/>
      <c r="R180" s="362"/>
      <c r="S180" s="362"/>
      <c r="T180" s="362"/>
      <c r="U180" s="362"/>
      <c r="V180" s="362"/>
      <c r="W180" s="362"/>
      <c r="X180" s="362"/>
      <c r="Y180" s="362"/>
      <c r="Z180" s="362"/>
      <c r="AA180" s="362"/>
      <c r="AB180" s="362"/>
      <c r="AC180" s="362"/>
      <c r="AD180" s="362"/>
      <c r="AE180" s="362"/>
      <c r="AF180" s="362"/>
    </row>
    <row r="181" spans="1:32" s="316" customFormat="1" ht="12.95" customHeight="1" x14ac:dyDescent="0.2">
      <c r="A181" s="346"/>
      <c r="B181" s="362"/>
      <c r="C181" s="362"/>
      <c r="D181" s="362"/>
      <c r="E181" s="362"/>
      <c r="F181" s="362"/>
      <c r="G181" s="362"/>
      <c r="H181" s="362"/>
      <c r="I181" s="362"/>
      <c r="J181" s="362"/>
      <c r="K181" s="362"/>
      <c r="L181" s="362"/>
      <c r="M181" s="362"/>
      <c r="N181" s="362"/>
      <c r="O181" s="362"/>
      <c r="P181" s="362"/>
      <c r="Q181" s="362"/>
      <c r="R181" s="362"/>
      <c r="S181" s="362"/>
      <c r="T181" s="362"/>
      <c r="U181" s="362"/>
      <c r="V181" s="362"/>
      <c r="W181" s="362"/>
      <c r="X181" s="362"/>
      <c r="Y181" s="362"/>
      <c r="Z181" s="362"/>
      <c r="AA181" s="362"/>
      <c r="AB181" s="362"/>
      <c r="AC181" s="362"/>
      <c r="AD181" s="362"/>
      <c r="AE181" s="362"/>
      <c r="AF181" s="362"/>
    </row>
    <row r="182" spans="1:32" s="316" customFormat="1" ht="12.95" customHeight="1" x14ac:dyDescent="0.2">
      <c r="A182" s="346"/>
      <c r="B182" s="362"/>
      <c r="C182" s="362"/>
      <c r="D182" s="362"/>
      <c r="E182" s="362"/>
      <c r="F182" s="362"/>
      <c r="G182" s="362"/>
      <c r="H182" s="362"/>
      <c r="I182" s="362"/>
      <c r="J182" s="362"/>
      <c r="K182" s="362"/>
      <c r="L182" s="362"/>
      <c r="M182" s="362"/>
      <c r="N182" s="362"/>
      <c r="O182" s="362"/>
      <c r="P182" s="362"/>
      <c r="Q182" s="362"/>
      <c r="R182" s="362"/>
      <c r="S182" s="362"/>
      <c r="T182" s="362"/>
      <c r="U182" s="362"/>
      <c r="V182" s="362"/>
      <c r="W182" s="362"/>
      <c r="X182" s="362"/>
      <c r="Y182" s="362"/>
      <c r="Z182" s="362"/>
      <c r="AA182" s="362"/>
      <c r="AB182" s="362"/>
      <c r="AC182" s="362"/>
      <c r="AD182" s="362"/>
      <c r="AE182" s="362"/>
      <c r="AF182" s="362"/>
    </row>
    <row r="183" spans="1:32" s="316" customFormat="1" ht="12.95" customHeight="1" x14ac:dyDescent="0.2">
      <c r="A183" s="346"/>
      <c r="B183" s="362"/>
      <c r="C183" s="362"/>
      <c r="D183" s="362"/>
      <c r="E183" s="362"/>
      <c r="F183" s="362"/>
      <c r="G183" s="362"/>
      <c r="H183" s="362"/>
      <c r="I183" s="362"/>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c r="AF183" s="362"/>
    </row>
    <row r="184" spans="1:32" s="316" customFormat="1" ht="12.95" customHeigh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0" customFormat="1" ht="12.95" customHeight="1" x14ac:dyDescent="0.2">
      <c r="A186" s="141"/>
      <c r="B186" s="577"/>
      <c r="C186" s="577"/>
      <c r="D186" s="577"/>
      <c r="E186" s="577"/>
      <c r="F186" s="577"/>
      <c r="G186" s="577"/>
      <c r="H186" s="577"/>
      <c r="I186" s="577"/>
      <c r="J186" s="577"/>
      <c r="K186" s="577"/>
      <c r="L186" s="577"/>
      <c r="M186" s="577"/>
      <c r="N186" s="577"/>
      <c r="O186" s="577"/>
      <c r="P186" s="577"/>
      <c r="Q186" s="577"/>
      <c r="R186" s="577"/>
      <c r="S186" s="577"/>
      <c r="T186" s="577"/>
      <c r="U186" s="577"/>
      <c r="V186" s="577"/>
      <c r="W186" s="577"/>
      <c r="X186" s="577"/>
      <c r="Y186" s="577"/>
      <c r="Z186" s="577"/>
      <c r="AA186" s="577"/>
      <c r="AB186" s="577"/>
      <c r="AC186" s="577"/>
      <c r="AD186" s="577"/>
      <c r="AE186" s="577"/>
      <c r="AF186" s="577"/>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24"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ht="12.95" customHeight="1" x14ac:dyDescent="0.2"/>
    <row r="202" spans="1:32" ht="12.95" customHeight="1" x14ac:dyDescent="0.2"/>
    <row r="203" spans="1:32" ht="12.95" customHeight="1" x14ac:dyDescent="0.2"/>
    <row r="204" spans="1:32" ht="12.95" customHeight="1" x14ac:dyDescent="0.2"/>
    <row r="205" spans="1:32" ht="12.95" customHeight="1" x14ac:dyDescent="0.2"/>
    <row r="206" spans="1:32" ht="12.95" customHeight="1" x14ac:dyDescent="0.2"/>
    <row r="207" spans="1:32" ht="12.95" customHeight="1" x14ac:dyDescent="0.2"/>
    <row r="208" spans="1:32" s="310" customFormat="1" ht="12.95" customHeight="1" x14ac:dyDescent="0.2">
      <c r="A208" s="141"/>
      <c r="B208" s="577"/>
      <c r="C208" s="577"/>
      <c r="D208" s="577"/>
      <c r="E208" s="577"/>
      <c r="F208" s="577"/>
      <c r="G208" s="577"/>
      <c r="H208" s="577"/>
      <c r="I208" s="577"/>
      <c r="J208" s="577"/>
      <c r="K208" s="577"/>
      <c r="L208" s="577"/>
      <c r="M208" s="577"/>
      <c r="N208" s="577"/>
      <c r="O208" s="577"/>
      <c r="P208" s="577"/>
      <c r="Q208" s="577"/>
      <c r="R208" s="577"/>
      <c r="S208" s="577"/>
      <c r="T208" s="577"/>
      <c r="U208" s="577"/>
      <c r="V208" s="577"/>
      <c r="W208" s="577"/>
      <c r="X208" s="577"/>
      <c r="Y208" s="577"/>
      <c r="Z208" s="577"/>
      <c r="AA208" s="577"/>
      <c r="AB208" s="577"/>
      <c r="AC208" s="577"/>
      <c r="AD208" s="577"/>
      <c r="AE208" s="577"/>
      <c r="AF208" s="577"/>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ht="12.95"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s="316" customFormat="1" ht="12.95" customHeigh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row>
    <row r="218" spans="1:32" s="316" customFormat="1" ht="24" customHeight="1" x14ac:dyDescent="0.2">
      <c r="A218" s="346"/>
      <c r="B218" s="362"/>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row>
    <row r="219" spans="1:32" s="316" customFormat="1" ht="12.95" customHeight="1" x14ac:dyDescent="0.2">
      <c r="A219" s="346"/>
      <c r="B219" s="362"/>
      <c r="C219" s="362"/>
      <c r="D219" s="362"/>
      <c r="E219" s="362"/>
      <c r="F219" s="362"/>
      <c r="G219" s="362"/>
      <c r="H219" s="362"/>
      <c r="I219" s="362"/>
      <c r="J219" s="362"/>
      <c r="K219" s="362"/>
      <c r="L219" s="362"/>
      <c r="M219" s="362"/>
      <c r="N219" s="362"/>
      <c r="O219" s="362"/>
      <c r="P219" s="362"/>
      <c r="Q219" s="362"/>
      <c r="R219" s="362"/>
      <c r="S219" s="362"/>
      <c r="T219" s="362"/>
      <c r="U219" s="362"/>
      <c r="V219" s="362"/>
      <c r="W219" s="362"/>
      <c r="X219" s="362"/>
      <c r="Y219" s="362"/>
      <c r="Z219" s="362"/>
      <c r="AA219" s="362"/>
      <c r="AB219" s="362"/>
      <c r="AC219" s="362"/>
      <c r="AD219" s="362"/>
      <c r="AE219" s="362"/>
      <c r="AF219" s="362"/>
    </row>
    <row r="220" spans="1:32" s="316" customFormat="1" ht="12.95" customHeight="1" x14ac:dyDescent="0.2">
      <c r="A220" s="346"/>
      <c r="B220" s="362"/>
      <c r="C220" s="362"/>
      <c r="D220" s="362"/>
      <c r="E220" s="362"/>
      <c r="F220" s="362"/>
      <c r="G220" s="362"/>
      <c r="H220" s="362"/>
      <c r="I220" s="362"/>
      <c r="J220" s="362"/>
      <c r="K220" s="362"/>
      <c r="L220" s="362"/>
      <c r="M220" s="362"/>
      <c r="N220" s="362"/>
      <c r="O220" s="362"/>
      <c r="P220" s="362"/>
      <c r="Q220" s="362"/>
      <c r="R220" s="362"/>
      <c r="S220" s="362"/>
      <c r="T220" s="362"/>
      <c r="U220" s="362"/>
      <c r="V220" s="362"/>
      <c r="W220" s="362"/>
      <c r="X220" s="362"/>
      <c r="Y220" s="362"/>
      <c r="Z220" s="362"/>
      <c r="AA220" s="362"/>
      <c r="AB220" s="362"/>
      <c r="AC220" s="362"/>
      <c r="AD220" s="362"/>
      <c r="AE220" s="362"/>
      <c r="AF220" s="362"/>
    </row>
    <row r="221" spans="1:32" s="316" customFormat="1" ht="12.95" customHeight="1" x14ac:dyDescent="0.2">
      <c r="A221" s="346"/>
      <c r="B221" s="362"/>
      <c r="C221" s="362"/>
      <c r="D221" s="362"/>
      <c r="E221" s="362"/>
      <c r="F221" s="362"/>
      <c r="G221" s="362"/>
      <c r="H221" s="362"/>
      <c r="I221" s="362"/>
      <c r="J221" s="362"/>
      <c r="K221" s="362"/>
      <c r="L221" s="362"/>
      <c r="M221" s="362"/>
      <c r="N221" s="362"/>
      <c r="O221" s="362"/>
      <c r="P221" s="362"/>
      <c r="Q221" s="362"/>
      <c r="R221" s="362"/>
      <c r="S221" s="362"/>
      <c r="T221" s="362"/>
      <c r="U221" s="362"/>
      <c r="V221" s="362"/>
      <c r="W221" s="362"/>
      <c r="X221" s="362"/>
      <c r="Y221" s="362"/>
      <c r="Z221" s="362"/>
      <c r="AA221" s="362"/>
      <c r="AB221" s="362"/>
      <c r="AC221" s="362"/>
      <c r="AD221" s="362"/>
      <c r="AE221" s="362"/>
      <c r="AF221" s="362"/>
    </row>
    <row r="222" spans="1:32" s="316" customFormat="1" ht="12.95" customHeight="1" x14ac:dyDescent="0.2">
      <c r="A222" s="346"/>
      <c r="B222" s="362"/>
      <c r="C222" s="362"/>
      <c r="D222" s="362"/>
      <c r="E222" s="362"/>
      <c r="F222" s="362"/>
      <c r="G222" s="362"/>
      <c r="H222" s="362"/>
      <c r="I222" s="362"/>
      <c r="J222" s="362"/>
      <c r="K222" s="362"/>
      <c r="L222" s="362"/>
      <c r="M222" s="362"/>
      <c r="N222" s="362"/>
      <c r="O222" s="362"/>
      <c r="P222" s="362"/>
      <c r="Q222" s="362"/>
      <c r="R222" s="362"/>
      <c r="S222" s="362"/>
      <c r="T222" s="362"/>
      <c r="U222" s="362"/>
      <c r="V222" s="362"/>
      <c r="W222" s="362"/>
      <c r="X222" s="362"/>
      <c r="Y222" s="362"/>
      <c r="Z222" s="362"/>
      <c r="AA222" s="362"/>
      <c r="AB222" s="362"/>
      <c r="AC222" s="362"/>
      <c r="AD222" s="362"/>
      <c r="AE222" s="362"/>
      <c r="AF222" s="362"/>
    </row>
    <row r="223" spans="1:32" s="316" customFormat="1" ht="12.95" customHeight="1" x14ac:dyDescent="0.2">
      <c r="A223" s="346"/>
      <c r="B223" s="362"/>
      <c r="C223" s="362"/>
      <c r="D223" s="362"/>
      <c r="E223" s="362"/>
      <c r="F223" s="362"/>
      <c r="G223" s="362"/>
      <c r="H223" s="362"/>
      <c r="I223" s="362"/>
      <c r="J223" s="362"/>
      <c r="K223" s="362"/>
      <c r="L223" s="362"/>
      <c r="M223" s="362"/>
      <c r="N223" s="362"/>
      <c r="O223" s="362"/>
      <c r="P223" s="362"/>
      <c r="Q223" s="362"/>
      <c r="R223" s="362"/>
      <c r="S223" s="362"/>
      <c r="T223" s="362"/>
      <c r="U223" s="362"/>
      <c r="V223" s="362"/>
      <c r="W223" s="362"/>
      <c r="X223" s="362"/>
      <c r="Y223" s="362"/>
      <c r="Z223" s="362"/>
      <c r="AA223" s="362"/>
      <c r="AB223" s="362"/>
      <c r="AC223" s="362"/>
      <c r="AD223" s="362"/>
      <c r="AE223" s="362"/>
      <c r="AF223" s="362"/>
    </row>
    <row r="224" spans="1:32" s="316" customFormat="1" ht="12.95" customHeigh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0" customFormat="1" ht="12.95" customHeight="1" x14ac:dyDescent="0.2">
      <c r="A226" s="141"/>
      <c r="B226" s="577"/>
      <c r="C226" s="577"/>
      <c r="D226" s="577"/>
      <c r="E226" s="577"/>
      <c r="F226" s="577"/>
      <c r="G226" s="577"/>
      <c r="H226" s="577"/>
      <c r="I226" s="577"/>
      <c r="J226" s="577"/>
      <c r="K226" s="577"/>
      <c r="L226" s="577"/>
      <c r="M226" s="577"/>
      <c r="N226" s="577"/>
      <c r="O226" s="577"/>
      <c r="P226" s="577"/>
      <c r="Q226" s="577"/>
      <c r="R226" s="577"/>
      <c r="S226" s="577"/>
      <c r="T226" s="577"/>
      <c r="U226" s="577"/>
      <c r="V226" s="577"/>
      <c r="W226" s="577"/>
      <c r="X226" s="577"/>
      <c r="Y226" s="577"/>
      <c r="Z226" s="577"/>
      <c r="AA226" s="577"/>
      <c r="AB226" s="577"/>
      <c r="AC226" s="577"/>
      <c r="AD226" s="577"/>
      <c r="AE226" s="577"/>
      <c r="AF226" s="577"/>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24"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ht="12.95" customHeight="1" x14ac:dyDescent="0.2"/>
    <row r="242" spans="1:32" ht="12.95" customHeight="1" x14ac:dyDescent="0.2"/>
    <row r="243" spans="1:32" ht="12.95" customHeight="1" x14ac:dyDescent="0.2"/>
    <row r="244" spans="1:32" ht="12.95" customHeight="1" x14ac:dyDescent="0.2"/>
    <row r="245" spans="1:32" ht="12.95" customHeight="1" x14ac:dyDescent="0.2"/>
    <row r="246" spans="1:32" ht="12.95" customHeight="1" x14ac:dyDescent="0.2"/>
    <row r="247" spans="1:32" ht="12.95" customHeight="1" x14ac:dyDescent="0.2"/>
    <row r="248" spans="1:32" s="310" customFormat="1" ht="12.95" customHeight="1" x14ac:dyDescent="0.2">
      <c r="A248" s="141"/>
      <c r="B248" s="577"/>
      <c r="C248" s="577"/>
      <c r="D248" s="577"/>
      <c r="E248" s="577"/>
      <c r="F248" s="577"/>
      <c r="G248" s="577"/>
      <c r="H248" s="577"/>
      <c r="I248" s="577"/>
      <c r="J248" s="577"/>
      <c r="K248" s="577"/>
      <c r="L248" s="577"/>
      <c r="M248" s="577"/>
      <c r="N248" s="577"/>
      <c r="O248" s="577"/>
      <c r="P248" s="577"/>
      <c r="Q248" s="577"/>
      <c r="R248" s="577"/>
      <c r="S248" s="577"/>
      <c r="T248" s="577"/>
      <c r="U248" s="577"/>
      <c r="V248" s="577"/>
      <c r="W248" s="577"/>
      <c r="X248" s="577"/>
      <c r="Y248" s="577"/>
      <c r="Z248" s="577"/>
      <c r="AA248" s="577"/>
      <c r="AB248" s="577"/>
      <c r="AC248" s="577"/>
      <c r="AD248" s="577"/>
      <c r="AE248" s="577"/>
      <c r="AF248" s="577"/>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s="316" customFormat="1" ht="12.95" customHeigh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row>
    <row r="258" spans="1:32" s="316" customFormat="1" ht="24" customHeight="1" x14ac:dyDescent="0.2">
      <c r="A258" s="346"/>
      <c r="B258" s="362"/>
      <c r="C258" s="362"/>
      <c r="D258" s="362"/>
      <c r="E258" s="362"/>
      <c r="F258" s="362"/>
      <c r="G258" s="362"/>
      <c r="H258" s="362"/>
      <c r="I258" s="362"/>
      <c r="J258" s="362"/>
      <c r="K258" s="362"/>
      <c r="L258" s="362"/>
      <c r="M258" s="362"/>
      <c r="N258" s="362"/>
      <c r="O258" s="362"/>
      <c r="P258" s="362"/>
      <c r="Q258" s="362"/>
      <c r="R258" s="362"/>
      <c r="S258" s="362"/>
      <c r="T258" s="362"/>
      <c r="U258" s="362"/>
      <c r="V258" s="362"/>
      <c r="W258" s="362"/>
      <c r="X258" s="362"/>
      <c r="Y258" s="362"/>
      <c r="Z258" s="362"/>
      <c r="AA258" s="362"/>
      <c r="AB258" s="362"/>
      <c r="AC258" s="362"/>
      <c r="AD258" s="362"/>
      <c r="AE258" s="362"/>
      <c r="AF258" s="362"/>
    </row>
    <row r="259" spans="1:32" s="316" customFormat="1" ht="12.95" customHeight="1" x14ac:dyDescent="0.2">
      <c r="A259" s="346"/>
      <c r="B259" s="362"/>
      <c r="C259" s="362"/>
      <c r="D259" s="362"/>
      <c r="E259" s="362"/>
      <c r="F259" s="362"/>
      <c r="G259" s="362"/>
      <c r="H259" s="362"/>
      <c r="I259" s="362"/>
      <c r="J259" s="362"/>
      <c r="K259" s="362"/>
      <c r="L259" s="362"/>
      <c r="M259" s="362"/>
      <c r="N259" s="362"/>
      <c r="O259" s="362"/>
      <c r="P259" s="362"/>
      <c r="Q259" s="362"/>
      <c r="R259" s="362"/>
      <c r="S259" s="362"/>
      <c r="T259" s="362"/>
      <c r="U259" s="362"/>
      <c r="V259" s="362"/>
      <c r="W259" s="362"/>
      <c r="X259" s="362"/>
      <c r="Y259" s="362"/>
      <c r="Z259" s="362"/>
      <c r="AA259" s="362"/>
      <c r="AB259" s="362"/>
      <c r="AC259" s="362"/>
      <c r="AD259" s="362"/>
      <c r="AE259" s="362"/>
      <c r="AF259" s="362"/>
    </row>
    <row r="260" spans="1:32" s="316" customFormat="1" ht="12.95" customHeight="1" x14ac:dyDescent="0.2">
      <c r="A260" s="346"/>
      <c r="B260" s="362"/>
      <c r="C260" s="362"/>
      <c r="D260" s="362"/>
      <c r="E260" s="362"/>
      <c r="F260" s="362"/>
      <c r="G260" s="362"/>
      <c r="H260" s="362"/>
      <c r="I260" s="362"/>
      <c r="J260" s="362"/>
      <c r="K260" s="362"/>
      <c r="L260" s="362"/>
      <c r="M260" s="362"/>
      <c r="N260" s="362"/>
      <c r="O260" s="362"/>
      <c r="P260" s="362"/>
      <c r="Q260" s="362"/>
      <c r="R260" s="362"/>
      <c r="S260" s="362"/>
      <c r="T260" s="362"/>
      <c r="U260" s="362"/>
      <c r="V260" s="362"/>
      <c r="W260" s="362"/>
      <c r="X260" s="362"/>
      <c r="Y260" s="362"/>
      <c r="Z260" s="362"/>
      <c r="AA260" s="362"/>
      <c r="AB260" s="362"/>
      <c r="AC260" s="362"/>
      <c r="AD260" s="362"/>
      <c r="AE260" s="362"/>
      <c r="AF260" s="362"/>
    </row>
    <row r="261" spans="1:32" s="316" customFormat="1" ht="12.95" customHeight="1" x14ac:dyDescent="0.2">
      <c r="A261" s="346"/>
      <c r="B261" s="362"/>
      <c r="C261" s="362"/>
      <c r="D261" s="362"/>
      <c r="E261" s="362"/>
      <c r="F261" s="362"/>
      <c r="G261" s="362"/>
      <c r="H261" s="362"/>
      <c r="I261" s="362"/>
      <c r="J261" s="362"/>
      <c r="K261" s="362"/>
      <c r="L261" s="362"/>
      <c r="M261" s="362"/>
      <c r="N261" s="362"/>
      <c r="O261" s="362"/>
      <c r="P261" s="362"/>
      <c r="Q261" s="362"/>
      <c r="R261" s="362"/>
      <c r="S261" s="362"/>
      <c r="T261" s="362"/>
      <c r="U261" s="362"/>
      <c r="V261" s="362"/>
      <c r="W261" s="362"/>
      <c r="X261" s="362"/>
      <c r="Y261" s="362"/>
      <c r="Z261" s="362"/>
      <c r="AA261" s="362"/>
      <c r="AB261" s="362"/>
      <c r="AC261" s="362"/>
      <c r="AD261" s="362"/>
      <c r="AE261" s="362"/>
      <c r="AF261" s="362"/>
    </row>
    <row r="262" spans="1:32" s="316" customFormat="1" ht="12.95" customHeight="1" x14ac:dyDescent="0.2">
      <c r="A262" s="346"/>
      <c r="B262" s="362"/>
      <c r="C262" s="362"/>
      <c r="D262" s="362"/>
      <c r="E262" s="362"/>
      <c r="F262" s="362"/>
      <c r="G262" s="362"/>
      <c r="H262" s="362"/>
      <c r="I262" s="362"/>
      <c r="J262" s="362"/>
      <c r="K262" s="362"/>
      <c r="L262" s="362"/>
      <c r="M262" s="362"/>
      <c r="N262" s="362"/>
      <c r="O262" s="362"/>
      <c r="P262" s="362"/>
      <c r="Q262" s="362"/>
      <c r="R262" s="362"/>
      <c r="S262" s="362"/>
      <c r="T262" s="362"/>
      <c r="U262" s="362"/>
      <c r="V262" s="362"/>
      <c r="W262" s="362"/>
      <c r="X262" s="362"/>
      <c r="Y262" s="362"/>
      <c r="Z262" s="362"/>
      <c r="AA262" s="362"/>
      <c r="AB262" s="362"/>
      <c r="AC262" s="362"/>
      <c r="AD262" s="362"/>
      <c r="AE262" s="362"/>
      <c r="AF262" s="362"/>
    </row>
    <row r="263" spans="1:32" s="316" customFormat="1" ht="12.95" customHeight="1" x14ac:dyDescent="0.2">
      <c r="A263" s="346"/>
      <c r="B263" s="362"/>
      <c r="C263" s="362"/>
      <c r="D263" s="362"/>
      <c r="E263" s="362"/>
      <c r="F263" s="362"/>
      <c r="G263" s="362"/>
      <c r="H263" s="362"/>
      <c r="I263" s="362"/>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c r="AF263" s="362"/>
    </row>
    <row r="264" spans="1:32"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0" customFormat="1" ht="12.95" customHeight="1" x14ac:dyDescent="0.2">
      <c r="A266" s="141"/>
      <c r="B266" s="577"/>
      <c r="C266" s="577"/>
      <c r="D266" s="577"/>
      <c r="E266" s="577"/>
      <c r="F266" s="577"/>
      <c r="G266" s="577"/>
      <c r="H266" s="577"/>
      <c r="I266" s="577"/>
      <c r="J266" s="577"/>
      <c r="K266" s="577"/>
      <c r="L266" s="577"/>
      <c r="M266" s="577"/>
      <c r="N266" s="577"/>
      <c r="O266" s="577"/>
      <c r="P266" s="577"/>
      <c r="Q266" s="577"/>
      <c r="R266" s="577"/>
      <c r="S266" s="577"/>
      <c r="T266" s="577"/>
      <c r="U266" s="577"/>
      <c r="V266" s="577"/>
      <c r="W266" s="577"/>
      <c r="X266" s="577"/>
      <c r="Y266" s="577"/>
      <c r="Z266" s="577"/>
      <c r="AA266" s="577"/>
      <c r="AB266" s="577"/>
      <c r="AC266" s="577"/>
      <c r="AD266" s="577"/>
      <c r="AE266" s="577"/>
      <c r="AF266" s="577"/>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24"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ht="12.95" customHeight="1" x14ac:dyDescent="0.2"/>
    <row r="282" spans="1:32" ht="12.95" customHeight="1" x14ac:dyDescent="0.2"/>
    <row r="283" spans="1:32" ht="12.95" customHeight="1" x14ac:dyDescent="0.2"/>
    <row r="284" spans="1:32" ht="12.95" customHeight="1" x14ac:dyDescent="0.2"/>
    <row r="285" spans="1:32" ht="12.95" customHeight="1" x14ac:dyDescent="0.2"/>
    <row r="286" spans="1:32" ht="12.95" customHeight="1" x14ac:dyDescent="0.2"/>
    <row r="287" spans="1:32" ht="12.95" customHeight="1" x14ac:dyDescent="0.2"/>
    <row r="288" spans="1:32" s="310" customFormat="1" ht="12.95" customHeight="1" x14ac:dyDescent="0.2">
      <c r="A288" s="141"/>
      <c r="B288" s="577"/>
      <c r="C288" s="577"/>
      <c r="D288" s="577"/>
      <c r="E288" s="577"/>
      <c r="F288" s="577"/>
      <c r="G288" s="577"/>
      <c r="H288" s="577"/>
      <c r="I288" s="577"/>
      <c r="J288" s="577"/>
      <c r="K288" s="577"/>
      <c r="L288" s="577"/>
      <c r="M288" s="577"/>
      <c r="N288" s="577"/>
      <c r="O288" s="577"/>
      <c r="P288" s="577"/>
      <c r="Q288" s="577"/>
      <c r="R288" s="577"/>
      <c r="S288" s="577"/>
      <c r="T288" s="577"/>
      <c r="U288" s="577"/>
      <c r="V288" s="577"/>
      <c r="W288" s="577"/>
      <c r="X288" s="577"/>
      <c r="Y288" s="577"/>
      <c r="Z288" s="577"/>
      <c r="AA288" s="577"/>
      <c r="AB288" s="577"/>
      <c r="AC288" s="577"/>
      <c r="AD288" s="577"/>
      <c r="AE288" s="577"/>
      <c r="AF288" s="577"/>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s="316" customFormat="1" ht="12.95" customHeigh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row>
    <row r="298" spans="1:32" s="316" customFormat="1" ht="24" customHeight="1" x14ac:dyDescent="0.2">
      <c r="A298" s="346"/>
      <c r="B298" s="362"/>
      <c r="C298" s="362"/>
      <c r="D298" s="362"/>
      <c r="E298" s="362"/>
      <c r="F298" s="362"/>
      <c r="G298" s="362"/>
      <c r="H298" s="362"/>
      <c r="I298" s="362"/>
      <c r="J298" s="362"/>
      <c r="K298" s="362"/>
      <c r="L298" s="362"/>
      <c r="M298" s="362"/>
      <c r="N298" s="362"/>
      <c r="O298" s="362"/>
      <c r="P298" s="362"/>
      <c r="Q298" s="362"/>
      <c r="R298" s="362"/>
      <c r="S298" s="362"/>
      <c r="T298" s="362"/>
      <c r="U298" s="362"/>
      <c r="V298" s="362"/>
      <c r="W298" s="362"/>
      <c r="X298" s="362"/>
      <c r="Y298" s="362"/>
      <c r="Z298" s="362"/>
      <c r="AA298" s="362"/>
      <c r="AB298" s="362"/>
      <c r="AC298" s="362"/>
      <c r="AD298" s="362"/>
      <c r="AE298" s="362"/>
      <c r="AF298" s="362"/>
    </row>
    <row r="299" spans="1:32" s="316" customFormat="1" ht="12.95" customHeight="1" x14ac:dyDescent="0.2">
      <c r="A299" s="346"/>
      <c r="B299" s="362"/>
      <c r="C299" s="362"/>
      <c r="D299" s="362"/>
      <c r="E299" s="362"/>
      <c r="F299" s="362"/>
      <c r="G299" s="362"/>
      <c r="H299" s="362"/>
      <c r="I299" s="362"/>
      <c r="J299" s="362"/>
      <c r="K299" s="362"/>
      <c r="L299" s="362"/>
      <c r="M299" s="362"/>
      <c r="N299" s="362"/>
      <c r="O299" s="362"/>
      <c r="P299" s="362"/>
      <c r="Q299" s="362"/>
      <c r="R299" s="362"/>
      <c r="S299" s="362"/>
      <c r="T299" s="362"/>
      <c r="U299" s="362"/>
      <c r="V299" s="362"/>
      <c r="W299" s="362"/>
      <c r="X299" s="362"/>
      <c r="Y299" s="362"/>
      <c r="Z299" s="362"/>
      <c r="AA299" s="362"/>
      <c r="AB299" s="362"/>
      <c r="AC299" s="362"/>
      <c r="AD299" s="362"/>
      <c r="AE299" s="362"/>
      <c r="AF299" s="362"/>
    </row>
    <row r="300" spans="1:32" s="316" customFormat="1" ht="12.95" customHeight="1" x14ac:dyDescent="0.2">
      <c r="A300" s="346"/>
      <c r="B300" s="362"/>
      <c r="C300" s="362"/>
      <c r="D300" s="362"/>
      <c r="E300" s="362"/>
      <c r="F300" s="362"/>
      <c r="G300" s="362"/>
      <c r="H300" s="362"/>
      <c r="I300" s="362"/>
      <c r="J300" s="362"/>
      <c r="K300" s="362"/>
      <c r="L300" s="362"/>
      <c r="M300" s="362"/>
      <c r="N300" s="362"/>
      <c r="O300" s="362"/>
      <c r="P300" s="362"/>
      <c r="Q300" s="362"/>
      <c r="R300" s="362"/>
      <c r="S300" s="362"/>
      <c r="T300" s="362"/>
      <c r="U300" s="362"/>
      <c r="V300" s="362"/>
      <c r="W300" s="362"/>
      <c r="X300" s="362"/>
      <c r="Y300" s="362"/>
      <c r="Z300" s="362"/>
      <c r="AA300" s="362"/>
      <c r="AB300" s="362"/>
      <c r="AC300" s="362"/>
      <c r="AD300" s="362"/>
      <c r="AE300" s="362"/>
      <c r="AF300" s="362"/>
    </row>
    <row r="301" spans="1:32" s="316" customFormat="1" ht="12.95" customHeight="1" x14ac:dyDescent="0.2">
      <c r="A301" s="346"/>
      <c r="B301" s="362"/>
      <c r="C301" s="362"/>
      <c r="D301" s="362"/>
      <c r="E301" s="362"/>
      <c r="F301" s="362"/>
      <c r="G301" s="362"/>
      <c r="H301" s="362"/>
      <c r="I301" s="362"/>
      <c r="J301" s="362"/>
      <c r="K301" s="362"/>
      <c r="L301" s="362"/>
      <c r="M301" s="362"/>
      <c r="N301" s="362"/>
      <c r="O301" s="362"/>
      <c r="P301" s="362"/>
      <c r="Q301" s="362"/>
      <c r="R301" s="362"/>
      <c r="S301" s="362"/>
      <c r="T301" s="362"/>
      <c r="U301" s="362"/>
      <c r="V301" s="362"/>
      <c r="W301" s="362"/>
      <c r="X301" s="362"/>
      <c r="Y301" s="362"/>
      <c r="Z301" s="362"/>
      <c r="AA301" s="362"/>
      <c r="AB301" s="362"/>
      <c r="AC301" s="362"/>
      <c r="AD301" s="362"/>
      <c r="AE301" s="362"/>
      <c r="AF301" s="362"/>
    </row>
    <row r="302" spans="1:32" s="316" customFormat="1" ht="12.95" customHeight="1" x14ac:dyDescent="0.2">
      <c r="A302" s="346"/>
      <c r="B302" s="362"/>
      <c r="C302" s="362"/>
      <c r="D302" s="362"/>
      <c r="E302" s="362"/>
      <c r="F302" s="362"/>
      <c r="G302" s="362"/>
      <c r="H302" s="362"/>
      <c r="I302" s="362"/>
      <c r="J302" s="362"/>
      <c r="K302" s="362"/>
      <c r="L302" s="362"/>
      <c r="M302" s="362"/>
      <c r="N302" s="362"/>
      <c r="O302" s="362"/>
      <c r="P302" s="362"/>
      <c r="Q302" s="362"/>
      <c r="R302" s="362"/>
      <c r="S302" s="362"/>
      <c r="T302" s="362"/>
      <c r="U302" s="362"/>
      <c r="V302" s="362"/>
      <c r="W302" s="362"/>
      <c r="X302" s="362"/>
      <c r="Y302" s="362"/>
      <c r="Z302" s="362"/>
      <c r="AA302" s="362"/>
      <c r="AB302" s="362"/>
      <c r="AC302" s="362"/>
      <c r="AD302" s="362"/>
      <c r="AE302" s="362"/>
      <c r="AF302" s="362"/>
    </row>
    <row r="303" spans="1:32" s="316" customFormat="1" ht="12.95" customHeight="1" x14ac:dyDescent="0.2">
      <c r="A303" s="346"/>
      <c r="B303" s="362"/>
      <c r="C303" s="362"/>
      <c r="D303" s="362"/>
      <c r="E303" s="362"/>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c r="AF303" s="362"/>
    </row>
    <row r="304" spans="1:32" s="316" customFormat="1" ht="12.9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0" customFormat="1" ht="12.95" customHeight="1" x14ac:dyDescent="0.2">
      <c r="A310" s="141"/>
      <c r="B310" s="577"/>
      <c r="C310" s="577"/>
      <c r="D310" s="577"/>
      <c r="E310" s="577"/>
      <c r="F310" s="577"/>
      <c r="G310" s="577"/>
      <c r="H310" s="577"/>
      <c r="I310" s="577"/>
      <c r="J310" s="577"/>
      <c r="K310" s="577"/>
      <c r="L310" s="577"/>
      <c r="M310" s="577"/>
      <c r="N310" s="577"/>
      <c r="O310" s="577"/>
      <c r="P310" s="577"/>
      <c r="Q310" s="577"/>
      <c r="R310" s="577"/>
      <c r="S310" s="577"/>
      <c r="T310" s="577"/>
      <c r="U310" s="577"/>
      <c r="V310" s="577"/>
      <c r="W310" s="577"/>
      <c r="X310" s="577"/>
      <c r="Y310" s="577"/>
      <c r="Z310" s="577"/>
      <c r="AA310" s="577"/>
      <c r="AB310" s="577"/>
      <c r="AC310" s="577"/>
      <c r="AD310" s="577"/>
      <c r="AE310" s="577"/>
      <c r="AF310" s="577"/>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24"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ht="12.95" customHeight="1" x14ac:dyDescent="0.2"/>
    <row r="326" spans="1:32" ht="12.95" customHeight="1" x14ac:dyDescent="0.2"/>
    <row r="327" spans="1:32" ht="12.95" customHeight="1" x14ac:dyDescent="0.2"/>
    <row r="328" spans="1:32" ht="12.95" customHeight="1" x14ac:dyDescent="0.2"/>
    <row r="329" spans="1:32" ht="12.95" customHeight="1" x14ac:dyDescent="0.2"/>
    <row r="330" spans="1:32" ht="12.95" customHeight="1" x14ac:dyDescent="0.2"/>
    <row r="331" spans="1:32" ht="12.95" customHeight="1" x14ac:dyDescent="0.2"/>
    <row r="332" spans="1:32" s="310" customFormat="1" ht="12.95" customHeight="1" x14ac:dyDescent="0.2">
      <c r="A332" s="141"/>
      <c r="B332" s="577"/>
      <c r="C332" s="577"/>
      <c r="D332" s="577"/>
      <c r="E332" s="577"/>
      <c r="F332" s="577"/>
      <c r="G332" s="577"/>
      <c r="H332" s="577"/>
      <c r="I332" s="577"/>
      <c r="J332" s="577"/>
      <c r="K332" s="577"/>
      <c r="L332" s="577"/>
      <c r="M332" s="577"/>
      <c r="N332" s="577"/>
      <c r="O332" s="577"/>
      <c r="P332" s="577"/>
      <c r="Q332" s="577"/>
      <c r="R332" s="577"/>
      <c r="S332" s="577"/>
      <c r="T332" s="577"/>
      <c r="U332" s="577"/>
      <c r="V332" s="577"/>
      <c r="W332" s="577"/>
      <c r="X332" s="577"/>
      <c r="Y332" s="577"/>
      <c r="Z332" s="577"/>
      <c r="AA332" s="577"/>
      <c r="AB332" s="577"/>
      <c r="AC332" s="577"/>
      <c r="AD332" s="577"/>
      <c r="AE332" s="577"/>
      <c r="AF332" s="577"/>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ht="12.95"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s="316" customFormat="1" ht="12.95" customHeigh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row>
    <row r="342" spans="1:32" s="316" customFormat="1" ht="24" customHeight="1" x14ac:dyDescent="0.2">
      <c r="A342" s="346"/>
      <c r="B342" s="362"/>
      <c r="C342" s="362"/>
      <c r="D342" s="362"/>
      <c r="E342" s="362"/>
      <c r="F342" s="362"/>
      <c r="G342" s="362"/>
      <c r="H342" s="362"/>
      <c r="I342" s="362"/>
      <c r="J342" s="362"/>
      <c r="K342" s="362"/>
      <c r="L342" s="362"/>
      <c r="M342" s="362"/>
      <c r="N342" s="362"/>
      <c r="O342" s="362"/>
      <c r="P342" s="362"/>
      <c r="Q342" s="362"/>
      <c r="R342" s="362"/>
      <c r="S342" s="362"/>
      <c r="T342" s="362"/>
      <c r="U342" s="362"/>
      <c r="V342" s="362"/>
      <c r="W342" s="362"/>
      <c r="X342" s="362"/>
      <c r="Y342" s="362"/>
      <c r="Z342" s="362"/>
      <c r="AA342" s="362"/>
      <c r="AB342" s="362"/>
      <c r="AC342" s="362"/>
      <c r="AD342" s="362"/>
      <c r="AE342" s="362"/>
      <c r="AF342" s="362"/>
    </row>
    <row r="343" spans="1:32" s="316" customFormat="1" ht="12.95" customHeight="1" x14ac:dyDescent="0.2">
      <c r="A343" s="346"/>
      <c r="B343" s="362"/>
      <c r="C343" s="362"/>
      <c r="D343" s="362"/>
      <c r="E343" s="362"/>
      <c r="F343" s="362"/>
      <c r="G343" s="362"/>
      <c r="H343" s="362"/>
      <c r="I343" s="362"/>
      <c r="J343" s="362"/>
      <c r="K343" s="362"/>
      <c r="L343" s="362"/>
      <c r="M343" s="362"/>
      <c r="N343" s="362"/>
      <c r="O343" s="362"/>
      <c r="P343" s="362"/>
      <c r="Q343" s="362"/>
      <c r="R343" s="362"/>
      <c r="S343" s="362"/>
      <c r="T343" s="362"/>
      <c r="U343" s="362"/>
      <c r="V343" s="362"/>
      <c r="W343" s="362"/>
      <c r="X343" s="362"/>
      <c r="Y343" s="362"/>
      <c r="Z343" s="362"/>
      <c r="AA343" s="362"/>
      <c r="AB343" s="362"/>
      <c r="AC343" s="362"/>
      <c r="AD343" s="362"/>
      <c r="AE343" s="362"/>
      <c r="AF343" s="362"/>
    </row>
    <row r="344" spans="1:32" s="316" customFormat="1" ht="12.95" customHeight="1" x14ac:dyDescent="0.2">
      <c r="A344" s="346"/>
      <c r="B344" s="362"/>
      <c r="C344" s="362"/>
      <c r="D344" s="362"/>
      <c r="E344" s="362"/>
      <c r="F344" s="362"/>
      <c r="G344" s="362"/>
      <c r="H344" s="362"/>
      <c r="I344" s="362"/>
      <c r="J344" s="362"/>
      <c r="K344" s="362"/>
      <c r="L344" s="362"/>
      <c r="M344" s="362"/>
      <c r="N344" s="362"/>
      <c r="O344" s="362"/>
      <c r="P344" s="362"/>
      <c r="Q344" s="362"/>
      <c r="R344" s="362"/>
      <c r="S344" s="362"/>
      <c r="T344" s="362"/>
      <c r="U344" s="362"/>
      <c r="V344" s="362"/>
      <c r="W344" s="362"/>
      <c r="X344" s="362"/>
      <c r="Y344" s="362"/>
      <c r="Z344" s="362"/>
      <c r="AA344" s="362"/>
      <c r="AB344" s="362"/>
      <c r="AC344" s="362"/>
      <c r="AD344" s="362"/>
      <c r="AE344" s="362"/>
      <c r="AF344" s="362"/>
    </row>
    <row r="345" spans="1:32" s="316" customFormat="1" ht="12.95" customHeight="1" x14ac:dyDescent="0.2">
      <c r="A345" s="346"/>
      <c r="B345" s="362"/>
      <c r="C345" s="362"/>
      <c r="D345" s="362"/>
      <c r="E345" s="362"/>
      <c r="F345" s="362"/>
      <c r="G345" s="362"/>
      <c r="H345" s="362"/>
      <c r="I345" s="362"/>
      <c r="J345" s="362"/>
      <c r="K345" s="362"/>
      <c r="L345" s="362"/>
      <c r="M345" s="362"/>
      <c r="N345" s="362"/>
      <c r="O345" s="362"/>
      <c r="P345" s="362"/>
      <c r="Q345" s="362"/>
      <c r="R345" s="362"/>
      <c r="S345" s="362"/>
      <c r="T345" s="362"/>
      <c r="U345" s="362"/>
      <c r="V345" s="362"/>
      <c r="W345" s="362"/>
      <c r="X345" s="362"/>
      <c r="Y345" s="362"/>
      <c r="Z345" s="362"/>
      <c r="AA345" s="362"/>
      <c r="AB345" s="362"/>
      <c r="AC345" s="362"/>
      <c r="AD345" s="362"/>
      <c r="AE345" s="362"/>
      <c r="AF345" s="362"/>
    </row>
    <row r="346" spans="1:32" s="316" customFormat="1" ht="12.95" customHeight="1" x14ac:dyDescent="0.2">
      <c r="A346" s="346"/>
      <c r="B346" s="362"/>
      <c r="C346" s="362"/>
      <c r="D346" s="362"/>
      <c r="E346" s="362"/>
      <c r="F346" s="362"/>
      <c r="G346" s="362"/>
      <c r="H346" s="362"/>
      <c r="I346" s="362"/>
      <c r="J346" s="362"/>
      <c r="K346" s="362"/>
      <c r="L346" s="362"/>
      <c r="M346" s="362"/>
      <c r="N346" s="362"/>
      <c r="O346" s="362"/>
      <c r="P346" s="362"/>
      <c r="Q346" s="362"/>
      <c r="R346" s="362"/>
      <c r="S346" s="362"/>
      <c r="T346" s="362"/>
      <c r="U346" s="362"/>
      <c r="V346" s="362"/>
      <c r="W346" s="362"/>
      <c r="X346" s="362"/>
      <c r="Y346" s="362"/>
      <c r="Z346" s="362"/>
      <c r="AA346" s="362"/>
      <c r="AB346" s="362"/>
      <c r="AC346" s="362"/>
      <c r="AD346" s="362"/>
      <c r="AE346" s="362"/>
      <c r="AF346" s="362"/>
    </row>
    <row r="347" spans="1:32" s="316" customFormat="1" ht="12.95" customHeight="1" x14ac:dyDescent="0.2">
      <c r="A347" s="346"/>
      <c r="B347" s="362"/>
      <c r="C347" s="362"/>
      <c r="D347" s="362"/>
      <c r="E347" s="362"/>
      <c r="F347" s="362"/>
      <c r="G347" s="362"/>
      <c r="H347" s="362"/>
      <c r="I347" s="362"/>
      <c r="J347" s="362"/>
      <c r="K347" s="362"/>
      <c r="L347" s="362"/>
      <c r="M347" s="362"/>
      <c r="N347" s="362"/>
      <c r="O347" s="362"/>
      <c r="P347" s="362"/>
      <c r="Q347" s="362"/>
      <c r="R347" s="362"/>
      <c r="S347" s="362"/>
      <c r="T347" s="362"/>
      <c r="U347" s="362"/>
      <c r="V347" s="362"/>
      <c r="W347" s="362"/>
      <c r="X347" s="362"/>
      <c r="Y347" s="362"/>
      <c r="Z347" s="362"/>
      <c r="AA347" s="362"/>
      <c r="AB347" s="362"/>
      <c r="AC347" s="362"/>
      <c r="AD347" s="362"/>
      <c r="AE347" s="362"/>
      <c r="AF347" s="362"/>
    </row>
    <row r="348" spans="1:32" s="316" customFormat="1" ht="12.95" customHeigh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0" customFormat="1" ht="12.95" customHeight="1" x14ac:dyDescent="0.2">
      <c r="A350" s="141"/>
      <c r="B350" s="577"/>
      <c r="C350" s="577"/>
      <c r="D350" s="577"/>
      <c r="E350" s="577"/>
      <c r="F350" s="577"/>
      <c r="G350" s="577"/>
      <c r="H350" s="577"/>
      <c r="I350" s="577"/>
      <c r="J350" s="577"/>
      <c r="K350" s="577"/>
      <c r="L350" s="577"/>
      <c r="M350" s="577"/>
      <c r="N350" s="577"/>
      <c r="O350" s="577"/>
      <c r="P350" s="577"/>
      <c r="Q350" s="577"/>
      <c r="R350" s="577"/>
      <c r="S350" s="577"/>
      <c r="T350" s="577"/>
      <c r="U350" s="577"/>
      <c r="V350" s="577"/>
      <c r="W350" s="577"/>
      <c r="X350" s="577"/>
      <c r="Y350" s="577"/>
      <c r="Z350" s="577"/>
      <c r="AA350" s="577"/>
      <c r="AB350" s="577"/>
      <c r="AC350" s="577"/>
      <c r="AD350" s="577"/>
      <c r="AE350" s="577"/>
      <c r="AF350" s="577"/>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24"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0.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ht="12.95" customHeight="1" x14ac:dyDescent="0.2"/>
    <row r="366" spans="1:32" ht="12.95" customHeight="1" x14ac:dyDescent="0.2"/>
    <row r="367" spans="1:32" ht="12.95" customHeight="1" x14ac:dyDescent="0.2"/>
    <row r="368" spans="1:32" ht="12.95" customHeight="1" x14ac:dyDescent="0.2"/>
    <row r="369" spans="1:32" ht="12.95" customHeight="1" x14ac:dyDescent="0.2"/>
    <row r="370" spans="1:32" ht="12.95" customHeight="1" x14ac:dyDescent="0.2"/>
    <row r="371" spans="1:32" ht="12.95" customHeight="1" x14ac:dyDescent="0.2"/>
    <row r="372" spans="1:32" s="310" customFormat="1" ht="12.95" customHeight="1" x14ac:dyDescent="0.2">
      <c r="A372" s="141"/>
      <c r="B372" s="577"/>
      <c r="C372" s="577"/>
      <c r="D372" s="577"/>
      <c r="E372" s="577"/>
      <c r="F372" s="577"/>
      <c r="G372" s="577"/>
      <c r="H372" s="577"/>
      <c r="I372" s="577"/>
      <c r="J372" s="577"/>
      <c r="K372" s="577"/>
      <c r="L372" s="577"/>
      <c r="M372" s="577"/>
      <c r="N372" s="577"/>
      <c r="O372" s="577"/>
      <c r="P372" s="577"/>
      <c r="Q372" s="577"/>
      <c r="R372" s="577"/>
      <c r="S372" s="577"/>
      <c r="T372" s="577"/>
      <c r="U372" s="577"/>
      <c r="V372" s="577"/>
      <c r="W372" s="577"/>
      <c r="X372" s="577"/>
      <c r="Y372" s="577"/>
      <c r="Z372" s="577"/>
      <c r="AA372" s="577"/>
      <c r="AB372" s="577"/>
      <c r="AC372" s="577"/>
      <c r="AD372" s="577"/>
      <c r="AE372" s="577"/>
      <c r="AF372" s="577"/>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2.9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ht="12.95" customHeigh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s="316" customFormat="1" ht="12.95" customHeight="1" x14ac:dyDescent="0.2">
      <c r="A381" s="346"/>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row>
    <row r="382" spans="1:32" s="316" customFormat="1" ht="24" customHeight="1" x14ac:dyDescent="0.2">
      <c r="A382" s="346"/>
      <c r="B382" s="362"/>
      <c r="C382" s="362"/>
      <c r="D382" s="362"/>
      <c r="E382" s="362"/>
      <c r="F382" s="362"/>
      <c r="G382" s="362"/>
      <c r="H382" s="362"/>
      <c r="I382" s="362"/>
      <c r="J382" s="362"/>
      <c r="K382" s="362"/>
      <c r="L382" s="362"/>
      <c r="M382" s="362"/>
      <c r="N382" s="362"/>
      <c r="O382" s="362"/>
      <c r="P382" s="362"/>
      <c r="Q382" s="362"/>
      <c r="R382" s="362"/>
      <c r="S382" s="362"/>
      <c r="T382" s="362"/>
      <c r="U382" s="362"/>
      <c r="V382" s="362"/>
      <c r="W382" s="362"/>
      <c r="X382" s="362"/>
      <c r="Y382" s="362"/>
      <c r="Z382" s="362"/>
      <c r="AA382" s="362"/>
      <c r="AB382" s="362"/>
      <c r="AC382" s="362"/>
      <c r="AD382" s="362"/>
      <c r="AE382" s="362"/>
      <c r="AF382" s="362"/>
    </row>
    <row r="383" spans="1:32" s="316" customFormat="1" ht="12.95" customHeight="1" x14ac:dyDescent="0.2">
      <c r="A383" s="346"/>
      <c r="B383" s="362"/>
      <c r="C383" s="362"/>
      <c r="D383" s="362"/>
      <c r="E383" s="362"/>
      <c r="F383" s="362"/>
      <c r="G383" s="362"/>
      <c r="H383" s="362"/>
      <c r="I383" s="362"/>
      <c r="J383" s="362"/>
      <c r="K383" s="362"/>
      <c r="L383" s="362"/>
      <c r="M383" s="362"/>
      <c r="N383" s="362"/>
      <c r="O383" s="362"/>
      <c r="P383" s="362"/>
      <c r="Q383" s="362"/>
      <c r="R383" s="362"/>
      <c r="S383" s="362"/>
      <c r="T383" s="362"/>
      <c r="U383" s="362"/>
      <c r="V383" s="362"/>
      <c r="W383" s="362"/>
      <c r="X383" s="362"/>
      <c r="Y383" s="362"/>
      <c r="Z383" s="362"/>
      <c r="AA383" s="362"/>
      <c r="AB383" s="362"/>
      <c r="AC383" s="362"/>
      <c r="AD383" s="362"/>
      <c r="AE383" s="362"/>
      <c r="AF383" s="362"/>
    </row>
    <row r="384" spans="1:32" s="316" customFormat="1" ht="12.95" customHeight="1" x14ac:dyDescent="0.2">
      <c r="A384" s="346"/>
      <c r="B384" s="362"/>
      <c r="C384" s="362"/>
      <c r="D384" s="362"/>
      <c r="E384" s="362"/>
      <c r="F384" s="362"/>
      <c r="G384" s="362"/>
      <c r="H384" s="362"/>
      <c r="I384" s="362"/>
      <c r="J384" s="362"/>
      <c r="K384" s="362"/>
      <c r="L384" s="362"/>
      <c r="M384" s="362"/>
      <c r="N384" s="362"/>
      <c r="O384" s="362"/>
      <c r="P384" s="362"/>
      <c r="Q384" s="362"/>
      <c r="R384" s="362"/>
      <c r="S384" s="362"/>
      <c r="T384" s="362"/>
      <c r="U384" s="362"/>
      <c r="V384" s="362"/>
      <c r="W384" s="362"/>
      <c r="X384" s="362"/>
      <c r="Y384" s="362"/>
      <c r="Z384" s="362"/>
      <c r="AA384" s="362"/>
      <c r="AB384" s="362"/>
      <c r="AC384" s="362"/>
      <c r="AD384" s="362"/>
      <c r="AE384" s="362"/>
      <c r="AF384" s="362"/>
    </row>
    <row r="385" spans="1:32" s="316" customFormat="1" ht="12.95" customHeight="1" x14ac:dyDescent="0.2">
      <c r="A385" s="346"/>
      <c r="B385" s="362"/>
      <c r="C385" s="362"/>
      <c r="D385" s="362"/>
      <c r="E385" s="362"/>
      <c r="F385" s="362"/>
      <c r="G385" s="362"/>
      <c r="H385" s="362"/>
      <c r="I385" s="362"/>
      <c r="J385" s="362"/>
      <c r="K385" s="362"/>
      <c r="L385" s="362"/>
      <c r="M385" s="362"/>
      <c r="N385" s="362"/>
      <c r="O385" s="362"/>
      <c r="P385" s="362"/>
      <c r="Q385" s="362"/>
      <c r="R385" s="362"/>
      <c r="S385" s="362"/>
      <c r="T385" s="362"/>
      <c r="U385" s="362"/>
      <c r="V385" s="362"/>
      <c r="W385" s="362"/>
      <c r="X385" s="362"/>
      <c r="Y385" s="362"/>
      <c r="Z385" s="362"/>
      <c r="AA385" s="362"/>
      <c r="AB385" s="362"/>
      <c r="AC385" s="362"/>
      <c r="AD385" s="362"/>
      <c r="AE385" s="362"/>
      <c r="AF385" s="362"/>
    </row>
    <row r="386" spans="1:32" s="316" customFormat="1" ht="12.95" customHeight="1" x14ac:dyDescent="0.2">
      <c r="A386" s="346"/>
      <c r="B386" s="362"/>
      <c r="C386" s="362"/>
      <c r="D386" s="362"/>
      <c r="E386" s="362"/>
      <c r="F386" s="362"/>
      <c r="G386" s="362"/>
      <c r="H386" s="362"/>
      <c r="I386" s="362"/>
      <c r="J386" s="362"/>
      <c r="K386" s="362"/>
      <c r="L386" s="362"/>
      <c r="M386" s="362"/>
      <c r="N386" s="362"/>
      <c r="O386" s="362"/>
      <c r="P386" s="362"/>
      <c r="Q386" s="362"/>
      <c r="R386" s="362"/>
      <c r="S386" s="362"/>
      <c r="T386" s="362"/>
      <c r="U386" s="362"/>
      <c r="V386" s="362"/>
      <c r="W386" s="362"/>
      <c r="X386" s="362"/>
      <c r="Y386" s="362"/>
      <c r="Z386" s="362"/>
      <c r="AA386" s="362"/>
      <c r="AB386" s="362"/>
      <c r="AC386" s="362"/>
      <c r="AD386" s="362"/>
      <c r="AE386" s="362"/>
      <c r="AF386" s="362"/>
    </row>
    <row r="387" spans="1:32" s="316" customFormat="1" ht="12.95" customHeight="1" x14ac:dyDescent="0.2">
      <c r="A387" s="346"/>
      <c r="B387" s="362"/>
      <c r="C387" s="362"/>
      <c r="D387" s="362"/>
      <c r="E387" s="362"/>
      <c r="F387" s="362"/>
      <c r="G387" s="362"/>
      <c r="H387" s="362"/>
      <c r="I387" s="362"/>
      <c r="J387" s="362"/>
      <c r="K387" s="362"/>
      <c r="L387" s="362"/>
      <c r="M387" s="362"/>
      <c r="N387" s="362"/>
      <c r="O387" s="362"/>
      <c r="P387" s="362"/>
      <c r="Q387" s="362"/>
      <c r="R387" s="362"/>
      <c r="S387" s="362"/>
      <c r="T387" s="362"/>
      <c r="U387" s="362"/>
      <c r="V387" s="362"/>
      <c r="W387" s="362"/>
      <c r="X387" s="362"/>
      <c r="Y387" s="362"/>
      <c r="Z387" s="362"/>
      <c r="AA387" s="362"/>
      <c r="AB387" s="362"/>
      <c r="AC387" s="362"/>
      <c r="AD387" s="362"/>
      <c r="AE387" s="362"/>
      <c r="AF387" s="362"/>
    </row>
    <row r="388" spans="1:32" s="316" customFormat="1" ht="12.95" customHeigh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0" customFormat="1" ht="12.95" customHeight="1" x14ac:dyDescent="0.2">
      <c r="A390" s="141"/>
      <c r="B390" s="577"/>
      <c r="C390" s="577"/>
      <c r="D390" s="577"/>
      <c r="E390" s="577"/>
      <c r="F390" s="577"/>
      <c r="G390" s="577"/>
      <c r="H390" s="577"/>
      <c r="I390" s="577"/>
      <c r="J390" s="577"/>
      <c r="K390" s="577"/>
      <c r="L390" s="577"/>
      <c r="M390" s="577"/>
      <c r="N390" s="577"/>
      <c r="O390" s="577"/>
      <c r="P390" s="577"/>
      <c r="Q390" s="577"/>
      <c r="R390" s="577"/>
      <c r="S390" s="577"/>
      <c r="T390" s="577"/>
      <c r="U390" s="577"/>
      <c r="V390" s="577"/>
      <c r="W390" s="577"/>
      <c r="X390" s="577"/>
      <c r="Y390" s="577"/>
      <c r="Z390" s="577"/>
      <c r="AA390" s="577"/>
      <c r="AB390" s="577"/>
      <c r="AC390" s="577"/>
      <c r="AD390" s="577"/>
      <c r="AE390" s="577"/>
      <c r="AF390" s="577"/>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24"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sheetData>
  <hyperlinks>
    <hyperlink ref="A1" location="Мазмуну!A1" display="МАЗМУНУНА  кайтуу" xr:uid="{00000000-0004-0000-9500-000000000000}"/>
  </hyperlinks>
  <pageMargins left="0.7" right="0.7" top="0.75" bottom="0.75" header="0.3" footer="0.3"/>
  <pageSetup paperSize="9"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AF421"/>
  <sheetViews>
    <sheetView workbookViewId="0">
      <selection activeCell="O42" sqref="O42"/>
    </sheetView>
  </sheetViews>
  <sheetFormatPr defaultColWidth="9.28515625" defaultRowHeight="12" x14ac:dyDescent="0.2"/>
  <cols>
    <col min="1" max="1" width="42.42578125" style="152" customWidth="1"/>
    <col min="2" max="2" width="9.28515625" style="226" hidden="1" customWidth="1"/>
    <col min="3" max="5" width="9.140625" style="226" hidden="1" customWidth="1"/>
    <col min="6" max="6" width="9.14062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571</v>
      </c>
      <c r="B2" s="574"/>
      <c r="C2" s="574"/>
      <c r="D2" s="574"/>
      <c r="E2" s="574"/>
      <c r="P2" s="574"/>
      <c r="Q2" s="574"/>
      <c r="R2" s="574"/>
      <c r="S2" s="574"/>
      <c r="T2" s="574"/>
    </row>
    <row r="3" spans="1:32" s="573" customFormat="1" ht="18" customHeight="1" x14ac:dyDescent="0.25">
      <c r="A3" s="154" t="s">
        <v>572</v>
      </c>
      <c r="B3" s="574"/>
      <c r="C3" s="574"/>
      <c r="D3" s="574"/>
      <c r="E3" s="574"/>
      <c r="P3" s="574"/>
      <c r="Q3" s="574"/>
      <c r="R3" s="574"/>
      <c r="S3" s="574"/>
      <c r="T3" s="574"/>
    </row>
    <row r="4" spans="1:32" ht="18" customHeight="1" thickBot="1" x14ac:dyDescent="0.25">
      <c r="A4" s="139" t="s">
        <v>524</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8.450000000000003" customHeight="1" x14ac:dyDescent="0.2">
      <c r="A7" s="360" t="s">
        <v>561</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x14ac:dyDescent="0.2">
      <c r="A8" s="346" t="s">
        <v>488</v>
      </c>
      <c r="B8" s="362"/>
      <c r="C8" s="323"/>
      <c r="D8" s="323"/>
      <c r="E8" s="323"/>
      <c r="F8" s="323"/>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3.5" customHeight="1" x14ac:dyDescent="0.2">
      <c r="A9" s="346" t="s">
        <v>489</v>
      </c>
      <c r="B9" s="39">
        <v>37.299999999999997</v>
      </c>
      <c r="C9" s="39">
        <v>38.799999999999997</v>
      </c>
      <c r="D9" s="39">
        <v>41.5</v>
      </c>
      <c r="E9" s="39">
        <v>43.9</v>
      </c>
      <c r="F9" s="39">
        <v>52.7</v>
      </c>
      <c r="G9" s="39">
        <v>51.9</v>
      </c>
      <c r="H9" s="39">
        <v>57.5</v>
      </c>
      <c r="I9" s="39">
        <v>50</v>
      </c>
      <c r="J9" s="39">
        <v>48.4</v>
      </c>
      <c r="K9" s="39">
        <v>44.7</v>
      </c>
      <c r="L9" s="39">
        <v>46.2</v>
      </c>
      <c r="M9" s="39">
        <v>43.454818287076598</v>
      </c>
      <c r="N9" s="362"/>
      <c r="O9" s="362"/>
      <c r="P9" s="362"/>
      <c r="Q9" s="362"/>
      <c r="R9" s="362"/>
      <c r="S9" s="362"/>
      <c r="T9" s="362"/>
      <c r="U9" s="362"/>
      <c r="V9" s="362"/>
      <c r="W9" s="362"/>
      <c r="X9" s="362"/>
      <c r="Y9" s="362"/>
      <c r="Z9" s="362"/>
      <c r="AA9" s="362"/>
      <c r="AB9" s="362"/>
      <c r="AC9" s="362"/>
      <c r="AD9" s="362"/>
      <c r="AE9" s="362"/>
      <c r="AF9" s="362"/>
    </row>
    <row r="10" spans="1:32" s="316" customFormat="1" ht="13.5" customHeigh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5.5" customHeight="1" x14ac:dyDescent="0.2">
      <c r="A11" s="349" t="s">
        <v>490</v>
      </c>
      <c r="B11" s="39">
        <v>24.9</v>
      </c>
      <c r="C11" s="39">
        <v>23.1</v>
      </c>
      <c r="D11" s="39">
        <v>36.6</v>
      </c>
      <c r="E11" s="39">
        <v>35</v>
      </c>
      <c r="F11" s="39">
        <v>44.8</v>
      </c>
      <c r="G11" s="39">
        <v>44.8</v>
      </c>
      <c r="H11" s="39">
        <v>48.4</v>
      </c>
      <c r="I11" s="39">
        <v>42.7</v>
      </c>
      <c r="J11" s="39">
        <v>40.5</v>
      </c>
      <c r="K11" s="39">
        <v>38.299999999999997</v>
      </c>
      <c r="L11" s="39">
        <v>40.1</v>
      </c>
      <c r="M11" s="39">
        <v>37.476955287258889</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3.5" customHeight="1" x14ac:dyDescent="0.2">
      <c r="A12" s="349" t="s">
        <v>491</v>
      </c>
      <c r="B12" s="39">
        <v>1.3</v>
      </c>
      <c r="C12" s="39">
        <v>1.3</v>
      </c>
      <c r="D12" s="39">
        <v>0.8</v>
      </c>
      <c r="E12" s="39">
        <v>1.2</v>
      </c>
      <c r="F12" s="39">
        <v>0.7</v>
      </c>
      <c r="G12" s="39">
        <v>0.6</v>
      </c>
      <c r="H12" s="39">
        <v>0.5</v>
      </c>
      <c r="I12" s="39">
        <v>0.4</v>
      </c>
      <c r="J12" s="39">
        <v>0.4</v>
      </c>
      <c r="K12" s="39">
        <v>0.5</v>
      </c>
      <c r="L12" s="39">
        <v>0.5</v>
      </c>
      <c r="M12" s="39">
        <v>0.49659209450098002</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3.5" customHeight="1" x14ac:dyDescent="0.2">
      <c r="A13" s="349" t="s">
        <v>492</v>
      </c>
      <c r="B13" s="39">
        <v>3.5</v>
      </c>
      <c r="C13" s="39">
        <v>4.2</v>
      </c>
      <c r="D13" s="39">
        <v>3.9</v>
      </c>
      <c r="E13" s="39">
        <v>4.0999999999999996</v>
      </c>
      <c r="F13" s="39">
        <v>3.5</v>
      </c>
      <c r="G13" s="39">
        <v>2.9</v>
      </c>
      <c r="H13" s="39">
        <v>2.2000000000000002</v>
      </c>
      <c r="I13" s="39">
        <v>1.5</v>
      </c>
      <c r="J13" s="39">
        <v>1.7</v>
      </c>
      <c r="K13" s="39">
        <v>1.8</v>
      </c>
      <c r="L13" s="39">
        <v>2</v>
      </c>
      <c r="M13" s="39">
        <v>2.0904589268436689</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3.5" customHeight="1" x14ac:dyDescent="0.2">
      <c r="A14" s="346" t="s">
        <v>493</v>
      </c>
      <c r="B14" s="39">
        <v>25.6</v>
      </c>
      <c r="C14" s="39">
        <v>24.1</v>
      </c>
      <c r="D14" s="39">
        <v>22.8</v>
      </c>
      <c r="E14" s="39">
        <v>20.8</v>
      </c>
      <c r="F14" s="39">
        <v>20</v>
      </c>
      <c r="G14" s="39">
        <v>18.3</v>
      </c>
      <c r="H14" s="39">
        <v>15.8</v>
      </c>
      <c r="I14" s="39">
        <v>16.3</v>
      </c>
      <c r="J14" s="39">
        <v>18.100000000000001</v>
      </c>
      <c r="K14" s="39">
        <v>20</v>
      </c>
      <c r="L14" s="39">
        <v>23.7</v>
      </c>
      <c r="M14" s="39">
        <v>27.652526595416642</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3.5" customHeight="1" x14ac:dyDescent="0.2">
      <c r="A15" s="346" t="s">
        <v>494</v>
      </c>
      <c r="B15" s="39">
        <v>4.3</v>
      </c>
      <c r="C15" s="39">
        <v>4.0999999999999996</v>
      </c>
      <c r="D15" s="39">
        <v>3.9</v>
      </c>
      <c r="E15" s="39">
        <v>3.6</v>
      </c>
      <c r="F15" s="39">
        <v>3.2</v>
      </c>
      <c r="G15" s="39">
        <v>3.1</v>
      </c>
      <c r="H15" s="39">
        <v>2.7</v>
      </c>
      <c r="I15" s="39">
        <v>3.3</v>
      </c>
      <c r="J15" s="39">
        <v>3.7</v>
      </c>
      <c r="K15" s="39">
        <v>3.6</v>
      </c>
      <c r="L15" s="39">
        <v>3.1</v>
      </c>
      <c r="M15" s="39">
        <v>1.7979499958391369</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3.5" customHeight="1" x14ac:dyDescent="0.2">
      <c r="A16" s="346" t="s">
        <v>495</v>
      </c>
      <c r="B16" s="39">
        <v>6.4</v>
      </c>
      <c r="C16" s="39">
        <v>7.9</v>
      </c>
      <c r="D16" s="39">
        <v>7.1</v>
      </c>
      <c r="E16" s="39">
        <v>9.3000000000000007</v>
      </c>
      <c r="F16" s="39">
        <v>7.9</v>
      </c>
      <c r="G16" s="39">
        <v>7.7</v>
      </c>
      <c r="H16" s="39">
        <v>8.6</v>
      </c>
      <c r="I16" s="39">
        <v>7.3</v>
      </c>
      <c r="J16" s="39">
        <v>10</v>
      </c>
      <c r="K16" s="39">
        <v>10.6</v>
      </c>
      <c r="L16" s="39">
        <v>6.7</v>
      </c>
      <c r="M16" s="39">
        <v>7.0338039798995835</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3.5" customHeight="1" x14ac:dyDescent="0.2">
      <c r="A17" s="346" t="s">
        <v>496</v>
      </c>
      <c r="B17" s="39">
        <v>26.4</v>
      </c>
      <c r="C17" s="39">
        <v>25.1</v>
      </c>
      <c r="D17" s="39">
        <v>24.6</v>
      </c>
      <c r="E17" s="39">
        <v>22.3</v>
      </c>
      <c r="F17" s="39">
        <v>16.2</v>
      </c>
      <c r="G17" s="39">
        <v>19</v>
      </c>
      <c r="H17" s="39">
        <v>15.4</v>
      </c>
      <c r="I17" s="39">
        <v>23.1</v>
      </c>
      <c r="J17" s="39">
        <v>19.899999999999999</v>
      </c>
      <c r="K17" s="39">
        <v>21.1</v>
      </c>
      <c r="L17" s="39">
        <v>20.399999999999999</v>
      </c>
      <c r="M17" s="39">
        <v>20.060901141768035</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75"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46"/>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ht="18" customHeigh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573" customFormat="1" ht="18" customHeight="1" x14ac:dyDescent="0.25">
      <c r="A22" s="154" t="s">
        <v>573</v>
      </c>
      <c r="B22" s="597"/>
      <c r="C22" s="597"/>
      <c r="D22" s="597"/>
      <c r="E22" s="597"/>
      <c r="F22" s="597"/>
      <c r="P22" s="574"/>
      <c r="Q22" s="574"/>
      <c r="R22" s="574"/>
      <c r="S22" s="574"/>
      <c r="T22" s="574"/>
    </row>
    <row r="23" spans="1:32" s="573" customFormat="1" ht="18" customHeight="1" x14ac:dyDescent="0.25">
      <c r="A23" s="154" t="s">
        <v>538</v>
      </c>
      <c r="B23" s="574"/>
      <c r="C23" s="574"/>
      <c r="D23" s="574"/>
      <c r="E23" s="574"/>
      <c r="P23" s="574"/>
      <c r="Q23" s="574"/>
      <c r="R23" s="574"/>
      <c r="S23" s="574"/>
      <c r="T23" s="574"/>
    </row>
    <row r="24" spans="1:32" s="585" customFormat="1" ht="18" customHeight="1" thickBot="1" x14ac:dyDescent="0.25">
      <c r="A24" s="139" t="s">
        <v>534</v>
      </c>
      <c r="B24" s="593"/>
      <c r="C24" s="593"/>
      <c r="D24" s="593"/>
      <c r="E24" s="593"/>
      <c r="F24" s="593"/>
      <c r="G24" s="306"/>
      <c r="H24" s="306"/>
      <c r="I24" s="306"/>
      <c r="J24" s="306"/>
      <c r="K24" s="306"/>
      <c r="L24" s="306"/>
      <c r="M24" s="306"/>
    </row>
    <row r="25" spans="1:32" s="310" customFormat="1" ht="18" customHeight="1" thickBot="1" x14ac:dyDescent="0.25">
      <c r="A25" s="580"/>
      <c r="B25" s="580">
        <v>2014</v>
      </c>
      <c r="C25" s="580">
        <v>2015</v>
      </c>
      <c r="D25" s="580">
        <v>2016</v>
      </c>
      <c r="E25" s="580">
        <v>2017</v>
      </c>
      <c r="F25" s="580">
        <v>2018</v>
      </c>
      <c r="G25" s="575">
        <v>2019</v>
      </c>
      <c r="H25" s="580">
        <v>2020</v>
      </c>
      <c r="I25" s="575">
        <v>2021</v>
      </c>
      <c r="J25" s="580">
        <v>2022</v>
      </c>
      <c r="K25" s="575">
        <v>2023</v>
      </c>
      <c r="L25" s="580">
        <v>2024</v>
      </c>
      <c r="M25" s="575">
        <v>2025</v>
      </c>
      <c r="N25" s="577"/>
      <c r="O25" s="577"/>
      <c r="P25" s="577"/>
      <c r="Q25" s="577"/>
      <c r="R25" s="577"/>
      <c r="S25" s="577"/>
      <c r="T25" s="577"/>
      <c r="U25" s="577"/>
      <c r="V25" s="577"/>
      <c r="W25" s="577"/>
      <c r="X25" s="577"/>
      <c r="Y25" s="577"/>
      <c r="Z25" s="577"/>
      <c r="AA25" s="577"/>
      <c r="AB25" s="577"/>
      <c r="AC25" s="577"/>
      <c r="AD25" s="577"/>
      <c r="AE25" s="577"/>
      <c r="AF25" s="577"/>
    </row>
    <row r="26" spans="1:32" s="312" customFormat="1" ht="12.75" customHeight="1" x14ac:dyDescent="0.2">
      <c r="A26" s="141"/>
      <c r="B26" s="578"/>
      <c r="C26" s="578"/>
      <c r="D26" s="578"/>
      <c r="E26" s="578"/>
      <c r="F26" s="578"/>
      <c r="G26" s="577"/>
      <c r="H26" s="577"/>
      <c r="I26" s="577"/>
      <c r="J26" s="577"/>
      <c r="K26" s="577"/>
      <c r="L26" s="577"/>
      <c r="M26" s="577"/>
      <c r="N26" s="578"/>
      <c r="O26" s="578"/>
      <c r="P26" s="578"/>
      <c r="Q26" s="578"/>
      <c r="R26" s="578"/>
      <c r="S26" s="578"/>
      <c r="T26" s="578"/>
      <c r="U26" s="578"/>
      <c r="V26" s="578"/>
      <c r="W26" s="578"/>
      <c r="X26" s="578"/>
      <c r="Y26" s="578"/>
      <c r="Z26" s="578"/>
      <c r="AA26" s="578"/>
      <c r="AB26" s="578"/>
      <c r="AC26" s="578"/>
      <c r="AD26" s="578"/>
      <c r="AE26" s="578"/>
      <c r="AF26" s="578"/>
    </row>
    <row r="27" spans="1:32" s="316" customFormat="1" ht="38.450000000000003" customHeight="1" x14ac:dyDescent="0.2">
      <c r="A27" s="360" t="s">
        <v>561</v>
      </c>
      <c r="B27" s="323">
        <v>100</v>
      </c>
      <c r="C27" s="323">
        <v>100</v>
      </c>
      <c r="D27" s="323">
        <v>100</v>
      </c>
      <c r="E27" s="323">
        <v>100</v>
      </c>
      <c r="F27" s="323">
        <v>100</v>
      </c>
      <c r="G27" s="323">
        <v>100</v>
      </c>
      <c r="H27" s="323">
        <v>100</v>
      </c>
      <c r="I27" s="323">
        <v>100</v>
      </c>
      <c r="J27" s="323">
        <v>100</v>
      </c>
      <c r="K27" s="323">
        <v>100</v>
      </c>
      <c r="L27" s="323">
        <v>100</v>
      </c>
      <c r="M27" s="323">
        <v>100</v>
      </c>
      <c r="N27" s="362"/>
      <c r="O27" s="362"/>
      <c r="P27" s="362"/>
      <c r="Q27" s="362"/>
      <c r="R27" s="362"/>
      <c r="S27" s="362"/>
      <c r="T27" s="362"/>
      <c r="U27" s="362"/>
      <c r="V27" s="362"/>
      <c r="W27" s="362"/>
      <c r="X27" s="362"/>
      <c r="Y27" s="362"/>
      <c r="Z27" s="362"/>
      <c r="AA27" s="362"/>
      <c r="AB27" s="362"/>
      <c r="AC27" s="362"/>
      <c r="AD27" s="362"/>
      <c r="AE27" s="362"/>
      <c r="AF27" s="362"/>
    </row>
    <row r="28" spans="1:32" s="316" customFormat="1" ht="12.95" customHeight="1" x14ac:dyDescent="0.2">
      <c r="A28" s="346" t="s">
        <v>488</v>
      </c>
      <c r="B28" s="362"/>
      <c r="C28" s="362"/>
      <c r="D28" s="362"/>
      <c r="E28" s="362"/>
      <c r="F28" s="362"/>
      <c r="G28" s="333"/>
      <c r="H28" s="333"/>
      <c r="I28" s="333"/>
      <c r="J28" s="333"/>
      <c r="K28" s="333"/>
      <c r="L28" s="333"/>
      <c r="M28" s="333"/>
      <c r="N28" s="362"/>
      <c r="O28" s="362"/>
      <c r="P28" s="362"/>
      <c r="Q28" s="362"/>
      <c r="R28" s="362"/>
      <c r="S28" s="362"/>
      <c r="T28" s="362"/>
      <c r="U28" s="362"/>
      <c r="V28" s="362"/>
      <c r="W28" s="362"/>
      <c r="X28" s="362"/>
      <c r="Y28" s="362"/>
      <c r="Z28" s="362"/>
      <c r="AA28" s="362"/>
      <c r="AB28" s="362"/>
      <c r="AC28" s="362"/>
      <c r="AD28" s="362"/>
      <c r="AE28" s="362"/>
      <c r="AF28" s="362"/>
    </row>
    <row r="29" spans="1:32" s="316" customFormat="1" ht="12.95" customHeight="1" x14ac:dyDescent="0.2">
      <c r="A29" s="346" t="s">
        <v>489</v>
      </c>
      <c r="B29" s="39">
        <v>32.799999999999997</v>
      </c>
      <c r="C29" s="39">
        <v>20.7</v>
      </c>
      <c r="D29" s="39">
        <v>28.7</v>
      </c>
      <c r="E29" s="39">
        <v>23.6</v>
      </c>
      <c r="F29" s="39">
        <v>24</v>
      </c>
      <c r="G29" s="39">
        <v>22.5</v>
      </c>
      <c r="H29" s="39">
        <v>22.8</v>
      </c>
      <c r="I29" s="39">
        <v>25.8</v>
      </c>
      <c r="J29" s="39">
        <v>16.5</v>
      </c>
      <c r="K29" s="39">
        <v>25.2</v>
      </c>
      <c r="L29" s="39">
        <v>32.700000000000003</v>
      </c>
      <c r="M29" s="39">
        <v>33.30342911826412</v>
      </c>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579" t="s">
        <v>406</v>
      </c>
      <c r="B30" s="39"/>
      <c r="C30" s="39"/>
      <c r="D30" s="39"/>
      <c r="E30" s="39"/>
      <c r="F30" s="39"/>
      <c r="G30" s="39"/>
      <c r="H30" s="39"/>
      <c r="I30" s="39"/>
      <c r="J30" s="39"/>
      <c r="K30" s="39"/>
      <c r="L30" s="39"/>
      <c r="M30" s="39"/>
      <c r="N30" s="362"/>
      <c r="O30" s="362"/>
      <c r="P30" s="362"/>
      <c r="Q30" s="362"/>
      <c r="R30" s="362"/>
      <c r="S30" s="362"/>
      <c r="T30" s="362"/>
      <c r="U30" s="362"/>
      <c r="V30" s="362"/>
      <c r="W30" s="362"/>
      <c r="X30" s="362"/>
      <c r="Y30" s="362"/>
      <c r="Z30" s="362"/>
      <c r="AA30" s="362"/>
      <c r="AB30" s="362"/>
      <c r="AC30" s="362"/>
      <c r="AD30" s="362"/>
      <c r="AE30" s="362"/>
      <c r="AF30" s="362"/>
    </row>
    <row r="31" spans="1:32" s="316" customFormat="1" ht="24" customHeight="1" x14ac:dyDescent="0.2">
      <c r="A31" s="349" t="s">
        <v>490</v>
      </c>
      <c r="B31" s="39">
        <v>14.5</v>
      </c>
      <c r="C31" s="39">
        <v>0.5</v>
      </c>
      <c r="D31" s="39">
        <v>16.8</v>
      </c>
      <c r="E31" s="39">
        <v>6.8</v>
      </c>
      <c r="F31" s="39">
        <v>8.3000000000000007</v>
      </c>
      <c r="G31" s="39">
        <v>9.1999999999999993</v>
      </c>
      <c r="H31" s="39">
        <v>7.7</v>
      </c>
      <c r="I31" s="39">
        <v>12.3</v>
      </c>
      <c r="J31" s="39">
        <v>7.8</v>
      </c>
      <c r="K31" s="39">
        <v>16.600000000000001</v>
      </c>
      <c r="L31" s="39">
        <v>24.2</v>
      </c>
      <c r="M31" s="39">
        <v>24.603083129962069</v>
      </c>
      <c r="N31" s="362"/>
      <c r="O31" s="362"/>
      <c r="P31" s="362"/>
      <c r="Q31" s="362"/>
      <c r="R31" s="362"/>
      <c r="S31" s="362"/>
      <c r="T31" s="362"/>
      <c r="U31" s="362"/>
      <c r="V31" s="362"/>
      <c r="W31" s="362"/>
      <c r="X31" s="362"/>
      <c r="Y31" s="362"/>
      <c r="Z31" s="362"/>
      <c r="AA31" s="362"/>
      <c r="AB31" s="362"/>
      <c r="AC31" s="362"/>
      <c r="AD31" s="362"/>
      <c r="AE31" s="362"/>
      <c r="AF31" s="362"/>
    </row>
    <row r="32" spans="1:32" s="316" customFormat="1" ht="12.95" customHeight="1" x14ac:dyDescent="0.2">
      <c r="A32" s="349" t="s">
        <v>491</v>
      </c>
      <c r="B32" s="39">
        <v>3.1</v>
      </c>
      <c r="C32" s="39">
        <v>0.9</v>
      </c>
      <c r="D32" s="39">
        <v>3.3</v>
      </c>
      <c r="E32" s="39">
        <v>2.4</v>
      </c>
      <c r="F32" s="39">
        <v>1.8</v>
      </c>
      <c r="G32" s="39">
        <v>2</v>
      </c>
      <c r="H32" s="39">
        <v>3.6</v>
      </c>
      <c r="I32" s="39">
        <v>2.5</v>
      </c>
      <c r="J32" s="39">
        <v>1.8</v>
      </c>
      <c r="K32" s="39">
        <v>0.8</v>
      </c>
      <c r="L32" s="39">
        <v>0.7</v>
      </c>
      <c r="M32" s="39">
        <v>0.37359237848578675</v>
      </c>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9" t="s">
        <v>492</v>
      </c>
      <c r="B33" s="39">
        <v>3</v>
      </c>
      <c r="C33" s="39">
        <v>4.5999999999999996</v>
      </c>
      <c r="D33" s="39">
        <v>8</v>
      </c>
      <c r="E33" s="39">
        <v>6.4</v>
      </c>
      <c r="F33" s="39">
        <v>6.2</v>
      </c>
      <c r="G33" s="39">
        <v>5.0999999999999996</v>
      </c>
      <c r="H33" s="39">
        <v>4.9000000000000004</v>
      </c>
      <c r="I33" s="39">
        <v>4.8</v>
      </c>
      <c r="J33" s="39">
        <v>4.2</v>
      </c>
      <c r="K33" s="39">
        <v>2.7</v>
      </c>
      <c r="L33" s="39">
        <v>2.4</v>
      </c>
      <c r="M33" s="39">
        <v>2.3409685148739068</v>
      </c>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6" t="s">
        <v>493</v>
      </c>
      <c r="B34" s="39">
        <v>29.5</v>
      </c>
      <c r="C34" s="39">
        <v>28.2</v>
      </c>
      <c r="D34" s="39">
        <v>34.9</v>
      </c>
      <c r="E34" s="39">
        <v>31.5</v>
      </c>
      <c r="F34" s="39">
        <v>31.3</v>
      </c>
      <c r="G34" s="39">
        <v>29.1</v>
      </c>
      <c r="H34" s="39">
        <v>30</v>
      </c>
      <c r="I34" s="39">
        <v>24.3</v>
      </c>
      <c r="J34" s="39">
        <v>34.9</v>
      </c>
      <c r="K34" s="39">
        <v>27</v>
      </c>
      <c r="L34" s="39">
        <v>28.4</v>
      </c>
      <c r="M34" s="39">
        <v>25.198154732272666</v>
      </c>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t="s">
        <v>494</v>
      </c>
      <c r="B35" s="39">
        <v>4.2</v>
      </c>
      <c r="C35" s="39">
        <v>4.7</v>
      </c>
      <c r="D35" s="39">
        <v>6.6</v>
      </c>
      <c r="E35" s="39">
        <v>6</v>
      </c>
      <c r="F35" s="39">
        <v>5.3</v>
      </c>
      <c r="G35" s="39">
        <v>5.4</v>
      </c>
      <c r="H35" s="39">
        <v>5.6</v>
      </c>
      <c r="I35" s="39">
        <v>4.7</v>
      </c>
      <c r="J35" s="39">
        <v>6.3</v>
      </c>
      <c r="K35" s="39">
        <v>4</v>
      </c>
      <c r="L35" s="39">
        <v>3.8</v>
      </c>
      <c r="M35" s="39">
        <v>2.6911911630667928</v>
      </c>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t="s">
        <v>495</v>
      </c>
      <c r="B36" s="39">
        <v>7.5</v>
      </c>
      <c r="C36" s="39">
        <v>7.7</v>
      </c>
      <c r="D36" s="39">
        <v>9.6999999999999993</v>
      </c>
      <c r="E36" s="39">
        <v>12.6</v>
      </c>
      <c r="F36" s="39">
        <v>14.3</v>
      </c>
      <c r="G36" s="39">
        <v>14.7</v>
      </c>
      <c r="H36" s="39">
        <v>23.2</v>
      </c>
      <c r="I36" s="39">
        <v>14.5</v>
      </c>
      <c r="J36" s="39">
        <v>10.5</v>
      </c>
      <c r="K36" s="39">
        <v>8.3000000000000007</v>
      </c>
      <c r="L36" s="39">
        <v>5.9</v>
      </c>
      <c r="M36" s="39">
        <v>6.1375966579982801</v>
      </c>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t="s">
        <v>496</v>
      </c>
      <c r="B37" s="39">
        <v>25.9</v>
      </c>
      <c r="C37" s="39">
        <v>38.700000000000003</v>
      </c>
      <c r="D37" s="39">
        <v>20</v>
      </c>
      <c r="E37" s="39">
        <v>26.4</v>
      </c>
      <c r="F37" s="39">
        <v>25.1</v>
      </c>
      <c r="G37" s="39">
        <v>28.2</v>
      </c>
      <c r="H37" s="39">
        <v>18.399999999999999</v>
      </c>
      <c r="I37" s="39">
        <v>30.7</v>
      </c>
      <c r="J37" s="39">
        <v>31.9</v>
      </c>
      <c r="K37" s="39">
        <v>35.5</v>
      </c>
      <c r="L37" s="39">
        <v>29.2</v>
      </c>
      <c r="M37" s="39">
        <v>32.669628328398126</v>
      </c>
      <c r="N37" s="362"/>
      <c r="O37" s="362"/>
      <c r="P37" s="362"/>
      <c r="Q37" s="362"/>
      <c r="R37" s="362"/>
      <c r="S37" s="362"/>
      <c r="T37" s="362"/>
      <c r="U37" s="362"/>
      <c r="V37" s="362"/>
      <c r="W37" s="362"/>
      <c r="X37" s="362"/>
      <c r="Y37" s="362"/>
      <c r="Z37" s="362"/>
      <c r="AA37" s="362"/>
      <c r="AB37" s="362"/>
      <c r="AC37" s="362"/>
      <c r="AD37" s="362"/>
      <c r="AE37" s="362"/>
      <c r="AF37" s="362"/>
    </row>
    <row r="38" spans="1:32" s="316" customFormat="1" ht="12.95" customHeight="1" thickBot="1" x14ac:dyDescent="0.25">
      <c r="A38" s="350"/>
      <c r="B38" s="341"/>
      <c r="C38" s="341"/>
      <c r="D38" s="341"/>
      <c r="E38" s="341"/>
      <c r="F38" s="341"/>
      <c r="G38" s="328"/>
      <c r="H38" s="328"/>
      <c r="I38" s="328"/>
      <c r="J38" s="328"/>
      <c r="K38" s="328"/>
      <c r="L38" s="328"/>
      <c r="M38" s="328"/>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60"/>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0" customFormat="1" ht="12.95" customHeight="1" x14ac:dyDescent="0.2">
      <c r="A42" s="141"/>
      <c r="B42" s="362"/>
      <c r="C42" s="362"/>
      <c r="D42" s="362"/>
      <c r="E42" s="362"/>
      <c r="F42" s="362"/>
      <c r="G42" s="577"/>
      <c r="H42" s="577"/>
      <c r="I42" s="577"/>
      <c r="J42" s="577"/>
      <c r="K42" s="577"/>
      <c r="L42" s="577"/>
      <c r="M42" s="577"/>
      <c r="N42" s="577"/>
      <c r="O42" s="577"/>
      <c r="P42" s="577"/>
      <c r="Q42" s="577"/>
      <c r="R42" s="577"/>
      <c r="S42" s="577"/>
      <c r="T42" s="577"/>
      <c r="U42" s="577"/>
      <c r="V42" s="577"/>
      <c r="W42" s="577"/>
      <c r="X42" s="577"/>
      <c r="Y42" s="577"/>
      <c r="Z42" s="577"/>
      <c r="AA42" s="577"/>
      <c r="AB42" s="577"/>
      <c r="AC42" s="577"/>
      <c r="AD42" s="577"/>
      <c r="AE42" s="577"/>
      <c r="AF42" s="577"/>
    </row>
    <row r="43" spans="1:32" s="316" customFormat="1" ht="12.95" customHeight="1" x14ac:dyDescent="0.2">
      <c r="A43" s="346"/>
      <c r="B43" s="577"/>
      <c r="C43" s="577"/>
      <c r="D43" s="577"/>
      <c r="E43" s="577"/>
      <c r="F43" s="577"/>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12.95"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6" customFormat="1" ht="12.95" customHeight="1" x14ac:dyDescent="0.2">
      <c r="A50" s="346"/>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row>
    <row r="51" spans="1:32"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24"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24"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0" customFormat="1" ht="12.95" customHeight="1" x14ac:dyDescent="0.2">
      <c r="A64" s="141"/>
      <c r="B64" s="362"/>
      <c r="C64" s="362"/>
      <c r="D64" s="362"/>
      <c r="E64" s="362"/>
      <c r="F64" s="362"/>
      <c r="G64" s="577"/>
      <c r="H64" s="577"/>
      <c r="I64" s="577"/>
      <c r="J64" s="577"/>
      <c r="K64" s="577"/>
      <c r="L64" s="577"/>
      <c r="M64" s="577"/>
      <c r="N64" s="577"/>
      <c r="O64" s="577"/>
      <c r="P64" s="577"/>
      <c r="Q64" s="577"/>
      <c r="R64" s="577"/>
      <c r="S64" s="577"/>
      <c r="T64" s="577"/>
      <c r="U64" s="577"/>
      <c r="V64" s="577"/>
      <c r="W64" s="577"/>
      <c r="X64" s="577"/>
      <c r="Y64" s="577"/>
      <c r="Z64" s="577"/>
      <c r="AA64" s="577"/>
      <c r="AB64" s="577"/>
      <c r="AC64" s="577"/>
      <c r="AD64" s="577"/>
      <c r="AE64" s="577"/>
      <c r="AF64" s="577"/>
    </row>
    <row r="65" spans="1:32" s="316" customFormat="1" ht="12.95" customHeight="1" x14ac:dyDescent="0.2">
      <c r="A65" s="346"/>
      <c r="B65" s="577"/>
      <c r="C65" s="577"/>
      <c r="D65" s="577"/>
      <c r="E65" s="577"/>
      <c r="F65" s="577"/>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6" customFormat="1" ht="12.95" customHeight="1" x14ac:dyDescent="0.2">
      <c r="A68" s="346"/>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24"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12.95"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0" customFormat="1" ht="12.95" customHeight="1" x14ac:dyDescent="0.2">
      <c r="A82" s="141"/>
      <c r="B82" s="362"/>
      <c r="C82" s="362"/>
      <c r="D82" s="362"/>
      <c r="E82" s="362"/>
      <c r="F82" s="362"/>
      <c r="G82" s="577"/>
      <c r="H82" s="577"/>
      <c r="I82" s="577"/>
      <c r="J82" s="577"/>
      <c r="K82" s="577"/>
      <c r="L82" s="577"/>
      <c r="M82" s="577"/>
      <c r="N82" s="577"/>
      <c r="O82" s="577"/>
      <c r="P82" s="577"/>
      <c r="Q82" s="577"/>
      <c r="R82" s="577"/>
      <c r="S82" s="577"/>
      <c r="T82" s="577"/>
      <c r="U82" s="577"/>
      <c r="V82" s="577"/>
      <c r="W82" s="577"/>
      <c r="X82" s="577"/>
      <c r="Y82" s="577"/>
      <c r="Z82" s="577"/>
      <c r="AA82" s="577"/>
      <c r="AB82" s="577"/>
      <c r="AC82" s="577"/>
      <c r="AD82" s="577"/>
      <c r="AE82" s="577"/>
      <c r="AF82" s="577"/>
    </row>
    <row r="83" spans="1:32" s="316" customFormat="1" ht="12.95" customHeight="1" x14ac:dyDescent="0.2">
      <c r="A83" s="346"/>
      <c r="B83" s="577"/>
      <c r="C83" s="577"/>
      <c r="D83" s="577"/>
      <c r="E83" s="577"/>
      <c r="F83" s="577"/>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12.95"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6" customFormat="1" ht="12.95" customHeight="1" x14ac:dyDescent="0.2">
      <c r="A90" s="346"/>
      <c r="B90" s="362"/>
      <c r="C90" s="362"/>
      <c r="D90" s="362"/>
      <c r="E90" s="362"/>
      <c r="F90" s="362"/>
      <c r="G90" s="362"/>
      <c r="H90" s="362"/>
      <c r="I90" s="362"/>
      <c r="J90" s="362"/>
      <c r="K90" s="362"/>
      <c r="L90" s="362"/>
      <c r="M90" s="362"/>
      <c r="N90" s="362"/>
      <c r="O90" s="362"/>
      <c r="P90" s="362"/>
      <c r="Q90" s="362"/>
      <c r="R90" s="362"/>
      <c r="S90" s="362"/>
      <c r="T90" s="362"/>
      <c r="U90" s="362"/>
      <c r="V90" s="362"/>
      <c r="W90" s="362"/>
      <c r="X90" s="362"/>
      <c r="Y90" s="362"/>
      <c r="Z90" s="362"/>
      <c r="AA90" s="362"/>
      <c r="AB90" s="362"/>
      <c r="AC90" s="362"/>
      <c r="AD90" s="362"/>
      <c r="AE90" s="362"/>
      <c r="AF90" s="362"/>
    </row>
    <row r="91" spans="1:32"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24"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12.95"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12.95"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ht="24"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0" customFormat="1" ht="12.95" customHeight="1" x14ac:dyDescent="0.2">
      <c r="A104" s="141"/>
      <c r="B104" s="362"/>
      <c r="C104" s="362"/>
      <c r="D104" s="362"/>
      <c r="E104" s="362"/>
      <c r="F104" s="362"/>
      <c r="G104" s="577"/>
      <c r="H104" s="577"/>
      <c r="I104" s="577"/>
      <c r="J104" s="577"/>
      <c r="K104" s="577"/>
      <c r="L104" s="577"/>
      <c r="M104" s="577"/>
      <c r="N104" s="577"/>
      <c r="O104" s="577"/>
      <c r="P104" s="577"/>
      <c r="Q104" s="577"/>
      <c r="R104" s="577"/>
      <c r="S104" s="577"/>
      <c r="T104" s="577"/>
      <c r="U104" s="577"/>
      <c r="V104" s="577"/>
      <c r="W104" s="577"/>
      <c r="X104" s="577"/>
      <c r="Y104" s="577"/>
      <c r="Z104" s="577"/>
      <c r="AA104" s="577"/>
      <c r="AB104" s="577"/>
      <c r="AC104" s="577"/>
      <c r="AD104" s="577"/>
      <c r="AE104" s="577"/>
      <c r="AF104" s="577"/>
    </row>
    <row r="105" spans="1:32" s="316" customFormat="1" ht="12.95" customHeight="1" x14ac:dyDescent="0.2">
      <c r="A105" s="346"/>
      <c r="B105" s="577"/>
      <c r="C105" s="577"/>
      <c r="D105" s="577"/>
      <c r="E105" s="577"/>
      <c r="F105" s="577"/>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6" customFormat="1" ht="12.95" customHeight="1" x14ac:dyDescent="0.2">
      <c r="A108" s="346"/>
      <c r="B108" s="362"/>
      <c r="C108" s="362"/>
      <c r="D108" s="362"/>
      <c r="E108" s="362"/>
      <c r="F108" s="362"/>
      <c r="G108" s="362"/>
      <c r="H108" s="362"/>
      <c r="I108" s="362"/>
      <c r="J108" s="362"/>
      <c r="K108" s="362"/>
      <c r="L108" s="362"/>
      <c r="M108" s="362"/>
      <c r="N108" s="362"/>
      <c r="O108" s="362"/>
      <c r="P108" s="362"/>
      <c r="Q108" s="362"/>
      <c r="R108" s="362"/>
      <c r="S108" s="362"/>
      <c r="T108" s="362"/>
      <c r="U108" s="362"/>
      <c r="V108" s="362"/>
      <c r="W108" s="362"/>
      <c r="X108" s="362"/>
      <c r="Y108" s="362"/>
      <c r="Z108" s="362"/>
      <c r="AA108" s="362"/>
      <c r="AB108" s="362"/>
      <c r="AC108" s="362"/>
      <c r="AD108" s="362"/>
      <c r="AE108" s="362"/>
      <c r="AF108" s="362"/>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24"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12.95"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0" customFormat="1" ht="12.95" customHeight="1" x14ac:dyDescent="0.2">
      <c r="A122" s="141"/>
      <c r="B122" s="362"/>
      <c r="C122" s="362"/>
      <c r="D122" s="362"/>
      <c r="E122" s="362"/>
      <c r="F122" s="362"/>
      <c r="G122" s="577"/>
      <c r="H122" s="577"/>
      <c r="I122" s="577"/>
      <c r="J122" s="577"/>
      <c r="K122" s="577"/>
      <c r="L122" s="577"/>
      <c r="M122" s="577"/>
      <c r="N122" s="577"/>
      <c r="O122" s="577"/>
      <c r="P122" s="577"/>
      <c r="Q122" s="577"/>
      <c r="R122" s="577"/>
      <c r="S122" s="577"/>
      <c r="T122" s="577"/>
      <c r="U122" s="577"/>
      <c r="V122" s="577"/>
      <c r="W122" s="577"/>
      <c r="X122" s="577"/>
      <c r="Y122" s="577"/>
      <c r="Z122" s="577"/>
      <c r="AA122" s="577"/>
      <c r="AB122" s="577"/>
      <c r="AC122" s="577"/>
      <c r="AD122" s="577"/>
      <c r="AE122" s="577"/>
      <c r="AF122" s="577"/>
    </row>
    <row r="123" spans="1:32" s="316" customFormat="1" ht="12.95" customHeight="1" x14ac:dyDescent="0.2">
      <c r="A123" s="346"/>
      <c r="B123" s="577"/>
      <c r="C123" s="577"/>
      <c r="D123" s="577"/>
      <c r="E123" s="577"/>
      <c r="F123" s="577"/>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6" customFormat="1" ht="12.95" customHeight="1" x14ac:dyDescent="0.2">
      <c r="A130" s="346"/>
      <c r="B130" s="362"/>
      <c r="C130" s="362"/>
      <c r="D130" s="362"/>
      <c r="E130" s="362"/>
      <c r="F130" s="362"/>
      <c r="G130" s="362"/>
      <c r="H130" s="362"/>
      <c r="I130" s="362"/>
      <c r="J130" s="362"/>
      <c r="K130" s="362"/>
      <c r="L130" s="362"/>
      <c r="M130" s="362"/>
      <c r="N130" s="362"/>
      <c r="O130" s="362"/>
      <c r="P130" s="362"/>
      <c r="Q130" s="362"/>
      <c r="R130" s="362"/>
      <c r="S130" s="362"/>
      <c r="T130" s="362"/>
      <c r="U130" s="362"/>
      <c r="V130" s="362"/>
      <c r="W130" s="362"/>
      <c r="X130" s="362"/>
      <c r="Y130" s="362"/>
      <c r="Z130" s="362"/>
      <c r="AA130" s="362"/>
      <c r="AB130" s="362"/>
      <c r="AC130" s="362"/>
      <c r="AD130" s="362"/>
      <c r="AE130" s="362"/>
      <c r="AF130" s="362"/>
    </row>
    <row r="131" spans="1:32"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24"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0" customFormat="1" ht="12.95" customHeight="1" x14ac:dyDescent="0.2">
      <c r="A136" s="141"/>
      <c r="B136" s="362"/>
      <c r="C136" s="362"/>
      <c r="D136" s="362"/>
      <c r="E136" s="362"/>
      <c r="F136" s="362"/>
      <c r="G136" s="577"/>
      <c r="H136" s="577"/>
      <c r="I136" s="577"/>
      <c r="J136" s="577"/>
      <c r="K136" s="577"/>
      <c r="L136" s="577"/>
      <c r="M136" s="577"/>
      <c r="N136" s="577"/>
      <c r="O136" s="577"/>
      <c r="P136" s="577"/>
      <c r="Q136" s="577"/>
      <c r="R136" s="577"/>
      <c r="S136" s="577"/>
      <c r="T136" s="577"/>
      <c r="U136" s="577"/>
      <c r="V136" s="577"/>
      <c r="W136" s="577"/>
      <c r="X136" s="577"/>
      <c r="Y136" s="577"/>
      <c r="Z136" s="577"/>
      <c r="AA136" s="577"/>
      <c r="AB136" s="577"/>
      <c r="AC136" s="577"/>
      <c r="AD136" s="577"/>
      <c r="AE136" s="577"/>
      <c r="AF136" s="577"/>
    </row>
    <row r="137" spans="1:32" s="316" customFormat="1" ht="12.95" customHeight="1" x14ac:dyDescent="0.2">
      <c r="A137" s="346"/>
      <c r="B137" s="577"/>
      <c r="C137" s="577"/>
      <c r="D137" s="577"/>
      <c r="E137" s="577"/>
      <c r="F137" s="577"/>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12.95"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0" customFormat="1" ht="12.95" customHeight="1" x14ac:dyDescent="0.2">
      <c r="A144" s="141"/>
      <c r="B144" s="362"/>
      <c r="C144" s="362"/>
      <c r="D144" s="362"/>
      <c r="E144" s="362"/>
      <c r="F144" s="362"/>
      <c r="G144" s="577"/>
      <c r="H144" s="577"/>
      <c r="I144" s="577"/>
      <c r="J144" s="577"/>
      <c r="K144" s="577"/>
      <c r="L144" s="577"/>
      <c r="M144" s="577"/>
      <c r="N144" s="577"/>
      <c r="O144" s="577"/>
      <c r="P144" s="577"/>
      <c r="Q144" s="577"/>
      <c r="R144" s="577"/>
      <c r="S144" s="577"/>
      <c r="T144" s="577"/>
      <c r="U144" s="577"/>
      <c r="V144" s="577"/>
      <c r="W144" s="577"/>
      <c r="X144" s="577"/>
      <c r="Y144" s="577"/>
      <c r="Z144" s="577"/>
      <c r="AA144" s="577"/>
      <c r="AB144" s="577"/>
      <c r="AC144" s="577"/>
      <c r="AD144" s="577"/>
      <c r="AE144" s="577"/>
      <c r="AF144" s="577"/>
    </row>
    <row r="145" spans="1:32" s="316" customFormat="1" ht="12.95" customHeight="1" x14ac:dyDescent="0.2">
      <c r="A145" s="346"/>
      <c r="B145" s="577"/>
      <c r="C145" s="577"/>
      <c r="D145" s="577"/>
      <c r="E145" s="577"/>
      <c r="F145" s="577"/>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6" customFormat="1" ht="12.95" customHeight="1" x14ac:dyDescent="0.2">
      <c r="A148" s="346"/>
      <c r="B148" s="362"/>
      <c r="C148" s="362"/>
      <c r="D148" s="362"/>
      <c r="E148" s="362"/>
      <c r="F148" s="362"/>
      <c r="G148" s="362"/>
      <c r="H148" s="362"/>
      <c r="I148" s="362"/>
      <c r="J148" s="362"/>
      <c r="K148" s="362"/>
      <c r="L148" s="362"/>
      <c r="M148" s="362"/>
      <c r="N148" s="362"/>
      <c r="O148" s="362"/>
      <c r="P148" s="362"/>
      <c r="Q148" s="362"/>
      <c r="R148" s="362"/>
      <c r="S148" s="362"/>
      <c r="T148" s="362"/>
      <c r="U148" s="362"/>
      <c r="V148" s="362"/>
      <c r="W148" s="362"/>
      <c r="X148" s="362"/>
      <c r="Y148" s="362"/>
      <c r="Z148" s="362"/>
      <c r="AA148" s="362"/>
      <c r="AB148" s="362"/>
      <c r="AC148" s="362"/>
      <c r="AD148" s="362"/>
      <c r="AE148" s="362"/>
      <c r="AF148" s="362"/>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24"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12.95"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0" customFormat="1" ht="12.95" customHeight="1" x14ac:dyDescent="0.2">
      <c r="A162" s="141"/>
      <c r="B162" s="362"/>
      <c r="C162" s="362"/>
      <c r="D162" s="362"/>
      <c r="E162" s="362"/>
      <c r="F162" s="362"/>
      <c r="G162" s="577"/>
      <c r="H162" s="577"/>
      <c r="I162" s="577"/>
      <c r="J162" s="577"/>
      <c r="K162" s="577"/>
      <c r="L162" s="577"/>
      <c r="M162" s="577"/>
      <c r="N162" s="577"/>
      <c r="O162" s="577"/>
      <c r="P162" s="577"/>
      <c r="Q162" s="577"/>
      <c r="R162" s="577"/>
      <c r="S162" s="577"/>
      <c r="T162" s="577"/>
      <c r="U162" s="577"/>
      <c r="V162" s="577"/>
      <c r="W162" s="577"/>
      <c r="X162" s="577"/>
      <c r="Y162" s="577"/>
      <c r="Z162" s="577"/>
      <c r="AA162" s="577"/>
      <c r="AB162" s="577"/>
      <c r="AC162" s="577"/>
      <c r="AD162" s="577"/>
      <c r="AE162" s="577"/>
      <c r="AF162" s="577"/>
    </row>
    <row r="163" spans="1:32" s="316" customFormat="1" ht="12.95" customHeight="1" x14ac:dyDescent="0.2">
      <c r="A163" s="346"/>
      <c r="B163" s="577"/>
      <c r="C163" s="577"/>
      <c r="D163" s="577"/>
      <c r="E163" s="577"/>
      <c r="F163" s="577"/>
      <c r="G163" s="362"/>
      <c r="H163" s="362"/>
      <c r="I163" s="362"/>
      <c r="J163" s="362"/>
      <c r="K163" s="362"/>
      <c r="L163" s="362"/>
      <c r="M163" s="362"/>
      <c r="N163" s="362"/>
      <c r="O163" s="362"/>
      <c r="P163" s="362"/>
      <c r="Q163" s="362"/>
      <c r="R163" s="362"/>
      <c r="S163" s="362"/>
      <c r="T163" s="362"/>
      <c r="U163" s="362"/>
      <c r="V163" s="362"/>
      <c r="W163" s="362"/>
      <c r="X163" s="362"/>
      <c r="Y163" s="362"/>
      <c r="Z163" s="362"/>
      <c r="AA163" s="362"/>
      <c r="AB163" s="362"/>
      <c r="AC163" s="362"/>
      <c r="AD163" s="362"/>
      <c r="AE163" s="362"/>
      <c r="AF163" s="362"/>
    </row>
    <row r="164" spans="1:32" s="316" customFormat="1" ht="12.95" customHeight="1" x14ac:dyDescent="0.2">
      <c r="A164" s="346"/>
      <c r="B164" s="362"/>
      <c r="C164" s="362"/>
      <c r="D164" s="362"/>
      <c r="E164" s="362"/>
      <c r="F164" s="362"/>
      <c r="G164" s="362"/>
      <c r="H164" s="362"/>
      <c r="I164" s="362"/>
      <c r="J164" s="362"/>
      <c r="K164" s="362"/>
      <c r="L164" s="362"/>
      <c r="M164" s="362"/>
      <c r="N164" s="362"/>
      <c r="O164" s="362"/>
      <c r="P164" s="362"/>
      <c r="Q164" s="362"/>
      <c r="R164" s="362"/>
      <c r="S164" s="362"/>
      <c r="T164" s="362"/>
      <c r="U164" s="362"/>
      <c r="V164" s="362"/>
      <c r="W164" s="362"/>
      <c r="X164" s="362"/>
      <c r="Y164" s="362"/>
      <c r="Z164" s="362"/>
      <c r="AA164" s="362"/>
      <c r="AB164" s="362"/>
      <c r="AC164" s="362"/>
      <c r="AD164" s="362"/>
      <c r="AE164" s="362"/>
      <c r="AF164" s="362"/>
    </row>
    <row r="165" spans="1:32" s="316" customFormat="1" ht="12.95" customHeight="1" x14ac:dyDescent="0.2">
      <c r="A165" s="346"/>
      <c r="B165" s="362"/>
      <c r="C165" s="362"/>
      <c r="D165" s="362"/>
      <c r="E165" s="362"/>
      <c r="F165" s="362"/>
      <c r="G165" s="362"/>
      <c r="H165" s="362"/>
      <c r="I165" s="362"/>
      <c r="J165" s="362"/>
      <c r="K165" s="362"/>
      <c r="L165" s="362"/>
      <c r="M165" s="362"/>
      <c r="N165" s="362"/>
      <c r="O165" s="362"/>
      <c r="P165" s="362"/>
      <c r="Q165" s="362"/>
      <c r="R165" s="362"/>
      <c r="S165" s="362"/>
      <c r="T165" s="362"/>
      <c r="U165" s="362"/>
      <c r="V165" s="362"/>
      <c r="W165" s="362"/>
      <c r="X165" s="362"/>
      <c r="Y165" s="362"/>
      <c r="Z165" s="362"/>
      <c r="AA165" s="362"/>
      <c r="AB165" s="362"/>
      <c r="AC165" s="362"/>
      <c r="AD165" s="362"/>
      <c r="AE165" s="362"/>
      <c r="AF165" s="362"/>
    </row>
    <row r="166" spans="1:32" s="316" customFormat="1" ht="12.95" customHeight="1" x14ac:dyDescent="0.2">
      <c r="A166" s="346"/>
      <c r="B166" s="362"/>
      <c r="C166" s="362"/>
      <c r="D166" s="362"/>
      <c r="E166" s="362"/>
      <c r="F166" s="362"/>
      <c r="G166" s="362"/>
      <c r="H166" s="362"/>
      <c r="I166" s="362"/>
      <c r="J166" s="362"/>
      <c r="K166" s="362"/>
      <c r="L166" s="362"/>
      <c r="M166" s="362"/>
      <c r="N166" s="362"/>
      <c r="O166" s="362"/>
      <c r="P166" s="362"/>
      <c r="Q166" s="362"/>
      <c r="R166" s="362"/>
      <c r="S166" s="362"/>
      <c r="T166" s="362"/>
      <c r="U166" s="362"/>
      <c r="V166" s="362"/>
      <c r="W166" s="362"/>
      <c r="X166" s="362"/>
      <c r="Y166" s="362"/>
      <c r="Z166" s="362"/>
      <c r="AA166" s="362"/>
      <c r="AB166" s="362"/>
      <c r="AC166" s="362"/>
      <c r="AD166" s="362"/>
      <c r="AE166" s="362"/>
      <c r="AF166" s="362"/>
    </row>
    <row r="167" spans="1:32" s="316" customFormat="1" ht="12.95" customHeight="1" x14ac:dyDescent="0.2">
      <c r="A167" s="346"/>
      <c r="B167" s="362"/>
      <c r="C167" s="362"/>
      <c r="D167" s="362"/>
      <c r="E167" s="362"/>
      <c r="F167" s="362"/>
      <c r="G167" s="362"/>
      <c r="H167" s="362"/>
      <c r="I167" s="362"/>
      <c r="J167" s="362"/>
      <c r="K167" s="362"/>
      <c r="L167" s="362"/>
      <c r="M167" s="362"/>
      <c r="N167" s="362"/>
      <c r="O167" s="362"/>
      <c r="P167" s="362"/>
      <c r="Q167" s="362"/>
      <c r="R167" s="362"/>
      <c r="S167" s="362"/>
      <c r="T167" s="362"/>
      <c r="U167" s="362"/>
      <c r="V167" s="362"/>
      <c r="W167" s="362"/>
      <c r="X167" s="362"/>
      <c r="Y167" s="362"/>
      <c r="Z167" s="362"/>
      <c r="AA167" s="362"/>
      <c r="AB167" s="362"/>
      <c r="AC167" s="362"/>
      <c r="AD167" s="362"/>
      <c r="AE167" s="362"/>
      <c r="AF167" s="362"/>
    </row>
    <row r="168" spans="1:32" s="316" customFormat="1" ht="12.95" customHeight="1" x14ac:dyDescent="0.2">
      <c r="A168" s="346"/>
      <c r="B168" s="362"/>
      <c r="C168" s="362"/>
      <c r="D168" s="362"/>
      <c r="E168" s="362"/>
      <c r="F168" s="362"/>
      <c r="G168" s="362"/>
      <c r="H168" s="362"/>
      <c r="I168" s="362"/>
      <c r="J168" s="362"/>
      <c r="K168" s="362"/>
      <c r="L168" s="362"/>
      <c r="M168" s="362"/>
      <c r="N168" s="362"/>
      <c r="O168" s="362"/>
      <c r="P168" s="362"/>
      <c r="Q168" s="362"/>
      <c r="R168" s="362"/>
      <c r="S168" s="362"/>
      <c r="T168" s="362"/>
      <c r="U168" s="362"/>
      <c r="V168" s="362"/>
      <c r="W168" s="362"/>
      <c r="X168" s="362"/>
      <c r="Y168" s="362"/>
      <c r="Z168" s="362"/>
      <c r="AA168" s="362"/>
      <c r="AB168" s="362"/>
      <c r="AC168" s="362"/>
      <c r="AD168" s="362"/>
      <c r="AE168" s="362"/>
      <c r="AF168" s="362"/>
    </row>
    <row r="169" spans="1:32" s="316" customFormat="1" ht="12.95" customHeight="1" x14ac:dyDescent="0.2">
      <c r="A169" s="346"/>
      <c r="B169" s="362"/>
      <c r="C169" s="362"/>
      <c r="D169" s="362"/>
      <c r="E169" s="362"/>
      <c r="F169" s="362"/>
      <c r="G169" s="362"/>
      <c r="H169" s="362"/>
      <c r="I169" s="362"/>
      <c r="J169" s="362"/>
      <c r="K169" s="362"/>
      <c r="L169" s="362"/>
      <c r="M169" s="362"/>
      <c r="N169" s="362"/>
      <c r="O169" s="362"/>
      <c r="P169" s="362"/>
      <c r="Q169" s="362"/>
      <c r="R169" s="362"/>
      <c r="S169" s="362"/>
      <c r="T169" s="362"/>
      <c r="U169" s="362"/>
      <c r="V169" s="362"/>
      <c r="W169" s="362"/>
      <c r="X169" s="362"/>
      <c r="Y169" s="362"/>
      <c r="Z169" s="362"/>
      <c r="AA169" s="362"/>
      <c r="AB169" s="362"/>
      <c r="AC169" s="362"/>
      <c r="AD169" s="362"/>
      <c r="AE169" s="362"/>
      <c r="AF169" s="362"/>
    </row>
    <row r="170" spans="1:32" s="316" customFormat="1" ht="12.95" customHeight="1" x14ac:dyDescent="0.2">
      <c r="A170" s="346"/>
      <c r="B170" s="362"/>
      <c r="C170" s="362"/>
      <c r="D170" s="362"/>
      <c r="E170" s="362"/>
      <c r="F170" s="362"/>
      <c r="G170" s="362"/>
      <c r="H170" s="362"/>
      <c r="I170" s="362"/>
      <c r="J170" s="362"/>
      <c r="K170" s="362"/>
      <c r="L170" s="362"/>
      <c r="M170" s="362"/>
      <c r="N170" s="362"/>
      <c r="O170" s="362"/>
      <c r="P170" s="362"/>
      <c r="Q170" s="362"/>
      <c r="R170" s="362"/>
      <c r="S170" s="362"/>
      <c r="T170" s="362"/>
      <c r="U170" s="362"/>
      <c r="V170" s="362"/>
      <c r="W170" s="362"/>
      <c r="X170" s="362"/>
      <c r="Y170" s="362"/>
      <c r="Z170" s="362"/>
      <c r="AA170" s="362"/>
      <c r="AB170" s="362"/>
      <c r="AC170" s="362"/>
      <c r="AD170" s="362"/>
      <c r="AE170" s="362"/>
      <c r="AF170" s="362"/>
    </row>
    <row r="171" spans="1:32"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24"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ht="12.95"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ht="12.95" customHeight="1" x14ac:dyDescent="0.2">
      <c r="B177" s="362"/>
      <c r="C177" s="362"/>
      <c r="D177" s="362"/>
      <c r="E177" s="362"/>
      <c r="F177" s="362"/>
    </row>
    <row r="178" spans="1:32" ht="12.95" customHeight="1" x14ac:dyDescent="0.2"/>
    <row r="179" spans="1:32" ht="12.95" customHeight="1" x14ac:dyDescent="0.2"/>
    <row r="180" spans="1:32" ht="12.95" customHeight="1" x14ac:dyDescent="0.2"/>
    <row r="181" spans="1:32" ht="12.95" customHeight="1" x14ac:dyDescent="0.2"/>
    <row r="182" spans="1:32" ht="12.95" customHeight="1" x14ac:dyDescent="0.2"/>
    <row r="183" spans="1:32" ht="12.95" customHeight="1" x14ac:dyDescent="0.2"/>
    <row r="184" spans="1:32" s="310" customFormat="1" ht="12.95" customHeight="1" x14ac:dyDescent="0.2">
      <c r="A184" s="141"/>
      <c r="B184" s="226"/>
      <c r="C184" s="226"/>
      <c r="D184" s="226"/>
      <c r="E184" s="226"/>
      <c r="F184" s="305"/>
      <c r="G184" s="577"/>
      <c r="H184" s="577"/>
      <c r="I184" s="577"/>
      <c r="J184" s="577"/>
      <c r="K184" s="577"/>
      <c r="L184" s="577"/>
      <c r="M184" s="577"/>
      <c r="N184" s="577"/>
      <c r="O184" s="577"/>
      <c r="P184" s="577"/>
      <c r="Q184" s="577"/>
      <c r="R184" s="577"/>
      <c r="S184" s="577"/>
      <c r="T184" s="577"/>
      <c r="U184" s="577"/>
      <c r="V184" s="577"/>
      <c r="W184" s="577"/>
      <c r="X184" s="577"/>
      <c r="Y184" s="577"/>
      <c r="Z184" s="577"/>
      <c r="AA184" s="577"/>
      <c r="AB184" s="577"/>
      <c r="AC184" s="577"/>
      <c r="AD184" s="577"/>
      <c r="AE184" s="577"/>
      <c r="AF184" s="577"/>
    </row>
    <row r="185" spans="1:32" s="316" customFormat="1" ht="12.95" customHeight="1" x14ac:dyDescent="0.2">
      <c r="A185" s="346"/>
      <c r="B185" s="577"/>
      <c r="C185" s="577"/>
      <c r="D185" s="577"/>
      <c r="E185" s="577"/>
      <c r="F185" s="577"/>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6" customFormat="1" ht="12.95" customHeight="1" x14ac:dyDescent="0.2">
      <c r="A188" s="346"/>
      <c r="B188" s="362"/>
      <c r="C188" s="362"/>
      <c r="D188" s="362"/>
      <c r="E188" s="362"/>
      <c r="F188" s="362"/>
      <c r="G188" s="362"/>
      <c r="H188" s="362"/>
      <c r="I188" s="362"/>
      <c r="J188" s="362"/>
      <c r="K188" s="362"/>
      <c r="L188" s="362"/>
      <c r="M188" s="362"/>
      <c r="N188" s="362"/>
      <c r="O188" s="362"/>
      <c r="P188" s="362"/>
      <c r="Q188" s="362"/>
      <c r="R188" s="362"/>
      <c r="S188" s="362"/>
      <c r="T188" s="362"/>
      <c r="U188" s="362"/>
      <c r="V188" s="362"/>
      <c r="W188" s="362"/>
      <c r="X188" s="362"/>
      <c r="Y188" s="362"/>
      <c r="Z188" s="362"/>
      <c r="AA188" s="362"/>
      <c r="AB188" s="362"/>
      <c r="AC188" s="362"/>
      <c r="AD188" s="362"/>
      <c r="AE188" s="362"/>
      <c r="AF188" s="362"/>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24"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12.95"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0" customFormat="1" ht="12.95" customHeight="1" x14ac:dyDescent="0.2">
      <c r="A202" s="141"/>
      <c r="B202" s="362"/>
      <c r="C202" s="362"/>
      <c r="D202" s="362"/>
      <c r="E202" s="362"/>
      <c r="F202" s="362"/>
      <c r="G202" s="577"/>
      <c r="H202" s="577"/>
      <c r="I202" s="577"/>
      <c r="J202" s="577"/>
      <c r="K202" s="577"/>
      <c r="L202" s="577"/>
      <c r="M202" s="577"/>
      <c r="N202" s="577"/>
      <c r="O202" s="577"/>
      <c r="P202" s="577"/>
      <c r="Q202" s="577"/>
      <c r="R202" s="577"/>
      <c r="S202" s="577"/>
      <c r="T202" s="577"/>
      <c r="U202" s="577"/>
      <c r="V202" s="577"/>
      <c r="W202" s="577"/>
      <c r="X202" s="577"/>
      <c r="Y202" s="577"/>
      <c r="Z202" s="577"/>
      <c r="AA202" s="577"/>
      <c r="AB202" s="577"/>
      <c r="AC202" s="577"/>
      <c r="AD202" s="577"/>
      <c r="AE202" s="577"/>
      <c r="AF202" s="577"/>
    </row>
    <row r="203" spans="1:32" s="316" customFormat="1" ht="12.95" customHeight="1" x14ac:dyDescent="0.2">
      <c r="A203" s="346"/>
      <c r="B203" s="577"/>
      <c r="C203" s="577"/>
      <c r="D203" s="577"/>
      <c r="E203" s="577"/>
      <c r="F203" s="577"/>
      <c r="G203" s="362"/>
      <c r="H203" s="362"/>
      <c r="I203" s="362"/>
      <c r="J203" s="362"/>
      <c r="K203" s="362"/>
      <c r="L203" s="362"/>
      <c r="M203" s="362"/>
      <c r="N203" s="362"/>
      <c r="O203" s="362"/>
      <c r="P203" s="362"/>
      <c r="Q203" s="362"/>
      <c r="R203" s="362"/>
      <c r="S203" s="362"/>
      <c r="T203" s="362"/>
      <c r="U203" s="362"/>
      <c r="V203" s="362"/>
      <c r="W203" s="362"/>
      <c r="X203" s="362"/>
      <c r="Y203" s="362"/>
      <c r="Z203" s="362"/>
      <c r="AA203" s="362"/>
      <c r="AB203" s="362"/>
      <c r="AC203" s="362"/>
      <c r="AD203" s="362"/>
      <c r="AE203" s="362"/>
      <c r="AF203" s="362"/>
    </row>
    <row r="204" spans="1:32" s="316" customFormat="1" ht="12.95" customHeight="1" x14ac:dyDescent="0.2">
      <c r="A204" s="346"/>
      <c r="B204" s="362"/>
      <c r="C204" s="362"/>
      <c r="D204" s="362"/>
      <c r="E204" s="362"/>
      <c r="F204" s="362"/>
      <c r="G204" s="362"/>
      <c r="H204" s="362"/>
      <c r="I204" s="362"/>
      <c r="J204" s="362"/>
      <c r="K204" s="362"/>
      <c r="L204" s="362"/>
      <c r="M204" s="362"/>
      <c r="N204" s="362"/>
      <c r="O204" s="362"/>
      <c r="P204" s="362"/>
      <c r="Q204" s="362"/>
      <c r="R204" s="362"/>
      <c r="S204" s="362"/>
      <c r="T204" s="362"/>
      <c r="U204" s="362"/>
      <c r="V204" s="362"/>
      <c r="W204" s="362"/>
      <c r="X204" s="362"/>
      <c r="Y204" s="362"/>
      <c r="Z204" s="362"/>
      <c r="AA204" s="362"/>
      <c r="AB204" s="362"/>
      <c r="AC204" s="362"/>
      <c r="AD204" s="362"/>
      <c r="AE204" s="362"/>
      <c r="AF204" s="362"/>
    </row>
    <row r="205" spans="1:32" s="316" customFormat="1" ht="12.95" customHeight="1" x14ac:dyDescent="0.2">
      <c r="A205" s="346"/>
      <c r="B205" s="362"/>
      <c r="C205" s="362"/>
      <c r="D205" s="362"/>
      <c r="E205" s="362"/>
      <c r="F205" s="362"/>
      <c r="G205" s="362"/>
      <c r="H205" s="362"/>
      <c r="I205" s="362"/>
      <c r="J205" s="362"/>
      <c r="K205" s="362"/>
      <c r="L205" s="362"/>
      <c r="M205" s="362"/>
      <c r="N205" s="362"/>
      <c r="O205" s="362"/>
      <c r="P205" s="362"/>
      <c r="Q205" s="362"/>
      <c r="R205" s="362"/>
      <c r="S205" s="362"/>
      <c r="T205" s="362"/>
      <c r="U205" s="362"/>
      <c r="V205" s="362"/>
      <c r="W205" s="362"/>
      <c r="X205" s="362"/>
      <c r="Y205" s="362"/>
      <c r="Z205" s="362"/>
      <c r="AA205" s="362"/>
      <c r="AB205" s="362"/>
      <c r="AC205" s="362"/>
      <c r="AD205" s="362"/>
      <c r="AE205" s="362"/>
      <c r="AF205" s="362"/>
    </row>
    <row r="206" spans="1:32" s="316" customFormat="1" ht="12.95" customHeight="1" x14ac:dyDescent="0.2">
      <c r="A206" s="346"/>
      <c r="B206" s="362"/>
      <c r="C206" s="362"/>
      <c r="D206" s="362"/>
      <c r="E206" s="362"/>
      <c r="F206" s="362"/>
      <c r="G206" s="362"/>
      <c r="H206" s="362"/>
      <c r="I206" s="362"/>
      <c r="J206" s="362"/>
      <c r="K206" s="362"/>
      <c r="L206" s="362"/>
      <c r="M206" s="362"/>
      <c r="N206" s="362"/>
      <c r="O206" s="362"/>
      <c r="P206" s="362"/>
      <c r="Q206" s="362"/>
      <c r="R206" s="362"/>
      <c r="S206" s="362"/>
      <c r="T206" s="362"/>
      <c r="U206" s="362"/>
      <c r="V206" s="362"/>
      <c r="W206" s="362"/>
      <c r="X206" s="362"/>
      <c r="Y206" s="362"/>
      <c r="Z206" s="362"/>
      <c r="AA206" s="362"/>
      <c r="AB206" s="362"/>
      <c r="AC206" s="362"/>
      <c r="AD206" s="362"/>
      <c r="AE206" s="362"/>
      <c r="AF206" s="362"/>
    </row>
    <row r="207" spans="1:32" s="316" customFormat="1" ht="12.95" customHeight="1" x14ac:dyDescent="0.2">
      <c r="A207" s="346"/>
      <c r="B207" s="362"/>
      <c r="C207" s="362"/>
      <c r="D207" s="362"/>
      <c r="E207" s="362"/>
      <c r="F207" s="362"/>
      <c r="G207" s="362"/>
      <c r="H207" s="362"/>
      <c r="I207" s="362"/>
      <c r="J207" s="362"/>
      <c r="K207" s="362"/>
      <c r="L207" s="362"/>
      <c r="M207" s="362"/>
      <c r="N207" s="362"/>
      <c r="O207" s="362"/>
      <c r="P207" s="362"/>
      <c r="Q207" s="362"/>
      <c r="R207" s="362"/>
      <c r="S207" s="362"/>
      <c r="T207" s="362"/>
      <c r="U207" s="362"/>
      <c r="V207" s="362"/>
      <c r="W207" s="362"/>
      <c r="X207" s="362"/>
      <c r="Y207" s="362"/>
      <c r="Z207" s="362"/>
      <c r="AA207" s="362"/>
      <c r="AB207" s="362"/>
      <c r="AC207" s="362"/>
      <c r="AD207" s="362"/>
      <c r="AE207" s="362"/>
      <c r="AF207" s="362"/>
    </row>
    <row r="208" spans="1:32" s="316" customFormat="1" ht="12.95" customHeight="1" x14ac:dyDescent="0.2">
      <c r="A208" s="346"/>
      <c r="B208" s="362"/>
      <c r="C208" s="362"/>
      <c r="D208" s="362"/>
      <c r="E208" s="362"/>
      <c r="F208" s="362"/>
      <c r="G208" s="362"/>
      <c r="H208" s="362"/>
      <c r="I208" s="362"/>
      <c r="J208" s="362"/>
      <c r="K208" s="362"/>
      <c r="L208" s="362"/>
      <c r="M208" s="362"/>
      <c r="N208" s="362"/>
      <c r="O208" s="362"/>
      <c r="P208" s="362"/>
      <c r="Q208" s="362"/>
      <c r="R208" s="362"/>
      <c r="S208" s="362"/>
      <c r="T208" s="362"/>
      <c r="U208" s="362"/>
      <c r="V208" s="362"/>
      <c r="W208" s="362"/>
      <c r="X208" s="362"/>
      <c r="Y208" s="362"/>
      <c r="Z208" s="362"/>
      <c r="AA208" s="362"/>
      <c r="AB208" s="362"/>
      <c r="AC208" s="362"/>
      <c r="AD208" s="362"/>
      <c r="AE208" s="362"/>
      <c r="AF208" s="362"/>
    </row>
    <row r="209" spans="1:32" s="316" customFormat="1" ht="12.95" customHeight="1" x14ac:dyDescent="0.2">
      <c r="A209" s="346"/>
      <c r="B209" s="362"/>
      <c r="C209" s="362"/>
      <c r="D209" s="362"/>
      <c r="E209" s="362"/>
      <c r="F209" s="362"/>
      <c r="G209" s="362"/>
      <c r="H209" s="362"/>
      <c r="I209" s="362"/>
      <c r="J209" s="362"/>
      <c r="K209" s="362"/>
      <c r="L209" s="362"/>
      <c r="M209" s="362"/>
      <c r="N209" s="362"/>
      <c r="O209" s="362"/>
      <c r="P209" s="362"/>
      <c r="Q209" s="362"/>
      <c r="R209" s="362"/>
      <c r="S209" s="362"/>
      <c r="T209" s="362"/>
      <c r="U209" s="362"/>
      <c r="V209" s="362"/>
      <c r="W209" s="362"/>
      <c r="X209" s="362"/>
      <c r="Y209" s="362"/>
      <c r="Z209" s="362"/>
      <c r="AA209" s="362"/>
      <c r="AB209" s="362"/>
      <c r="AC209" s="362"/>
      <c r="AD209" s="362"/>
      <c r="AE209" s="362"/>
      <c r="AF209" s="362"/>
    </row>
    <row r="210" spans="1:32" s="316" customFormat="1" ht="12.95" customHeight="1" x14ac:dyDescent="0.2">
      <c r="A210" s="346"/>
      <c r="B210" s="362"/>
      <c r="C210" s="362"/>
      <c r="D210" s="362"/>
      <c r="E210" s="362"/>
      <c r="F210" s="362"/>
      <c r="G210" s="362"/>
      <c r="H210" s="362"/>
      <c r="I210" s="362"/>
      <c r="J210" s="362"/>
      <c r="K210" s="362"/>
      <c r="L210" s="362"/>
      <c r="M210" s="362"/>
      <c r="N210" s="362"/>
      <c r="O210" s="362"/>
      <c r="P210" s="362"/>
      <c r="Q210" s="362"/>
      <c r="R210" s="362"/>
      <c r="S210" s="362"/>
      <c r="T210" s="362"/>
      <c r="U210" s="362"/>
      <c r="V210" s="362"/>
      <c r="W210" s="362"/>
      <c r="X210" s="362"/>
      <c r="Y210" s="362"/>
      <c r="Z210" s="362"/>
      <c r="AA210" s="362"/>
      <c r="AB210" s="362"/>
      <c r="AC210" s="362"/>
      <c r="AD210" s="362"/>
      <c r="AE210" s="362"/>
      <c r="AF210" s="362"/>
    </row>
    <row r="211" spans="1:32"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24"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ht="12.95"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ht="12.95" customHeight="1" x14ac:dyDescent="0.2">
      <c r="B217" s="362"/>
      <c r="C217" s="362"/>
      <c r="D217" s="362"/>
      <c r="E217" s="362"/>
      <c r="F217" s="362"/>
    </row>
    <row r="218" spans="1:32" ht="12.95" customHeight="1" x14ac:dyDescent="0.2"/>
    <row r="219" spans="1:32" ht="12.95" customHeight="1" x14ac:dyDescent="0.2"/>
    <row r="220" spans="1:32" ht="12.95" customHeight="1" x14ac:dyDescent="0.2"/>
    <row r="221" spans="1:32" ht="12.95" customHeight="1" x14ac:dyDescent="0.2"/>
    <row r="222" spans="1:32" ht="12.95" customHeight="1" x14ac:dyDescent="0.2"/>
    <row r="223" spans="1:32" ht="12.95" customHeight="1" x14ac:dyDescent="0.2"/>
    <row r="224" spans="1:32" s="310" customFormat="1" ht="12.95" customHeight="1" x14ac:dyDescent="0.2">
      <c r="A224" s="141"/>
      <c r="B224" s="226"/>
      <c r="C224" s="226"/>
      <c r="D224" s="226"/>
      <c r="E224" s="226"/>
      <c r="F224" s="305"/>
      <c r="G224" s="577"/>
      <c r="H224" s="577"/>
      <c r="I224" s="577"/>
      <c r="J224" s="577"/>
      <c r="K224" s="577"/>
      <c r="L224" s="577"/>
      <c r="M224" s="577"/>
      <c r="N224" s="577"/>
      <c r="O224" s="577"/>
      <c r="P224" s="577"/>
      <c r="Q224" s="577"/>
      <c r="R224" s="577"/>
      <c r="S224" s="577"/>
      <c r="T224" s="577"/>
      <c r="U224" s="577"/>
      <c r="V224" s="577"/>
      <c r="W224" s="577"/>
      <c r="X224" s="577"/>
      <c r="Y224" s="577"/>
      <c r="Z224" s="577"/>
      <c r="AA224" s="577"/>
      <c r="AB224" s="577"/>
      <c r="AC224" s="577"/>
      <c r="AD224" s="577"/>
      <c r="AE224" s="577"/>
      <c r="AF224" s="577"/>
    </row>
    <row r="225" spans="1:32" s="316" customFormat="1" ht="12.95" customHeight="1" x14ac:dyDescent="0.2">
      <c r="A225" s="346"/>
      <c r="B225" s="577"/>
      <c r="C225" s="577"/>
      <c r="D225" s="577"/>
      <c r="E225" s="577"/>
      <c r="F225" s="577"/>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6" customFormat="1" ht="12.95" customHeight="1" x14ac:dyDescent="0.2">
      <c r="A228" s="346"/>
      <c r="B228" s="362"/>
      <c r="C228" s="362"/>
      <c r="D228" s="362"/>
      <c r="E228" s="362"/>
      <c r="F228" s="362"/>
      <c r="G228" s="362"/>
      <c r="H228" s="362"/>
      <c r="I228" s="362"/>
      <c r="J228" s="362"/>
      <c r="K228" s="362"/>
      <c r="L228" s="362"/>
      <c r="M228" s="362"/>
      <c r="N228" s="362"/>
      <c r="O228" s="362"/>
      <c r="P228" s="362"/>
      <c r="Q228" s="362"/>
      <c r="R228" s="362"/>
      <c r="S228" s="362"/>
      <c r="T228" s="362"/>
      <c r="U228" s="362"/>
      <c r="V228" s="362"/>
      <c r="W228" s="362"/>
      <c r="X228" s="362"/>
      <c r="Y228" s="362"/>
      <c r="Z228" s="362"/>
      <c r="AA228" s="362"/>
      <c r="AB228" s="362"/>
      <c r="AC228" s="362"/>
      <c r="AD228" s="362"/>
      <c r="AE228" s="362"/>
      <c r="AF228" s="362"/>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24"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12.95"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0" customFormat="1" ht="12.95" customHeight="1" x14ac:dyDescent="0.2">
      <c r="A242" s="141"/>
      <c r="B242" s="362"/>
      <c r="C242" s="362"/>
      <c r="D242" s="362"/>
      <c r="E242" s="362"/>
      <c r="F242" s="362"/>
      <c r="G242" s="577"/>
      <c r="H242" s="577"/>
      <c r="I242" s="577"/>
      <c r="J242" s="577"/>
      <c r="K242" s="577"/>
      <c r="L242" s="577"/>
      <c r="M242" s="577"/>
      <c r="N242" s="577"/>
      <c r="O242" s="577"/>
      <c r="P242" s="577"/>
      <c r="Q242" s="577"/>
      <c r="R242" s="577"/>
      <c r="S242" s="577"/>
      <c r="T242" s="577"/>
      <c r="U242" s="577"/>
      <c r="V242" s="577"/>
      <c r="W242" s="577"/>
      <c r="X242" s="577"/>
      <c r="Y242" s="577"/>
      <c r="Z242" s="577"/>
      <c r="AA242" s="577"/>
      <c r="AB242" s="577"/>
      <c r="AC242" s="577"/>
      <c r="AD242" s="577"/>
      <c r="AE242" s="577"/>
      <c r="AF242" s="577"/>
    </row>
    <row r="243" spans="1:32" s="316" customFormat="1" ht="12.95" customHeight="1" x14ac:dyDescent="0.2">
      <c r="A243" s="346"/>
      <c r="B243" s="577"/>
      <c r="C243" s="577"/>
      <c r="D243" s="577"/>
      <c r="E243" s="577"/>
      <c r="F243" s="577"/>
      <c r="G243" s="362"/>
      <c r="H243" s="362"/>
      <c r="I243" s="362"/>
      <c r="J243" s="362"/>
      <c r="K243" s="362"/>
      <c r="L243" s="362"/>
      <c r="M243" s="362"/>
      <c r="N243" s="362"/>
      <c r="O243" s="362"/>
      <c r="P243" s="362"/>
      <c r="Q243" s="362"/>
      <c r="R243" s="362"/>
      <c r="S243" s="362"/>
      <c r="T243" s="362"/>
      <c r="U243" s="362"/>
      <c r="V243" s="362"/>
      <c r="W243" s="362"/>
      <c r="X243" s="362"/>
      <c r="Y243" s="362"/>
      <c r="Z243" s="362"/>
      <c r="AA243" s="362"/>
      <c r="AB243" s="362"/>
      <c r="AC243" s="362"/>
      <c r="AD243" s="362"/>
      <c r="AE243" s="362"/>
      <c r="AF243" s="362"/>
    </row>
    <row r="244" spans="1:32" s="316" customFormat="1" ht="12.95" customHeight="1" x14ac:dyDescent="0.2">
      <c r="A244" s="346"/>
      <c r="B244" s="362"/>
      <c r="C244" s="362"/>
      <c r="D244" s="362"/>
      <c r="E244" s="362"/>
      <c r="F244" s="362"/>
      <c r="G244" s="362"/>
      <c r="H244" s="362"/>
      <c r="I244" s="362"/>
      <c r="J244" s="362"/>
      <c r="K244" s="362"/>
      <c r="L244" s="362"/>
      <c r="M244" s="362"/>
      <c r="N244" s="362"/>
      <c r="O244" s="362"/>
      <c r="P244" s="362"/>
      <c r="Q244" s="362"/>
      <c r="R244" s="362"/>
      <c r="S244" s="362"/>
      <c r="T244" s="362"/>
      <c r="U244" s="362"/>
      <c r="V244" s="362"/>
      <c r="W244" s="362"/>
      <c r="X244" s="362"/>
      <c r="Y244" s="362"/>
      <c r="Z244" s="362"/>
      <c r="AA244" s="362"/>
      <c r="AB244" s="362"/>
      <c r="AC244" s="362"/>
      <c r="AD244" s="362"/>
      <c r="AE244" s="362"/>
      <c r="AF244" s="362"/>
    </row>
    <row r="245" spans="1:32" s="316" customFormat="1" ht="12.95" customHeight="1" x14ac:dyDescent="0.2">
      <c r="A245" s="346"/>
      <c r="B245" s="362"/>
      <c r="C245" s="362"/>
      <c r="D245" s="362"/>
      <c r="E245" s="362"/>
      <c r="F245" s="362"/>
      <c r="G245" s="362"/>
      <c r="H245" s="362"/>
      <c r="I245" s="362"/>
      <c r="J245" s="362"/>
      <c r="K245" s="362"/>
      <c r="L245" s="362"/>
      <c r="M245" s="362"/>
      <c r="N245" s="362"/>
      <c r="O245" s="362"/>
      <c r="P245" s="362"/>
      <c r="Q245" s="362"/>
      <c r="R245" s="362"/>
      <c r="S245" s="362"/>
      <c r="T245" s="362"/>
      <c r="U245" s="362"/>
      <c r="V245" s="362"/>
      <c r="W245" s="362"/>
      <c r="X245" s="362"/>
      <c r="Y245" s="362"/>
      <c r="Z245" s="362"/>
      <c r="AA245" s="362"/>
      <c r="AB245" s="362"/>
      <c r="AC245" s="362"/>
      <c r="AD245" s="362"/>
      <c r="AE245" s="362"/>
      <c r="AF245" s="362"/>
    </row>
    <row r="246" spans="1:32" s="316" customFormat="1" ht="12.95" customHeight="1" x14ac:dyDescent="0.2">
      <c r="A246" s="346"/>
      <c r="B246" s="362"/>
      <c r="C246" s="362"/>
      <c r="D246" s="362"/>
      <c r="E246" s="362"/>
      <c r="F246" s="362"/>
      <c r="G246" s="362"/>
      <c r="H246" s="362"/>
      <c r="I246" s="362"/>
      <c r="J246" s="362"/>
      <c r="K246" s="362"/>
      <c r="L246" s="362"/>
      <c r="M246" s="362"/>
      <c r="N246" s="362"/>
      <c r="O246" s="362"/>
      <c r="P246" s="362"/>
      <c r="Q246" s="362"/>
      <c r="R246" s="362"/>
      <c r="S246" s="362"/>
      <c r="T246" s="362"/>
      <c r="U246" s="362"/>
      <c r="V246" s="362"/>
      <c r="W246" s="362"/>
      <c r="X246" s="362"/>
      <c r="Y246" s="362"/>
      <c r="Z246" s="362"/>
      <c r="AA246" s="362"/>
      <c r="AB246" s="362"/>
      <c r="AC246" s="362"/>
      <c r="AD246" s="362"/>
      <c r="AE246" s="362"/>
      <c r="AF246" s="362"/>
    </row>
    <row r="247" spans="1:32" s="316" customFormat="1" ht="12.95" customHeight="1" x14ac:dyDescent="0.2">
      <c r="A247" s="346"/>
      <c r="B247" s="362"/>
      <c r="C247" s="362"/>
      <c r="D247" s="362"/>
      <c r="E247" s="362"/>
      <c r="F247" s="362"/>
      <c r="G247" s="362"/>
      <c r="H247" s="362"/>
      <c r="I247" s="362"/>
      <c r="J247" s="362"/>
      <c r="K247" s="362"/>
      <c r="L247" s="362"/>
      <c r="M247" s="362"/>
      <c r="N247" s="362"/>
      <c r="O247" s="362"/>
      <c r="P247" s="362"/>
      <c r="Q247" s="362"/>
      <c r="R247" s="362"/>
      <c r="S247" s="362"/>
      <c r="T247" s="362"/>
      <c r="U247" s="362"/>
      <c r="V247" s="362"/>
      <c r="W247" s="362"/>
      <c r="X247" s="362"/>
      <c r="Y247" s="362"/>
      <c r="Z247" s="362"/>
      <c r="AA247" s="362"/>
      <c r="AB247" s="362"/>
      <c r="AC247" s="362"/>
      <c r="AD247" s="362"/>
      <c r="AE247" s="362"/>
      <c r="AF247" s="362"/>
    </row>
    <row r="248" spans="1:32" s="316" customFormat="1" ht="12.95" customHeight="1" x14ac:dyDescent="0.2">
      <c r="A248" s="346"/>
      <c r="B248" s="362"/>
      <c r="C248" s="362"/>
      <c r="D248" s="362"/>
      <c r="E248" s="362"/>
      <c r="F248" s="362"/>
      <c r="G248" s="362"/>
      <c r="H248" s="362"/>
      <c r="I248" s="362"/>
      <c r="J248" s="362"/>
      <c r="K248" s="362"/>
      <c r="L248" s="362"/>
      <c r="M248" s="362"/>
      <c r="N248" s="362"/>
      <c r="O248" s="362"/>
      <c r="P248" s="362"/>
      <c r="Q248" s="362"/>
      <c r="R248" s="362"/>
      <c r="S248" s="362"/>
      <c r="T248" s="362"/>
      <c r="U248" s="362"/>
      <c r="V248" s="362"/>
      <c r="W248" s="362"/>
      <c r="X248" s="362"/>
      <c r="Y248" s="362"/>
      <c r="Z248" s="362"/>
      <c r="AA248" s="362"/>
      <c r="AB248" s="362"/>
      <c r="AC248" s="362"/>
      <c r="AD248" s="362"/>
      <c r="AE248" s="362"/>
      <c r="AF248" s="362"/>
    </row>
    <row r="249" spans="1:32" s="316" customFormat="1" ht="12.95" customHeight="1" x14ac:dyDescent="0.2">
      <c r="A249" s="346"/>
      <c r="B249" s="362"/>
      <c r="C249" s="362"/>
      <c r="D249" s="362"/>
      <c r="E249" s="362"/>
      <c r="F249" s="362"/>
      <c r="G249" s="362"/>
      <c r="H249" s="362"/>
      <c r="I249" s="362"/>
      <c r="J249" s="362"/>
      <c r="K249" s="362"/>
      <c r="L249" s="362"/>
      <c r="M249" s="362"/>
      <c r="N249" s="362"/>
      <c r="O249" s="362"/>
      <c r="P249" s="362"/>
      <c r="Q249" s="362"/>
      <c r="R249" s="362"/>
      <c r="S249" s="362"/>
      <c r="T249" s="362"/>
      <c r="U249" s="362"/>
      <c r="V249" s="362"/>
      <c r="W249" s="362"/>
      <c r="X249" s="362"/>
      <c r="Y249" s="362"/>
      <c r="Z249" s="362"/>
      <c r="AA249" s="362"/>
      <c r="AB249" s="362"/>
      <c r="AC249" s="362"/>
      <c r="AD249" s="362"/>
      <c r="AE249" s="362"/>
      <c r="AF249" s="362"/>
    </row>
    <row r="250" spans="1:32" s="316" customFormat="1" ht="12.95" customHeight="1" x14ac:dyDescent="0.2">
      <c r="A250" s="346"/>
      <c r="B250" s="362"/>
      <c r="C250" s="362"/>
      <c r="D250" s="362"/>
      <c r="E250" s="362"/>
      <c r="F250" s="362"/>
      <c r="G250" s="362"/>
      <c r="H250" s="362"/>
      <c r="I250" s="362"/>
      <c r="J250" s="362"/>
      <c r="K250" s="362"/>
      <c r="L250" s="362"/>
      <c r="M250" s="362"/>
      <c r="N250" s="362"/>
      <c r="O250" s="362"/>
      <c r="P250" s="362"/>
      <c r="Q250" s="362"/>
      <c r="R250" s="362"/>
      <c r="S250" s="362"/>
      <c r="T250" s="362"/>
      <c r="U250" s="362"/>
      <c r="V250" s="362"/>
      <c r="W250" s="362"/>
      <c r="X250" s="362"/>
      <c r="Y250" s="362"/>
      <c r="Z250" s="362"/>
      <c r="AA250" s="362"/>
      <c r="AB250" s="362"/>
      <c r="AC250" s="362"/>
      <c r="AD250" s="362"/>
      <c r="AE250" s="362"/>
      <c r="AF250" s="362"/>
    </row>
    <row r="251" spans="1:32"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24"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ht="12.95" customHeight="1" x14ac:dyDescent="0.2">
      <c r="B257" s="362"/>
      <c r="C257" s="362"/>
      <c r="D257" s="362"/>
      <c r="E257" s="362"/>
      <c r="F257" s="362"/>
    </row>
    <row r="258" spans="1:32" ht="12.95" customHeight="1" x14ac:dyDescent="0.2"/>
    <row r="259" spans="1:32" ht="12.95" customHeight="1" x14ac:dyDescent="0.2"/>
    <row r="260" spans="1:32" ht="12.95" customHeight="1" x14ac:dyDescent="0.2"/>
    <row r="261" spans="1:32" ht="12.95" customHeight="1" x14ac:dyDescent="0.2"/>
    <row r="262" spans="1:32" ht="12.95" customHeight="1" x14ac:dyDescent="0.2"/>
    <row r="263" spans="1:32" ht="12.95" customHeight="1" x14ac:dyDescent="0.2"/>
    <row r="264" spans="1:32" s="310" customFormat="1" ht="12.95" customHeight="1" x14ac:dyDescent="0.2">
      <c r="A264" s="141"/>
      <c r="B264" s="226"/>
      <c r="C264" s="226"/>
      <c r="D264" s="226"/>
      <c r="E264" s="226"/>
      <c r="F264" s="305"/>
      <c r="G264" s="577"/>
      <c r="H264" s="577"/>
      <c r="I264" s="577"/>
      <c r="J264" s="577"/>
      <c r="K264" s="577"/>
      <c r="L264" s="577"/>
      <c r="M264" s="577"/>
      <c r="N264" s="577"/>
      <c r="O264" s="577"/>
      <c r="P264" s="577"/>
      <c r="Q264" s="577"/>
      <c r="R264" s="577"/>
      <c r="S264" s="577"/>
      <c r="T264" s="577"/>
      <c r="U264" s="577"/>
      <c r="V264" s="577"/>
      <c r="W264" s="577"/>
      <c r="X264" s="577"/>
      <c r="Y264" s="577"/>
      <c r="Z264" s="577"/>
      <c r="AA264" s="577"/>
      <c r="AB264" s="577"/>
      <c r="AC264" s="577"/>
      <c r="AD264" s="577"/>
      <c r="AE264" s="577"/>
      <c r="AF264" s="577"/>
    </row>
    <row r="265" spans="1:32" s="316" customFormat="1" ht="12.95" customHeight="1" x14ac:dyDescent="0.2">
      <c r="A265" s="346"/>
      <c r="B265" s="577"/>
      <c r="C265" s="577"/>
      <c r="D265" s="577"/>
      <c r="E265" s="577"/>
      <c r="F265" s="577"/>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6" customFormat="1" ht="12.95" customHeight="1" x14ac:dyDescent="0.2">
      <c r="A268" s="346"/>
      <c r="B268" s="362"/>
      <c r="C268" s="362"/>
      <c r="D268" s="362"/>
      <c r="E268" s="362"/>
      <c r="F268" s="362"/>
      <c r="G268" s="362"/>
      <c r="H268" s="362"/>
      <c r="I268" s="362"/>
      <c r="J268" s="362"/>
      <c r="K268" s="362"/>
      <c r="L268" s="362"/>
      <c r="M268" s="362"/>
      <c r="N268" s="362"/>
      <c r="O268" s="362"/>
      <c r="P268" s="362"/>
      <c r="Q268" s="362"/>
      <c r="R268" s="362"/>
      <c r="S268" s="362"/>
      <c r="T268" s="362"/>
      <c r="U268" s="362"/>
      <c r="V268" s="362"/>
      <c r="W268" s="362"/>
      <c r="X268" s="362"/>
      <c r="Y268" s="362"/>
      <c r="Z268" s="362"/>
      <c r="AA268" s="362"/>
      <c r="AB268" s="362"/>
      <c r="AC268" s="362"/>
      <c r="AD268" s="362"/>
      <c r="AE268" s="362"/>
      <c r="AF268" s="362"/>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24"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12.95"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0" customFormat="1" ht="12.95" customHeight="1" x14ac:dyDescent="0.2">
      <c r="A282" s="141"/>
      <c r="B282" s="362"/>
      <c r="C282" s="362"/>
      <c r="D282" s="362"/>
      <c r="E282" s="362"/>
      <c r="F282" s="362"/>
      <c r="G282" s="577"/>
      <c r="H282" s="577"/>
      <c r="I282" s="577"/>
      <c r="J282" s="577"/>
      <c r="K282" s="577"/>
      <c r="L282" s="577"/>
      <c r="M282" s="577"/>
      <c r="N282" s="577"/>
      <c r="O282" s="577"/>
      <c r="P282" s="577"/>
      <c r="Q282" s="577"/>
      <c r="R282" s="577"/>
      <c r="S282" s="577"/>
      <c r="T282" s="577"/>
      <c r="U282" s="577"/>
      <c r="V282" s="577"/>
      <c r="W282" s="577"/>
      <c r="X282" s="577"/>
      <c r="Y282" s="577"/>
      <c r="Z282" s="577"/>
      <c r="AA282" s="577"/>
      <c r="AB282" s="577"/>
      <c r="AC282" s="577"/>
      <c r="AD282" s="577"/>
      <c r="AE282" s="577"/>
      <c r="AF282" s="577"/>
    </row>
    <row r="283" spans="1:32" s="316" customFormat="1" ht="12.95" customHeight="1" x14ac:dyDescent="0.2">
      <c r="A283" s="346"/>
      <c r="B283" s="577"/>
      <c r="C283" s="577"/>
      <c r="D283" s="577"/>
      <c r="E283" s="577"/>
      <c r="F283" s="577"/>
      <c r="G283" s="362"/>
      <c r="H283" s="362"/>
      <c r="I283" s="362"/>
      <c r="J283" s="362"/>
      <c r="K283" s="362"/>
      <c r="L283" s="362"/>
      <c r="M283" s="362"/>
      <c r="N283" s="362"/>
      <c r="O283" s="362"/>
      <c r="P283" s="362"/>
      <c r="Q283" s="362"/>
      <c r="R283" s="362"/>
      <c r="S283" s="362"/>
      <c r="T283" s="362"/>
      <c r="U283" s="362"/>
      <c r="V283" s="362"/>
      <c r="W283" s="362"/>
      <c r="X283" s="362"/>
      <c r="Y283" s="362"/>
      <c r="Z283" s="362"/>
      <c r="AA283" s="362"/>
      <c r="AB283" s="362"/>
      <c r="AC283" s="362"/>
      <c r="AD283" s="362"/>
      <c r="AE283" s="362"/>
      <c r="AF283" s="362"/>
    </row>
    <row r="284" spans="1:32" s="316" customFormat="1" ht="12.95" customHeight="1" x14ac:dyDescent="0.2">
      <c r="A284" s="346"/>
      <c r="B284" s="362"/>
      <c r="C284" s="362"/>
      <c r="D284" s="362"/>
      <c r="E284" s="362"/>
      <c r="F284" s="362"/>
      <c r="G284" s="362"/>
      <c r="H284" s="362"/>
      <c r="I284" s="362"/>
      <c r="J284" s="362"/>
      <c r="K284" s="362"/>
      <c r="L284" s="362"/>
      <c r="M284" s="362"/>
      <c r="N284" s="362"/>
      <c r="O284" s="362"/>
      <c r="P284" s="362"/>
      <c r="Q284" s="362"/>
      <c r="R284" s="362"/>
      <c r="S284" s="362"/>
      <c r="T284" s="362"/>
      <c r="U284" s="362"/>
      <c r="V284" s="362"/>
      <c r="W284" s="362"/>
      <c r="X284" s="362"/>
      <c r="Y284" s="362"/>
      <c r="Z284" s="362"/>
      <c r="AA284" s="362"/>
      <c r="AB284" s="362"/>
      <c r="AC284" s="362"/>
      <c r="AD284" s="362"/>
      <c r="AE284" s="362"/>
      <c r="AF284" s="362"/>
    </row>
    <row r="285" spans="1:32" s="316" customFormat="1" ht="12.95" customHeight="1" x14ac:dyDescent="0.2">
      <c r="A285" s="346"/>
      <c r="B285" s="362"/>
      <c r="C285" s="362"/>
      <c r="D285" s="362"/>
      <c r="E285" s="362"/>
      <c r="F285" s="362"/>
      <c r="G285" s="362"/>
      <c r="H285" s="362"/>
      <c r="I285" s="362"/>
      <c r="J285" s="362"/>
      <c r="K285" s="362"/>
      <c r="L285" s="362"/>
      <c r="M285" s="362"/>
      <c r="N285" s="362"/>
      <c r="O285" s="362"/>
      <c r="P285" s="362"/>
      <c r="Q285" s="362"/>
      <c r="R285" s="362"/>
      <c r="S285" s="362"/>
      <c r="T285" s="362"/>
      <c r="U285" s="362"/>
      <c r="V285" s="362"/>
      <c r="W285" s="362"/>
      <c r="X285" s="362"/>
      <c r="Y285" s="362"/>
      <c r="Z285" s="362"/>
      <c r="AA285" s="362"/>
      <c r="AB285" s="362"/>
      <c r="AC285" s="362"/>
      <c r="AD285" s="362"/>
      <c r="AE285" s="362"/>
      <c r="AF285" s="362"/>
    </row>
    <row r="286" spans="1:32" s="316" customFormat="1" ht="12.95" customHeight="1" x14ac:dyDescent="0.2">
      <c r="A286" s="346"/>
      <c r="B286" s="362"/>
      <c r="C286" s="362"/>
      <c r="D286" s="362"/>
      <c r="E286" s="362"/>
      <c r="F286" s="362"/>
      <c r="G286" s="362"/>
      <c r="H286" s="362"/>
      <c r="I286" s="362"/>
      <c r="J286" s="362"/>
      <c r="K286" s="362"/>
      <c r="L286" s="362"/>
      <c r="M286" s="362"/>
      <c r="N286" s="362"/>
      <c r="O286" s="362"/>
      <c r="P286" s="362"/>
      <c r="Q286" s="362"/>
      <c r="R286" s="362"/>
      <c r="S286" s="362"/>
      <c r="T286" s="362"/>
      <c r="U286" s="362"/>
      <c r="V286" s="362"/>
      <c r="W286" s="362"/>
      <c r="X286" s="362"/>
      <c r="Y286" s="362"/>
      <c r="Z286" s="362"/>
      <c r="AA286" s="362"/>
      <c r="AB286" s="362"/>
      <c r="AC286" s="362"/>
      <c r="AD286" s="362"/>
      <c r="AE286" s="362"/>
      <c r="AF286" s="362"/>
    </row>
    <row r="287" spans="1:32" s="316" customFormat="1" ht="12.95" customHeight="1" x14ac:dyDescent="0.2">
      <c r="A287" s="346"/>
      <c r="B287" s="362"/>
      <c r="C287" s="362"/>
      <c r="D287" s="362"/>
      <c r="E287" s="362"/>
      <c r="F287" s="362"/>
      <c r="G287" s="362"/>
      <c r="H287" s="362"/>
      <c r="I287" s="362"/>
      <c r="J287" s="362"/>
      <c r="K287" s="362"/>
      <c r="L287" s="362"/>
      <c r="M287" s="362"/>
      <c r="N287" s="362"/>
      <c r="O287" s="362"/>
      <c r="P287" s="362"/>
      <c r="Q287" s="362"/>
      <c r="R287" s="362"/>
      <c r="S287" s="362"/>
      <c r="T287" s="362"/>
      <c r="U287" s="362"/>
      <c r="V287" s="362"/>
      <c r="W287" s="362"/>
      <c r="X287" s="362"/>
      <c r="Y287" s="362"/>
      <c r="Z287" s="362"/>
      <c r="AA287" s="362"/>
      <c r="AB287" s="362"/>
      <c r="AC287" s="362"/>
      <c r="AD287" s="362"/>
      <c r="AE287" s="362"/>
      <c r="AF287" s="362"/>
    </row>
    <row r="288" spans="1:32" s="316" customFormat="1" ht="12.95" customHeight="1" x14ac:dyDescent="0.2">
      <c r="A288" s="346"/>
      <c r="B288" s="362"/>
      <c r="C288" s="362"/>
      <c r="D288" s="362"/>
      <c r="E288" s="362"/>
      <c r="F288" s="362"/>
      <c r="G288" s="362"/>
      <c r="H288" s="362"/>
      <c r="I288" s="362"/>
      <c r="J288" s="362"/>
      <c r="K288" s="362"/>
      <c r="L288" s="362"/>
      <c r="M288" s="362"/>
      <c r="N288" s="362"/>
      <c r="O288" s="362"/>
      <c r="P288" s="362"/>
      <c r="Q288" s="362"/>
      <c r="R288" s="362"/>
      <c r="S288" s="362"/>
      <c r="T288" s="362"/>
      <c r="U288" s="362"/>
      <c r="V288" s="362"/>
      <c r="W288" s="362"/>
      <c r="X288" s="362"/>
      <c r="Y288" s="362"/>
      <c r="Z288" s="362"/>
      <c r="AA288" s="362"/>
      <c r="AB288" s="362"/>
      <c r="AC288" s="362"/>
      <c r="AD288" s="362"/>
      <c r="AE288" s="362"/>
      <c r="AF288" s="362"/>
    </row>
    <row r="289" spans="1:32" s="316" customFormat="1" ht="12.95" customHeight="1" x14ac:dyDescent="0.2">
      <c r="A289" s="346"/>
      <c r="B289" s="362"/>
      <c r="C289" s="362"/>
      <c r="D289" s="362"/>
      <c r="E289" s="362"/>
      <c r="F289" s="362"/>
      <c r="G289" s="362"/>
      <c r="H289" s="362"/>
      <c r="I289" s="362"/>
      <c r="J289" s="362"/>
      <c r="K289" s="362"/>
      <c r="L289" s="362"/>
      <c r="M289" s="362"/>
      <c r="N289" s="362"/>
      <c r="O289" s="362"/>
      <c r="P289" s="362"/>
      <c r="Q289" s="362"/>
      <c r="R289" s="362"/>
      <c r="S289" s="362"/>
      <c r="T289" s="362"/>
      <c r="U289" s="362"/>
      <c r="V289" s="362"/>
      <c r="W289" s="362"/>
      <c r="X289" s="362"/>
      <c r="Y289" s="362"/>
      <c r="Z289" s="362"/>
      <c r="AA289" s="362"/>
      <c r="AB289" s="362"/>
      <c r="AC289" s="362"/>
      <c r="AD289" s="362"/>
      <c r="AE289" s="362"/>
      <c r="AF289" s="362"/>
    </row>
    <row r="290" spans="1:32" s="316" customFormat="1" ht="12.95" customHeight="1" x14ac:dyDescent="0.2">
      <c r="A290" s="346"/>
      <c r="B290" s="362"/>
      <c r="C290" s="362"/>
      <c r="D290" s="362"/>
      <c r="E290" s="362"/>
      <c r="F290" s="362"/>
      <c r="G290" s="362"/>
      <c r="H290" s="362"/>
      <c r="I290" s="362"/>
      <c r="J290" s="362"/>
      <c r="K290" s="362"/>
      <c r="L290" s="362"/>
      <c r="M290" s="362"/>
      <c r="N290" s="362"/>
      <c r="O290" s="362"/>
      <c r="P290" s="362"/>
      <c r="Q290" s="362"/>
      <c r="R290" s="362"/>
      <c r="S290" s="362"/>
      <c r="T290" s="362"/>
      <c r="U290" s="362"/>
      <c r="V290" s="362"/>
      <c r="W290" s="362"/>
      <c r="X290" s="362"/>
      <c r="Y290" s="362"/>
      <c r="Z290" s="362"/>
      <c r="AA290" s="362"/>
      <c r="AB290" s="362"/>
      <c r="AC290" s="362"/>
      <c r="AD290" s="362"/>
      <c r="AE290" s="362"/>
      <c r="AF290" s="362"/>
    </row>
    <row r="291" spans="1:32"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24"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ht="12.95" customHeight="1" x14ac:dyDescent="0.2">
      <c r="B297" s="362"/>
      <c r="C297" s="362"/>
      <c r="D297" s="362"/>
      <c r="E297" s="362"/>
      <c r="F297" s="362"/>
    </row>
    <row r="298" spans="1:32" ht="12.95" customHeight="1" x14ac:dyDescent="0.2"/>
    <row r="299" spans="1:32" ht="12.95" customHeight="1" x14ac:dyDescent="0.2"/>
    <row r="300" spans="1:32" ht="12.95" customHeight="1" x14ac:dyDescent="0.2"/>
    <row r="301" spans="1:32" ht="12.95" customHeight="1" x14ac:dyDescent="0.2"/>
    <row r="302" spans="1:32" ht="12.95" customHeight="1" x14ac:dyDescent="0.2"/>
    <row r="303" spans="1:32" ht="12.95" customHeight="1" x14ac:dyDescent="0.2"/>
    <row r="304" spans="1:32" s="310" customFormat="1" ht="12.95" customHeight="1" x14ac:dyDescent="0.2">
      <c r="A304" s="141"/>
      <c r="B304" s="226"/>
      <c r="C304" s="226"/>
      <c r="D304" s="226"/>
      <c r="E304" s="226"/>
      <c r="F304" s="305"/>
      <c r="G304" s="577"/>
      <c r="H304" s="577"/>
      <c r="I304" s="577"/>
      <c r="J304" s="577"/>
      <c r="K304" s="577"/>
      <c r="L304" s="577"/>
      <c r="M304" s="577"/>
      <c r="N304" s="577"/>
      <c r="O304" s="577"/>
      <c r="P304" s="577"/>
      <c r="Q304" s="577"/>
      <c r="R304" s="577"/>
      <c r="S304" s="577"/>
      <c r="T304" s="577"/>
      <c r="U304" s="577"/>
      <c r="V304" s="577"/>
      <c r="W304" s="577"/>
      <c r="X304" s="577"/>
      <c r="Y304" s="577"/>
      <c r="Z304" s="577"/>
      <c r="AA304" s="577"/>
      <c r="AB304" s="577"/>
      <c r="AC304" s="577"/>
      <c r="AD304" s="577"/>
      <c r="AE304" s="577"/>
      <c r="AF304" s="577"/>
    </row>
    <row r="305" spans="1:32" s="316" customFormat="1" ht="12.95" customHeight="1" x14ac:dyDescent="0.2">
      <c r="A305" s="346"/>
      <c r="B305" s="577"/>
      <c r="C305" s="577"/>
      <c r="D305" s="577"/>
      <c r="E305" s="577"/>
      <c r="F305" s="577"/>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6" customFormat="1" ht="12.95" customHeight="1" x14ac:dyDescent="0.2">
      <c r="A312" s="346"/>
      <c r="B312" s="362"/>
      <c r="C312" s="362"/>
      <c r="D312" s="362"/>
      <c r="E312" s="362"/>
      <c r="F312" s="362"/>
      <c r="G312" s="362"/>
      <c r="H312" s="362"/>
      <c r="I312" s="362"/>
      <c r="J312" s="362"/>
      <c r="K312" s="362"/>
      <c r="L312" s="362"/>
      <c r="M312" s="362"/>
      <c r="N312" s="362"/>
      <c r="O312" s="362"/>
      <c r="P312" s="362"/>
      <c r="Q312" s="362"/>
      <c r="R312" s="362"/>
      <c r="S312" s="362"/>
      <c r="T312" s="362"/>
      <c r="U312" s="362"/>
      <c r="V312" s="362"/>
      <c r="W312" s="362"/>
      <c r="X312" s="362"/>
      <c r="Y312" s="362"/>
      <c r="Z312" s="362"/>
      <c r="AA312" s="362"/>
      <c r="AB312" s="362"/>
      <c r="AC312" s="362"/>
      <c r="AD312" s="362"/>
      <c r="AE312" s="362"/>
      <c r="AF312" s="362"/>
    </row>
    <row r="313" spans="1:32"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24"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12.95"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0" customFormat="1" ht="12.95" customHeight="1" x14ac:dyDescent="0.2">
      <c r="A326" s="141"/>
      <c r="B326" s="362"/>
      <c r="C326" s="362"/>
      <c r="D326" s="362"/>
      <c r="E326" s="362"/>
      <c r="F326" s="362"/>
      <c r="G326" s="577"/>
      <c r="H326" s="577"/>
      <c r="I326" s="577"/>
      <c r="J326" s="577"/>
      <c r="K326" s="577"/>
      <c r="L326" s="577"/>
      <c r="M326" s="577"/>
      <c r="N326" s="577"/>
      <c r="O326" s="577"/>
      <c r="P326" s="577"/>
      <c r="Q326" s="577"/>
      <c r="R326" s="577"/>
      <c r="S326" s="577"/>
      <c r="T326" s="577"/>
      <c r="U326" s="577"/>
      <c r="V326" s="577"/>
      <c r="W326" s="577"/>
      <c r="X326" s="577"/>
      <c r="Y326" s="577"/>
      <c r="Z326" s="577"/>
      <c r="AA326" s="577"/>
      <c r="AB326" s="577"/>
      <c r="AC326" s="577"/>
      <c r="AD326" s="577"/>
      <c r="AE326" s="577"/>
      <c r="AF326" s="577"/>
    </row>
    <row r="327" spans="1:32" s="316" customFormat="1" ht="12.95" customHeight="1" x14ac:dyDescent="0.2">
      <c r="A327" s="346"/>
      <c r="B327" s="577"/>
      <c r="C327" s="577"/>
      <c r="D327" s="577"/>
      <c r="E327" s="577"/>
      <c r="F327" s="577"/>
      <c r="G327" s="362"/>
      <c r="H327" s="362"/>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row>
    <row r="328" spans="1:32" s="316" customFormat="1" ht="12.95" customHeight="1" x14ac:dyDescent="0.2">
      <c r="A328" s="346"/>
      <c r="B328" s="362"/>
      <c r="C328" s="362"/>
      <c r="D328" s="362"/>
      <c r="E328" s="362"/>
      <c r="F328" s="362"/>
      <c r="G328" s="362"/>
      <c r="H328" s="362"/>
      <c r="I328" s="362"/>
      <c r="J328" s="362"/>
      <c r="K328" s="362"/>
      <c r="L328" s="362"/>
      <c r="M328" s="362"/>
      <c r="N328" s="362"/>
      <c r="O328" s="362"/>
      <c r="P328" s="362"/>
      <c r="Q328" s="362"/>
      <c r="R328" s="362"/>
      <c r="S328" s="362"/>
      <c r="T328" s="362"/>
      <c r="U328" s="362"/>
      <c r="V328" s="362"/>
      <c r="W328" s="362"/>
      <c r="X328" s="362"/>
      <c r="Y328" s="362"/>
      <c r="Z328" s="362"/>
      <c r="AA328" s="362"/>
      <c r="AB328" s="362"/>
      <c r="AC328" s="362"/>
      <c r="AD328" s="362"/>
      <c r="AE328" s="362"/>
      <c r="AF328" s="362"/>
    </row>
    <row r="329" spans="1:32" s="316" customFormat="1" ht="12.95" customHeight="1" x14ac:dyDescent="0.2">
      <c r="A329" s="346"/>
      <c r="B329" s="362"/>
      <c r="C329" s="362"/>
      <c r="D329" s="362"/>
      <c r="E329" s="362"/>
      <c r="F329" s="362"/>
      <c r="G329" s="362"/>
      <c r="H329" s="362"/>
      <c r="I329" s="362"/>
      <c r="J329" s="362"/>
      <c r="K329" s="362"/>
      <c r="L329" s="362"/>
      <c r="M329" s="362"/>
      <c r="N329" s="362"/>
      <c r="O329" s="362"/>
      <c r="P329" s="362"/>
      <c r="Q329" s="362"/>
      <c r="R329" s="362"/>
      <c r="S329" s="362"/>
      <c r="T329" s="362"/>
      <c r="U329" s="362"/>
      <c r="V329" s="362"/>
      <c r="W329" s="362"/>
      <c r="X329" s="362"/>
      <c r="Y329" s="362"/>
      <c r="Z329" s="362"/>
      <c r="AA329" s="362"/>
      <c r="AB329" s="362"/>
      <c r="AC329" s="362"/>
      <c r="AD329" s="362"/>
      <c r="AE329" s="362"/>
      <c r="AF329" s="362"/>
    </row>
    <row r="330" spans="1:32" s="316" customFormat="1" ht="12.95" customHeight="1" x14ac:dyDescent="0.2">
      <c r="A330" s="346"/>
      <c r="B330" s="362"/>
      <c r="C330" s="362"/>
      <c r="D330" s="362"/>
      <c r="E330" s="362"/>
      <c r="F330" s="362"/>
      <c r="G330" s="362"/>
      <c r="H330" s="362"/>
      <c r="I330" s="362"/>
      <c r="J330" s="362"/>
      <c r="K330" s="362"/>
      <c r="L330" s="362"/>
      <c r="M330" s="362"/>
      <c r="N330" s="362"/>
      <c r="O330" s="362"/>
      <c r="P330" s="362"/>
      <c r="Q330" s="362"/>
      <c r="R330" s="362"/>
      <c r="S330" s="362"/>
      <c r="T330" s="362"/>
      <c r="U330" s="362"/>
      <c r="V330" s="362"/>
      <c r="W330" s="362"/>
      <c r="X330" s="362"/>
      <c r="Y330" s="362"/>
      <c r="Z330" s="362"/>
      <c r="AA330" s="362"/>
      <c r="AB330" s="362"/>
      <c r="AC330" s="362"/>
      <c r="AD330" s="362"/>
      <c r="AE330" s="362"/>
      <c r="AF330" s="362"/>
    </row>
    <row r="331" spans="1:32" s="316" customFormat="1" ht="12.95" customHeight="1" x14ac:dyDescent="0.2">
      <c r="A331" s="346"/>
      <c r="B331" s="362"/>
      <c r="C331" s="362"/>
      <c r="D331" s="362"/>
      <c r="E331" s="362"/>
      <c r="F331" s="362"/>
      <c r="G331" s="362"/>
      <c r="H331" s="362"/>
      <c r="I331" s="362"/>
      <c r="J331" s="362"/>
      <c r="K331" s="362"/>
      <c r="L331" s="362"/>
      <c r="M331" s="362"/>
      <c r="N331" s="362"/>
      <c r="O331" s="362"/>
      <c r="P331" s="362"/>
      <c r="Q331" s="362"/>
      <c r="R331" s="362"/>
      <c r="S331" s="362"/>
      <c r="T331" s="362"/>
      <c r="U331" s="362"/>
      <c r="V331" s="362"/>
      <c r="W331" s="362"/>
      <c r="X331" s="362"/>
      <c r="Y331" s="362"/>
      <c r="Z331" s="362"/>
      <c r="AA331" s="362"/>
      <c r="AB331" s="362"/>
      <c r="AC331" s="362"/>
      <c r="AD331" s="362"/>
      <c r="AE331" s="362"/>
      <c r="AF331" s="362"/>
    </row>
    <row r="332" spans="1:32" s="316" customFormat="1" ht="12.95" customHeight="1" x14ac:dyDescent="0.2">
      <c r="A332" s="346"/>
      <c r="B332" s="362"/>
      <c r="C332" s="362"/>
      <c r="D332" s="362"/>
      <c r="E332" s="362"/>
      <c r="F332" s="362"/>
      <c r="G332" s="362"/>
      <c r="H332" s="362"/>
      <c r="I332" s="362"/>
      <c r="J332" s="362"/>
      <c r="K332" s="362"/>
      <c r="L332" s="362"/>
      <c r="M332" s="362"/>
      <c r="N332" s="362"/>
      <c r="O332" s="362"/>
      <c r="P332" s="362"/>
      <c r="Q332" s="362"/>
      <c r="R332" s="362"/>
      <c r="S332" s="362"/>
      <c r="T332" s="362"/>
      <c r="U332" s="362"/>
      <c r="V332" s="362"/>
      <c r="W332" s="362"/>
      <c r="X332" s="362"/>
      <c r="Y332" s="362"/>
      <c r="Z332" s="362"/>
      <c r="AA332" s="362"/>
      <c r="AB332" s="362"/>
      <c r="AC332" s="362"/>
      <c r="AD332" s="362"/>
      <c r="AE332" s="362"/>
      <c r="AF332" s="362"/>
    </row>
    <row r="333" spans="1:32" s="316" customFormat="1" ht="12.95" customHeight="1" x14ac:dyDescent="0.2">
      <c r="A333" s="346"/>
      <c r="B333" s="362"/>
      <c r="C333" s="362"/>
      <c r="D333" s="362"/>
      <c r="E333" s="362"/>
      <c r="F333" s="362"/>
      <c r="G333" s="362"/>
      <c r="H333" s="362"/>
      <c r="I333" s="362"/>
      <c r="J333" s="362"/>
      <c r="K333" s="362"/>
      <c r="L333" s="362"/>
      <c r="M333" s="362"/>
      <c r="N333" s="362"/>
      <c r="O333" s="362"/>
      <c r="P333" s="362"/>
      <c r="Q333" s="362"/>
      <c r="R333" s="362"/>
      <c r="S333" s="362"/>
      <c r="T333" s="362"/>
      <c r="U333" s="362"/>
      <c r="V333" s="362"/>
      <c r="W333" s="362"/>
      <c r="X333" s="362"/>
      <c r="Y333" s="362"/>
      <c r="Z333" s="362"/>
      <c r="AA333" s="362"/>
      <c r="AB333" s="362"/>
      <c r="AC333" s="362"/>
      <c r="AD333" s="362"/>
      <c r="AE333" s="362"/>
      <c r="AF333" s="362"/>
    </row>
    <row r="334" spans="1:32" s="316" customFormat="1" ht="12.95" customHeight="1" x14ac:dyDescent="0.2">
      <c r="A334" s="346"/>
      <c r="B334" s="362"/>
      <c r="C334" s="362"/>
      <c r="D334" s="362"/>
      <c r="E334" s="362"/>
      <c r="F334" s="362"/>
      <c r="G334" s="362"/>
      <c r="H334" s="362"/>
      <c r="I334" s="362"/>
      <c r="J334" s="362"/>
      <c r="K334" s="362"/>
      <c r="L334" s="362"/>
      <c r="M334" s="362"/>
      <c r="N334" s="362"/>
      <c r="O334" s="362"/>
      <c r="P334" s="362"/>
      <c r="Q334" s="362"/>
      <c r="R334" s="362"/>
      <c r="S334" s="362"/>
      <c r="T334" s="362"/>
      <c r="U334" s="362"/>
      <c r="V334" s="362"/>
      <c r="W334" s="362"/>
      <c r="X334" s="362"/>
      <c r="Y334" s="362"/>
      <c r="Z334" s="362"/>
      <c r="AA334" s="362"/>
      <c r="AB334" s="362"/>
      <c r="AC334" s="362"/>
      <c r="AD334" s="362"/>
      <c r="AE334" s="362"/>
      <c r="AF334" s="362"/>
    </row>
    <row r="335" spans="1:32"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24"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ht="12.95"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ht="12.95" customHeight="1" x14ac:dyDescent="0.2">
      <c r="B341" s="362"/>
      <c r="C341" s="362"/>
      <c r="D341" s="362"/>
      <c r="E341" s="362"/>
      <c r="F341" s="362"/>
    </row>
    <row r="342" spans="1:32" ht="12.95" customHeight="1" x14ac:dyDescent="0.2"/>
    <row r="343" spans="1:32" ht="12.95" customHeight="1" x14ac:dyDescent="0.2"/>
    <row r="344" spans="1:32" ht="12.95" customHeight="1" x14ac:dyDescent="0.2"/>
    <row r="345" spans="1:32" ht="12.95" customHeight="1" x14ac:dyDescent="0.2"/>
    <row r="346" spans="1:32" ht="12.95" customHeight="1" x14ac:dyDescent="0.2"/>
    <row r="347" spans="1:32" ht="12.95" customHeight="1" x14ac:dyDescent="0.2"/>
    <row r="348" spans="1:32" s="310" customFormat="1" ht="12.95" customHeight="1" x14ac:dyDescent="0.2">
      <c r="A348" s="141"/>
      <c r="B348" s="226"/>
      <c r="C348" s="226"/>
      <c r="D348" s="226"/>
      <c r="E348" s="226"/>
      <c r="F348" s="305"/>
      <c r="G348" s="577"/>
      <c r="H348" s="577"/>
      <c r="I348" s="577"/>
      <c r="J348" s="577"/>
      <c r="K348" s="577"/>
      <c r="L348" s="577"/>
      <c r="M348" s="577"/>
      <c r="N348" s="577"/>
      <c r="O348" s="577"/>
      <c r="P348" s="577"/>
      <c r="Q348" s="577"/>
      <c r="R348" s="577"/>
      <c r="S348" s="577"/>
      <c r="T348" s="577"/>
      <c r="U348" s="577"/>
      <c r="V348" s="577"/>
      <c r="W348" s="577"/>
      <c r="X348" s="577"/>
      <c r="Y348" s="577"/>
      <c r="Z348" s="577"/>
      <c r="AA348" s="577"/>
      <c r="AB348" s="577"/>
      <c r="AC348" s="577"/>
      <c r="AD348" s="577"/>
      <c r="AE348" s="577"/>
      <c r="AF348" s="577"/>
    </row>
    <row r="349" spans="1:32" s="316" customFormat="1" ht="12.95" customHeight="1" x14ac:dyDescent="0.2">
      <c r="A349" s="346"/>
      <c r="B349" s="577"/>
      <c r="C349" s="577"/>
      <c r="D349" s="577"/>
      <c r="E349" s="577"/>
      <c r="F349" s="577"/>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6" customFormat="1" ht="12.95" customHeight="1" x14ac:dyDescent="0.2">
      <c r="A352" s="346"/>
      <c r="B352" s="362"/>
      <c r="C352" s="362"/>
      <c r="D352" s="362"/>
      <c r="E352" s="362"/>
      <c r="F352" s="362"/>
      <c r="G352" s="362"/>
      <c r="H352" s="362"/>
      <c r="I352" s="362"/>
      <c r="J352" s="362"/>
      <c r="K352" s="362"/>
      <c r="L352" s="362"/>
      <c r="M352" s="362"/>
      <c r="N352" s="362"/>
      <c r="O352" s="362"/>
      <c r="P352" s="362"/>
      <c r="Q352" s="362"/>
      <c r="R352" s="362"/>
      <c r="S352" s="362"/>
      <c r="T352" s="362"/>
      <c r="U352" s="362"/>
      <c r="V352" s="362"/>
      <c r="W352" s="362"/>
      <c r="X352" s="362"/>
      <c r="Y352" s="362"/>
      <c r="Z352" s="362"/>
      <c r="AA352" s="362"/>
      <c r="AB352" s="362"/>
      <c r="AC352" s="362"/>
      <c r="AD352" s="362"/>
      <c r="AE352" s="362"/>
      <c r="AF352" s="362"/>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24"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12.95"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0" customFormat="1" ht="12.95" customHeight="1" x14ac:dyDescent="0.2">
      <c r="A366" s="141"/>
      <c r="B366" s="362"/>
      <c r="C366" s="362"/>
      <c r="D366" s="362"/>
      <c r="E366" s="362"/>
      <c r="F366" s="362"/>
      <c r="G366" s="577"/>
      <c r="H366" s="577"/>
      <c r="I366" s="577"/>
      <c r="J366" s="577"/>
      <c r="K366" s="577"/>
      <c r="L366" s="577"/>
      <c r="M366" s="577"/>
      <c r="N366" s="577"/>
      <c r="O366" s="577"/>
      <c r="P366" s="577"/>
      <c r="Q366" s="577"/>
      <c r="R366" s="577"/>
      <c r="S366" s="577"/>
      <c r="T366" s="577"/>
      <c r="U366" s="577"/>
      <c r="V366" s="577"/>
      <c r="W366" s="577"/>
      <c r="X366" s="577"/>
      <c r="Y366" s="577"/>
      <c r="Z366" s="577"/>
      <c r="AA366" s="577"/>
      <c r="AB366" s="577"/>
      <c r="AC366" s="577"/>
      <c r="AD366" s="577"/>
      <c r="AE366" s="577"/>
      <c r="AF366" s="577"/>
    </row>
    <row r="367" spans="1:32" s="316" customFormat="1" ht="12.95" customHeight="1" x14ac:dyDescent="0.2">
      <c r="A367" s="346"/>
      <c r="B367" s="577"/>
      <c r="C367" s="577"/>
      <c r="D367" s="577"/>
      <c r="E367" s="577"/>
      <c r="F367" s="577"/>
      <c r="G367" s="362"/>
      <c r="H367" s="362"/>
      <c r="I367" s="362"/>
      <c r="J367" s="362"/>
      <c r="K367" s="362"/>
      <c r="L367" s="362"/>
      <c r="M367" s="362"/>
      <c r="N367" s="362"/>
      <c r="O367" s="362"/>
      <c r="P367" s="362"/>
      <c r="Q367" s="362"/>
      <c r="R367" s="362"/>
      <c r="S367" s="362"/>
      <c r="T367" s="362"/>
      <c r="U367" s="362"/>
      <c r="V367" s="362"/>
      <c r="W367" s="362"/>
      <c r="X367" s="362"/>
      <c r="Y367" s="362"/>
      <c r="Z367" s="362"/>
      <c r="AA367" s="362"/>
      <c r="AB367" s="362"/>
      <c r="AC367" s="362"/>
      <c r="AD367" s="362"/>
      <c r="AE367" s="362"/>
      <c r="AF367" s="362"/>
    </row>
    <row r="368" spans="1:32" s="316" customFormat="1" ht="12.95" customHeight="1" x14ac:dyDescent="0.2">
      <c r="A368" s="346"/>
      <c r="B368" s="362"/>
      <c r="C368" s="362"/>
      <c r="D368" s="362"/>
      <c r="E368" s="362"/>
      <c r="F368" s="362"/>
      <c r="G368" s="362"/>
      <c r="H368" s="362"/>
      <c r="I368" s="362"/>
      <c r="J368" s="362"/>
      <c r="K368" s="362"/>
      <c r="L368" s="362"/>
      <c r="M368" s="362"/>
      <c r="N368" s="362"/>
      <c r="O368" s="362"/>
      <c r="P368" s="362"/>
      <c r="Q368" s="362"/>
      <c r="R368" s="362"/>
      <c r="S368" s="362"/>
      <c r="T368" s="362"/>
      <c r="U368" s="362"/>
      <c r="V368" s="362"/>
      <c r="W368" s="362"/>
      <c r="X368" s="362"/>
      <c r="Y368" s="362"/>
      <c r="Z368" s="362"/>
      <c r="AA368" s="362"/>
      <c r="AB368" s="362"/>
      <c r="AC368" s="362"/>
      <c r="AD368" s="362"/>
      <c r="AE368" s="362"/>
      <c r="AF368" s="362"/>
    </row>
    <row r="369" spans="1:32" s="316" customFormat="1" ht="12.95" customHeight="1" x14ac:dyDescent="0.2">
      <c r="A369" s="346"/>
      <c r="B369" s="362"/>
      <c r="C369" s="362"/>
      <c r="D369" s="362"/>
      <c r="E369" s="362"/>
      <c r="F369" s="362"/>
      <c r="G369" s="362"/>
      <c r="H369" s="362"/>
      <c r="I369" s="362"/>
      <c r="J369" s="362"/>
      <c r="K369" s="362"/>
      <c r="L369" s="362"/>
      <c r="M369" s="362"/>
      <c r="N369" s="362"/>
      <c r="O369" s="362"/>
      <c r="P369" s="362"/>
      <c r="Q369" s="362"/>
      <c r="R369" s="362"/>
      <c r="S369" s="362"/>
      <c r="T369" s="362"/>
      <c r="U369" s="362"/>
      <c r="V369" s="362"/>
      <c r="W369" s="362"/>
      <c r="X369" s="362"/>
      <c r="Y369" s="362"/>
      <c r="Z369" s="362"/>
      <c r="AA369" s="362"/>
      <c r="AB369" s="362"/>
      <c r="AC369" s="362"/>
      <c r="AD369" s="362"/>
      <c r="AE369" s="362"/>
      <c r="AF369" s="362"/>
    </row>
    <row r="370" spans="1:32" s="316" customFormat="1" ht="12.95" customHeight="1" x14ac:dyDescent="0.2">
      <c r="A370" s="346"/>
      <c r="B370" s="362"/>
      <c r="C370" s="362"/>
      <c r="D370" s="362"/>
      <c r="E370" s="362"/>
      <c r="F370" s="362"/>
      <c r="G370" s="362"/>
      <c r="H370" s="362"/>
      <c r="I370" s="362"/>
      <c r="J370" s="362"/>
      <c r="K370" s="362"/>
      <c r="L370" s="362"/>
      <c r="M370" s="362"/>
      <c r="N370" s="362"/>
      <c r="O370" s="362"/>
      <c r="P370" s="362"/>
      <c r="Q370" s="362"/>
      <c r="R370" s="362"/>
      <c r="S370" s="362"/>
      <c r="T370" s="362"/>
      <c r="U370" s="362"/>
      <c r="V370" s="362"/>
      <c r="W370" s="362"/>
      <c r="X370" s="362"/>
      <c r="Y370" s="362"/>
      <c r="Z370" s="362"/>
      <c r="AA370" s="362"/>
      <c r="AB370" s="362"/>
      <c r="AC370" s="362"/>
      <c r="AD370" s="362"/>
      <c r="AE370" s="362"/>
      <c r="AF370" s="362"/>
    </row>
    <row r="371" spans="1:32" s="316" customFormat="1" ht="12.95" customHeight="1" x14ac:dyDescent="0.2">
      <c r="A371" s="346"/>
      <c r="B371" s="362"/>
      <c r="C371" s="362"/>
      <c r="D371" s="362"/>
      <c r="E371" s="362"/>
      <c r="F371" s="362"/>
      <c r="G371" s="362"/>
      <c r="H371" s="362"/>
      <c r="I371" s="362"/>
      <c r="J371" s="362"/>
      <c r="K371" s="362"/>
      <c r="L371" s="362"/>
      <c r="M371" s="362"/>
      <c r="N371" s="362"/>
      <c r="O371" s="362"/>
      <c r="P371" s="362"/>
      <c r="Q371" s="362"/>
      <c r="R371" s="362"/>
      <c r="S371" s="362"/>
      <c r="T371" s="362"/>
      <c r="U371" s="362"/>
      <c r="V371" s="362"/>
      <c r="W371" s="362"/>
      <c r="X371" s="362"/>
      <c r="Y371" s="362"/>
      <c r="Z371" s="362"/>
      <c r="AA371" s="362"/>
      <c r="AB371" s="362"/>
      <c r="AC371" s="362"/>
      <c r="AD371" s="362"/>
      <c r="AE371" s="362"/>
      <c r="AF371" s="362"/>
    </row>
    <row r="372" spans="1:32" s="316" customFormat="1" ht="12.95" customHeight="1" x14ac:dyDescent="0.2">
      <c r="A372" s="346"/>
      <c r="B372" s="362"/>
      <c r="C372" s="362"/>
      <c r="D372" s="362"/>
      <c r="E372" s="362"/>
      <c r="F372" s="362"/>
      <c r="G372" s="362"/>
      <c r="H372" s="362"/>
      <c r="I372" s="362"/>
      <c r="J372" s="362"/>
      <c r="K372" s="362"/>
      <c r="L372" s="362"/>
      <c r="M372" s="362"/>
      <c r="N372" s="362"/>
      <c r="O372" s="362"/>
      <c r="P372" s="362"/>
      <c r="Q372" s="362"/>
      <c r="R372" s="362"/>
      <c r="S372" s="362"/>
      <c r="T372" s="362"/>
      <c r="U372" s="362"/>
      <c r="V372" s="362"/>
      <c r="W372" s="362"/>
      <c r="X372" s="362"/>
      <c r="Y372" s="362"/>
      <c r="Z372" s="362"/>
      <c r="AA372" s="362"/>
      <c r="AB372" s="362"/>
      <c r="AC372" s="362"/>
      <c r="AD372" s="362"/>
      <c r="AE372" s="362"/>
      <c r="AF372" s="362"/>
    </row>
    <row r="373" spans="1:32" s="316" customFormat="1" ht="12.95" customHeight="1" x14ac:dyDescent="0.2">
      <c r="A373" s="346"/>
      <c r="B373" s="362"/>
      <c r="C373" s="362"/>
      <c r="D373" s="362"/>
      <c r="E373" s="362"/>
      <c r="F373" s="362"/>
      <c r="G373" s="362"/>
      <c r="H373" s="362"/>
      <c r="I373" s="362"/>
      <c r="J373" s="362"/>
      <c r="K373" s="362"/>
      <c r="L373" s="362"/>
      <c r="M373" s="362"/>
      <c r="N373" s="362"/>
      <c r="O373" s="362"/>
      <c r="P373" s="362"/>
      <c r="Q373" s="362"/>
      <c r="R373" s="362"/>
      <c r="S373" s="362"/>
      <c r="T373" s="362"/>
      <c r="U373" s="362"/>
      <c r="V373" s="362"/>
      <c r="W373" s="362"/>
      <c r="X373" s="362"/>
      <c r="Y373" s="362"/>
      <c r="Z373" s="362"/>
      <c r="AA373" s="362"/>
      <c r="AB373" s="362"/>
      <c r="AC373" s="362"/>
      <c r="AD373" s="362"/>
      <c r="AE373" s="362"/>
      <c r="AF373" s="362"/>
    </row>
    <row r="374" spans="1:32" s="316" customFormat="1" ht="12.95" customHeight="1" x14ac:dyDescent="0.2">
      <c r="A374" s="346"/>
      <c r="B374" s="362"/>
      <c r="C374" s="362"/>
      <c r="D374" s="362"/>
      <c r="E374" s="362"/>
      <c r="F374" s="362"/>
      <c r="G374" s="362"/>
      <c r="H374" s="362"/>
      <c r="I374" s="362"/>
      <c r="J374" s="362"/>
      <c r="K374" s="362"/>
      <c r="L374" s="362"/>
      <c r="M374" s="362"/>
      <c r="N374" s="362"/>
      <c r="O374" s="362"/>
      <c r="P374" s="362"/>
      <c r="Q374" s="362"/>
      <c r="R374" s="362"/>
      <c r="S374" s="362"/>
      <c r="T374" s="362"/>
      <c r="U374" s="362"/>
      <c r="V374" s="362"/>
      <c r="W374" s="362"/>
      <c r="X374" s="362"/>
      <c r="Y374" s="362"/>
      <c r="Z374" s="362"/>
      <c r="AA374" s="362"/>
      <c r="AB374" s="362"/>
      <c r="AC374" s="362"/>
      <c r="AD374" s="362"/>
      <c r="AE374" s="362"/>
      <c r="AF374" s="362"/>
    </row>
    <row r="375" spans="1:32"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24"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2.9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ht="10.5" customHeigh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ht="12.95" customHeight="1" x14ac:dyDescent="0.2">
      <c r="B381" s="362"/>
      <c r="C381" s="362"/>
      <c r="D381" s="362"/>
      <c r="E381" s="362"/>
      <c r="F381" s="362"/>
    </row>
    <row r="382" spans="1:32" ht="12.95" customHeight="1" x14ac:dyDescent="0.2"/>
    <row r="383" spans="1:32" ht="12.95" customHeight="1" x14ac:dyDescent="0.2"/>
    <row r="384" spans="1:32" ht="12.95" customHeight="1" x14ac:dyDescent="0.2"/>
    <row r="385" spans="1:32" ht="12.95" customHeight="1" x14ac:dyDescent="0.2"/>
    <row r="386" spans="1:32" ht="12.95" customHeight="1" x14ac:dyDescent="0.2"/>
    <row r="387" spans="1:32" ht="12.95" customHeight="1" x14ac:dyDescent="0.2"/>
    <row r="388" spans="1:32" s="310" customFormat="1" ht="12.95" customHeight="1" x14ac:dyDescent="0.2">
      <c r="A388" s="141"/>
      <c r="B388" s="226"/>
      <c r="C388" s="226"/>
      <c r="D388" s="226"/>
      <c r="E388" s="226"/>
      <c r="F388" s="305"/>
      <c r="G388" s="577"/>
      <c r="H388" s="577"/>
      <c r="I388" s="577"/>
      <c r="J388" s="577"/>
      <c r="K388" s="577"/>
      <c r="L388" s="577"/>
      <c r="M388" s="577"/>
      <c r="N388" s="577"/>
      <c r="O388" s="577"/>
      <c r="P388" s="577"/>
      <c r="Q388" s="577"/>
      <c r="R388" s="577"/>
      <c r="S388" s="577"/>
      <c r="T388" s="577"/>
      <c r="U388" s="577"/>
      <c r="V388" s="577"/>
      <c r="W388" s="577"/>
      <c r="X388" s="577"/>
      <c r="Y388" s="577"/>
      <c r="Z388" s="577"/>
      <c r="AA388" s="577"/>
      <c r="AB388" s="577"/>
      <c r="AC388" s="577"/>
      <c r="AD388" s="577"/>
      <c r="AE388" s="577"/>
      <c r="AF388" s="577"/>
    </row>
    <row r="389" spans="1:32" s="316" customFormat="1" ht="12.95" customHeight="1" x14ac:dyDescent="0.2">
      <c r="A389" s="346"/>
      <c r="B389" s="577"/>
      <c r="C389" s="577"/>
      <c r="D389" s="577"/>
      <c r="E389" s="577"/>
      <c r="F389" s="577"/>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6" customFormat="1" ht="12.95" customHeight="1" x14ac:dyDescent="0.2">
      <c r="A392" s="346"/>
      <c r="B392" s="362"/>
      <c r="C392" s="362"/>
      <c r="D392" s="362"/>
      <c r="E392" s="362"/>
      <c r="F392" s="362"/>
      <c r="G392" s="362"/>
      <c r="H392" s="362"/>
      <c r="I392" s="362"/>
      <c r="J392" s="362"/>
      <c r="K392" s="362"/>
      <c r="L392" s="362"/>
      <c r="M392" s="362"/>
      <c r="N392" s="362"/>
      <c r="O392" s="362"/>
      <c r="P392" s="362"/>
      <c r="Q392" s="362"/>
      <c r="R392" s="362"/>
      <c r="S392" s="362"/>
      <c r="T392" s="362"/>
      <c r="U392" s="362"/>
      <c r="V392" s="362"/>
      <c r="W392" s="362"/>
      <c r="X392" s="362"/>
      <c r="Y392" s="362"/>
      <c r="Z392" s="362"/>
      <c r="AA392" s="362"/>
      <c r="AB392" s="362"/>
      <c r="AC392" s="362"/>
      <c r="AD392" s="362"/>
      <c r="AE392" s="362"/>
      <c r="AF392" s="362"/>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24"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12.95"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0" customFormat="1" ht="12.95" customHeight="1" x14ac:dyDescent="0.2">
      <c r="A406" s="141"/>
      <c r="B406" s="362"/>
      <c r="C406" s="362"/>
      <c r="D406" s="362"/>
      <c r="E406" s="362"/>
      <c r="F406" s="362"/>
      <c r="G406" s="577"/>
      <c r="H406" s="577"/>
      <c r="I406" s="577"/>
      <c r="J406" s="577"/>
      <c r="K406" s="577"/>
      <c r="L406" s="577"/>
      <c r="M406" s="577"/>
      <c r="N406" s="577"/>
      <c r="O406" s="577"/>
      <c r="P406" s="577"/>
      <c r="Q406" s="577"/>
      <c r="R406" s="577"/>
      <c r="S406" s="577"/>
      <c r="T406" s="577"/>
      <c r="U406" s="577"/>
      <c r="V406" s="577"/>
      <c r="W406" s="577"/>
      <c r="X406" s="577"/>
      <c r="Y406" s="577"/>
      <c r="Z406" s="577"/>
      <c r="AA406" s="577"/>
      <c r="AB406" s="577"/>
      <c r="AC406" s="577"/>
      <c r="AD406" s="577"/>
      <c r="AE406" s="577"/>
      <c r="AF406" s="577"/>
    </row>
    <row r="407" spans="1:32" s="316" customFormat="1" ht="12.95" customHeight="1" x14ac:dyDescent="0.2">
      <c r="A407" s="346"/>
      <c r="B407" s="577"/>
      <c r="C407" s="577"/>
      <c r="D407" s="577"/>
      <c r="E407" s="577"/>
      <c r="F407" s="577"/>
      <c r="G407" s="362"/>
      <c r="H407" s="362"/>
      <c r="I407" s="362"/>
      <c r="J407" s="362"/>
      <c r="K407" s="362"/>
      <c r="L407" s="362"/>
      <c r="M407" s="362"/>
      <c r="N407" s="362"/>
      <c r="O407" s="362"/>
      <c r="P407" s="362"/>
      <c r="Q407" s="362"/>
      <c r="R407" s="362"/>
      <c r="S407" s="362"/>
      <c r="T407" s="362"/>
      <c r="U407" s="362"/>
      <c r="V407" s="362"/>
      <c r="W407" s="362"/>
      <c r="X407" s="362"/>
      <c r="Y407" s="362"/>
      <c r="Z407" s="362"/>
      <c r="AA407" s="362"/>
      <c r="AB407" s="362"/>
      <c r="AC407" s="362"/>
      <c r="AD407" s="362"/>
      <c r="AE407" s="362"/>
      <c r="AF407" s="362"/>
    </row>
    <row r="408" spans="1:32" s="316" customFormat="1" ht="12.95" customHeight="1" x14ac:dyDescent="0.2">
      <c r="A408" s="346"/>
      <c r="B408" s="362"/>
      <c r="C408" s="362"/>
      <c r="D408" s="362"/>
      <c r="E408" s="362"/>
      <c r="F408" s="362"/>
      <c r="G408" s="362"/>
      <c r="H408" s="362"/>
      <c r="I408" s="362"/>
      <c r="J408" s="362"/>
      <c r="K408" s="362"/>
      <c r="L408" s="362"/>
      <c r="M408" s="362"/>
      <c r="N408" s="362"/>
      <c r="O408" s="362"/>
      <c r="P408" s="362"/>
      <c r="Q408" s="362"/>
      <c r="R408" s="362"/>
      <c r="S408" s="362"/>
      <c r="T408" s="362"/>
      <c r="U408" s="362"/>
      <c r="V408" s="362"/>
      <c r="W408" s="362"/>
      <c r="X408" s="362"/>
      <c r="Y408" s="362"/>
      <c r="Z408" s="362"/>
      <c r="AA408" s="362"/>
      <c r="AB408" s="362"/>
      <c r="AC408" s="362"/>
      <c r="AD408" s="362"/>
      <c r="AE408" s="362"/>
      <c r="AF408" s="362"/>
    </row>
    <row r="409" spans="1:32" s="316" customFormat="1" ht="12.95" customHeight="1" x14ac:dyDescent="0.2">
      <c r="A409" s="346"/>
      <c r="B409" s="362"/>
      <c r="C409" s="362"/>
      <c r="D409" s="362"/>
      <c r="E409" s="362"/>
      <c r="F409" s="362"/>
      <c r="G409" s="362"/>
      <c r="H409" s="362"/>
      <c r="I409" s="362"/>
      <c r="J409" s="362"/>
      <c r="K409" s="362"/>
      <c r="L409" s="362"/>
      <c r="M409" s="362"/>
      <c r="N409" s="362"/>
      <c r="O409" s="362"/>
      <c r="P409" s="362"/>
      <c r="Q409" s="362"/>
      <c r="R409" s="362"/>
      <c r="S409" s="362"/>
      <c r="T409" s="362"/>
      <c r="U409" s="362"/>
      <c r="V409" s="362"/>
      <c r="W409" s="362"/>
      <c r="X409" s="362"/>
      <c r="Y409" s="362"/>
      <c r="Z409" s="362"/>
      <c r="AA409" s="362"/>
      <c r="AB409" s="362"/>
      <c r="AC409" s="362"/>
      <c r="AD409" s="362"/>
      <c r="AE409" s="362"/>
      <c r="AF409" s="362"/>
    </row>
    <row r="410" spans="1:32" s="316" customFormat="1" ht="12.95" customHeight="1" x14ac:dyDescent="0.2">
      <c r="A410" s="346"/>
      <c r="B410" s="362"/>
      <c r="C410" s="362"/>
      <c r="D410" s="362"/>
      <c r="E410" s="362"/>
      <c r="F410" s="362"/>
      <c r="G410" s="362"/>
      <c r="H410" s="362"/>
      <c r="I410" s="362"/>
      <c r="J410" s="362"/>
      <c r="K410" s="362"/>
      <c r="L410" s="362"/>
      <c r="M410" s="362"/>
      <c r="N410" s="362"/>
      <c r="O410" s="362"/>
      <c r="P410" s="362"/>
      <c r="Q410" s="362"/>
      <c r="R410" s="362"/>
      <c r="S410" s="362"/>
      <c r="T410" s="362"/>
      <c r="U410" s="362"/>
      <c r="V410" s="362"/>
      <c r="W410" s="362"/>
      <c r="X410" s="362"/>
      <c r="Y410" s="362"/>
      <c r="Z410" s="362"/>
      <c r="AA410" s="362"/>
      <c r="AB410" s="362"/>
      <c r="AC410" s="362"/>
      <c r="AD410" s="362"/>
      <c r="AE410" s="362"/>
      <c r="AF410" s="362"/>
    </row>
    <row r="411" spans="1:32" s="316" customFormat="1" ht="12.95" customHeight="1" x14ac:dyDescent="0.2">
      <c r="A411" s="346"/>
      <c r="B411" s="362"/>
      <c r="C411" s="362"/>
      <c r="D411" s="362"/>
      <c r="E411" s="362"/>
      <c r="F411" s="362"/>
      <c r="G411" s="362"/>
      <c r="H411" s="362"/>
      <c r="I411" s="362"/>
      <c r="J411" s="362"/>
      <c r="K411" s="362"/>
      <c r="L411" s="362"/>
      <c r="M411" s="362"/>
      <c r="N411" s="362"/>
      <c r="O411" s="362"/>
      <c r="P411" s="362"/>
      <c r="Q411" s="362"/>
      <c r="R411" s="362"/>
      <c r="S411" s="362"/>
      <c r="T411" s="362"/>
      <c r="U411" s="362"/>
      <c r="V411" s="362"/>
      <c r="W411" s="362"/>
      <c r="X411" s="362"/>
      <c r="Y411" s="362"/>
      <c r="Z411" s="362"/>
      <c r="AA411" s="362"/>
      <c r="AB411" s="362"/>
      <c r="AC411" s="362"/>
      <c r="AD411" s="362"/>
      <c r="AE411" s="362"/>
      <c r="AF411" s="362"/>
    </row>
    <row r="412" spans="1:32" s="316" customFormat="1" ht="12.95" customHeight="1" x14ac:dyDescent="0.2">
      <c r="A412" s="346"/>
      <c r="B412" s="362"/>
      <c r="C412" s="362"/>
      <c r="D412" s="362"/>
      <c r="E412" s="362"/>
      <c r="F412" s="362"/>
      <c r="G412" s="362"/>
      <c r="H412" s="362"/>
      <c r="I412" s="362"/>
      <c r="J412" s="362"/>
      <c r="K412" s="362"/>
      <c r="L412" s="362"/>
      <c r="M412" s="362"/>
      <c r="N412" s="362"/>
      <c r="O412" s="362"/>
      <c r="P412" s="362"/>
      <c r="Q412" s="362"/>
      <c r="R412" s="362"/>
      <c r="S412" s="362"/>
      <c r="T412" s="362"/>
      <c r="U412" s="362"/>
      <c r="V412" s="362"/>
      <c r="W412" s="362"/>
      <c r="X412" s="362"/>
      <c r="Y412" s="362"/>
      <c r="Z412" s="362"/>
      <c r="AA412" s="362"/>
      <c r="AB412" s="362"/>
      <c r="AC412" s="362"/>
      <c r="AD412" s="362"/>
      <c r="AE412" s="362"/>
      <c r="AF412" s="362"/>
    </row>
    <row r="413" spans="1:32" s="316" customFormat="1" ht="12.95" customHeight="1" x14ac:dyDescent="0.2">
      <c r="A413" s="346"/>
      <c r="B413" s="362"/>
      <c r="C413" s="362"/>
      <c r="D413" s="362"/>
      <c r="E413" s="362"/>
      <c r="F413" s="362"/>
      <c r="G413" s="362"/>
      <c r="H413" s="362"/>
      <c r="I413" s="362"/>
      <c r="J413" s="362"/>
      <c r="K413" s="362"/>
      <c r="L413" s="362"/>
      <c r="M413" s="362"/>
      <c r="N413" s="362"/>
      <c r="O413" s="362"/>
      <c r="P413" s="362"/>
      <c r="Q413" s="362"/>
      <c r="R413" s="362"/>
      <c r="S413" s="362"/>
      <c r="T413" s="362"/>
      <c r="U413" s="362"/>
      <c r="V413" s="362"/>
      <c r="W413" s="362"/>
      <c r="X413" s="362"/>
      <c r="Y413" s="362"/>
      <c r="Z413" s="362"/>
      <c r="AA413" s="362"/>
      <c r="AB413" s="362"/>
      <c r="AC413" s="362"/>
      <c r="AD413" s="362"/>
      <c r="AE413" s="362"/>
      <c r="AF413" s="362"/>
    </row>
    <row r="414" spans="1:32" s="316" customFormat="1" ht="12.95" customHeight="1" x14ac:dyDescent="0.2">
      <c r="A414" s="346"/>
      <c r="B414" s="362"/>
      <c r="C414" s="362"/>
      <c r="D414" s="362"/>
      <c r="E414" s="362"/>
      <c r="F414" s="362"/>
      <c r="G414" s="362"/>
      <c r="H414" s="362"/>
      <c r="I414" s="362"/>
      <c r="J414" s="362"/>
      <c r="K414" s="362"/>
      <c r="L414" s="362"/>
      <c r="M414" s="362"/>
      <c r="N414" s="362"/>
      <c r="O414" s="362"/>
      <c r="P414" s="362"/>
      <c r="Q414" s="362"/>
      <c r="R414" s="362"/>
      <c r="S414" s="362"/>
      <c r="T414" s="362"/>
      <c r="U414" s="362"/>
      <c r="V414" s="362"/>
      <c r="W414" s="362"/>
      <c r="X414" s="362"/>
      <c r="Y414" s="362"/>
      <c r="Z414" s="362"/>
      <c r="AA414" s="362"/>
      <c r="AB414" s="362"/>
      <c r="AC414" s="362"/>
      <c r="AD414" s="362"/>
      <c r="AE414" s="362"/>
      <c r="AF414" s="362"/>
    </row>
    <row r="415" spans="1:32" s="316" customFormat="1" ht="12.95" customHeight="1" x14ac:dyDescent="0.2">
      <c r="A415" s="346"/>
      <c r="B415" s="362"/>
      <c r="C415" s="362"/>
      <c r="D415" s="362"/>
      <c r="E415" s="362"/>
      <c r="F415" s="362"/>
      <c r="G415" s="362"/>
      <c r="H415" s="362"/>
      <c r="I415" s="362"/>
      <c r="J415" s="362"/>
      <c r="K415" s="362"/>
      <c r="L415" s="362"/>
      <c r="M415" s="362"/>
      <c r="N415" s="362"/>
      <c r="O415" s="362"/>
      <c r="P415" s="362"/>
      <c r="Q415" s="362"/>
      <c r="R415" s="362"/>
      <c r="S415" s="362"/>
      <c r="T415" s="362"/>
      <c r="U415" s="362"/>
      <c r="V415" s="362"/>
      <c r="W415" s="362"/>
      <c r="X415" s="362"/>
      <c r="Y415" s="362"/>
      <c r="Z415" s="362"/>
      <c r="AA415" s="362"/>
      <c r="AB415" s="362"/>
      <c r="AC415" s="362"/>
      <c r="AD415" s="362"/>
      <c r="AE415" s="362"/>
      <c r="AF415" s="362"/>
    </row>
    <row r="416" spans="1:32" s="316" customFormat="1" ht="24" customHeight="1" x14ac:dyDescent="0.2">
      <c r="A416" s="346"/>
      <c r="B416" s="362"/>
      <c r="C416" s="362"/>
      <c r="D416" s="362"/>
      <c r="E416" s="362"/>
      <c r="F416" s="362"/>
      <c r="G416" s="362"/>
      <c r="H416" s="362"/>
      <c r="I416" s="362"/>
      <c r="J416" s="362"/>
      <c r="K416" s="362"/>
      <c r="L416" s="362"/>
      <c r="M416" s="362"/>
      <c r="N416" s="362"/>
      <c r="O416" s="362"/>
      <c r="P416" s="362"/>
      <c r="Q416" s="362"/>
      <c r="R416" s="362"/>
      <c r="S416" s="362"/>
      <c r="T416" s="362"/>
      <c r="U416" s="362"/>
      <c r="V416" s="362"/>
      <c r="W416" s="362"/>
      <c r="X416" s="362"/>
      <c r="Y416" s="362"/>
      <c r="Z416" s="362"/>
      <c r="AA416" s="362"/>
      <c r="AB416" s="362"/>
      <c r="AC416" s="362"/>
      <c r="AD416" s="362"/>
      <c r="AE416" s="362"/>
      <c r="AF416" s="362"/>
    </row>
    <row r="417" spans="1:32" s="316" customFormat="1" ht="12.95" customHeight="1" x14ac:dyDescent="0.2">
      <c r="A417" s="346"/>
      <c r="B417" s="362"/>
      <c r="C417" s="362"/>
      <c r="D417" s="362"/>
      <c r="E417" s="362"/>
      <c r="F417" s="362"/>
      <c r="G417" s="362"/>
      <c r="H417" s="362"/>
      <c r="I417" s="362"/>
      <c r="J417" s="362"/>
      <c r="K417" s="362"/>
      <c r="L417" s="362"/>
      <c r="M417" s="362"/>
      <c r="N417" s="362"/>
      <c r="O417" s="362"/>
      <c r="P417" s="362"/>
      <c r="Q417" s="362"/>
      <c r="R417" s="362"/>
      <c r="S417" s="362"/>
      <c r="T417" s="362"/>
      <c r="U417" s="362"/>
      <c r="V417" s="362"/>
      <c r="W417" s="362"/>
      <c r="X417" s="362"/>
      <c r="Y417" s="362"/>
      <c r="Z417" s="362"/>
      <c r="AA417" s="362"/>
      <c r="AB417" s="362"/>
      <c r="AC417" s="362"/>
      <c r="AD417" s="362"/>
      <c r="AE417" s="362"/>
      <c r="AF417" s="362"/>
    </row>
    <row r="418" spans="1:32" s="316" customFormat="1" ht="12.95" customHeight="1" x14ac:dyDescent="0.2">
      <c r="A418" s="346"/>
      <c r="B418" s="362"/>
      <c r="C418" s="362"/>
      <c r="D418" s="362"/>
      <c r="E418" s="362"/>
      <c r="F418" s="362"/>
      <c r="G418" s="362"/>
      <c r="H418" s="362"/>
      <c r="I418" s="362"/>
      <c r="J418" s="362"/>
      <c r="K418" s="362"/>
      <c r="L418" s="362"/>
      <c r="M418" s="362"/>
      <c r="N418" s="362"/>
      <c r="O418" s="362"/>
      <c r="P418" s="362"/>
      <c r="Q418" s="362"/>
      <c r="R418" s="362"/>
      <c r="S418" s="362"/>
      <c r="T418" s="362"/>
      <c r="U418" s="362"/>
      <c r="V418" s="362"/>
      <c r="W418" s="362"/>
      <c r="X418" s="362"/>
      <c r="Y418" s="362"/>
      <c r="Z418" s="362"/>
      <c r="AA418" s="362"/>
      <c r="AB418" s="362"/>
      <c r="AC418" s="362"/>
      <c r="AD418" s="362"/>
      <c r="AE418" s="362"/>
      <c r="AF418" s="362"/>
    </row>
    <row r="419" spans="1:32" s="316" customFormat="1" ht="12.95" customHeight="1" x14ac:dyDescent="0.2">
      <c r="A419" s="346"/>
      <c r="B419" s="362"/>
      <c r="C419" s="362"/>
      <c r="D419" s="362"/>
      <c r="E419" s="362"/>
      <c r="F419" s="362"/>
      <c r="G419" s="362"/>
      <c r="H419" s="362"/>
      <c r="I419" s="362"/>
      <c r="J419" s="362"/>
      <c r="K419" s="362"/>
      <c r="L419" s="362"/>
      <c r="M419" s="362"/>
      <c r="N419" s="362"/>
      <c r="O419" s="362"/>
      <c r="P419" s="362"/>
      <c r="Q419" s="362"/>
      <c r="R419" s="362"/>
      <c r="S419" s="362"/>
      <c r="T419" s="362"/>
      <c r="U419" s="362"/>
      <c r="V419" s="362"/>
      <c r="W419" s="362"/>
      <c r="X419" s="362"/>
      <c r="Y419" s="362"/>
      <c r="Z419" s="362"/>
      <c r="AA419" s="362"/>
      <c r="AB419" s="362"/>
      <c r="AC419" s="362"/>
      <c r="AD419" s="362"/>
      <c r="AE419" s="362"/>
      <c r="AF419" s="362"/>
    </row>
    <row r="420" spans="1:32" s="316" customFormat="1" ht="12.95" customHeight="1" x14ac:dyDescent="0.2">
      <c r="A420" s="346"/>
      <c r="B420" s="362"/>
      <c r="C420" s="362"/>
      <c r="D420" s="362"/>
      <c r="E420" s="362"/>
      <c r="F420" s="362"/>
      <c r="G420" s="362"/>
      <c r="H420" s="362"/>
      <c r="I420" s="362"/>
      <c r="J420" s="362"/>
      <c r="K420" s="362"/>
      <c r="L420" s="362"/>
      <c r="M420" s="362"/>
      <c r="N420" s="362"/>
      <c r="O420" s="362"/>
      <c r="P420" s="362"/>
      <c r="Q420" s="362"/>
      <c r="R420" s="362"/>
      <c r="S420" s="362"/>
      <c r="T420" s="362"/>
      <c r="U420" s="362"/>
      <c r="V420" s="362"/>
      <c r="W420" s="362"/>
      <c r="X420" s="362"/>
      <c r="Y420" s="362"/>
      <c r="Z420" s="362"/>
      <c r="AA420" s="362"/>
      <c r="AB420" s="362"/>
      <c r="AC420" s="362"/>
      <c r="AD420" s="362"/>
      <c r="AE420" s="362"/>
      <c r="AF420" s="362"/>
    </row>
    <row r="421" spans="1:32" x14ac:dyDescent="0.2">
      <c r="B421" s="362"/>
      <c r="C421" s="362"/>
      <c r="D421" s="362"/>
      <c r="E421" s="362"/>
      <c r="F421" s="362"/>
    </row>
  </sheetData>
  <hyperlinks>
    <hyperlink ref="A1" location="Мазмуну!A1" display="МАЗМУНУНА  кайтуу" xr:uid="{00000000-0004-0000-9600-000000000000}"/>
  </hyperlinks>
  <pageMargins left="0.7" right="0.7" top="0.75" bottom="0.75" header="0.3" footer="0.3"/>
  <pageSetup paperSize="9"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AF406"/>
  <sheetViews>
    <sheetView workbookViewId="0">
      <selection activeCell="O24" sqref="O24"/>
    </sheetView>
  </sheetViews>
  <sheetFormatPr defaultColWidth="9.28515625" defaultRowHeight="12" x14ac:dyDescent="0.2"/>
  <cols>
    <col min="1" max="1" width="42.140625" style="152" customWidth="1"/>
    <col min="2" max="2" width="9.28515625" style="226" hidden="1" customWidth="1"/>
    <col min="3" max="5" width="8.85546875" style="226" hidden="1" customWidth="1"/>
    <col min="6" max="6" width="8.85546875" style="305" hidden="1" customWidth="1"/>
    <col min="7" max="8" width="9.28515625" style="305" hidden="1" customWidth="1"/>
    <col min="9" max="15" width="9.28515625" style="305" customWidth="1"/>
    <col min="16" max="20" width="9.28515625" style="226" customWidth="1"/>
    <col min="21" max="16384" width="9.28515625" style="305"/>
  </cols>
  <sheetData>
    <row r="1" spans="1:32" s="6" customFormat="1" ht="12.95" customHeight="1" x14ac:dyDescent="0.2">
      <c r="A1" s="952" t="s">
        <v>1375</v>
      </c>
    </row>
    <row r="2" spans="1:32" s="573" customFormat="1" ht="18" customHeight="1" x14ac:dyDescent="0.25">
      <c r="A2" s="154" t="s">
        <v>574</v>
      </c>
      <c r="B2" s="574"/>
      <c r="C2" s="574"/>
      <c r="D2" s="574"/>
      <c r="E2" s="574"/>
      <c r="P2" s="574"/>
      <c r="Q2" s="574"/>
      <c r="R2" s="574"/>
      <c r="S2" s="574"/>
      <c r="T2" s="574"/>
    </row>
    <row r="3" spans="1:32" s="573" customFormat="1" ht="18" customHeight="1" x14ac:dyDescent="0.25">
      <c r="A3" s="154" t="s">
        <v>538</v>
      </c>
      <c r="B3" s="574"/>
      <c r="C3" s="574"/>
      <c r="D3" s="574"/>
      <c r="E3" s="574"/>
      <c r="P3" s="574"/>
      <c r="Q3" s="574"/>
      <c r="R3" s="574"/>
      <c r="S3" s="574"/>
      <c r="T3" s="574"/>
    </row>
    <row r="4" spans="1:32" ht="18" customHeight="1" thickBot="1" x14ac:dyDescent="0.25">
      <c r="A4" s="139" t="s">
        <v>524</v>
      </c>
      <c r="B4" s="584"/>
      <c r="C4" s="584"/>
      <c r="D4" s="584"/>
      <c r="E4" s="584"/>
      <c r="F4" s="584"/>
      <c r="G4" s="306"/>
      <c r="H4" s="306"/>
      <c r="I4" s="306"/>
      <c r="J4" s="306"/>
      <c r="K4" s="306"/>
      <c r="L4" s="306"/>
      <c r="M4" s="306"/>
    </row>
    <row r="5" spans="1:32" s="353" customFormat="1" ht="18" customHeight="1" thickBot="1" x14ac:dyDescent="0.25">
      <c r="A5" s="580"/>
      <c r="B5" s="580">
        <v>2014</v>
      </c>
      <c r="C5" s="580">
        <v>2015</v>
      </c>
      <c r="D5" s="580">
        <v>2016</v>
      </c>
      <c r="E5" s="580">
        <v>2017</v>
      </c>
      <c r="F5" s="580">
        <v>2018</v>
      </c>
      <c r="G5" s="575">
        <v>2019</v>
      </c>
      <c r="H5" s="580">
        <v>2020</v>
      </c>
      <c r="I5" s="575">
        <v>2021</v>
      </c>
      <c r="J5" s="580">
        <v>2022</v>
      </c>
      <c r="K5" s="575">
        <v>2023</v>
      </c>
      <c r="L5" s="580">
        <v>2024</v>
      </c>
      <c r="M5" s="575">
        <v>2025</v>
      </c>
    </row>
    <row r="6" spans="1:32" s="310" customFormat="1" x14ac:dyDescent="0.2">
      <c r="A6" s="141"/>
      <c r="B6" s="577"/>
      <c r="C6" s="577"/>
      <c r="D6" s="577"/>
      <c r="E6" s="577"/>
      <c r="F6" s="577"/>
      <c r="G6" s="577"/>
      <c r="H6" s="577"/>
      <c r="I6" s="577"/>
      <c r="J6" s="577"/>
      <c r="K6" s="577"/>
      <c r="L6" s="577"/>
      <c r="M6" s="577"/>
      <c r="N6" s="577"/>
      <c r="O6" s="577"/>
      <c r="P6" s="577"/>
      <c r="Q6" s="577"/>
      <c r="R6" s="577"/>
      <c r="S6" s="577"/>
      <c r="T6" s="577"/>
      <c r="U6" s="577"/>
      <c r="V6" s="577"/>
      <c r="W6" s="577"/>
      <c r="X6" s="577"/>
      <c r="Y6" s="577"/>
      <c r="Z6" s="577"/>
      <c r="AA6" s="577"/>
      <c r="AB6" s="577"/>
      <c r="AC6" s="577"/>
      <c r="AD6" s="577"/>
      <c r="AE6" s="577"/>
      <c r="AF6" s="577"/>
    </row>
    <row r="7" spans="1:32" s="312" customFormat="1" ht="36.75" customHeight="1" x14ac:dyDescent="0.2">
      <c r="A7" s="360" t="s">
        <v>561</v>
      </c>
      <c r="B7" s="323">
        <v>100</v>
      </c>
      <c r="C7" s="323">
        <v>100</v>
      </c>
      <c r="D7" s="323">
        <v>100</v>
      </c>
      <c r="E7" s="323">
        <v>100</v>
      </c>
      <c r="F7" s="323">
        <v>100</v>
      </c>
      <c r="G7" s="323">
        <v>100</v>
      </c>
      <c r="H7" s="323">
        <v>100</v>
      </c>
      <c r="I7" s="323">
        <v>100</v>
      </c>
      <c r="J7" s="323">
        <v>100</v>
      </c>
      <c r="K7" s="323">
        <v>100</v>
      </c>
      <c r="L7" s="323">
        <v>100</v>
      </c>
      <c r="M7" s="323">
        <v>100</v>
      </c>
      <c r="N7" s="578"/>
      <c r="O7" s="578"/>
      <c r="P7" s="578"/>
      <c r="Q7" s="578"/>
      <c r="R7" s="578"/>
      <c r="S7" s="578"/>
      <c r="T7" s="578"/>
      <c r="U7" s="578"/>
      <c r="V7" s="578"/>
      <c r="W7" s="578"/>
      <c r="X7" s="578"/>
      <c r="Y7" s="578"/>
      <c r="Z7" s="578"/>
      <c r="AA7" s="578"/>
      <c r="AB7" s="578"/>
      <c r="AC7" s="578"/>
      <c r="AD7" s="578"/>
      <c r="AE7" s="578"/>
      <c r="AF7" s="578"/>
    </row>
    <row r="8" spans="1:32" s="316" customFormat="1" x14ac:dyDescent="0.2">
      <c r="A8" s="346" t="s">
        <v>488</v>
      </c>
      <c r="B8" s="362"/>
      <c r="C8" s="362"/>
      <c r="D8" s="362"/>
      <c r="E8" s="362"/>
      <c r="F8" s="362"/>
      <c r="G8" s="333"/>
      <c r="H8" s="333"/>
      <c r="I8" s="333"/>
      <c r="J8" s="333"/>
      <c r="K8" s="333"/>
      <c r="L8" s="333"/>
      <c r="M8" s="333"/>
      <c r="N8" s="362"/>
      <c r="O8" s="362"/>
      <c r="P8" s="362"/>
      <c r="Q8" s="362"/>
      <c r="R8" s="362"/>
      <c r="S8" s="362"/>
      <c r="T8" s="362"/>
      <c r="U8" s="362"/>
      <c r="V8" s="362"/>
      <c r="W8" s="362"/>
      <c r="X8" s="362"/>
      <c r="Y8" s="362"/>
      <c r="Z8" s="362"/>
      <c r="AA8" s="362"/>
      <c r="AB8" s="362"/>
      <c r="AC8" s="362"/>
      <c r="AD8" s="362"/>
      <c r="AE8" s="362"/>
      <c r="AF8" s="362"/>
    </row>
    <row r="9" spans="1:32" s="316" customFormat="1" ht="14.25" customHeight="1" x14ac:dyDescent="0.2">
      <c r="A9" s="346" t="s">
        <v>489</v>
      </c>
      <c r="B9" s="39">
        <v>54.7</v>
      </c>
      <c r="C9" s="39">
        <v>51.5</v>
      </c>
      <c r="D9" s="39">
        <v>45.1</v>
      </c>
      <c r="E9" s="39">
        <v>49.9</v>
      </c>
      <c r="F9" s="39">
        <v>42.5</v>
      </c>
      <c r="G9" s="39">
        <v>35.6</v>
      </c>
      <c r="H9" s="39">
        <v>32.5</v>
      </c>
      <c r="I9" s="39">
        <v>34.4</v>
      </c>
      <c r="J9" s="39">
        <v>41</v>
      </c>
      <c r="K9" s="39">
        <v>45.4</v>
      </c>
      <c r="L9" s="39">
        <v>34.299999999999997</v>
      </c>
      <c r="M9" s="39">
        <v>34.972600909749644</v>
      </c>
      <c r="N9" s="362"/>
      <c r="O9" s="362"/>
      <c r="P9" s="362"/>
      <c r="Q9" s="362"/>
      <c r="R9" s="362"/>
      <c r="S9" s="362"/>
      <c r="T9" s="362"/>
      <c r="U9" s="362"/>
      <c r="V9" s="362"/>
      <c r="W9" s="362"/>
      <c r="X9" s="362"/>
      <c r="Y9" s="362"/>
      <c r="Z9" s="362"/>
      <c r="AA9" s="362"/>
      <c r="AB9" s="362"/>
      <c r="AC9" s="362"/>
      <c r="AD9" s="362"/>
      <c r="AE9" s="362"/>
      <c r="AF9" s="362"/>
    </row>
    <row r="10" spans="1:32" s="316" customFormat="1" x14ac:dyDescent="0.2">
      <c r="A10" s="579" t="s">
        <v>406</v>
      </c>
      <c r="B10" s="39"/>
      <c r="C10" s="39"/>
      <c r="D10" s="39"/>
      <c r="E10" s="39"/>
      <c r="F10" s="39"/>
      <c r="G10" s="39"/>
      <c r="H10" s="39"/>
      <c r="I10" s="39"/>
      <c r="J10" s="39"/>
      <c r="K10" s="39"/>
      <c r="L10" s="39"/>
      <c r="M10" s="39"/>
      <c r="N10" s="362"/>
      <c r="O10" s="362"/>
      <c r="P10" s="362"/>
      <c r="Q10" s="362"/>
      <c r="R10" s="362"/>
      <c r="S10" s="362"/>
      <c r="T10" s="362"/>
      <c r="U10" s="362"/>
      <c r="V10" s="362"/>
      <c r="W10" s="362"/>
      <c r="X10" s="362"/>
      <c r="Y10" s="362"/>
      <c r="Z10" s="362"/>
      <c r="AA10" s="362"/>
      <c r="AB10" s="362"/>
      <c r="AC10" s="362"/>
      <c r="AD10" s="362"/>
      <c r="AE10" s="362"/>
      <c r="AF10" s="362"/>
    </row>
    <row r="11" spans="1:32" s="316" customFormat="1" ht="24" customHeight="1" x14ac:dyDescent="0.2">
      <c r="A11" s="349" t="s">
        <v>490</v>
      </c>
      <c r="B11" s="39">
        <v>44.3</v>
      </c>
      <c r="C11" s="39">
        <v>36.1</v>
      </c>
      <c r="D11" s="39">
        <v>36.200000000000003</v>
      </c>
      <c r="E11" s="39">
        <v>31.6</v>
      </c>
      <c r="F11" s="39">
        <v>25.2</v>
      </c>
      <c r="G11" s="39">
        <v>17.899999999999999</v>
      </c>
      <c r="H11" s="39">
        <v>16.3</v>
      </c>
      <c r="I11" s="39">
        <v>18.3</v>
      </c>
      <c r="J11" s="39">
        <v>21.2</v>
      </c>
      <c r="K11" s="39">
        <v>28.4</v>
      </c>
      <c r="L11" s="39">
        <v>13</v>
      </c>
      <c r="M11" s="39">
        <v>25.467768117741191</v>
      </c>
      <c r="N11" s="362"/>
      <c r="O11" s="362"/>
      <c r="P11" s="362"/>
      <c r="Q11" s="362"/>
      <c r="R11" s="362"/>
      <c r="S11" s="362"/>
      <c r="T11" s="362"/>
      <c r="U11" s="362"/>
      <c r="V11" s="362"/>
      <c r="W11" s="362"/>
      <c r="X11" s="362"/>
      <c r="Y11" s="362"/>
      <c r="Z11" s="362"/>
      <c r="AA11" s="362"/>
      <c r="AB11" s="362"/>
      <c r="AC11" s="362"/>
      <c r="AD11" s="362"/>
      <c r="AE11" s="362"/>
      <c r="AF11" s="362"/>
    </row>
    <row r="12" spans="1:32" s="316" customFormat="1" ht="13.5" customHeight="1" x14ac:dyDescent="0.2">
      <c r="A12" s="349" t="s">
        <v>491</v>
      </c>
      <c r="B12" s="39">
        <v>2.8</v>
      </c>
      <c r="C12" s="39">
        <v>2.2999999999999998</v>
      </c>
      <c r="D12" s="39">
        <v>2.2000000000000002</v>
      </c>
      <c r="E12" s="39">
        <v>2</v>
      </c>
      <c r="F12" s="39">
        <v>1.9</v>
      </c>
      <c r="G12" s="39">
        <v>1.6</v>
      </c>
      <c r="H12" s="39">
        <v>1.7</v>
      </c>
      <c r="I12" s="39">
        <v>2.5</v>
      </c>
      <c r="J12" s="39">
        <v>2.8</v>
      </c>
      <c r="K12" s="39">
        <v>2.8</v>
      </c>
      <c r="L12" s="39">
        <v>3</v>
      </c>
      <c r="M12" s="39">
        <v>2.3432193155152663</v>
      </c>
      <c r="N12" s="362"/>
      <c r="O12" s="362"/>
      <c r="P12" s="362"/>
      <c r="Q12" s="362"/>
      <c r="R12" s="362"/>
      <c r="S12" s="362"/>
      <c r="T12" s="362"/>
      <c r="U12" s="362"/>
      <c r="V12" s="362"/>
      <c r="W12" s="362"/>
      <c r="X12" s="362"/>
      <c r="Y12" s="362"/>
      <c r="Z12" s="362"/>
      <c r="AA12" s="362"/>
      <c r="AB12" s="362"/>
      <c r="AC12" s="362"/>
      <c r="AD12" s="362"/>
      <c r="AE12" s="362"/>
      <c r="AF12" s="362"/>
    </row>
    <row r="13" spans="1:32" s="316" customFormat="1" ht="13.5" customHeight="1" x14ac:dyDescent="0.2">
      <c r="A13" s="349" t="s">
        <v>492</v>
      </c>
      <c r="B13" s="39">
        <v>3.1</v>
      </c>
      <c r="C13" s="39">
        <v>5.3</v>
      </c>
      <c r="D13" s="39">
        <v>6.5</v>
      </c>
      <c r="E13" s="39">
        <v>6.5</v>
      </c>
      <c r="F13" s="39">
        <v>7.3</v>
      </c>
      <c r="G13" s="39">
        <v>9.1999999999999993</v>
      </c>
      <c r="H13" s="39">
        <v>9.3000000000000007</v>
      </c>
      <c r="I13" s="39">
        <v>7</v>
      </c>
      <c r="J13" s="39">
        <v>9</v>
      </c>
      <c r="K13" s="39">
        <v>7.8</v>
      </c>
      <c r="L13" s="39">
        <v>8</v>
      </c>
      <c r="M13" s="39">
        <v>5.8900015247954682</v>
      </c>
      <c r="N13" s="362"/>
      <c r="O13" s="362"/>
      <c r="P13" s="362"/>
      <c r="Q13" s="362"/>
      <c r="R13" s="362"/>
      <c r="S13" s="362"/>
      <c r="T13" s="362"/>
      <c r="U13" s="362"/>
      <c r="V13" s="362"/>
      <c r="W13" s="362"/>
      <c r="X13" s="362"/>
      <c r="Y13" s="362"/>
      <c r="Z13" s="362"/>
      <c r="AA13" s="362"/>
      <c r="AB13" s="362"/>
      <c r="AC13" s="362"/>
      <c r="AD13" s="362"/>
      <c r="AE13" s="362"/>
      <c r="AF13" s="362"/>
    </row>
    <row r="14" spans="1:32" s="316" customFormat="1" ht="13.5" customHeight="1" x14ac:dyDescent="0.2">
      <c r="A14" s="346" t="s">
        <v>493</v>
      </c>
      <c r="B14" s="39">
        <v>25.2</v>
      </c>
      <c r="C14" s="39">
        <v>23.5</v>
      </c>
      <c r="D14" s="39">
        <v>27.5</v>
      </c>
      <c r="E14" s="39">
        <v>23.7</v>
      </c>
      <c r="F14" s="39">
        <v>26.5</v>
      </c>
      <c r="G14" s="39">
        <v>30.6</v>
      </c>
      <c r="H14" s="39">
        <v>29</v>
      </c>
      <c r="I14" s="39">
        <v>30.3</v>
      </c>
      <c r="J14" s="39">
        <v>27.5</v>
      </c>
      <c r="K14" s="39">
        <v>28.7</v>
      </c>
      <c r="L14" s="39">
        <v>44.7</v>
      </c>
      <c r="M14" s="39">
        <v>36.206524775227606</v>
      </c>
      <c r="N14" s="362"/>
      <c r="O14" s="362"/>
      <c r="P14" s="362"/>
      <c r="Q14" s="362"/>
      <c r="R14" s="362"/>
      <c r="S14" s="362"/>
      <c r="T14" s="362"/>
      <c r="U14" s="362"/>
      <c r="V14" s="362"/>
      <c r="W14" s="362"/>
      <c r="X14" s="362"/>
      <c r="Y14" s="362"/>
      <c r="Z14" s="362"/>
      <c r="AA14" s="362"/>
      <c r="AB14" s="362"/>
      <c r="AC14" s="362"/>
      <c r="AD14" s="362"/>
      <c r="AE14" s="362"/>
      <c r="AF14" s="362"/>
    </row>
    <row r="15" spans="1:32" s="316" customFormat="1" ht="13.5" customHeight="1" x14ac:dyDescent="0.2">
      <c r="A15" s="346" t="s">
        <v>494</v>
      </c>
      <c r="B15" s="39">
        <v>4.4000000000000004</v>
      </c>
      <c r="C15" s="39">
        <v>4.0999999999999996</v>
      </c>
      <c r="D15" s="39">
        <v>4.8</v>
      </c>
      <c r="E15" s="39">
        <v>4.2</v>
      </c>
      <c r="F15" s="39">
        <v>4.2</v>
      </c>
      <c r="G15" s="39">
        <v>5.3</v>
      </c>
      <c r="H15" s="39">
        <v>4.8</v>
      </c>
      <c r="I15" s="39">
        <v>5.3</v>
      </c>
      <c r="J15" s="39">
        <v>4.7</v>
      </c>
      <c r="K15" s="39">
        <v>3.6</v>
      </c>
      <c r="L15" s="39">
        <v>3.4</v>
      </c>
      <c r="M15" s="39">
        <v>2.0386785285858666</v>
      </c>
      <c r="N15" s="362"/>
      <c r="O15" s="362"/>
      <c r="P15" s="362"/>
      <c r="Q15" s="362"/>
      <c r="R15" s="362"/>
      <c r="S15" s="362"/>
      <c r="T15" s="362"/>
      <c r="U15" s="362"/>
      <c r="V15" s="362"/>
      <c r="W15" s="362"/>
      <c r="X15" s="362"/>
      <c r="Y15" s="362"/>
      <c r="Z15" s="362"/>
      <c r="AA15" s="362"/>
      <c r="AB15" s="362"/>
      <c r="AC15" s="362"/>
      <c r="AD15" s="362"/>
      <c r="AE15" s="362"/>
      <c r="AF15" s="362"/>
    </row>
    <row r="16" spans="1:32" s="316" customFormat="1" ht="13.5" customHeight="1" x14ac:dyDescent="0.2">
      <c r="A16" s="346" t="s">
        <v>495</v>
      </c>
      <c r="B16" s="39">
        <v>2.7</v>
      </c>
      <c r="C16" s="39">
        <v>2.9</v>
      </c>
      <c r="D16" s="39">
        <v>3.4</v>
      </c>
      <c r="E16" s="39">
        <v>2.9</v>
      </c>
      <c r="F16" s="39">
        <v>6.9</v>
      </c>
      <c r="G16" s="39">
        <v>14.7</v>
      </c>
      <c r="H16" s="39">
        <v>19</v>
      </c>
      <c r="I16" s="39">
        <v>12.3</v>
      </c>
      <c r="J16" s="39">
        <v>10.5</v>
      </c>
      <c r="K16" s="39">
        <v>7.5</v>
      </c>
      <c r="L16" s="39">
        <v>5.3</v>
      </c>
      <c r="M16" s="39">
        <v>3.6983036987759803</v>
      </c>
      <c r="N16" s="362"/>
      <c r="O16" s="362"/>
      <c r="P16" s="362"/>
      <c r="Q16" s="362"/>
      <c r="R16" s="362"/>
      <c r="S16" s="362"/>
      <c r="T16" s="362"/>
      <c r="U16" s="362"/>
      <c r="V16" s="362"/>
      <c r="W16" s="362"/>
      <c r="X16" s="362"/>
      <c r="Y16" s="362"/>
      <c r="Z16" s="362"/>
      <c r="AA16" s="362"/>
      <c r="AB16" s="362"/>
      <c r="AC16" s="362"/>
      <c r="AD16" s="362"/>
      <c r="AE16" s="362"/>
      <c r="AF16" s="362"/>
    </row>
    <row r="17" spans="1:32" s="316" customFormat="1" ht="13.5" customHeight="1" x14ac:dyDescent="0.2">
      <c r="A17" s="346" t="s">
        <v>496</v>
      </c>
      <c r="B17" s="39">
        <v>12.9</v>
      </c>
      <c r="C17" s="39">
        <v>17.899999999999999</v>
      </c>
      <c r="D17" s="39">
        <v>19.3</v>
      </c>
      <c r="E17" s="39">
        <v>19.3</v>
      </c>
      <c r="F17" s="39">
        <v>19.899999999999999</v>
      </c>
      <c r="G17" s="39">
        <v>13.8</v>
      </c>
      <c r="H17" s="39">
        <v>14.8</v>
      </c>
      <c r="I17" s="39">
        <v>17.8</v>
      </c>
      <c r="J17" s="39">
        <v>16.3</v>
      </c>
      <c r="K17" s="39">
        <v>14.8</v>
      </c>
      <c r="L17" s="39">
        <v>12.2</v>
      </c>
      <c r="M17" s="39">
        <v>23.083892087660896</v>
      </c>
      <c r="N17" s="362"/>
      <c r="O17" s="362"/>
      <c r="P17" s="362"/>
      <c r="Q17" s="362"/>
      <c r="R17" s="362"/>
      <c r="S17" s="362"/>
      <c r="T17" s="362"/>
      <c r="U17" s="362"/>
      <c r="V17" s="362"/>
      <c r="W17" s="362"/>
      <c r="X17" s="362"/>
      <c r="Y17" s="362"/>
      <c r="Z17" s="362"/>
      <c r="AA17" s="362"/>
      <c r="AB17" s="362"/>
      <c r="AC17" s="362"/>
      <c r="AD17" s="362"/>
      <c r="AE17" s="362"/>
      <c r="AF17" s="362"/>
    </row>
    <row r="18" spans="1:32" s="316" customFormat="1" ht="12.75" thickBot="1" x14ac:dyDescent="0.25">
      <c r="A18" s="350"/>
      <c r="B18" s="341"/>
      <c r="C18" s="341"/>
      <c r="D18" s="341"/>
      <c r="E18" s="341"/>
      <c r="F18" s="341"/>
      <c r="G18" s="328"/>
      <c r="H18" s="328"/>
      <c r="I18" s="328"/>
      <c r="J18" s="328"/>
      <c r="K18" s="328"/>
      <c r="L18" s="328"/>
      <c r="M18" s="328"/>
      <c r="N18" s="362"/>
      <c r="O18" s="362"/>
      <c r="P18" s="362"/>
      <c r="Q18" s="362"/>
      <c r="R18" s="362"/>
      <c r="S18" s="362"/>
      <c r="T18" s="362"/>
      <c r="U18" s="362"/>
      <c r="V18" s="362"/>
      <c r="W18" s="362"/>
      <c r="X18" s="362"/>
      <c r="Y18" s="362"/>
      <c r="Z18" s="362"/>
      <c r="AA18" s="362"/>
      <c r="AB18" s="362"/>
      <c r="AC18" s="362"/>
      <c r="AD18" s="362"/>
      <c r="AE18" s="362"/>
      <c r="AF18" s="362"/>
    </row>
    <row r="19" spans="1:32" s="316" customFormat="1" x14ac:dyDescent="0.2">
      <c r="A19" s="346"/>
      <c r="B19" s="362"/>
      <c r="C19" s="362"/>
      <c r="D19" s="362"/>
      <c r="E19" s="362"/>
      <c r="F19" s="362"/>
      <c r="G19" s="362"/>
      <c r="H19" s="362"/>
      <c r="I19" s="362"/>
      <c r="J19" s="362"/>
      <c r="K19" s="362"/>
      <c r="L19" s="362"/>
      <c r="M19" s="362"/>
      <c r="N19" s="362"/>
      <c r="O19" s="362"/>
      <c r="P19" s="362"/>
      <c r="Q19" s="362"/>
      <c r="R19" s="362"/>
      <c r="S19" s="362"/>
      <c r="T19" s="362"/>
      <c r="U19" s="362"/>
      <c r="V19" s="362"/>
      <c r="W19" s="362"/>
      <c r="X19" s="362"/>
      <c r="Y19" s="362"/>
      <c r="Z19" s="362"/>
      <c r="AA19" s="362"/>
      <c r="AB19" s="362"/>
      <c r="AC19" s="362"/>
      <c r="AD19" s="362"/>
      <c r="AE19" s="362"/>
      <c r="AF19" s="362"/>
    </row>
    <row r="20" spans="1:32" s="316" customFormat="1" x14ac:dyDescent="0.2">
      <c r="A20" s="360"/>
      <c r="B20" s="362"/>
      <c r="C20" s="362"/>
      <c r="D20" s="362"/>
      <c r="E20" s="362"/>
      <c r="F20" s="362"/>
      <c r="G20" s="362"/>
      <c r="H20" s="362"/>
      <c r="I20" s="362"/>
      <c r="J20" s="362"/>
      <c r="K20" s="362"/>
      <c r="L20" s="362"/>
      <c r="M20" s="362"/>
      <c r="N20" s="362"/>
      <c r="O20" s="362"/>
      <c r="P20" s="362"/>
      <c r="Q20" s="362"/>
      <c r="R20" s="362"/>
      <c r="S20" s="362"/>
      <c r="T20" s="362"/>
      <c r="U20" s="362"/>
      <c r="V20" s="362"/>
      <c r="W20" s="362"/>
      <c r="X20" s="362"/>
      <c r="Y20" s="362"/>
      <c r="Z20" s="362"/>
      <c r="AA20" s="362"/>
      <c r="AB20" s="362"/>
      <c r="AC20" s="362"/>
      <c r="AD20" s="362"/>
      <c r="AE20" s="362"/>
      <c r="AF20" s="362"/>
    </row>
    <row r="21" spans="1:32" s="316" customFormat="1" x14ac:dyDescent="0.2">
      <c r="A21" s="346"/>
      <c r="B21" s="362"/>
      <c r="C21" s="362"/>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c r="AE21" s="362"/>
      <c r="AF21" s="362"/>
    </row>
    <row r="22" spans="1:32" s="316" customFormat="1" x14ac:dyDescent="0.2">
      <c r="A22" s="346"/>
      <c r="B22" s="362"/>
      <c r="C22" s="362"/>
      <c r="D22" s="362"/>
      <c r="E22" s="362"/>
      <c r="F22" s="362"/>
      <c r="G22" s="362"/>
      <c r="H22" s="362"/>
      <c r="I22" s="362"/>
      <c r="J22" s="362"/>
      <c r="K22" s="362"/>
      <c r="L22" s="362"/>
      <c r="M22" s="362"/>
      <c r="N22" s="362"/>
      <c r="O22" s="362"/>
      <c r="P22" s="362"/>
      <c r="Q22" s="362"/>
      <c r="R22" s="362"/>
      <c r="S22" s="362"/>
      <c r="T22" s="362"/>
      <c r="U22" s="362"/>
      <c r="V22" s="362"/>
      <c r="W22" s="362"/>
      <c r="X22" s="362"/>
      <c r="Y22" s="362"/>
      <c r="Z22" s="362"/>
      <c r="AA22" s="362"/>
      <c r="AB22" s="362"/>
      <c r="AC22" s="362"/>
      <c r="AD22" s="362"/>
      <c r="AE22" s="362"/>
      <c r="AF22" s="362"/>
    </row>
    <row r="23" spans="1:32" s="316" customFormat="1" x14ac:dyDescent="0.2">
      <c r="A23" s="346"/>
      <c r="B23" s="362"/>
      <c r="C23" s="362"/>
      <c r="D23" s="362"/>
      <c r="E23" s="362"/>
      <c r="F23" s="362"/>
      <c r="G23" s="362"/>
      <c r="H23" s="362"/>
      <c r="I23" s="362"/>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row>
    <row r="24" spans="1:32" s="316" customFormat="1" ht="18" customHeight="1" x14ac:dyDescent="0.2">
      <c r="A24" s="346"/>
      <c r="B24" s="362"/>
      <c r="C24" s="362"/>
      <c r="D24" s="362"/>
      <c r="E24" s="362"/>
      <c r="F24" s="362"/>
      <c r="G24" s="362"/>
      <c r="H24" s="362"/>
      <c r="I24" s="362"/>
      <c r="J24" s="362"/>
      <c r="K24" s="362"/>
      <c r="L24" s="362"/>
      <c r="M24" s="362"/>
      <c r="N24" s="362"/>
      <c r="O24" s="362"/>
      <c r="P24" s="362"/>
      <c r="Q24" s="362"/>
      <c r="R24" s="362"/>
      <c r="S24" s="362"/>
      <c r="T24" s="362"/>
      <c r="U24" s="362"/>
      <c r="V24" s="362"/>
      <c r="W24" s="362"/>
      <c r="X24" s="362"/>
      <c r="Y24" s="362"/>
      <c r="Z24" s="362"/>
      <c r="AA24" s="362"/>
      <c r="AB24" s="362"/>
      <c r="AC24" s="362"/>
      <c r="AD24" s="362"/>
      <c r="AE24" s="362"/>
      <c r="AF24" s="362"/>
    </row>
    <row r="25" spans="1:32" s="316" customFormat="1" ht="12.95" customHeight="1" x14ac:dyDescent="0.2">
      <c r="A25" s="346"/>
      <c r="B25" s="362"/>
      <c r="C25" s="362"/>
      <c r="D25" s="362"/>
      <c r="E25" s="362"/>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row>
    <row r="26" spans="1:32" s="316" customFormat="1" ht="12.95" customHeight="1" x14ac:dyDescent="0.2">
      <c r="A26" s="360"/>
      <c r="B26" s="362"/>
      <c r="C26" s="362"/>
      <c r="D26" s="362"/>
      <c r="E26" s="362"/>
      <c r="F26" s="362"/>
      <c r="G26" s="362"/>
      <c r="H26" s="362"/>
      <c r="I26" s="362"/>
      <c r="J26" s="362"/>
      <c r="K26" s="362"/>
      <c r="L26" s="362"/>
      <c r="M26" s="362"/>
      <c r="N26" s="362"/>
      <c r="O26" s="362"/>
      <c r="P26" s="362"/>
      <c r="Q26" s="362"/>
      <c r="R26" s="362"/>
      <c r="S26" s="362"/>
      <c r="T26" s="362"/>
      <c r="U26" s="362"/>
      <c r="V26" s="362"/>
      <c r="W26" s="362"/>
      <c r="X26" s="362"/>
      <c r="Y26" s="362"/>
      <c r="Z26" s="362"/>
      <c r="AA26" s="362"/>
      <c r="AB26" s="362"/>
      <c r="AC26" s="362"/>
      <c r="AD26" s="362"/>
      <c r="AE26" s="362"/>
      <c r="AF26" s="362"/>
    </row>
    <row r="27" spans="1:32" s="316" customFormat="1" ht="12.95" customHeight="1" x14ac:dyDescent="0.2">
      <c r="A27" s="346"/>
      <c r="B27" s="362"/>
      <c r="C27" s="362"/>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c r="AD27" s="362"/>
      <c r="AE27" s="362"/>
      <c r="AF27" s="362"/>
    </row>
    <row r="28" spans="1:32" s="310" customFormat="1" ht="12.95" customHeight="1" x14ac:dyDescent="0.2">
      <c r="A28" s="141"/>
      <c r="B28" s="577"/>
      <c r="C28" s="577"/>
      <c r="D28" s="577"/>
      <c r="E28" s="577"/>
      <c r="F28" s="577"/>
      <c r="G28" s="577"/>
      <c r="H28" s="577"/>
      <c r="I28" s="577"/>
      <c r="J28" s="577"/>
      <c r="K28" s="577"/>
      <c r="L28" s="577"/>
      <c r="M28" s="577"/>
      <c r="N28" s="577"/>
      <c r="O28" s="577"/>
      <c r="P28" s="577"/>
      <c r="Q28" s="577"/>
      <c r="R28" s="577"/>
      <c r="S28" s="577"/>
      <c r="T28" s="577"/>
      <c r="U28" s="577"/>
      <c r="V28" s="577"/>
      <c r="W28" s="577"/>
      <c r="X28" s="577"/>
      <c r="Y28" s="577"/>
      <c r="Z28" s="577"/>
      <c r="AA28" s="577"/>
      <c r="AB28" s="577"/>
      <c r="AC28" s="577"/>
      <c r="AD28" s="577"/>
      <c r="AE28" s="577"/>
      <c r="AF28" s="577"/>
    </row>
    <row r="29" spans="1:32" s="316" customFormat="1" ht="12.95" customHeight="1" x14ac:dyDescent="0.2">
      <c r="A29" s="346"/>
      <c r="B29" s="362"/>
      <c r="C29" s="362"/>
      <c r="D29" s="362"/>
      <c r="E29" s="362"/>
      <c r="F29" s="362"/>
      <c r="G29" s="362"/>
      <c r="H29" s="362"/>
      <c r="I29" s="362"/>
      <c r="J29" s="362"/>
      <c r="K29" s="362"/>
      <c r="L29" s="362"/>
      <c r="M29" s="362"/>
      <c r="N29" s="362"/>
      <c r="O29" s="362"/>
      <c r="P29" s="362"/>
      <c r="Q29" s="362"/>
      <c r="R29" s="362"/>
      <c r="S29" s="362"/>
      <c r="T29" s="362"/>
      <c r="U29" s="362"/>
      <c r="V29" s="362"/>
      <c r="W29" s="362"/>
      <c r="X29" s="362"/>
      <c r="Y29" s="362"/>
      <c r="Z29" s="362"/>
      <c r="AA29" s="362"/>
      <c r="AB29" s="362"/>
      <c r="AC29" s="362"/>
      <c r="AD29" s="362"/>
      <c r="AE29" s="362"/>
      <c r="AF29" s="362"/>
    </row>
    <row r="30" spans="1:32" s="316" customFormat="1" ht="12.95" customHeight="1" x14ac:dyDescent="0.2">
      <c r="A30" s="346"/>
      <c r="B30" s="362"/>
      <c r="C30" s="362"/>
      <c r="D30" s="362"/>
      <c r="E30" s="362"/>
      <c r="F30" s="362"/>
      <c r="G30" s="362"/>
      <c r="H30" s="362"/>
      <c r="I30" s="362"/>
      <c r="J30" s="362"/>
      <c r="K30" s="362"/>
      <c r="L30" s="362"/>
      <c r="M30" s="362"/>
      <c r="N30" s="362"/>
      <c r="O30" s="362"/>
      <c r="P30" s="362"/>
      <c r="Q30" s="362"/>
      <c r="R30" s="362"/>
      <c r="S30" s="362"/>
      <c r="T30" s="362"/>
      <c r="U30" s="362"/>
      <c r="V30" s="362"/>
      <c r="W30" s="362"/>
      <c r="X30" s="362"/>
      <c r="Y30" s="362"/>
      <c r="Z30" s="362"/>
      <c r="AA30" s="362"/>
      <c r="AB30" s="362"/>
      <c r="AC30" s="362"/>
      <c r="AD30" s="362"/>
      <c r="AE30" s="362"/>
      <c r="AF30" s="362"/>
    </row>
    <row r="31" spans="1:32" s="316" customFormat="1" ht="12.95" customHeight="1" x14ac:dyDescent="0.2">
      <c r="A31" s="346"/>
      <c r="B31" s="362"/>
      <c r="C31" s="362"/>
      <c r="D31" s="362"/>
      <c r="E31" s="362"/>
      <c r="F31" s="362"/>
      <c r="G31" s="362"/>
      <c r="H31" s="362"/>
      <c r="I31" s="362"/>
      <c r="J31" s="362"/>
      <c r="K31" s="362"/>
      <c r="L31" s="362"/>
      <c r="M31" s="362"/>
      <c r="N31" s="362"/>
      <c r="O31" s="362"/>
      <c r="P31" s="362"/>
      <c r="Q31" s="362"/>
      <c r="R31" s="362"/>
      <c r="S31" s="362"/>
      <c r="T31" s="362"/>
      <c r="U31" s="362"/>
      <c r="V31" s="362"/>
      <c r="W31" s="362"/>
      <c r="X31" s="362"/>
      <c r="Y31" s="362"/>
      <c r="Z31" s="362"/>
      <c r="AA31" s="362"/>
      <c r="AB31" s="362"/>
      <c r="AC31" s="362"/>
      <c r="AD31" s="362"/>
      <c r="AE31" s="362"/>
      <c r="AF31" s="362"/>
    </row>
    <row r="32" spans="1:32" s="316" customFormat="1" ht="12.95" customHeight="1" x14ac:dyDescent="0.2">
      <c r="A32" s="346"/>
      <c r="B32" s="362"/>
      <c r="C32" s="362"/>
      <c r="D32" s="362"/>
      <c r="E32" s="362"/>
      <c r="F32" s="362"/>
      <c r="G32" s="362"/>
      <c r="H32" s="362"/>
      <c r="I32" s="362"/>
      <c r="J32" s="362"/>
      <c r="K32" s="362"/>
      <c r="L32" s="362"/>
      <c r="M32" s="362"/>
      <c r="N32" s="362"/>
      <c r="O32" s="362"/>
      <c r="P32" s="362"/>
      <c r="Q32" s="362"/>
      <c r="R32" s="362"/>
      <c r="S32" s="362"/>
      <c r="T32" s="362"/>
      <c r="U32" s="362"/>
      <c r="V32" s="362"/>
      <c r="W32" s="362"/>
      <c r="X32" s="362"/>
      <c r="Y32" s="362"/>
      <c r="Z32" s="362"/>
      <c r="AA32" s="362"/>
      <c r="AB32" s="362"/>
      <c r="AC32" s="362"/>
      <c r="AD32" s="362"/>
      <c r="AE32" s="362"/>
      <c r="AF32" s="362"/>
    </row>
    <row r="33" spans="1:32" s="316" customFormat="1" ht="12.95" customHeight="1" x14ac:dyDescent="0.2">
      <c r="A33" s="346"/>
      <c r="B33" s="362"/>
      <c r="C33" s="362"/>
      <c r="D33" s="362"/>
      <c r="E33" s="362"/>
      <c r="F33" s="362"/>
      <c r="G33" s="362"/>
      <c r="H33" s="362"/>
      <c r="I33" s="362"/>
      <c r="J33" s="362"/>
      <c r="K33" s="362"/>
      <c r="L33" s="362"/>
      <c r="M33" s="362"/>
      <c r="N33" s="362"/>
      <c r="O33" s="362"/>
      <c r="P33" s="362"/>
      <c r="Q33" s="362"/>
      <c r="R33" s="362"/>
      <c r="S33" s="362"/>
      <c r="T33" s="362"/>
      <c r="U33" s="362"/>
      <c r="V33" s="362"/>
      <c r="W33" s="362"/>
      <c r="X33" s="362"/>
      <c r="Y33" s="362"/>
      <c r="Z33" s="362"/>
      <c r="AA33" s="362"/>
      <c r="AB33" s="362"/>
      <c r="AC33" s="362"/>
      <c r="AD33" s="362"/>
      <c r="AE33" s="362"/>
      <c r="AF33" s="362"/>
    </row>
    <row r="34" spans="1:32" s="316" customFormat="1" ht="12.95" customHeight="1" x14ac:dyDescent="0.2">
      <c r="A34" s="346"/>
      <c r="B34" s="362"/>
      <c r="C34" s="362"/>
      <c r="D34" s="362"/>
      <c r="E34" s="362"/>
      <c r="F34" s="362"/>
      <c r="G34" s="362"/>
      <c r="H34" s="362"/>
      <c r="I34" s="362"/>
      <c r="J34" s="362"/>
      <c r="K34" s="362"/>
      <c r="L34" s="362"/>
      <c r="M34" s="362"/>
      <c r="N34" s="362"/>
      <c r="O34" s="362"/>
      <c r="P34" s="362"/>
      <c r="Q34" s="362"/>
      <c r="R34" s="362"/>
      <c r="S34" s="362"/>
      <c r="T34" s="362"/>
      <c r="U34" s="362"/>
      <c r="V34" s="362"/>
      <c r="W34" s="362"/>
      <c r="X34" s="362"/>
      <c r="Y34" s="362"/>
      <c r="Z34" s="362"/>
      <c r="AA34" s="362"/>
      <c r="AB34" s="362"/>
      <c r="AC34" s="362"/>
      <c r="AD34" s="362"/>
      <c r="AE34" s="362"/>
      <c r="AF34" s="362"/>
    </row>
    <row r="35" spans="1:32" s="316" customFormat="1" ht="12.95" customHeight="1" x14ac:dyDescent="0.2">
      <c r="A35" s="346"/>
      <c r="B35" s="362"/>
      <c r="C35" s="362"/>
      <c r="D35" s="362"/>
      <c r="E35" s="362"/>
      <c r="F35" s="362"/>
      <c r="G35" s="362"/>
      <c r="H35" s="362"/>
      <c r="I35" s="362"/>
      <c r="J35" s="362"/>
      <c r="K35" s="362"/>
      <c r="L35" s="362"/>
      <c r="M35" s="362"/>
      <c r="N35" s="362"/>
      <c r="O35" s="362"/>
      <c r="P35" s="362"/>
      <c r="Q35" s="362"/>
      <c r="R35" s="362"/>
      <c r="S35" s="362"/>
      <c r="T35" s="362"/>
      <c r="U35" s="362"/>
      <c r="V35" s="362"/>
      <c r="W35" s="362"/>
      <c r="X35" s="362"/>
      <c r="Y35" s="362"/>
      <c r="Z35" s="362"/>
      <c r="AA35" s="362"/>
      <c r="AB35" s="362"/>
      <c r="AC35" s="362"/>
      <c r="AD35" s="362"/>
      <c r="AE35" s="362"/>
      <c r="AF35" s="362"/>
    </row>
    <row r="36" spans="1:32" s="316" customFormat="1" ht="12.95" customHeight="1" x14ac:dyDescent="0.2">
      <c r="A36" s="346"/>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c r="AB36" s="362"/>
      <c r="AC36" s="362"/>
      <c r="AD36" s="362"/>
      <c r="AE36" s="362"/>
      <c r="AF36" s="362"/>
    </row>
    <row r="37" spans="1:32" s="316" customFormat="1" ht="12.95" customHeight="1" x14ac:dyDescent="0.2">
      <c r="A37" s="346"/>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row>
    <row r="38" spans="1:32" s="316" customFormat="1" ht="24" customHeight="1" x14ac:dyDescent="0.2">
      <c r="A38" s="346"/>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row>
    <row r="39" spans="1:32" s="316" customFormat="1" ht="12.95" customHeight="1" x14ac:dyDescent="0.2">
      <c r="A39" s="346"/>
      <c r="B39" s="362"/>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row>
    <row r="40" spans="1:32" s="316" customFormat="1" ht="12.95" customHeight="1" x14ac:dyDescent="0.2">
      <c r="A40" s="346"/>
      <c r="B40" s="362"/>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row>
    <row r="41" spans="1:32" s="316" customFormat="1" ht="12.95" customHeight="1" x14ac:dyDescent="0.2">
      <c r="A41" s="346"/>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row>
    <row r="42" spans="1:32" s="316" customFormat="1" ht="12.95" customHeight="1" x14ac:dyDescent="0.2">
      <c r="A42" s="346"/>
      <c r="B42" s="362"/>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row>
    <row r="43" spans="1:32" s="316" customFormat="1" ht="12.95" customHeight="1" x14ac:dyDescent="0.2">
      <c r="A43" s="346"/>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row>
    <row r="44" spans="1:32" s="316" customFormat="1" ht="12.95" customHeight="1" x14ac:dyDescent="0.2">
      <c r="A44" s="346"/>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row>
    <row r="45" spans="1:32" s="316" customFormat="1" ht="12.95" customHeight="1" x14ac:dyDescent="0.2">
      <c r="A45" s="346"/>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row>
    <row r="46" spans="1:32" s="316" customFormat="1" ht="24" customHeight="1" x14ac:dyDescent="0.2">
      <c r="A46" s="346"/>
      <c r="B46" s="362"/>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row>
    <row r="47" spans="1:32" s="316" customFormat="1" ht="12.95" customHeight="1" x14ac:dyDescent="0.2">
      <c r="A47" s="346"/>
      <c r="B47" s="362"/>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row>
    <row r="48" spans="1:32" s="316" customFormat="1" ht="12.95" customHeight="1" x14ac:dyDescent="0.2">
      <c r="A48" s="346"/>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row>
    <row r="49" spans="1:32" s="316" customFormat="1" ht="12.95" customHeight="1" x14ac:dyDescent="0.2">
      <c r="A49" s="346"/>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row>
    <row r="50" spans="1:32" s="310" customFormat="1" ht="12.95" customHeight="1" x14ac:dyDescent="0.2">
      <c r="A50" s="141"/>
      <c r="B50" s="577"/>
      <c r="C50" s="577"/>
      <c r="D50" s="577"/>
      <c r="E50" s="577"/>
      <c r="F50" s="577"/>
      <c r="G50" s="577"/>
      <c r="H50" s="577"/>
      <c r="I50" s="577"/>
      <c r="J50" s="577"/>
      <c r="K50" s="577"/>
      <c r="L50" s="577"/>
      <c r="M50" s="577"/>
      <c r="N50" s="577"/>
      <c r="O50" s="577"/>
      <c r="P50" s="577"/>
      <c r="Q50" s="577"/>
      <c r="R50" s="577"/>
      <c r="S50" s="577"/>
      <c r="T50" s="577"/>
      <c r="U50" s="577"/>
      <c r="V50" s="577"/>
      <c r="W50" s="577"/>
      <c r="X50" s="577"/>
      <c r="Y50" s="577"/>
      <c r="Z50" s="577"/>
      <c r="AA50" s="577"/>
      <c r="AB50" s="577"/>
      <c r="AC50" s="577"/>
      <c r="AD50" s="577"/>
      <c r="AE50" s="577"/>
      <c r="AF50" s="577"/>
    </row>
    <row r="51" spans="1:32" s="316" customFormat="1" ht="12.95" customHeight="1" x14ac:dyDescent="0.2">
      <c r="A51" s="346"/>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row>
    <row r="52" spans="1:32" s="316" customFormat="1" ht="12.95" customHeight="1" x14ac:dyDescent="0.2">
      <c r="A52" s="346"/>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row>
    <row r="53" spans="1:32" s="316" customFormat="1" ht="12.95" customHeight="1" x14ac:dyDescent="0.2">
      <c r="A53" s="346"/>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row>
    <row r="54" spans="1:32" s="316" customFormat="1" ht="12.95" customHeight="1" x14ac:dyDescent="0.2">
      <c r="A54" s="346"/>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row>
    <row r="55" spans="1:32" s="316" customFormat="1" ht="12.95" customHeight="1" x14ac:dyDescent="0.2">
      <c r="A55" s="346"/>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row>
    <row r="56" spans="1:32" s="316" customFormat="1" ht="12.95" customHeight="1" x14ac:dyDescent="0.2">
      <c r="A56" s="346"/>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row>
    <row r="57" spans="1:32" s="316" customFormat="1" ht="12.95" customHeight="1" x14ac:dyDescent="0.2">
      <c r="A57" s="346"/>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row>
    <row r="58" spans="1:32" s="316" customFormat="1" ht="12.95" customHeight="1" x14ac:dyDescent="0.2">
      <c r="A58" s="346"/>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row>
    <row r="59" spans="1:32" s="316" customFormat="1" ht="12.95" customHeight="1" x14ac:dyDescent="0.2">
      <c r="A59" s="346"/>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row>
    <row r="60" spans="1:32" s="316" customFormat="1" ht="24" customHeight="1" x14ac:dyDescent="0.2">
      <c r="A60" s="346"/>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row>
    <row r="61" spans="1:32" s="316" customFormat="1" ht="12.95" customHeight="1" x14ac:dyDescent="0.2">
      <c r="A61" s="346"/>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row>
    <row r="62" spans="1:32" s="316" customFormat="1" ht="12.95" customHeight="1" x14ac:dyDescent="0.2">
      <c r="A62" s="346"/>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row>
    <row r="63" spans="1:32" s="316" customFormat="1" ht="12.95" customHeight="1" x14ac:dyDescent="0.2">
      <c r="A63" s="346"/>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row>
    <row r="64" spans="1:32" s="316" customFormat="1" ht="12.95" customHeight="1" x14ac:dyDescent="0.2">
      <c r="A64" s="346"/>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row>
    <row r="65" spans="1:32" s="316" customFormat="1" ht="12.95" customHeight="1" x14ac:dyDescent="0.2">
      <c r="A65" s="346"/>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row>
    <row r="66" spans="1:32" s="316" customFormat="1" ht="12.95" customHeight="1" x14ac:dyDescent="0.2">
      <c r="A66" s="346"/>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row>
    <row r="67" spans="1:32" s="316" customFormat="1" ht="12.95" customHeight="1" x14ac:dyDescent="0.2">
      <c r="A67" s="346"/>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row>
    <row r="68" spans="1:32" s="310" customFormat="1" ht="12.95" customHeight="1" x14ac:dyDescent="0.2">
      <c r="A68" s="141"/>
      <c r="B68" s="577"/>
      <c r="C68" s="577"/>
      <c r="D68" s="577"/>
      <c r="E68" s="577"/>
      <c r="F68" s="577"/>
      <c r="G68" s="577"/>
      <c r="H68" s="577"/>
      <c r="I68" s="577"/>
      <c r="J68" s="577"/>
      <c r="K68" s="577"/>
      <c r="L68" s="577"/>
      <c r="M68" s="577"/>
      <c r="N68" s="577"/>
      <c r="O68" s="577"/>
      <c r="P68" s="577"/>
      <c r="Q68" s="577"/>
      <c r="R68" s="577"/>
      <c r="S68" s="577"/>
      <c r="T68" s="577"/>
      <c r="U68" s="577"/>
      <c r="V68" s="577"/>
      <c r="W68" s="577"/>
      <c r="X68" s="577"/>
      <c r="Y68" s="577"/>
      <c r="Z68" s="577"/>
      <c r="AA68" s="577"/>
      <c r="AB68" s="577"/>
      <c r="AC68" s="577"/>
      <c r="AD68" s="577"/>
      <c r="AE68" s="577"/>
      <c r="AF68" s="577"/>
    </row>
    <row r="69" spans="1:32" s="316" customFormat="1" ht="12.95" customHeight="1" x14ac:dyDescent="0.2">
      <c r="A69" s="346"/>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row>
    <row r="70" spans="1:32" s="316" customFormat="1" ht="12.95" customHeight="1" x14ac:dyDescent="0.2">
      <c r="A70" s="346"/>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row>
    <row r="71" spans="1:32" s="316" customFormat="1" ht="12.95" customHeight="1" x14ac:dyDescent="0.2">
      <c r="A71" s="346"/>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row>
    <row r="72" spans="1:32" s="316" customFormat="1" ht="12.95" customHeight="1" x14ac:dyDescent="0.2">
      <c r="A72" s="346"/>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row>
    <row r="73" spans="1:32" s="316" customFormat="1" ht="12.95" customHeight="1" x14ac:dyDescent="0.2">
      <c r="A73" s="346"/>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row>
    <row r="74" spans="1:32" s="316" customFormat="1" ht="12.95" customHeight="1" x14ac:dyDescent="0.2">
      <c r="A74" s="346"/>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row>
    <row r="75" spans="1:32" s="316" customFormat="1" ht="12.95" customHeight="1" x14ac:dyDescent="0.2">
      <c r="A75" s="346"/>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row>
    <row r="76" spans="1:32" s="316" customFormat="1" ht="12.95" customHeight="1" x14ac:dyDescent="0.2">
      <c r="A76" s="346"/>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row>
    <row r="77" spans="1:32" s="316" customFormat="1" ht="12.95" customHeight="1" x14ac:dyDescent="0.2">
      <c r="A77" s="346"/>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row>
    <row r="78" spans="1:32" s="316" customFormat="1" ht="24" customHeight="1" x14ac:dyDescent="0.2">
      <c r="A78" s="346"/>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c r="AD78" s="362"/>
      <c r="AE78" s="362"/>
      <c r="AF78" s="362"/>
    </row>
    <row r="79" spans="1:32" s="316" customFormat="1" ht="12.95" customHeight="1" x14ac:dyDescent="0.2">
      <c r="A79" s="346"/>
      <c r="B79" s="362"/>
      <c r="C79" s="362"/>
      <c r="D79" s="362"/>
      <c r="E79" s="362"/>
      <c r="F79" s="362"/>
      <c r="G79" s="362"/>
      <c r="H79" s="362"/>
      <c r="I79" s="362"/>
      <c r="J79" s="362"/>
      <c r="K79" s="362"/>
      <c r="L79" s="362"/>
      <c r="M79" s="362"/>
      <c r="N79" s="362"/>
      <c r="O79" s="362"/>
      <c r="P79" s="362"/>
      <c r="Q79" s="362"/>
      <c r="R79" s="362"/>
      <c r="S79" s="362"/>
      <c r="T79" s="362"/>
      <c r="U79" s="362"/>
      <c r="V79" s="362"/>
      <c r="W79" s="362"/>
      <c r="X79" s="362"/>
      <c r="Y79" s="362"/>
      <c r="Z79" s="362"/>
      <c r="AA79" s="362"/>
      <c r="AB79" s="362"/>
      <c r="AC79" s="362"/>
      <c r="AD79" s="362"/>
      <c r="AE79" s="362"/>
      <c r="AF79" s="362"/>
    </row>
    <row r="80" spans="1:32" s="316" customFormat="1" ht="12.95" customHeight="1" x14ac:dyDescent="0.2">
      <c r="A80" s="346"/>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row>
    <row r="81" spans="1:32" s="316" customFormat="1" ht="12.95" customHeight="1" x14ac:dyDescent="0.2">
      <c r="A81" s="346"/>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row>
    <row r="82" spans="1:32" s="316" customFormat="1" ht="12.95" customHeight="1" x14ac:dyDescent="0.2">
      <c r="A82" s="346"/>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row>
    <row r="83" spans="1:32" s="316" customFormat="1" ht="12.95" customHeight="1" x14ac:dyDescent="0.2">
      <c r="A83" s="346"/>
      <c r="B83" s="362"/>
      <c r="C83" s="362"/>
      <c r="D83" s="362"/>
      <c r="E83" s="362"/>
      <c r="F83" s="362"/>
      <c r="G83" s="362"/>
      <c r="H83" s="362"/>
      <c r="I83" s="362"/>
      <c r="J83" s="362"/>
      <c r="K83" s="362"/>
      <c r="L83" s="362"/>
      <c r="M83" s="362"/>
      <c r="N83" s="362"/>
      <c r="O83" s="362"/>
      <c r="P83" s="362"/>
      <c r="Q83" s="362"/>
      <c r="R83" s="362"/>
      <c r="S83" s="362"/>
      <c r="T83" s="362"/>
      <c r="U83" s="362"/>
      <c r="V83" s="362"/>
      <c r="W83" s="362"/>
      <c r="X83" s="362"/>
      <c r="Y83" s="362"/>
      <c r="Z83" s="362"/>
      <c r="AA83" s="362"/>
      <c r="AB83" s="362"/>
      <c r="AC83" s="362"/>
      <c r="AD83" s="362"/>
      <c r="AE83" s="362"/>
      <c r="AF83" s="362"/>
    </row>
    <row r="84" spans="1:32" s="316" customFormat="1" ht="12.95" customHeight="1" x14ac:dyDescent="0.2">
      <c r="A84" s="346"/>
      <c r="B84" s="362"/>
      <c r="C84" s="362"/>
      <c r="D84" s="362"/>
      <c r="E84" s="362"/>
      <c r="F84" s="362"/>
      <c r="G84" s="362"/>
      <c r="H84" s="362"/>
      <c r="I84" s="362"/>
      <c r="J84" s="362"/>
      <c r="K84" s="362"/>
      <c r="L84" s="362"/>
      <c r="M84" s="362"/>
      <c r="N84" s="362"/>
      <c r="O84" s="362"/>
      <c r="P84" s="362"/>
      <c r="Q84" s="362"/>
      <c r="R84" s="362"/>
      <c r="S84" s="362"/>
      <c r="T84" s="362"/>
      <c r="U84" s="362"/>
      <c r="V84" s="362"/>
      <c r="W84" s="362"/>
      <c r="X84" s="362"/>
      <c r="Y84" s="362"/>
      <c r="Z84" s="362"/>
      <c r="AA84" s="362"/>
      <c r="AB84" s="362"/>
      <c r="AC84" s="362"/>
      <c r="AD84" s="362"/>
      <c r="AE84" s="362"/>
      <c r="AF84" s="362"/>
    </row>
    <row r="85" spans="1:32" s="316" customFormat="1" ht="12.95" customHeight="1" x14ac:dyDescent="0.2">
      <c r="A85" s="346"/>
      <c r="B85" s="362"/>
      <c r="C85" s="362"/>
      <c r="D85" s="362"/>
      <c r="E85" s="362"/>
      <c r="F85" s="362"/>
      <c r="G85" s="362"/>
      <c r="H85" s="362"/>
      <c r="I85" s="362"/>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row>
    <row r="86" spans="1:32" s="316" customFormat="1" ht="12.95" customHeight="1" x14ac:dyDescent="0.2">
      <c r="A86" s="346"/>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row>
    <row r="87" spans="1:32" s="316" customFormat="1" ht="12.95" customHeight="1" x14ac:dyDescent="0.2">
      <c r="A87" s="346"/>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row>
    <row r="88" spans="1:32" s="316" customFormat="1" ht="12.95" customHeight="1" x14ac:dyDescent="0.2">
      <c r="A88" s="346"/>
      <c r="B88" s="362"/>
      <c r="C88" s="362"/>
      <c r="D88" s="362"/>
      <c r="E88" s="362"/>
      <c r="F88" s="362"/>
      <c r="G88" s="362"/>
      <c r="H88" s="362"/>
      <c r="I88" s="362"/>
      <c r="J88" s="362"/>
      <c r="K88" s="362"/>
      <c r="L88" s="362"/>
      <c r="M88" s="362"/>
      <c r="N88" s="362"/>
      <c r="O88" s="362"/>
      <c r="P88" s="362"/>
      <c r="Q88" s="362"/>
      <c r="R88" s="362"/>
      <c r="S88" s="362"/>
      <c r="T88" s="362"/>
      <c r="U88" s="362"/>
      <c r="V88" s="362"/>
      <c r="W88" s="362"/>
      <c r="X88" s="362"/>
      <c r="Y88" s="362"/>
      <c r="Z88" s="362"/>
      <c r="AA88" s="362"/>
      <c r="AB88" s="362"/>
      <c r="AC88" s="362"/>
      <c r="AD88" s="362"/>
      <c r="AE88" s="362"/>
      <c r="AF88" s="362"/>
    </row>
    <row r="89" spans="1:32" s="316" customFormat="1" ht="24" customHeight="1" x14ac:dyDescent="0.2">
      <c r="A89" s="346"/>
      <c r="B89" s="362"/>
      <c r="C89" s="362"/>
      <c r="D89" s="362"/>
      <c r="E89" s="362"/>
      <c r="F89" s="362"/>
      <c r="G89" s="362"/>
      <c r="H89" s="362"/>
      <c r="I89" s="362"/>
      <c r="J89" s="362"/>
      <c r="K89" s="362"/>
      <c r="L89" s="362"/>
      <c r="M89" s="362"/>
      <c r="N89" s="362"/>
      <c r="O89" s="362"/>
      <c r="P89" s="362"/>
      <c r="Q89" s="362"/>
      <c r="R89" s="362"/>
      <c r="S89" s="362"/>
      <c r="T89" s="362"/>
      <c r="U89" s="362"/>
      <c r="V89" s="362"/>
      <c r="W89" s="362"/>
      <c r="X89" s="362"/>
      <c r="Y89" s="362"/>
      <c r="Z89" s="362"/>
      <c r="AA89" s="362"/>
      <c r="AB89" s="362"/>
      <c r="AC89" s="362"/>
      <c r="AD89" s="362"/>
      <c r="AE89" s="362"/>
      <c r="AF89" s="362"/>
    </row>
    <row r="90" spans="1:32" s="310" customFormat="1" ht="12.95" customHeight="1" x14ac:dyDescent="0.2">
      <c r="A90" s="141"/>
      <c r="B90" s="577"/>
      <c r="C90" s="577"/>
      <c r="D90" s="577"/>
      <c r="E90" s="577"/>
      <c r="F90" s="577"/>
      <c r="G90" s="577"/>
      <c r="H90" s="577"/>
      <c r="I90" s="577"/>
      <c r="J90" s="577"/>
      <c r="K90" s="577"/>
      <c r="L90" s="577"/>
      <c r="M90" s="577"/>
      <c r="N90" s="577"/>
      <c r="O90" s="577"/>
      <c r="P90" s="577"/>
      <c r="Q90" s="577"/>
      <c r="R90" s="577"/>
      <c r="S90" s="577"/>
      <c r="T90" s="577"/>
      <c r="U90" s="577"/>
      <c r="V90" s="577"/>
      <c r="W90" s="577"/>
      <c r="X90" s="577"/>
      <c r="Y90" s="577"/>
      <c r="Z90" s="577"/>
      <c r="AA90" s="577"/>
      <c r="AB90" s="577"/>
      <c r="AC90" s="577"/>
      <c r="AD90" s="577"/>
      <c r="AE90" s="577"/>
      <c r="AF90" s="577"/>
    </row>
    <row r="91" spans="1:32" s="316" customFormat="1" ht="12.95" customHeight="1" x14ac:dyDescent="0.2">
      <c r="A91" s="346"/>
      <c r="B91" s="362"/>
      <c r="C91" s="362"/>
      <c r="D91" s="362"/>
      <c r="E91" s="362"/>
      <c r="F91" s="362"/>
      <c r="G91" s="362"/>
      <c r="H91" s="362"/>
      <c r="I91" s="362"/>
      <c r="J91" s="362"/>
      <c r="K91" s="362"/>
      <c r="L91" s="362"/>
      <c r="M91" s="362"/>
      <c r="N91" s="362"/>
      <c r="O91" s="362"/>
      <c r="P91" s="362"/>
      <c r="Q91" s="362"/>
      <c r="R91" s="362"/>
      <c r="S91" s="362"/>
      <c r="T91" s="362"/>
      <c r="U91" s="362"/>
      <c r="V91" s="362"/>
      <c r="W91" s="362"/>
      <c r="X91" s="362"/>
      <c r="Y91" s="362"/>
      <c r="Z91" s="362"/>
      <c r="AA91" s="362"/>
      <c r="AB91" s="362"/>
      <c r="AC91" s="362"/>
      <c r="AD91" s="362"/>
      <c r="AE91" s="362"/>
      <c r="AF91" s="362"/>
    </row>
    <row r="92" spans="1:32" s="316" customFormat="1" ht="12.95" customHeight="1" x14ac:dyDescent="0.2">
      <c r="A92" s="346"/>
      <c r="B92" s="362"/>
      <c r="C92" s="362"/>
      <c r="D92" s="362"/>
      <c r="E92" s="362"/>
      <c r="F92" s="362"/>
      <c r="G92" s="362"/>
      <c r="H92" s="362"/>
      <c r="I92" s="362"/>
      <c r="J92" s="362"/>
      <c r="K92" s="362"/>
      <c r="L92" s="362"/>
      <c r="M92" s="362"/>
      <c r="N92" s="362"/>
      <c r="O92" s="362"/>
      <c r="P92" s="362"/>
      <c r="Q92" s="362"/>
      <c r="R92" s="362"/>
      <c r="S92" s="362"/>
      <c r="T92" s="362"/>
      <c r="U92" s="362"/>
      <c r="V92" s="362"/>
      <c r="W92" s="362"/>
      <c r="X92" s="362"/>
      <c r="Y92" s="362"/>
      <c r="Z92" s="362"/>
      <c r="AA92" s="362"/>
      <c r="AB92" s="362"/>
      <c r="AC92" s="362"/>
      <c r="AD92" s="362"/>
      <c r="AE92" s="362"/>
      <c r="AF92" s="362"/>
    </row>
    <row r="93" spans="1:32" s="316" customFormat="1" ht="12.95" customHeight="1" x14ac:dyDescent="0.2">
      <c r="A93" s="346"/>
      <c r="B93" s="362"/>
      <c r="C93" s="362"/>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2"/>
      <c r="AE93" s="362"/>
      <c r="AF93" s="362"/>
    </row>
    <row r="94" spans="1:32" s="316" customFormat="1" ht="12.95" customHeight="1" x14ac:dyDescent="0.2">
      <c r="A94" s="346"/>
      <c r="B94" s="362"/>
      <c r="C94" s="362"/>
      <c r="D94" s="362"/>
      <c r="E94" s="362"/>
      <c r="F94" s="362"/>
      <c r="G94" s="362"/>
      <c r="H94" s="362"/>
      <c r="I94" s="362"/>
      <c r="J94" s="362"/>
      <c r="K94" s="362"/>
      <c r="L94" s="362"/>
      <c r="M94" s="362"/>
      <c r="N94" s="362"/>
      <c r="O94" s="362"/>
      <c r="P94" s="362"/>
      <c r="Q94" s="362"/>
      <c r="R94" s="362"/>
      <c r="S94" s="362"/>
      <c r="T94" s="362"/>
      <c r="U94" s="362"/>
      <c r="V94" s="362"/>
      <c r="W94" s="362"/>
      <c r="X94" s="362"/>
      <c r="Y94" s="362"/>
      <c r="Z94" s="362"/>
      <c r="AA94" s="362"/>
      <c r="AB94" s="362"/>
      <c r="AC94" s="362"/>
      <c r="AD94" s="362"/>
      <c r="AE94" s="362"/>
      <c r="AF94" s="362"/>
    </row>
    <row r="95" spans="1:32" s="316" customFormat="1" ht="12.95" customHeight="1" x14ac:dyDescent="0.2">
      <c r="A95" s="346"/>
      <c r="B95" s="362"/>
      <c r="C95" s="362"/>
      <c r="D95" s="362"/>
      <c r="E95" s="362"/>
      <c r="F95" s="362"/>
      <c r="G95" s="362"/>
      <c r="H95" s="362"/>
      <c r="I95" s="362"/>
      <c r="J95" s="362"/>
      <c r="K95" s="362"/>
      <c r="L95" s="362"/>
      <c r="M95" s="362"/>
      <c r="N95" s="362"/>
      <c r="O95" s="362"/>
      <c r="P95" s="362"/>
      <c r="Q95" s="362"/>
      <c r="R95" s="362"/>
      <c r="S95" s="362"/>
      <c r="T95" s="362"/>
      <c r="U95" s="362"/>
      <c r="V95" s="362"/>
      <c r="W95" s="362"/>
      <c r="X95" s="362"/>
      <c r="Y95" s="362"/>
      <c r="Z95" s="362"/>
      <c r="AA95" s="362"/>
      <c r="AB95" s="362"/>
      <c r="AC95" s="362"/>
      <c r="AD95" s="362"/>
      <c r="AE95" s="362"/>
      <c r="AF95" s="362"/>
    </row>
    <row r="96" spans="1:32" s="316" customFormat="1" ht="12.95" customHeight="1" x14ac:dyDescent="0.2">
      <c r="A96" s="346"/>
      <c r="B96" s="362"/>
      <c r="C96" s="362"/>
      <c r="D96" s="362"/>
      <c r="E96" s="362"/>
      <c r="F96" s="362"/>
      <c r="G96" s="362"/>
      <c r="H96" s="362"/>
      <c r="I96" s="362"/>
      <c r="J96" s="362"/>
      <c r="K96" s="362"/>
      <c r="L96" s="362"/>
      <c r="M96" s="362"/>
      <c r="N96" s="362"/>
      <c r="O96" s="362"/>
      <c r="P96" s="362"/>
      <c r="Q96" s="362"/>
      <c r="R96" s="362"/>
      <c r="S96" s="362"/>
      <c r="T96" s="362"/>
      <c r="U96" s="362"/>
      <c r="V96" s="362"/>
      <c r="W96" s="362"/>
      <c r="X96" s="362"/>
      <c r="Y96" s="362"/>
      <c r="Z96" s="362"/>
      <c r="AA96" s="362"/>
      <c r="AB96" s="362"/>
      <c r="AC96" s="362"/>
      <c r="AD96" s="362"/>
      <c r="AE96" s="362"/>
      <c r="AF96" s="362"/>
    </row>
    <row r="97" spans="1:32" s="316" customFormat="1" ht="12.95" customHeight="1" x14ac:dyDescent="0.2">
      <c r="A97" s="346"/>
      <c r="B97" s="362"/>
      <c r="C97" s="362"/>
      <c r="D97" s="362"/>
      <c r="E97" s="362"/>
      <c r="F97" s="362"/>
      <c r="G97" s="362"/>
      <c r="H97" s="362"/>
      <c r="I97" s="362"/>
      <c r="J97" s="362"/>
      <c r="K97" s="362"/>
      <c r="L97" s="362"/>
      <c r="M97" s="362"/>
      <c r="N97" s="362"/>
      <c r="O97" s="362"/>
      <c r="P97" s="362"/>
      <c r="Q97" s="362"/>
      <c r="R97" s="362"/>
      <c r="S97" s="362"/>
      <c r="T97" s="362"/>
      <c r="U97" s="362"/>
      <c r="V97" s="362"/>
      <c r="W97" s="362"/>
      <c r="X97" s="362"/>
      <c r="Y97" s="362"/>
      <c r="Z97" s="362"/>
      <c r="AA97" s="362"/>
      <c r="AB97" s="362"/>
      <c r="AC97" s="362"/>
      <c r="AD97" s="362"/>
      <c r="AE97" s="362"/>
      <c r="AF97" s="362"/>
    </row>
    <row r="98" spans="1:32" s="316" customFormat="1" ht="12.95" customHeight="1" x14ac:dyDescent="0.2">
      <c r="A98" s="346"/>
      <c r="B98" s="362"/>
      <c r="C98" s="362"/>
      <c r="D98" s="362"/>
      <c r="E98" s="362"/>
      <c r="F98" s="362"/>
      <c r="G98" s="362"/>
      <c r="H98" s="362"/>
      <c r="I98" s="362"/>
      <c r="J98" s="362"/>
      <c r="K98" s="362"/>
      <c r="L98" s="362"/>
      <c r="M98" s="362"/>
      <c r="N98" s="362"/>
      <c r="O98" s="362"/>
      <c r="P98" s="362"/>
      <c r="Q98" s="362"/>
      <c r="R98" s="362"/>
      <c r="S98" s="362"/>
      <c r="T98" s="362"/>
      <c r="U98" s="362"/>
      <c r="V98" s="362"/>
      <c r="W98" s="362"/>
      <c r="X98" s="362"/>
      <c r="Y98" s="362"/>
      <c r="Z98" s="362"/>
      <c r="AA98" s="362"/>
      <c r="AB98" s="362"/>
      <c r="AC98" s="362"/>
      <c r="AD98" s="362"/>
      <c r="AE98" s="362"/>
      <c r="AF98" s="362"/>
    </row>
    <row r="99" spans="1:32" s="316" customFormat="1" ht="12.95" customHeight="1" x14ac:dyDescent="0.2">
      <c r="A99" s="346"/>
      <c r="B99" s="362"/>
      <c r="C99" s="362"/>
      <c r="D99" s="362"/>
      <c r="E99" s="362"/>
      <c r="F99" s="362"/>
      <c r="G99" s="362"/>
      <c r="H99" s="362"/>
      <c r="I99" s="362"/>
      <c r="J99" s="362"/>
      <c r="K99" s="362"/>
      <c r="L99" s="362"/>
      <c r="M99" s="362"/>
      <c r="N99" s="362"/>
      <c r="O99" s="362"/>
      <c r="P99" s="362"/>
      <c r="Q99" s="362"/>
      <c r="R99" s="362"/>
      <c r="S99" s="362"/>
      <c r="T99" s="362"/>
      <c r="U99" s="362"/>
      <c r="V99" s="362"/>
      <c r="W99" s="362"/>
      <c r="X99" s="362"/>
      <c r="Y99" s="362"/>
      <c r="Z99" s="362"/>
      <c r="AA99" s="362"/>
      <c r="AB99" s="362"/>
      <c r="AC99" s="362"/>
      <c r="AD99" s="362"/>
      <c r="AE99" s="362"/>
      <c r="AF99" s="362"/>
    </row>
    <row r="100" spans="1:32" s="316" customFormat="1" ht="24" customHeight="1" x14ac:dyDescent="0.2">
      <c r="A100" s="346"/>
      <c r="B100" s="362"/>
      <c r="C100" s="362"/>
      <c r="D100" s="362"/>
      <c r="E100" s="362"/>
      <c r="F100" s="362"/>
      <c r="G100" s="362"/>
      <c r="H100" s="362"/>
      <c r="I100" s="362"/>
      <c r="J100" s="362"/>
      <c r="K100" s="362"/>
      <c r="L100" s="362"/>
      <c r="M100" s="362"/>
      <c r="N100" s="362"/>
      <c r="O100" s="362"/>
      <c r="P100" s="362"/>
      <c r="Q100" s="362"/>
      <c r="R100" s="362"/>
      <c r="S100" s="362"/>
      <c r="T100" s="362"/>
      <c r="U100" s="362"/>
      <c r="V100" s="362"/>
      <c r="W100" s="362"/>
      <c r="X100" s="362"/>
      <c r="Y100" s="362"/>
      <c r="Z100" s="362"/>
      <c r="AA100" s="362"/>
      <c r="AB100" s="362"/>
      <c r="AC100" s="362"/>
      <c r="AD100" s="362"/>
      <c r="AE100" s="362"/>
      <c r="AF100" s="362"/>
    </row>
    <row r="101" spans="1:32" s="316" customFormat="1" ht="12.95" customHeight="1" x14ac:dyDescent="0.2">
      <c r="A101" s="346"/>
      <c r="B101" s="362"/>
      <c r="C101" s="362"/>
      <c r="D101" s="362"/>
      <c r="E101" s="362"/>
      <c r="F101" s="362"/>
      <c r="G101" s="362"/>
      <c r="H101" s="362"/>
      <c r="I101" s="362"/>
      <c r="J101" s="362"/>
      <c r="K101" s="362"/>
      <c r="L101" s="362"/>
      <c r="M101" s="362"/>
      <c r="N101" s="362"/>
      <c r="O101" s="362"/>
      <c r="P101" s="362"/>
      <c r="Q101" s="362"/>
      <c r="R101" s="362"/>
      <c r="S101" s="362"/>
      <c r="T101" s="362"/>
      <c r="U101" s="362"/>
      <c r="V101" s="362"/>
      <c r="W101" s="362"/>
      <c r="X101" s="362"/>
      <c r="Y101" s="362"/>
      <c r="Z101" s="362"/>
      <c r="AA101" s="362"/>
      <c r="AB101" s="362"/>
      <c r="AC101" s="362"/>
      <c r="AD101" s="362"/>
      <c r="AE101" s="362"/>
      <c r="AF101" s="362"/>
    </row>
    <row r="102" spans="1:32" s="316" customFormat="1" ht="12.95" customHeight="1" x14ac:dyDescent="0.2">
      <c r="A102" s="346"/>
      <c r="B102" s="362"/>
      <c r="C102" s="362"/>
      <c r="D102" s="362"/>
      <c r="E102" s="362"/>
      <c r="F102" s="362"/>
      <c r="G102" s="362"/>
      <c r="H102" s="362"/>
      <c r="I102" s="362"/>
      <c r="J102" s="362"/>
      <c r="K102" s="362"/>
      <c r="L102" s="362"/>
      <c r="M102" s="362"/>
      <c r="N102" s="362"/>
      <c r="O102" s="362"/>
      <c r="P102" s="362"/>
      <c r="Q102" s="362"/>
      <c r="R102" s="362"/>
      <c r="S102" s="362"/>
      <c r="T102" s="362"/>
      <c r="U102" s="362"/>
      <c r="V102" s="362"/>
      <c r="W102" s="362"/>
      <c r="X102" s="362"/>
      <c r="Y102" s="362"/>
      <c r="Z102" s="362"/>
      <c r="AA102" s="362"/>
      <c r="AB102" s="362"/>
      <c r="AC102" s="362"/>
      <c r="AD102" s="362"/>
      <c r="AE102" s="362"/>
      <c r="AF102" s="362"/>
    </row>
    <row r="103" spans="1:32" s="316" customFormat="1" ht="12.95" customHeight="1" x14ac:dyDescent="0.2">
      <c r="A103" s="346"/>
      <c r="B103" s="362"/>
      <c r="C103" s="362"/>
      <c r="D103" s="362"/>
      <c r="E103" s="362"/>
      <c r="F103" s="362"/>
      <c r="G103" s="362"/>
      <c r="H103" s="362"/>
      <c r="I103" s="362"/>
      <c r="J103" s="362"/>
      <c r="K103" s="362"/>
      <c r="L103" s="362"/>
      <c r="M103" s="362"/>
      <c r="N103" s="362"/>
      <c r="O103" s="362"/>
      <c r="P103" s="362"/>
      <c r="Q103" s="362"/>
      <c r="R103" s="362"/>
      <c r="S103" s="362"/>
      <c r="T103" s="362"/>
      <c r="U103" s="362"/>
      <c r="V103" s="362"/>
      <c r="W103" s="362"/>
      <c r="X103" s="362"/>
      <c r="Y103" s="362"/>
      <c r="Z103" s="362"/>
      <c r="AA103" s="362"/>
      <c r="AB103" s="362"/>
      <c r="AC103" s="362"/>
      <c r="AD103" s="362"/>
      <c r="AE103" s="362"/>
      <c r="AF103" s="362"/>
    </row>
    <row r="104" spans="1:32" s="316" customFormat="1" ht="12.95" customHeight="1" x14ac:dyDescent="0.2">
      <c r="A104" s="346"/>
      <c r="B104" s="362"/>
      <c r="C104" s="362"/>
      <c r="D104" s="362"/>
      <c r="E104" s="362"/>
      <c r="F104" s="362"/>
      <c r="G104" s="362"/>
      <c r="H104" s="362"/>
      <c r="I104" s="362"/>
      <c r="J104" s="362"/>
      <c r="K104" s="362"/>
      <c r="L104" s="362"/>
      <c r="M104" s="362"/>
      <c r="N104" s="362"/>
      <c r="O104" s="362"/>
      <c r="P104" s="362"/>
      <c r="Q104" s="362"/>
      <c r="R104" s="362"/>
      <c r="S104" s="362"/>
      <c r="T104" s="362"/>
      <c r="U104" s="362"/>
      <c r="V104" s="362"/>
      <c r="W104" s="362"/>
      <c r="X104" s="362"/>
      <c r="Y104" s="362"/>
      <c r="Z104" s="362"/>
      <c r="AA104" s="362"/>
      <c r="AB104" s="362"/>
      <c r="AC104" s="362"/>
      <c r="AD104" s="362"/>
      <c r="AE104" s="362"/>
      <c r="AF104" s="362"/>
    </row>
    <row r="105" spans="1:32" s="316" customFormat="1" ht="12.95" customHeight="1" x14ac:dyDescent="0.2">
      <c r="A105" s="346"/>
      <c r="B105" s="362"/>
      <c r="C105" s="362"/>
      <c r="D105" s="362"/>
      <c r="E105" s="362"/>
      <c r="F105" s="362"/>
      <c r="G105" s="362"/>
      <c r="H105" s="362"/>
      <c r="I105" s="362"/>
      <c r="J105" s="362"/>
      <c r="K105" s="362"/>
      <c r="L105" s="362"/>
      <c r="M105" s="362"/>
      <c r="N105" s="362"/>
      <c r="O105" s="362"/>
      <c r="P105" s="362"/>
      <c r="Q105" s="362"/>
      <c r="R105" s="362"/>
      <c r="S105" s="362"/>
      <c r="T105" s="362"/>
      <c r="U105" s="362"/>
      <c r="V105" s="362"/>
      <c r="W105" s="362"/>
      <c r="X105" s="362"/>
      <c r="Y105" s="362"/>
      <c r="Z105" s="362"/>
      <c r="AA105" s="362"/>
      <c r="AB105" s="362"/>
      <c r="AC105" s="362"/>
      <c r="AD105" s="362"/>
      <c r="AE105" s="362"/>
      <c r="AF105" s="362"/>
    </row>
    <row r="106" spans="1:32" s="316" customFormat="1" ht="12.95" customHeight="1" x14ac:dyDescent="0.2">
      <c r="A106" s="346"/>
      <c r="B106" s="362"/>
      <c r="C106" s="362"/>
      <c r="D106" s="362"/>
      <c r="E106" s="362"/>
      <c r="F106" s="362"/>
      <c r="G106" s="362"/>
      <c r="H106" s="362"/>
      <c r="I106" s="362"/>
      <c r="J106" s="362"/>
      <c r="K106" s="362"/>
      <c r="L106" s="362"/>
      <c r="M106" s="362"/>
      <c r="N106" s="362"/>
      <c r="O106" s="362"/>
      <c r="P106" s="362"/>
      <c r="Q106" s="362"/>
      <c r="R106" s="362"/>
      <c r="S106" s="362"/>
      <c r="T106" s="362"/>
      <c r="U106" s="362"/>
      <c r="V106" s="362"/>
      <c r="W106" s="362"/>
      <c r="X106" s="362"/>
      <c r="Y106" s="362"/>
      <c r="Z106" s="362"/>
      <c r="AA106" s="362"/>
      <c r="AB106" s="362"/>
      <c r="AC106" s="362"/>
      <c r="AD106" s="362"/>
      <c r="AE106" s="362"/>
      <c r="AF106" s="362"/>
    </row>
    <row r="107" spans="1:32" s="316" customFormat="1" ht="12.95" customHeight="1" x14ac:dyDescent="0.2">
      <c r="A107" s="346"/>
      <c r="B107" s="362"/>
      <c r="C107" s="362"/>
      <c r="D107" s="362"/>
      <c r="E107" s="362"/>
      <c r="F107" s="362"/>
      <c r="G107" s="362"/>
      <c r="H107" s="362"/>
      <c r="I107" s="362"/>
      <c r="J107" s="362"/>
      <c r="K107" s="362"/>
      <c r="L107" s="362"/>
      <c r="M107" s="362"/>
      <c r="N107" s="362"/>
      <c r="O107" s="362"/>
      <c r="P107" s="362"/>
      <c r="Q107" s="362"/>
      <c r="R107" s="362"/>
      <c r="S107" s="362"/>
      <c r="T107" s="362"/>
      <c r="U107" s="362"/>
      <c r="V107" s="362"/>
      <c r="W107" s="362"/>
      <c r="X107" s="362"/>
      <c r="Y107" s="362"/>
      <c r="Z107" s="362"/>
      <c r="AA107" s="362"/>
      <c r="AB107" s="362"/>
      <c r="AC107" s="362"/>
      <c r="AD107" s="362"/>
      <c r="AE107" s="362"/>
      <c r="AF107" s="362"/>
    </row>
    <row r="108" spans="1:32" s="310" customFormat="1" ht="12.95" customHeight="1" x14ac:dyDescent="0.2">
      <c r="A108" s="141"/>
      <c r="B108" s="577"/>
      <c r="C108" s="577"/>
      <c r="D108" s="577"/>
      <c r="E108" s="577"/>
      <c r="F108" s="577"/>
      <c r="G108" s="577"/>
      <c r="H108" s="577"/>
      <c r="I108" s="577"/>
      <c r="J108" s="577"/>
      <c r="K108" s="577"/>
      <c r="L108" s="577"/>
      <c r="M108" s="577"/>
      <c r="N108" s="577"/>
      <c r="O108" s="577"/>
      <c r="P108" s="577"/>
      <c r="Q108" s="577"/>
      <c r="R108" s="577"/>
      <c r="S108" s="577"/>
      <c r="T108" s="577"/>
      <c r="U108" s="577"/>
      <c r="V108" s="577"/>
      <c r="W108" s="577"/>
      <c r="X108" s="577"/>
      <c r="Y108" s="577"/>
      <c r="Z108" s="577"/>
      <c r="AA108" s="577"/>
      <c r="AB108" s="577"/>
      <c r="AC108" s="577"/>
      <c r="AD108" s="577"/>
      <c r="AE108" s="577"/>
      <c r="AF108" s="577"/>
    </row>
    <row r="109" spans="1:32" s="316" customFormat="1" ht="12.95" customHeight="1" x14ac:dyDescent="0.2">
      <c r="A109" s="346"/>
      <c r="B109" s="362"/>
      <c r="C109" s="362"/>
      <c r="D109" s="362"/>
      <c r="E109" s="362"/>
      <c r="F109" s="362"/>
      <c r="G109" s="362"/>
      <c r="H109" s="362"/>
      <c r="I109" s="362"/>
      <c r="J109" s="362"/>
      <c r="K109" s="362"/>
      <c r="L109" s="362"/>
      <c r="M109" s="362"/>
      <c r="N109" s="362"/>
      <c r="O109" s="362"/>
      <c r="P109" s="362"/>
      <c r="Q109" s="362"/>
      <c r="R109" s="362"/>
      <c r="S109" s="362"/>
      <c r="T109" s="362"/>
      <c r="U109" s="362"/>
      <c r="V109" s="362"/>
      <c r="W109" s="362"/>
      <c r="X109" s="362"/>
      <c r="Y109" s="362"/>
      <c r="Z109" s="362"/>
      <c r="AA109" s="362"/>
      <c r="AB109" s="362"/>
      <c r="AC109" s="362"/>
      <c r="AD109" s="362"/>
      <c r="AE109" s="362"/>
      <c r="AF109" s="362"/>
    </row>
    <row r="110" spans="1:32" s="316" customFormat="1" ht="12.95" customHeight="1" x14ac:dyDescent="0.2">
      <c r="A110" s="346"/>
      <c r="B110" s="362"/>
      <c r="C110" s="362"/>
      <c r="D110" s="362"/>
      <c r="E110" s="362"/>
      <c r="F110" s="362"/>
      <c r="G110" s="362"/>
      <c r="H110" s="362"/>
      <c r="I110" s="362"/>
      <c r="J110" s="362"/>
      <c r="K110" s="362"/>
      <c r="L110" s="362"/>
      <c r="M110" s="362"/>
      <c r="N110" s="362"/>
      <c r="O110" s="362"/>
      <c r="P110" s="362"/>
      <c r="Q110" s="362"/>
      <c r="R110" s="362"/>
      <c r="S110" s="362"/>
      <c r="T110" s="362"/>
      <c r="U110" s="362"/>
      <c r="V110" s="362"/>
      <c r="W110" s="362"/>
      <c r="X110" s="362"/>
      <c r="Y110" s="362"/>
      <c r="Z110" s="362"/>
      <c r="AA110" s="362"/>
      <c r="AB110" s="362"/>
      <c r="AC110" s="362"/>
      <c r="AD110" s="362"/>
      <c r="AE110" s="362"/>
      <c r="AF110" s="362"/>
    </row>
    <row r="111" spans="1:32" s="316" customFormat="1" ht="12.95" customHeight="1" x14ac:dyDescent="0.2">
      <c r="A111" s="346"/>
      <c r="B111" s="362"/>
      <c r="C111" s="362"/>
      <c r="D111" s="362"/>
      <c r="E111" s="362"/>
      <c r="F111" s="362"/>
      <c r="G111" s="362"/>
      <c r="H111" s="362"/>
      <c r="I111" s="362"/>
      <c r="J111" s="362"/>
      <c r="K111" s="362"/>
      <c r="L111" s="362"/>
      <c r="M111" s="362"/>
      <c r="N111" s="362"/>
      <c r="O111" s="362"/>
      <c r="P111" s="362"/>
      <c r="Q111" s="362"/>
      <c r="R111" s="362"/>
      <c r="S111" s="362"/>
      <c r="T111" s="362"/>
      <c r="U111" s="362"/>
      <c r="V111" s="362"/>
      <c r="W111" s="362"/>
      <c r="X111" s="362"/>
      <c r="Y111" s="362"/>
      <c r="Z111" s="362"/>
      <c r="AA111" s="362"/>
      <c r="AB111" s="362"/>
      <c r="AC111" s="362"/>
      <c r="AD111" s="362"/>
      <c r="AE111" s="362"/>
      <c r="AF111" s="362"/>
    </row>
    <row r="112" spans="1:32" s="316" customFormat="1" ht="12.95" customHeight="1" x14ac:dyDescent="0.2">
      <c r="A112" s="346"/>
      <c r="B112" s="362"/>
      <c r="C112" s="362"/>
      <c r="D112" s="362"/>
      <c r="E112" s="362"/>
      <c r="F112" s="362"/>
      <c r="G112" s="362"/>
      <c r="H112" s="362"/>
      <c r="I112" s="362"/>
      <c r="J112" s="362"/>
      <c r="K112" s="362"/>
      <c r="L112" s="362"/>
      <c r="M112" s="362"/>
      <c r="N112" s="362"/>
      <c r="O112" s="362"/>
      <c r="P112" s="362"/>
      <c r="Q112" s="362"/>
      <c r="R112" s="362"/>
      <c r="S112" s="362"/>
      <c r="T112" s="362"/>
      <c r="U112" s="362"/>
      <c r="V112" s="362"/>
      <c r="W112" s="362"/>
      <c r="X112" s="362"/>
      <c r="Y112" s="362"/>
      <c r="Z112" s="362"/>
      <c r="AA112" s="362"/>
      <c r="AB112" s="362"/>
      <c r="AC112" s="362"/>
      <c r="AD112" s="362"/>
      <c r="AE112" s="362"/>
      <c r="AF112" s="362"/>
    </row>
    <row r="113" spans="1:32" s="316" customFormat="1" ht="12.95" customHeight="1" x14ac:dyDescent="0.2">
      <c r="A113" s="346"/>
      <c r="B113" s="362"/>
      <c r="C113" s="362"/>
      <c r="D113" s="362"/>
      <c r="E113" s="362"/>
      <c r="F113" s="362"/>
      <c r="G113" s="362"/>
      <c r="H113" s="362"/>
      <c r="I113" s="362"/>
      <c r="J113" s="362"/>
      <c r="K113" s="362"/>
      <c r="L113" s="362"/>
      <c r="M113" s="362"/>
      <c r="N113" s="362"/>
      <c r="O113" s="362"/>
      <c r="P113" s="362"/>
      <c r="Q113" s="362"/>
      <c r="R113" s="362"/>
      <c r="S113" s="362"/>
      <c r="T113" s="362"/>
      <c r="U113" s="362"/>
      <c r="V113" s="362"/>
      <c r="W113" s="362"/>
      <c r="X113" s="362"/>
      <c r="Y113" s="362"/>
      <c r="Z113" s="362"/>
      <c r="AA113" s="362"/>
      <c r="AB113" s="362"/>
      <c r="AC113" s="362"/>
      <c r="AD113" s="362"/>
      <c r="AE113" s="362"/>
      <c r="AF113" s="362"/>
    </row>
    <row r="114" spans="1:32" s="316" customFormat="1" ht="12.95" customHeight="1" x14ac:dyDescent="0.2">
      <c r="A114" s="346"/>
      <c r="B114" s="362"/>
      <c r="C114" s="362"/>
      <c r="D114" s="362"/>
      <c r="E114" s="362"/>
      <c r="F114" s="362"/>
      <c r="G114" s="362"/>
      <c r="H114" s="362"/>
      <c r="I114" s="362"/>
      <c r="J114" s="362"/>
      <c r="K114" s="362"/>
      <c r="L114" s="362"/>
      <c r="M114" s="362"/>
      <c r="N114" s="362"/>
      <c r="O114" s="362"/>
      <c r="P114" s="362"/>
      <c r="Q114" s="362"/>
      <c r="R114" s="362"/>
      <c r="S114" s="362"/>
      <c r="T114" s="362"/>
      <c r="U114" s="362"/>
      <c r="V114" s="362"/>
      <c r="W114" s="362"/>
      <c r="X114" s="362"/>
      <c r="Y114" s="362"/>
      <c r="Z114" s="362"/>
      <c r="AA114" s="362"/>
      <c r="AB114" s="362"/>
      <c r="AC114" s="362"/>
      <c r="AD114" s="362"/>
      <c r="AE114" s="362"/>
      <c r="AF114" s="362"/>
    </row>
    <row r="115" spans="1:32" s="316" customFormat="1" ht="12.95" customHeight="1" x14ac:dyDescent="0.2">
      <c r="A115" s="346"/>
      <c r="B115" s="362"/>
      <c r="C115" s="362"/>
      <c r="D115" s="362"/>
      <c r="E115" s="362"/>
      <c r="F115" s="362"/>
      <c r="G115" s="362"/>
      <c r="H115" s="362"/>
      <c r="I115" s="362"/>
      <c r="J115" s="362"/>
      <c r="K115" s="362"/>
      <c r="L115" s="362"/>
      <c r="M115" s="362"/>
      <c r="N115" s="362"/>
      <c r="O115" s="362"/>
      <c r="P115" s="362"/>
      <c r="Q115" s="362"/>
      <c r="R115" s="362"/>
      <c r="S115" s="362"/>
      <c r="T115" s="362"/>
      <c r="U115" s="362"/>
      <c r="V115" s="362"/>
      <c r="W115" s="362"/>
      <c r="X115" s="362"/>
      <c r="Y115" s="362"/>
      <c r="Z115" s="362"/>
      <c r="AA115" s="362"/>
      <c r="AB115" s="362"/>
      <c r="AC115" s="362"/>
      <c r="AD115" s="362"/>
      <c r="AE115" s="362"/>
      <c r="AF115" s="362"/>
    </row>
    <row r="116" spans="1:32" s="316" customFormat="1" ht="12.95" customHeight="1" x14ac:dyDescent="0.2">
      <c r="A116" s="346"/>
      <c r="B116" s="362"/>
      <c r="C116" s="362"/>
      <c r="D116" s="362"/>
      <c r="E116" s="362"/>
      <c r="F116" s="362"/>
      <c r="G116" s="362"/>
      <c r="H116" s="362"/>
      <c r="I116" s="362"/>
      <c r="J116" s="362"/>
      <c r="K116" s="362"/>
      <c r="L116" s="362"/>
      <c r="M116" s="362"/>
      <c r="N116" s="362"/>
      <c r="O116" s="362"/>
      <c r="P116" s="362"/>
      <c r="Q116" s="362"/>
      <c r="R116" s="362"/>
      <c r="S116" s="362"/>
      <c r="T116" s="362"/>
      <c r="U116" s="362"/>
      <c r="V116" s="362"/>
      <c r="W116" s="362"/>
      <c r="X116" s="362"/>
      <c r="Y116" s="362"/>
      <c r="Z116" s="362"/>
      <c r="AA116" s="362"/>
      <c r="AB116" s="362"/>
      <c r="AC116" s="362"/>
      <c r="AD116" s="362"/>
      <c r="AE116" s="362"/>
      <c r="AF116" s="362"/>
    </row>
    <row r="117" spans="1:32" s="316" customFormat="1" ht="12.95" customHeight="1" x14ac:dyDescent="0.2">
      <c r="A117" s="346"/>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row>
    <row r="118" spans="1:32" s="316" customFormat="1" ht="24" customHeight="1" x14ac:dyDescent="0.2">
      <c r="A118" s="346"/>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row>
    <row r="119" spans="1:32" s="316" customFormat="1" ht="12.95" customHeight="1" x14ac:dyDescent="0.2">
      <c r="A119" s="346"/>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row>
    <row r="120" spans="1:32" s="316" customFormat="1" ht="12.95" customHeight="1" x14ac:dyDescent="0.2">
      <c r="A120" s="346"/>
      <c r="B120" s="362"/>
      <c r="C120" s="362"/>
      <c r="D120" s="362"/>
      <c r="E120" s="362"/>
      <c r="F120" s="362"/>
      <c r="G120" s="362"/>
      <c r="H120" s="362"/>
      <c r="I120" s="362"/>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row>
    <row r="121" spans="1:32" s="316" customFormat="1" ht="12.95" customHeight="1" x14ac:dyDescent="0.2">
      <c r="A121" s="346"/>
      <c r="B121" s="362"/>
      <c r="C121" s="362"/>
      <c r="D121" s="362"/>
      <c r="E121" s="362"/>
      <c r="F121" s="362"/>
      <c r="G121" s="362"/>
      <c r="H121" s="362"/>
      <c r="I121" s="362"/>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row>
    <row r="122" spans="1:32" s="310" customFormat="1" ht="12.95" customHeight="1" x14ac:dyDescent="0.2">
      <c r="A122" s="141"/>
      <c r="B122" s="577"/>
      <c r="C122" s="577"/>
      <c r="D122" s="577"/>
      <c r="E122" s="577"/>
      <c r="F122" s="577"/>
      <c r="G122" s="577"/>
      <c r="H122" s="577"/>
      <c r="I122" s="577"/>
      <c r="J122" s="577"/>
      <c r="K122" s="577"/>
      <c r="L122" s="577"/>
      <c r="M122" s="577"/>
      <c r="N122" s="577"/>
      <c r="O122" s="577"/>
      <c r="P122" s="577"/>
      <c r="Q122" s="577"/>
      <c r="R122" s="577"/>
      <c r="S122" s="577"/>
      <c r="T122" s="577"/>
      <c r="U122" s="577"/>
      <c r="V122" s="577"/>
      <c r="W122" s="577"/>
      <c r="X122" s="577"/>
      <c r="Y122" s="577"/>
      <c r="Z122" s="577"/>
      <c r="AA122" s="577"/>
      <c r="AB122" s="577"/>
      <c r="AC122" s="577"/>
      <c r="AD122" s="577"/>
      <c r="AE122" s="577"/>
      <c r="AF122" s="577"/>
    </row>
    <row r="123" spans="1:32" s="316" customFormat="1" ht="12.95" customHeight="1" x14ac:dyDescent="0.2">
      <c r="A123" s="346"/>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row>
    <row r="124" spans="1:32" s="316" customFormat="1" ht="12.95" customHeight="1" x14ac:dyDescent="0.2">
      <c r="A124" s="346"/>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row>
    <row r="125" spans="1:32" s="316" customFormat="1" ht="12.95" customHeight="1" x14ac:dyDescent="0.2">
      <c r="A125" s="346"/>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row>
    <row r="126" spans="1:32" s="316" customFormat="1" ht="12.95" customHeight="1" x14ac:dyDescent="0.2">
      <c r="A126" s="346"/>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row>
    <row r="127" spans="1:32" s="316" customFormat="1" ht="12.95" customHeight="1" x14ac:dyDescent="0.2">
      <c r="A127" s="346"/>
      <c r="B127" s="362"/>
      <c r="C127" s="362"/>
      <c r="D127" s="362"/>
      <c r="E127" s="362"/>
      <c r="F127" s="362"/>
      <c r="G127" s="362"/>
      <c r="H127" s="362"/>
      <c r="I127" s="362"/>
      <c r="J127" s="362"/>
      <c r="K127" s="362"/>
      <c r="L127" s="362"/>
      <c r="M127" s="362"/>
      <c r="N127" s="362"/>
      <c r="O127" s="362"/>
      <c r="P127" s="362"/>
      <c r="Q127" s="362"/>
      <c r="R127" s="362"/>
      <c r="S127" s="362"/>
      <c r="T127" s="362"/>
      <c r="U127" s="362"/>
      <c r="V127" s="362"/>
      <c r="W127" s="362"/>
      <c r="X127" s="362"/>
      <c r="Y127" s="362"/>
      <c r="Z127" s="362"/>
      <c r="AA127" s="362"/>
      <c r="AB127" s="362"/>
      <c r="AC127" s="362"/>
      <c r="AD127" s="362"/>
      <c r="AE127" s="362"/>
      <c r="AF127" s="362"/>
    </row>
    <row r="128" spans="1:32" s="316" customFormat="1" ht="12.95" customHeight="1" x14ac:dyDescent="0.2">
      <c r="A128" s="346"/>
      <c r="B128" s="362"/>
      <c r="C128" s="362"/>
      <c r="D128" s="362"/>
      <c r="E128" s="362"/>
      <c r="F128" s="362"/>
      <c r="G128" s="362"/>
      <c r="H128" s="362"/>
      <c r="I128" s="362"/>
      <c r="J128" s="362"/>
      <c r="K128" s="362"/>
      <c r="L128" s="362"/>
      <c r="M128" s="362"/>
      <c r="N128" s="362"/>
      <c r="O128" s="362"/>
      <c r="P128" s="362"/>
      <c r="Q128" s="362"/>
      <c r="R128" s="362"/>
      <c r="S128" s="362"/>
      <c r="T128" s="362"/>
      <c r="U128" s="362"/>
      <c r="V128" s="362"/>
      <c r="W128" s="362"/>
      <c r="X128" s="362"/>
      <c r="Y128" s="362"/>
      <c r="Z128" s="362"/>
      <c r="AA128" s="362"/>
      <c r="AB128" s="362"/>
      <c r="AC128" s="362"/>
      <c r="AD128" s="362"/>
      <c r="AE128" s="362"/>
      <c r="AF128" s="362"/>
    </row>
    <row r="129" spans="1:32" s="316" customFormat="1" ht="12.95" customHeight="1" x14ac:dyDescent="0.2">
      <c r="A129" s="346"/>
      <c r="B129" s="362"/>
      <c r="C129" s="362"/>
      <c r="D129" s="362"/>
      <c r="E129" s="362"/>
      <c r="F129" s="362"/>
      <c r="G129" s="362"/>
      <c r="H129" s="362"/>
      <c r="I129" s="362"/>
      <c r="J129" s="362"/>
      <c r="K129" s="362"/>
      <c r="L129" s="362"/>
      <c r="M129" s="362"/>
      <c r="N129" s="362"/>
      <c r="O129" s="362"/>
      <c r="P129" s="362"/>
      <c r="Q129" s="362"/>
      <c r="R129" s="362"/>
      <c r="S129" s="362"/>
      <c r="T129" s="362"/>
      <c r="U129" s="362"/>
      <c r="V129" s="362"/>
      <c r="W129" s="362"/>
      <c r="X129" s="362"/>
      <c r="Y129" s="362"/>
      <c r="Z129" s="362"/>
      <c r="AA129" s="362"/>
      <c r="AB129" s="362"/>
      <c r="AC129" s="362"/>
      <c r="AD129" s="362"/>
      <c r="AE129" s="362"/>
      <c r="AF129" s="362"/>
    </row>
    <row r="130" spans="1:32" s="310" customFormat="1" ht="12.95" customHeight="1" x14ac:dyDescent="0.2">
      <c r="A130" s="141"/>
      <c r="B130" s="577"/>
      <c r="C130" s="577"/>
      <c r="D130" s="577"/>
      <c r="E130" s="577"/>
      <c r="F130" s="577"/>
      <c r="G130" s="577"/>
      <c r="H130" s="577"/>
      <c r="I130" s="577"/>
      <c r="J130" s="577"/>
      <c r="K130" s="577"/>
      <c r="L130" s="577"/>
      <c r="M130" s="577"/>
      <c r="N130" s="577"/>
      <c r="O130" s="577"/>
      <c r="P130" s="577"/>
      <c r="Q130" s="577"/>
      <c r="R130" s="577"/>
      <c r="S130" s="577"/>
      <c r="T130" s="577"/>
      <c r="U130" s="577"/>
      <c r="V130" s="577"/>
      <c r="W130" s="577"/>
      <c r="X130" s="577"/>
      <c r="Y130" s="577"/>
      <c r="Z130" s="577"/>
      <c r="AA130" s="577"/>
      <c r="AB130" s="577"/>
      <c r="AC130" s="577"/>
      <c r="AD130" s="577"/>
      <c r="AE130" s="577"/>
      <c r="AF130" s="577"/>
    </row>
    <row r="131" spans="1:32" s="316" customFormat="1" ht="12.95" customHeight="1" x14ac:dyDescent="0.2">
      <c r="A131" s="346"/>
      <c r="B131" s="362"/>
      <c r="C131" s="362"/>
      <c r="D131" s="362"/>
      <c r="E131" s="362"/>
      <c r="F131" s="362"/>
      <c r="G131" s="362"/>
      <c r="H131" s="362"/>
      <c r="I131" s="362"/>
      <c r="J131" s="362"/>
      <c r="K131" s="362"/>
      <c r="L131" s="362"/>
      <c r="M131" s="362"/>
      <c r="N131" s="362"/>
      <c r="O131" s="362"/>
      <c r="P131" s="362"/>
      <c r="Q131" s="362"/>
      <c r="R131" s="362"/>
      <c r="S131" s="362"/>
      <c r="T131" s="362"/>
      <c r="U131" s="362"/>
      <c r="V131" s="362"/>
      <c r="W131" s="362"/>
      <c r="X131" s="362"/>
      <c r="Y131" s="362"/>
      <c r="Z131" s="362"/>
      <c r="AA131" s="362"/>
      <c r="AB131" s="362"/>
      <c r="AC131" s="362"/>
      <c r="AD131" s="362"/>
      <c r="AE131" s="362"/>
      <c r="AF131" s="362"/>
    </row>
    <row r="132" spans="1:32" s="316" customFormat="1" ht="12.95" customHeight="1" x14ac:dyDescent="0.2">
      <c r="A132" s="346"/>
      <c r="B132" s="362"/>
      <c r="C132" s="362"/>
      <c r="D132" s="362"/>
      <c r="E132" s="362"/>
      <c r="F132" s="362"/>
      <c r="G132" s="362"/>
      <c r="H132" s="362"/>
      <c r="I132" s="362"/>
      <c r="J132" s="362"/>
      <c r="K132" s="362"/>
      <c r="L132" s="362"/>
      <c r="M132" s="362"/>
      <c r="N132" s="362"/>
      <c r="O132" s="362"/>
      <c r="P132" s="362"/>
      <c r="Q132" s="362"/>
      <c r="R132" s="362"/>
      <c r="S132" s="362"/>
      <c r="T132" s="362"/>
      <c r="U132" s="362"/>
      <c r="V132" s="362"/>
      <c r="W132" s="362"/>
      <c r="X132" s="362"/>
      <c r="Y132" s="362"/>
      <c r="Z132" s="362"/>
      <c r="AA132" s="362"/>
      <c r="AB132" s="362"/>
      <c r="AC132" s="362"/>
      <c r="AD132" s="362"/>
      <c r="AE132" s="362"/>
      <c r="AF132" s="362"/>
    </row>
    <row r="133" spans="1:32" s="316" customFormat="1" ht="12.95" customHeight="1" x14ac:dyDescent="0.2">
      <c r="A133" s="346"/>
      <c r="B133" s="362"/>
      <c r="C133" s="362"/>
      <c r="D133" s="362"/>
      <c r="E133" s="362"/>
      <c r="F133" s="362"/>
      <c r="G133" s="362"/>
      <c r="H133" s="362"/>
      <c r="I133" s="362"/>
      <c r="J133" s="362"/>
      <c r="K133" s="362"/>
      <c r="L133" s="362"/>
      <c r="M133" s="362"/>
      <c r="N133" s="362"/>
      <c r="O133" s="362"/>
      <c r="P133" s="362"/>
      <c r="Q133" s="362"/>
      <c r="R133" s="362"/>
      <c r="S133" s="362"/>
      <c r="T133" s="362"/>
      <c r="U133" s="362"/>
      <c r="V133" s="362"/>
      <c r="W133" s="362"/>
      <c r="X133" s="362"/>
      <c r="Y133" s="362"/>
      <c r="Z133" s="362"/>
      <c r="AA133" s="362"/>
      <c r="AB133" s="362"/>
      <c r="AC133" s="362"/>
      <c r="AD133" s="362"/>
      <c r="AE133" s="362"/>
      <c r="AF133" s="362"/>
    </row>
    <row r="134" spans="1:32" s="316" customFormat="1" ht="12.95" customHeight="1" x14ac:dyDescent="0.2">
      <c r="A134" s="346"/>
      <c r="B134" s="362"/>
      <c r="C134" s="362"/>
      <c r="D134" s="362"/>
      <c r="E134" s="362"/>
      <c r="F134" s="362"/>
      <c r="G134" s="362"/>
      <c r="H134" s="362"/>
      <c r="I134" s="362"/>
      <c r="J134" s="362"/>
      <c r="K134" s="362"/>
      <c r="L134" s="362"/>
      <c r="M134" s="362"/>
      <c r="N134" s="362"/>
      <c r="O134" s="362"/>
      <c r="P134" s="362"/>
      <c r="Q134" s="362"/>
      <c r="R134" s="362"/>
      <c r="S134" s="362"/>
      <c r="T134" s="362"/>
      <c r="U134" s="362"/>
      <c r="V134" s="362"/>
      <c r="W134" s="362"/>
      <c r="X134" s="362"/>
      <c r="Y134" s="362"/>
      <c r="Z134" s="362"/>
      <c r="AA134" s="362"/>
      <c r="AB134" s="362"/>
      <c r="AC134" s="362"/>
      <c r="AD134" s="362"/>
      <c r="AE134" s="362"/>
      <c r="AF134" s="362"/>
    </row>
    <row r="135" spans="1:32" s="316" customFormat="1" ht="12.95" customHeight="1" x14ac:dyDescent="0.2">
      <c r="A135" s="346"/>
      <c r="B135" s="362"/>
      <c r="C135" s="362"/>
      <c r="D135" s="362"/>
      <c r="E135" s="362"/>
      <c r="F135" s="362"/>
      <c r="G135" s="362"/>
      <c r="H135" s="362"/>
      <c r="I135" s="362"/>
      <c r="J135" s="362"/>
      <c r="K135" s="362"/>
      <c r="L135" s="362"/>
      <c r="M135" s="362"/>
      <c r="N135" s="362"/>
      <c r="O135" s="362"/>
      <c r="P135" s="362"/>
      <c r="Q135" s="362"/>
      <c r="R135" s="362"/>
      <c r="S135" s="362"/>
      <c r="T135" s="362"/>
      <c r="U135" s="362"/>
      <c r="V135" s="362"/>
      <c r="W135" s="362"/>
      <c r="X135" s="362"/>
      <c r="Y135" s="362"/>
      <c r="Z135" s="362"/>
      <c r="AA135" s="362"/>
      <c r="AB135" s="362"/>
      <c r="AC135" s="362"/>
      <c r="AD135" s="362"/>
      <c r="AE135" s="362"/>
      <c r="AF135" s="362"/>
    </row>
    <row r="136" spans="1:32" s="316" customFormat="1" ht="12.95" customHeight="1" x14ac:dyDescent="0.2">
      <c r="A136" s="346"/>
      <c r="B136" s="362"/>
      <c r="C136" s="362"/>
      <c r="D136" s="362"/>
      <c r="E136" s="362"/>
      <c r="F136" s="362"/>
      <c r="G136" s="362"/>
      <c r="H136" s="362"/>
      <c r="I136" s="362"/>
      <c r="J136" s="362"/>
      <c r="K136" s="362"/>
      <c r="L136" s="362"/>
      <c r="M136" s="362"/>
      <c r="N136" s="362"/>
      <c r="O136" s="362"/>
      <c r="P136" s="362"/>
      <c r="Q136" s="362"/>
      <c r="R136" s="362"/>
      <c r="S136" s="362"/>
      <c r="T136" s="362"/>
      <c r="U136" s="362"/>
      <c r="V136" s="362"/>
      <c r="W136" s="362"/>
      <c r="X136" s="362"/>
      <c r="Y136" s="362"/>
      <c r="Z136" s="362"/>
      <c r="AA136" s="362"/>
      <c r="AB136" s="362"/>
      <c r="AC136" s="362"/>
      <c r="AD136" s="362"/>
      <c r="AE136" s="362"/>
      <c r="AF136" s="362"/>
    </row>
    <row r="137" spans="1:32" s="316" customFormat="1" ht="12.95" customHeight="1" x14ac:dyDescent="0.2">
      <c r="A137" s="346"/>
      <c r="B137" s="362"/>
      <c r="C137" s="362"/>
      <c r="D137" s="362"/>
      <c r="E137" s="362"/>
      <c r="F137" s="362"/>
      <c r="G137" s="362"/>
      <c r="H137" s="362"/>
      <c r="I137" s="362"/>
      <c r="J137" s="362"/>
      <c r="K137" s="362"/>
      <c r="L137" s="362"/>
      <c r="M137" s="362"/>
      <c r="N137" s="362"/>
      <c r="O137" s="362"/>
      <c r="P137" s="362"/>
      <c r="Q137" s="362"/>
      <c r="R137" s="362"/>
      <c r="S137" s="362"/>
      <c r="T137" s="362"/>
      <c r="U137" s="362"/>
      <c r="V137" s="362"/>
      <c r="W137" s="362"/>
      <c r="X137" s="362"/>
      <c r="Y137" s="362"/>
      <c r="Z137" s="362"/>
      <c r="AA137" s="362"/>
      <c r="AB137" s="362"/>
      <c r="AC137" s="362"/>
      <c r="AD137" s="362"/>
      <c r="AE137" s="362"/>
      <c r="AF137" s="362"/>
    </row>
    <row r="138" spans="1:32" s="316" customFormat="1" ht="12.95" customHeight="1" x14ac:dyDescent="0.2">
      <c r="A138" s="346"/>
      <c r="B138" s="362"/>
      <c r="C138" s="362"/>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row>
    <row r="139" spans="1:32" s="316" customFormat="1" ht="12.95" customHeight="1" x14ac:dyDescent="0.2">
      <c r="A139" s="346"/>
      <c r="B139" s="362"/>
      <c r="C139" s="362"/>
      <c r="D139" s="362"/>
      <c r="E139" s="362"/>
      <c r="F139" s="362"/>
      <c r="G139" s="362"/>
      <c r="H139" s="362"/>
      <c r="I139" s="362"/>
      <c r="J139" s="362"/>
      <c r="K139" s="362"/>
      <c r="L139" s="362"/>
      <c r="M139" s="362"/>
      <c r="N139" s="362"/>
      <c r="O139" s="362"/>
      <c r="P139" s="362"/>
      <c r="Q139" s="362"/>
      <c r="R139" s="362"/>
      <c r="S139" s="362"/>
      <c r="T139" s="362"/>
      <c r="U139" s="362"/>
      <c r="V139" s="362"/>
      <c r="W139" s="362"/>
      <c r="X139" s="362"/>
      <c r="Y139" s="362"/>
      <c r="Z139" s="362"/>
      <c r="AA139" s="362"/>
      <c r="AB139" s="362"/>
      <c r="AC139" s="362"/>
      <c r="AD139" s="362"/>
      <c r="AE139" s="362"/>
      <c r="AF139" s="362"/>
    </row>
    <row r="140" spans="1:32" s="316" customFormat="1" ht="24" customHeight="1" x14ac:dyDescent="0.2">
      <c r="A140" s="346"/>
      <c r="B140" s="362"/>
      <c r="C140" s="362"/>
      <c r="D140" s="362"/>
      <c r="E140" s="362"/>
      <c r="F140" s="362"/>
      <c r="G140" s="362"/>
      <c r="H140" s="362"/>
      <c r="I140" s="362"/>
      <c r="J140" s="362"/>
      <c r="K140" s="362"/>
      <c r="L140" s="362"/>
      <c r="M140" s="362"/>
      <c r="N140" s="362"/>
      <c r="O140" s="362"/>
      <c r="P140" s="362"/>
      <c r="Q140" s="362"/>
      <c r="R140" s="362"/>
      <c r="S140" s="362"/>
      <c r="T140" s="362"/>
      <c r="U140" s="362"/>
      <c r="V140" s="362"/>
      <c r="W140" s="362"/>
      <c r="X140" s="362"/>
      <c r="Y140" s="362"/>
      <c r="Z140" s="362"/>
      <c r="AA140" s="362"/>
      <c r="AB140" s="362"/>
      <c r="AC140" s="362"/>
      <c r="AD140" s="362"/>
      <c r="AE140" s="362"/>
      <c r="AF140" s="362"/>
    </row>
    <row r="141" spans="1:32" s="316" customFormat="1" ht="12.95" customHeight="1" x14ac:dyDescent="0.2">
      <c r="A141" s="346"/>
      <c r="B141" s="362"/>
      <c r="C141" s="362"/>
      <c r="D141" s="362"/>
      <c r="E141" s="362"/>
      <c r="F141" s="362"/>
      <c r="G141" s="362"/>
      <c r="H141" s="362"/>
      <c r="I141" s="362"/>
      <c r="J141" s="362"/>
      <c r="K141" s="362"/>
      <c r="L141" s="362"/>
      <c r="M141" s="362"/>
      <c r="N141" s="362"/>
      <c r="O141" s="362"/>
      <c r="P141" s="362"/>
      <c r="Q141" s="362"/>
      <c r="R141" s="362"/>
      <c r="S141" s="362"/>
      <c r="T141" s="362"/>
      <c r="U141" s="362"/>
      <c r="V141" s="362"/>
      <c r="W141" s="362"/>
      <c r="X141" s="362"/>
      <c r="Y141" s="362"/>
      <c r="Z141" s="362"/>
      <c r="AA141" s="362"/>
      <c r="AB141" s="362"/>
      <c r="AC141" s="362"/>
      <c r="AD141" s="362"/>
      <c r="AE141" s="362"/>
      <c r="AF141" s="362"/>
    </row>
    <row r="142" spans="1:32" s="316" customFormat="1" ht="12.95" customHeight="1" x14ac:dyDescent="0.2">
      <c r="A142" s="346"/>
      <c r="B142" s="362"/>
      <c r="C142" s="362"/>
      <c r="D142" s="362"/>
      <c r="E142" s="362"/>
      <c r="F142" s="362"/>
      <c r="G142" s="362"/>
      <c r="H142" s="362"/>
      <c r="I142" s="362"/>
      <c r="J142" s="362"/>
      <c r="K142" s="362"/>
      <c r="L142" s="362"/>
      <c r="M142" s="362"/>
      <c r="N142" s="362"/>
      <c r="O142" s="362"/>
      <c r="P142" s="362"/>
      <c r="Q142" s="362"/>
      <c r="R142" s="362"/>
      <c r="S142" s="362"/>
      <c r="T142" s="362"/>
      <c r="U142" s="362"/>
      <c r="V142" s="362"/>
      <c r="W142" s="362"/>
      <c r="X142" s="362"/>
      <c r="Y142" s="362"/>
      <c r="Z142" s="362"/>
      <c r="AA142" s="362"/>
      <c r="AB142" s="362"/>
      <c r="AC142" s="362"/>
      <c r="AD142" s="362"/>
      <c r="AE142" s="362"/>
      <c r="AF142" s="362"/>
    </row>
    <row r="143" spans="1:32" s="316" customFormat="1" ht="12.95" customHeight="1" x14ac:dyDescent="0.2">
      <c r="A143" s="346"/>
      <c r="B143" s="362"/>
      <c r="C143" s="362"/>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row>
    <row r="144" spans="1:32" s="316" customFormat="1" ht="12.95" customHeight="1" x14ac:dyDescent="0.2">
      <c r="A144" s="346"/>
      <c r="B144" s="362"/>
      <c r="C144" s="362"/>
      <c r="D144" s="362"/>
      <c r="E144" s="362"/>
      <c r="F144" s="362"/>
      <c r="G144" s="362"/>
      <c r="H144" s="362"/>
      <c r="I144" s="362"/>
      <c r="J144" s="362"/>
      <c r="K144" s="362"/>
      <c r="L144" s="362"/>
      <c r="M144" s="362"/>
      <c r="N144" s="362"/>
      <c r="O144" s="362"/>
      <c r="P144" s="362"/>
      <c r="Q144" s="362"/>
      <c r="R144" s="362"/>
      <c r="S144" s="362"/>
      <c r="T144" s="362"/>
      <c r="U144" s="362"/>
      <c r="V144" s="362"/>
      <c r="W144" s="362"/>
      <c r="X144" s="362"/>
      <c r="Y144" s="362"/>
      <c r="Z144" s="362"/>
      <c r="AA144" s="362"/>
      <c r="AB144" s="362"/>
      <c r="AC144" s="362"/>
      <c r="AD144" s="362"/>
      <c r="AE144" s="362"/>
      <c r="AF144" s="362"/>
    </row>
    <row r="145" spans="1:32" s="316" customFormat="1" ht="12.95" customHeight="1" x14ac:dyDescent="0.2">
      <c r="A145" s="346"/>
      <c r="B145" s="362"/>
      <c r="C145" s="362"/>
      <c r="D145" s="362"/>
      <c r="E145" s="362"/>
      <c r="F145" s="362"/>
      <c r="G145" s="362"/>
      <c r="H145" s="362"/>
      <c r="I145" s="362"/>
      <c r="J145" s="362"/>
      <c r="K145" s="362"/>
      <c r="L145" s="362"/>
      <c r="M145" s="362"/>
      <c r="N145" s="362"/>
      <c r="O145" s="362"/>
      <c r="P145" s="362"/>
      <c r="Q145" s="362"/>
      <c r="R145" s="362"/>
      <c r="S145" s="362"/>
      <c r="T145" s="362"/>
      <c r="U145" s="362"/>
      <c r="V145" s="362"/>
      <c r="W145" s="362"/>
      <c r="X145" s="362"/>
      <c r="Y145" s="362"/>
      <c r="Z145" s="362"/>
      <c r="AA145" s="362"/>
      <c r="AB145" s="362"/>
      <c r="AC145" s="362"/>
      <c r="AD145" s="362"/>
      <c r="AE145" s="362"/>
      <c r="AF145" s="362"/>
    </row>
    <row r="146" spans="1:32" s="316" customFormat="1" ht="12.95" customHeight="1" x14ac:dyDescent="0.2">
      <c r="A146" s="346"/>
      <c r="B146" s="362"/>
      <c r="C146" s="362"/>
      <c r="D146" s="362"/>
      <c r="E146" s="362"/>
      <c r="F146" s="362"/>
      <c r="G146" s="362"/>
      <c r="H146" s="362"/>
      <c r="I146" s="362"/>
      <c r="J146" s="362"/>
      <c r="K146" s="362"/>
      <c r="L146" s="362"/>
      <c r="M146" s="362"/>
      <c r="N146" s="362"/>
      <c r="O146" s="362"/>
      <c r="P146" s="362"/>
      <c r="Q146" s="362"/>
      <c r="R146" s="362"/>
      <c r="S146" s="362"/>
      <c r="T146" s="362"/>
      <c r="U146" s="362"/>
      <c r="V146" s="362"/>
      <c r="W146" s="362"/>
      <c r="X146" s="362"/>
      <c r="Y146" s="362"/>
      <c r="Z146" s="362"/>
      <c r="AA146" s="362"/>
      <c r="AB146" s="362"/>
      <c r="AC146" s="362"/>
      <c r="AD146" s="362"/>
      <c r="AE146" s="362"/>
      <c r="AF146" s="362"/>
    </row>
    <row r="147" spans="1:32" s="316" customFormat="1" ht="12.95" customHeight="1" x14ac:dyDescent="0.2">
      <c r="A147" s="346"/>
      <c r="B147" s="362"/>
      <c r="C147" s="362"/>
      <c r="D147" s="362"/>
      <c r="E147" s="362"/>
      <c r="F147" s="362"/>
      <c r="G147" s="362"/>
      <c r="H147" s="362"/>
      <c r="I147" s="362"/>
      <c r="J147" s="362"/>
      <c r="K147" s="362"/>
      <c r="L147" s="362"/>
      <c r="M147" s="362"/>
      <c r="N147" s="362"/>
      <c r="O147" s="362"/>
      <c r="P147" s="362"/>
      <c r="Q147" s="362"/>
      <c r="R147" s="362"/>
      <c r="S147" s="362"/>
      <c r="T147" s="362"/>
      <c r="U147" s="362"/>
      <c r="V147" s="362"/>
      <c r="W147" s="362"/>
      <c r="X147" s="362"/>
      <c r="Y147" s="362"/>
      <c r="Z147" s="362"/>
      <c r="AA147" s="362"/>
      <c r="AB147" s="362"/>
      <c r="AC147" s="362"/>
      <c r="AD147" s="362"/>
      <c r="AE147" s="362"/>
      <c r="AF147" s="362"/>
    </row>
    <row r="148" spans="1:32" s="310" customFormat="1" ht="12.95" customHeight="1" x14ac:dyDescent="0.2">
      <c r="A148" s="141"/>
      <c r="B148" s="577"/>
      <c r="C148" s="577"/>
      <c r="D148" s="577"/>
      <c r="E148" s="577"/>
      <c r="F148" s="577"/>
      <c r="G148" s="577"/>
      <c r="H148" s="577"/>
      <c r="I148" s="577"/>
      <c r="J148" s="577"/>
      <c r="K148" s="577"/>
      <c r="L148" s="577"/>
      <c r="M148" s="577"/>
      <c r="N148" s="577"/>
      <c r="O148" s="577"/>
      <c r="P148" s="577"/>
      <c r="Q148" s="577"/>
      <c r="R148" s="577"/>
      <c r="S148" s="577"/>
      <c r="T148" s="577"/>
      <c r="U148" s="577"/>
      <c r="V148" s="577"/>
      <c r="W148" s="577"/>
      <c r="X148" s="577"/>
      <c r="Y148" s="577"/>
      <c r="Z148" s="577"/>
      <c r="AA148" s="577"/>
      <c r="AB148" s="577"/>
      <c r="AC148" s="577"/>
      <c r="AD148" s="577"/>
      <c r="AE148" s="577"/>
      <c r="AF148" s="577"/>
    </row>
    <row r="149" spans="1:32" s="316" customFormat="1" ht="12.95" customHeight="1" x14ac:dyDescent="0.2">
      <c r="A149" s="346"/>
      <c r="B149" s="362"/>
      <c r="C149" s="362"/>
      <c r="D149" s="362"/>
      <c r="E149" s="362"/>
      <c r="F149" s="362"/>
      <c r="G149" s="362"/>
      <c r="H149" s="362"/>
      <c r="I149" s="362"/>
      <c r="J149" s="362"/>
      <c r="K149" s="362"/>
      <c r="L149" s="362"/>
      <c r="M149" s="362"/>
      <c r="N149" s="362"/>
      <c r="O149" s="362"/>
      <c r="P149" s="362"/>
      <c r="Q149" s="362"/>
      <c r="R149" s="362"/>
      <c r="S149" s="362"/>
      <c r="T149" s="362"/>
      <c r="U149" s="362"/>
      <c r="V149" s="362"/>
      <c r="W149" s="362"/>
      <c r="X149" s="362"/>
      <c r="Y149" s="362"/>
      <c r="Z149" s="362"/>
      <c r="AA149" s="362"/>
      <c r="AB149" s="362"/>
      <c r="AC149" s="362"/>
      <c r="AD149" s="362"/>
      <c r="AE149" s="362"/>
      <c r="AF149" s="362"/>
    </row>
    <row r="150" spans="1:32" s="316" customFormat="1" ht="12.95" customHeight="1" x14ac:dyDescent="0.2">
      <c r="A150" s="346"/>
      <c r="B150" s="362"/>
      <c r="C150" s="362"/>
      <c r="D150" s="362"/>
      <c r="E150" s="362"/>
      <c r="F150" s="362"/>
      <c r="G150" s="362"/>
      <c r="H150" s="362"/>
      <c r="I150" s="362"/>
      <c r="J150" s="362"/>
      <c r="K150" s="362"/>
      <c r="L150" s="362"/>
      <c r="M150" s="362"/>
      <c r="N150" s="362"/>
      <c r="O150" s="362"/>
      <c r="P150" s="362"/>
      <c r="Q150" s="362"/>
      <c r="R150" s="362"/>
      <c r="S150" s="362"/>
      <c r="T150" s="362"/>
      <c r="U150" s="362"/>
      <c r="V150" s="362"/>
      <c r="W150" s="362"/>
      <c r="X150" s="362"/>
      <c r="Y150" s="362"/>
      <c r="Z150" s="362"/>
      <c r="AA150" s="362"/>
      <c r="AB150" s="362"/>
      <c r="AC150" s="362"/>
      <c r="AD150" s="362"/>
      <c r="AE150" s="362"/>
      <c r="AF150" s="362"/>
    </row>
    <row r="151" spans="1:32" s="316" customFormat="1" ht="12.95" customHeight="1" x14ac:dyDescent="0.2">
      <c r="A151" s="346"/>
      <c r="B151" s="362"/>
      <c r="C151" s="362"/>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row>
    <row r="152" spans="1:32" s="316" customFormat="1" ht="12.95" customHeight="1" x14ac:dyDescent="0.2">
      <c r="A152" s="346"/>
      <c r="B152" s="362"/>
      <c r="C152" s="362"/>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row>
    <row r="153" spans="1:32" s="316" customFormat="1" ht="12.95" customHeight="1" x14ac:dyDescent="0.2">
      <c r="A153" s="346"/>
      <c r="B153" s="362"/>
      <c r="C153" s="362"/>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row>
    <row r="154" spans="1:32" s="316" customFormat="1" ht="12.95" customHeight="1" x14ac:dyDescent="0.2">
      <c r="A154" s="346"/>
      <c r="B154" s="362"/>
      <c r="C154" s="362"/>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row>
    <row r="155" spans="1:32" s="316" customFormat="1" ht="12.95" customHeight="1" x14ac:dyDescent="0.2">
      <c r="A155" s="346"/>
      <c r="B155" s="362"/>
      <c r="C155" s="362"/>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row>
    <row r="156" spans="1:32" s="316" customFormat="1" ht="12.95" customHeight="1" x14ac:dyDescent="0.2">
      <c r="A156" s="346"/>
      <c r="B156" s="362"/>
      <c r="C156" s="362"/>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row>
    <row r="157" spans="1:32" s="316" customFormat="1" ht="12.95" customHeight="1" x14ac:dyDescent="0.2">
      <c r="A157" s="346"/>
      <c r="B157" s="362"/>
      <c r="C157" s="362"/>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row>
    <row r="158" spans="1:32" s="316" customFormat="1" ht="24" customHeight="1" x14ac:dyDescent="0.2">
      <c r="A158" s="346"/>
      <c r="B158" s="362"/>
      <c r="C158" s="362"/>
      <c r="D158" s="362"/>
      <c r="E158" s="362"/>
      <c r="F158" s="362"/>
      <c r="G158" s="362"/>
      <c r="H158" s="362"/>
      <c r="I158" s="362"/>
      <c r="J158" s="362"/>
      <c r="K158" s="362"/>
      <c r="L158" s="362"/>
      <c r="M158" s="362"/>
      <c r="N158" s="362"/>
      <c r="O158" s="362"/>
      <c r="P158" s="362"/>
      <c r="Q158" s="362"/>
      <c r="R158" s="362"/>
      <c r="S158" s="362"/>
      <c r="T158" s="362"/>
      <c r="U158" s="362"/>
      <c r="V158" s="362"/>
      <c r="W158" s="362"/>
      <c r="X158" s="362"/>
      <c r="Y158" s="362"/>
      <c r="Z158" s="362"/>
      <c r="AA158" s="362"/>
      <c r="AB158" s="362"/>
      <c r="AC158" s="362"/>
      <c r="AD158" s="362"/>
      <c r="AE158" s="362"/>
      <c r="AF158" s="362"/>
    </row>
    <row r="159" spans="1:32" s="316" customFormat="1" ht="12.95" customHeight="1" x14ac:dyDescent="0.2">
      <c r="A159" s="346"/>
      <c r="B159" s="362"/>
      <c r="C159" s="362"/>
      <c r="D159" s="362"/>
      <c r="E159" s="362"/>
      <c r="F159" s="362"/>
      <c r="G159" s="362"/>
      <c r="H159" s="362"/>
      <c r="I159" s="362"/>
      <c r="J159" s="362"/>
      <c r="K159" s="362"/>
      <c r="L159" s="362"/>
      <c r="M159" s="362"/>
      <c r="N159" s="362"/>
      <c r="O159" s="362"/>
      <c r="P159" s="362"/>
      <c r="Q159" s="362"/>
      <c r="R159" s="362"/>
      <c r="S159" s="362"/>
      <c r="T159" s="362"/>
      <c r="U159" s="362"/>
      <c r="V159" s="362"/>
      <c r="W159" s="362"/>
      <c r="X159" s="362"/>
      <c r="Y159" s="362"/>
      <c r="Z159" s="362"/>
      <c r="AA159" s="362"/>
      <c r="AB159" s="362"/>
      <c r="AC159" s="362"/>
      <c r="AD159" s="362"/>
      <c r="AE159" s="362"/>
      <c r="AF159" s="362"/>
    </row>
    <row r="160" spans="1:32" s="316" customFormat="1" ht="12.95" customHeight="1" x14ac:dyDescent="0.2">
      <c r="A160" s="346"/>
      <c r="B160" s="362"/>
      <c r="C160" s="362"/>
      <c r="D160" s="362"/>
      <c r="E160" s="362"/>
      <c r="F160" s="362"/>
      <c r="G160" s="362"/>
      <c r="H160" s="362"/>
      <c r="I160" s="362"/>
      <c r="J160" s="362"/>
      <c r="K160" s="362"/>
      <c r="L160" s="362"/>
      <c r="M160" s="362"/>
      <c r="N160" s="362"/>
      <c r="O160" s="362"/>
      <c r="P160" s="362"/>
      <c r="Q160" s="362"/>
      <c r="R160" s="362"/>
      <c r="S160" s="362"/>
      <c r="T160" s="362"/>
      <c r="U160" s="362"/>
      <c r="V160" s="362"/>
      <c r="W160" s="362"/>
      <c r="X160" s="362"/>
      <c r="Y160" s="362"/>
      <c r="Z160" s="362"/>
      <c r="AA160" s="362"/>
      <c r="AB160" s="362"/>
      <c r="AC160" s="362"/>
      <c r="AD160" s="362"/>
      <c r="AE160" s="362"/>
      <c r="AF160" s="362"/>
    </row>
    <row r="161" spans="1:32" s="316" customFormat="1" ht="12.95" customHeight="1" x14ac:dyDescent="0.2">
      <c r="A161" s="346"/>
      <c r="B161" s="362"/>
      <c r="C161" s="362"/>
      <c r="D161" s="362"/>
      <c r="E161" s="362"/>
      <c r="F161" s="362"/>
      <c r="G161" s="362"/>
      <c r="H161" s="362"/>
      <c r="I161" s="362"/>
      <c r="J161" s="362"/>
      <c r="K161" s="362"/>
      <c r="L161" s="362"/>
      <c r="M161" s="362"/>
      <c r="N161" s="362"/>
      <c r="O161" s="362"/>
      <c r="P161" s="362"/>
      <c r="Q161" s="362"/>
      <c r="R161" s="362"/>
      <c r="S161" s="362"/>
      <c r="T161" s="362"/>
      <c r="U161" s="362"/>
      <c r="V161" s="362"/>
      <c r="W161" s="362"/>
      <c r="X161" s="362"/>
      <c r="Y161" s="362"/>
      <c r="Z161" s="362"/>
      <c r="AA161" s="362"/>
      <c r="AB161" s="362"/>
      <c r="AC161" s="362"/>
      <c r="AD161" s="362"/>
      <c r="AE161" s="362"/>
      <c r="AF161" s="362"/>
    </row>
    <row r="162" spans="1:32" s="316" customFormat="1" ht="12.95" customHeight="1" x14ac:dyDescent="0.2">
      <c r="A162" s="346"/>
      <c r="B162" s="362"/>
      <c r="C162" s="362"/>
      <c r="D162" s="362"/>
      <c r="E162" s="362"/>
      <c r="F162" s="362"/>
      <c r="G162" s="362"/>
      <c r="H162" s="362"/>
      <c r="I162" s="362"/>
      <c r="J162" s="362"/>
      <c r="K162" s="362"/>
      <c r="L162" s="362"/>
      <c r="M162" s="362"/>
      <c r="N162" s="362"/>
      <c r="O162" s="362"/>
      <c r="P162" s="362"/>
      <c r="Q162" s="362"/>
      <c r="R162" s="362"/>
      <c r="S162" s="362"/>
      <c r="T162" s="362"/>
      <c r="U162" s="362"/>
      <c r="V162" s="362"/>
      <c r="W162" s="362"/>
      <c r="X162" s="362"/>
      <c r="Y162" s="362"/>
      <c r="Z162" s="362"/>
      <c r="AA162" s="362"/>
      <c r="AB162" s="362"/>
      <c r="AC162" s="362"/>
      <c r="AD162" s="362"/>
      <c r="AE162" s="362"/>
      <c r="AF162" s="362"/>
    </row>
    <row r="163" spans="1:32" ht="12.95" customHeight="1" x14ac:dyDescent="0.2"/>
    <row r="164" spans="1:32" ht="12.95" customHeight="1" x14ac:dyDescent="0.2"/>
    <row r="165" spans="1:32" ht="12.95" customHeight="1" x14ac:dyDescent="0.2"/>
    <row r="166" spans="1:32" ht="12.95" customHeight="1" x14ac:dyDescent="0.2"/>
    <row r="167" spans="1:32" ht="12.95" customHeight="1" x14ac:dyDescent="0.2"/>
    <row r="168" spans="1:32" ht="12.95" customHeight="1" x14ac:dyDescent="0.2"/>
    <row r="169" spans="1:32" ht="12.95" customHeight="1" x14ac:dyDescent="0.2"/>
    <row r="170" spans="1:32" s="310" customFormat="1" ht="12.95" customHeight="1" x14ac:dyDescent="0.2">
      <c r="A170" s="141"/>
      <c r="B170" s="577"/>
      <c r="C170" s="577"/>
      <c r="D170" s="577"/>
      <c r="E170" s="577"/>
      <c r="F170" s="577"/>
      <c r="G170" s="577"/>
      <c r="H170" s="577"/>
      <c r="I170" s="577"/>
      <c r="J170" s="577"/>
      <c r="K170" s="577"/>
      <c r="L170" s="577"/>
      <c r="M170" s="577"/>
      <c r="N170" s="577"/>
      <c r="O170" s="577"/>
      <c r="P170" s="577"/>
      <c r="Q170" s="577"/>
      <c r="R170" s="577"/>
      <c r="S170" s="577"/>
      <c r="T170" s="577"/>
      <c r="U170" s="577"/>
      <c r="V170" s="577"/>
      <c r="W170" s="577"/>
      <c r="X170" s="577"/>
      <c r="Y170" s="577"/>
      <c r="Z170" s="577"/>
      <c r="AA170" s="577"/>
      <c r="AB170" s="577"/>
      <c r="AC170" s="577"/>
      <c r="AD170" s="577"/>
      <c r="AE170" s="577"/>
      <c r="AF170" s="577"/>
    </row>
    <row r="171" spans="1:32" s="316" customFormat="1" ht="12.95" customHeight="1" x14ac:dyDescent="0.2">
      <c r="A171" s="346"/>
      <c r="B171" s="362"/>
      <c r="C171" s="362"/>
      <c r="D171" s="362"/>
      <c r="E171" s="362"/>
      <c r="F171" s="362"/>
      <c r="G171" s="362"/>
      <c r="H171" s="362"/>
      <c r="I171" s="362"/>
      <c r="J171" s="362"/>
      <c r="K171" s="362"/>
      <c r="L171" s="362"/>
      <c r="M171" s="362"/>
      <c r="N171" s="362"/>
      <c r="O171" s="362"/>
      <c r="P171" s="362"/>
      <c r="Q171" s="362"/>
      <c r="R171" s="362"/>
      <c r="S171" s="362"/>
      <c r="T171" s="362"/>
      <c r="U171" s="362"/>
      <c r="V171" s="362"/>
      <c r="W171" s="362"/>
      <c r="X171" s="362"/>
      <c r="Y171" s="362"/>
      <c r="Z171" s="362"/>
      <c r="AA171" s="362"/>
      <c r="AB171" s="362"/>
      <c r="AC171" s="362"/>
      <c r="AD171" s="362"/>
      <c r="AE171" s="362"/>
      <c r="AF171" s="362"/>
    </row>
    <row r="172" spans="1:32" s="316" customFormat="1" ht="12.95" customHeight="1" x14ac:dyDescent="0.2">
      <c r="A172" s="346"/>
      <c r="B172" s="362"/>
      <c r="C172" s="362"/>
      <c r="D172" s="362"/>
      <c r="E172" s="362"/>
      <c r="F172" s="362"/>
      <c r="G172" s="362"/>
      <c r="H172" s="362"/>
      <c r="I172" s="362"/>
      <c r="J172" s="362"/>
      <c r="K172" s="362"/>
      <c r="L172" s="362"/>
      <c r="M172" s="362"/>
      <c r="N172" s="362"/>
      <c r="O172" s="362"/>
      <c r="P172" s="362"/>
      <c r="Q172" s="362"/>
      <c r="R172" s="362"/>
      <c r="S172" s="362"/>
      <c r="T172" s="362"/>
      <c r="U172" s="362"/>
      <c r="V172" s="362"/>
      <c r="W172" s="362"/>
      <c r="X172" s="362"/>
      <c r="Y172" s="362"/>
      <c r="Z172" s="362"/>
      <c r="AA172" s="362"/>
      <c r="AB172" s="362"/>
      <c r="AC172" s="362"/>
      <c r="AD172" s="362"/>
      <c r="AE172" s="362"/>
      <c r="AF172" s="362"/>
    </row>
    <row r="173" spans="1:32" s="316" customFormat="1" ht="12.95" customHeight="1" x14ac:dyDescent="0.2">
      <c r="A173" s="346"/>
      <c r="B173" s="362"/>
      <c r="C173" s="362"/>
      <c r="D173" s="362"/>
      <c r="E173" s="362"/>
      <c r="F173" s="362"/>
      <c r="G173" s="362"/>
      <c r="H173" s="362"/>
      <c r="I173" s="362"/>
      <c r="J173" s="362"/>
      <c r="K173" s="362"/>
      <c r="L173" s="362"/>
      <c r="M173" s="362"/>
      <c r="N173" s="362"/>
      <c r="O173" s="362"/>
      <c r="P173" s="362"/>
      <c r="Q173" s="362"/>
      <c r="R173" s="362"/>
      <c r="S173" s="362"/>
      <c r="T173" s="362"/>
      <c r="U173" s="362"/>
      <c r="V173" s="362"/>
      <c r="W173" s="362"/>
      <c r="X173" s="362"/>
      <c r="Y173" s="362"/>
      <c r="Z173" s="362"/>
      <c r="AA173" s="362"/>
      <c r="AB173" s="362"/>
      <c r="AC173" s="362"/>
      <c r="AD173" s="362"/>
      <c r="AE173" s="362"/>
      <c r="AF173" s="362"/>
    </row>
    <row r="174" spans="1:32" s="316" customFormat="1" ht="12.95" customHeight="1" x14ac:dyDescent="0.2">
      <c r="A174" s="346"/>
      <c r="B174" s="362"/>
      <c r="C174" s="362"/>
      <c r="D174" s="362"/>
      <c r="E174" s="362"/>
      <c r="F174" s="362"/>
      <c r="G174" s="362"/>
      <c r="H174" s="362"/>
      <c r="I174" s="362"/>
      <c r="J174" s="362"/>
      <c r="K174" s="362"/>
      <c r="L174" s="362"/>
      <c r="M174" s="362"/>
      <c r="N174" s="362"/>
      <c r="O174" s="362"/>
      <c r="P174" s="362"/>
      <c r="Q174" s="362"/>
      <c r="R174" s="362"/>
      <c r="S174" s="362"/>
      <c r="T174" s="362"/>
      <c r="U174" s="362"/>
      <c r="V174" s="362"/>
      <c r="W174" s="362"/>
      <c r="X174" s="362"/>
      <c r="Y174" s="362"/>
      <c r="Z174" s="362"/>
      <c r="AA174" s="362"/>
      <c r="AB174" s="362"/>
      <c r="AC174" s="362"/>
      <c r="AD174" s="362"/>
      <c r="AE174" s="362"/>
      <c r="AF174" s="362"/>
    </row>
    <row r="175" spans="1:32" s="316" customFormat="1" ht="12.95" customHeight="1" x14ac:dyDescent="0.2">
      <c r="A175" s="346"/>
      <c r="B175" s="362"/>
      <c r="C175" s="362"/>
      <c r="D175" s="362"/>
      <c r="E175" s="362"/>
      <c r="F175" s="362"/>
      <c r="G175" s="362"/>
      <c r="H175" s="362"/>
      <c r="I175" s="362"/>
      <c r="J175" s="362"/>
      <c r="K175" s="362"/>
      <c r="L175" s="362"/>
      <c r="M175" s="362"/>
      <c r="N175" s="362"/>
      <c r="O175" s="362"/>
      <c r="P175" s="362"/>
      <c r="Q175" s="362"/>
      <c r="R175" s="362"/>
      <c r="S175" s="362"/>
      <c r="T175" s="362"/>
      <c r="U175" s="362"/>
      <c r="V175" s="362"/>
      <c r="W175" s="362"/>
      <c r="X175" s="362"/>
      <c r="Y175" s="362"/>
      <c r="Z175" s="362"/>
      <c r="AA175" s="362"/>
      <c r="AB175" s="362"/>
      <c r="AC175" s="362"/>
      <c r="AD175" s="362"/>
      <c r="AE175" s="362"/>
      <c r="AF175" s="362"/>
    </row>
    <row r="176" spans="1:32" s="316" customFormat="1" ht="12.95" customHeight="1" x14ac:dyDescent="0.2">
      <c r="A176" s="346"/>
      <c r="B176" s="362"/>
      <c r="C176" s="362"/>
      <c r="D176" s="362"/>
      <c r="E176" s="362"/>
      <c r="F176" s="362"/>
      <c r="G176" s="362"/>
      <c r="H176" s="362"/>
      <c r="I176" s="362"/>
      <c r="J176" s="362"/>
      <c r="K176" s="362"/>
      <c r="L176" s="362"/>
      <c r="M176" s="362"/>
      <c r="N176" s="362"/>
      <c r="O176" s="362"/>
      <c r="P176" s="362"/>
      <c r="Q176" s="362"/>
      <c r="R176" s="362"/>
      <c r="S176" s="362"/>
      <c r="T176" s="362"/>
      <c r="U176" s="362"/>
      <c r="V176" s="362"/>
      <c r="W176" s="362"/>
      <c r="X176" s="362"/>
      <c r="Y176" s="362"/>
      <c r="Z176" s="362"/>
      <c r="AA176" s="362"/>
      <c r="AB176" s="362"/>
      <c r="AC176" s="362"/>
      <c r="AD176" s="362"/>
      <c r="AE176" s="362"/>
      <c r="AF176" s="362"/>
    </row>
    <row r="177" spans="1:32" s="316" customFormat="1" ht="12.95" customHeight="1" x14ac:dyDescent="0.2">
      <c r="A177" s="346"/>
      <c r="B177" s="362"/>
      <c r="C177" s="362"/>
      <c r="D177" s="362"/>
      <c r="E177" s="362"/>
      <c r="F177" s="362"/>
      <c r="G177" s="362"/>
      <c r="H177" s="362"/>
      <c r="I177" s="362"/>
      <c r="J177" s="362"/>
      <c r="K177" s="362"/>
      <c r="L177" s="362"/>
      <c r="M177" s="362"/>
      <c r="N177" s="362"/>
      <c r="O177" s="362"/>
      <c r="P177" s="362"/>
      <c r="Q177" s="362"/>
      <c r="R177" s="362"/>
      <c r="S177" s="362"/>
      <c r="T177" s="362"/>
      <c r="U177" s="362"/>
      <c r="V177" s="362"/>
      <c r="W177" s="362"/>
      <c r="X177" s="362"/>
      <c r="Y177" s="362"/>
      <c r="Z177" s="362"/>
      <c r="AA177" s="362"/>
      <c r="AB177" s="362"/>
      <c r="AC177" s="362"/>
      <c r="AD177" s="362"/>
      <c r="AE177" s="362"/>
      <c r="AF177" s="362"/>
    </row>
    <row r="178" spans="1:32" s="316" customFormat="1" ht="12.95" customHeight="1" x14ac:dyDescent="0.2">
      <c r="A178" s="346"/>
      <c r="B178" s="362"/>
      <c r="C178" s="362"/>
      <c r="D178" s="362"/>
      <c r="E178" s="362"/>
      <c r="F178" s="362"/>
      <c r="G178" s="362"/>
      <c r="H178" s="362"/>
      <c r="I178" s="362"/>
      <c r="J178" s="362"/>
      <c r="K178" s="362"/>
      <c r="L178" s="362"/>
      <c r="M178" s="362"/>
      <c r="N178" s="362"/>
      <c r="O178" s="362"/>
      <c r="P178" s="362"/>
      <c r="Q178" s="362"/>
      <c r="R178" s="362"/>
      <c r="S178" s="362"/>
      <c r="T178" s="362"/>
      <c r="U178" s="362"/>
      <c r="V178" s="362"/>
      <c r="W178" s="362"/>
      <c r="X178" s="362"/>
      <c r="Y178" s="362"/>
      <c r="Z178" s="362"/>
      <c r="AA178" s="362"/>
      <c r="AB178" s="362"/>
      <c r="AC178" s="362"/>
      <c r="AD178" s="362"/>
      <c r="AE178" s="362"/>
      <c r="AF178" s="362"/>
    </row>
    <row r="179" spans="1:32" s="316" customFormat="1" ht="12.95" customHeight="1" x14ac:dyDescent="0.2">
      <c r="A179" s="346"/>
      <c r="B179" s="362"/>
      <c r="C179" s="362"/>
      <c r="D179" s="362"/>
      <c r="E179" s="362"/>
      <c r="F179" s="362"/>
      <c r="G179" s="362"/>
      <c r="H179" s="362"/>
      <c r="I179" s="362"/>
      <c r="J179" s="362"/>
      <c r="K179" s="362"/>
      <c r="L179" s="362"/>
      <c r="M179" s="362"/>
      <c r="N179" s="362"/>
      <c r="O179" s="362"/>
      <c r="P179" s="362"/>
      <c r="Q179" s="362"/>
      <c r="R179" s="362"/>
      <c r="S179" s="362"/>
      <c r="T179" s="362"/>
      <c r="U179" s="362"/>
      <c r="V179" s="362"/>
      <c r="W179" s="362"/>
      <c r="X179" s="362"/>
      <c r="Y179" s="362"/>
      <c r="Z179" s="362"/>
      <c r="AA179" s="362"/>
      <c r="AB179" s="362"/>
      <c r="AC179" s="362"/>
      <c r="AD179" s="362"/>
      <c r="AE179" s="362"/>
      <c r="AF179" s="362"/>
    </row>
    <row r="180" spans="1:32" s="316" customFormat="1" ht="24" customHeight="1" x14ac:dyDescent="0.2">
      <c r="A180" s="346"/>
      <c r="B180" s="362"/>
      <c r="C180" s="362"/>
      <c r="D180" s="362"/>
      <c r="E180" s="362"/>
      <c r="F180" s="362"/>
      <c r="G180" s="362"/>
      <c r="H180" s="362"/>
      <c r="I180" s="362"/>
      <c r="J180" s="362"/>
      <c r="K180" s="362"/>
      <c r="L180" s="362"/>
      <c r="M180" s="362"/>
      <c r="N180" s="362"/>
      <c r="O180" s="362"/>
      <c r="P180" s="362"/>
      <c r="Q180" s="362"/>
      <c r="R180" s="362"/>
      <c r="S180" s="362"/>
      <c r="T180" s="362"/>
      <c r="U180" s="362"/>
      <c r="V180" s="362"/>
      <c r="W180" s="362"/>
      <c r="X180" s="362"/>
      <c r="Y180" s="362"/>
      <c r="Z180" s="362"/>
      <c r="AA180" s="362"/>
      <c r="AB180" s="362"/>
      <c r="AC180" s="362"/>
      <c r="AD180" s="362"/>
      <c r="AE180" s="362"/>
      <c r="AF180" s="362"/>
    </row>
    <row r="181" spans="1:32" s="316" customFormat="1" ht="12.95" customHeight="1" x14ac:dyDescent="0.2">
      <c r="A181" s="346"/>
      <c r="B181" s="362"/>
      <c r="C181" s="362"/>
      <c r="D181" s="362"/>
      <c r="E181" s="362"/>
      <c r="F181" s="362"/>
      <c r="G181" s="362"/>
      <c r="H181" s="362"/>
      <c r="I181" s="362"/>
      <c r="J181" s="362"/>
      <c r="K181" s="362"/>
      <c r="L181" s="362"/>
      <c r="M181" s="362"/>
      <c r="N181" s="362"/>
      <c r="O181" s="362"/>
      <c r="P181" s="362"/>
      <c r="Q181" s="362"/>
      <c r="R181" s="362"/>
      <c r="S181" s="362"/>
      <c r="T181" s="362"/>
      <c r="U181" s="362"/>
      <c r="V181" s="362"/>
      <c r="W181" s="362"/>
      <c r="X181" s="362"/>
      <c r="Y181" s="362"/>
      <c r="Z181" s="362"/>
      <c r="AA181" s="362"/>
      <c r="AB181" s="362"/>
      <c r="AC181" s="362"/>
      <c r="AD181" s="362"/>
      <c r="AE181" s="362"/>
      <c r="AF181" s="362"/>
    </row>
    <row r="182" spans="1:32" s="316" customFormat="1" ht="12.95" customHeight="1" x14ac:dyDescent="0.2">
      <c r="A182" s="346"/>
      <c r="B182" s="362"/>
      <c r="C182" s="362"/>
      <c r="D182" s="362"/>
      <c r="E182" s="362"/>
      <c r="F182" s="362"/>
      <c r="G182" s="362"/>
      <c r="H182" s="362"/>
      <c r="I182" s="362"/>
      <c r="J182" s="362"/>
      <c r="K182" s="362"/>
      <c r="L182" s="362"/>
      <c r="M182" s="362"/>
      <c r="N182" s="362"/>
      <c r="O182" s="362"/>
      <c r="P182" s="362"/>
      <c r="Q182" s="362"/>
      <c r="R182" s="362"/>
      <c r="S182" s="362"/>
      <c r="T182" s="362"/>
      <c r="U182" s="362"/>
      <c r="V182" s="362"/>
      <c r="W182" s="362"/>
      <c r="X182" s="362"/>
      <c r="Y182" s="362"/>
      <c r="Z182" s="362"/>
      <c r="AA182" s="362"/>
      <c r="AB182" s="362"/>
      <c r="AC182" s="362"/>
      <c r="AD182" s="362"/>
      <c r="AE182" s="362"/>
      <c r="AF182" s="362"/>
    </row>
    <row r="183" spans="1:32" s="316" customFormat="1" ht="12.95" customHeight="1" x14ac:dyDescent="0.2">
      <c r="A183" s="346"/>
      <c r="B183" s="362"/>
      <c r="C183" s="362"/>
      <c r="D183" s="362"/>
      <c r="E183" s="362"/>
      <c r="F183" s="362"/>
      <c r="G183" s="362"/>
      <c r="H183" s="362"/>
      <c r="I183" s="362"/>
      <c r="J183" s="362"/>
      <c r="K183" s="362"/>
      <c r="L183" s="362"/>
      <c r="M183" s="362"/>
      <c r="N183" s="362"/>
      <c r="O183" s="362"/>
      <c r="P183" s="362"/>
      <c r="Q183" s="362"/>
      <c r="R183" s="362"/>
      <c r="S183" s="362"/>
      <c r="T183" s="362"/>
      <c r="U183" s="362"/>
      <c r="V183" s="362"/>
      <c r="W183" s="362"/>
      <c r="X183" s="362"/>
      <c r="Y183" s="362"/>
      <c r="Z183" s="362"/>
      <c r="AA183" s="362"/>
      <c r="AB183" s="362"/>
      <c r="AC183" s="362"/>
      <c r="AD183" s="362"/>
      <c r="AE183" s="362"/>
      <c r="AF183" s="362"/>
    </row>
    <row r="184" spans="1:32" s="316" customFormat="1" ht="12.95" customHeight="1" x14ac:dyDescent="0.2">
      <c r="A184" s="346"/>
      <c r="B184" s="362"/>
      <c r="C184" s="362"/>
      <c r="D184" s="362"/>
      <c r="E184" s="362"/>
      <c r="F184" s="362"/>
      <c r="G184" s="362"/>
      <c r="H184" s="362"/>
      <c r="I184" s="362"/>
      <c r="J184" s="362"/>
      <c r="K184" s="362"/>
      <c r="L184" s="362"/>
      <c r="M184" s="362"/>
      <c r="N184" s="362"/>
      <c r="O184" s="362"/>
      <c r="P184" s="362"/>
      <c r="Q184" s="362"/>
      <c r="R184" s="362"/>
      <c r="S184" s="362"/>
      <c r="T184" s="362"/>
      <c r="U184" s="362"/>
      <c r="V184" s="362"/>
      <c r="W184" s="362"/>
      <c r="X184" s="362"/>
      <c r="Y184" s="362"/>
      <c r="Z184" s="362"/>
      <c r="AA184" s="362"/>
      <c r="AB184" s="362"/>
      <c r="AC184" s="362"/>
      <c r="AD184" s="362"/>
      <c r="AE184" s="362"/>
      <c r="AF184" s="362"/>
    </row>
    <row r="185" spans="1:32" s="316" customFormat="1" ht="12.95" customHeight="1" x14ac:dyDescent="0.2">
      <c r="A185" s="346"/>
      <c r="B185" s="362"/>
      <c r="C185" s="362"/>
      <c r="D185" s="362"/>
      <c r="E185" s="362"/>
      <c r="F185" s="362"/>
      <c r="G185" s="362"/>
      <c r="H185" s="362"/>
      <c r="I185" s="362"/>
      <c r="J185" s="362"/>
      <c r="K185" s="362"/>
      <c r="L185" s="362"/>
      <c r="M185" s="362"/>
      <c r="N185" s="362"/>
      <c r="O185" s="362"/>
      <c r="P185" s="362"/>
      <c r="Q185" s="362"/>
      <c r="R185" s="362"/>
      <c r="S185" s="362"/>
      <c r="T185" s="362"/>
      <c r="U185" s="362"/>
      <c r="V185" s="362"/>
      <c r="W185" s="362"/>
      <c r="X185" s="362"/>
      <c r="Y185" s="362"/>
      <c r="Z185" s="362"/>
      <c r="AA185" s="362"/>
      <c r="AB185" s="362"/>
      <c r="AC185" s="362"/>
      <c r="AD185" s="362"/>
      <c r="AE185" s="362"/>
      <c r="AF185" s="362"/>
    </row>
    <row r="186" spans="1:32" s="316" customFormat="1" ht="12.95" customHeight="1" x14ac:dyDescent="0.2">
      <c r="A186" s="346"/>
      <c r="B186" s="362"/>
      <c r="C186" s="362"/>
      <c r="D186" s="362"/>
      <c r="E186" s="362"/>
      <c r="F186" s="362"/>
      <c r="G186" s="362"/>
      <c r="H186" s="362"/>
      <c r="I186" s="362"/>
      <c r="J186" s="362"/>
      <c r="K186" s="362"/>
      <c r="L186" s="362"/>
      <c r="M186" s="362"/>
      <c r="N186" s="362"/>
      <c r="O186" s="362"/>
      <c r="P186" s="362"/>
      <c r="Q186" s="362"/>
      <c r="R186" s="362"/>
      <c r="S186" s="362"/>
      <c r="T186" s="362"/>
      <c r="U186" s="362"/>
      <c r="V186" s="362"/>
      <c r="W186" s="362"/>
      <c r="X186" s="362"/>
      <c r="Y186" s="362"/>
      <c r="Z186" s="362"/>
      <c r="AA186" s="362"/>
      <c r="AB186" s="362"/>
      <c r="AC186" s="362"/>
      <c r="AD186" s="362"/>
      <c r="AE186" s="362"/>
      <c r="AF186" s="362"/>
    </row>
    <row r="187" spans="1:32" s="316" customFormat="1" ht="12.95" customHeight="1" x14ac:dyDescent="0.2">
      <c r="A187" s="346"/>
      <c r="B187" s="362"/>
      <c r="C187" s="362"/>
      <c r="D187" s="362"/>
      <c r="E187" s="362"/>
      <c r="F187" s="362"/>
      <c r="G187" s="362"/>
      <c r="H187" s="362"/>
      <c r="I187" s="362"/>
      <c r="J187" s="362"/>
      <c r="K187" s="362"/>
      <c r="L187" s="362"/>
      <c r="M187" s="362"/>
      <c r="N187" s="362"/>
      <c r="O187" s="362"/>
      <c r="P187" s="362"/>
      <c r="Q187" s="362"/>
      <c r="R187" s="362"/>
      <c r="S187" s="362"/>
      <c r="T187" s="362"/>
      <c r="U187" s="362"/>
      <c r="V187" s="362"/>
      <c r="W187" s="362"/>
      <c r="X187" s="362"/>
      <c r="Y187" s="362"/>
      <c r="Z187" s="362"/>
      <c r="AA187" s="362"/>
      <c r="AB187" s="362"/>
      <c r="AC187" s="362"/>
      <c r="AD187" s="362"/>
      <c r="AE187" s="362"/>
      <c r="AF187" s="362"/>
    </row>
    <row r="188" spans="1:32" s="310" customFormat="1" ht="12.95" customHeight="1" x14ac:dyDescent="0.2">
      <c r="A188" s="141"/>
      <c r="B188" s="577"/>
      <c r="C188" s="577"/>
      <c r="D188" s="577"/>
      <c r="E188" s="577"/>
      <c r="F188" s="577"/>
      <c r="G188" s="577"/>
      <c r="H188" s="577"/>
      <c r="I188" s="577"/>
      <c r="J188" s="577"/>
      <c r="K188" s="577"/>
      <c r="L188" s="577"/>
      <c r="M188" s="577"/>
      <c r="N188" s="577"/>
      <c r="O188" s="577"/>
      <c r="P188" s="577"/>
      <c r="Q188" s="577"/>
      <c r="R188" s="577"/>
      <c r="S188" s="577"/>
      <c r="T188" s="577"/>
      <c r="U188" s="577"/>
      <c r="V188" s="577"/>
      <c r="W188" s="577"/>
      <c r="X188" s="577"/>
      <c r="Y188" s="577"/>
      <c r="Z188" s="577"/>
      <c r="AA188" s="577"/>
      <c r="AB188" s="577"/>
      <c r="AC188" s="577"/>
      <c r="AD188" s="577"/>
      <c r="AE188" s="577"/>
      <c r="AF188" s="577"/>
    </row>
    <row r="189" spans="1:32" s="316" customFormat="1" ht="12.95" customHeight="1" x14ac:dyDescent="0.2">
      <c r="A189" s="346"/>
      <c r="B189" s="362"/>
      <c r="C189" s="362"/>
      <c r="D189" s="362"/>
      <c r="E189" s="362"/>
      <c r="F189" s="362"/>
      <c r="G189" s="362"/>
      <c r="H189" s="362"/>
      <c r="I189" s="362"/>
      <c r="J189" s="362"/>
      <c r="K189" s="362"/>
      <c r="L189" s="362"/>
      <c r="M189" s="362"/>
      <c r="N189" s="362"/>
      <c r="O189" s="362"/>
      <c r="P189" s="362"/>
      <c r="Q189" s="362"/>
      <c r="R189" s="362"/>
      <c r="S189" s="362"/>
      <c r="T189" s="362"/>
      <c r="U189" s="362"/>
      <c r="V189" s="362"/>
      <c r="W189" s="362"/>
      <c r="X189" s="362"/>
      <c r="Y189" s="362"/>
      <c r="Z189" s="362"/>
      <c r="AA189" s="362"/>
      <c r="AB189" s="362"/>
      <c r="AC189" s="362"/>
      <c r="AD189" s="362"/>
      <c r="AE189" s="362"/>
      <c r="AF189" s="362"/>
    </row>
    <row r="190" spans="1:32" s="316" customFormat="1" ht="12.95" customHeight="1" x14ac:dyDescent="0.2">
      <c r="A190" s="346"/>
      <c r="B190" s="362"/>
      <c r="C190" s="362"/>
      <c r="D190" s="362"/>
      <c r="E190" s="362"/>
      <c r="F190" s="362"/>
      <c r="G190" s="362"/>
      <c r="H190" s="362"/>
      <c r="I190" s="362"/>
      <c r="J190" s="362"/>
      <c r="K190" s="362"/>
      <c r="L190" s="362"/>
      <c r="M190" s="362"/>
      <c r="N190" s="362"/>
      <c r="O190" s="362"/>
      <c r="P190" s="362"/>
      <c r="Q190" s="362"/>
      <c r="R190" s="362"/>
      <c r="S190" s="362"/>
      <c r="T190" s="362"/>
      <c r="U190" s="362"/>
      <c r="V190" s="362"/>
      <c r="W190" s="362"/>
      <c r="X190" s="362"/>
      <c r="Y190" s="362"/>
      <c r="Z190" s="362"/>
      <c r="AA190" s="362"/>
      <c r="AB190" s="362"/>
      <c r="AC190" s="362"/>
      <c r="AD190" s="362"/>
      <c r="AE190" s="362"/>
      <c r="AF190" s="362"/>
    </row>
    <row r="191" spans="1:32" s="316" customFormat="1" ht="12.95" customHeight="1" x14ac:dyDescent="0.2">
      <c r="A191" s="346"/>
      <c r="B191" s="362"/>
      <c r="C191" s="362"/>
      <c r="D191" s="362"/>
      <c r="E191" s="362"/>
      <c r="F191" s="362"/>
      <c r="G191" s="362"/>
      <c r="H191" s="362"/>
      <c r="I191" s="362"/>
      <c r="J191" s="362"/>
      <c r="K191" s="362"/>
      <c r="L191" s="362"/>
      <c r="M191" s="362"/>
      <c r="N191" s="362"/>
      <c r="O191" s="362"/>
      <c r="P191" s="362"/>
      <c r="Q191" s="362"/>
      <c r="R191" s="362"/>
      <c r="S191" s="362"/>
      <c r="T191" s="362"/>
      <c r="U191" s="362"/>
      <c r="V191" s="362"/>
      <c r="W191" s="362"/>
      <c r="X191" s="362"/>
      <c r="Y191" s="362"/>
      <c r="Z191" s="362"/>
      <c r="AA191" s="362"/>
      <c r="AB191" s="362"/>
      <c r="AC191" s="362"/>
      <c r="AD191" s="362"/>
      <c r="AE191" s="362"/>
      <c r="AF191" s="362"/>
    </row>
    <row r="192" spans="1:32" s="316" customFormat="1" ht="12.95" customHeight="1" x14ac:dyDescent="0.2">
      <c r="A192" s="346"/>
      <c r="B192" s="362"/>
      <c r="C192" s="362"/>
      <c r="D192" s="362"/>
      <c r="E192" s="362"/>
      <c r="F192" s="362"/>
      <c r="G192" s="362"/>
      <c r="H192" s="362"/>
      <c r="I192" s="362"/>
      <c r="J192" s="362"/>
      <c r="K192" s="362"/>
      <c r="L192" s="362"/>
      <c r="M192" s="362"/>
      <c r="N192" s="362"/>
      <c r="O192" s="362"/>
      <c r="P192" s="362"/>
      <c r="Q192" s="362"/>
      <c r="R192" s="362"/>
      <c r="S192" s="362"/>
      <c r="T192" s="362"/>
      <c r="U192" s="362"/>
      <c r="V192" s="362"/>
      <c r="W192" s="362"/>
      <c r="X192" s="362"/>
      <c r="Y192" s="362"/>
      <c r="Z192" s="362"/>
      <c r="AA192" s="362"/>
      <c r="AB192" s="362"/>
      <c r="AC192" s="362"/>
      <c r="AD192" s="362"/>
      <c r="AE192" s="362"/>
      <c r="AF192" s="362"/>
    </row>
    <row r="193" spans="1:32" s="316" customFormat="1" ht="12.95" customHeight="1" x14ac:dyDescent="0.2">
      <c r="A193" s="346"/>
      <c r="B193" s="362"/>
      <c r="C193" s="362"/>
      <c r="D193" s="362"/>
      <c r="E193" s="362"/>
      <c r="F193" s="362"/>
      <c r="G193" s="362"/>
      <c r="H193" s="362"/>
      <c r="I193" s="362"/>
      <c r="J193" s="362"/>
      <c r="K193" s="362"/>
      <c r="L193" s="362"/>
      <c r="M193" s="362"/>
      <c r="N193" s="362"/>
      <c r="O193" s="362"/>
      <c r="P193" s="362"/>
      <c r="Q193" s="362"/>
      <c r="R193" s="362"/>
      <c r="S193" s="362"/>
      <c r="T193" s="362"/>
      <c r="U193" s="362"/>
      <c r="V193" s="362"/>
      <c r="W193" s="362"/>
      <c r="X193" s="362"/>
      <c r="Y193" s="362"/>
      <c r="Z193" s="362"/>
      <c r="AA193" s="362"/>
      <c r="AB193" s="362"/>
      <c r="AC193" s="362"/>
      <c r="AD193" s="362"/>
      <c r="AE193" s="362"/>
      <c r="AF193" s="362"/>
    </row>
    <row r="194" spans="1:32" s="316" customFormat="1" ht="12.95" customHeight="1" x14ac:dyDescent="0.2">
      <c r="A194" s="346"/>
      <c r="B194" s="362"/>
      <c r="C194" s="362"/>
      <c r="D194" s="362"/>
      <c r="E194" s="362"/>
      <c r="F194" s="362"/>
      <c r="G194" s="362"/>
      <c r="H194" s="362"/>
      <c r="I194" s="362"/>
      <c r="J194" s="362"/>
      <c r="K194" s="362"/>
      <c r="L194" s="362"/>
      <c r="M194" s="362"/>
      <c r="N194" s="362"/>
      <c r="O194" s="362"/>
      <c r="P194" s="362"/>
      <c r="Q194" s="362"/>
      <c r="R194" s="362"/>
      <c r="S194" s="362"/>
      <c r="T194" s="362"/>
      <c r="U194" s="362"/>
      <c r="V194" s="362"/>
      <c r="W194" s="362"/>
      <c r="X194" s="362"/>
      <c r="Y194" s="362"/>
      <c r="Z194" s="362"/>
      <c r="AA194" s="362"/>
      <c r="AB194" s="362"/>
      <c r="AC194" s="362"/>
      <c r="AD194" s="362"/>
      <c r="AE194" s="362"/>
      <c r="AF194" s="362"/>
    </row>
    <row r="195" spans="1:32" s="316" customFormat="1" ht="12.95" customHeight="1" x14ac:dyDescent="0.2">
      <c r="A195" s="346"/>
      <c r="B195" s="362"/>
      <c r="C195" s="362"/>
      <c r="D195" s="362"/>
      <c r="E195" s="362"/>
      <c r="F195" s="362"/>
      <c r="G195" s="362"/>
      <c r="H195" s="362"/>
      <c r="I195" s="362"/>
      <c r="J195" s="362"/>
      <c r="K195" s="362"/>
      <c r="L195" s="362"/>
      <c r="M195" s="362"/>
      <c r="N195" s="362"/>
      <c r="O195" s="362"/>
      <c r="P195" s="362"/>
      <c r="Q195" s="362"/>
      <c r="R195" s="362"/>
      <c r="S195" s="362"/>
      <c r="T195" s="362"/>
      <c r="U195" s="362"/>
      <c r="V195" s="362"/>
      <c r="W195" s="362"/>
      <c r="X195" s="362"/>
      <c r="Y195" s="362"/>
      <c r="Z195" s="362"/>
      <c r="AA195" s="362"/>
      <c r="AB195" s="362"/>
      <c r="AC195" s="362"/>
      <c r="AD195" s="362"/>
      <c r="AE195" s="362"/>
      <c r="AF195" s="362"/>
    </row>
    <row r="196" spans="1:32" s="316" customFormat="1" ht="12.95" customHeight="1" x14ac:dyDescent="0.2">
      <c r="A196" s="346"/>
      <c r="B196" s="362"/>
      <c r="C196" s="362"/>
      <c r="D196" s="362"/>
      <c r="E196" s="362"/>
      <c r="F196" s="362"/>
      <c r="G196" s="362"/>
      <c r="H196" s="362"/>
      <c r="I196" s="362"/>
      <c r="J196" s="362"/>
      <c r="K196" s="362"/>
      <c r="L196" s="362"/>
      <c r="M196" s="362"/>
      <c r="N196" s="362"/>
      <c r="O196" s="362"/>
      <c r="P196" s="362"/>
      <c r="Q196" s="362"/>
      <c r="R196" s="362"/>
      <c r="S196" s="362"/>
      <c r="T196" s="362"/>
      <c r="U196" s="362"/>
      <c r="V196" s="362"/>
      <c r="W196" s="362"/>
      <c r="X196" s="362"/>
      <c r="Y196" s="362"/>
      <c r="Z196" s="362"/>
      <c r="AA196" s="362"/>
      <c r="AB196" s="362"/>
      <c r="AC196" s="362"/>
      <c r="AD196" s="362"/>
      <c r="AE196" s="362"/>
      <c r="AF196" s="362"/>
    </row>
    <row r="197" spans="1:32" s="316" customFormat="1" ht="12.95" customHeight="1" x14ac:dyDescent="0.2">
      <c r="A197" s="346"/>
      <c r="B197" s="362"/>
      <c r="C197" s="362"/>
      <c r="D197" s="362"/>
      <c r="E197" s="362"/>
      <c r="F197" s="362"/>
      <c r="G197" s="362"/>
      <c r="H197" s="362"/>
      <c r="I197" s="362"/>
      <c r="J197" s="362"/>
      <c r="K197" s="362"/>
      <c r="L197" s="362"/>
      <c r="M197" s="362"/>
      <c r="N197" s="362"/>
      <c r="O197" s="362"/>
      <c r="P197" s="362"/>
      <c r="Q197" s="362"/>
      <c r="R197" s="362"/>
      <c r="S197" s="362"/>
      <c r="T197" s="362"/>
      <c r="U197" s="362"/>
      <c r="V197" s="362"/>
      <c r="W197" s="362"/>
      <c r="X197" s="362"/>
      <c r="Y197" s="362"/>
      <c r="Z197" s="362"/>
      <c r="AA197" s="362"/>
      <c r="AB197" s="362"/>
      <c r="AC197" s="362"/>
      <c r="AD197" s="362"/>
      <c r="AE197" s="362"/>
      <c r="AF197" s="362"/>
    </row>
    <row r="198" spans="1:32" s="316" customFormat="1" ht="24" customHeight="1" x14ac:dyDescent="0.2">
      <c r="A198" s="346"/>
      <c r="B198" s="362"/>
      <c r="C198" s="362"/>
      <c r="D198" s="362"/>
      <c r="E198" s="362"/>
      <c r="F198" s="362"/>
      <c r="G198" s="362"/>
      <c r="H198" s="362"/>
      <c r="I198" s="362"/>
      <c r="J198" s="362"/>
      <c r="K198" s="362"/>
      <c r="L198" s="362"/>
      <c r="M198" s="362"/>
      <c r="N198" s="362"/>
      <c r="O198" s="362"/>
      <c r="P198" s="362"/>
      <c r="Q198" s="362"/>
      <c r="R198" s="362"/>
      <c r="S198" s="362"/>
      <c r="T198" s="362"/>
      <c r="U198" s="362"/>
      <c r="V198" s="362"/>
      <c r="W198" s="362"/>
      <c r="X198" s="362"/>
      <c r="Y198" s="362"/>
      <c r="Z198" s="362"/>
      <c r="AA198" s="362"/>
      <c r="AB198" s="362"/>
      <c r="AC198" s="362"/>
      <c r="AD198" s="362"/>
      <c r="AE198" s="362"/>
      <c r="AF198" s="362"/>
    </row>
    <row r="199" spans="1:32" s="316" customFormat="1" ht="12.95" customHeight="1" x14ac:dyDescent="0.2">
      <c r="A199" s="346"/>
      <c r="B199" s="362"/>
      <c r="C199" s="362"/>
      <c r="D199" s="362"/>
      <c r="E199" s="362"/>
      <c r="F199" s="362"/>
      <c r="G199" s="362"/>
      <c r="H199" s="362"/>
      <c r="I199" s="362"/>
      <c r="J199" s="362"/>
      <c r="K199" s="362"/>
      <c r="L199" s="362"/>
      <c r="M199" s="362"/>
      <c r="N199" s="362"/>
      <c r="O199" s="362"/>
      <c r="P199" s="362"/>
      <c r="Q199" s="362"/>
      <c r="R199" s="362"/>
      <c r="S199" s="362"/>
      <c r="T199" s="362"/>
      <c r="U199" s="362"/>
      <c r="V199" s="362"/>
      <c r="W199" s="362"/>
      <c r="X199" s="362"/>
      <c r="Y199" s="362"/>
      <c r="Z199" s="362"/>
      <c r="AA199" s="362"/>
      <c r="AB199" s="362"/>
      <c r="AC199" s="362"/>
      <c r="AD199" s="362"/>
      <c r="AE199" s="362"/>
      <c r="AF199" s="362"/>
    </row>
    <row r="200" spans="1:32" s="316" customFormat="1" ht="12.95" customHeight="1" x14ac:dyDescent="0.2">
      <c r="A200" s="346"/>
      <c r="B200" s="362"/>
      <c r="C200" s="362"/>
      <c r="D200" s="362"/>
      <c r="E200" s="362"/>
      <c r="F200" s="362"/>
      <c r="G200" s="362"/>
      <c r="H200" s="362"/>
      <c r="I200" s="362"/>
      <c r="J200" s="362"/>
      <c r="K200" s="362"/>
      <c r="L200" s="362"/>
      <c r="M200" s="362"/>
      <c r="N200" s="362"/>
      <c r="O200" s="362"/>
      <c r="P200" s="362"/>
      <c r="Q200" s="362"/>
      <c r="R200" s="362"/>
      <c r="S200" s="362"/>
      <c r="T200" s="362"/>
      <c r="U200" s="362"/>
      <c r="V200" s="362"/>
      <c r="W200" s="362"/>
      <c r="X200" s="362"/>
      <c r="Y200" s="362"/>
      <c r="Z200" s="362"/>
      <c r="AA200" s="362"/>
      <c r="AB200" s="362"/>
      <c r="AC200" s="362"/>
      <c r="AD200" s="362"/>
      <c r="AE200" s="362"/>
      <c r="AF200" s="362"/>
    </row>
    <row r="201" spans="1:32" s="316" customFormat="1" ht="12.95" customHeight="1" x14ac:dyDescent="0.2">
      <c r="A201" s="346"/>
      <c r="B201" s="362"/>
      <c r="C201" s="362"/>
      <c r="D201" s="362"/>
      <c r="E201" s="362"/>
      <c r="F201" s="362"/>
      <c r="G201" s="362"/>
      <c r="H201" s="362"/>
      <c r="I201" s="362"/>
      <c r="J201" s="362"/>
      <c r="K201" s="362"/>
      <c r="L201" s="362"/>
      <c r="M201" s="362"/>
      <c r="N201" s="362"/>
      <c r="O201" s="362"/>
      <c r="P201" s="362"/>
      <c r="Q201" s="362"/>
      <c r="R201" s="362"/>
      <c r="S201" s="362"/>
      <c r="T201" s="362"/>
      <c r="U201" s="362"/>
      <c r="V201" s="362"/>
      <c r="W201" s="362"/>
      <c r="X201" s="362"/>
      <c r="Y201" s="362"/>
      <c r="Z201" s="362"/>
      <c r="AA201" s="362"/>
      <c r="AB201" s="362"/>
      <c r="AC201" s="362"/>
      <c r="AD201" s="362"/>
      <c r="AE201" s="362"/>
      <c r="AF201" s="362"/>
    </row>
    <row r="202" spans="1:32" s="316" customFormat="1" ht="12.95" customHeight="1" x14ac:dyDescent="0.2">
      <c r="A202" s="346"/>
      <c r="B202" s="362"/>
      <c r="C202" s="362"/>
      <c r="D202" s="362"/>
      <c r="E202" s="362"/>
      <c r="F202" s="362"/>
      <c r="G202" s="362"/>
      <c r="H202" s="362"/>
      <c r="I202" s="362"/>
      <c r="J202" s="362"/>
      <c r="K202" s="362"/>
      <c r="L202" s="362"/>
      <c r="M202" s="362"/>
      <c r="N202" s="362"/>
      <c r="O202" s="362"/>
      <c r="P202" s="362"/>
      <c r="Q202" s="362"/>
      <c r="R202" s="362"/>
      <c r="S202" s="362"/>
      <c r="T202" s="362"/>
      <c r="U202" s="362"/>
      <c r="V202" s="362"/>
      <c r="W202" s="362"/>
      <c r="X202" s="362"/>
      <c r="Y202" s="362"/>
      <c r="Z202" s="362"/>
      <c r="AA202" s="362"/>
      <c r="AB202" s="362"/>
      <c r="AC202" s="362"/>
      <c r="AD202" s="362"/>
      <c r="AE202" s="362"/>
      <c r="AF202" s="362"/>
    </row>
    <row r="203" spans="1:32" ht="12.95" customHeight="1" x14ac:dyDescent="0.2"/>
    <row r="204" spans="1:32" ht="12.95" customHeight="1" x14ac:dyDescent="0.2"/>
    <row r="205" spans="1:32" ht="12.95" customHeight="1" x14ac:dyDescent="0.2"/>
    <row r="206" spans="1:32" ht="12.95" customHeight="1" x14ac:dyDescent="0.2"/>
    <row r="207" spans="1:32" ht="12.95" customHeight="1" x14ac:dyDescent="0.2"/>
    <row r="208" spans="1:32" ht="12.95" customHeight="1" x14ac:dyDescent="0.2"/>
    <row r="209" spans="1:32" ht="12.95" customHeight="1" x14ac:dyDescent="0.2"/>
    <row r="210" spans="1:32" s="310" customFormat="1" ht="12.95" customHeight="1" x14ac:dyDescent="0.2">
      <c r="A210" s="141"/>
      <c r="B210" s="577"/>
      <c r="C210" s="577"/>
      <c r="D210" s="577"/>
      <c r="E210" s="577"/>
      <c r="F210" s="577"/>
      <c r="G210" s="577"/>
      <c r="H210" s="577"/>
      <c r="I210" s="577"/>
      <c r="J210" s="577"/>
      <c r="K210" s="577"/>
      <c r="L210" s="577"/>
      <c r="M210" s="577"/>
      <c r="N210" s="577"/>
      <c r="O210" s="577"/>
      <c r="P210" s="577"/>
      <c r="Q210" s="577"/>
      <c r="R210" s="577"/>
      <c r="S210" s="577"/>
      <c r="T210" s="577"/>
      <c r="U210" s="577"/>
      <c r="V210" s="577"/>
      <c r="W210" s="577"/>
      <c r="X210" s="577"/>
      <c r="Y210" s="577"/>
      <c r="Z210" s="577"/>
      <c r="AA210" s="577"/>
      <c r="AB210" s="577"/>
      <c r="AC210" s="577"/>
      <c r="AD210" s="577"/>
      <c r="AE210" s="577"/>
      <c r="AF210" s="577"/>
    </row>
    <row r="211" spans="1:32" s="316" customFormat="1" ht="12.95" customHeight="1" x14ac:dyDescent="0.2">
      <c r="A211" s="346"/>
      <c r="B211" s="362"/>
      <c r="C211" s="362"/>
      <c r="D211" s="362"/>
      <c r="E211" s="362"/>
      <c r="F211" s="362"/>
      <c r="G211" s="362"/>
      <c r="H211" s="362"/>
      <c r="I211" s="362"/>
      <c r="J211" s="362"/>
      <c r="K211" s="362"/>
      <c r="L211" s="362"/>
      <c r="M211" s="362"/>
      <c r="N211" s="362"/>
      <c r="O211" s="362"/>
      <c r="P211" s="362"/>
      <c r="Q211" s="362"/>
      <c r="R211" s="362"/>
      <c r="S211" s="362"/>
      <c r="T211" s="362"/>
      <c r="U211" s="362"/>
      <c r="V211" s="362"/>
      <c r="W211" s="362"/>
      <c r="X211" s="362"/>
      <c r="Y211" s="362"/>
      <c r="Z211" s="362"/>
      <c r="AA211" s="362"/>
      <c r="AB211" s="362"/>
      <c r="AC211" s="362"/>
      <c r="AD211" s="362"/>
      <c r="AE211" s="362"/>
      <c r="AF211" s="362"/>
    </row>
    <row r="212" spans="1:32" s="316" customFormat="1" ht="12.95" customHeight="1" x14ac:dyDescent="0.2">
      <c r="A212" s="346"/>
      <c r="B212" s="362"/>
      <c r="C212" s="362"/>
      <c r="D212" s="362"/>
      <c r="E212" s="362"/>
      <c r="F212" s="362"/>
      <c r="G212" s="362"/>
      <c r="H212" s="362"/>
      <c r="I212" s="362"/>
      <c r="J212" s="362"/>
      <c r="K212" s="362"/>
      <c r="L212" s="362"/>
      <c r="M212" s="362"/>
      <c r="N212" s="362"/>
      <c r="O212" s="362"/>
      <c r="P212" s="362"/>
      <c r="Q212" s="362"/>
      <c r="R212" s="362"/>
      <c r="S212" s="362"/>
      <c r="T212" s="362"/>
      <c r="U212" s="362"/>
      <c r="V212" s="362"/>
      <c r="W212" s="362"/>
      <c r="X212" s="362"/>
      <c r="Y212" s="362"/>
      <c r="Z212" s="362"/>
      <c r="AA212" s="362"/>
      <c r="AB212" s="362"/>
      <c r="AC212" s="362"/>
      <c r="AD212" s="362"/>
      <c r="AE212" s="362"/>
      <c r="AF212" s="362"/>
    </row>
    <row r="213" spans="1:32" s="316" customFormat="1" ht="12.95" customHeight="1" x14ac:dyDescent="0.2">
      <c r="A213" s="346"/>
      <c r="B213" s="362"/>
      <c r="C213" s="362"/>
      <c r="D213" s="362"/>
      <c r="E213" s="362"/>
      <c r="F213" s="362"/>
      <c r="G213" s="362"/>
      <c r="H213" s="362"/>
      <c r="I213" s="362"/>
      <c r="J213" s="362"/>
      <c r="K213" s="362"/>
      <c r="L213" s="362"/>
      <c r="M213" s="362"/>
      <c r="N213" s="362"/>
      <c r="O213" s="362"/>
      <c r="P213" s="362"/>
      <c r="Q213" s="362"/>
      <c r="R213" s="362"/>
      <c r="S213" s="362"/>
      <c r="T213" s="362"/>
      <c r="U213" s="362"/>
      <c r="V213" s="362"/>
      <c r="W213" s="362"/>
      <c r="X213" s="362"/>
      <c r="Y213" s="362"/>
      <c r="Z213" s="362"/>
      <c r="AA213" s="362"/>
      <c r="AB213" s="362"/>
      <c r="AC213" s="362"/>
      <c r="AD213" s="362"/>
      <c r="AE213" s="362"/>
      <c r="AF213" s="362"/>
    </row>
    <row r="214" spans="1:32" s="316" customFormat="1" ht="12.95" customHeight="1" x14ac:dyDescent="0.2">
      <c r="A214" s="346"/>
      <c r="B214" s="362"/>
      <c r="C214" s="362"/>
      <c r="D214" s="362"/>
      <c r="E214" s="362"/>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row>
    <row r="215" spans="1:32" s="316" customFormat="1" ht="12.95" customHeight="1" x14ac:dyDescent="0.2">
      <c r="A215" s="346"/>
      <c r="B215" s="362"/>
      <c r="C215" s="362"/>
      <c r="D215" s="362"/>
      <c r="E215" s="362"/>
      <c r="F215" s="362"/>
      <c r="G215" s="362"/>
      <c r="H215" s="362"/>
      <c r="I215" s="362"/>
      <c r="J215" s="362"/>
      <c r="K215" s="362"/>
      <c r="L215" s="362"/>
      <c r="M215" s="362"/>
      <c r="N215" s="362"/>
      <c r="O215" s="362"/>
      <c r="P215" s="362"/>
      <c r="Q215" s="362"/>
      <c r="R215" s="362"/>
      <c r="S215" s="362"/>
      <c r="T215" s="362"/>
      <c r="U215" s="362"/>
      <c r="V215" s="362"/>
      <c r="W215" s="362"/>
      <c r="X215" s="362"/>
      <c r="Y215" s="362"/>
      <c r="Z215" s="362"/>
      <c r="AA215" s="362"/>
      <c r="AB215" s="362"/>
      <c r="AC215" s="362"/>
      <c r="AD215" s="362"/>
      <c r="AE215" s="362"/>
      <c r="AF215" s="362"/>
    </row>
    <row r="216" spans="1:32" s="316" customFormat="1" ht="12.95" customHeight="1" x14ac:dyDescent="0.2">
      <c r="A216" s="346"/>
      <c r="B216" s="362"/>
      <c r="C216" s="362"/>
      <c r="D216" s="362"/>
      <c r="E216" s="362"/>
      <c r="F216" s="362"/>
      <c r="G216" s="362"/>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row>
    <row r="217" spans="1:32" s="316" customFormat="1" ht="12.95" customHeight="1" x14ac:dyDescent="0.2">
      <c r="A217" s="346"/>
      <c r="B217" s="362"/>
      <c r="C217" s="362"/>
      <c r="D217" s="362"/>
      <c r="E217" s="362"/>
      <c r="F217" s="362"/>
      <c r="G217" s="362"/>
      <c r="H217" s="362"/>
      <c r="I217" s="362"/>
      <c r="J217" s="362"/>
      <c r="K217" s="362"/>
      <c r="L217" s="362"/>
      <c r="M217" s="362"/>
      <c r="N217" s="362"/>
      <c r="O217" s="362"/>
      <c r="P217" s="362"/>
      <c r="Q217" s="362"/>
      <c r="R217" s="362"/>
      <c r="S217" s="362"/>
      <c r="T217" s="362"/>
      <c r="U217" s="362"/>
      <c r="V217" s="362"/>
      <c r="W217" s="362"/>
      <c r="X217" s="362"/>
      <c r="Y217" s="362"/>
      <c r="Z217" s="362"/>
      <c r="AA217" s="362"/>
      <c r="AB217" s="362"/>
      <c r="AC217" s="362"/>
      <c r="AD217" s="362"/>
      <c r="AE217" s="362"/>
      <c r="AF217" s="362"/>
    </row>
    <row r="218" spans="1:32" s="316" customFormat="1" ht="12.95" customHeight="1" x14ac:dyDescent="0.2">
      <c r="A218" s="346"/>
      <c r="B218" s="362"/>
      <c r="C218" s="362"/>
      <c r="D218" s="362"/>
      <c r="E218" s="362"/>
      <c r="F218" s="362"/>
      <c r="G218" s="362"/>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row>
    <row r="219" spans="1:32" s="316" customFormat="1" ht="12.95" customHeight="1" x14ac:dyDescent="0.2">
      <c r="A219" s="346"/>
      <c r="B219" s="362"/>
      <c r="C219" s="362"/>
      <c r="D219" s="362"/>
      <c r="E219" s="362"/>
      <c r="F219" s="362"/>
      <c r="G219" s="362"/>
      <c r="H219" s="362"/>
      <c r="I219" s="362"/>
      <c r="J219" s="362"/>
      <c r="K219" s="362"/>
      <c r="L219" s="362"/>
      <c r="M219" s="362"/>
      <c r="N219" s="362"/>
      <c r="O219" s="362"/>
      <c r="P219" s="362"/>
      <c r="Q219" s="362"/>
      <c r="R219" s="362"/>
      <c r="S219" s="362"/>
      <c r="T219" s="362"/>
      <c r="U219" s="362"/>
      <c r="V219" s="362"/>
      <c r="W219" s="362"/>
      <c r="X219" s="362"/>
      <c r="Y219" s="362"/>
      <c r="Z219" s="362"/>
      <c r="AA219" s="362"/>
      <c r="AB219" s="362"/>
      <c r="AC219" s="362"/>
      <c r="AD219" s="362"/>
      <c r="AE219" s="362"/>
      <c r="AF219" s="362"/>
    </row>
    <row r="220" spans="1:32" s="316" customFormat="1" ht="24" customHeight="1" x14ac:dyDescent="0.2">
      <c r="A220" s="346"/>
      <c r="B220" s="362"/>
      <c r="C220" s="362"/>
      <c r="D220" s="362"/>
      <c r="E220" s="362"/>
      <c r="F220" s="362"/>
      <c r="G220" s="362"/>
      <c r="H220" s="362"/>
      <c r="I220" s="362"/>
      <c r="J220" s="362"/>
      <c r="K220" s="362"/>
      <c r="L220" s="362"/>
      <c r="M220" s="362"/>
      <c r="N220" s="362"/>
      <c r="O220" s="362"/>
      <c r="P220" s="362"/>
      <c r="Q220" s="362"/>
      <c r="R220" s="362"/>
      <c r="S220" s="362"/>
      <c r="T220" s="362"/>
      <c r="U220" s="362"/>
      <c r="V220" s="362"/>
      <c r="W220" s="362"/>
      <c r="X220" s="362"/>
      <c r="Y220" s="362"/>
      <c r="Z220" s="362"/>
      <c r="AA220" s="362"/>
      <c r="AB220" s="362"/>
      <c r="AC220" s="362"/>
      <c r="AD220" s="362"/>
      <c r="AE220" s="362"/>
      <c r="AF220" s="362"/>
    </row>
    <row r="221" spans="1:32" s="316" customFormat="1" ht="12.95" customHeight="1" x14ac:dyDescent="0.2">
      <c r="A221" s="346"/>
      <c r="B221" s="362"/>
      <c r="C221" s="362"/>
      <c r="D221" s="362"/>
      <c r="E221" s="362"/>
      <c r="F221" s="362"/>
      <c r="G221" s="362"/>
      <c r="H221" s="362"/>
      <c r="I221" s="362"/>
      <c r="J221" s="362"/>
      <c r="K221" s="362"/>
      <c r="L221" s="362"/>
      <c r="M221" s="362"/>
      <c r="N221" s="362"/>
      <c r="O221" s="362"/>
      <c r="P221" s="362"/>
      <c r="Q221" s="362"/>
      <c r="R221" s="362"/>
      <c r="S221" s="362"/>
      <c r="T221" s="362"/>
      <c r="U221" s="362"/>
      <c r="V221" s="362"/>
      <c r="W221" s="362"/>
      <c r="X221" s="362"/>
      <c r="Y221" s="362"/>
      <c r="Z221" s="362"/>
      <c r="AA221" s="362"/>
      <c r="AB221" s="362"/>
      <c r="AC221" s="362"/>
      <c r="AD221" s="362"/>
      <c r="AE221" s="362"/>
      <c r="AF221" s="362"/>
    </row>
    <row r="222" spans="1:32" s="316" customFormat="1" ht="12.95" customHeight="1" x14ac:dyDescent="0.2">
      <c r="A222" s="346"/>
      <c r="B222" s="362"/>
      <c r="C222" s="362"/>
      <c r="D222" s="362"/>
      <c r="E222" s="362"/>
      <c r="F222" s="362"/>
      <c r="G222" s="362"/>
      <c r="H222" s="362"/>
      <c r="I222" s="362"/>
      <c r="J222" s="362"/>
      <c r="K222" s="362"/>
      <c r="L222" s="362"/>
      <c r="M222" s="362"/>
      <c r="N222" s="362"/>
      <c r="O222" s="362"/>
      <c r="P222" s="362"/>
      <c r="Q222" s="362"/>
      <c r="R222" s="362"/>
      <c r="S222" s="362"/>
      <c r="T222" s="362"/>
      <c r="U222" s="362"/>
      <c r="V222" s="362"/>
      <c r="W222" s="362"/>
      <c r="X222" s="362"/>
      <c r="Y222" s="362"/>
      <c r="Z222" s="362"/>
      <c r="AA222" s="362"/>
      <c r="AB222" s="362"/>
      <c r="AC222" s="362"/>
      <c r="AD222" s="362"/>
      <c r="AE222" s="362"/>
      <c r="AF222" s="362"/>
    </row>
    <row r="223" spans="1:32" s="316" customFormat="1" ht="12.95" customHeight="1" x14ac:dyDescent="0.2">
      <c r="A223" s="346"/>
      <c r="B223" s="362"/>
      <c r="C223" s="362"/>
      <c r="D223" s="362"/>
      <c r="E223" s="362"/>
      <c r="F223" s="362"/>
      <c r="G223" s="362"/>
      <c r="H223" s="362"/>
      <c r="I223" s="362"/>
      <c r="J223" s="362"/>
      <c r="K223" s="362"/>
      <c r="L223" s="362"/>
      <c r="M223" s="362"/>
      <c r="N223" s="362"/>
      <c r="O223" s="362"/>
      <c r="P223" s="362"/>
      <c r="Q223" s="362"/>
      <c r="R223" s="362"/>
      <c r="S223" s="362"/>
      <c r="T223" s="362"/>
      <c r="U223" s="362"/>
      <c r="V223" s="362"/>
      <c r="W223" s="362"/>
      <c r="X223" s="362"/>
      <c r="Y223" s="362"/>
      <c r="Z223" s="362"/>
      <c r="AA223" s="362"/>
      <c r="AB223" s="362"/>
      <c r="AC223" s="362"/>
      <c r="AD223" s="362"/>
      <c r="AE223" s="362"/>
      <c r="AF223" s="362"/>
    </row>
    <row r="224" spans="1:32" s="316" customFormat="1" ht="12.95" customHeight="1" x14ac:dyDescent="0.2">
      <c r="A224" s="346"/>
      <c r="B224" s="362"/>
      <c r="C224" s="362"/>
      <c r="D224" s="362"/>
      <c r="E224" s="362"/>
      <c r="F224" s="362"/>
      <c r="G224" s="362"/>
      <c r="H224" s="362"/>
      <c r="I224" s="362"/>
      <c r="J224" s="362"/>
      <c r="K224" s="362"/>
      <c r="L224" s="362"/>
      <c r="M224" s="362"/>
      <c r="N224" s="362"/>
      <c r="O224" s="362"/>
      <c r="P224" s="362"/>
      <c r="Q224" s="362"/>
      <c r="R224" s="362"/>
      <c r="S224" s="362"/>
      <c r="T224" s="362"/>
      <c r="U224" s="362"/>
      <c r="V224" s="362"/>
      <c r="W224" s="362"/>
      <c r="X224" s="362"/>
      <c r="Y224" s="362"/>
      <c r="Z224" s="362"/>
      <c r="AA224" s="362"/>
      <c r="AB224" s="362"/>
      <c r="AC224" s="362"/>
      <c r="AD224" s="362"/>
      <c r="AE224" s="362"/>
      <c r="AF224" s="362"/>
    </row>
    <row r="225" spans="1:32" s="316" customFormat="1" ht="12.95" customHeight="1" x14ac:dyDescent="0.2">
      <c r="A225" s="346"/>
      <c r="B225" s="362"/>
      <c r="C225" s="362"/>
      <c r="D225" s="362"/>
      <c r="E225" s="362"/>
      <c r="F225" s="362"/>
      <c r="G225" s="362"/>
      <c r="H225" s="362"/>
      <c r="I225" s="362"/>
      <c r="J225" s="362"/>
      <c r="K225" s="362"/>
      <c r="L225" s="362"/>
      <c r="M225" s="362"/>
      <c r="N225" s="362"/>
      <c r="O225" s="362"/>
      <c r="P225" s="362"/>
      <c r="Q225" s="362"/>
      <c r="R225" s="362"/>
      <c r="S225" s="362"/>
      <c r="T225" s="362"/>
      <c r="U225" s="362"/>
      <c r="V225" s="362"/>
      <c r="W225" s="362"/>
      <c r="X225" s="362"/>
      <c r="Y225" s="362"/>
      <c r="Z225" s="362"/>
      <c r="AA225" s="362"/>
      <c r="AB225" s="362"/>
      <c r="AC225" s="362"/>
      <c r="AD225" s="362"/>
      <c r="AE225" s="362"/>
      <c r="AF225" s="362"/>
    </row>
    <row r="226" spans="1:32" s="316" customFormat="1" ht="12.95" customHeight="1" x14ac:dyDescent="0.2">
      <c r="A226" s="346"/>
      <c r="B226" s="362"/>
      <c r="C226" s="362"/>
      <c r="D226" s="362"/>
      <c r="E226" s="362"/>
      <c r="F226" s="362"/>
      <c r="G226" s="362"/>
      <c r="H226" s="362"/>
      <c r="I226" s="362"/>
      <c r="J226" s="362"/>
      <c r="K226" s="362"/>
      <c r="L226" s="362"/>
      <c r="M226" s="362"/>
      <c r="N226" s="362"/>
      <c r="O226" s="362"/>
      <c r="P226" s="362"/>
      <c r="Q226" s="362"/>
      <c r="R226" s="362"/>
      <c r="S226" s="362"/>
      <c r="T226" s="362"/>
      <c r="U226" s="362"/>
      <c r="V226" s="362"/>
      <c r="W226" s="362"/>
      <c r="X226" s="362"/>
      <c r="Y226" s="362"/>
      <c r="Z226" s="362"/>
      <c r="AA226" s="362"/>
      <c r="AB226" s="362"/>
      <c r="AC226" s="362"/>
      <c r="AD226" s="362"/>
      <c r="AE226" s="362"/>
      <c r="AF226" s="362"/>
    </row>
    <row r="227" spans="1:32" s="316" customFormat="1" ht="12.95" customHeight="1" x14ac:dyDescent="0.2">
      <c r="A227" s="346"/>
      <c r="B227" s="362"/>
      <c r="C227" s="362"/>
      <c r="D227" s="362"/>
      <c r="E227" s="362"/>
      <c r="F227" s="362"/>
      <c r="G227" s="362"/>
      <c r="H227" s="362"/>
      <c r="I227" s="362"/>
      <c r="J227" s="362"/>
      <c r="K227" s="362"/>
      <c r="L227" s="362"/>
      <c r="M227" s="362"/>
      <c r="N227" s="362"/>
      <c r="O227" s="362"/>
      <c r="P227" s="362"/>
      <c r="Q227" s="362"/>
      <c r="R227" s="362"/>
      <c r="S227" s="362"/>
      <c r="T227" s="362"/>
      <c r="U227" s="362"/>
      <c r="V227" s="362"/>
      <c r="W227" s="362"/>
      <c r="X227" s="362"/>
      <c r="Y227" s="362"/>
      <c r="Z227" s="362"/>
      <c r="AA227" s="362"/>
      <c r="AB227" s="362"/>
      <c r="AC227" s="362"/>
      <c r="AD227" s="362"/>
      <c r="AE227" s="362"/>
      <c r="AF227" s="362"/>
    </row>
    <row r="228" spans="1:32" s="310" customFormat="1" ht="12.95" customHeight="1" x14ac:dyDescent="0.2">
      <c r="A228" s="141"/>
      <c r="B228" s="577"/>
      <c r="C228" s="577"/>
      <c r="D228" s="577"/>
      <c r="E228" s="577"/>
      <c r="F228" s="577"/>
      <c r="G228" s="577"/>
      <c r="H228" s="577"/>
      <c r="I228" s="577"/>
      <c r="J228" s="577"/>
      <c r="K228" s="577"/>
      <c r="L228" s="577"/>
      <c r="M228" s="577"/>
      <c r="N228" s="577"/>
      <c r="O228" s="577"/>
      <c r="P228" s="577"/>
      <c r="Q228" s="577"/>
      <c r="R228" s="577"/>
      <c r="S228" s="577"/>
      <c r="T228" s="577"/>
      <c r="U228" s="577"/>
      <c r="V228" s="577"/>
      <c r="W228" s="577"/>
      <c r="X228" s="577"/>
      <c r="Y228" s="577"/>
      <c r="Z228" s="577"/>
      <c r="AA228" s="577"/>
      <c r="AB228" s="577"/>
      <c r="AC228" s="577"/>
      <c r="AD228" s="577"/>
      <c r="AE228" s="577"/>
      <c r="AF228" s="577"/>
    </row>
    <row r="229" spans="1:32" s="316" customFormat="1" ht="12.95" customHeight="1" x14ac:dyDescent="0.2">
      <c r="A229" s="346"/>
      <c r="B229" s="362"/>
      <c r="C229" s="362"/>
      <c r="D229" s="362"/>
      <c r="E229" s="362"/>
      <c r="F229" s="362"/>
      <c r="G229" s="362"/>
      <c r="H229" s="362"/>
      <c r="I229" s="362"/>
      <c r="J229" s="362"/>
      <c r="K229" s="362"/>
      <c r="L229" s="362"/>
      <c r="M229" s="362"/>
      <c r="N229" s="362"/>
      <c r="O229" s="362"/>
      <c r="P229" s="362"/>
      <c r="Q229" s="362"/>
      <c r="R229" s="362"/>
      <c r="S229" s="362"/>
      <c r="T229" s="362"/>
      <c r="U229" s="362"/>
      <c r="V229" s="362"/>
      <c r="W229" s="362"/>
      <c r="X229" s="362"/>
      <c r="Y229" s="362"/>
      <c r="Z229" s="362"/>
      <c r="AA229" s="362"/>
      <c r="AB229" s="362"/>
      <c r="AC229" s="362"/>
      <c r="AD229" s="362"/>
      <c r="AE229" s="362"/>
      <c r="AF229" s="362"/>
    </row>
    <row r="230" spans="1:32" s="316" customFormat="1" ht="12.95" customHeight="1" x14ac:dyDescent="0.2">
      <c r="A230" s="346"/>
      <c r="B230" s="362"/>
      <c r="C230" s="362"/>
      <c r="D230" s="362"/>
      <c r="E230" s="362"/>
      <c r="F230" s="362"/>
      <c r="G230" s="362"/>
      <c r="H230" s="362"/>
      <c r="I230" s="362"/>
      <c r="J230" s="362"/>
      <c r="K230" s="362"/>
      <c r="L230" s="362"/>
      <c r="M230" s="362"/>
      <c r="N230" s="362"/>
      <c r="O230" s="362"/>
      <c r="P230" s="362"/>
      <c r="Q230" s="362"/>
      <c r="R230" s="362"/>
      <c r="S230" s="362"/>
      <c r="T230" s="362"/>
      <c r="U230" s="362"/>
      <c r="V230" s="362"/>
      <c r="W230" s="362"/>
      <c r="X230" s="362"/>
      <c r="Y230" s="362"/>
      <c r="Z230" s="362"/>
      <c r="AA230" s="362"/>
      <c r="AB230" s="362"/>
      <c r="AC230" s="362"/>
      <c r="AD230" s="362"/>
      <c r="AE230" s="362"/>
      <c r="AF230" s="362"/>
    </row>
    <row r="231" spans="1:32" s="316" customFormat="1" ht="12.95" customHeight="1" x14ac:dyDescent="0.2">
      <c r="A231" s="346"/>
      <c r="B231" s="362"/>
      <c r="C231" s="362"/>
      <c r="D231" s="362"/>
      <c r="E231" s="362"/>
      <c r="F231" s="362"/>
      <c r="G231" s="362"/>
      <c r="H231" s="362"/>
      <c r="I231" s="362"/>
      <c r="J231" s="362"/>
      <c r="K231" s="362"/>
      <c r="L231" s="362"/>
      <c r="M231" s="362"/>
      <c r="N231" s="362"/>
      <c r="O231" s="362"/>
      <c r="P231" s="362"/>
      <c r="Q231" s="362"/>
      <c r="R231" s="362"/>
      <c r="S231" s="362"/>
      <c r="T231" s="362"/>
      <c r="U231" s="362"/>
      <c r="V231" s="362"/>
      <c r="W231" s="362"/>
      <c r="X231" s="362"/>
      <c r="Y231" s="362"/>
      <c r="Z231" s="362"/>
      <c r="AA231" s="362"/>
      <c r="AB231" s="362"/>
      <c r="AC231" s="362"/>
      <c r="AD231" s="362"/>
      <c r="AE231" s="362"/>
      <c r="AF231" s="362"/>
    </row>
    <row r="232" spans="1:32" s="316" customFormat="1" ht="12.95" customHeight="1" x14ac:dyDescent="0.2">
      <c r="A232" s="346"/>
      <c r="B232" s="362"/>
      <c r="C232" s="362"/>
      <c r="D232" s="362"/>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row>
    <row r="233" spans="1:32" s="316" customFormat="1" ht="12.95" customHeight="1" x14ac:dyDescent="0.2">
      <c r="A233" s="346"/>
      <c r="B233" s="362"/>
      <c r="C233" s="362"/>
      <c r="D233" s="362"/>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row>
    <row r="234" spans="1:32" s="316" customFormat="1" ht="12.95" customHeight="1" x14ac:dyDescent="0.2">
      <c r="A234" s="346"/>
      <c r="B234" s="362"/>
      <c r="C234" s="362"/>
      <c r="D234" s="362"/>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row>
    <row r="235" spans="1:32" s="316" customFormat="1" ht="12.95" customHeight="1" x14ac:dyDescent="0.2">
      <c r="A235" s="346"/>
      <c r="B235" s="362"/>
      <c r="C235" s="362"/>
      <c r="D235" s="362"/>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row>
    <row r="236" spans="1:32" s="316" customFormat="1" ht="12.95" customHeight="1" x14ac:dyDescent="0.2">
      <c r="A236" s="346"/>
      <c r="B236" s="362"/>
      <c r="C236" s="362"/>
      <c r="D236" s="362"/>
      <c r="E236" s="362"/>
      <c r="F236" s="362"/>
      <c r="G236" s="362"/>
      <c r="H236" s="362"/>
      <c r="I236" s="362"/>
      <c r="J236" s="362"/>
      <c r="K236" s="362"/>
      <c r="L236" s="362"/>
      <c r="M236" s="362"/>
      <c r="N236" s="362"/>
      <c r="O236" s="362"/>
      <c r="P236" s="362"/>
      <c r="Q236" s="362"/>
      <c r="R236" s="362"/>
      <c r="S236" s="362"/>
      <c r="T236" s="362"/>
      <c r="U236" s="362"/>
      <c r="V236" s="362"/>
      <c r="W236" s="362"/>
      <c r="X236" s="362"/>
      <c r="Y236" s="362"/>
      <c r="Z236" s="362"/>
      <c r="AA236" s="362"/>
      <c r="AB236" s="362"/>
      <c r="AC236" s="362"/>
      <c r="AD236" s="362"/>
      <c r="AE236" s="362"/>
      <c r="AF236" s="362"/>
    </row>
    <row r="237" spans="1:32" s="316" customFormat="1" ht="12.95" customHeight="1" x14ac:dyDescent="0.2">
      <c r="A237" s="346"/>
      <c r="B237" s="362"/>
      <c r="C237" s="362"/>
      <c r="D237" s="362"/>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row>
    <row r="238" spans="1:32" s="316" customFormat="1" ht="24" customHeight="1" x14ac:dyDescent="0.2">
      <c r="A238" s="346"/>
      <c r="B238" s="362"/>
      <c r="C238" s="362"/>
      <c r="D238" s="362"/>
      <c r="E238" s="362"/>
      <c r="F238" s="362"/>
      <c r="G238" s="362"/>
      <c r="H238" s="362"/>
      <c r="I238" s="362"/>
      <c r="J238" s="362"/>
      <c r="K238" s="362"/>
      <c r="L238" s="362"/>
      <c r="M238" s="362"/>
      <c r="N238" s="362"/>
      <c r="O238" s="362"/>
      <c r="P238" s="362"/>
      <c r="Q238" s="362"/>
      <c r="R238" s="362"/>
      <c r="S238" s="362"/>
      <c r="T238" s="362"/>
      <c r="U238" s="362"/>
      <c r="V238" s="362"/>
      <c r="W238" s="362"/>
      <c r="X238" s="362"/>
      <c r="Y238" s="362"/>
      <c r="Z238" s="362"/>
      <c r="AA238" s="362"/>
      <c r="AB238" s="362"/>
      <c r="AC238" s="362"/>
      <c r="AD238" s="362"/>
      <c r="AE238" s="362"/>
      <c r="AF238" s="362"/>
    </row>
    <row r="239" spans="1:32" s="316" customFormat="1" ht="12.95" customHeight="1" x14ac:dyDescent="0.2">
      <c r="A239" s="346"/>
      <c r="B239" s="362"/>
      <c r="C239" s="362"/>
      <c r="D239" s="362"/>
      <c r="E239" s="362"/>
      <c r="F239" s="362"/>
      <c r="G239" s="362"/>
      <c r="H239" s="362"/>
      <c r="I239" s="362"/>
      <c r="J239" s="362"/>
      <c r="K239" s="362"/>
      <c r="L239" s="362"/>
      <c r="M239" s="362"/>
      <c r="N239" s="362"/>
      <c r="O239" s="362"/>
      <c r="P239" s="362"/>
      <c r="Q239" s="362"/>
      <c r="R239" s="362"/>
      <c r="S239" s="362"/>
      <c r="T239" s="362"/>
      <c r="U239" s="362"/>
      <c r="V239" s="362"/>
      <c r="W239" s="362"/>
      <c r="X239" s="362"/>
      <c r="Y239" s="362"/>
      <c r="Z239" s="362"/>
      <c r="AA239" s="362"/>
      <c r="AB239" s="362"/>
      <c r="AC239" s="362"/>
      <c r="AD239" s="362"/>
      <c r="AE239" s="362"/>
      <c r="AF239" s="362"/>
    </row>
    <row r="240" spans="1:32" s="316" customFormat="1" ht="12.95" customHeight="1" x14ac:dyDescent="0.2">
      <c r="A240" s="346"/>
      <c r="B240" s="362"/>
      <c r="C240" s="362"/>
      <c r="D240" s="362"/>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row>
    <row r="241" spans="1:32" s="316" customFormat="1" ht="12.95" customHeight="1" x14ac:dyDescent="0.2">
      <c r="A241" s="346"/>
      <c r="B241" s="362"/>
      <c r="C241" s="362"/>
      <c r="D241" s="362"/>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row>
    <row r="242" spans="1:32" s="316" customFormat="1" ht="12.95" customHeight="1" x14ac:dyDescent="0.2">
      <c r="A242" s="346"/>
      <c r="B242" s="362"/>
      <c r="C242" s="362"/>
      <c r="D242" s="362"/>
      <c r="E242" s="362"/>
      <c r="F242" s="362"/>
      <c r="G242" s="362"/>
      <c r="H242" s="362"/>
      <c r="I242" s="362"/>
      <c r="J242" s="362"/>
      <c r="K242" s="362"/>
      <c r="L242" s="362"/>
      <c r="M242" s="362"/>
      <c r="N242" s="362"/>
      <c r="O242" s="362"/>
      <c r="P242" s="362"/>
      <c r="Q242" s="362"/>
      <c r="R242" s="362"/>
      <c r="S242" s="362"/>
      <c r="T242" s="362"/>
      <c r="U242" s="362"/>
      <c r="V242" s="362"/>
      <c r="W242" s="362"/>
      <c r="X242" s="362"/>
      <c r="Y242" s="362"/>
      <c r="Z242" s="362"/>
      <c r="AA242" s="362"/>
      <c r="AB242" s="362"/>
      <c r="AC242" s="362"/>
      <c r="AD242" s="362"/>
      <c r="AE242" s="362"/>
      <c r="AF242" s="362"/>
    </row>
    <row r="243" spans="1:32" ht="12.95" customHeight="1" x14ac:dyDescent="0.2"/>
    <row r="244" spans="1:32" ht="12.95" customHeight="1" x14ac:dyDescent="0.2"/>
    <row r="245" spans="1:32" ht="12.95" customHeight="1" x14ac:dyDescent="0.2"/>
    <row r="246" spans="1:32" ht="12.95" customHeight="1" x14ac:dyDescent="0.2"/>
    <row r="247" spans="1:32" ht="12.95" customHeight="1" x14ac:dyDescent="0.2"/>
    <row r="248" spans="1:32" ht="12.95" customHeight="1" x14ac:dyDescent="0.2"/>
    <row r="249" spans="1:32" ht="12.95" customHeight="1" x14ac:dyDescent="0.2"/>
    <row r="250" spans="1:32" s="310" customFormat="1" ht="12.95" customHeight="1" x14ac:dyDescent="0.2">
      <c r="A250" s="141"/>
      <c r="B250" s="577"/>
      <c r="C250" s="577"/>
      <c r="D250" s="577"/>
      <c r="E250" s="577"/>
      <c r="F250" s="577"/>
      <c r="G250" s="577"/>
      <c r="H250" s="577"/>
      <c r="I250" s="577"/>
      <c r="J250" s="577"/>
      <c r="K250" s="577"/>
      <c r="L250" s="577"/>
      <c r="M250" s="577"/>
      <c r="N250" s="577"/>
      <c r="O250" s="577"/>
      <c r="P250" s="577"/>
      <c r="Q250" s="577"/>
      <c r="R250" s="577"/>
      <c r="S250" s="577"/>
      <c r="T250" s="577"/>
      <c r="U250" s="577"/>
      <c r="V250" s="577"/>
      <c r="W250" s="577"/>
      <c r="X250" s="577"/>
      <c r="Y250" s="577"/>
      <c r="Z250" s="577"/>
      <c r="AA250" s="577"/>
      <c r="AB250" s="577"/>
      <c r="AC250" s="577"/>
      <c r="AD250" s="577"/>
      <c r="AE250" s="577"/>
      <c r="AF250" s="577"/>
    </row>
    <row r="251" spans="1:32" s="316" customFormat="1" ht="12.95" customHeight="1" x14ac:dyDescent="0.2">
      <c r="A251" s="346"/>
      <c r="B251" s="362"/>
      <c r="C251" s="362"/>
      <c r="D251" s="362"/>
      <c r="E251" s="362"/>
      <c r="F251" s="362"/>
      <c r="G251" s="362"/>
      <c r="H251" s="362"/>
      <c r="I251" s="362"/>
      <c r="J251" s="362"/>
      <c r="K251" s="362"/>
      <c r="L251" s="362"/>
      <c r="M251" s="362"/>
      <c r="N251" s="362"/>
      <c r="O251" s="362"/>
      <c r="P251" s="362"/>
      <c r="Q251" s="362"/>
      <c r="R251" s="362"/>
      <c r="S251" s="362"/>
      <c r="T251" s="362"/>
      <c r="U251" s="362"/>
      <c r="V251" s="362"/>
      <c r="W251" s="362"/>
      <c r="X251" s="362"/>
      <c r="Y251" s="362"/>
      <c r="Z251" s="362"/>
      <c r="AA251" s="362"/>
      <c r="AB251" s="362"/>
      <c r="AC251" s="362"/>
      <c r="AD251" s="362"/>
      <c r="AE251" s="362"/>
      <c r="AF251" s="362"/>
    </row>
    <row r="252" spans="1:32" s="316" customFormat="1" ht="12.95" customHeight="1" x14ac:dyDescent="0.2">
      <c r="A252" s="346"/>
      <c r="B252" s="362"/>
      <c r="C252" s="362"/>
      <c r="D252" s="362"/>
      <c r="E252" s="362"/>
      <c r="F252" s="362"/>
      <c r="G252" s="362"/>
      <c r="H252" s="362"/>
      <c r="I252" s="362"/>
      <c r="J252" s="362"/>
      <c r="K252" s="362"/>
      <c r="L252" s="362"/>
      <c r="M252" s="362"/>
      <c r="N252" s="362"/>
      <c r="O252" s="362"/>
      <c r="P252" s="362"/>
      <c r="Q252" s="362"/>
      <c r="R252" s="362"/>
      <c r="S252" s="362"/>
      <c r="T252" s="362"/>
      <c r="U252" s="362"/>
      <c r="V252" s="362"/>
      <c r="W252" s="362"/>
      <c r="X252" s="362"/>
      <c r="Y252" s="362"/>
      <c r="Z252" s="362"/>
      <c r="AA252" s="362"/>
      <c r="AB252" s="362"/>
      <c r="AC252" s="362"/>
      <c r="AD252" s="362"/>
      <c r="AE252" s="362"/>
      <c r="AF252" s="362"/>
    </row>
    <row r="253" spans="1:32" s="316" customFormat="1" ht="12.95" customHeight="1" x14ac:dyDescent="0.2">
      <c r="A253" s="346"/>
      <c r="B253" s="362"/>
      <c r="C253" s="362"/>
      <c r="D253" s="362"/>
      <c r="E253" s="362"/>
      <c r="F253" s="362"/>
      <c r="G253" s="362"/>
      <c r="H253" s="362"/>
      <c r="I253" s="362"/>
      <c r="J253" s="362"/>
      <c r="K253" s="362"/>
      <c r="L253" s="362"/>
      <c r="M253" s="362"/>
      <c r="N253" s="362"/>
      <c r="O253" s="362"/>
      <c r="P253" s="362"/>
      <c r="Q253" s="362"/>
      <c r="R253" s="362"/>
      <c r="S253" s="362"/>
      <c r="T253" s="362"/>
      <c r="U253" s="362"/>
      <c r="V253" s="362"/>
      <c r="W253" s="362"/>
      <c r="X253" s="362"/>
      <c r="Y253" s="362"/>
      <c r="Z253" s="362"/>
      <c r="AA253" s="362"/>
      <c r="AB253" s="362"/>
      <c r="AC253" s="362"/>
      <c r="AD253" s="362"/>
      <c r="AE253" s="362"/>
      <c r="AF253" s="362"/>
    </row>
    <row r="254" spans="1:32" s="316" customFormat="1" ht="12.95" customHeight="1" x14ac:dyDescent="0.2">
      <c r="A254" s="346"/>
      <c r="B254" s="362"/>
      <c r="C254" s="362"/>
      <c r="D254" s="362"/>
      <c r="E254" s="362"/>
      <c r="F254" s="362"/>
      <c r="G254" s="362"/>
      <c r="H254" s="362"/>
      <c r="I254" s="362"/>
      <c r="J254" s="362"/>
      <c r="K254" s="362"/>
      <c r="L254" s="362"/>
      <c r="M254" s="362"/>
      <c r="N254" s="362"/>
      <c r="O254" s="362"/>
      <c r="P254" s="362"/>
      <c r="Q254" s="362"/>
      <c r="R254" s="362"/>
      <c r="S254" s="362"/>
      <c r="T254" s="362"/>
      <c r="U254" s="362"/>
      <c r="V254" s="362"/>
      <c r="W254" s="362"/>
      <c r="X254" s="362"/>
      <c r="Y254" s="362"/>
      <c r="Z254" s="362"/>
      <c r="AA254" s="362"/>
      <c r="AB254" s="362"/>
      <c r="AC254" s="362"/>
      <c r="AD254" s="362"/>
      <c r="AE254" s="362"/>
      <c r="AF254" s="362"/>
    </row>
    <row r="255" spans="1:32" s="316" customFormat="1" ht="12.95" customHeight="1" x14ac:dyDescent="0.2">
      <c r="A255" s="346"/>
      <c r="B255" s="362"/>
      <c r="C255" s="362"/>
      <c r="D255" s="362"/>
      <c r="E255" s="362"/>
      <c r="F255" s="362"/>
      <c r="G255" s="362"/>
      <c r="H255" s="362"/>
      <c r="I255" s="362"/>
      <c r="J255" s="362"/>
      <c r="K255" s="362"/>
      <c r="L255" s="362"/>
      <c r="M255" s="362"/>
      <c r="N255" s="362"/>
      <c r="O255" s="362"/>
      <c r="P255" s="362"/>
      <c r="Q255" s="362"/>
      <c r="R255" s="362"/>
      <c r="S255" s="362"/>
      <c r="T255" s="362"/>
      <c r="U255" s="362"/>
      <c r="V255" s="362"/>
      <c r="W255" s="362"/>
      <c r="X255" s="362"/>
      <c r="Y255" s="362"/>
      <c r="Z255" s="362"/>
      <c r="AA255" s="362"/>
      <c r="AB255" s="362"/>
      <c r="AC255" s="362"/>
      <c r="AD255" s="362"/>
      <c r="AE255" s="362"/>
      <c r="AF255" s="362"/>
    </row>
    <row r="256" spans="1:32" s="316" customFormat="1" ht="12.95" customHeight="1" x14ac:dyDescent="0.2">
      <c r="A256" s="346"/>
      <c r="B256" s="362"/>
      <c r="C256" s="362"/>
      <c r="D256" s="362"/>
      <c r="E256" s="362"/>
      <c r="F256" s="362"/>
      <c r="G256" s="362"/>
      <c r="H256" s="362"/>
      <c r="I256" s="362"/>
      <c r="J256" s="362"/>
      <c r="K256" s="362"/>
      <c r="L256" s="362"/>
      <c r="M256" s="362"/>
      <c r="N256" s="362"/>
      <c r="O256" s="362"/>
      <c r="P256" s="362"/>
      <c r="Q256" s="362"/>
      <c r="R256" s="362"/>
      <c r="S256" s="362"/>
      <c r="T256" s="362"/>
      <c r="U256" s="362"/>
      <c r="V256" s="362"/>
      <c r="W256" s="362"/>
      <c r="X256" s="362"/>
      <c r="Y256" s="362"/>
      <c r="Z256" s="362"/>
      <c r="AA256" s="362"/>
      <c r="AB256" s="362"/>
      <c r="AC256" s="362"/>
      <c r="AD256" s="362"/>
      <c r="AE256" s="362"/>
      <c r="AF256" s="362"/>
    </row>
    <row r="257" spans="1:32" s="316" customFormat="1" ht="12.95" customHeight="1" x14ac:dyDescent="0.2">
      <c r="A257" s="346"/>
      <c r="B257" s="362"/>
      <c r="C257" s="362"/>
      <c r="D257" s="362"/>
      <c r="E257" s="362"/>
      <c r="F257" s="362"/>
      <c r="G257" s="362"/>
      <c r="H257" s="362"/>
      <c r="I257" s="362"/>
      <c r="J257" s="362"/>
      <c r="K257" s="362"/>
      <c r="L257" s="362"/>
      <c r="M257" s="362"/>
      <c r="N257" s="362"/>
      <c r="O257" s="362"/>
      <c r="P257" s="362"/>
      <c r="Q257" s="362"/>
      <c r="R257" s="362"/>
      <c r="S257" s="362"/>
      <c r="T257" s="362"/>
      <c r="U257" s="362"/>
      <c r="V257" s="362"/>
      <c r="W257" s="362"/>
      <c r="X257" s="362"/>
      <c r="Y257" s="362"/>
      <c r="Z257" s="362"/>
      <c r="AA257" s="362"/>
      <c r="AB257" s="362"/>
      <c r="AC257" s="362"/>
      <c r="AD257" s="362"/>
      <c r="AE257" s="362"/>
      <c r="AF257" s="362"/>
    </row>
    <row r="258" spans="1:32" s="316" customFormat="1" ht="12.95" customHeight="1" x14ac:dyDescent="0.2">
      <c r="A258" s="346"/>
      <c r="B258" s="362"/>
      <c r="C258" s="362"/>
      <c r="D258" s="362"/>
      <c r="E258" s="362"/>
      <c r="F258" s="362"/>
      <c r="G258" s="362"/>
      <c r="H258" s="362"/>
      <c r="I258" s="362"/>
      <c r="J258" s="362"/>
      <c r="K258" s="362"/>
      <c r="L258" s="362"/>
      <c r="M258" s="362"/>
      <c r="N258" s="362"/>
      <c r="O258" s="362"/>
      <c r="P258" s="362"/>
      <c r="Q258" s="362"/>
      <c r="R258" s="362"/>
      <c r="S258" s="362"/>
      <c r="T258" s="362"/>
      <c r="U258" s="362"/>
      <c r="V258" s="362"/>
      <c r="W258" s="362"/>
      <c r="X258" s="362"/>
      <c r="Y258" s="362"/>
      <c r="Z258" s="362"/>
      <c r="AA258" s="362"/>
      <c r="AB258" s="362"/>
      <c r="AC258" s="362"/>
      <c r="AD258" s="362"/>
      <c r="AE258" s="362"/>
      <c r="AF258" s="362"/>
    </row>
    <row r="259" spans="1:32" s="316" customFormat="1" ht="12.95" customHeight="1" x14ac:dyDescent="0.2">
      <c r="A259" s="346"/>
      <c r="B259" s="362"/>
      <c r="C259" s="362"/>
      <c r="D259" s="362"/>
      <c r="E259" s="362"/>
      <c r="F259" s="362"/>
      <c r="G259" s="362"/>
      <c r="H259" s="362"/>
      <c r="I259" s="362"/>
      <c r="J259" s="362"/>
      <c r="K259" s="362"/>
      <c r="L259" s="362"/>
      <c r="M259" s="362"/>
      <c r="N259" s="362"/>
      <c r="O259" s="362"/>
      <c r="P259" s="362"/>
      <c r="Q259" s="362"/>
      <c r="R259" s="362"/>
      <c r="S259" s="362"/>
      <c r="T259" s="362"/>
      <c r="U259" s="362"/>
      <c r="V259" s="362"/>
      <c r="W259" s="362"/>
      <c r="X259" s="362"/>
      <c r="Y259" s="362"/>
      <c r="Z259" s="362"/>
      <c r="AA259" s="362"/>
      <c r="AB259" s="362"/>
      <c r="AC259" s="362"/>
      <c r="AD259" s="362"/>
      <c r="AE259" s="362"/>
      <c r="AF259" s="362"/>
    </row>
    <row r="260" spans="1:32" s="316" customFormat="1" ht="24" customHeight="1" x14ac:dyDescent="0.2">
      <c r="A260" s="346"/>
      <c r="B260" s="362"/>
      <c r="C260" s="362"/>
      <c r="D260" s="362"/>
      <c r="E260" s="362"/>
      <c r="F260" s="362"/>
      <c r="G260" s="362"/>
      <c r="H260" s="362"/>
      <c r="I260" s="362"/>
      <c r="J260" s="362"/>
      <c r="K260" s="362"/>
      <c r="L260" s="362"/>
      <c r="M260" s="362"/>
      <c r="N260" s="362"/>
      <c r="O260" s="362"/>
      <c r="P260" s="362"/>
      <c r="Q260" s="362"/>
      <c r="R260" s="362"/>
      <c r="S260" s="362"/>
      <c r="T260" s="362"/>
      <c r="U260" s="362"/>
      <c r="V260" s="362"/>
      <c r="W260" s="362"/>
      <c r="X260" s="362"/>
      <c r="Y260" s="362"/>
      <c r="Z260" s="362"/>
      <c r="AA260" s="362"/>
      <c r="AB260" s="362"/>
      <c r="AC260" s="362"/>
      <c r="AD260" s="362"/>
      <c r="AE260" s="362"/>
      <c r="AF260" s="362"/>
    </row>
    <row r="261" spans="1:32" s="316" customFormat="1" ht="12.95" customHeight="1" x14ac:dyDescent="0.2">
      <c r="A261" s="346"/>
      <c r="B261" s="362"/>
      <c r="C261" s="362"/>
      <c r="D261" s="362"/>
      <c r="E261" s="362"/>
      <c r="F261" s="362"/>
      <c r="G261" s="362"/>
      <c r="H261" s="362"/>
      <c r="I261" s="362"/>
      <c r="J261" s="362"/>
      <c r="K261" s="362"/>
      <c r="L261" s="362"/>
      <c r="M261" s="362"/>
      <c r="N261" s="362"/>
      <c r="O261" s="362"/>
      <c r="P261" s="362"/>
      <c r="Q261" s="362"/>
      <c r="R261" s="362"/>
      <c r="S261" s="362"/>
      <c r="T261" s="362"/>
      <c r="U261" s="362"/>
      <c r="V261" s="362"/>
      <c r="W261" s="362"/>
      <c r="X261" s="362"/>
      <c r="Y261" s="362"/>
      <c r="Z261" s="362"/>
      <c r="AA261" s="362"/>
      <c r="AB261" s="362"/>
      <c r="AC261" s="362"/>
      <c r="AD261" s="362"/>
      <c r="AE261" s="362"/>
      <c r="AF261" s="362"/>
    </row>
    <row r="262" spans="1:32" s="316" customFormat="1" ht="12.95" customHeight="1" x14ac:dyDescent="0.2">
      <c r="A262" s="346"/>
      <c r="B262" s="362"/>
      <c r="C262" s="362"/>
      <c r="D262" s="362"/>
      <c r="E262" s="362"/>
      <c r="F262" s="362"/>
      <c r="G262" s="362"/>
      <c r="H262" s="362"/>
      <c r="I262" s="362"/>
      <c r="J262" s="362"/>
      <c r="K262" s="362"/>
      <c r="L262" s="362"/>
      <c r="M262" s="362"/>
      <c r="N262" s="362"/>
      <c r="O262" s="362"/>
      <c r="P262" s="362"/>
      <c r="Q262" s="362"/>
      <c r="R262" s="362"/>
      <c r="S262" s="362"/>
      <c r="T262" s="362"/>
      <c r="U262" s="362"/>
      <c r="V262" s="362"/>
      <c r="W262" s="362"/>
      <c r="X262" s="362"/>
      <c r="Y262" s="362"/>
      <c r="Z262" s="362"/>
      <c r="AA262" s="362"/>
      <c r="AB262" s="362"/>
      <c r="AC262" s="362"/>
      <c r="AD262" s="362"/>
      <c r="AE262" s="362"/>
      <c r="AF262" s="362"/>
    </row>
    <row r="263" spans="1:32" s="316" customFormat="1" ht="12.95" customHeight="1" x14ac:dyDescent="0.2">
      <c r="A263" s="346"/>
      <c r="B263" s="362"/>
      <c r="C263" s="362"/>
      <c r="D263" s="362"/>
      <c r="E263" s="362"/>
      <c r="F263" s="362"/>
      <c r="G263" s="362"/>
      <c r="H263" s="362"/>
      <c r="I263" s="362"/>
      <c r="J263" s="362"/>
      <c r="K263" s="362"/>
      <c r="L263" s="362"/>
      <c r="M263" s="362"/>
      <c r="N263" s="362"/>
      <c r="O263" s="362"/>
      <c r="P263" s="362"/>
      <c r="Q263" s="362"/>
      <c r="R263" s="362"/>
      <c r="S263" s="362"/>
      <c r="T263" s="362"/>
      <c r="U263" s="362"/>
      <c r="V263" s="362"/>
      <c r="W263" s="362"/>
      <c r="X263" s="362"/>
      <c r="Y263" s="362"/>
      <c r="Z263" s="362"/>
      <c r="AA263" s="362"/>
      <c r="AB263" s="362"/>
      <c r="AC263" s="362"/>
      <c r="AD263" s="362"/>
      <c r="AE263" s="362"/>
      <c r="AF263" s="362"/>
    </row>
    <row r="264" spans="1:32" s="316" customFormat="1" ht="12.95" customHeight="1" x14ac:dyDescent="0.2">
      <c r="A264" s="346"/>
      <c r="B264" s="362"/>
      <c r="C264" s="362"/>
      <c r="D264" s="362"/>
      <c r="E264" s="362"/>
      <c r="F264" s="362"/>
      <c r="G264" s="362"/>
      <c r="H264" s="362"/>
      <c r="I264" s="362"/>
      <c r="J264" s="362"/>
      <c r="K264" s="362"/>
      <c r="L264" s="362"/>
      <c r="M264" s="362"/>
      <c r="N264" s="362"/>
      <c r="O264" s="362"/>
      <c r="P264" s="362"/>
      <c r="Q264" s="362"/>
      <c r="R264" s="362"/>
      <c r="S264" s="362"/>
      <c r="T264" s="362"/>
      <c r="U264" s="362"/>
      <c r="V264" s="362"/>
      <c r="W264" s="362"/>
      <c r="X264" s="362"/>
      <c r="Y264" s="362"/>
      <c r="Z264" s="362"/>
      <c r="AA264" s="362"/>
      <c r="AB264" s="362"/>
      <c r="AC264" s="362"/>
      <c r="AD264" s="362"/>
      <c r="AE264" s="362"/>
      <c r="AF264" s="362"/>
    </row>
    <row r="265" spans="1:32" s="316" customFormat="1" ht="12.95" customHeight="1" x14ac:dyDescent="0.2">
      <c r="A265" s="346"/>
      <c r="B265" s="362"/>
      <c r="C265" s="362"/>
      <c r="D265" s="362"/>
      <c r="E265" s="362"/>
      <c r="F265" s="362"/>
      <c r="G265" s="362"/>
      <c r="H265" s="362"/>
      <c r="I265" s="362"/>
      <c r="J265" s="362"/>
      <c r="K265" s="362"/>
      <c r="L265" s="362"/>
      <c r="M265" s="362"/>
      <c r="N265" s="362"/>
      <c r="O265" s="362"/>
      <c r="P265" s="362"/>
      <c r="Q265" s="362"/>
      <c r="R265" s="362"/>
      <c r="S265" s="362"/>
      <c r="T265" s="362"/>
      <c r="U265" s="362"/>
      <c r="V265" s="362"/>
      <c r="W265" s="362"/>
      <c r="X265" s="362"/>
      <c r="Y265" s="362"/>
      <c r="Z265" s="362"/>
      <c r="AA265" s="362"/>
      <c r="AB265" s="362"/>
      <c r="AC265" s="362"/>
      <c r="AD265" s="362"/>
      <c r="AE265" s="362"/>
      <c r="AF265" s="362"/>
    </row>
    <row r="266" spans="1:32" s="316" customFormat="1" ht="12.95" customHeight="1" x14ac:dyDescent="0.2">
      <c r="A266" s="346"/>
      <c r="B266" s="362"/>
      <c r="C266" s="362"/>
      <c r="D266" s="362"/>
      <c r="E266" s="362"/>
      <c r="F266" s="362"/>
      <c r="G266" s="362"/>
      <c r="H266" s="362"/>
      <c r="I266" s="362"/>
      <c r="J266" s="362"/>
      <c r="K266" s="362"/>
      <c r="L266" s="362"/>
      <c r="M266" s="362"/>
      <c r="N266" s="362"/>
      <c r="O266" s="362"/>
      <c r="P266" s="362"/>
      <c r="Q266" s="362"/>
      <c r="R266" s="362"/>
      <c r="S266" s="362"/>
      <c r="T266" s="362"/>
      <c r="U266" s="362"/>
      <c r="V266" s="362"/>
      <c r="W266" s="362"/>
      <c r="X266" s="362"/>
      <c r="Y266" s="362"/>
      <c r="Z266" s="362"/>
      <c r="AA266" s="362"/>
      <c r="AB266" s="362"/>
      <c r="AC266" s="362"/>
      <c r="AD266" s="362"/>
      <c r="AE266" s="362"/>
      <c r="AF266" s="362"/>
    </row>
    <row r="267" spans="1:32" s="316" customFormat="1" ht="12.95" customHeight="1" x14ac:dyDescent="0.2">
      <c r="A267" s="346"/>
      <c r="B267" s="362"/>
      <c r="C267" s="362"/>
      <c r="D267" s="362"/>
      <c r="E267" s="362"/>
      <c r="F267" s="362"/>
      <c r="G267" s="362"/>
      <c r="H267" s="362"/>
      <c r="I267" s="362"/>
      <c r="J267" s="362"/>
      <c r="K267" s="362"/>
      <c r="L267" s="362"/>
      <c r="M267" s="362"/>
      <c r="N267" s="362"/>
      <c r="O267" s="362"/>
      <c r="P267" s="362"/>
      <c r="Q267" s="362"/>
      <c r="R267" s="362"/>
      <c r="S267" s="362"/>
      <c r="T267" s="362"/>
      <c r="U267" s="362"/>
      <c r="V267" s="362"/>
      <c r="W267" s="362"/>
      <c r="X267" s="362"/>
      <c r="Y267" s="362"/>
      <c r="Z267" s="362"/>
      <c r="AA267" s="362"/>
      <c r="AB267" s="362"/>
      <c r="AC267" s="362"/>
      <c r="AD267" s="362"/>
      <c r="AE267" s="362"/>
      <c r="AF267" s="362"/>
    </row>
    <row r="268" spans="1:32" s="310" customFormat="1" ht="12.95" customHeight="1" x14ac:dyDescent="0.2">
      <c r="A268" s="141"/>
      <c r="B268" s="577"/>
      <c r="C268" s="577"/>
      <c r="D268" s="577"/>
      <c r="E268" s="577"/>
      <c r="F268" s="577"/>
      <c r="G268" s="577"/>
      <c r="H268" s="577"/>
      <c r="I268" s="577"/>
      <c r="J268" s="577"/>
      <c r="K268" s="577"/>
      <c r="L268" s="577"/>
      <c r="M268" s="577"/>
      <c r="N268" s="577"/>
      <c r="O268" s="577"/>
      <c r="P268" s="577"/>
      <c r="Q268" s="577"/>
      <c r="R268" s="577"/>
      <c r="S268" s="577"/>
      <c r="T268" s="577"/>
      <c r="U268" s="577"/>
      <c r="V268" s="577"/>
      <c r="W268" s="577"/>
      <c r="X268" s="577"/>
      <c r="Y268" s="577"/>
      <c r="Z268" s="577"/>
      <c r="AA268" s="577"/>
      <c r="AB268" s="577"/>
      <c r="AC268" s="577"/>
      <c r="AD268" s="577"/>
      <c r="AE268" s="577"/>
      <c r="AF268" s="577"/>
    </row>
    <row r="269" spans="1:32" s="316" customFormat="1" ht="12.95" customHeight="1" x14ac:dyDescent="0.2">
      <c r="A269" s="346"/>
      <c r="B269" s="362"/>
      <c r="C269" s="362"/>
      <c r="D269" s="362"/>
      <c r="E269" s="362"/>
      <c r="F269" s="362"/>
      <c r="G269" s="362"/>
      <c r="H269" s="362"/>
      <c r="I269" s="362"/>
      <c r="J269" s="362"/>
      <c r="K269" s="362"/>
      <c r="L269" s="362"/>
      <c r="M269" s="362"/>
      <c r="N269" s="362"/>
      <c r="O269" s="362"/>
      <c r="P269" s="362"/>
      <c r="Q269" s="362"/>
      <c r="R269" s="362"/>
      <c r="S269" s="362"/>
      <c r="T269" s="362"/>
      <c r="U269" s="362"/>
      <c r="V269" s="362"/>
      <c r="W269" s="362"/>
      <c r="X269" s="362"/>
      <c r="Y269" s="362"/>
      <c r="Z269" s="362"/>
      <c r="AA269" s="362"/>
      <c r="AB269" s="362"/>
      <c r="AC269" s="362"/>
      <c r="AD269" s="362"/>
      <c r="AE269" s="362"/>
      <c r="AF269" s="362"/>
    </row>
    <row r="270" spans="1:32" s="316" customFormat="1" ht="12.95" customHeight="1" x14ac:dyDescent="0.2">
      <c r="A270" s="346"/>
      <c r="B270" s="362"/>
      <c r="C270" s="362"/>
      <c r="D270" s="362"/>
      <c r="E270" s="362"/>
      <c r="F270" s="362"/>
      <c r="G270" s="362"/>
      <c r="H270" s="362"/>
      <c r="I270" s="362"/>
      <c r="J270" s="362"/>
      <c r="K270" s="362"/>
      <c r="L270" s="362"/>
      <c r="M270" s="362"/>
      <c r="N270" s="362"/>
      <c r="O270" s="362"/>
      <c r="P270" s="362"/>
      <c r="Q270" s="362"/>
      <c r="R270" s="362"/>
      <c r="S270" s="362"/>
      <c r="T270" s="362"/>
      <c r="U270" s="362"/>
      <c r="V270" s="362"/>
      <c r="W270" s="362"/>
      <c r="X270" s="362"/>
      <c r="Y270" s="362"/>
      <c r="Z270" s="362"/>
      <c r="AA270" s="362"/>
      <c r="AB270" s="362"/>
      <c r="AC270" s="362"/>
      <c r="AD270" s="362"/>
      <c r="AE270" s="362"/>
      <c r="AF270" s="362"/>
    </row>
    <row r="271" spans="1:32" s="316" customFormat="1" ht="12.95" customHeight="1" x14ac:dyDescent="0.2">
      <c r="A271" s="346"/>
      <c r="B271" s="362"/>
      <c r="C271" s="362"/>
      <c r="D271" s="362"/>
      <c r="E271" s="362"/>
      <c r="F271" s="362"/>
      <c r="G271" s="362"/>
      <c r="H271" s="362"/>
      <c r="I271" s="362"/>
      <c r="J271" s="362"/>
      <c r="K271" s="362"/>
      <c r="L271" s="362"/>
      <c r="M271" s="362"/>
      <c r="N271" s="362"/>
      <c r="O271" s="362"/>
      <c r="P271" s="362"/>
      <c r="Q271" s="362"/>
      <c r="R271" s="362"/>
      <c r="S271" s="362"/>
      <c r="T271" s="362"/>
      <c r="U271" s="362"/>
      <c r="V271" s="362"/>
      <c r="W271" s="362"/>
      <c r="X271" s="362"/>
      <c r="Y271" s="362"/>
      <c r="Z271" s="362"/>
      <c r="AA271" s="362"/>
      <c r="AB271" s="362"/>
      <c r="AC271" s="362"/>
      <c r="AD271" s="362"/>
      <c r="AE271" s="362"/>
      <c r="AF271" s="362"/>
    </row>
    <row r="272" spans="1:32" s="316" customFormat="1" ht="12.95" customHeight="1" x14ac:dyDescent="0.2">
      <c r="A272" s="346"/>
      <c r="B272" s="362"/>
      <c r="C272" s="362"/>
      <c r="D272" s="362"/>
      <c r="E272" s="362"/>
      <c r="F272" s="362"/>
      <c r="G272" s="362"/>
      <c r="H272" s="362"/>
      <c r="I272" s="362"/>
      <c r="J272" s="362"/>
      <c r="K272" s="362"/>
      <c r="L272" s="362"/>
      <c r="M272" s="362"/>
      <c r="N272" s="362"/>
      <c r="O272" s="362"/>
      <c r="P272" s="362"/>
      <c r="Q272" s="362"/>
      <c r="R272" s="362"/>
      <c r="S272" s="362"/>
      <c r="T272" s="362"/>
      <c r="U272" s="362"/>
      <c r="V272" s="362"/>
      <c r="W272" s="362"/>
      <c r="X272" s="362"/>
      <c r="Y272" s="362"/>
      <c r="Z272" s="362"/>
      <c r="AA272" s="362"/>
      <c r="AB272" s="362"/>
      <c r="AC272" s="362"/>
      <c r="AD272" s="362"/>
      <c r="AE272" s="362"/>
      <c r="AF272" s="362"/>
    </row>
    <row r="273" spans="1:32" s="316" customFormat="1" ht="12.95" customHeight="1" x14ac:dyDescent="0.2">
      <c r="A273" s="346"/>
      <c r="B273" s="362"/>
      <c r="C273" s="362"/>
      <c r="D273" s="362"/>
      <c r="E273" s="362"/>
      <c r="F273" s="362"/>
      <c r="G273" s="362"/>
      <c r="H273" s="362"/>
      <c r="I273" s="362"/>
      <c r="J273" s="362"/>
      <c r="K273" s="362"/>
      <c r="L273" s="362"/>
      <c r="M273" s="362"/>
      <c r="N273" s="362"/>
      <c r="O273" s="362"/>
      <c r="P273" s="362"/>
      <c r="Q273" s="362"/>
      <c r="R273" s="362"/>
      <c r="S273" s="362"/>
      <c r="T273" s="362"/>
      <c r="U273" s="362"/>
      <c r="V273" s="362"/>
      <c r="W273" s="362"/>
      <c r="X273" s="362"/>
      <c r="Y273" s="362"/>
      <c r="Z273" s="362"/>
      <c r="AA273" s="362"/>
      <c r="AB273" s="362"/>
      <c r="AC273" s="362"/>
      <c r="AD273" s="362"/>
      <c r="AE273" s="362"/>
      <c r="AF273" s="362"/>
    </row>
    <row r="274" spans="1:32" s="316" customFormat="1" ht="12.95" customHeight="1" x14ac:dyDescent="0.2">
      <c r="A274" s="346"/>
      <c r="B274" s="362"/>
      <c r="C274" s="362"/>
      <c r="D274" s="362"/>
      <c r="E274" s="362"/>
      <c r="F274" s="362"/>
      <c r="G274" s="362"/>
      <c r="H274" s="362"/>
      <c r="I274" s="362"/>
      <c r="J274" s="362"/>
      <c r="K274" s="362"/>
      <c r="L274" s="362"/>
      <c r="M274" s="362"/>
      <c r="N274" s="362"/>
      <c r="O274" s="362"/>
      <c r="P274" s="362"/>
      <c r="Q274" s="362"/>
      <c r="R274" s="362"/>
      <c r="S274" s="362"/>
      <c r="T274" s="362"/>
      <c r="U274" s="362"/>
      <c r="V274" s="362"/>
      <c r="W274" s="362"/>
      <c r="X274" s="362"/>
      <c r="Y274" s="362"/>
      <c r="Z274" s="362"/>
      <c r="AA274" s="362"/>
      <c r="AB274" s="362"/>
      <c r="AC274" s="362"/>
      <c r="AD274" s="362"/>
      <c r="AE274" s="362"/>
      <c r="AF274" s="362"/>
    </row>
    <row r="275" spans="1:32" s="316" customFormat="1" ht="12.95" customHeight="1" x14ac:dyDescent="0.2">
      <c r="A275" s="346"/>
      <c r="B275" s="362"/>
      <c r="C275" s="362"/>
      <c r="D275" s="362"/>
      <c r="E275" s="362"/>
      <c r="F275" s="362"/>
      <c r="G275" s="362"/>
      <c r="H275" s="362"/>
      <c r="I275" s="362"/>
      <c r="J275" s="362"/>
      <c r="K275" s="362"/>
      <c r="L275" s="362"/>
      <c r="M275" s="362"/>
      <c r="N275" s="362"/>
      <c r="O275" s="362"/>
      <c r="P275" s="362"/>
      <c r="Q275" s="362"/>
      <c r="R275" s="362"/>
      <c r="S275" s="362"/>
      <c r="T275" s="362"/>
      <c r="U275" s="362"/>
      <c r="V275" s="362"/>
      <c r="W275" s="362"/>
      <c r="X275" s="362"/>
      <c r="Y275" s="362"/>
      <c r="Z275" s="362"/>
      <c r="AA275" s="362"/>
      <c r="AB275" s="362"/>
      <c r="AC275" s="362"/>
      <c r="AD275" s="362"/>
      <c r="AE275" s="362"/>
      <c r="AF275" s="362"/>
    </row>
    <row r="276" spans="1:32" s="316" customFormat="1" ht="12.95" customHeight="1" x14ac:dyDescent="0.2">
      <c r="A276" s="346"/>
      <c r="B276" s="362"/>
      <c r="C276" s="362"/>
      <c r="D276" s="362"/>
      <c r="E276" s="362"/>
      <c r="F276" s="362"/>
      <c r="G276" s="362"/>
      <c r="H276" s="362"/>
      <c r="I276" s="362"/>
      <c r="J276" s="362"/>
      <c r="K276" s="362"/>
      <c r="L276" s="362"/>
      <c r="M276" s="362"/>
      <c r="N276" s="362"/>
      <c r="O276" s="362"/>
      <c r="P276" s="362"/>
      <c r="Q276" s="362"/>
      <c r="R276" s="362"/>
      <c r="S276" s="362"/>
      <c r="T276" s="362"/>
      <c r="U276" s="362"/>
      <c r="V276" s="362"/>
      <c r="W276" s="362"/>
      <c r="X276" s="362"/>
      <c r="Y276" s="362"/>
      <c r="Z276" s="362"/>
      <c r="AA276" s="362"/>
      <c r="AB276" s="362"/>
      <c r="AC276" s="362"/>
      <c r="AD276" s="362"/>
      <c r="AE276" s="362"/>
      <c r="AF276" s="362"/>
    </row>
    <row r="277" spans="1:32" s="316" customFormat="1" ht="12.95" customHeight="1" x14ac:dyDescent="0.2">
      <c r="A277" s="346"/>
      <c r="B277" s="362"/>
      <c r="C277" s="362"/>
      <c r="D277" s="362"/>
      <c r="E277" s="362"/>
      <c r="F277" s="362"/>
      <c r="G277" s="362"/>
      <c r="H277" s="362"/>
      <c r="I277" s="362"/>
      <c r="J277" s="362"/>
      <c r="K277" s="362"/>
      <c r="L277" s="362"/>
      <c r="M277" s="362"/>
      <c r="N277" s="362"/>
      <c r="O277" s="362"/>
      <c r="P277" s="362"/>
      <c r="Q277" s="362"/>
      <c r="R277" s="362"/>
      <c r="S277" s="362"/>
      <c r="T277" s="362"/>
      <c r="U277" s="362"/>
      <c r="V277" s="362"/>
      <c r="W277" s="362"/>
      <c r="X277" s="362"/>
      <c r="Y277" s="362"/>
      <c r="Z277" s="362"/>
      <c r="AA277" s="362"/>
      <c r="AB277" s="362"/>
      <c r="AC277" s="362"/>
      <c r="AD277" s="362"/>
      <c r="AE277" s="362"/>
      <c r="AF277" s="362"/>
    </row>
    <row r="278" spans="1:32" s="316" customFormat="1" ht="24" customHeight="1" x14ac:dyDescent="0.2">
      <c r="A278" s="346"/>
      <c r="B278" s="362"/>
      <c r="C278" s="362"/>
      <c r="D278" s="362"/>
      <c r="E278" s="362"/>
      <c r="F278" s="362"/>
      <c r="G278" s="362"/>
      <c r="H278" s="362"/>
      <c r="I278" s="362"/>
      <c r="J278" s="362"/>
      <c r="K278" s="362"/>
      <c r="L278" s="362"/>
      <c r="M278" s="362"/>
      <c r="N278" s="362"/>
      <c r="O278" s="362"/>
      <c r="P278" s="362"/>
      <c r="Q278" s="362"/>
      <c r="R278" s="362"/>
      <c r="S278" s="362"/>
      <c r="T278" s="362"/>
      <c r="U278" s="362"/>
      <c r="V278" s="362"/>
      <c r="W278" s="362"/>
      <c r="X278" s="362"/>
      <c r="Y278" s="362"/>
      <c r="Z278" s="362"/>
      <c r="AA278" s="362"/>
      <c r="AB278" s="362"/>
      <c r="AC278" s="362"/>
      <c r="AD278" s="362"/>
      <c r="AE278" s="362"/>
      <c r="AF278" s="362"/>
    </row>
    <row r="279" spans="1:32" s="316" customFormat="1" ht="12.95" customHeight="1" x14ac:dyDescent="0.2">
      <c r="A279" s="346"/>
      <c r="B279" s="362"/>
      <c r="C279" s="362"/>
      <c r="D279" s="362"/>
      <c r="E279" s="362"/>
      <c r="F279" s="362"/>
      <c r="G279" s="362"/>
      <c r="H279" s="362"/>
      <c r="I279" s="362"/>
      <c r="J279" s="362"/>
      <c r="K279" s="362"/>
      <c r="L279" s="362"/>
      <c r="M279" s="362"/>
      <c r="N279" s="362"/>
      <c r="O279" s="362"/>
      <c r="P279" s="362"/>
      <c r="Q279" s="362"/>
      <c r="R279" s="362"/>
      <c r="S279" s="362"/>
      <c r="T279" s="362"/>
      <c r="U279" s="362"/>
      <c r="V279" s="362"/>
      <c r="W279" s="362"/>
      <c r="X279" s="362"/>
      <c r="Y279" s="362"/>
      <c r="Z279" s="362"/>
      <c r="AA279" s="362"/>
      <c r="AB279" s="362"/>
      <c r="AC279" s="362"/>
      <c r="AD279" s="362"/>
      <c r="AE279" s="362"/>
      <c r="AF279" s="362"/>
    </row>
    <row r="280" spans="1:32" s="316" customFormat="1" ht="12.95" customHeight="1" x14ac:dyDescent="0.2">
      <c r="A280" s="346"/>
      <c r="B280" s="362"/>
      <c r="C280" s="362"/>
      <c r="D280" s="362"/>
      <c r="E280" s="362"/>
      <c r="F280" s="362"/>
      <c r="G280" s="362"/>
      <c r="H280" s="362"/>
      <c r="I280" s="362"/>
      <c r="J280" s="362"/>
      <c r="K280" s="362"/>
      <c r="L280" s="362"/>
      <c r="M280" s="362"/>
      <c r="N280" s="362"/>
      <c r="O280" s="362"/>
      <c r="P280" s="362"/>
      <c r="Q280" s="362"/>
      <c r="R280" s="362"/>
      <c r="S280" s="362"/>
      <c r="T280" s="362"/>
      <c r="U280" s="362"/>
      <c r="V280" s="362"/>
      <c r="W280" s="362"/>
      <c r="X280" s="362"/>
      <c r="Y280" s="362"/>
      <c r="Z280" s="362"/>
      <c r="AA280" s="362"/>
      <c r="AB280" s="362"/>
      <c r="AC280" s="362"/>
      <c r="AD280" s="362"/>
      <c r="AE280" s="362"/>
      <c r="AF280" s="362"/>
    </row>
    <row r="281" spans="1:32" s="316" customFormat="1" ht="12.95" customHeight="1" x14ac:dyDescent="0.2">
      <c r="A281" s="346"/>
      <c r="B281" s="362"/>
      <c r="C281" s="362"/>
      <c r="D281" s="362"/>
      <c r="E281" s="362"/>
      <c r="F281" s="362"/>
      <c r="G281" s="362"/>
      <c r="H281" s="362"/>
      <c r="I281" s="362"/>
      <c r="J281" s="362"/>
      <c r="K281" s="362"/>
      <c r="L281" s="362"/>
      <c r="M281" s="362"/>
      <c r="N281" s="362"/>
      <c r="O281" s="362"/>
      <c r="P281" s="362"/>
      <c r="Q281" s="362"/>
      <c r="R281" s="362"/>
      <c r="S281" s="362"/>
      <c r="T281" s="362"/>
      <c r="U281" s="362"/>
      <c r="V281" s="362"/>
      <c r="W281" s="362"/>
      <c r="X281" s="362"/>
      <c r="Y281" s="362"/>
      <c r="Z281" s="362"/>
      <c r="AA281" s="362"/>
      <c r="AB281" s="362"/>
      <c r="AC281" s="362"/>
      <c r="AD281" s="362"/>
      <c r="AE281" s="362"/>
      <c r="AF281" s="362"/>
    </row>
    <row r="282" spans="1:32" s="316" customFormat="1" ht="12.95" customHeight="1" x14ac:dyDescent="0.2">
      <c r="A282" s="346"/>
      <c r="B282" s="362"/>
      <c r="C282" s="362"/>
      <c r="D282" s="362"/>
      <c r="E282" s="362"/>
      <c r="F282" s="362"/>
      <c r="G282" s="362"/>
      <c r="H282" s="362"/>
      <c r="I282" s="362"/>
      <c r="J282" s="362"/>
      <c r="K282" s="362"/>
      <c r="L282" s="362"/>
      <c r="M282" s="362"/>
      <c r="N282" s="362"/>
      <c r="O282" s="362"/>
      <c r="P282" s="362"/>
      <c r="Q282" s="362"/>
      <c r="R282" s="362"/>
      <c r="S282" s="362"/>
      <c r="T282" s="362"/>
      <c r="U282" s="362"/>
      <c r="V282" s="362"/>
      <c r="W282" s="362"/>
      <c r="X282" s="362"/>
      <c r="Y282" s="362"/>
      <c r="Z282" s="362"/>
      <c r="AA282" s="362"/>
      <c r="AB282" s="362"/>
      <c r="AC282" s="362"/>
      <c r="AD282" s="362"/>
      <c r="AE282" s="362"/>
      <c r="AF282" s="362"/>
    </row>
    <row r="283" spans="1:32" ht="12.95" customHeight="1" x14ac:dyDescent="0.2"/>
    <row r="284" spans="1:32" ht="12.95" customHeight="1" x14ac:dyDescent="0.2"/>
    <row r="285" spans="1:32" ht="12.95" customHeight="1" x14ac:dyDescent="0.2"/>
    <row r="286" spans="1:32" ht="12.95" customHeight="1" x14ac:dyDescent="0.2"/>
    <row r="287" spans="1:32" ht="12.95" customHeight="1" x14ac:dyDescent="0.2"/>
    <row r="288" spans="1:32" ht="12.95" customHeight="1" x14ac:dyDescent="0.2"/>
    <row r="289" spans="1:32" ht="12.95" customHeight="1" x14ac:dyDescent="0.2"/>
    <row r="290" spans="1:32" s="310" customFormat="1" ht="12.95" customHeight="1" x14ac:dyDescent="0.2">
      <c r="A290" s="141"/>
      <c r="B290" s="577"/>
      <c r="C290" s="577"/>
      <c r="D290" s="577"/>
      <c r="E290" s="577"/>
      <c r="F290" s="577"/>
      <c r="G290" s="577"/>
      <c r="H290" s="577"/>
      <c r="I290" s="577"/>
      <c r="J290" s="577"/>
      <c r="K290" s="577"/>
      <c r="L290" s="577"/>
      <c r="M290" s="577"/>
      <c r="N290" s="577"/>
      <c r="O290" s="577"/>
      <c r="P290" s="577"/>
      <c r="Q290" s="577"/>
      <c r="R290" s="577"/>
      <c r="S290" s="577"/>
      <c r="T290" s="577"/>
      <c r="U290" s="577"/>
      <c r="V290" s="577"/>
      <c r="W290" s="577"/>
      <c r="X290" s="577"/>
      <c r="Y290" s="577"/>
      <c r="Z290" s="577"/>
      <c r="AA290" s="577"/>
      <c r="AB290" s="577"/>
      <c r="AC290" s="577"/>
      <c r="AD290" s="577"/>
      <c r="AE290" s="577"/>
      <c r="AF290" s="577"/>
    </row>
    <row r="291" spans="1:32" s="316" customFormat="1" ht="12.95" customHeight="1" x14ac:dyDescent="0.2">
      <c r="A291" s="346"/>
      <c r="B291" s="362"/>
      <c r="C291" s="362"/>
      <c r="D291" s="362"/>
      <c r="E291" s="362"/>
      <c r="F291" s="362"/>
      <c r="G291" s="362"/>
      <c r="H291" s="362"/>
      <c r="I291" s="362"/>
      <c r="J291" s="362"/>
      <c r="K291" s="362"/>
      <c r="L291" s="362"/>
      <c r="M291" s="362"/>
      <c r="N291" s="362"/>
      <c r="O291" s="362"/>
      <c r="P291" s="362"/>
      <c r="Q291" s="362"/>
      <c r="R291" s="362"/>
      <c r="S291" s="362"/>
      <c r="T291" s="362"/>
      <c r="U291" s="362"/>
      <c r="V291" s="362"/>
      <c r="W291" s="362"/>
      <c r="X291" s="362"/>
      <c r="Y291" s="362"/>
      <c r="Z291" s="362"/>
      <c r="AA291" s="362"/>
      <c r="AB291" s="362"/>
      <c r="AC291" s="362"/>
      <c r="AD291" s="362"/>
      <c r="AE291" s="362"/>
      <c r="AF291" s="362"/>
    </row>
    <row r="292" spans="1:32" s="316" customFormat="1" ht="12.95" customHeight="1" x14ac:dyDescent="0.2">
      <c r="A292" s="346"/>
      <c r="B292" s="362"/>
      <c r="C292" s="362"/>
      <c r="D292" s="362"/>
      <c r="E292" s="362"/>
      <c r="F292" s="362"/>
      <c r="G292" s="362"/>
      <c r="H292" s="362"/>
      <c r="I292" s="362"/>
      <c r="J292" s="362"/>
      <c r="K292" s="362"/>
      <c r="L292" s="362"/>
      <c r="M292" s="362"/>
      <c r="N292" s="362"/>
      <c r="O292" s="362"/>
      <c r="P292" s="362"/>
      <c r="Q292" s="362"/>
      <c r="R292" s="362"/>
      <c r="S292" s="362"/>
      <c r="T292" s="362"/>
      <c r="U292" s="362"/>
      <c r="V292" s="362"/>
      <c r="W292" s="362"/>
      <c r="X292" s="362"/>
      <c r="Y292" s="362"/>
      <c r="Z292" s="362"/>
      <c r="AA292" s="362"/>
      <c r="AB292" s="362"/>
      <c r="AC292" s="362"/>
      <c r="AD292" s="362"/>
      <c r="AE292" s="362"/>
      <c r="AF292" s="362"/>
    </row>
    <row r="293" spans="1:32" s="316" customFormat="1" ht="12.95" customHeight="1" x14ac:dyDescent="0.2">
      <c r="A293" s="346"/>
      <c r="B293" s="362"/>
      <c r="C293" s="362"/>
      <c r="D293" s="362"/>
      <c r="E293" s="362"/>
      <c r="F293" s="362"/>
      <c r="G293" s="362"/>
      <c r="H293" s="362"/>
      <c r="I293" s="362"/>
      <c r="J293" s="362"/>
      <c r="K293" s="362"/>
      <c r="L293" s="362"/>
      <c r="M293" s="362"/>
      <c r="N293" s="362"/>
      <c r="O293" s="362"/>
      <c r="P293" s="362"/>
      <c r="Q293" s="362"/>
      <c r="R293" s="362"/>
      <c r="S293" s="362"/>
      <c r="T293" s="362"/>
      <c r="U293" s="362"/>
      <c r="V293" s="362"/>
      <c r="W293" s="362"/>
      <c r="X293" s="362"/>
      <c r="Y293" s="362"/>
      <c r="Z293" s="362"/>
      <c r="AA293" s="362"/>
      <c r="AB293" s="362"/>
      <c r="AC293" s="362"/>
      <c r="AD293" s="362"/>
      <c r="AE293" s="362"/>
      <c r="AF293" s="362"/>
    </row>
    <row r="294" spans="1:32" s="316" customFormat="1" ht="12.95" customHeight="1" x14ac:dyDescent="0.2">
      <c r="A294" s="346"/>
      <c r="B294" s="362"/>
      <c r="C294" s="362"/>
      <c r="D294" s="362"/>
      <c r="E294" s="362"/>
      <c r="F294" s="362"/>
      <c r="G294" s="362"/>
      <c r="H294" s="362"/>
      <c r="I294" s="362"/>
      <c r="J294" s="362"/>
      <c r="K294" s="362"/>
      <c r="L294" s="362"/>
      <c r="M294" s="362"/>
      <c r="N294" s="362"/>
      <c r="O294" s="362"/>
      <c r="P294" s="362"/>
      <c r="Q294" s="362"/>
      <c r="R294" s="362"/>
      <c r="S294" s="362"/>
      <c r="T294" s="362"/>
      <c r="U294" s="362"/>
      <c r="V294" s="362"/>
      <c r="W294" s="362"/>
      <c r="X294" s="362"/>
      <c r="Y294" s="362"/>
      <c r="Z294" s="362"/>
      <c r="AA294" s="362"/>
      <c r="AB294" s="362"/>
      <c r="AC294" s="362"/>
      <c r="AD294" s="362"/>
      <c r="AE294" s="362"/>
      <c r="AF294" s="362"/>
    </row>
    <row r="295" spans="1:32" s="316" customFormat="1" ht="12.95" customHeight="1" x14ac:dyDescent="0.2">
      <c r="A295" s="346"/>
      <c r="B295" s="362"/>
      <c r="C295" s="362"/>
      <c r="D295" s="362"/>
      <c r="E295" s="362"/>
      <c r="F295" s="362"/>
      <c r="G295" s="362"/>
      <c r="H295" s="362"/>
      <c r="I295" s="362"/>
      <c r="J295" s="362"/>
      <c r="K295" s="362"/>
      <c r="L295" s="362"/>
      <c r="M295" s="362"/>
      <c r="N295" s="362"/>
      <c r="O295" s="362"/>
      <c r="P295" s="362"/>
      <c r="Q295" s="362"/>
      <c r="R295" s="362"/>
      <c r="S295" s="362"/>
      <c r="T295" s="362"/>
      <c r="U295" s="362"/>
      <c r="V295" s="362"/>
      <c r="W295" s="362"/>
      <c r="X295" s="362"/>
      <c r="Y295" s="362"/>
      <c r="Z295" s="362"/>
      <c r="AA295" s="362"/>
      <c r="AB295" s="362"/>
      <c r="AC295" s="362"/>
      <c r="AD295" s="362"/>
      <c r="AE295" s="362"/>
      <c r="AF295" s="362"/>
    </row>
    <row r="296" spans="1:32" s="316" customFormat="1" ht="12.95" customHeight="1" x14ac:dyDescent="0.2">
      <c r="A296" s="346"/>
      <c r="B296" s="362"/>
      <c r="C296" s="362"/>
      <c r="D296" s="362"/>
      <c r="E296" s="362"/>
      <c r="F296" s="362"/>
      <c r="G296" s="362"/>
      <c r="H296" s="362"/>
      <c r="I296" s="362"/>
      <c r="J296" s="362"/>
      <c r="K296" s="362"/>
      <c r="L296" s="362"/>
      <c r="M296" s="362"/>
      <c r="N296" s="362"/>
      <c r="O296" s="362"/>
      <c r="P296" s="362"/>
      <c r="Q296" s="362"/>
      <c r="R296" s="362"/>
      <c r="S296" s="362"/>
      <c r="T296" s="362"/>
      <c r="U296" s="362"/>
      <c r="V296" s="362"/>
      <c r="W296" s="362"/>
      <c r="X296" s="362"/>
      <c r="Y296" s="362"/>
      <c r="Z296" s="362"/>
      <c r="AA296" s="362"/>
      <c r="AB296" s="362"/>
      <c r="AC296" s="362"/>
      <c r="AD296" s="362"/>
      <c r="AE296" s="362"/>
      <c r="AF296" s="362"/>
    </row>
    <row r="297" spans="1:32" s="316" customFormat="1" ht="12.95" customHeight="1" x14ac:dyDescent="0.2">
      <c r="A297" s="346"/>
      <c r="B297" s="362"/>
      <c r="C297" s="362"/>
      <c r="D297" s="362"/>
      <c r="E297" s="362"/>
      <c r="F297" s="362"/>
      <c r="G297" s="362"/>
      <c r="H297" s="362"/>
      <c r="I297" s="362"/>
      <c r="J297" s="362"/>
      <c r="K297" s="362"/>
      <c r="L297" s="362"/>
      <c r="M297" s="362"/>
      <c r="N297" s="362"/>
      <c r="O297" s="362"/>
      <c r="P297" s="362"/>
      <c r="Q297" s="362"/>
      <c r="R297" s="362"/>
      <c r="S297" s="362"/>
      <c r="T297" s="362"/>
      <c r="U297" s="362"/>
      <c r="V297" s="362"/>
      <c r="W297" s="362"/>
      <c r="X297" s="362"/>
      <c r="Y297" s="362"/>
      <c r="Z297" s="362"/>
      <c r="AA297" s="362"/>
      <c r="AB297" s="362"/>
      <c r="AC297" s="362"/>
      <c r="AD297" s="362"/>
      <c r="AE297" s="362"/>
      <c r="AF297" s="362"/>
    </row>
    <row r="298" spans="1:32" s="316" customFormat="1" ht="12.95" customHeight="1" x14ac:dyDescent="0.2">
      <c r="A298" s="346"/>
      <c r="B298" s="362"/>
      <c r="C298" s="362"/>
      <c r="D298" s="362"/>
      <c r="E298" s="362"/>
      <c r="F298" s="362"/>
      <c r="G298" s="362"/>
      <c r="H298" s="362"/>
      <c r="I298" s="362"/>
      <c r="J298" s="362"/>
      <c r="K298" s="362"/>
      <c r="L298" s="362"/>
      <c r="M298" s="362"/>
      <c r="N298" s="362"/>
      <c r="O298" s="362"/>
      <c r="P298" s="362"/>
      <c r="Q298" s="362"/>
      <c r="R298" s="362"/>
      <c r="S298" s="362"/>
      <c r="T298" s="362"/>
      <c r="U298" s="362"/>
      <c r="V298" s="362"/>
      <c r="W298" s="362"/>
      <c r="X298" s="362"/>
      <c r="Y298" s="362"/>
      <c r="Z298" s="362"/>
      <c r="AA298" s="362"/>
      <c r="AB298" s="362"/>
      <c r="AC298" s="362"/>
      <c r="AD298" s="362"/>
      <c r="AE298" s="362"/>
      <c r="AF298" s="362"/>
    </row>
    <row r="299" spans="1:32" s="316" customFormat="1" ht="12.95" customHeight="1" x14ac:dyDescent="0.2">
      <c r="A299" s="346"/>
      <c r="B299" s="362"/>
      <c r="C299" s="362"/>
      <c r="D299" s="362"/>
      <c r="E299" s="362"/>
      <c r="F299" s="362"/>
      <c r="G299" s="362"/>
      <c r="H299" s="362"/>
      <c r="I299" s="362"/>
      <c r="J299" s="362"/>
      <c r="K299" s="362"/>
      <c r="L299" s="362"/>
      <c r="M299" s="362"/>
      <c r="N299" s="362"/>
      <c r="O299" s="362"/>
      <c r="P299" s="362"/>
      <c r="Q299" s="362"/>
      <c r="R299" s="362"/>
      <c r="S299" s="362"/>
      <c r="T299" s="362"/>
      <c r="U299" s="362"/>
      <c r="V299" s="362"/>
      <c r="W299" s="362"/>
      <c r="X299" s="362"/>
      <c r="Y299" s="362"/>
      <c r="Z299" s="362"/>
      <c r="AA299" s="362"/>
      <c r="AB299" s="362"/>
      <c r="AC299" s="362"/>
      <c r="AD299" s="362"/>
      <c r="AE299" s="362"/>
      <c r="AF299" s="362"/>
    </row>
    <row r="300" spans="1:32" s="316" customFormat="1" ht="24" customHeight="1" x14ac:dyDescent="0.2">
      <c r="A300" s="346"/>
      <c r="B300" s="362"/>
      <c r="C300" s="362"/>
      <c r="D300" s="362"/>
      <c r="E300" s="362"/>
      <c r="F300" s="362"/>
      <c r="G300" s="362"/>
      <c r="H300" s="362"/>
      <c r="I300" s="362"/>
      <c r="J300" s="362"/>
      <c r="K300" s="362"/>
      <c r="L300" s="362"/>
      <c r="M300" s="362"/>
      <c r="N300" s="362"/>
      <c r="O300" s="362"/>
      <c r="P300" s="362"/>
      <c r="Q300" s="362"/>
      <c r="R300" s="362"/>
      <c r="S300" s="362"/>
      <c r="T300" s="362"/>
      <c r="U300" s="362"/>
      <c r="V300" s="362"/>
      <c r="W300" s="362"/>
      <c r="X300" s="362"/>
      <c r="Y300" s="362"/>
      <c r="Z300" s="362"/>
      <c r="AA300" s="362"/>
      <c r="AB300" s="362"/>
      <c r="AC300" s="362"/>
      <c r="AD300" s="362"/>
      <c r="AE300" s="362"/>
      <c r="AF300" s="362"/>
    </row>
    <row r="301" spans="1:32" s="316" customFormat="1" ht="12.95" customHeight="1" x14ac:dyDescent="0.2">
      <c r="A301" s="346"/>
      <c r="B301" s="362"/>
      <c r="C301" s="362"/>
      <c r="D301" s="362"/>
      <c r="E301" s="362"/>
      <c r="F301" s="362"/>
      <c r="G301" s="362"/>
      <c r="H301" s="362"/>
      <c r="I301" s="362"/>
      <c r="J301" s="362"/>
      <c r="K301" s="362"/>
      <c r="L301" s="362"/>
      <c r="M301" s="362"/>
      <c r="N301" s="362"/>
      <c r="O301" s="362"/>
      <c r="P301" s="362"/>
      <c r="Q301" s="362"/>
      <c r="R301" s="362"/>
      <c r="S301" s="362"/>
      <c r="T301" s="362"/>
      <c r="U301" s="362"/>
      <c r="V301" s="362"/>
      <c r="W301" s="362"/>
      <c r="X301" s="362"/>
      <c r="Y301" s="362"/>
      <c r="Z301" s="362"/>
      <c r="AA301" s="362"/>
      <c r="AB301" s="362"/>
      <c r="AC301" s="362"/>
      <c r="AD301" s="362"/>
      <c r="AE301" s="362"/>
      <c r="AF301" s="362"/>
    </row>
    <row r="302" spans="1:32" s="316" customFormat="1" ht="12.95" customHeight="1" x14ac:dyDescent="0.2">
      <c r="A302" s="346"/>
      <c r="B302" s="362"/>
      <c r="C302" s="362"/>
      <c r="D302" s="362"/>
      <c r="E302" s="362"/>
      <c r="F302" s="362"/>
      <c r="G302" s="362"/>
      <c r="H302" s="362"/>
      <c r="I302" s="362"/>
      <c r="J302" s="362"/>
      <c r="K302" s="362"/>
      <c r="L302" s="362"/>
      <c r="M302" s="362"/>
      <c r="N302" s="362"/>
      <c r="O302" s="362"/>
      <c r="P302" s="362"/>
      <c r="Q302" s="362"/>
      <c r="R302" s="362"/>
      <c r="S302" s="362"/>
      <c r="T302" s="362"/>
      <c r="U302" s="362"/>
      <c r="V302" s="362"/>
      <c r="W302" s="362"/>
      <c r="X302" s="362"/>
      <c r="Y302" s="362"/>
      <c r="Z302" s="362"/>
      <c r="AA302" s="362"/>
      <c r="AB302" s="362"/>
      <c r="AC302" s="362"/>
      <c r="AD302" s="362"/>
      <c r="AE302" s="362"/>
      <c r="AF302" s="362"/>
    </row>
    <row r="303" spans="1:32" s="316" customFormat="1" ht="12.95" customHeight="1" x14ac:dyDescent="0.2">
      <c r="A303" s="346"/>
      <c r="B303" s="362"/>
      <c r="C303" s="362"/>
      <c r="D303" s="362"/>
      <c r="E303" s="362"/>
      <c r="F303" s="362"/>
      <c r="G303" s="362"/>
      <c r="H303" s="362"/>
      <c r="I303" s="362"/>
      <c r="J303" s="362"/>
      <c r="K303" s="362"/>
      <c r="L303" s="362"/>
      <c r="M303" s="362"/>
      <c r="N303" s="362"/>
      <c r="O303" s="362"/>
      <c r="P303" s="362"/>
      <c r="Q303" s="362"/>
      <c r="R303" s="362"/>
      <c r="S303" s="362"/>
      <c r="T303" s="362"/>
      <c r="U303" s="362"/>
      <c r="V303" s="362"/>
      <c r="W303" s="362"/>
      <c r="X303" s="362"/>
      <c r="Y303" s="362"/>
      <c r="Z303" s="362"/>
      <c r="AA303" s="362"/>
      <c r="AB303" s="362"/>
      <c r="AC303" s="362"/>
      <c r="AD303" s="362"/>
      <c r="AE303" s="362"/>
      <c r="AF303" s="362"/>
    </row>
    <row r="304" spans="1:32" s="316" customFormat="1" ht="12.95" customHeight="1" x14ac:dyDescent="0.2">
      <c r="A304" s="346"/>
      <c r="B304" s="362"/>
      <c r="C304" s="362"/>
      <c r="D304" s="362"/>
      <c r="E304" s="362"/>
      <c r="F304" s="362"/>
      <c r="G304" s="362"/>
      <c r="H304" s="362"/>
      <c r="I304" s="362"/>
      <c r="J304" s="362"/>
      <c r="K304" s="362"/>
      <c r="L304" s="362"/>
      <c r="M304" s="362"/>
      <c r="N304" s="362"/>
      <c r="O304" s="362"/>
      <c r="P304" s="362"/>
      <c r="Q304" s="362"/>
      <c r="R304" s="362"/>
      <c r="S304" s="362"/>
      <c r="T304" s="362"/>
      <c r="U304" s="362"/>
      <c r="V304" s="362"/>
      <c r="W304" s="362"/>
      <c r="X304" s="362"/>
      <c r="Y304" s="362"/>
      <c r="Z304" s="362"/>
      <c r="AA304" s="362"/>
      <c r="AB304" s="362"/>
      <c r="AC304" s="362"/>
      <c r="AD304" s="362"/>
      <c r="AE304" s="362"/>
      <c r="AF304" s="362"/>
    </row>
    <row r="305" spans="1:32" s="316" customFormat="1" ht="12.95" customHeight="1" x14ac:dyDescent="0.2">
      <c r="A305" s="346"/>
      <c r="B305" s="362"/>
      <c r="C305" s="362"/>
      <c r="D305" s="362"/>
      <c r="E305" s="362"/>
      <c r="F305" s="362"/>
      <c r="G305" s="362"/>
      <c r="H305" s="362"/>
      <c r="I305" s="362"/>
      <c r="J305" s="362"/>
      <c r="K305" s="362"/>
      <c r="L305" s="362"/>
      <c r="M305" s="362"/>
      <c r="N305" s="362"/>
      <c r="O305" s="362"/>
      <c r="P305" s="362"/>
      <c r="Q305" s="362"/>
      <c r="R305" s="362"/>
      <c r="S305" s="362"/>
      <c r="T305" s="362"/>
      <c r="U305" s="362"/>
      <c r="V305" s="362"/>
      <c r="W305" s="362"/>
      <c r="X305" s="362"/>
      <c r="Y305" s="362"/>
      <c r="Z305" s="362"/>
      <c r="AA305" s="362"/>
      <c r="AB305" s="362"/>
      <c r="AC305" s="362"/>
      <c r="AD305" s="362"/>
      <c r="AE305" s="362"/>
      <c r="AF305" s="362"/>
    </row>
    <row r="306" spans="1:32" s="316" customFormat="1" ht="12.95" customHeight="1" x14ac:dyDescent="0.2">
      <c r="A306" s="346"/>
      <c r="B306" s="362"/>
      <c r="C306" s="362"/>
      <c r="D306" s="362"/>
      <c r="E306" s="362"/>
      <c r="F306" s="362"/>
      <c r="G306" s="362"/>
      <c r="H306" s="362"/>
      <c r="I306" s="362"/>
      <c r="J306" s="362"/>
      <c r="K306" s="362"/>
      <c r="L306" s="362"/>
      <c r="M306" s="362"/>
      <c r="N306" s="362"/>
      <c r="O306" s="362"/>
      <c r="P306" s="362"/>
      <c r="Q306" s="362"/>
      <c r="R306" s="362"/>
      <c r="S306" s="362"/>
      <c r="T306" s="362"/>
      <c r="U306" s="362"/>
      <c r="V306" s="362"/>
      <c r="W306" s="362"/>
      <c r="X306" s="362"/>
      <c r="Y306" s="362"/>
      <c r="Z306" s="362"/>
      <c r="AA306" s="362"/>
      <c r="AB306" s="362"/>
      <c r="AC306" s="362"/>
      <c r="AD306" s="362"/>
      <c r="AE306" s="362"/>
      <c r="AF306" s="362"/>
    </row>
    <row r="307" spans="1:32" s="316" customFormat="1" ht="12.95" customHeight="1" x14ac:dyDescent="0.2">
      <c r="A307" s="346"/>
      <c r="B307" s="362"/>
      <c r="C307" s="362"/>
      <c r="D307" s="362"/>
      <c r="E307" s="362"/>
      <c r="F307" s="362"/>
      <c r="G307" s="362"/>
      <c r="H307" s="362"/>
      <c r="I307" s="362"/>
      <c r="J307" s="362"/>
      <c r="K307" s="362"/>
      <c r="L307" s="362"/>
      <c r="M307" s="362"/>
      <c r="N307" s="362"/>
      <c r="O307" s="362"/>
      <c r="P307" s="362"/>
      <c r="Q307" s="362"/>
      <c r="R307" s="362"/>
      <c r="S307" s="362"/>
      <c r="T307" s="362"/>
      <c r="U307" s="362"/>
      <c r="V307" s="362"/>
      <c r="W307" s="362"/>
      <c r="X307" s="362"/>
      <c r="Y307" s="362"/>
      <c r="Z307" s="362"/>
      <c r="AA307" s="362"/>
      <c r="AB307" s="362"/>
      <c r="AC307" s="362"/>
      <c r="AD307" s="362"/>
      <c r="AE307" s="362"/>
      <c r="AF307" s="362"/>
    </row>
    <row r="308" spans="1:32" s="316" customFormat="1" ht="12.95" customHeight="1" x14ac:dyDescent="0.2">
      <c r="A308" s="346"/>
      <c r="B308" s="362"/>
      <c r="C308" s="362"/>
      <c r="D308" s="362"/>
      <c r="E308" s="362"/>
      <c r="F308" s="362"/>
      <c r="G308" s="362"/>
      <c r="H308" s="362"/>
      <c r="I308" s="362"/>
      <c r="J308" s="362"/>
      <c r="K308" s="362"/>
      <c r="L308" s="362"/>
      <c r="M308" s="362"/>
      <c r="N308" s="362"/>
      <c r="O308" s="362"/>
      <c r="P308" s="362"/>
      <c r="Q308" s="362"/>
      <c r="R308" s="362"/>
      <c r="S308" s="362"/>
      <c r="T308" s="362"/>
      <c r="U308" s="362"/>
      <c r="V308" s="362"/>
      <c r="W308" s="362"/>
      <c r="X308" s="362"/>
      <c r="Y308" s="362"/>
      <c r="Z308" s="362"/>
      <c r="AA308" s="362"/>
      <c r="AB308" s="362"/>
      <c r="AC308" s="362"/>
      <c r="AD308" s="362"/>
      <c r="AE308" s="362"/>
      <c r="AF308" s="362"/>
    </row>
    <row r="309" spans="1:32" s="316" customFormat="1" ht="12.95" customHeight="1" x14ac:dyDescent="0.2">
      <c r="A309" s="346"/>
      <c r="B309" s="362"/>
      <c r="C309" s="362"/>
      <c r="D309" s="362"/>
      <c r="E309" s="362"/>
      <c r="F309" s="362"/>
      <c r="G309" s="362"/>
      <c r="H309" s="362"/>
      <c r="I309" s="362"/>
      <c r="J309" s="362"/>
      <c r="K309" s="362"/>
      <c r="L309" s="362"/>
      <c r="M309" s="362"/>
      <c r="N309" s="362"/>
      <c r="O309" s="362"/>
      <c r="P309" s="362"/>
      <c r="Q309" s="362"/>
      <c r="R309" s="362"/>
      <c r="S309" s="362"/>
      <c r="T309" s="362"/>
      <c r="U309" s="362"/>
      <c r="V309" s="362"/>
      <c r="W309" s="362"/>
      <c r="X309" s="362"/>
      <c r="Y309" s="362"/>
      <c r="Z309" s="362"/>
      <c r="AA309" s="362"/>
      <c r="AB309" s="362"/>
      <c r="AC309" s="362"/>
      <c r="AD309" s="362"/>
      <c r="AE309" s="362"/>
      <c r="AF309" s="362"/>
    </row>
    <row r="310" spans="1:32" s="316" customFormat="1" ht="12.95" customHeight="1" x14ac:dyDescent="0.2">
      <c r="A310" s="346"/>
      <c r="B310" s="362"/>
      <c r="C310" s="362"/>
      <c r="D310" s="362"/>
      <c r="E310" s="362"/>
      <c r="F310" s="362"/>
      <c r="G310" s="362"/>
      <c r="H310" s="362"/>
      <c r="I310" s="362"/>
      <c r="J310" s="362"/>
      <c r="K310" s="362"/>
      <c r="L310" s="362"/>
      <c r="M310" s="362"/>
      <c r="N310" s="362"/>
      <c r="O310" s="362"/>
      <c r="P310" s="362"/>
      <c r="Q310" s="362"/>
      <c r="R310" s="362"/>
      <c r="S310" s="362"/>
      <c r="T310" s="362"/>
      <c r="U310" s="362"/>
      <c r="V310" s="362"/>
      <c r="W310" s="362"/>
      <c r="X310" s="362"/>
      <c r="Y310" s="362"/>
      <c r="Z310" s="362"/>
      <c r="AA310" s="362"/>
      <c r="AB310" s="362"/>
      <c r="AC310" s="362"/>
      <c r="AD310" s="362"/>
      <c r="AE310" s="362"/>
      <c r="AF310" s="362"/>
    </row>
    <row r="311" spans="1:32" s="316" customFormat="1" ht="12.95" customHeight="1" x14ac:dyDescent="0.2">
      <c r="A311" s="346"/>
      <c r="B311" s="362"/>
      <c r="C311" s="362"/>
      <c r="D311" s="362"/>
      <c r="E311" s="362"/>
      <c r="F311" s="362"/>
      <c r="G311" s="362"/>
      <c r="H311" s="362"/>
      <c r="I311" s="362"/>
      <c r="J311" s="362"/>
      <c r="K311" s="362"/>
      <c r="L311" s="362"/>
      <c r="M311" s="362"/>
      <c r="N311" s="362"/>
      <c r="O311" s="362"/>
      <c r="P311" s="362"/>
      <c r="Q311" s="362"/>
      <c r="R311" s="362"/>
      <c r="S311" s="362"/>
      <c r="T311" s="362"/>
      <c r="U311" s="362"/>
      <c r="V311" s="362"/>
      <c r="W311" s="362"/>
      <c r="X311" s="362"/>
      <c r="Y311" s="362"/>
      <c r="Z311" s="362"/>
      <c r="AA311" s="362"/>
      <c r="AB311" s="362"/>
      <c r="AC311" s="362"/>
      <c r="AD311" s="362"/>
      <c r="AE311" s="362"/>
      <c r="AF311" s="362"/>
    </row>
    <row r="312" spans="1:32" s="310" customFormat="1" ht="12.95" customHeight="1" x14ac:dyDescent="0.2">
      <c r="A312" s="141"/>
      <c r="B312" s="577"/>
      <c r="C312" s="577"/>
      <c r="D312" s="577"/>
      <c r="E312" s="577"/>
      <c r="F312" s="577"/>
      <c r="G312" s="577"/>
      <c r="H312" s="577"/>
      <c r="I312" s="577"/>
      <c r="J312" s="577"/>
      <c r="K312" s="577"/>
      <c r="L312" s="577"/>
      <c r="M312" s="577"/>
      <c r="N312" s="577"/>
      <c r="O312" s="577"/>
      <c r="P312" s="577"/>
      <c r="Q312" s="577"/>
      <c r="R312" s="577"/>
      <c r="S312" s="577"/>
      <c r="T312" s="577"/>
      <c r="U312" s="577"/>
      <c r="V312" s="577"/>
      <c r="W312" s="577"/>
      <c r="X312" s="577"/>
      <c r="Y312" s="577"/>
      <c r="Z312" s="577"/>
      <c r="AA312" s="577"/>
      <c r="AB312" s="577"/>
      <c r="AC312" s="577"/>
      <c r="AD312" s="577"/>
      <c r="AE312" s="577"/>
      <c r="AF312" s="577"/>
    </row>
    <row r="313" spans="1:32" s="316" customFormat="1" ht="12.95" customHeight="1" x14ac:dyDescent="0.2">
      <c r="A313" s="346"/>
      <c r="B313" s="362"/>
      <c r="C313" s="362"/>
      <c r="D313" s="362"/>
      <c r="E313" s="362"/>
      <c r="F313" s="362"/>
      <c r="G313" s="362"/>
      <c r="H313" s="362"/>
      <c r="I313" s="362"/>
      <c r="J313" s="362"/>
      <c r="K313" s="362"/>
      <c r="L313" s="362"/>
      <c r="M313" s="362"/>
      <c r="N313" s="362"/>
      <c r="O313" s="362"/>
      <c r="P313" s="362"/>
      <c r="Q313" s="362"/>
      <c r="R313" s="362"/>
      <c r="S313" s="362"/>
      <c r="T313" s="362"/>
      <c r="U313" s="362"/>
      <c r="V313" s="362"/>
      <c r="W313" s="362"/>
      <c r="X313" s="362"/>
      <c r="Y313" s="362"/>
      <c r="Z313" s="362"/>
      <c r="AA313" s="362"/>
      <c r="AB313" s="362"/>
      <c r="AC313" s="362"/>
      <c r="AD313" s="362"/>
      <c r="AE313" s="362"/>
      <c r="AF313" s="362"/>
    </row>
    <row r="314" spans="1:32" s="316" customFormat="1" ht="12.95" customHeight="1" x14ac:dyDescent="0.2">
      <c r="A314" s="346"/>
      <c r="B314" s="362"/>
      <c r="C314" s="362"/>
      <c r="D314" s="362"/>
      <c r="E314" s="362"/>
      <c r="F314" s="362"/>
      <c r="G314" s="362"/>
      <c r="H314" s="362"/>
      <c r="I314" s="362"/>
      <c r="J314" s="362"/>
      <c r="K314" s="362"/>
      <c r="L314" s="362"/>
      <c r="M314" s="362"/>
      <c r="N314" s="362"/>
      <c r="O314" s="362"/>
      <c r="P314" s="362"/>
      <c r="Q314" s="362"/>
      <c r="R314" s="362"/>
      <c r="S314" s="362"/>
      <c r="T314" s="362"/>
      <c r="U314" s="362"/>
      <c r="V314" s="362"/>
      <c r="W314" s="362"/>
      <c r="X314" s="362"/>
      <c r="Y314" s="362"/>
      <c r="Z314" s="362"/>
      <c r="AA314" s="362"/>
      <c r="AB314" s="362"/>
      <c r="AC314" s="362"/>
      <c r="AD314" s="362"/>
      <c r="AE314" s="362"/>
      <c r="AF314" s="362"/>
    </row>
    <row r="315" spans="1:32" s="316" customFormat="1" ht="12.95" customHeight="1" x14ac:dyDescent="0.2">
      <c r="A315" s="346"/>
      <c r="B315" s="362"/>
      <c r="C315" s="362"/>
      <c r="D315" s="362"/>
      <c r="E315" s="362"/>
      <c r="F315" s="362"/>
      <c r="G315" s="362"/>
      <c r="H315" s="362"/>
      <c r="I315" s="362"/>
      <c r="J315" s="362"/>
      <c r="K315" s="362"/>
      <c r="L315" s="362"/>
      <c r="M315" s="362"/>
      <c r="N315" s="362"/>
      <c r="O315" s="362"/>
      <c r="P315" s="362"/>
      <c r="Q315" s="362"/>
      <c r="R315" s="362"/>
      <c r="S315" s="362"/>
      <c r="T315" s="362"/>
      <c r="U315" s="362"/>
      <c r="V315" s="362"/>
      <c r="W315" s="362"/>
      <c r="X315" s="362"/>
      <c r="Y315" s="362"/>
      <c r="Z315" s="362"/>
      <c r="AA315" s="362"/>
      <c r="AB315" s="362"/>
      <c r="AC315" s="362"/>
      <c r="AD315" s="362"/>
      <c r="AE315" s="362"/>
      <c r="AF315" s="362"/>
    </row>
    <row r="316" spans="1:32" s="316" customFormat="1" ht="12.95" customHeight="1" x14ac:dyDescent="0.2">
      <c r="A316" s="346"/>
      <c r="B316" s="362"/>
      <c r="C316" s="362"/>
      <c r="D316" s="362"/>
      <c r="E316" s="362"/>
      <c r="F316" s="362"/>
      <c r="G316" s="362"/>
      <c r="H316" s="362"/>
      <c r="I316" s="362"/>
      <c r="J316" s="362"/>
      <c r="K316" s="362"/>
      <c r="L316" s="362"/>
      <c r="M316" s="362"/>
      <c r="N316" s="362"/>
      <c r="O316" s="362"/>
      <c r="P316" s="362"/>
      <c r="Q316" s="362"/>
      <c r="R316" s="362"/>
      <c r="S316" s="362"/>
      <c r="T316" s="362"/>
      <c r="U316" s="362"/>
      <c r="V316" s="362"/>
      <c r="W316" s="362"/>
      <c r="X316" s="362"/>
      <c r="Y316" s="362"/>
      <c r="Z316" s="362"/>
      <c r="AA316" s="362"/>
      <c r="AB316" s="362"/>
      <c r="AC316" s="362"/>
      <c r="AD316" s="362"/>
      <c r="AE316" s="362"/>
      <c r="AF316" s="362"/>
    </row>
    <row r="317" spans="1:32" s="316" customFormat="1" ht="12.95" customHeight="1" x14ac:dyDescent="0.2">
      <c r="A317" s="346"/>
      <c r="B317" s="362"/>
      <c r="C317" s="362"/>
      <c r="D317" s="362"/>
      <c r="E317" s="362"/>
      <c r="F317" s="362"/>
      <c r="G317" s="362"/>
      <c r="H317" s="362"/>
      <c r="I317" s="362"/>
      <c r="J317" s="362"/>
      <c r="K317" s="362"/>
      <c r="L317" s="362"/>
      <c r="M317" s="362"/>
      <c r="N317" s="362"/>
      <c r="O317" s="362"/>
      <c r="P317" s="362"/>
      <c r="Q317" s="362"/>
      <c r="R317" s="362"/>
      <c r="S317" s="362"/>
      <c r="T317" s="362"/>
      <c r="U317" s="362"/>
      <c r="V317" s="362"/>
      <c r="W317" s="362"/>
      <c r="X317" s="362"/>
      <c r="Y317" s="362"/>
      <c r="Z317" s="362"/>
      <c r="AA317" s="362"/>
      <c r="AB317" s="362"/>
      <c r="AC317" s="362"/>
      <c r="AD317" s="362"/>
      <c r="AE317" s="362"/>
      <c r="AF317" s="362"/>
    </row>
    <row r="318" spans="1:32" s="316" customFormat="1" ht="12.95" customHeight="1" x14ac:dyDescent="0.2">
      <c r="A318" s="346"/>
      <c r="B318" s="362"/>
      <c r="C318" s="362"/>
      <c r="D318" s="362"/>
      <c r="E318" s="362"/>
      <c r="F318" s="362"/>
      <c r="G318" s="362"/>
      <c r="H318" s="362"/>
      <c r="I318" s="362"/>
      <c r="J318" s="362"/>
      <c r="K318" s="362"/>
      <c r="L318" s="362"/>
      <c r="M318" s="362"/>
      <c r="N318" s="362"/>
      <c r="O318" s="362"/>
      <c r="P318" s="362"/>
      <c r="Q318" s="362"/>
      <c r="R318" s="362"/>
      <c r="S318" s="362"/>
      <c r="T318" s="362"/>
      <c r="U318" s="362"/>
      <c r="V318" s="362"/>
      <c r="W318" s="362"/>
      <c r="X318" s="362"/>
      <c r="Y318" s="362"/>
      <c r="Z318" s="362"/>
      <c r="AA318" s="362"/>
      <c r="AB318" s="362"/>
      <c r="AC318" s="362"/>
      <c r="AD318" s="362"/>
      <c r="AE318" s="362"/>
      <c r="AF318" s="362"/>
    </row>
    <row r="319" spans="1:32" s="316" customFormat="1" ht="12.95" customHeight="1" x14ac:dyDescent="0.2">
      <c r="A319" s="346"/>
      <c r="B319" s="362"/>
      <c r="C319" s="362"/>
      <c r="D319" s="362"/>
      <c r="E319" s="362"/>
      <c r="F319" s="362"/>
      <c r="G319" s="362"/>
      <c r="H319" s="362"/>
      <c r="I319" s="362"/>
      <c r="J319" s="362"/>
      <c r="K319" s="362"/>
      <c r="L319" s="362"/>
      <c r="M319" s="362"/>
      <c r="N319" s="362"/>
      <c r="O319" s="362"/>
      <c r="P319" s="362"/>
      <c r="Q319" s="362"/>
      <c r="R319" s="362"/>
      <c r="S319" s="362"/>
      <c r="T319" s="362"/>
      <c r="U319" s="362"/>
      <c r="V319" s="362"/>
      <c r="W319" s="362"/>
      <c r="X319" s="362"/>
      <c r="Y319" s="362"/>
      <c r="Z319" s="362"/>
      <c r="AA319" s="362"/>
      <c r="AB319" s="362"/>
      <c r="AC319" s="362"/>
      <c r="AD319" s="362"/>
      <c r="AE319" s="362"/>
      <c r="AF319" s="362"/>
    </row>
    <row r="320" spans="1:32" s="316" customFormat="1" ht="12.95" customHeight="1" x14ac:dyDescent="0.2">
      <c r="A320" s="346"/>
      <c r="B320" s="362"/>
      <c r="C320" s="362"/>
      <c r="D320" s="362"/>
      <c r="E320" s="362"/>
      <c r="F320" s="362"/>
      <c r="G320" s="362"/>
      <c r="H320" s="362"/>
      <c r="I320" s="362"/>
      <c r="J320" s="362"/>
      <c r="K320" s="362"/>
      <c r="L320" s="362"/>
      <c r="M320" s="362"/>
      <c r="N320" s="362"/>
      <c r="O320" s="362"/>
      <c r="P320" s="362"/>
      <c r="Q320" s="362"/>
      <c r="R320" s="362"/>
      <c r="S320" s="362"/>
      <c r="T320" s="362"/>
      <c r="U320" s="362"/>
      <c r="V320" s="362"/>
      <c r="W320" s="362"/>
      <c r="X320" s="362"/>
      <c r="Y320" s="362"/>
      <c r="Z320" s="362"/>
      <c r="AA320" s="362"/>
      <c r="AB320" s="362"/>
      <c r="AC320" s="362"/>
      <c r="AD320" s="362"/>
      <c r="AE320" s="362"/>
      <c r="AF320" s="362"/>
    </row>
    <row r="321" spans="1:32" s="316" customFormat="1" ht="12.95" customHeight="1" x14ac:dyDescent="0.2">
      <c r="A321" s="346"/>
      <c r="B321" s="362"/>
      <c r="C321" s="362"/>
      <c r="D321" s="362"/>
      <c r="E321" s="362"/>
      <c r="F321" s="362"/>
      <c r="G321" s="362"/>
      <c r="H321" s="362"/>
      <c r="I321" s="362"/>
      <c r="J321" s="362"/>
      <c r="K321" s="362"/>
      <c r="L321" s="362"/>
      <c r="M321" s="362"/>
      <c r="N321" s="362"/>
      <c r="O321" s="362"/>
      <c r="P321" s="362"/>
      <c r="Q321" s="362"/>
      <c r="R321" s="362"/>
      <c r="S321" s="362"/>
      <c r="T321" s="362"/>
      <c r="U321" s="362"/>
      <c r="V321" s="362"/>
      <c r="W321" s="362"/>
      <c r="X321" s="362"/>
      <c r="Y321" s="362"/>
      <c r="Z321" s="362"/>
      <c r="AA321" s="362"/>
      <c r="AB321" s="362"/>
      <c r="AC321" s="362"/>
      <c r="AD321" s="362"/>
      <c r="AE321" s="362"/>
      <c r="AF321" s="362"/>
    </row>
    <row r="322" spans="1:32" s="316" customFormat="1" ht="24" customHeight="1" x14ac:dyDescent="0.2">
      <c r="A322" s="346"/>
      <c r="B322" s="362"/>
      <c r="C322" s="362"/>
      <c r="D322" s="362"/>
      <c r="E322" s="362"/>
      <c r="F322" s="362"/>
      <c r="G322" s="362"/>
      <c r="H322" s="362"/>
      <c r="I322" s="362"/>
      <c r="J322" s="362"/>
      <c r="K322" s="362"/>
      <c r="L322" s="362"/>
      <c r="M322" s="362"/>
      <c r="N322" s="362"/>
      <c r="O322" s="362"/>
      <c r="P322" s="362"/>
      <c r="Q322" s="362"/>
      <c r="R322" s="362"/>
      <c r="S322" s="362"/>
      <c r="T322" s="362"/>
      <c r="U322" s="362"/>
      <c r="V322" s="362"/>
      <c r="W322" s="362"/>
      <c r="X322" s="362"/>
      <c r="Y322" s="362"/>
      <c r="Z322" s="362"/>
      <c r="AA322" s="362"/>
      <c r="AB322" s="362"/>
      <c r="AC322" s="362"/>
      <c r="AD322" s="362"/>
      <c r="AE322" s="362"/>
      <c r="AF322" s="362"/>
    </row>
    <row r="323" spans="1:32" s="316" customFormat="1" ht="12.95" customHeight="1" x14ac:dyDescent="0.2">
      <c r="A323" s="346"/>
      <c r="B323" s="362"/>
      <c r="C323" s="362"/>
      <c r="D323" s="362"/>
      <c r="E323" s="362"/>
      <c r="F323" s="362"/>
      <c r="G323" s="362"/>
      <c r="H323" s="362"/>
      <c r="I323" s="362"/>
      <c r="J323" s="362"/>
      <c r="K323" s="362"/>
      <c r="L323" s="362"/>
      <c r="M323" s="362"/>
      <c r="N323" s="362"/>
      <c r="O323" s="362"/>
      <c r="P323" s="362"/>
      <c r="Q323" s="362"/>
      <c r="R323" s="362"/>
      <c r="S323" s="362"/>
      <c r="T323" s="362"/>
      <c r="U323" s="362"/>
      <c r="V323" s="362"/>
      <c r="W323" s="362"/>
      <c r="X323" s="362"/>
      <c r="Y323" s="362"/>
      <c r="Z323" s="362"/>
      <c r="AA323" s="362"/>
      <c r="AB323" s="362"/>
      <c r="AC323" s="362"/>
      <c r="AD323" s="362"/>
      <c r="AE323" s="362"/>
      <c r="AF323" s="362"/>
    </row>
    <row r="324" spans="1:32" s="316" customFormat="1" ht="12.95" customHeight="1" x14ac:dyDescent="0.2">
      <c r="A324" s="346"/>
      <c r="B324" s="362"/>
      <c r="C324" s="362"/>
      <c r="D324" s="362"/>
      <c r="E324" s="362"/>
      <c r="F324" s="362"/>
      <c r="G324" s="362"/>
      <c r="H324" s="362"/>
      <c r="I324" s="362"/>
      <c r="J324" s="362"/>
      <c r="K324" s="362"/>
      <c r="L324" s="362"/>
      <c r="M324" s="362"/>
      <c r="N324" s="362"/>
      <c r="O324" s="362"/>
      <c r="P324" s="362"/>
      <c r="Q324" s="362"/>
      <c r="R324" s="362"/>
      <c r="S324" s="362"/>
      <c r="T324" s="362"/>
      <c r="U324" s="362"/>
      <c r="V324" s="362"/>
      <c r="W324" s="362"/>
      <c r="X324" s="362"/>
      <c r="Y324" s="362"/>
      <c r="Z324" s="362"/>
      <c r="AA324" s="362"/>
      <c r="AB324" s="362"/>
      <c r="AC324" s="362"/>
      <c r="AD324" s="362"/>
      <c r="AE324" s="362"/>
      <c r="AF324" s="362"/>
    </row>
    <row r="325" spans="1:32" s="316" customFormat="1" ht="12.95" customHeight="1" x14ac:dyDescent="0.2">
      <c r="A325" s="346"/>
      <c r="B325" s="362"/>
      <c r="C325" s="362"/>
      <c r="D325" s="362"/>
      <c r="E325" s="362"/>
      <c r="F325" s="362"/>
      <c r="G325" s="362"/>
      <c r="H325" s="362"/>
      <c r="I325" s="362"/>
      <c r="J325" s="362"/>
      <c r="K325" s="362"/>
      <c r="L325" s="362"/>
      <c r="M325" s="362"/>
      <c r="N325" s="362"/>
      <c r="O325" s="362"/>
      <c r="P325" s="362"/>
      <c r="Q325" s="362"/>
      <c r="R325" s="362"/>
      <c r="S325" s="362"/>
      <c r="T325" s="362"/>
      <c r="U325" s="362"/>
      <c r="V325" s="362"/>
      <c r="W325" s="362"/>
      <c r="X325" s="362"/>
      <c r="Y325" s="362"/>
      <c r="Z325" s="362"/>
      <c r="AA325" s="362"/>
      <c r="AB325" s="362"/>
      <c r="AC325" s="362"/>
      <c r="AD325" s="362"/>
      <c r="AE325" s="362"/>
      <c r="AF325" s="362"/>
    </row>
    <row r="326" spans="1:32" s="316" customFormat="1" ht="12.95" customHeight="1" x14ac:dyDescent="0.2">
      <c r="A326" s="346"/>
      <c r="B326" s="362"/>
      <c r="C326" s="362"/>
      <c r="D326" s="362"/>
      <c r="E326" s="362"/>
      <c r="F326" s="362"/>
      <c r="G326" s="362"/>
      <c r="H326" s="362"/>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row>
    <row r="327" spans="1:32" ht="12.95" customHeight="1" x14ac:dyDescent="0.2"/>
    <row r="328" spans="1:32" ht="12.95" customHeight="1" x14ac:dyDescent="0.2"/>
    <row r="329" spans="1:32" ht="12.95" customHeight="1" x14ac:dyDescent="0.2"/>
    <row r="330" spans="1:32" ht="12.95" customHeight="1" x14ac:dyDescent="0.2"/>
    <row r="331" spans="1:32" ht="12.95" customHeight="1" x14ac:dyDescent="0.2"/>
    <row r="332" spans="1:32" ht="12.95" customHeight="1" x14ac:dyDescent="0.2"/>
    <row r="333" spans="1:32" ht="12.95" customHeight="1" x14ac:dyDescent="0.2"/>
    <row r="334" spans="1:32" s="310" customFormat="1" ht="12.95" customHeight="1" x14ac:dyDescent="0.2">
      <c r="A334" s="141"/>
      <c r="B334" s="577"/>
      <c r="C334" s="577"/>
      <c r="D334" s="577"/>
      <c r="E334" s="577"/>
      <c r="F334" s="577"/>
      <c r="G334" s="577"/>
      <c r="H334" s="577"/>
      <c r="I334" s="577"/>
      <c r="J334" s="577"/>
      <c r="K334" s="577"/>
      <c r="L334" s="577"/>
      <c r="M334" s="577"/>
      <c r="N334" s="577"/>
      <c r="O334" s="577"/>
      <c r="P334" s="577"/>
      <c r="Q334" s="577"/>
      <c r="R334" s="577"/>
      <c r="S334" s="577"/>
      <c r="T334" s="577"/>
      <c r="U334" s="577"/>
      <c r="V334" s="577"/>
      <c r="W334" s="577"/>
      <c r="X334" s="577"/>
      <c r="Y334" s="577"/>
      <c r="Z334" s="577"/>
      <c r="AA334" s="577"/>
      <c r="AB334" s="577"/>
      <c r="AC334" s="577"/>
      <c r="AD334" s="577"/>
      <c r="AE334" s="577"/>
      <c r="AF334" s="577"/>
    </row>
    <row r="335" spans="1:32" s="316" customFormat="1" ht="12.95" customHeight="1" x14ac:dyDescent="0.2">
      <c r="A335" s="346"/>
      <c r="B335" s="362"/>
      <c r="C335" s="362"/>
      <c r="D335" s="362"/>
      <c r="E335" s="362"/>
      <c r="F335" s="362"/>
      <c r="G335" s="362"/>
      <c r="H335" s="362"/>
      <c r="I335" s="362"/>
      <c r="J335" s="362"/>
      <c r="K335" s="362"/>
      <c r="L335" s="362"/>
      <c r="M335" s="362"/>
      <c r="N335" s="362"/>
      <c r="O335" s="362"/>
      <c r="P335" s="362"/>
      <c r="Q335" s="362"/>
      <c r="R335" s="362"/>
      <c r="S335" s="362"/>
      <c r="T335" s="362"/>
      <c r="U335" s="362"/>
      <c r="V335" s="362"/>
      <c r="W335" s="362"/>
      <c r="X335" s="362"/>
      <c r="Y335" s="362"/>
      <c r="Z335" s="362"/>
      <c r="AA335" s="362"/>
      <c r="AB335" s="362"/>
      <c r="AC335" s="362"/>
      <c r="AD335" s="362"/>
      <c r="AE335" s="362"/>
      <c r="AF335" s="362"/>
    </row>
    <row r="336" spans="1:32" s="316" customFormat="1" ht="12.95" customHeight="1" x14ac:dyDescent="0.2">
      <c r="A336" s="346"/>
      <c r="B336" s="362"/>
      <c r="C336" s="362"/>
      <c r="D336" s="362"/>
      <c r="E336" s="362"/>
      <c r="F336" s="362"/>
      <c r="G336" s="362"/>
      <c r="H336" s="362"/>
      <c r="I336" s="362"/>
      <c r="J336" s="362"/>
      <c r="K336" s="362"/>
      <c r="L336" s="362"/>
      <c r="M336" s="362"/>
      <c r="N336" s="362"/>
      <c r="O336" s="362"/>
      <c r="P336" s="362"/>
      <c r="Q336" s="362"/>
      <c r="R336" s="362"/>
      <c r="S336" s="362"/>
      <c r="T336" s="362"/>
      <c r="U336" s="362"/>
      <c r="V336" s="362"/>
      <c r="W336" s="362"/>
      <c r="X336" s="362"/>
      <c r="Y336" s="362"/>
      <c r="Z336" s="362"/>
      <c r="AA336" s="362"/>
      <c r="AB336" s="362"/>
      <c r="AC336" s="362"/>
      <c r="AD336" s="362"/>
      <c r="AE336" s="362"/>
      <c r="AF336" s="362"/>
    </row>
    <row r="337" spans="1:32" s="316" customFormat="1" ht="12.95" customHeight="1" x14ac:dyDescent="0.2">
      <c r="A337" s="346"/>
      <c r="B337" s="362"/>
      <c r="C337" s="362"/>
      <c r="D337" s="362"/>
      <c r="E337" s="362"/>
      <c r="F337" s="362"/>
      <c r="G337" s="362"/>
      <c r="H337" s="362"/>
      <c r="I337" s="362"/>
      <c r="J337" s="362"/>
      <c r="K337" s="362"/>
      <c r="L337" s="362"/>
      <c r="M337" s="362"/>
      <c r="N337" s="362"/>
      <c r="O337" s="362"/>
      <c r="P337" s="362"/>
      <c r="Q337" s="362"/>
      <c r="R337" s="362"/>
      <c r="S337" s="362"/>
      <c r="T337" s="362"/>
      <c r="U337" s="362"/>
      <c r="V337" s="362"/>
      <c r="W337" s="362"/>
      <c r="X337" s="362"/>
      <c r="Y337" s="362"/>
      <c r="Z337" s="362"/>
      <c r="AA337" s="362"/>
      <c r="AB337" s="362"/>
      <c r="AC337" s="362"/>
      <c r="AD337" s="362"/>
      <c r="AE337" s="362"/>
      <c r="AF337" s="362"/>
    </row>
    <row r="338" spans="1:32" s="316" customFormat="1" ht="12.95" customHeight="1" x14ac:dyDescent="0.2">
      <c r="A338" s="346"/>
      <c r="B338" s="362"/>
      <c r="C338" s="362"/>
      <c r="D338" s="362"/>
      <c r="E338" s="362"/>
      <c r="F338" s="362"/>
      <c r="G338" s="362"/>
      <c r="H338" s="362"/>
      <c r="I338" s="362"/>
      <c r="J338" s="362"/>
      <c r="K338" s="362"/>
      <c r="L338" s="362"/>
      <c r="M338" s="362"/>
      <c r="N338" s="362"/>
      <c r="O338" s="362"/>
      <c r="P338" s="362"/>
      <c r="Q338" s="362"/>
      <c r="R338" s="362"/>
      <c r="S338" s="362"/>
      <c r="T338" s="362"/>
      <c r="U338" s="362"/>
      <c r="V338" s="362"/>
      <c r="W338" s="362"/>
      <c r="X338" s="362"/>
      <c r="Y338" s="362"/>
      <c r="Z338" s="362"/>
      <c r="AA338" s="362"/>
      <c r="AB338" s="362"/>
      <c r="AC338" s="362"/>
      <c r="AD338" s="362"/>
      <c r="AE338" s="362"/>
      <c r="AF338" s="362"/>
    </row>
    <row r="339" spans="1:32" s="316" customFormat="1" ht="12.95" customHeight="1" x14ac:dyDescent="0.2">
      <c r="A339" s="346"/>
      <c r="B339" s="362"/>
      <c r="C339" s="362"/>
      <c r="D339" s="362"/>
      <c r="E339" s="362"/>
      <c r="F339" s="362"/>
      <c r="G339" s="362"/>
      <c r="H339" s="362"/>
      <c r="I339" s="362"/>
      <c r="J339" s="362"/>
      <c r="K339" s="362"/>
      <c r="L339" s="362"/>
      <c r="M339" s="362"/>
      <c r="N339" s="362"/>
      <c r="O339" s="362"/>
      <c r="P339" s="362"/>
      <c r="Q339" s="362"/>
      <c r="R339" s="362"/>
      <c r="S339" s="362"/>
      <c r="T339" s="362"/>
      <c r="U339" s="362"/>
      <c r="V339" s="362"/>
      <c r="W339" s="362"/>
      <c r="X339" s="362"/>
      <c r="Y339" s="362"/>
      <c r="Z339" s="362"/>
      <c r="AA339" s="362"/>
      <c r="AB339" s="362"/>
      <c r="AC339" s="362"/>
      <c r="AD339" s="362"/>
      <c r="AE339" s="362"/>
      <c r="AF339" s="362"/>
    </row>
    <row r="340" spans="1:32" s="316" customFormat="1" ht="12.95" customHeight="1" x14ac:dyDescent="0.2">
      <c r="A340" s="346"/>
      <c r="B340" s="362"/>
      <c r="C340" s="362"/>
      <c r="D340" s="362"/>
      <c r="E340" s="362"/>
      <c r="F340" s="362"/>
      <c r="G340" s="362"/>
      <c r="H340" s="362"/>
      <c r="I340" s="362"/>
      <c r="J340" s="362"/>
      <c r="K340" s="362"/>
      <c r="L340" s="362"/>
      <c r="M340" s="362"/>
      <c r="N340" s="362"/>
      <c r="O340" s="362"/>
      <c r="P340" s="362"/>
      <c r="Q340" s="362"/>
      <c r="R340" s="362"/>
      <c r="S340" s="362"/>
      <c r="T340" s="362"/>
      <c r="U340" s="362"/>
      <c r="V340" s="362"/>
      <c r="W340" s="362"/>
      <c r="X340" s="362"/>
      <c r="Y340" s="362"/>
      <c r="Z340" s="362"/>
      <c r="AA340" s="362"/>
      <c r="AB340" s="362"/>
      <c r="AC340" s="362"/>
      <c r="AD340" s="362"/>
      <c r="AE340" s="362"/>
      <c r="AF340" s="362"/>
    </row>
    <row r="341" spans="1:32" s="316" customFormat="1" ht="12.95" customHeight="1" x14ac:dyDescent="0.2">
      <c r="A341" s="346"/>
      <c r="B341" s="362"/>
      <c r="C341" s="362"/>
      <c r="D341" s="362"/>
      <c r="E341" s="362"/>
      <c r="F341" s="362"/>
      <c r="G341" s="362"/>
      <c r="H341" s="362"/>
      <c r="I341" s="362"/>
      <c r="J341" s="362"/>
      <c r="K341" s="362"/>
      <c r="L341" s="362"/>
      <c r="M341" s="362"/>
      <c r="N341" s="362"/>
      <c r="O341" s="362"/>
      <c r="P341" s="362"/>
      <c r="Q341" s="362"/>
      <c r="R341" s="362"/>
      <c r="S341" s="362"/>
      <c r="T341" s="362"/>
      <c r="U341" s="362"/>
      <c r="V341" s="362"/>
      <c r="W341" s="362"/>
      <c r="X341" s="362"/>
      <c r="Y341" s="362"/>
      <c r="Z341" s="362"/>
      <c r="AA341" s="362"/>
      <c r="AB341" s="362"/>
      <c r="AC341" s="362"/>
      <c r="AD341" s="362"/>
      <c r="AE341" s="362"/>
      <c r="AF341" s="362"/>
    </row>
    <row r="342" spans="1:32" s="316" customFormat="1" ht="12.95" customHeight="1" x14ac:dyDescent="0.2">
      <c r="A342" s="346"/>
      <c r="B342" s="362"/>
      <c r="C342" s="362"/>
      <c r="D342" s="362"/>
      <c r="E342" s="362"/>
      <c r="F342" s="362"/>
      <c r="G342" s="362"/>
      <c r="H342" s="362"/>
      <c r="I342" s="362"/>
      <c r="J342" s="362"/>
      <c r="K342" s="362"/>
      <c r="L342" s="362"/>
      <c r="M342" s="362"/>
      <c r="N342" s="362"/>
      <c r="O342" s="362"/>
      <c r="P342" s="362"/>
      <c r="Q342" s="362"/>
      <c r="R342" s="362"/>
      <c r="S342" s="362"/>
      <c r="T342" s="362"/>
      <c r="U342" s="362"/>
      <c r="V342" s="362"/>
      <c r="W342" s="362"/>
      <c r="X342" s="362"/>
      <c r="Y342" s="362"/>
      <c r="Z342" s="362"/>
      <c r="AA342" s="362"/>
      <c r="AB342" s="362"/>
      <c r="AC342" s="362"/>
      <c r="AD342" s="362"/>
      <c r="AE342" s="362"/>
      <c r="AF342" s="362"/>
    </row>
    <row r="343" spans="1:32" s="316" customFormat="1" ht="12.95" customHeight="1" x14ac:dyDescent="0.2">
      <c r="A343" s="346"/>
      <c r="B343" s="362"/>
      <c r="C343" s="362"/>
      <c r="D343" s="362"/>
      <c r="E343" s="362"/>
      <c r="F343" s="362"/>
      <c r="G343" s="362"/>
      <c r="H343" s="362"/>
      <c r="I343" s="362"/>
      <c r="J343" s="362"/>
      <c r="K343" s="362"/>
      <c r="L343" s="362"/>
      <c r="M343" s="362"/>
      <c r="N343" s="362"/>
      <c r="O343" s="362"/>
      <c r="P343" s="362"/>
      <c r="Q343" s="362"/>
      <c r="R343" s="362"/>
      <c r="S343" s="362"/>
      <c r="T343" s="362"/>
      <c r="U343" s="362"/>
      <c r="V343" s="362"/>
      <c r="W343" s="362"/>
      <c r="X343" s="362"/>
      <c r="Y343" s="362"/>
      <c r="Z343" s="362"/>
      <c r="AA343" s="362"/>
      <c r="AB343" s="362"/>
      <c r="AC343" s="362"/>
      <c r="AD343" s="362"/>
      <c r="AE343" s="362"/>
      <c r="AF343" s="362"/>
    </row>
    <row r="344" spans="1:32" s="316" customFormat="1" ht="24" customHeight="1" x14ac:dyDescent="0.2">
      <c r="A344" s="346"/>
      <c r="B344" s="362"/>
      <c r="C344" s="362"/>
      <c r="D344" s="362"/>
      <c r="E344" s="362"/>
      <c r="F344" s="362"/>
      <c r="G344" s="362"/>
      <c r="H344" s="362"/>
      <c r="I344" s="362"/>
      <c r="J344" s="362"/>
      <c r="K344" s="362"/>
      <c r="L344" s="362"/>
      <c r="M344" s="362"/>
      <c r="N344" s="362"/>
      <c r="O344" s="362"/>
      <c r="P344" s="362"/>
      <c r="Q344" s="362"/>
      <c r="R344" s="362"/>
      <c r="S344" s="362"/>
      <c r="T344" s="362"/>
      <c r="U344" s="362"/>
      <c r="V344" s="362"/>
      <c r="W344" s="362"/>
      <c r="X344" s="362"/>
      <c r="Y344" s="362"/>
      <c r="Z344" s="362"/>
      <c r="AA344" s="362"/>
      <c r="AB344" s="362"/>
      <c r="AC344" s="362"/>
      <c r="AD344" s="362"/>
      <c r="AE344" s="362"/>
      <c r="AF344" s="362"/>
    </row>
    <row r="345" spans="1:32" s="316" customFormat="1" ht="12.95" customHeight="1" x14ac:dyDescent="0.2">
      <c r="A345" s="346"/>
      <c r="B345" s="362"/>
      <c r="C345" s="362"/>
      <c r="D345" s="362"/>
      <c r="E345" s="362"/>
      <c r="F345" s="362"/>
      <c r="G345" s="362"/>
      <c r="H345" s="362"/>
      <c r="I345" s="362"/>
      <c r="J345" s="362"/>
      <c r="K345" s="362"/>
      <c r="L345" s="362"/>
      <c r="M345" s="362"/>
      <c r="N345" s="362"/>
      <c r="O345" s="362"/>
      <c r="P345" s="362"/>
      <c r="Q345" s="362"/>
      <c r="R345" s="362"/>
      <c r="S345" s="362"/>
      <c r="T345" s="362"/>
      <c r="U345" s="362"/>
      <c r="V345" s="362"/>
      <c r="W345" s="362"/>
      <c r="X345" s="362"/>
      <c r="Y345" s="362"/>
      <c r="Z345" s="362"/>
      <c r="AA345" s="362"/>
      <c r="AB345" s="362"/>
      <c r="AC345" s="362"/>
      <c r="AD345" s="362"/>
      <c r="AE345" s="362"/>
      <c r="AF345" s="362"/>
    </row>
    <row r="346" spans="1:32" s="316" customFormat="1" ht="12.95" customHeight="1" x14ac:dyDescent="0.2">
      <c r="A346" s="346"/>
      <c r="B346" s="362"/>
      <c r="C346" s="362"/>
      <c r="D346" s="362"/>
      <c r="E346" s="362"/>
      <c r="F346" s="362"/>
      <c r="G346" s="362"/>
      <c r="H346" s="362"/>
      <c r="I346" s="362"/>
      <c r="J346" s="362"/>
      <c r="K346" s="362"/>
      <c r="L346" s="362"/>
      <c r="M346" s="362"/>
      <c r="N346" s="362"/>
      <c r="O346" s="362"/>
      <c r="P346" s="362"/>
      <c r="Q346" s="362"/>
      <c r="R346" s="362"/>
      <c r="S346" s="362"/>
      <c r="T346" s="362"/>
      <c r="U346" s="362"/>
      <c r="V346" s="362"/>
      <c r="W346" s="362"/>
      <c r="X346" s="362"/>
      <c r="Y346" s="362"/>
      <c r="Z346" s="362"/>
      <c r="AA346" s="362"/>
      <c r="AB346" s="362"/>
      <c r="AC346" s="362"/>
      <c r="AD346" s="362"/>
      <c r="AE346" s="362"/>
      <c r="AF346" s="362"/>
    </row>
    <row r="347" spans="1:32" s="316" customFormat="1" ht="12.95" customHeight="1" x14ac:dyDescent="0.2">
      <c r="A347" s="346"/>
      <c r="B347" s="362"/>
      <c r="C347" s="362"/>
      <c r="D347" s="362"/>
      <c r="E347" s="362"/>
      <c r="F347" s="362"/>
      <c r="G347" s="362"/>
      <c r="H347" s="362"/>
      <c r="I347" s="362"/>
      <c r="J347" s="362"/>
      <c r="K347" s="362"/>
      <c r="L347" s="362"/>
      <c r="M347" s="362"/>
      <c r="N347" s="362"/>
      <c r="O347" s="362"/>
      <c r="P347" s="362"/>
      <c r="Q347" s="362"/>
      <c r="R347" s="362"/>
      <c r="S347" s="362"/>
      <c r="T347" s="362"/>
      <c r="U347" s="362"/>
      <c r="V347" s="362"/>
      <c r="W347" s="362"/>
      <c r="X347" s="362"/>
      <c r="Y347" s="362"/>
      <c r="Z347" s="362"/>
      <c r="AA347" s="362"/>
      <c r="AB347" s="362"/>
      <c r="AC347" s="362"/>
      <c r="AD347" s="362"/>
      <c r="AE347" s="362"/>
      <c r="AF347" s="362"/>
    </row>
    <row r="348" spans="1:32" s="316" customFormat="1" ht="12.95" customHeight="1" x14ac:dyDescent="0.2">
      <c r="A348" s="346"/>
      <c r="B348" s="362"/>
      <c r="C348" s="362"/>
      <c r="D348" s="362"/>
      <c r="E348" s="362"/>
      <c r="F348" s="362"/>
      <c r="G348" s="362"/>
      <c r="H348" s="362"/>
      <c r="I348" s="362"/>
      <c r="J348" s="362"/>
      <c r="K348" s="362"/>
      <c r="L348" s="362"/>
      <c r="M348" s="362"/>
      <c r="N348" s="362"/>
      <c r="O348" s="362"/>
      <c r="P348" s="362"/>
      <c r="Q348" s="362"/>
      <c r="R348" s="362"/>
      <c r="S348" s="362"/>
      <c r="T348" s="362"/>
      <c r="U348" s="362"/>
      <c r="V348" s="362"/>
      <c r="W348" s="362"/>
      <c r="X348" s="362"/>
      <c r="Y348" s="362"/>
      <c r="Z348" s="362"/>
      <c r="AA348" s="362"/>
      <c r="AB348" s="362"/>
      <c r="AC348" s="362"/>
      <c r="AD348" s="362"/>
      <c r="AE348" s="362"/>
      <c r="AF348" s="362"/>
    </row>
    <row r="349" spans="1:32" s="316" customFormat="1" ht="12.95" customHeight="1" x14ac:dyDescent="0.2">
      <c r="A349" s="346"/>
      <c r="B349" s="362"/>
      <c r="C349" s="362"/>
      <c r="D349" s="362"/>
      <c r="E349" s="362"/>
      <c r="F349" s="362"/>
      <c r="G349" s="362"/>
      <c r="H349" s="362"/>
      <c r="I349" s="362"/>
      <c r="J349" s="362"/>
      <c r="K349" s="362"/>
      <c r="L349" s="362"/>
      <c r="M349" s="362"/>
      <c r="N349" s="362"/>
      <c r="O349" s="362"/>
      <c r="P349" s="362"/>
      <c r="Q349" s="362"/>
      <c r="R349" s="362"/>
      <c r="S349" s="362"/>
      <c r="T349" s="362"/>
      <c r="U349" s="362"/>
      <c r="V349" s="362"/>
      <c r="W349" s="362"/>
      <c r="X349" s="362"/>
      <c r="Y349" s="362"/>
      <c r="Z349" s="362"/>
      <c r="AA349" s="362"/>
      <c r="AB349" s="362"/>
      <c r="AC349" s="362"/>
      <c r="AD349" s="362"/>
      <c r="AE349" s="362"/>
      <c r="AF349" s="362"/>
    </row>
    <row r="350" spans="1:32" s="316" customFormat="1" ht="12.95" customHeight="1" x14ac:dyDescent="0.2">
      <c r="A350" s="346"/>
      <c r="B350" s="362"/>
      <c r="C350" s="362"/>
      <c r="D350" s="362"/>
      <c r="E350" s="362"/>
      <c r="F350" s="362"/>
      <c r="G350" s="362"/>
      <c r="H350" s="362"/>
      <c r="I350" s="362"/>
      <c r="J350" s="362"/>
      <c r="K350" s="362"/>
      <c r="L350" s="362"/>
      <c r="M350" s="362"/>
      <c r="N350" s="362"/>
      <c r="O350" s="362"/>
      <c r="P350" s="362"/>
      <c r="Q350" s="362"/>
      <c r="R350" s="362"/>
      <c r="S350" s="362"/>
      <c r="T350" s="362"/>
      <c r="U350" s="362"/>
      <c r="V350" s="362"/>
      <c r="W350" s="362"/>
      <c r="X350" s="362"/>
      <c r="Y350" s="362"/>
      <c r="Z350" s="362"/>
      <c r="AA350" s="362"/>
      <c r="AB350" s="362"/>
      <c r="AC350" s="362"/>
      <c r="AD350" s="362"/>
      <c r="AE350" s="362"/>
      <c r="AF350" s="362"/>
    </row>
    <row r="351" spans="1:32" s="316" customFormat="1" ht="12.95" customHeight="1" x14ac:dyDescent="0.2">
      <c r="A351" s="346"/>
      <c r="B351" s="362"/>
      <c r="C351" s="362"/>
      <c r="D351" s="362"/>
      <c r="E351" s="362"/>
      <c r="F351" s="362"/>
      <c r="G351" s="362"/>
      <c r="H351" s="362"/>
      <c r="I351" s="362"/>
      <c r="J351" s="362"/>
      <c r="K351" s="362"/>
      <c r="L351" s="362"/>
      <c r="M351" s="362"/>
      <c r="N351" s="362"/>
      <c r="O351" s="362"/>
      <c r="P351" s="362"/>
      <c r="Q351" s="362"/>
      <c r="R351" s="362"/>
      <c r="S351" s="362"/>
      <c r="T351" s="362"/>
      <c r="U351" s="362"/>
      <c r="V351" s="362"/>
      <c r="W351" s="362"/>
      <c r="X351" s="362"/>
      <c r="Y351" s="362"/>
      <c r="Z351" s="362"/>
      <c r="AA351" s="362"/>
      <c r="AB351" s="362"/>
      <c r="AC351" s="362"/>
      <c r="AD351" s="362"/>
      <c r="AE351" s="362"/>
      <c r="AF351" s="362"/>
    </row>
    <row r="352" spans="1:32" s="310" customFormat="1" ht="12.95" customHeight="1" x14ac:dyDescent="0.2">
      <c r="A352" s="141"/>
      <c r="B352" s="577"/>
      <c r="C352" s="577"/>
      <c r="D352" s="577"/>
      <c r="E352" s="577"/>
      <c r="F352" s="577"/>
      <c r="G352" s="577"/>
      <c r="H352" s="577"/>
      <c r="I352" s="577"/>
      <c r="J352" s="577"/>
      <c r="K352" s="577"/>
      <c r="L352" s="577"/>
      <c r="M352" s="577"/>
      <c r="N352" s="577"/>
      <c r="O352" s="577"/>
      <c r="P352" s="577"/>
      <c r="Q352" s="577"/>
      <c r="R352" s="577"/>
      <c r="S352" s="577"/>
      <c r="T352" s="577"/>
      <c r="U352" s="577"/>
      <c r="V352" s="577"/>
      <c r="W352" s="577"/>
      <c r="X352" s="577"/>
      <c r="Y352" s="577"/>
      <c r="Z352" s="577"/>
      <c r="AA352" s="577"/>
      <c r="AB352" s="577"/>
      <c r="AC352" s="577"/>
      <c r="AD352" s="577"/>
      <c r="AE352" s="577"/>
      <c r="AF352" s="577"/>
    </row>
    <row r="353" spans="1:32" s="316" customFormat="1" ht="12.95" customHeight="1" x14ac:dyDescent="0.2">
      <c r="A353" s="346"/>
      <c r="B353" s="362"/>
      <c r="C353" s="362"/>
      <c r="D353" s="362"/>
      <c r="E353" s="362"/>
      <c r="F353" s="362"/>
      <c r="G353" s="362"/>
      <c r="H353" s="362"/>
      <c r="I353" s="362"/>
      <c r="J353" s="362"/>
      <c r="K353" s="362"/>
      <c r="L353" s="362"/>
      <c r="M353" s="362"/>
      <c r="N353" s="362"/>
      <c r="O353" s="362"/>
      <c r="P353" s="362"/>
      <c r="Q353" s="362"/>
      <c r="R353" s="362"/>
      <c r="S353" s="362"/>
      <c r="T353" s="362"/>
      <c r="U353" s="362"/>
      <c r="V353" s="362"/>
      <c r="W353" s="362"/>
      <c r="X353" s="362"/>
      <c r="Y353" s="362"/>
      <c r="Z353" s="362"/>
      <c r="AA353" s="362"/>
      <c r="AB353" s="362"/>
      <c r="AC353" s="362"/>
      <c r="AD353" s="362"/>
      <c r="AE353" s="362"/>
      <c r="AF353" s="362"/>
    </row>
    <row r="354" spans="1:32" s="316" customFormat="1" ht="12.95" customHeight="1" x14ac:dyDescent="0.2">
      <c r="A354" s="346"/>
      <c r="B354" s="362"/>
      <c r="C354" s="362"/>
      <c r="D354" s="362"/>
      <c r="E354" s="362"/>
      <c r="F354" s="362"/>
      <c r="G354" s="362"/>
      <c r="H354" s="362"/>
      <c r="I354" s="362"/>
      <c r="J354" s="362"/>
      <c r="K354" s="362"/>
      <c r="L354" s="362"/>
      <c r="M354" s="362"/>
      <c r="N354" s="362"/>
      <c r="O354" s="362"/>
      <c r="P354" s="362"/>
      <c r="Q354" s="362"/>
      <c r="R354" s="362"/>
      <c r="S354" s="362"/>
      <c r="T354" s="362"/>
      <c r="U354" s="362"/>
      <c r="V354" s="362"/>
      <c r="W354" s="362"/>
      <c r="X354" s="362"/>
      <c r="Y354" s="362"/>
      <c r="Z354" s="362"/>
      <c r="AA354" s="362"/>
      <c r="AB354" s="362"/>
      <c r="AC354" s="362"/>
      <c r="AD354" s="362"/>
      <c r="AE354" s="362"/>
      <c r="AF354" s="362"/>
    </row>
    <row r="355" spans="1:32" s="316" customFormat="1" ht="12.95" customHeight="1" x14ac:dyDescent="0.2">
      <c r="A355" s="346"/>
      <c r="B355" s="362"/>
      <c r="C355" s="362"/>
      <c r="D355" s="362"/>
      <c r="E355" s="362"/>
      <c r="F355" s="362"/>
      <c r="G355" s="362"/>
      <c r="H355" s="362"/>
      <c r="I355" s="362"/>
      <c r="J355" s="362"/>
      <c r="K355" s="362"/>
      <c r="L355" s="362"/>
      <c r="M355" s="362"/>
      <c r="N355" s="362"/>
      <c r="O355" s="362"/>
      <c r="P355" s="362"/>
      <c r="Q355" s="362"/>
      <c r="R355" s="362"/>
      <c r="S355" s="362"/>
      <c r="T355" s="362"/>
      <c r="U355" s="362"/>
      <c r="V355" s="362"/>
      <c r="W355" s="362"/>
      <c r="X355" s="362"/>
      <c r="Y355" s="362"/>
      <c r="Z355" s="362"/>
      <c r="AA355" s="362"/>
      <c r="AB355" s="362"/>
      <c r="AC355" s="362"/>
      <c r="AD355" s="362"/>
      <c r="AE355" s="362"/>
      <c r="AF355" s="362"/>
    </row>
    <row r="356" spans="1:32" s="316" customFormat="1" ht="12.95" customHeight="1" x14ac:dyDescent="0.2">
      <c r="A356" s="346"/>
      <c r="B356" s="362"/>
      <c r="C356" s="362"/>
      <c r="D356" s="362"/>
      <c r="E356" s="362"/>
      <c r="F356" s="362"/>
      <c r="G356" s="362"/>
      <c r="H356" s="362"/>
      <c r="I356" s="362"/>
      <c r="J356" s="362"/>
      <c r="K356" s="362"/>
      <c r="L356" s="362"/>
      <c r="M356" s="362"/>
      <c r="N356" s="362"/>
      <c r="O356" s="362"/>
      <c r="P356" s="362"/>
      <c r="Q356" s="362"/>
      <c r="R356" s="362"/>
      <c r="S356" s="362"/>
      <c r="T356" s="362"/>
      <c r="U356" s="362"/>
      <c r="V356" s="362"/>
      <c r="W356" s="362"/>
      <c r="X356" s="362"/>
      <c r="Y356" s="362"/>
      <c r="Z356" s="362"/>
      <c r="AA356" s="362"/>
      <c r="AB356" s="362"/>
      <c r="AC356" s="362"/>
      <c r="AD356" s="362"/>
      <c r="AE356" s="362"/>
      <c r="AF356" s="362"/>
    </row>
    <row r="357" spans="1:32" s="316" customFormat="1" ht="12.95" customHeight="1" x14ac:dyDescent="0.2">
      <c r="A357" s="346"/>
      <c r="B357" s="362"/>
      <c r="C357" s="362"/>
      <c r="D357" s="362"/>
      <c r="E357" s="362"/>
      <c r="F357" s="362"/>
      <c r="G357" s="362"/>
      <c r="H357" s="362"/>
      <c r="I357" s="362"/>
      <c r="J357" s="362"/>
      <c r="K357" s="362"/>
      <c r="L357" s="362"/>
      <c r="M357" s="362"/>
      <c r="N357" s="362"/>
      <c r="O357" s="362"/>
      <c r="P357" s="362"/>
      <c r="Q357" s="362"/>
      <c r="R357" s="362"/>
      <c r="S357" s="362"/>
      <c r="T357" s="362"/>
      <c r="U357" s="362"/>
      <c r="V357" s="362"/>
      <c r="W357" s="362"/>
      <c r="X357" s="362"/>
      <c r="Y357" s="362"/>
      <c r="Z357" s="362"/>
      <c r="AA357" s="362"/>
      <c r="AB357" s="362"/>
      <c r="AC357" s="362"/>
      <c r="AD357" s="362"/>
      <c r="AE357" s="362"/>
      <c r="AF357" s="362"/>
    </row>
    <row r="358" spans="1:32" s="316" customFormat="1" ht="12.95" customHeight="1" x14ac:dyDescent="0.2">
      <c r="A358" s="346"/>
      <c r="B358" s="362"/>
      <c r="C358" s="362"/>
      <c r="D358" s="362"/>
      <c r="E358" s="362"/>
      <c r="F358" s="362"/>
      <c r="G358" s="362"/>
      <c r="H358" s="362"/>
      <c r="I358" s="362"/>
      <c r="J358" s="362"/>
      <c r="K358" s="362"/>
      <c r="L358" s="362"/>
      <c r="M358" s="362"/>
      <c r="N358" s="362"/>
      <c r="O358" s="362"/>
      <c r="P358" s="362"/>
      <c r="Q358" s="362"/>
      <c r="R358" s="362"/>
      <c r="S358" s="362"/>
      <c r="T358" s="362"/>
      <c r="U358" s="362"/>
      <c r="V358" s="362"/>
      <c r="W358" s="362"/>
      <c r="X358" s="362"/>
      <c r="Y358" s="362"/>
      <c r="Z358" s="362"/>
      <c r="AA358" s="362"/>
      <c r="AB358" s="362"/>
      <c r="AC358" s="362"/>
      <c r="AD358" s="362"/>
      <c r="AE358" s="362"/>
      <c r="AF358" s="362"/>
    </row>
    <row r="359" spans="1:32" s="316" customFormat="1" ht="12.95" customHeight="1" x14ac:dyDescent="0.2">
      <c r="A359" s="346"/>
      <c r="B359" s="362"/>
      <c r="C359" s="362"/>
      <c r="D359" s="362"/>
      <c r="E359" s="362"/>
      <c r="F359" s="362"/>
      <c r="G359" s="362"/>
      <c r="H359" s="362"/>
      <c r="I359" s="362"/>
      <c r="J359" s="362"/>
      <c r="K359" s="362"/>
      <c r="L359" s="362"/>
      <c r="M359" s="362"/>
      <c r="N359" s="362"/>
      <c r="O359" s="362"/>
      <c r="P359" s="362"/>
      <c r="Q359" s="362"/>
      <c r="R359" s="362"/>
      <c r="S359" s="362"/>
      <c r="T359" s="362"/>
      <c r="U359" s="362"/>
      <c r="V359" s="362"/>
      <c r="W359" s="362"/>
      <c r="X359" s="362"/>
      <c r="Y359" s="362"/>
      <c r="Z359" s="362"/>
      <c r="AA359" s="362"/>
      <c r="AB359" s="362"/>
      <c r="AC359" s="362"/>
      <c r="AD359" s="362"/>
      <c r="AE359" s="362"/>
      <c r="AF359" s="362"/>
    </row>
    <row r="360" spans="1:32" s="316" customFormat="1" ht="12.95" customHeight="1" x14ac:dyDescent="0.2">
      <c r="A360" s="346"/>
      <c r="B360" s="362"/>
      <c r="C360" s="362"/>
      <c r="D360" s="362"/>
      <c r="E360" s="362"/>
      <c r="F360" s="362"/>
      <c r="G360" s="362"/>
      <c r="H360" s="362"/>
      <c r="I360" s="362"/>
      <c r="J360" s="362"/>
      <c r="K360" s="362"/>
      <c r="L360" s="362"/>
      <c r="M360" s="362"/>
      <c r="N360" s="362"/>
      <c r="O360" s="362"/>
      <c r="P360" s="362"/>
      <c r="Q360" s="362"/>
      <c r="R360" s="362"/>
      <c r="S360" s="362"/>
      <c r="T360" s="362"/>
      <c r="U360" s="362"/>
      <c r="V360" s="362"/>
      <c r="W360" s="362"/>
      <c r="X360" s="362"/>
      <c r="Y360" s="362"/>
      <c r="Z360" s="362"/>
      <c r="AA360" s="362"/>
      <c r="AB360" s="362"/>
      <c r="AC360" s="362"/>
      <c r="AD360" s="362"/>
      <c r="AE360" s="362"/>
      <c r="AF360" s="362"/>
    </row>
    <row r="361" spans="1:32" s="316" customFormat="1" ht="12.95" customHeight="1" x14ac:dyDescent="0.2">
      <c r="A361" s="346"/>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2"/>
    </row>
    <row r="362" spans="1:32" s="316" customFormat="1" ht="24" customHeight="1" x14ac:dyDescent="0.2">
      <c r="A362" s="346"/>
      <c r="B362" s="362"/>
      <c r="C362" s="362"/>
      <c r="D362" s="362"/>
      <c r="E362" s="362"/>
      <c r="F362" s="362"/>
      <c r="G362" s="362"/>
      <c r="H362" s="362"/>
      <c r="I362" s="362"/>
      <c r="J362" s="362"/>
      <c r="K362" s="362"/>
      <c r="L362" s="362"/>
      <c r="M362" s="362"/>
      <c r="N362" s="362"/>
      <c r="O362" s="362"/>
      <c r="P362" s="362"/>
      <c r="Q362" s="362"/>
      <c r="R362" s="362"/>
      <c r="S362" s="362"/>
      <c r="T362" s="362"/>
      <c r="U362" s="362"/>
      <c r="V362" s="362"/>
      <c r="W362" s="362"/>
      <c r="X362" s="362"/>
      <c r="Y362" s="362"/>
      <c r="Z362" s="362"/>
      <c r="AA362" s="362"/>
      <c r="AB362" s="362"/>
      <c r="AC362" s="362"/>
      <c r="AD362" s="362"/>
      <c r="AE362" s="362"/>
      <c r="AF362" s="362"/>
    </row>
    <row r="363" spans="1:32" s="316" customFormat="1" ht="12.95" customHeight="1" x14ac:dyDescent="0.2">
      <c r="A363" s="346"/>
      <c r="B363" s="362"/>
      <c r="C363" s="362"/>
      <c r="D363" s="362"/>
      <c r="E363" s="362"/>
      <c r="F363" s="362"/>
      <c r="G363" s="362"/>
      <c r="H363" s="362"/>
      <c r="I363" s="362"/>
      <c r="J363" s="362"/>
      <c r="K363" s="362"/>
      <c r="L363" s="362"/>
      <c r="M363" s="362"/>
      <c r="N363" s="362"/>
      <c r="O363" s="362"/>
      <c r="P363" s="362"/>
      <c r="Q363" s="362"/>
      <c r="R363" s="362"/>
      <c r="S363" s="362"/>
      <c r="T363" s="362"/>
      <c r="U363" s="362"/>
      <c r="V363" s="362"/>
      <c r="W363" s="362"/>
      <c r="X363" s="362"/>
      <c r="Y363" s="362"/>
      <c r="Z363" s="362"/>
      <c r="AA363" s="362"/>
      <c r="AB363" s="362"/>
      <c r="AC363" s="362"/>
      <c r="AD363" s="362"/>
      <c r="AE363" s="362"/>
      <c r="AF363" s="362"/>
    </row>
    <row r="364" spans="1:32" s="316" customFormat="1" ht="12.95" customHeight="1" x14ac:dyDescent="0.2">
      <c r="A364" s="346"/>
      <c r="B364" s="362"/>
      <c r="C364" s="362"/>
      <c r="D364" s="362"/>
      <c r="E364" s="362"/>
      <c r="F364" s="362"/>
      <c r="G364" s="362"/>
      <c r="H364" s="362"/>
      <c r="I364" s="362"/>
      <c r="J364" s="362"/>
      <c r="K364" s="362"/>
      <c r="L364" s="362"/>
      <c r="M364" s="362"/>
      <c r="N364" s="362"/>
      <c r="O364" s="362"/>
      <c r="P364" s="362"/>
      <c r="Q364" s="362"/>
      <c r="R364" s="362"/>
      <c r="S364" s="362"/>
      <c r="T364" s="362"/>
      <c r="U364" s="362"/>
      <c r="V364" s="362"/>
      <c r="W364" s="362"/>
      <c r="X364" s="362"/>
      <c r="Y364" s="362"/>
      <c r="Z364" s="362"/>
      <c r="AA364" s="362"/>
      <c r="AB364" s="362"/>
      <c r="AC364" s="362"/>
      <c r="AD364" s="362"/>
      <c r="AE364" s="362"/>
      <c r="AF364" s="362"/>
    </row>
    <row r="365" spans="1:32" s="316" customFormat="1" ht="12.95" customHeight="1" x14ac:dyDescent="0.2">
      <c r="A365" s="346"/>
      <c r="B365" s="362"/>
      <c r="C365" s="362"/>
      <c r="D365" s="362"/>
      <c r="E365" s="362"/>
      <c r="F365" s="362"/>
      <c r="G365" s="362"/>
      <c r="H365" s="362"/>
      <c r="I365" s="362"/>
      <c r="J365" s="362"/>
      <c r="K365" s="362"/>
      <c r="L365" s="362"/>
      <c r="M365" s="362"/>
      <c r="N365" s="362"/>
      <c r="O365" s="362"/>
      <c r="P365" s="362"/>
      <c r="Q365" s="362"/>
      <c r="R365" s="362"/>
      <c r="S365" s="362"/>
      <c r="T365" s="362"/>
      <c r="U365" s="362"/>
      <c r="V365" s="362"/>
      <c r="W365" s="362"/>
      <c r="X365" s="362"/>
      <c r="Y365" s="362"/>
      <c r="Z365" s="362"/>
      <c r="AA365" s="362"/>
      <c r="AB365" s="362"/>
      <c r="AC365" s="362"/>
      <c r="AD365" s="362"/>
      <c r="AE365" s="362"/>
      <c r="AF365" s="362"/>
    </row>
    <row r="366" spans="1:32" s="316" customFormat="1" ht="10.5" customHeight="1" x14ac:dyDescent="0.2">
      <c r="A366" s="346"/>
      <c r="B366" s="362"/>
      <c r="C366" s="362"/>
      <c r="D366" s="362"/>
      <c r="E366" s="362"/>
      <c r="F366" s="362"/>
      <c r="G366" s="362"/>
      <c r="H366" s="362"/>
      <c r="I366" s="362"/>
      <c r="J366" s="362"/>
      <c r="K366" s="362"/>
      <c r="L366" s="362"/>
      <c r="M366" s="362"/>
      <c r="N366" s="362"/>
      <c r="O366" s="362"/>
      <c r="P366" s="362"/>
      <c r="Q366" s="362"/>
      <c r="R366" s="362"/>
      <c r="S366" s="362"/>
      <c r="T366" s="362"/>
      <c r="U366" s="362"/>
      <c r="V366" s="362"/>
      <c r="W366" s="362"/>
      <c r="X366" s="362"/>
      <c r="Y366" s="362"/>
      <c r="Z366" s="362"/>
      <c r="AA366" s="362"/>
      <c r="AB366" s="362"/>
      <c r="AC366" s="362"/>
      <c r="AD366" s="362"/>
      <c r="AE366" s="362"/>
      <c r="AF366" s="362"/>
    </row>
    <row r="367" spans="1:32" ht="12.95" customHeight="1" x14ac:dyDescent="0.2"/>
    <row r="368" spans="1:32" ht="12.95" customHeight="1" x14ac:dyDescent="0.2"/>
    <row r="369" spans="1:32" ht="12.95" customHeight="1" x14ac:dyDescent="0.2"/>
    <row r="370" spans="1:32" ht="12.95" customHeight="1" x14ac:dyDescent="0.2"/>
    <row r="371" spans="1:32" ht="12.95" customHeight="1" x14ac:dyDescent="0.2"/>
    <row r="372" spans="1:32" ht="12.95" customHeight="1" x14ac:dyDescent="0.2"/>
    <row r="373" spans="1:32" ht="12.95" customHeight="1" x14ac:dyDescent="0.2"/>
    <row r="374" spans="1:32" s="310" customFormat="1" ht="12.95" customHeight="1" x14ac:dyDescent="0.2">
      <c r="A374" s="141"/>
      <c r="B374" s="577"/>
      <c r="C374" s="577"/>
      <c r="D374" s="577"/>
      <c r="E374" s="577"/>
      <c r="F374" s="577"/>
      <c r="G374" s="577"/>
      <c r="H374" s="577"/>
      <c r="I374" s="577"/>
      <c r="J374" s="577"/>
      <c r="K374" s="577"/>
      <c r="L374" s="577"/>
      <c r="M374" s="577"/>
      <c r="N374" s="577"/>
      <c r="O374" s="577"/>
      <c r="P374" s="577"/>
      <c r="Q374" s="577"/>
      <c r="R374" s="577"/>
      <c r="S374" s="577"/>
      <c r="T374" s="577"/>
      <c r="U374" s="577"/>
      <c r="V374" s="577"/>
      <c r="W374" s="577"/>
      <c r="X374" s="577"/>
      <c r="Y374" s="577"/>
      <c r="Z374" s="577"/>
      <c r="AA374" s="577"/>
      <c r="AB374" s="577"/>
      <c r="AC374" s="577"/>
      <c r="AD374" s="577"/>
      <c r="AE374" s="577"/>
      <c r="AF374" s="577"/>
    </row>
    <row r="375" spans="1:32" s="316" customFormat="1" ht="12.95" customHeight="1" x14ac:dyDescent="0.2">
      <c r="A375" s="346"/>
      <c r="B375" s="362"/>
      <c r="C375" s="362"/>
      <c r="D375" s="362"/>
      <c r="E375" s="362"/>
      <c r="F375" s="362"/>
      <c r="G375" s="362"/>
      <c r="H375" s="362"/>
      <c r="I375" s="362"/>
      <c r="J375" s="362"/>
      <c r="K375" s="362"/>
      <c r="L375" s="362"/>
      <c r="M375" s="362"/>
      <c r="N375" s="362"/>
      <c r="O375" s="362"/>
      <c r="P375" s="362"/>
      <c r="Q375" s="362"/>
      <c r="R375" s="362"/>
      <c r="S375" s="362"/>
      <c r="T375" s="362"/>
      <c r="U375" s="362"/>
      <c r="V375" s="362"/>
      <c r="W375" s="362"/>
      <c r="X375" s="362"/>
      <c r="Y375" s="362"/>
      <c r="Z375" s="362"/>
      <c r="AA375" s="362"/>
      <c r="AB375" s="362"/>
      <c r="AC375" s="362"/>
      <c r="AD375" s="362"/>
      <c r="AE375" s="362"/>
      <c r="AF375" s="362"/>
    </row>
    <row r="376" spans="1:32" s="316" customFormat="1" ht="12.95" customHeight="1" x14ac:dyDescent="0.2">
      <c r="A376" s="346"/>
      <c r="B376" s="362"/>
      <c r="C376" s="362"/>
      <c r="D376" s="362"/>
      <c r="E376" s="362"/>
      <c r="F376" s="362"/>
      <c r="G376" s="362"/>
      <c r="H376" s="362"/>
      <c r="I376" s="362"/>
      <c r="J376" s="362"/>
      <c r="K376" s="362"/>
      <c r="L376" s="362"/>
      <c r="M376" s="362"/>
      <c r="N376" s="362"/>
      <c r="O376" s="362"/>
      <c r="P376" s="362"/>
      <c r="Q376" s="362"/>
      <c r="R376" s="362"/>
      <c r="S376" s="362"/>
      <c r="T376" s="362"/>
      <c r="U376" s="362"/>
      <c r="V376" s="362"/>
      <c r="W376" s="362"/>
      <c r="X376" s="362"/>
      <c r="Y376" s="362"/>
      <c r="Z376" s="362"/>
      <c r="AA376" s="362"/>
      <c r="AB376" s="362"/>
      <c r="AC376" s="362"/>
      <c r="AD376" s="362"/>
      <c r="AE376" s="362"/>
      <c r="AF376" s="362"/>
    </row>
    <row r="377" spans="1:32" s="316" customFormat="1" ht="12.95" customHeight="1" x14ac:dyDescent="0.2">
      <c r="A377" s="346"/>
      <c r="B377" s="362"/>
      <c r="C377" s="362"/>
      <c r="D377" s="362"/>
      <c r="E377" s="362"/>
      <c r="F377" s="362"/>
      <c r="G377" s="362"/>
      <c r="H377" s="362"/>
      <c r="I377" s="362"/>
      <c r="J377" s="362"/>
      <c r="K377" s="362"/>
      <c r="L377" s="362"/>
      <c r="M377" s="362"/>
      <c r="N377" s="362"/>
      <c r="O377" s="362"/>
      <c r="P377" s="362"/>
      <c r="Q377" s="362"/>
      <c r="R377" s="362"/>
      <c r="S377" s="362"/>
      <c r="T377" s="362"/>
      <c r="U377" s="362"/>
      <c r="V377" s="362"/>
      <c r="W377" s="362"/>
      <c r="X377" s="362"/>
      <c r="Y377" s="362"/>
      <c r="Z377" s="362"/>
      <c r="AA377" s="362"/>
      <c r="AB377" s="362"/>
      <c r="AC377" s="362"/>
      <c r="AD377" s="362"/>
      <c r="AE377" s="362"/>
      <c r="AF377" s="362"/>
    </row>
    <row r="378" spans="1:32" s="316" customFormat="1" ht="12.95" customHeight="1" x14ac:dyDescent="0.2">
      <c r="A378" s="346"/>
      <c r="B378" s="362"/>
      <c r="C378" s="362"/>
      <c r="D378" s="362"/>
      <c r="E378" s="362"/>
      <c r="F378" s="362"/>
      <c r="G378" s="362"/>
      <c r="H378" s="362"/>
      <c r="I378" s="362"/>
      <c r="J378" s="362"/>
      <c r="K378" s="362"/>
      <c r="L378" s="362"/>
      <c r="M378" s="362"/>
      <c r="N378" s="362"/>
      <c r="O378" s="362"/>
      <c r="P378" s="362"/>
      <c r="Q378" s="362"/>
      <c r="R378" s="362"/>
      <c r="S378" s="362"/>
      <c r="T378" s="362"/>
      <c r="U378" s="362"/>
      <c r="V378" s="362"/>
      <c r="W378" s="362"/>
      <c r="X378" s="362"/>
      <c r="Y378" s="362"/>
      <c r="Z378" s="362"/>
      <c r="AA378" s="362"/>
      <c r="AB378" s="362"/>
      <c r="AC378" s="362"/>
      <c r="AD378" s="362"/>
      <c r="AE378" s="362"/>
      <c r="AF378" s="362"/>
    </row>
    <row r="379" spans="1:32" s="316" customFormat="1" ht="12.95" customHeight="1" x14ac:dyDescent="0.2">
      <c r="A379" s="346"/>
      <c r="B379" s="362"/>
      <c r="C379" s="362"/>
      <c r="D379" s="362"/>
      <c r="E379" s="362"/>
      <c r="F379" s="362"/>
      <c r="G379" s="362"/>
      <c r="H379" s="362"/>
      <c r="I379" s="362"/>
      <c r="J379" s="362"/>
      <c r="K379" s="362"/>
      <c r="L379" s="362"/>
      <c r="M379" s="362"/>
      <c r="N379" s="362"/>
      <c r="O379" s="362"/>
      <c r="P379" s="362"/>
      <c r="Q379" s="362"/>
      <c r="R379" s="362"/>
      <c r="S379" s="362"/>
      <c r="T379" s="362"/>
      <c r="U379" s="362"/>
      <c r="V379" s="362"/>
      <c r="W379" s="362"/>
      <c r="X379" s="362"/>
      <c r="Y379" s="362"/>
      <c r="Z379" s="362"/>
      <c r="AA379" s="362"/>
      <c r="AB379" s="362"/>
      <c r="AC379" s="362"/>
      <c r="AD379" s="362"/>
      <c r="AE379" s="362"/>
      <c r="AF379" s="362"/>
    </row>
    <row r="380" spans="1:32" s="316" customFormat="1" ht="12.95" customHeight="1" x14ac:dyDescent="0.2">
      <c r="A380" s="346"/>
      <c r="B380" s="362"/>
      <c r="C380" s="362"/>
      <c r="D380" s="362"/>
      <c r="E380" s="362"/>
      <c r="F380" s="362"/>
      <c r="G380" s="362"/>
      <c r="H380" s="362"/>
      <c r="I380" s="362"/>
      <c r="J380" s="362"/>
      <c r="K380" s="362"/>
      <c r="L380" s="362"/>
      <c r="M380" s="362"/>
      <c r="N380" s="362"/>
      <c r="O380" s="362"/>
      <c r="P380" s="362"/>
      <c r="Q380" s="362"/>
      <c r="R380" s="362"/>
      <c r="S380" s="362"/>
      <c r="T380" s="362"/>
      <c r="U380" s="362"/>
      <c r="V380" s="362"/>
      <c r="W380" s="362"/>
      <c r="X380" s="362"/>
      <c r="Y380" s="362"/>
      <c r="Z380" s="362"/>
      <c r="AA380" s="362"/>
      <c r="AB380" s="362"/>
      <c r="AC380" s="362"/>
      <c r="AD380" s="362"/>
      <c r="AE380" s="362"/>
      <c r="AF380" s="362"/>
    </row>
    <row r="381" spans="1:32" s="316" customFormat="1" ht="12.95" customHeight="1" x14ac:dyDescent="0.2">
      <c r="A381" s="346"/>
      <c r="B381" s="362"/>
      <c r="C381" s="362"/>
      <c r="D381" s="362"/>
      <c r="E381" s="362"/>
      <c r="F381" s="362"/>
      <c r="G381" s="362"/>
      <c r="H381" s="362"/>
      <c r="I381" s="362"/>
      <c r="J381" s="362"/>
      <c r="K381" s="362"/>
      <c r="L381" s="362"/>
      <c r="M381" s="362"/>
      <c r="N381" s="362"/>
      <c r="O381" s="362"/>
      <c r="P381" s="362"/>
      <c r="Q381" s="362"/>
      <c r="R381" s="362"/>
      <c r="S381" s="362"/>
      <c r="T381" s="362"/>
      <c r="U381" s="362"/>
      <c r="V381" s="362"/>
      <c r="W381" s="362"/>
      <c r="X381" s="362"/>
      <c r="Y381" s="362"/>
      <c r="Z381" s="362"/>
      <c r="AA381" s="362"/>
      <c r="AB381" s="362"/>
      <c r="AC381" s="362"/>
      <c r="AD381" s="362"/>
      <c r="AE381" s="362"/>
      <c r="AF381" s="362"/>
    </row>
    <row r="382" spans="1:32" s="316" customFormat="1" ht="12.95" customHeight="1" x14ac:dyDescent="0.2">
      <c r="A382" s="346"/>
      <c r="B382" s="362"/>
      <c r="C382" s="362"/>
      <c r="D382" s="362"/>
      <c r="E382" s="362"/>
      <c r="F382" s="362"/>
      <c r="G382" s="362"/>
      <c r="H382" s="362"/>
      <c r="I382" s="362"/>
      <c r="J382" s="362"/>
      <c r="K382" s="362"/>
      <c r="L382" s="362"/>
      <c r="M382" s="362"/>
      <c r="N382" s="362"/>
      <c r="O382" s="362"/>
      <c r="P382" s="362"/>
      <c r="Q382" s="362"/>
      <c r="R382" s="362"/>
      <c r="S382" s="362"/>
      <c r="T382" s="362"/>
      <c r="U382" s="362"/>
      <c r="V382" s="362"/>
      <c r="W382" s="362"/>
      <c r="X382" s="362"/>
      <c r="Y382" s="362"/>
      <c r="Z382" s="362"/>
      <c r="AA382" s="362"/>
      <c r="AB382" s="362"/>
      <c r="AC382" s="362"/>
      <c r="AD382" s="362"/>
      <c r="AE382" s="362"/>
      <c r="AF382" s="362"/>
    </row>
    <row r="383" spans="1:32" s="316" customFormat="1" ht="12.95" customHeight="1" x14ac:dyDescent="0.2">
      <c r="A383" s="346"/>
      <c r="B383" s="362"/>
      <c r="C383" s="362"/>
      <c r="D383" s="362"/>
      <c r="E383" s="362"/>
      <c r="F383" s="362"/>
      <c r="G383" s="362"/>
      <c r="H383" s="362"/>
      <c r="I383" s="362"/>
      <c r="J383" s="362"/>
      <c r="K383" s="362"/>
      <c r="L383" s="362"/>
      <c r="M383" s="362"/>
      <c r="N383" s="362"/>
      <c r="O383" s="362"/>
      <c r="P383" s="362"/>
      <c r="Q383" s="362"/>
      <c r="R383" s="362"/>
      <c r="S383" s="362"/>
      <c r="T383" s="362"/>
      <c r="U383" s="362"/>
      <c r="V383" s="362"/>
      <c r="W383" s="362"/>
      <c r="X383" s="362"/>
      <c r="Y383" s="362"/>
      <c r="Z383" s="362"/>
      <c r="AA383" s="362"/>
      <c r="AB383" s="362"/>
      <c r="AC383" s="362"/>
      <c r="AD383" s="362"/>
      <c r="AE383" s="362"/>
      <c r="AF383" s="362"/>
    </row>
    <row r="384" spans="1:32" s="316" customFormat="1" ht="24" customHeight="1" x14ac:dyDescent="0.2">
      <c r="A384" s="346"/>
      <c r="B384" s="362"/>
      <c r="C384" s="362"/>
      <c r="D384" s="362"/>
      <c r="E384" s="362"/>
      <c r="F384" s="362"/>
      <c r="G384" s="362"/>
      <c r="H384" s="362"/>
      <c r="I384" s="362"/>
      <c r="J384" s="362"/>
      <c r="K384" s="362"/>
      <c r="L384" s="362"/>
      <c r="M384" s="362"/>
      <c r="N384" s="362"/>
      <c r="O384" s="362"/>
      <c r="P384" s="362"/>
      <c r="Q384" s="362"/>
      <c r="R384" s="362"/>
      <c r="S384" s="362"/>
      <c r="T384" s="362"/>
      <c r="U384" s="362"/>
      <c r="V384" s="362"/>
      <c r="W384" s="362"/>
      <c r="X384" s="362"/>
      <c r="Y384" s="362"/>
      <c r="Z384" s="362"/>
      <c r="AA384" s="362"/>
      <c r="AB384" s="362"/>
      <c r="AC384" s="362"/>
      <c r="AD384" s="362"/>
      <c r="AE384" s="362"/>
      <c r="AF384" s="362"/>
    </row>
    <row r="385" spans="1:32" s="316" customFormat="1" ht="12.95" customHeight="1" x14ac:dyDescent="0.2">
      <c r="A385" s="346"/>
      <c r="B385" s="362"/>
      <c r="C385" s="362"/>
      <c r="D385" s="362"/>
      <c r="E385" s="362"/>
      <c r="F385" s="362"/>
      <c r="G385" s="362"/>
      <c r="H385" s="362"/>
      <c r="I385" s="362"/>
      <c r="J385" s="362"/>
      <c r="K385" s="362"/>
      <c r="L385" s="362"/>
      <c r="M385" s="362"/>
      <c r="N385" s="362"/>
      <c r="O385" s="362"/>
      <c r="P385" s="362"/>
      <c r="Q385" s="362"/>
      <c r="R385" s="362"/>
      <c r="S385" s="362"/>
      <c r="T385" s="362"/>
      <c r="U385" s="362"/>
      <c r="V385" s="362"/>
      <c r="W385" s="362"/>
      <c r="X385" s="362"/>
      <c r="Y385" s="362"/>
      <c r="Z385" s="362"/>
      <c r="AA385" s="362"/>
      <c r="AB385" s="362"/>
      <c r="AC385" s="362"/>
      <c r="AD385" s="362"/>
      <c r="AE385" s="362"/>
      <c r="AF385" s="362"/>
    </row>
    <row r="386" spans="1:32" s="316" customFormat="1" ht="12.95" customHeight="1" x14ac:dyDescent="0.2">
      <c r="A386" s="346"/>
      <c r="B386" s="362"/>
      <c r="C386" s="362"/>
      <c r="D386" s="362"/>
      <c r="E386" s="362"/>
      <c r="F386" s="362"/>
      <c r="G386" s="362"/>
      <c r="H386" s="362"/>
      <c r="I386" s="362"/>
      <c r="J386" s="362"/>
      <c r="K386" s="362"/>
      <c r="L386" s="362"/>
      <c r="M386" s="362"/>
      <c r="N386" s="362"/>
      <c r="O386" s="362"/>
      <c r="P386" s="362"/>
      <c r="Q386" s="362"/>
      <c r="R386" s="362"/>
      <c r="S386" s="362"/>
      <c r="T386" s="362"/>
      <c r="U386" s="362"/>
      <c r="V386" s="362"/>
      <c r="W386" s="362"/>
      <c r="X386" s="362"/>
      <c r="Y386" s="362"/>
      <c r="Z386" s="362"/>
      <c r="AA386" s="362"/>
      <c r="AB386" s="362"/>
      <c r="AC386" s="362"/>
      <c r="AD386" s="362"/>
      <c r="AE386" s="362"/>
      <c r="AF386" s="362"/>
    </row>
    <row r="387" spans="1:32" s="316" customFormat="1" ht="12.95" customHeight="1" x14ac:dyDescent="0.2">
      <c r="A387" s="346"/>
      <c r="B387" s="362"/>
      <c r="C387" s="362"/>
      <c r="D387" s="362"/>
      <c r="E387" s="362"/>
      <c r="F387" s="362"/>
      <c r="G387" s="362"/>
      <c r="H387" s="362"/>
      <c r="I387" s="362"/>
      <c r="J387" s="362"/>
      <c r="K387" s="362"/>
      <c r="L387" s="362"/>
      <c r="M387" s="362"/>
      <c r="N387" s="362"/>
      <c r="O387" s="362"/>
      <c r="P387" s="362"/>
      <c r="Q387" s="362"/>
      <c r="R387" s="362"/>
      <c r="S387" s="362"/>
      <c r="T387" s="362"/>
      <c r="U387" s="362"/>
      <c r="V387" s="362"/>
      <c r="W387" s="362"/>
      <c r="X387" s="362"/>
      <c r="Y387" s="362"/>
      <c r="Z387" s="362"/>
      <c r="AA387" s="362"/>
      <c r="AB387" s="362"/>
      <c r="AC387" s="362"/>
      <c r="AD387" s="362"/>
      <c r="AE387" s="362"/>
      <c r="AF387" s="362"/>
    </row>
    <row r="388" spans="1:32" s="316" customFormat="1" ht="12.95" customHeight="1" x14ac:dyDescent="0.2">
      <c r="A388" s="346"/>
      <c r="B388" s="362"/>
      <c r="C388" s="362"/>
      <c r="D388" s="362"/>
      <c r="E388" s="362"/>
      <c r="F388" s="362"/>
      <c r="G388" s="362"/>
      <c r="H388" s="362"/>
      <c r="I388" s="362"/>
      <c r="J388" s="362"/>
      <c r="K388" s="362"/>
      <c r="L388" s="362"/>
      <c r="M388" s="362"/>
      <c r="N388" s="362"/>
      <c r="O388" s="362"/>
      <c r="P388" s="362"/>
      <c r="Q388" s="362"/>
      <c r="R388" s="362"/>
      <c r="S388" s="362"/>
      <c r="T388" s="362"/>
      <c r="U388" s="362"/>
      <c r="V388" s="362"/>
      <c r="W388" s="362"/>
      <c r="X388" s="362"/>
      <c r="Y388" s="362"/>
      <c r="Z388" s="362"/>
      <c r="AA388" s="362"/>
      <c r="AB388" s="362"/>
      <c r="AC388" s="362"/>
      <c r="AD388" s="362"/>
      <c r="AE388" s="362"/>
      <c r="AF388" s="362"/>
    </row>
    <row r="389" spans="1:32" s="316" customFormat="1" ht="12.95" customHeight="1" x14ac:dyDescent="0.2">
      <c r="A389" s="346"/>
      <c r="B389" s="362"/>
      <c r="C389" s="362"/>
      <c r="D389" s="362"/>
      <c r="E389" s="362"/>
      <c r="F389" s="362"/>
      <c r="G389" s="362"/>
      <c r="H389" s="362"/>
      <c r="I389" s="362"/>
      <c r="J389" s="362"/>
      <c r="K389" s="362"/>
      <c r="L389" s="362"/>
      <c r="M389" s="362"/>
      <c r="N389" s="362"/>
      <c r="O389" s="362"/>
      <c r="P389" s="362"/>
      <c r="Q389" s="362"/>
      <c r="R389" s="362"/>
      <c r="S389" s="362"/>
      <c r="T389" s="362"/>
      <c r="U389" s="362"/>
      <c r="V389" s="362"/>
      <c r="W389" s="362"/>
      <c r="X389" s="362"/>
      <c r="Y389" s="362"/>
      <c r="Z389" s="362"/>
      <c r="AA389" s="362"/>
      <c r="AB389" s="362"/>
      <c r="AC389" s="362"/>
      <c r="AD389" s="362"/>
      <c r="AE389" s="362"/>
      <c r="AF389" s="362"/>
    </row>
    <row r="390" spans="1:32" s="316" customFormat="1" ht="12.95" customHeight="1" x14ac:dyDescent="0.2">
      <c r="A390" s="346"/>
      <c r="B390" s="362"/>
      <c r="C390" s="362"/>
      <c r="D390" s="362"/>
      <c r="E390" s="362"/>
      <c r="F390" s="362"/>
      <c r="G390" s="362"/>
      <c r="H390" s="362"/>
      <c r="I390" s="362"/>
      <c r="J390" s="362"/>
      <c r="K390" s="362"/>
      <c r="L390" s="362"/>
      <c r="M390" s="362"/>
      <c r="N390" s="362"/>
      <c r="O390" s="362"/>
      <c r="P390" s="362"/>
      <c r="Q390" s="362"/>
      <c r="R390" s="362"/>
      <c r="S390" s="362"/>
      <c r="T390" s="362"/>
      <c r="U390" s="362"/>
      <c r="V390" s="362"/>
      <c r="W390" s="362"/>
      <c r="X390" s="362"/>
      <c r="Y390" s="362"/>
      <c r="Z390" s="362"/>
      <c r="AA390" s="362"/>
      <c r="AB390" s="362"/>
      <c r="AC390" s="362"/>
      <c r="AD390" s="362"/>
      <c r="AE390" s="362"/>
      <c r="AF390" s="362"/>
    </row>
    <row r="391" spans="1:32" s="316" customFormat="1" ht="12.95" customHeight="1" x14ac:dyDescent="0.2">
      <c r="A391" s="346"/>
      <c r="B391" s="362"/>
      <c r="C391" s="362"/>
      <c r="D391" s="362"/>
      <c r="E391" s="362"/>
      <c r="F391" s="362"/>
      <c r="G391" s="362"/>
      <c r="H391" s="362"/>
      <c r="I391" s="362"/>
      <c r="J391" s="362"/>
      <c r="K391" s="362"/>
      <c r="L391" s="362"/>
      <c r="M391" s="362"/>
      <c r="N391" s="362"/>
      <c r="O391" s="362"/>
      <c r="P391" s="362"/>
      <c r="Q391" s="362"/>
      <c r="R391" s="362"/>
      <c r="S391" s="362"/>
      <c r="T391" s="362"/>
      <c r="U391" s="362"/>
      <c r="V391" s="362"/>
      <c r="W391" s="362"/>
      <c r="X391" s="362"/>
      <c r="Y391" s="362"/>
      <c r="Z391" s="362"/>
      <c r="AA391" s="362"/>
      <c r="AB391" s="362"/>
      <c r="AC391" s="362"/>
      <c r="AD391" s="362"/>
      <c r="AE391" s="362"/>
      <c r="AF391" s="362"/>
    </row>
    <row r="392" spans="1:32" s="310" customFormat="1" ht="12.95" customHeight="1" x14ac:dyDescent="0.2">
      <c r="A392" s="141"/>
      <c r="B392" s="577"/>
      <c r="C392" s="577"/>
      <c r="D392" s="577"/>
      <c r="E392" s="577"/>
      <c r="F392" s="577"/>
      <c r="G392" s="577"/>
      <c r="H392" s="577"/>
      <c r="I392" s="577"/>
      <c r="J392" s="577"/>
      <c r="K392" s="577"/>
      <c r="L392" s="577"/>
      <c r="M392" s="577"/>
      <c r="N392" s="577"/>
      <c r="O392" s="577"/>
      <c r="P392" s="577"/>
      <c r="Q392" s="577"/>
      <c r="R392" s="577"/>
      <c r="S392" s="577"/>
      <c r="T392" s="577"/>
      <c r="U392" s="577"/>
      <c r="V392" s="577"/>
      <c r="W392" s="577"/>
      <c r="X392" s="577"/>
      <c r="Y392" s="577"/>
      <c r="Z392" s="577"/>
      <c r="AA392" s="577"/>
      <c r="AB392" s="577"/>
      <c r="AC392" s="577"/>
      <c r="AD392" s="577"/>
      <c r="AE392" s="577"/>
      <c r="AF392" s="577"/>
    </row>
    <row r="393" spans="1:32" s="316" customFormat="1" ht="12.95" customHeight="1" x14ac:dyDescent="0.2">
      <c r="A393" s="346"/>
      <c r="B393" s="362"/>
      <c r="C393" s="362"/>
      <c r="D393" s="362"/>
      <c r="E393" s="362"/>
      <c r="F393" s="362"/>
      <c r="G393" s="362"/>
      <c r="H393" s="362"/>
      <c r="I393" s="362"/>
      <c r="J393" s="362"/>
      <c r="K393" s="362"/>
      <c r="L393" s="362"/>
      <c r="M393" s="362"/>
      <c r="N393" s="362"/>
      <c r="O393" s="362"/>
      <c r="P393" s="362"/>
      <c r="Q393" s="362"/>
      <c r="R393" s="362"/>
      <c r="S393" s="362"/>
      <c r="T393" s="362"/>
      <c r="U393" s="362"/>
      <c r="V393" s="362"/>
      <c r="W393" s="362"/>
      <c r="X393" s="362"/>
      <c r="Y393" s="362"/>
      <c r="Z393" s="362"/>
      <c r="AA393" s="362"/>
      <c r="AB393" s="362"/>
      <c r="AC393" s="362"/>
      <c r="AD393" s="362"/>
      <c r="AE393" s="362"/>
      <c r="AF393" s="362"/>
    </row>
    <row r="394" spans="1:32" s="316" customFormat="1" ht="12.95" customHeight="1" x14ac:dyDescent="0.2">
      <c r="A394" s="346"/>
      <c r="B394" s="362"/>
      <c r="C394" s="362"/>
      <c r="D394" s="362"/>
      <c r="E394" s="362"/>
      <c r="F394" s="362"/>
      <c r="G394" s="362"/>
      <c r="H394" s="362"/>
      <c r="I394" s="362"/>
      <c r="J394" s="362"/>
      <c r="K394" s="362"/>
      <c r="L394" s="362"/>
      <c r="M394" s="362"/>
      <c r="N394" s="362"/>
      <c r="O394" s="362"/>
      <c r="P394" s="362"/>
      <c r="Q394" s="362"/>
      <c r="R394" s="362"/>
      <c r="S394" s="362"/>
      <c r="T394" s="362"/>
      <c r="U394" s="362"/>
      <c r="V394" s="362"/>
      <c r="W394" s="362"/>
      <c r="X394" s="362"/>
      <c r="Y394" s="362"/>
      <c r="Z394" s="362"/>
      <c r="AA394" s="362"/>
      <c r="AB394" s="362"/>
      <c r="AC394" s="362"/>
      <c r="AD394" s="362"/>
      <c r="AE394" s="362"/>
      <c r="AF394" s="362"/>
    </row>
    <row r="395" spans="1:32" s="316" customFormat="1" ht="12.95" customHeight="1" x14ac:dyDescent="0.2">
      <c r="A395" s="346"/>
      <c r="B395" s="362"/>
      <c r="C395" s="362"/>
      <c r="D395" s="362"/>
      <c r="E395" s="362"/>
      <c r="F395" s="362"/>
      <c r="G395" s="362"/>
      <c r="H395" s="362"/>
      <c r="I395" s="362"/>
      <c r="J395" s="362"/>
      <c r="K395" s="362"/>
      <c r="L395" s="362"/>
      <c r="M395" s="362"/>
      <c r="N395" s="362"/>
      <c r="O395" s="362"/>
      <c r="P395" s="362"/>
      <c r="Q395" s="362"/>
      <c r="R395" s="362"/>
      <c r="S395" s="362"/>
      <c r="T395" s="362"/>
      <c r="U395" s="362"/>
      <c r="V395" s="362"/>
      <c r="W395" s="362"/>
      <c r="X395" s="362"/>
      <c r="Y395" s="362"/>
      <c r="Z395" s="362"/>
      <c r="AA395" s="362"/>
      <c r="AB395" s="362"/>
      <c r="AC395" s="362"/>
      <c r="AD395" s="362"/>
      <c r="AE395" s="362"/>
      <c r="AF395" s="362"/>
    </row>
    <row r="396" spans="1:32" s="316" customFormat="1" ht="12.95" customHeight="1" x14ac:dyDescent="0.2">
      <c r="A396" s="346"/>
      <c r="B396" s="362"/>
      <c r="C396" s="362"/>
      <c r="D396" s="362"/>
      <c r="E396" s="362"/>
      <c r="F396" s="362"/>
      <c r="G396" s="362"/>
      <c r="H396" s="362"/>
      <c r="I396" s="362"/>
      <c r="J396" s="362"/>
      <c r="K396" s="362"/>
      <c r="L396" s="362"/>
      <c r="M396" s="362"/>
      <c r="N396" s="362"/>
      <c r="O396" s="362"/>
      <c r="P396" s="362"/>
      <c r="Q396" s="362"/>
      <c r="R396" s="362"/>
      <c r="S396" s="362"/>
      <c r="T396" s="362"/>
      <c r="U396" s="362"/>
      <c r="V396" s="362"/>
      <c r="W396" s="362"/>
      <c r="X396" s="362"/>
      <c r="Y396" s="362"/>
      <c r="Z396" s="362"/>
      <c r="AA396" s="362"/>
      <c r="AB396" s="362"/>
      <c r="AC396" s="362"/>
      <c r="AD396" s="362"/>
      <c r="AE396" s="362"/>
      <c r="AF396" s="362"/>
    </row>
    <row r="397" spans="1:32" s="316" customFormat="1" ht="12.95" customHeight="1" x14ac:dyDescent="0.2">
      <c r="A397" s="346"/>
      <c r="B397" s="362"/>
      <c r="C397" s="362"/>
      <c r="D397" s="362"/>
      <c r="E397" s="362"/>
      <c r="F397" s="362"/>
      <c r="G397" s="362"/>
      <c r="H397" s="362"/>
      <c r="I397" s="362"/>
      <c r="J397" s="362"/>
      <c r="K397" s="362"/>
      <c r="L397" s="362"/>
      <c r="M397" s="362"/>
      <c r="N397" s="362"/>
      <c r="O397" s="362"/>
      <c r="P397" s="362"/>
      <c r="Q397" s="362"/>
      <c r="R397" s="362"/>
      <c r="S397" s="362"/>
      <c r="T397" s="362"/>
      <c r="U397" s="362"/>
      <c r="V397" s="362"/>
      <c r="W397" s="362"/>
      <c r="X397" s="362"/>
      <c r="Y397" s="362"/>
      <c r="Z397" s="362"/>
      <c r="AA397" s="362"/>
      <c r="AB397" s="362"/>
      <c r="AC397" s="362"/>
      <c r="AD397" s="362"/>
      <c r="AE397" s="362"/>
      <c r="AF397" s="362"/>
    </row>
    <row r="398" spans="1:32" s="316" customFormat="1" ht="12.95" customHeight="1" x14ac:dyDescent="0.2">
      <c r="A398" s="346"/>
      <c r="B398" s="362"/>
      <c r="C398" s="362"/>
      <c r="D398" s="362"/>
      <c r="E398" s="362"/>
      <c r="F398" s="362"/>
      <c r="G398" s="362"/>
      <c r="H398" s="362"/>
      <c r="I398" s="362"/>
      <c r="J398" s="362"/>
      <c r="K398" s="362"/>
      <c r="L398" s="362"/>
      <c r="M398" s="362"/>
      <c r="N398" s="362"/>
      <c r="O398" s="362"/>
      <c r="P398" s="362"/>
      <c r="Q398" s="362"/>
      <c r="R398" s="362"/>
      <c r="S398" s="362"/>
      <c r="T398" s="362"/>
      <c r="U398" s="362"/>
      <c r="V398" s="362"/>
      <c r="W398" s="362"/>
      <c r="X398" s="362"/>
      <c r="Y398" s="362"/>
      <c r="Z398" s="362"/>
      <c r="AA398" s="362"/>
      <c r="AB398" s="362"/>
      <c r="AC398" s="362"/>
      <c r="AD398" s="362"/>
      <c r="AE398" s="362"/>
      <c r="AF398" s="362"/>
    </row>
    <row r="399" spans="1:32" s="316" customFormat="1" ht="12.95" customHeight="1" x14ac:dyDescent="0.2">
      <c r="A399" s="346"/>
      <c r="B399" s="362"/>
      <c r="C399" s="362"/>
      <c r="D399" s="362"/>
      <c r="E399" s="362"/>
      <c r="F399" s="362"/>
      <c r="G399" s="362"/>
      <c r="H399" s="362"/>
      <c r="I399" s="362"/>
      <c r="J399" s="362"/>
      <c r="K399" s="362"/>
      <c r="L399" s="362"/>
      <c r="M399" s="362"/>
      <c r="N399" s="362"/>
      <c r="O399" s="362"/>
      <c r="P399" s="362"/>
      <c r="Q399" s="362"/>
      <c r="R399" s="362"/>
      <c r="S399" s="362"/>
      <c r="T399" s="362"/>
      <c r="U399" s="362"/>
      <c r="V399" s="362"/>
      <c r="W399" s="362"/>
      <c r="X399" s="362"/>
      <c r="Y399" s="362"/>
      <c r="Z399" s="362"/>
      <c r="AA399" s="362"/>
      <c r="AB399" s="362"/>
      <c r="AC399" s="362"/>
      <c r="AD399" s="362"/>
      <c r="AE399" s="362"/>
      <c r="AF399" s="362"/>
    </row>
    <row r="400" spans="1:32" s="316" customFormat="1" ht="12.95" customHeight="1" x14ac:dyDescent="0.2">
      <c r="A400" s="346"/>
      <c r="B400" s="362"/>
      <c r="C400" s="362"/>
      <c r="D400" s="362"/>
      <c r="E400" s="362"/>
      <c r="F400" s="362"/>
      <c r="G400" s="362"/>
      <c r="H400" s="362"/>
      <c r="I400" s="362"/>
      <c r="J400" s="362"/>
      <c r="K400" s="362"/>
      <c r="L400" s="362"/>
      <c r="M400" s="362"/>
      <c r="N400" s="362"/>
      <c r="O400" s="362"/>
      <c r="P400" s="362"/>
      <c r="Q400" s="362"/>
      <c r="R400" s="362"/>
      <c r="S400" s="362"/>
      <c r="T400" s="362"/>
      <c r="U400" s="362"/>
      <c r="V400" s="362"/>
      <c r="W400" s="362"/>
      <c r="X400" s="362"/>
      <c r="Y400" s="362"/>
      <c r="Z400" s="362"/>
      <c r="AA400" s="362"/>
      <c r="AB400" s="362"/>
      <c r="AC400" s="362"/>
      <c r="AD400" s="362"/>
      <c r="AE400" s="362"/>
      <c r="AF400" s="362"/>
    </row>
    <row r="401" spans="1:32" s="316" customFormat="1" ht="12.95" customHeight="1" x14ac:dyDescent="0.2">
      <c r="A401" s="346"/>
      <c r="B401" s="362"/>
      <c r="C401" s="362"/>
      <c r="D401" s="362"/>
      <c r="E401" s="362"/>
      <c r="F401" s="362"/>
      <c r="G401" s="362"/>
      <c r="H401" s="362"/>
      <c r="I401" s="362"/>
      <c r="J401" s="362"/>
      <c r="K401" s="362"/>
      <c r="L401" s="362"/>
      <c r="M401" s="362"/>
      <c r="N401" s="362"/>
      <c r="O401" s="362"/>
      <c r="P401" s="362"/>
      <c r="Q401" s="362"/>
      <c r="R401" s="362"/>
      <c r="S401" s="362"/>
      <c r="T401" s="362"/>
      <c r="U401" s="362"/>
      <c r="V401" s="362"/>
      <c r="W401" s="362"/>
      <c r="X401" s="362"/>
      <c r="Y401" s="362"/>
      <c r="Z401" s="362"/>
      <c r="AA401" s="362"/>
      <c r="AB401" s="362"/>
      <c r="AC401" s="362"/>
      <c r="AD401" s="362"/>
      <c r="AE401" s="362"/>
      <c r="AF401" s="362"/>
    </row>
    <row r="402" spans="1:32" s="316" customFormat="1" ht="24" customHeight="1" x14ac:dyDescent="0.2">
      <c r="A402" s="346"/>
      <c r="B402" s="362"/>
      <c r="C402" s="362"/>
      <c r="D402" s="362"/>
      <c r="E402" s="362"/>
      <c r="F402" s="362"/>
      <c r="G402" s="362"/>
      <c r="H402" s="362"/>
      <c r="I402" s="362"/>
      <c r="J402" s="362"/>
      <c r="K402" s="362"/>
      <c r="L402" s="362"/>
      <c r="M402" s="362"/>
      <c r="N402" s="362"/>
      <c r="O402" s="362"/>
      <c r="P402" s="362"/>
      <c r="Q402" s="362"/>
      <c r="R402" s="362"/>
      <c r="S402" s="362"/>
      <c r="T402" s="362"/>
      <c r="U402" s="362"/>
      <c r="V402" s="362"/>
      <c r="W402" s="362"/>
      <c r="X402" s="362"/>
      <c r="Y402" s="362"/>
      <c r="Z402" s="362"/>
      <c r="AA402" s="362"/>
      <c r="AB402" s="362"/>
      <c r="AC402" s="362"/>
      <c r="AD402" s="362"/>
      <c r="AE402" s="362"/>
      <c r="AF402" s="362"/>
    </row>
    <row r="403" spans="1:32" s="316" customFormat="1" ht="12.95" customHeight="1" x14ac:dyDescent="0.2">
      <c r="A403" s="346"/>
      <c r="B403" s="362"/>
      <c r="C403" s="362"/>
      <c r="D403" s="362"/>
      <c r="E403" s="362"/>
      <c r="F403" s="362"/>
      <c r="G403" s="362"/>
      <c r="H403" s="362"/>
      <c r="I403" s="362"/>
      <c r="J403" s="362"/>
      <c r="K403" s="362"/>
      <c r="L403" s="362"/>
      <c r="M403" s="362"/>
      <c r="N403" s="362"/>
      <c r="O403" s="362"/>
      <c r="P403" s="362"/>
      <c r="Q403" s="362"/>
      <c r="R403" s="362"/>
      <c r="S403" s="362"/>
      <c r="T403" s="362"/>
      <c r="U403" s="362"/>
      <c r="V403" s="362"/>
      <c r="W403" s="362"/>
      <c r="X403" s="362"/>
      <c r="Y403" s="362"/>
      <c r="Z403" s="362"/>
      <c r="AA403" s="362"/>
      <c r="AB403" s="362"/>
      <c r="AC403" s="362"/>
      <c r="AD403" s="362"/>
      <c r="AE403" s="362"/>
      <c r="AF403" s="362"/>
    </row>
    <row r="404" spans="1:32" s="316" customFormat="1" ht="12.95" customHeight="1" x14ac:dyDescent="0.2">
      <c r="A404" s="346"/>
      <c r="B404" s="362"/>
      <c r="C404" s="362"/>
      <c r="D404" s="362"/>
      <c r="E404" s="362"/>
      <c r="F404" s="362"/>
      <c r="G404" s="362"/>
      <c r="H404" s="362"/>
      <c r="I404" s="362"/>
      <c r="J404" s="362"/>
      <c r="K404" s="362"/>
      <c r="L404" s="362"/>
      <c r="M404" s="362"/>
      <c r="N404" s="362"/>
      <c r="O404" s="362"/>
      <c r="P404" s="362"/>
      <c r="Q404" s="362"/>
      <c r="R404" s="362"/>
      <c r="S404" s="362"/>
      <c r="T404" s="362"/>
      <c r="U404" s="362"/>
      <c r="V404" s="362"/>
      <c r="W404" s="362"/>
      <c r="X404" s="362"/>
      <c r="Y404" s="362"/>
      <c r="Z404" s="362"/>
      <c r="AA404" s="362"/>
      <c r="AB404" s="362"/>
      <c r="AC404" s="362"/>
      <c r="AD404" s="362"/>
      <c r="AE404" s="362"/>
      <c r="AF404" s="362"/>
    </row>
    <row r="405" spans="1:32" s="316" customFormat="1" ht="12.95" customHeight="1" x14ac:dyDescent="0.2">
      <c r="A405" s="346"/>
      <c r="B405" s="362"/>
      <c r="C405" s="362"/>
      <c r="D405" s="362"/>
      <c r="E405" s="362"/>
      <c r="F405" s="362"/>
      <c r="G405" s="362"/>
      <c r="H405" s="362"/>
      <c r="I405" s="362"/>
      <c r="J405" s="362"/>
      <c r="K405" s="362"/>
      <c r="L405" s="362"/>
      <c r="M405" s="362"/>
      <c r="N405" s="362"/>
      <c r="O405" s="362"/>
      <c r="P405" s="362"/>
      <c r="Q405" s="362"/>
      <c r="R405" s="362"/>
      <c r="S405" s="362"/>
      <c r="T405" s="362"/>
      <c r="U405" s="362"/>
      <c r="V405" s="362"/>
      <c r="W405" s="362"/>
      <c r="X405" s="362"/>
      <c r="Y405" s="362"/>
      <c r="Z405" s="362"/>
      <c r="AA405" s="362"/>
      <c r="AB405" s="362"/>
      <c r="AC405" s="362"/>
      <c r="AD405" s="362"/>
      <c r="AE405" s="362"/>
      <c r="AF405" s="362"/>
    </row>
    <row r="406" spans="1:32" s="316" customFormat="1" ht="12.95" customHeight="1" x14ac:dyDescent="0.2">
      <c r="A406" s="346"/>
      <c r="B406" s="362"/>
      <c r="C406" s="362"/>
      <c r="D406" s="362"/>
      <c r="E406" s="362"/>
      <c r="F406" s="362"/>
      <c r="G406" s="362"/>
      <c r="H406" s="362"/>
      <c r="I406" s="362"/>
      <c r="J406" s="362"/>
      <c r="K406" s="362"/>
      <c r="L406" s="362"/>
      <c r="M406" s="362"/>
      <c r="N406" s="362"/>
      <c r="O406" s="362"/>
      <c r="P406" s="362"/>
      <c r="Q406" s="362"/>
      <c r="R406" s="362"/>
      <c r="S406" s="362"/>
      <c r="T406" s="362"/>
      <c r="U406" s="362"/>
      <c r="V406" s="362"/>
      <c r="W406" s="362"/>
      <c r="X406" s="362"/>
      <c r="Y406" s="362"/>
      <c r="Z406" s="362"/>
      <c r="AA406" s="362"/>
      <c r="AB406" s="362"/>
      <c r="AC406" s="362"/>
      <c r="AD406" s="362"/>
      <c r="AE406" s="362"/>
      <c r="AF406" s="362"/>
    </row>
  </sheetData>
  <hyperlinks>
    <hyperlink ref="A1" location="Мазмуну!A1" display="МАЗМУНУНА  кайтуу" xr:uid="{00000000-0004-0000-9700-000000000000}"/>
  </hyperlinks>
  <pageMargins left="0.7" right="0.7" top="0.75" bottom="0.75" header="0.3" footer="0.3"/>
  <pageSetup paperSize="9" orientation="portrait" verticalDpi="0"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M50"/>
  <sheetViews>
    <sheetView topLeftCell="A25" workbookViewId="0">
      <selection activeCell="M42" sqref="M42"/>
    </sheetView>
  </sheetViews>
  <sheetFormatPr defaultColWidth="9.28515625" defaultRowHeight="12.95" customHeight="1" x14ac:dyDescent="0.2"/>
  <cols>
    <col min="1" max="1" width="38.42578125" style="135" customWidth="1"/>
    <col min="2" max="2" width="9.28515625" style="62" hidden="1" customWidth="1"/>
    <col min="3" max="5" width="8.85546875" style="62" hidden="1" customWidth="1"/>
    <col min="6" max="6" width="9.85546875" style="62" hidden="1" customWidth="1"/>
    <col min="7" max="8" width="10.140625" style="62" hidden="1" customWidth="1"/>
    <col min="9" max="10" width="10.140625" style="62" customWidth="1"/>
    <col min="11" max="13" width="10.140625" style="1" customWidth="1"/>
    <col min="14" max="16384" width="9.28515625" style="62"/>
  </cols>
  <sheetData>
    <row r="1" spans="1:13" s="6" customFormat="1" ht="12.95" customHeight="1" x14ac:dyDescent="0.2">
      <c r="A1" s="952" t="s">
        <v>1375</v>
      </c>
    </row>
    <row r="2" spans="1:13" s="599" customFormat="1" ht="18" customHeight="1" x14ac:dyDescent="0.25">
      <c r="A2" s="194" t="s">
        <v>577</v>
      </c>
      <c r="K2" s="1"/>
      <c r="L2" s="1"/>
      <c r="M2" s="1"/>
    </row>
    <row r="3" spans="1:13" s="599" customFormat="1" ht="18" customHeight="1" x14ac:dyDescent="0.25">
      <c r="A3" s="194" t="s">
        <v>183</v>
      </c>
      <c r="K3" s="76"/>
      <c r="L3" s="76"/>
      <c r="M3" s="76"/>
    </row>
    <row r="4" spans="1:13" ht="18" customHeight="1" thickBot="1" x14ac:dyDescent="0.25">
      <c r="A4" s="600" t="s">
        <v>191</v>
      </c>
      <c r="B4" s="601"/>
      <c r="C4" s="601"/>
      <c r="D4" s="601"/>
      <c r="E4" s="601"/>
      <c r="F4" s="601"/>
      <c r="G4" s="601"/>
      <c r="H4" s="601"/>
      <c r="I4" s="601"/>
      <c r="J4" s="601"/>
      <c r="K4" s="2"/>
      <c r="L4" s="2"/>
      <c r="M4" s="2"/>
    </row>
    <row r="5" spans="1:13" s="603" customFormat="1" ht="18" customHeight="1" thickBot="1" x14ac:dyDescent="0.25">
      <c r="A5" s="128"/>
      <c r="B5" s="602">
        <v>2014</v>
      </c>
      <c r="C5" s="602">
        <v>2015</v>
      </c>
      <c r="D5" s="602">
        <v>2016</v>
      </c>
      <c r="E5" s="602">
        <v>2017</v>
      </c>
      <c r="F5" s="602">
        <v>2018</v>
      </c>
      <c r="G5" s="602">
        <v>2019</v>
      </c>
      <c r="H5" s="602">
        <v>2020</v>
      </c>
      <c r="I5" s="602">
        <v>2021</v>
      </c>
      <c r="J5" s="602">
        <v>2022</v>
      </c>
      <c r="K5" s="3">
        <v>2023</v>
      </c>
      <c r="L5" s="602">
        <v>2024</v>
      </c>
      <c r="M5" s="3">
        <v>2025</v>
      </c>
    </row>
    <row r="6" spans="1:13" s="136" customFormat="1" ht="12.75" customHeight="1" x14ac:dyDescent="0.2">
      <c r="A6" s="604"/>
      <c r="K6" s="13"/>
      <c r="L6" s="13"/>
      <c r="M6" s="13"/>
    </row>
    <row r="7" spans="1:13" s="605" customFormat="1" ht="12.95" customHeight="1" x14ac:dyDescent="0.2">
      <c r="A7" s="130" t="s">
        <v>578</v>
      </c>
      <c r="B7" s="119">
        <v>33014.959800000004</v>
      </c>
      <c r="C7" s="119">
        <v>38828.819800000005</v>
      </c>
      <c r="D7" s="119">
        <v>34722.263399999996</v>
      </c>
      <c r="E7" s="119">
        <v>34111.761500000001</v>
      </c>
      <c r="F7" s="119">
        <v>38348.223300000005</v>
      </c>
      <c r="G7" s="119">
        <v>43171</v>
      </c>
      <c r="H7" s="69">
        <v>53054.2</v>
      </c>
      <c r="I7" s="69">
        <v>63838</v>
      </c>
      <c r="J7" s="69">
        <v>105870.7</v>
      </c>
      <c r="K7" s="69">
        <v>124545.7</v>
      </c>
      <c r="L7" s="69">
        <v>198158.7</v>
      </c>
      <c r="M7" s="69">
        <v>252641.8</v>
      </c>
    </row>
    <row r="8" spans="1:13" s="605" customFormat="1" ht="12.95" customHeight="1" x14ac:dyDescent="0.2">
      <c r="A8" s="130" t="s">
        <v>0</v>
      </c>
      <c r="B8" s="119">
        <v>66.410599999999988</v>
      </c>
      <c r="C8" s="119">
        <v>216.54800000000003</v>
      </c>
      <c r="D8" s="119">
        <v>-29.396599999999999</v>
      </c>
      <c r="E8" s="119">
        <v>40.581499999999998</v>
      </c>
      <c r="F8" s="119">
        <v>49.6646</v>
      </c>
      <c r="G8" s="119">
        <v>101.1</v>
      </c>
      <c r="H8" s="69">
        <v>204.9</v>
      </c>
      <c r="I8" s="69">
        <v>128.80000000000001</v>
      </c>
      <c r="J8" s="69">
        <v>127</v>
      </c>
      <c r="K8" s="69">
        <v>208.5</v>
      </c>
      <c r="L8" s="69">
        <v>540.29999999999995</v>
      </c>
      <c r="M8" s="69">
        <v>600.6</v>
      </c>
    </row>
    <row r="9" spans="1:13" s="605" customFormat="1" ht="25.15" customHeight="1" x14ac:dyDescent="0.2">
      <c r="A9" s="225" t="s">
        <v>1388</v>
      </c>
      <c r="B9" s="119">
        <v>9949.8558999999987</v>
      </c>
      <c r="C9" s="119">
        <v>10302.376000000002</v>
      </c>
      <c r="D9" s="119">
        <v>6315.5115999999998</v>
      </c>
      <c r="E9" s="119">
        <v>6375.2610000000004</v>
      </c>
      <c r="F9" s="119">
        <v>7639.2748000000001</v>
      </c>
      <c r="G9" s="119">
        <v>8741.6609000000008</v>
      </c>
      <c r="H9" s="69">
        <v>14133.8</v>
      </c>
      <c r="I9" s="69">
        <v>20501.900000000001</v>
      </c>
      <c r="J9" s="69">
        <v>38846.9</v>
      </c>
      <c r="K9" s="69">
        <v>43725.1</v>
      </c>
      <c r="L9" s="69">
        <v>85456.3</v>
      </c>
      <c r="M9" s="69">
        <v>105165.1</v>
      </c>
    </row>
    <row r="10" spans="1:13" s="605" customFormat="1" ht="12.95" customHeight="1" x14ac:dyDescent="0.2">
      <c r="A10" s="172" t="s">
        <v>1</v>
      </c>
      <c r="B10" s="119">
        <v>10280.2809</v>
      </c>
      <c r="C10" s="119">
        <v>10698.968500000001</v>
      </c>
      <c r="D10" s="119">
        <v>7218.7751000000007</v>
      </c>
      <c r="E10" s="119">
        <v>7104.0523000000012</v>
      </c>
      <c r="F10" s="119">
        <v>8256.7881999999991</v>
      </c>
      <c r="G10" s="119">
        <v>9783.7869999999984</v>
      </c>
      <c r="H10" s="69">
        <v>15853.6</v>
      </c>
      <c r="I10" s="69">
        <v>20743</v>
      </c>
      <c r="J10" s="69">
        <v>39025.800000000003</v>
      </c>
      <c r="K10" s="69">
        <v>44030.3</v>
      </c>
      <c r="L10" s="69">
        <v>85935</v>
      </c>
      <c r="M10" s="69">
        <v>106132.5</v>
      </c>
    </row>
    <row r="11" spans="1:13" s="605" customFormat="1" ht="12.95" customHeight="1" x14ac:dyDescent="0.2">
      <c r="A11" s="130" t="s">
        <v>579</v>
      </c>
      <c r="B11" s="119">
        <v>330.42500000000001</v>
      </c>
      <c r="C11" s="119">
        <v>396.59250000000009</v>
      </c>
      <c r="D11" s="119">
        <v>903.26350000000002</v>
      </c>
      <c r="E11" s="119">
        <v>728.79130000000021</v>
      </c>
      <c r="F11" s="119">
        <v>617.51340000000016</v>
      </c>
      <c r="G11" s="119">
        <v>1042.1261000000002</v>
      </c>
      <c r="H11" s="69">
        <v>1719.8</v>
      </c>
      <c r="I11" s="69">
        <v>241.1</v>
      </c>
      <c r="J11" s="69">
        <v>178.9</v>
      </c>
      <c r="K11" s="69">
        <v>305.3</v>
      </c>
      <c r="L11" s="69">
        <v>478.6</v>
      </c>
      <c r="M11" s="69">
        <v>967.4</v>
      </c>
    </row>
    <row r="12" spans="1:13" s="605" customFormat="1" ht="12.95" customHeight="1" x14ac:dyDescent="0.2">
      <c r="A12" s="179" t="s">
        <v>580</v>
      </c>
      <c r="B12" s="119">
        <v>23131.250199999999</v>
      </c>
      <c r="C12" s="119">
        <v>28742.865300000001</v>
      </c>
      <c r="D12" s="119">
        <v>28392.7657</v>
      </c>
      <c r="E12" s="119">
        <v>27792.0419</v>
      </c>
      <c r="F12" s="119">
        <v>30755.6397</v>
      </c>
      <c r="G12" s="119">
        <v>34507.9038</v>
      </c>
      <c r="H12" s="69">
        <v>39125.1</v>
      </c>
      <c r="I12" s="69">
        <v>43461.4</v>
      </c>
      <c r="J12" s="69">
        <v>67107.399999999994</v>
      </c>
      <c r="K12" s="69">
        <v>81033.399999999994</v>
      </c>
      <c r="L12" s="69">
        <v>113147.7</v>
      </c>
      <c r="M12" s="69">
        <v>147998.79999999999</v>
      </c>
    </row>
    <row r="13" spans="1:13" s="605" customFormat="1" ht="12.95" customHeight="1" x14ac:dyDescent="0.2">
      <c r="A13" s="130" t="s">
        <v>11</v>
      </c>
      <c r="B13" s="119">
        <v>7643.1594499999992</v>
      </c>
      <c r="C13" s="119">
        <v>8421.8247499999998</v>
      </c>
      <c r="D13" s="119">
        <v>9188.5058499999996</v>
      </c>
      <c r="E13" s="119">
        <v>9524.3650500000003</v>
      </c>
      <c r="F13" s="119">
        <v>9925.9548500000001</v>
      </c>
      <c r="G13" s="119">
        <v>10616.436699999998</v>
      </c>
      <c r="H13" s="69">
        <v>11448</v>
      </c>
      <c r="I13" s="69">
        <v>12447.1</v>
      </c>
      <c r="J13" s="69">
        <v>13810.7</v>
      </c>
      <c r="K13" s="69">
        <v>16470</v>
      </c>
      <c r="L13" s="69">
        <v>21990.799999999999</v>
      </c>
      <c r="M13" s="69">
        <v>28493.7</v>
      </c>
    </row>
    <row r="14" spans="1:13" ht="12.95" customHeight="1" thickBot="1" x14ac:dyDescent="0.25">
      <c r="A14" s="134"/>
      <c r="B14" s="100"/>
      <c r="C14" s="100"/>
      <c r="D14" s="100"/>
      <c r="E14" s="100"/>
      <c r="F14" s="100"/>
      <c r="G14" s="100"/>
      <c r="H14" s="606"/>
      <c r="I14" s="606"/>
      <c r="J14" s="606"/>
      <c r="K14" s="606"/>
      <c r="L14" s="606"/>
      <c r="M14" s="606"/>
    </row>
    <row r="15" spans="1:13" ht="12.95" customHeight="1" x14ac:dyDescent="0.2">
      <c r="H15" s="607"/>
      <c r="I15" s="607"/>
      <c r="J15" s="607"/>
      <c r="K15" s="607"/>
      <c r="L15" s="607"/>
      <c r="M15" s="607"/>
    </row>
    <row r="16" spans="1:13" ht="12.95" customHeight="1" x14ac:dyDescent="0.2">
      <c r="A16" s="136" t="s">
        <v>14</v>
      </c>
      <c r="H16" s="607"/>
      <c r="I16" s="607"/>
      <c r="J16" s="607"/>
      <c r="K16" s="607"/>
      <c r="L16" s="607"/>
      <c r="M16" s="607"/>
    </row>
    <row r="17" spans="1:13" ht="12.95" customHeight="1" x14ac:dyDescent="0.2">
      <c r="A17" s="130" t="s">
        <v>116</v>
      </c>
      <c r="B17" s="608">
        <v>792</v>
      </c>
      <c r="C17" s="608">
        <v>714</v>
      </c>
      <c r="D17" s="608">
        <v>676</v>
      </c>
      <c r="E17" s="608">
        <v>668</v>
      </c>
      <c r="F17" s="608">
        <v>683</v>
      </c>
      <c r="G17" s="608">
        <v>662</v>
      </c>
      <c r="H17" s="609">
        <v>645</v>
      </c>
      <c r="I17" s="609">
        <v>623</v>
      </c>
      <c r="J17" s="609">
        <v>638</v>
      </c>
      <c r="K17" s="609">
        <v>666</v>
      </c>
      <c r="L17" s="609">
        <v>629</v>
      </c>
      <c r="M17" s="609">
        <v>579</v>
      </c>
    </row>
    <row r="18" spans="1:13" ht="12.95" customHeight="1" x14ac:dyDescent="0.2">
      <c r="A18" s="130" t="s">
        <v>15</v>
      </c>
      <c r="B18" s="609">
        <v>132</v>
      </c>
      <c r="C18" s="609">
        <v>143</v>
      </c>
      <c r="D18" s="609">
        <v>137</v>
      </c>
      <c r="E18" s="609">
        <v>124</v>
      </c>
      <c r="F18" s="609">
        <v>120</v>
      </c>
      <c r="G18" s="609">
        <v>106</v>
      </c>
      <c r="H18" s="609">
        <v>122</v>
      </c>
      <c r="I18" s="609">
        <v>97</v>
      </c>
      <c r="J18" s="609">
        <v>92</v>
      </c>
      <c r="K18" s="609">
        <v>90</v>
      </c>
      <c r="L18" s="609">
        <v>100</v>
      </c>
      <c r="M18" s="609">
        <v>85</v>
      </c>
    </row>
    <row r="19" spans="1:13" ht="13.9" customHeight="1" x14ac:dyDescent="0.2">
      <c r="A19" s="130" t="s">
        <v>581</v>
      </c>
      <c r="H19" s="607"/>
      <c r="I19" s="607"/>
      <c r="J19" s="607"/>
      <c r="K19" s="607"/>
      <c r="L19" s="607"/>
      <c r="M19" s="607"/>
    </row>
    <row r="20" spans="1:13" ht="12.95" customHeight="1" x14ac:dyDescent="0.2">
      <c r="A20" s="130" t="s">
        <v>582</v>
      </c>
      <c r="H20" s="607"/>
      <c r="I20" s="607"/>
      <c r="J20" s="607"/>
      <c r="K20" s="607"/>
      <c r="L20" s="607"/>
      <c r="M20" s="607"/>
    </row>
    <row r="21" spans="1:13" ht="12.95" customHeight="1" x14ac:dyDescent="0.2">
      <c r="A21" s="130" t="s">
        <v>583</v>
      </c>
      <c r="B21" s="610">
        <v>130.17988130549861</v>
      </c>
      <c r="C21" s="610">
        <v>122.32949872294603</v>
      </c>
      <c r="D21" s="610">
        <v>68.732737434128097</v>
      </c>
      <c r="E21" s="610">
        <v>66.936336086781978</v>
      </c>
      <c r="F21" s="610">
        <v>76.962618865831331</v>
      </c>
      <c r="G21" s="610">
        <v>82.340818741941931</v>
      </c>
      <c r="H21" s="611">
        <v>123.5</v>
      </c>
      <c r="I21" s="611">
        <v>164.7</v>
      </c>
      <c r="J21" s="611">
        <v>281.3</v>
      </c>
      <c r="K21" s="611">
        <v>265.48314749063701</v>
      </c>
      <c r="L21" s="611">
        <v>388.6</v>
      </c>
      <c r="M21" s="611">
        <v>369.1</v>
      </c>
    </row>
    <row r="22" spans="1:13" ht="13.9" customHeight="1" x14ac:dyDescent="0.2">
      <c r="A22" s="130" t="s">
        <v>584</v>
      </c>
      <c r="H22" s="607"/>
      <c r="I22" s="607"/>
      <c r="J22" s="607"/>
      <c r="K22" s="607"/>
      <c r="L22" s="607"/>
      <c r="M22" s="607"/>
    </row>
    <row r="23" spans="1:13" ht="12.95" customHeight="1" x14ac:dyDescent="0.2">
      <c r="A23" s="612" t="s">
        <v>585</v>
      </c>
      <c r="B23" s="610">
        <v>43.014777904222399</v>
      </c>
      <c r="C23" s="610">
        <v>35.843246289019078</v>
      </c>
      <c r="D23" s="610">
        <v>22.243382933280078</v>
      </c>
      <c r="E23" s="610">
        <v>22.939160148574764</v>
      </c>
      <c r="F23" s="610">
        <v>24.838614558226862</v>
      </c>
      <c r="G23" s="610">
        <v>25.332344006360657</v>
      </c>
      <c r="H23" s="611">
        <v>36.1</v>
      </c>
      <c r="I23" s="611">
        <v>47.2</v>
      </c>
      <c r="J23" s="611">
        <v>57.9</v>
      </c>
      <c r="K23" s="611">
        <v>53.9592909880447</v>
      </c>
      <c r="L23" s="611">
        <v>75.5</v>
      </c>
      <c r="M23" s="611">
        <v>71.099999999999994</v>
      </c>
    </row>
    <row r="24" spans="1:13" ht="12.95" customHeight="1" x14ac:dyDescent="0.2">
      <c r="A24" s="130" t="s">
        <v>105</v>
      </c>
      <c r="H24" s="607"/>
      <c r="I24" s="607"/>
      <c r="J24" s="607"/>
      <c r="K24" s="607"/>
      <c r="L24" s="607"/>
      <c r="M24" s="607"/>
    </row>
    <row r="25" spans="1:13" ht="12.95" customHeight="1" x14ac:dyDescent="0.2">
      <c r="A25" s="130" t="s">
        <v>16</v>
      </c>
      <c r="B25" s="613">
        <v>144.79968946207194</v>
      </c>
      <c r="C25" s="613">
        <v>117.60977458467177</v>
      </c>
      <c r="D25" s="613">
        <v>89.423947415470991</v>
      </c>
      <c r="E25" s="613">
        <v>98.241756613136005</v>
      </c>
      <c r="F25" s="613">
        <v>112.41935805631147</v>
      </c>
      <c r="G25" s="613">
        <v>112.57630467589352</v>
      </c>
      <c r="H25" s="614">
        <v>122.9</v>
      </c>
      <c r="I25" s="614">
        <v>120.3</v>
      </c>
      <c r="J25" s="614">
        <v>165.8</v>
      </c>
      <c r="K25" s="614">
        <v>117.6</v>
      </c>
      <c r="L25" s="614">
        <v>159.1</v>
      </c>
      <c r="M25" s="614">
        <v>127.5</v>
      </c>
    </row>
    <row r="26" spans="1:13" ht="12.95" customHeight="1" x14ac:dyDescent="0.2">
      <c r="A26" s="130" t="s">
        <v>106</v>
      </c>
      <c r="B26" s="613">
        <v>1.2814035312117082</v>
      </c>
      <c r="C26" s="613">
        <v>0.81222394206499904</v>
      </c>
      <c r="D26" s="613">
        <v>0.76034451839792683</v>
      </c>
      <c r="E26" s="613">
        <v>1.0986067988778974</v>
      </c>
      <c r="F26" s="613">
        <v>1.1443133951584876</v>
      </c>
      <c r="G26" s="613">
        <v>1.0013960817985053</v>
      </c>
      <c r="H26" s="614">
        <v>1.1000000000000001</v>
      </c>
      <c r="I26" s="614">
        <v>1</v>
      </c>
      <c r="J26" s="614">
        <v>1.4</v>
      </c>
      <c r="K26" s="614">
        <v>0.70934403108237298</v>
      </c>
      <c r="L26" s="614">
        <v>1.4</v>
      </c>
      <c r="M26" s="614">
        <v>0.8</v>
      </c>
    </row>
    <row r="27" spans="1:13" ht="18" customHeight="1" x14ac:dyDescent="0.2"/>
    <row r="28" spans="1:13" ht="12.95" customHeight="1" x14ac:dyDescent="0.2">
      <c r="K28" s="615"/>
      <c r="L28" s="615"/>
      <c r="M28" s="615"/>
    </row>
    <row r="30" spans="1:13" s="599" customFormat="1" ht="18" customHeight="1" x14ac:dyDescent="0.2">
      <c r="A30" s="191" t="s">
        <v>586</v>
      </c>
      <c r="K30" s="1"/>
      <c r="L30" s="1"/>
      <c r="M30" s="1"/>
    </row>
    <row r="31" spans="1:13" ht="18" customHeight="1" thickBot="1" x14ac:dyDescent="0.25">
      <c r="A31" s="600" t="s">
        <v>184</v>
      </c>
      <c r="B31" s="100"/>
      <c r="D31" s="100"/>
      <c r="E31" s="100"/>
      <c r="F31" s="100"/>
      <c r="G31" s="100"/>
      <c r="H31" s="100"/>
      <c r="I31" s="100"/>
      <c r="J31" s="100"/>
    </row>
    <row r="32" spans="1:13" s="617" customFormat="1" ht="18" customHeight="1" thickBot="1" x14ac:dyDescent="0.25">
      <c r="A32" s="616"/>
      <c r="B32" s="123">
        <v>2014</v>
      </c>
      <c r="C32" s="123">
        <v>2015</v>
      </c>
      <c r="D32" s="123">
        <v>2016</v>
      </c>
      <c r="E32" s="123">
        <v>2017</v>
      </c>
      <c r="F32" s="123">
        <v>2018</v>
      </c>
      <c r="G32" s="123">
        <v>2019</v>
      </c>
      <c r="H32" s="123">
        <v>2020</v>
      </c>
      <c r="I32" s="123">
        <v>2021</v>
      </c>
      <c r="J32" s="123">
        <v>2022</v>
      </c>
      <c r="K32" s="65">
        <v>2023</v>
      </c>
      <c r="L32" s="123">
        <v>2024</v>
      </c>
      <c r="M32" s="65">
        <v>2025</v>
      </c>
    </row>
    <row r="33" spans="1:13" ht="12.95" customHeight="1" x14ac:dyDescent="0.2">
      <c r="A33" s="604"/>
    </row>
    <row r="34" spans="1:13" ht="12.95" customHeight="1" x14ac:dyDescent="0.2">
      <c r="A34" s="130" t="s">
        <v>578</v>
      </c>
      <c r="B34" s="618">
        <v>24702.3</v>
      </c>
      <c r="C34" s="95">
        <v>32403</v>
      </c>
      <c r="D34" s="95">
        <v>29569.200000000001</v>
      </c>
      <c r="E34" s="95">
        <v>28565.9</v>
      </c>
      <c r="F34" s="95">
        <v>31468.7</v>
      </c>
      <c r="G34" s="95">
        <v>34304.300000000003</v>
      </c>
      <c r="H34" s="7">
        <v>43870.9</v>
      </c>
      <c r="I34" s="7">
        <v>52677.599999999999</v>
      </c>
      <c r="J34" s="7">
        <v>92597.6</v>
      </c>
      <c r="K34" s="7">
        <v>107372.8</v>
      </c>
      <c r="L34" s="70">
        <v>174188.1</v>
      </c>
      <c r="M34" s="70">
        <v>220178.7</v>
      </c>
    </row>
    <row r="35" spans="1:13" ht="24" x14ac:dyDescent="0.2">
      <c r="A35" s="225" t="s">
        <v>1388</v>
      </c>
      <c r="B35" s="618">
        <v>8882.7106000000003</v>
      </c>
      <c r="C35" s="95">
        <v>9119</v>
      </c>
      <c r="D35" s="95">
        <v>4935.7</v>
      </c>
      <c r="E35" s="95">
        <v>4679.5018</v>
      </c>
      <c r="F35" s="95">
        <v>5389.8593000000001</v>
      </c>
      <c r="G35" s="95">
        <v>5794.7084000000004</v>
      </c>
      <c r="H35" s="7">
        <v>11057.5</v>
      </c>
      <c r="I35" s="7">
        <v>16995.900000000001</v>
      </c>
      <c r="J35" s="7">
        <v>34715.199999999997</v>
      </c>
      <c r="K35" s="7">
        <v>38741.5</v>
      </c>
      <c r="L35" s="70">
        <v>79196.3</v>
      </c>
      <c r="M35" s="70">
        <v>96344.6</v>
      </c>
    </row>
    <row r="36" spans="1:13" ht="12.95" customHeight="1" x14ac:dyDescent="0.2">
      <c r="A36" s="172" t="s">
        <v>1</v>
      </c>
      <c r="B36" s="618">
        <v>8926.3744000000006</v>
      </c>
      <c r="C36" s="95">
        <v>9342.2000000000007</v>
      </c>
      <c r="D36" s="95">
        <v>5654.6</v>
      </c>
      <c r="E36" s="95">
        <v>5322.3462</v>
      </c>
      <c r="F36" s="95">
        <v>5918.9865999999993</v>
      </c>
      <c r="G36" s="95">
        <v>6714.2592999999997</v>
      </c>
      <c r="H36" s="7">
        <v>12609.1</v>
      </c>
      <c r="I36" s="7">
        <v>17065</v>
      </c>
      <c r="J36" s="7">
        <v>34826.400000000001</v>
      </c>
      <c r="K36" s="7">
        <v>38764.1</v>
      </c>
      <c r="L36" s="70">
        <v>79196.3</v>
      </c>
      <c r="M36" s="70">
        <v>96719.6</v>
      </c>
    </row>
    <row r="37" spans="1:13" ht="12.95" customHeight="1" x14ac:dyDescent="0.2">
      <c r="A37" s="130" t="s">
        <v>579</v>
      </c>
      <c r="B37" s="618">
        <v>43.663800000000002</v>
      </c>
      <c r="C37" s="95">
        <v>223.2</v>
      </c>
      <c r="D37" s="95">
        <v>718.9</v>
      </c>
      <c r="E37" s="95">
        <v>642.84440000000006</v>
      </c>
      <c r="F37" s="95">
        <v>529.12729999999999</v>
      </c>
      <c r="G37" s="95">
        <v>919.55090000000007</v>
      </c>
      <c r="H37" s="7">
        <v>1551.5</v>
      </c>
      <c r="I37" s="7">
        <v>69</v>
      </c>
      <c r="J37" s="7">
        <v>111.1</v>
      </c>
      <c r="K37" s="7">
        <v>22.6</v>
      </c>
      <c r="L37" s="70" t="s">
        <v>33</v>
      </c>
      <c r="M37" s="70">
        <v>374.9</v>
      </c>
    </row>
    <row r="38" spans="1:13" ht="12.95" customHeight="1" x14ac:dyDescent="0.2">
      <c r="A38" s="179" t="s">
        <v>580</v>
      </c>
      <c r="B38" s="618">
        <v>15819.6</v>
      </c>
      <c r="C38" s="95">
        <v>23284</v>
      </c>
      <c r="D38" s="95">
        <v>24649.3</v>
      </c>
      <c r="E38" s="95">
        <v>23902.647199999999</v>
      </c>
      <c r="F38" s="95">
        <v>26079.253399999998</v>
      </c>
      <c r="G38" s="95">
        <v>28510.173199999997</v>
      </c>
      <c r="H38" s="7">
        <v>32813.599999999999</v>
      </c>
      <c r="I38" s="7">
        <v>35677.599999999999</v>
      </c>
      <c r="J38" s="7">
        <v>57844.4</v>
      </c>
      <c r="K38" s="7">
        <v>68640.100000000006</v>
      </c>
      <c r="L38" s="70">
        <v>94914.6</v>
      </c>
      <c r="M38" s="70">
        <v>123762.3</v>
      </c>
    </row>
    <row r="39" spans="1:13" ht="12.95" customHeight="1" x14ac:dyDescent="0.2">
      <c r="A39" s="130" t="s">
        <v>11</v>
      </c>
      <c r="B39" s="618">
        <v>6590.8815999999997</v>
      </c>
      <c r="C39" s="95">
        <v>7553.1</v>
      </c>
      <c r="D39" s="95">
        <v>8581.7000000000007</v>
      </c>
      <c r="E39" s="95">
        <v>8886.1</v>
      </c>
      <c r="F39" s="95">
        <v>9165.2000000000007</v>
      </c>
      <c r="G39" s="95">
        <v>9715.2730500000016</v>
      </c>
      <c r="H39" s="7">
        <v>10436.5</v>
      </c>
      <c r="I39" s="7">
        <v>11385.9</v>
      </c>
      <c r="J39" s="7">
        <v>12692.8</v>
      </c>
      <c r="K39" s="7">
        <v>15147.3</v>
      </c>
      <c r="L39" s="70">
        <v>20296.3</v>
      </c>
      <c r="M39" s="70">
        <v>26397.3</v>
      </c>
    </row>
    <row r="40" spans="1:13" ht="12.95" customHeight="1" x14ac:dyDescent="0.2">
      <c r="A40" s="130" t="s">
        <v>267</v>
      </c>
      <c r="B40" s="618">
        <v>11969.5</v>
      </c>
      <c r="C40" s="95">
        <v>16788.400000000001</v>
      </c>
      <c r="D40" s="95">
        <v>19642.099999999999</v>
      </c>
      <c r="E40" s="95">
        <v>23426.2</v>
      </c>
      <c r="F40" s="95">
        <v>24900.7</v>
      </c>
      <c r="G40" s="95">
        <v>30049.4</v>
      </c>
      <c r="H40" s="7">
        <v>32617.1</v>
      </c>
      <c r="I40" s="7">
        <v>38355</v>
      </c>
      <c r="J40" s="7">
        <v>47022.2</v>
      </c>
      <c r="K40" s="7">
        <v>63518.7</v>
      </c>
      <c r="L40" s="7">
        <v>76941.8</v>
      </c>
      <c r="M40" s="7">
        <v>166463.1</v>
      </c>
    </row>
    <row r="41" spans="1:13" ht="12.95" customHeight="1" thickBot="1" x14ac:dyDescent="0.25">
      <c r="A41" s="134"/>
      <c r="B41" s="100"/>
      <c r="C41" s="100"/>
      <c r="D41" s="100"/>
      <c r="E41" s="100"/>
      <c r="F41" s="100"/>
      <c r="G41" s="100"/>
      <c r="H41" s="73"/>
      <c r="I41" s="73"/>
      <c r="J41" s="73"/>
      <c r="K41" s="73"/>
      <c r="L41" s="957"/>
      <c r="M41" s="957"/>
    </row>
    <row r="42" spans="1:13" ht="12.95" customHeight="1" x14ac:dyDescent="0.2">
      <c r="H42" s="1"/>
      <c r="I42" s="1"/>
      <c r="J42" s="1"/>
      <c r="L42" s="197"/>
      <c r="M42" s="197"/>
    </row>
    <row r="43" spans="1:13" ht="12.95" customHeight="1" x14ac:dyDescent="0.2">
      <c r="A43" s="136" t="s">
        <v>14</v>
      </c>
      <c r="H43" s="1"/>
      <c r="I43" s="1"/>
      <c r="J43" s="1"/>
      <c r="L43" s="197"/>
      <c r="M43" s="197"/>
    </row>
    <row r="44" spans="1:13" ht="12.95" customHeight="1" x14ac:dyDescent="0.2">
      <c r="A44" s="130" t="s">
        <v>587</v>
      </c>
      <c r="B44" s="62">
        <v>25</v>
      </c>
      <c r="C44" s="62">
        <v>25</v>
      </c>
      <c r="D44" s="62">
        <v>26</v>
      </c>
      <c r="E44" s="62">
        <v>26</v>
      </c>
      <c r="F44" s="62">
        <v>26</v>
      </c>
      <c r="G44" s="62">
        <v>25</v>
      </c>
      <c r="H44" s="1">
        <v>24</v>
      </c>
      <c r="I44" s="1">
        <v>24</v>
      </c>
      <c r="J44" s="1">
        <v>24</v>
      </c>
      <c r="K44" s="1">
        <v>24</v>
      </c>
      <c r="L44" s="197">
        <v>22</v>
      </c>
      <c r="M44" s="197">
        <v>23</v>
      </c>
    </row>
    <row r="45" spans="1:13" ht="12.95" customHeight="1" x14ac:dyDescent="0.2">
      <c r="A45" s="619" t="s">
        <v>588</v>
      </c>
      <c r="B45" s="62">
        <v>2</v>
      </c>
      <c r="C45" s="62">
        <v>7</v>
      </c>
      <c r="D45" s="62">
        <v>8</v>
      </c>
      <c r="E45" s="62">
        <v>5</v>
      </c>
      <c r="F45" s="62">
        <v>4</v>
      </c>
      <c r="G45" s="62">
        <v>5</v>
      </c>
      <c r="H45" s="1">
        <v>1</v>
      </c>
      <c r="I45" s="1">
        <v>3</v>
      </c>
      <c r="J45" s="1">
        <v>1</v>
      </c>
      <c r="K45" s="1">
        <v>1</v>
      </c>
      <c r="L45" s="197" t="s">
        <v>33</v>
      </c>
      <c r="M45" s="197">
        <v>2</v>
      </c>
    </row>
    <row r="46" spans="1:13" ht="12.95" customHeight="1" x14ac:dyDescent="0.2">
      <c r="A46" s="619"/>
    </row>
    <row r="47" spans="1:13" ht="12.95" customHeight="1" x14ac:dyDescent="0.2">
      <c r="A47" s="619"/>
    </row>
    <row r="48" spans="1:13" ht="13.5" x14ac:dyDescent="0.2">
      <c r="A48" s="620" t="s">
        <v>589</v>
      </c>
    </row>
    <row r="49" spans="1:1" ht="15.95" customHeight="1" x14ac:dyDescent="0.2">
      <c r="A49" s="621"/>
    </row>
    <row r="50" spans="1:1" ht="12.95" customHeight="1" x14ac:dyDescent="0.2">
      <c r="A50" s="622"/>
    </row>
  </sheetData>
  <hyperlinks>
    <hyperlink ref="A1" location="Мазмуну!A1" display="МАЗМУНУНА  кайтуу" xr:uid="{00000000-0004-0000-9800-000000000000}"/>
  </hyperlinks>
  <pageMargins left="0.98425196850393704" right="0.78740157480314965" top="0.98425196850393704" bottom="0.98425196850393704" header="0.51181102362204722" footer="0.51181102362204722"/>
  <pageSetup paperSize="9" orientation="portrait" horizontalDpi="120" verticalDpi="144"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M58"/>
  <sheetViews>
    <sheetView workbookViewId="0"/>
  </sheetViews>
  <sheetFormatPr defaultColWidth="9.28515625" defaultRowHeight="12.95" customHeight="1" x14ac:dyDescent="0.2"/>
  <cols>
    <col min="1" max="1" width="39.42578125" style="135" customWidth="1"/>
    <col min="2" max="2" width="8.28515625" style="62" hidden="1" customWidth="1"/>
    <col min="3" max="3" width="8.85546875" style="62" hidden="1" customWidth="1"/>
    <col min="4" max="6" width="9.28515625" style="62" hidden="1" customWidth="1"/>
    <col min="7" max="8" width="10.140625" style="62" hidden="1" customWidth="1"/>
    <col min="9" max="11" width="10.140625" style="62" customWidth="1"/>
    <col min="12" max="13" width="9.140625" style="1" customWidth="1"/>
    <col min="14" max="16384" width="9.28515625" style="62"/>
  </cols>
  <sheetData>
    <row r="1" spans="1:13" s="6" customFormat="1" ht="12.95" customHeight="1" x14ac:dyDescent="0.2">
      <c r="A1" s="952" t="s">
        <v>1375</v>
      </c>
      <c r="L1" s="24"/>
      <c r="M1" s="24"/>
    </row>
    <row r="2" spans="1:13" s="599" customFormat="1" ht="15" customHeight="1" x14ac:dyDescent="0.2">
      <c r="A2" s="191" t="s">
        <v>590</v>
      </c>
      <c r="L2" s="1"/>
      <c r="M2" s="1"/>
    </row>
    <row r="3" spans="1:13" ht="18" customHeight="1" thickBot="1" x14ac:dyDescent="0.25">
      <c r="A3" s="195" t="s">
        <v>184</v>
      </c>
    </row>
    <row r="4" spans="1:13" s="136" customFormat="1" ht="18" customHeight="1" thickBot="1" x14ac:dyDescent="0.25">
      <c r="A4" s="623"/>
      <c r="B4" s="123">
        <v>2014</v>
      </c>
      <c r="C4" s="123">
        <v>2015</v>
      </c>
      <c r="D4" s="123">
        <v>2016</v>
      </c>
      <c r="E4" s="123">
        <v>2017</v>
      </c>
      <c r="F4" s="123">
        <v>2018</v>
      </c>
      <c r="G4" s="123">
        <v>2019</v>
      </c>
      <c r="H4" s="123">
        <v>2020</v>
      </c>
      <c r="I4" s="123">
        <v>2021</v>
      </c>
      <c r="J4" s="123">
        <v>2022</v>
      </c>
      <c r="K4" s="123">
        <v>2023</v>
      </c>
      <c r="L4" s="65">
        <v>2024</v>
      </c>
      <c r="M4" s="65">
        <v>2025</v>
      </c>
    </row>
    <row r="5" spans="1:13" s="136" customFormat="1" ht="5.45" customHeight="1" x14ac:dyDescent="0.2">
      <c r="A5" s="604"/>
      <c r="L5" s="67"/>
      <c r="M5" s="67"/>
    </row>
    <row r="6" spans="1:13" ht="12.95" customHeight="1" x14ac:dyDescent="0.2">
      <c r="A6" s="130" t="s">
        <v>578</v>
      </c>
      <c r="B6" s="95">
        <v>1195.5</v>
      </c>
      <c r="C6" s="95">
        <v>1156.3</v>
      </c>
      <c r="D6" s="95">
        <v>1113</v>
      </c>
      <c r="E6" s="95">
        <v>1209.5999999999999</v>
      </c>
      <c r="F6" s="95">
        <v>1281.5</v>
      </c>
      <c r="G6" s="95">
        <v>1537</v>
      </c>
      <c r="H6" s="7">
        <v>1532.4</v>
      </c>
      <c r="I6" s="7">
        <v>1461.5</v>
      </c>
      <c r="J6" s="7">
        <v>2730.1</v>
      </c>
      <c r="K6" s="7">
        <v>3576.9</v>
      </c>
      <c r="L6" s="7">
        <v>6634.8</v>
      </c>
      <c r="M6" s="7">
        <v>11626.2</v>
      </c>
    </row>
    <row r="7" spans="1:13" ht="12.95" customHeight="1" x14ac:dyDescent="0.2">
      <c r="A7" s="130" t="s">
        <v>0</v>
      </c>
      <c r="B7" s="95">
        <v>64.099999999999994</v>
      </c>
      <c r="C7" s="95">
        <v>215.6</v>
      </c>
      <c r="D7" s="95">
        <v>-31.1</v>
      </c>
      <c r="E7" s="95">
        <v>40</v>
      </c>
      <c r="F7" s="95">
        <v>47.9</v>
      </c>
      <c r="G7" s="95">
        <v>99.1</v>
      </c>
      <c r="H7" s="7">
        <v>207.3</v>
      </c>
      <c r="I7" s="7">
        <v>127.1</v>
      </c>
      <c r="J7" s="7">
        <v>127.4</v>
      </c>
      <c r="K7" s="7">
        <v>207.6</v>
      </c>
      <c r="L7" s="7">
        <v>538.20000000000005</v>
      </c>
      <c r="M7" s="7">
        <v>578.79999999999995</v>
      </c>
    </row>
    <row r="8" spans="1:13" ht="24" x14ac:dyDescent="0.2">
      <c r="A8" s="225" t="s">
        <v>1388</v>
      </c>
      <c r="B8" s="624">
        <v>192.6</v>
      </c>
      <c r="C8" s="624">
        <v>351.1</v>
      </c>
      <c r="D8" s="624">
        <v>66.2</v>
      </c>
      <c r="E8" s="624">
        <v>131.69999999999999</v>
      </c>
      <c r="F8" s="624">
        <v>177.6</v>
      </c>
      <c r="G8" s="624">
        <v>195.4</v>
      </c>
      <c r="H8" s="16">
        <v>274.8</v>
      </c>
      <c r="I8" s="16">
        <v>256.60000000000002</v>
      </c>
      <c r="J8" s="16">
        <v>378.3</v>
      </c>
      <c r="K8" s="16">
        <v>418.8</v>
      </c>
      <c r="L8" s="70">
        <v>1253.4000000000001</v>
      </c>
      <c r="M8" s="70">
        <v>2090.9</v>
      </c>
    </row>
    <row r="9" spans="1:13" s="86" customFormat="1" ht="12.95" customHeight="1" x14ac:dyDescent="0.2">
      <c r="A9" s="172" t="s">
        <v>1</v>
      </c>
      <c r="B9" s="624">
        <v>222.9</v>
      </c>
      <c r="C9" s="624">
        <v>375.2</v>
      </c>
      <c r="D9" s="624">
        <v>132.5</v>
      </c>
      <c r="E9" s="624">
        <v>151.69999999999999</v>
      </c>
      <c r="F9" s="624">
        <v>205.9</v>
      </c>
      <c r="G9" s="624">
        <v>219.7</v>
      </c>
      <c r="H9" s="16">
        <v>284.8</v>
      </c>
      <c r="I9" s="16">
        <v>257</v>
      </c>
      <c r="J9" s="16">
        <v>380.6</v>
      </c>
      <c r="K9" s="16">
        <v>424.4</v>
      </c>
      <c r="L9" s="70">
        <v>1257.4000000000001</v>
      </c>
      <c r="M9" s="70">
        <v>2103.1</v>
      </c>
    </row>
    <row r="10" spans="1:13" ht="12.95" customHeight="1" x14ac:dyDescent="0.2">
      <c r="A10" s="130" t="s">
        <v>579</v>
      </c>
      <c r="B10" s="624">
        <v>30.3</v>
      </c>
      <c r="C10" s="624">
        <v>24.1</v>
      </c>
      <c r="D10" s="624">
        <v>66.3</v>
      </c>
      <c r="E10" s="624">
        <v>20</v>
      </c>
      <c r="F10" s="624">
        <v>28.3</v>
      </c>
      <c r="G10" s="624">
        <v>24.2</v>
      </c>
      <c r="H10" s="16">
        <v>10</v>
      </c>
      <c r="I10" s="16">
        <v>0.4</v>
      </c>
      <c r="J10" s="16">
        <v>2.2999999999999998</v>
      </c>
      <c r="K10" s="16">
        <v>-5.7</v>
      </c>
      <c r="L10" s="70">
        <v>4</v>
      </c>
      <c r="M10" s="70">
        <v>12.2</v>
      </c>
    </row>
    <row r="11" spans="1:13" ht="12.95" customHeight="1" x14ac:dyDescent="0.2">
      <c r="A11" s="179" t="s">
        <v>580</v>
      </c>
      <c r="B11" s="119">
        <v>1067</v>
      </c>
      <c r="C11" s="119">
        <v>1020.8</v>
      </c>
      <c r="D11" s="119">
        <v>1015.7</v>
      </c>
      <c r="E11" s="119">
        <v>1117.9000000000001</v>
      </c>
      <c r="F11" s="119">
        <v>1151.8</v>
      </c>
      <c r="G11" s="119">
        <v>1440.6</v>
      </c>
      <c r="H11" s="70">
        <v>1464.8</v>
      </c>
      <c r="I11" s="70">
        <v>1331.9</v>
      </c>
      <c r="J11" s="70">
        <v>2479.1999999999998</v>
      </c>
      <c r="K11" s="70">
        <v>3365.8</v>
      </c>
      <c r="L11" s="70">
        <v>5919.6</v>
      </c>
      <c r="M11" s="70">
        <v>10114.1</v>
      </c>
    </row>
    <row r="12" spans="1:13" ht="12" x14ac:dyDescent="0.2">
      <c r="A12" s="130" t="s">
        <v>11</v>
      </c>
      <c r="B12" s="95">
        <v>244.6</v>
      </c>
      <c r="C12" s="95">
        <v>259.60000000000002</v>
      </c>
      <c r="D12" s="95">
        <v>295</v>
      </c>
      <c r="E12" s="95">
        <v>306.3</v>
      </c>
      <c r="F12" s="95">
        <v>396.3</v>
      </c>
      <c r="G12" s="95">
        <v>469.9</v>
      </c>
      <c r="H12" s="7">
        <v>547.79999999999995</v>
      </c>
      <c r="I12" s="7">
        <v>563.4</v>
      </c>
      <c r="J12" s="7">
        <v>479.5</v>
      </c>
      <c r="K12" s="7">
        <v>529.9</v>
      </c>
      <c r="L12" s="7">
        <v>676.4</v>
      </c>
      <c r="M12" s="7">
        <v>882.7</v>
      </c>
    </row>
    <row r="13" spans="1:13" ht="13.9" customHeight="1" x14ac:dyDescent="0.2">
      <c r="A13" s="130" t="s">
        <v>267</v>
      </c>
      <c r="B13" s="95">
        <v>1945.2</v>
      </c>
      <c r="C13" s="95">
        <v>2389.3000000000002</v>
      </c>
      <c r="D13" s="95">
        <v>2522.9</v>
      </c>
      <c r="E13" s="95">
        <v>3027.9</v>
      </c>
      <c r="F13" s="95">
        <v>3112.3</v>
      </c>
      <c r="G13" s="95">
        <v>3103.9</v>
      </c>
      <c r="H13" s="7">
        <v>3063.6</v>
      </c>
      <c r="I13" s="7">
        <v>3035.8</v>
      </c>
      <c r="J13" s="7">
        <v>3013.6</v>
      </c>
      <c r="K13" s="7">
        <v>3970.4</v>
      </c>
      <c r="L13" s="7">
        <v>4165.8</v>
      </c>
      <c r="M13" s="7">
        <v>4502.8</v>
      </c>
    </row>
    <row r="14" spans="1:13" s="117" customFormat="1" ht="6.4" customHeight="1" thickBot="1" x14ac:dyDescent="0.25">
      <c r="A14" s="118"/>
      <c r="B14" s="118"/>
      <c r="C14" s="118"/>
      <c r="D14" s="118"/>
      <c r="E14" s="118"/>
      <c r="F14" s="118"/>
      <c r="G14" s="118"/>
      <c r="H14" s="625"/>
      <c r="I14" s="625"/>
      <c r="J14" s="625"/>
      <c r="K14" s="625"/>
      <c r="L14" s="625"/>
      <c r="M14" s="625"/>
    </row>
    <row r="15" spans="1:13" s="117" customFormat="1" ht="5.65" customHeight="1" x14ac:dyDescent="0.2">
      <c r="A15" s="86"/>
      <c r="B15" s="86"/>
      <c r="C15" s="86"/>
      <c r="D15" s="86"/>
      <c r="E15" s="86"/>
      <c r="F15" s="86"/>
      <c r="G15" s="86"/>
      <c r="H15" s="626"/>
      <c r="I15" s="626"/>
      <c r="J15" s="626"/>
      <c r="K15" s="626"/>
      <c r="L15" s="626"/>
      <c r="M15" s="626"/>
    </row>
    <row r="16" spans="1:13" s="117" customFormat="1" ht="12.95" customHeight="1" x14ac:dyDescent="0.2">
      <c r="A16" s="135" t="s">
        <v>14</v>
      </c>
      <c r="B16" s="95"/>
      <c r="C16" s="95"/>
      <c r="D16" s="95"/>
      <c r="E16" s="95"/>
      <c r="F16" s="95"/>
      <c r="G16" s="95"/>
      <c r="H16" s="627"/>
      <c r="I16" s="627"/>
      <c r="J16" s="627"/>
      <c r="K16" s="627"/>
      <c r="L16" s="627"/>
      <c r="M16" s="627"/>
    </row>
    <row r="17" spans="1:13" s="610" customFormat="1" ht="12.95" customHeight="1" x14ac:dyDescent="0.2">
      <c r="A17" s="628" t="s">
        <v>591</v>
      </c>
      <c r="B17" s="608">
        <v>21</v>
      </c>
      <c r="C17" s="608">
        <v>22</v>
      </c>
      <c r="D17" s="608">
        <v>24</v>
      </c>
      <c r="E17" s="608">
        <v>23</v>
      </c>
      <c r="F17" s="608">
        <v>22</v>
      </c>
      <c r="G17" s="608">
        <v>20</v>
      </c>
      <c r="H17" s="629">
        <v>15</v>
      </c>
      <c r="I17" s="629">
        <v>14</v>
      </c>
      <c r="J17" s="629">
        <v>15</v>
      </c>
      <c r="K17" s="629">
        <v>16</v>
      </c>
      <c r="L17" s="629">
        <v>16</v>
      </c>
      <c r="M17" s="629">
        <v>19</v>
      </c>
    </row>
    <row r="18" spans="1:13" s="610" customFormat="1" ht="12.95" customHeight="1" x14ac:dyDescent="0.2">
      <c r="A18" s="619" t="s">
        <v>588</v>
      </c>
      <c r="B18" s="608">
        <v>2</v>
      </c>
      <c r="C18" s="608">
        <v>5</v>
      </c>
      <c r="D18" s="608">
        <v>8</v>
      </c>
      <c r="E18" s="608">
        <v>4</v>
      </c>
      <c r="F18" s="608">
        <v>7</v>
      </c>
      <c r="G18" s="608">
        <v>4</v>
      </c>
      <c r="H18" s="629">
        <v>1</v>
      </c>
      <c r="I18" s="629">
        <v>1</v>
      </c>
      <c r="J18" s="629">
        <v>2</v>
      </c>
      <c r="K18" s="629">
        <v>2</v>
      </c>
      <c r="L18" s="629">
        <v>2</v>
      </c>
      <c r="M18" s="629">
        <v>2</v>
      </c>
    </row>
    <row r="19" spans="1:13" s="117" customFormat="1" ht="9.1999999999999993" customHeight="1" x14ac:dyDescent="0.2">
      <c r="B19" s="86"/>
      <c r="C19" s="86"/>
      <c r="D19" s="86"/>
      <c r="E19" s="86"/>
      <c r="F19" s="86"/>
      <c r="G19" s="86"/>
      <c r="H19" s="86"/>
      <c r="I19" s="86"/>
      <c r="J19" s="86"/>
      <c r="K19" s="86"/>
      <c r="L19" s="626"/>
      <c r="M19" s="626"/>
    </row>
    <row r="20" spans="1:13" s="117" customFormat="1" ht="9.1999999999999993" customHeight="1" x14ac:dyDescent="0.2">
      <c r="B20" s="86"/>
      <c r="C20" s="86"/>
      <c r="D20" s="86"/>
      <c r="E20" s="86"/>
      <c r="F20" s="86"/>
      <c r="G20" s="86"/>
      <c r="H20" s="86"/>
      <c r="I20" s="86"/>
      <c r="J20" s="86"/>
      <c r="K20" s="86"/>
      <c r="L20" s="626"/>
      <c r="M20" s="626"/>
    </row>
    <row r="21" spans="1:13" s="599" customFormat="1" ht="18" customHeight="1" x14ac:dyDescent="0.2">
      <c r="A21" s="191" t="s">
        <v>592</v>
      </c>
      <c r="L21" s="1"/>
      <c r="M21" s="1"/>
    </row>
    <row r="22" spans="1:13" ht="18" customHeight="1" thickBot="1" x14ac:dyDescent="0.25">
      <c r="A22" s="195" t="s">
        <v>191</v>
      </c>
    </row>
    <row r="23" spans="1:13" s="136" customFormat="1" ht="18" customHeight="1" thickBot="1" x14ac:dyDescent="0.25">
      <c r="A23" s="623"/>
      <c r="B23" s="123">
        <v>2014</v>
      </c>
      <c r="C23" s="123">
        <v>2015</v>
      </c>
      <c r="D23" s="123">
        <v>2016</v>
      </c>
      <c r="E23" s="123">
        <v>2017</v>
      </c>
      <c r="F23" s="123">
        <v>2018</v>
      </c>
      <c r="G23" s="123">
        <v>2019</v>
      </c>
      <c r="H23" s="123">
        <v>2020</v>
      </c>
      <c r="I23" s="123">
        <v>2021</v>
      </c>
      <c r="J23" s="123">
        <v>2022</v>
      </c>
      <c r="K23" s="123">
        <v>2023</v>
      </c>
      <c r="L23" s="65">
        <v>2024</v>
      </c>
      <c r="M23" s="65">
        <v>2025</v>
      </c>
    </row>
    <row r="24" spans="1:13" s="136" customFormat="1" ht="3.75" customHeight="1" x14ac:dyDescent="0.2">
      <c r="A24" s="604"/>
      <c r="L24" s="67"/>
      <c r="M24" s="67"/>
    </row>
    <row r="25" spans="1:13" s="610" customFormat="1" ht="12.95" customHeight="1" x14ac:dyDescent="0.2">
      <c r="A25" s="130" t="s">
        <v>578</v>
      </c>
      <c r="B25" s="198">
        <v>5.5</v>
      </c>
      <c r="C25" s="198">
        <v>12.2</v>
      </c>
      <c r="D25" s="198">
        <v>8.1999999999999993</v>
      </c>
      <c r="E25" s="198">
        <v>5.7</v>
      </c>
      <c r="F25" s="198">
        <v>7.8</v>
      </c>
      <c r="G25" s="198">
        <v>8.1999999999999993</v>
      </c>
      <c r="H25" s="630">
        <v>8.6</v>
      </c>
      <c r="I25" s="630">
        <v>5.9</v>
      </c>
      <c r="J25" s="630">
        <v>6</v>
      </c>
      <c r="K25" s="630">
        <v>7.2</v>
      </c>
      <c r="L25" s="630">
        <v>7.4</v>
      </c>
      <c r="M25" s="630">
        <v>11</v>
      </c>
    </row>
    <row r="26" spans="1:13" s="610" customFormat="1" ht="12.95" customHeight="1" x14ac:dyDescent="0.2">
      <c r="A26" s="130" t="s">
        <v>0</v>
      </c>
      <c r="B26" s="198"/>
      <c r="C26" s="198">
        <v>-9.2299999999999952E-2</v>
      </c>
      <c r="D26" s="198">
        <v>8.4000000000000012E-3</v>
      </c>
      <c r="E26" s="198">
        <v>0.50619999999999998</v>
      </c>
      <c r="F26" s="198">
        <v>3.2000000000000002E-3</v>
      </c>
      <c r="G26" s="198">
        <v>8.6999999999999994E-3</v>
      </c>
      <c r="H26" s="16" t="s">
        <v>33</v>
      </c>
      <c r="I26" s="16">
        <v>0</v>
      </c>
      <c r="J26" s="16">
        <v>-0.3</v>
      </c>
      <c r="K26" s="16">
        <v>-0.4</v>
      </c>
      <c r="L26" s="16" t="s">
        <v>33</v>
      </c>
      <c r="M26" s="16">
        <v>0.5</v>
      </c>
    </row>
    <row r="27" spans="1:13" s="610" customFormat="1" ht="24" x14ac:dyDescent="0.2">
      <c r="A27" s="225" t="s">
        <v>1388</v>
      </c>
      <c r="B27" s="198">
        <v>3.2040999999999999</v>
      </c>
      <c r="C27" s="198">
        <v>4.3</v>
      </c>
      <c r="D27" s="198">
        <v>5.3</v>
      </c>
      <c r="E27" s="198">
        <v>4.4000000000000004</v>
      </c>
      <c r="F27" s="198">
        <v>5.4775</v>
      </c>
      <c r="G27" s="198">
        <v>5.9</v>
      </c>
      <c r="H27" s="630">
        <v>6.9</v>
      </c>
      <c r="I27" s="630">
        <v>4.0999999999999996</v>
      </c>
      <c r="J27" s="630">
        <v>4.0999999999999996</v>
      </c>
      <c r="K27" s="630">
        <v>5.6</v>
      </c>
      <c r="L27" s="630">
        <v>6</v>
      </c>
      <c r="M27" s="630">
        <v>5.4</v>
      </c>
    </row>
    <row r="28" spans="1:13" s="610" customFormat="1" ht="12.95" customHeight="1" x14ac:dyDescent="0.2">
      <c r="A28" s="172" t="s">
        <v>1</v>
      </c>
      <c r="B28" s="198">
        <v>3.2084000000000001</v>
      </c>
      <c r="C28" s="198">
        <v>4.3</v>
      </c>
      <c r="D28" s="198">
        <v>5.3</v>
      </c>
      <c r="E28" s="198">
        <v>4.4000000000000004</v>
      </c>
      <c r="F28" s="198">
        <v>5.4775</v>
      </c>
      <c r="G28" s="198">
        <v>5.9</v>
      </c>
      <c r="H28" s="630">
        <v>6.9</v>
      </c>
      <c r="I28" s="630">
        <v>4.0999999999999996</v>
      </c>
      <c r="J28" s="630">
        <v>4.0999999999999996</v>
      </c>
      <c r="K28" s="630">
        <v>5.6</v>
      </c>
      <c r="L28" s="630">
        <v>6.1</v>
      </c>
      <c r="M28" s="630">
        <v>6.1</v>
      </c>
    </row>
    <row r="29" spans="1:13" s="610" customFormat="1" ht="12.95" customHeight="1" x14ac:dyDescent="0.2">
      <c r="A29" s="130" t="s">
        <v>579</v>
      </c>
      <c r="B29" s="198">
        <v>4.3E-3</v>
      </c>
      <c r="C29" s="198">
        <v>0</v>
      </c>
      <c r="D29" s="198">
        <v>0</v>
      </c>
      <c r="E29" s="198">
        <v>0</v>
      </c>
      <c r="F29" s="624" t="s">
        <v>33</v>
      </c>
      <c r="G29" s="624">
        <v>0</v>
      </c>
      <c r="H29" s="16" t="s">
        <v>33</v>
      </c>
      <c r="I29" s="16" t="s">
        <v>33</v>
      </c>
      <c r="J29" s="16">
        <v>0</v>
      </c>
      <c r="K29" s="16">
        <v>0</v>
      </c>
      <c r="L29" s="16">
        <v>0</v>
      </c>
      <c r="M29" s="16">
        <v>0.7</v>
      </c>
    </row>
    <row r="30" spans="1:13" s="610" customFormat="1" ht="12.95" customHeight="1" x14ac:dyDescent="0.2">
      <c r="A30" s="179" t="s">
        <v>580</v>
      </c>
      <c r="B30" s="198">
        <v>2.1663999999999999</v>
      </c>
      <c r="C30" s="198">
        <v>7.8</v>
      </c>
      <c r="D30" s="198">
        <v>2.9</v>
      </c>
      <c r="E30" s="198">
        <v>1.9</v>
      </c>
      <c r="F30" s="198">
        <v>2.2988000000000004</v>
      </c>
      <c r="G30" s="198">
        <v>2.4</v>
      </c>
      <c r="H30" s="630">
        <v>1.7</v>
      </c>
      <c r="I30" s="630">
        <v>1.8</v>
      </c>
      <c r="J30" s="630">
        <v>1.5</v>
      </c>
      <c r="K30" s="630">
        <v>1.2</v>
      </c>
      <c r="L30" s="630">
        <v>1.4</v>
      </c>
      <c r="M30" s="630">
        <v>6</v>
      </c>
    </row>
    <row r="31" spans="1:13" s="610" customFormat="1" ht="12.95" customHeight="1" x14ac:dyDescent="0.2">
      <c r="A31" s="130" t="s">
        <v>11</v>
      </c>
      <c r="B31" s="198">
        <v>4.4000000000000004</v>
      </c>
      <c r="C31" s="198">
        <v>4.4000000000000004</v>
      </c>
      <c r="D31" s="198">
        <v>4.3</v>
      </c>
      <c r="E31" s="198">
        <v>4.3</v>
      </c>
      <c r="F31" s="198">
        <v>4.3</v>
      </c>
      <c r="G31" s="198">
        <v>4.3</v>
      </c>
      <c r="H31" s="16" t="s">
        <v>33</v>
      </c>
      <c r="I31" s="16" t="s">
        <v>33</v>
      </c>
      <c r="J31" s="16" t="s">
        <v>33</v>
      </c>
      <c r="K31" s="16" t="s">
        <v>33</v>
      </c>
      <c r="L31" s="16" t="s">
        <v>33</v>
      </c>
      <c r="M31" s="16" t="s">
        <v>33</v>
      </c>
    </row>
    <row r="32" spans="1:13" s="198" customFormat="1" ht="13.9" customHeight="1" x14ac:dyDescent="0.2">
      <c r="A32" s="130" t="s">
        <v>267</v>
      </c>
      <c r="B32" s="198">
        <v>12.5</v>
      </c>
      <c r="C32" s="198">
        <v>12.5</v>
      </c>
      <c r="D32" s="198">
        <v>12.5</v>
      </c>
      <c r="E32" s="198">
        <v>12.5</v>
      </c>
      <c r="F32" s="198">
        <v>12.5</v>
      </c>
      <c r="G32" s="198">
        <v>12.7</v>
      </c>
      <c r="H32" s="630">
        <v>6</v>
      </c>
      <c r="I32" s="630">
        <v>6</v>
      </c>
      <c r="J32" s="630">
        <v>6</v>
      </c>
      <c r="K32" s="630">
        <v>6</v>
      </c>
      <c r="L32" s="630">
        <v>6</v>
      </c>
      <c r="M32" s="630">
        <v>6</v>
      </c>
    </row>
    <row r="33" spans="1:13" ht="4.3499999999999996" customHeight="1" thickBot="1" x14ac:dyDescent="0.25">
      <c r="A33" s="134"/>
      <c r="B33" s="100"/>
      <c r="C33" s="100"/>
      <c r="D33" s="100"/>
      <c r="E33" s="100"/>
      <c r="F33" s="100"/>
      <c r="G33" s="100"/>
      <c r="H33" s="73"/>
      <c r="I33" s="73"/>
      <c r="J33" s="73"/>
      <c r="K33" s="73"/>
      <c r="L33" s="73"/>
      <c r="M33" s="73"/>
    </row>
    <row r="34" spans="1:13" ht="4.3499999999999996" customHeight="1" x14ac:dyDescent="0.2">
      <c r="H34" s="1"/>
      <c r="I34" s="1"/>
      <c r="J34" s="1"/>
      <c r="K34" s="1"/>
    </row>
    <row r="35" spans="1:13" ht="12.95" customHeight="1" x14ac:dyDescent="0.2">
      <c r="A35" s="135" t="s">
        <v>14</v>
      </c>
      <c r="B35" s="610"/>
      <c r="C35" s="610"/>
      <c r="D35" s="610"/>
      <c r="E35" s="610"/>
      <c r="H35" s="1"/>
      <c r="I35" s="1"/>
      <c r="J35" s="1"/>
      <c r="K35" s="1"/>
    </row>
    <row r="36" spans="1:13" s="608" customFormat="1" ht="12.95" customHeight="1" x14ac:dyDescent="0.2">
      <c r="A36" s="619" t="s">
        <v>593</v>
      </c>
      <c r="B36" s="608">
        <v>6</v>
      </c>
      <c r="C36" s="608">
        <v>6</v>
      </c>
      <c r="D36" s="608">
        <v>6</v>
      </c>
      <c r="E36" s="608">
        <v>6</v>
      </c>
      <c r="F36" s="608">
        <v>6</v>
      </c>
      <c r="G36" s="608">
        <v>6</v>
      </c>
      <c r="H36" s="629">
        <v>3</v>
      </c>
      <c r="I36" s="629">
        <v>2</v>
      </c>
      <c r="J36" s="629">
        <v>2</v>
      </c>
      <c r="K36" s="629">
        <v>2</v>
      </c>
      <c r="L36" s="629">
        <v>2</v>
      </c>
      <c r="M36" s="629">
        <v>2</v>
      </c>
    </row>
    <row r="37" spans="1:13" s="608" customFormat="1" ht="12.95" customHeight="1" x14ac:dyDescent="0.2">
      <c r="A37" s="619" t="s">
        <v>594</v>
      </c>
      <c r="B37" s="608">
        <v>1</v>
      </c>
      <c r="C37" s="608">
        <v>1</v>
      </c>
      <c r="D37" s="608">
        <v>1</v>
      </c>
      <c r="E37" s="608">
        <v>1</v>
      </c>
      <c r="F37" s="631" t="s">
        <v>33</v>
      </c>
      <c r="G37" s="631">
        <v>1</v>
      </c>
      <c r="H37" s="632" t="s">
        <v>33</v>
      </c>
      <c r="I37" s="632" t="s">
        <v>33</v>
      </c>
      <c r="J37" s="632">
        <v>1</v>
      </c>
      <c r="K37" s="632">
        <v>1</v>
      </c>
      <c r="L37" s="632">
        <v>1</v>
      </c>
      <c r="M37" s="632">
        <v>1</v>
      </c>
    </row>
    <row r="38" spans="1:13" ht="9.75" customHeight="1" x14ac:dyDescent="0.2"/>
    <row r="39" spans="1:13" ht="9.1999999999999993" customHeight="1" x14ac:dyDescent="0.2"/>
    <row r="40" spans="1:13" s="599" customFormat="1" ht="18" customHeight="1" x14ac:dyDescent="0.2">
      <c r="A40" s="191" t="s">
        <v>595</v>
      </c>
      <c r="L40" s="1"/>
      <c r="M40" s="1"/>
    </row>
    <row r="41" spans="1:13" s="599" customFormat="1" ht="18" customHeight="1" x14ac:dyDescent="0.2">
      <c r="A41" s="191" t="s">
        <v>183</v>
      </c>
      <c r="L41" s="1"/>
      <c r="M41" s="1"/>
    </row>
    <row r="42" spans="1:13" ht="18" customHeight="1" thickBot="1" x14ac:dyDescent="0.25">
      <c r="A42" s="195" t="s">
        <v>184</v>
      </c>
    </row>
    <row r="43" spans="1:13" s="136" customFormat="1" ht="18" customHeight="1" thickBot="1" x14ac:dyDescent="0.25">
      <c r="A43" s="623"/>
      <c r="B43" s="123">
        <v>2014</v>
      </c>
      <c r="C43" s="123">
        <v>2015</v>
      </c>
      <c r="D43" s="123">
        <v>2016</v>
      </c>
      <c r="E43" s="123">
        <v>2017</v>
      </c>
      <c r="F43" s="123">
        <v>2018</v>
      </c>
      <c r="G43" s="123">
        <v>2019</v>
      </c>
      <c r="H43" s="123">
        <v>2020</v>
      </c>
      <c r="I43" s="123">
        <v>2021</v>
      </c>
      <c r="J43" s="123">
        <v>2022</v>
      </c>
      <c r="K43" s="123">
        <v>2023</v>
      </c>
      <c r="L43" s="65">
        <v>2024</v>
      </c>
      <c r="M43" s="65">
        <v>2025</v>
      </c>
    </row>
    <row r="44" spans="1:13" s="136" customFormat="1" ht="9.75" customHeight="1" x14ac:dyDescent="0.2">
      <c r="A44" s="604"/>
      <c r="L44" s="67"/>
      <c r="M44" s="67"/>
    </row>
    <row r="45" spans="1:13" s="610" customFormat="1" ht="12.95" customHeight="1" x14ac:dyDescent="0.2">
      <c r="A45" s="130" t="s">
        <v>578</v>
      </c>
      <c r="B45" s="119">
        <v>7108.7280999999994</v>
      </c>
      <c r="C45" s="119">
        <v>5252.9</v>
      </c>
      <c r="D45" s="119">
        <v>4027.1</v>
      </c>
      <c r="E45" s="119">
        <v>4323.7049000000006</v>
      </c>
      <c r="F45" s="119">
        <v>5583.6</v>
      </c>
      <c r="G45" s="95">
        <v>7312.1453000000001</v>
      </c>
      <c r="H45" s="7">
        <v>7627.1</v>
      </c>
      <c r="I45" s="7">
        <v>9685.4</v>
      </c>
      <c r="J45" s="7">
        <v>10522.6</v>
      </c>
      <c r="K45" s="7">
        <v>13579.8</v>
      </c>
      <c r="L45" s="7">
        <v>17315.599999999999</v>
      </c>
      <c r="M45" s="7">
        <v>20809.599999999999</v>
      </c>
    </row>
    <row r="46" spans="1:13" s="610" customFormat="1" ht="24" x14ac:dyDescent="0.2">
      <c r="A46" s="131" t="s">
        <v>54</v>
      </c>
      <c r="B46" s="119">
        <v>870.88490000000002</v>
      </c>
      <c r="C46" s="119">
        <v>828.53680000000008</v>
      </c>
      <c r="D46" s="119">
        <v>1308.9000000000001</v>
      </c>
      <c r="E46" s="119">
        <v>1558.5398</v>
      </c>
      <c r="F46" s="119">
        <v>2065.7705000000001</v>
      </c>
      <c r="G46" s="95">
        <v>2749.6552000000001</v>
      </c>
      <c r="H46" s="7">
        <v>2796.6</v>
      </c>
      <c r="I46" s="7">
        <v>3246.6</v>
      </c>
      <c r="J46" s="7">
        <v>3749</v>
      </c>
      <c r="K46" s="7">
        <v>4561.7</v>
      </c>
      <c r="L46" s="7">
        <v>5001.5</v>
      </c>
      <c r="M46" s="7">
        <v>6714.5</v>
      </c>
    </row>
    <row r="47" spans="1:13" s="610" customFormat="1" ht="12.95" customHeight="1" x14ac:dyDescent="0.2">
      <c r="A47" s="172" t="s">
        <v>1</v>
      </c>
      <c r="B47" s="119">
        <v>1127.3153</v>
      </c>
      <c r="C47" s="119">
        <v>977.18949999999995</v>
      </c>
      <c r="D47" s="119">
        <v>1426.3</v>
      </c>
      <c r="E47" s="119">
        <v>1624.4941000000001</v>
      </c>
      <c r="F47" s="119">
        <v>2124.3698999999997</v>
      </c>
      <c r="G47" s="95">
        <v>2841.7587000000003</v>
      </c>
      <c r="H47" s="7">
        <v>2948.7</v>
      </c>
      <c r="I47" s="7">
        <v>3416.8</v>
      </c>
      <c r="J47" s="7">
        <v>3813.8</v>
      </c>
      <c r="K47" s="7">
        <v>4836.1000000000004</v>
      </c>
      <c r="L47" s="7">
        <v>5475.2</v>
      </c>
      <c r="M47" s="7">
        <v>7294</v>
      </c>
    </row>
    <row r="48" spans="1:13" s="610" customFormat="1" ht="12.95" customHeight="1" x14ac:dyDescent="0.2">
      <c r="A48" s="130" t="s">
        <v>579</v>
      </c>
      <c r="B48" s="119">
        <v>256.43040000000002</v>
      </c>
      <c r="C48" s="119">
        <v>148.65270000000001</v>
      </c>
      <c r="D48" s="119">
        <v>117.4</v>
      </c>
      <c r="E48" s="119">
        <v>65.954300000000003</v>
      </c>
      <c r="F48" s="119">
        <v>58.599400000000003</v>
      </c>
      <c r="G48" s="95">
        <v>92.103499999999997</v>
      </c>
      <c r="H48" s="7">
        <v>152.1</v>
      </c>
      <c r="I48" s="7">
        <v>170.2</v>
      </c>
      <c r="J48" s="7">
        <v>64.900000000000006</v>
      </c>
      <c r="K48" s="7">
        <v>274.39999999999998</v>
      </c>
      <c r="L48" s="7">
        <v>473.7</v>
      </c>
      <c r="M48" s="7">
        <v>579.6</v>
      </c>
    </row>
    <row r="49" spans="1:13" s="610" customFormat="1" ht="12.95" customHeight="1" x14ac:dyDescent="0.2">
      <c r="A49" s="179" t="s">
        <v>580</v>
      </c>
      <c r="B49" s="119">
        <v>6237.5788000000002</v>
      </c>
      <c r="C49" s="119">
        <v>4424.2407000000003</v>
      </c>
      <c r="D49" s="119">
        <v>2717.8</v>
      </c>
      <c r="E49" s="119">
        <v>2763.8760000000002</v>
      </c>
      <c r="F49" s="119">
        <v>3514.3987000000002</v>
      </c>
      <c r="G49" s="95">
        <v>4539.5555000000004</v>
      </c>
      <c r="H49" s="7">
        <v>4830.3999999999996</v>
      </c>
      <c r="I49" s="7">
        <v>6439.4</v>
      </c>
      <c r="J49" s="7">
        <v>6768.3</v>
      </c>
      <c r="K49" s="7">
        <v>9013.6</v>
      </c>
      <c r="L49" s="7">
        <v>12296.3</v>
      </c>
      <c r="M49" s="7">
        <v>14088.5</v>
      </c>
    </row>
    <row r="50" spans="1:13" s="633" customFormat="1" ht="12.95" customHeight="1" x14ac:dyDescent="0.2">
      <c r="A50" s="130" t="s">
        <v>11</v>
      </c>
      <c r="B50" s="119">
        <v>785.4</v>
      </c>
      <c r="C50" s="119">
        <v>580.20000000000005</v>
      </c>
      <c r="D50" s="119">
        <v>276.39999999999998</v>
      </c>
      <c r="E50" s="119">
        <v>292.8</v>
      </c>
      <c r="F50" s="119">
        <v>320.5</v>
      </c>
      <c r="G50" s="95">
        <v>390.2</v>
      </c>
      <c r="H50" s="7">
        <v>428.1</v>
      </c>
      <c r="I50" s="7">
        <v>459.4</v>
      </c>
      <c r="J50" s="7">
        <v>589.6</v>
      </c>
      <c r="K50" s="7">
        <v>727.3</v>
      </c>
      <c r="L50" s="7">
        <v>940.8</v>
      </c>
      <c r="M50" s="7">
        <v>1127.7</v>
      </c>
    </row>
    <row r="51" spans="1:13" s="634" customFormat="1" ht="13.9" customHeight="1" x14ac:dyDescent="0.2">
      <c r="A51" s="130" t="s">
        <v>267</v>
      </c>
      <c r="B51" s="119">
        <v>5362.6256000000003</v>
      </c>
      <c r="C51" s="119">
        <v>4719.5</v>
      </c>
      <c r="D51" s="119">
        <v>4010.7</v>
      </c>
      <c r="E51" s="119">
        <v>4108.3999999999996</v>
      </c>
      <c r="F51" s="119">
        <v>4249.8999999999996</v>
      </c>
      <c r="G51" s="95">
        <v>5426.4449999999997</v>
      </c>
      <c r="H51" s="7">
        <v>5394.1</v>
      </c>
      <c r="I51" s="7">
        <v>5565.3</v>
      </c>
      <c r="J51" s="7">
        <v>6093.4</v>
      </c>
      <c r="K51" s="7">
        <v>7817.8</v>
      </c>
      <c r="L51" s="7">
        <v>13977.8</v>
      </c>
      <c r="M51" s="7">
        <v>16079.7</v>
      </c>
    </row>
    <row r="52" spans="1:13" ht="5.45" customHeight="1" thickBot="1" x14ac:dyDescent="0.25">
      <c r="A52" s="134"/>
      <c r="B52" s="100"/>
      <c r="C52" s="100"/>
      <c r="D52" s="100"/>
      <c r="E52" s="100"/>
      <c r="F52" s="100"/>
      <c r="G52" s="100"/>
      <c r="H52" s="73"/>
      <c r="I52" s="73"/>
      <c r="J52" s="73"/>
      <c r="K52" s="73"/>
      <c r="L52" s="73"/>
      <c r="M52" s="73"/>
    </row>
    <row r="53" spans="1:13" ht="5.65" customHeight="1" x14ac:dyDescent="0.2">
      <c r="H53" s="1"/>
      <c r="I53" s="1"/>
      <c r="J53" s="1"/>
      <c r="K53" s="1"/>
    </row>
    <row r="54" spans="1:13" ht="12.95" customHeight="1" x14ac:dyDescent="0.2">
      <c r="A54" s="135" t="s">
        <v>14</v>
      </c>
      <c r="H54" s="1"/>
      <c r="I54" s="1"/>
      <c r="J54" s="1"/>
      <c r="K54" s="1"/>
    </row>
    <row r="55" spans="1:13" s="608" customFormat="1" ht="23.45" customHeight="1" x14ac:dyDescent="0.2">
      <c r="A55" s="635" t="s">
        <v>596</v>
      </c>
      <c r="B55" s="175">
        <v>738</v>
      </c>
      <c r="C55" s="175">
        <v>659</v>
      </c>
      <c r="D55" s="175">
        <v>618</v>
      </c>
      <c r="E55" s="175">
        <v>611</v>
      </c>
      <c r="F55" s="175">
        <v>626</v>
      </c>
      <c r="G55" s="175">
        <v>608</v>
      </c>
      <c r="H55" s="636">
        <v>600</v>
      </c>
      <c r="I55" s="636">
        <v>580</v>
      </c>
      <c r="J55" s="636">
        <v>594</v>
      </c>
      <c r="K55" s="636">
        <v>621</v>
      </c>
      <c r="L55" s="636">
        <v>586</v>
      </c>
      <c r="M55" s="636">
        <v>532</v>
      </c>
    </row>
    <row r="56" spans="1:13" s="608" customFormat="1" ht="12.95" customHeight="1" x14ac:dyDescent="0.2">
      <c r="A56" s="619" t="s">
        <v>594</v>
      </c>
      <c r="B56" s="175">
        <v>127</v>
      </c>
      <c r="C56" s="175">
        <v>128</v>
      </c>
      <c r="D56" s="175">
        <v>119</v>
      </c>
      <c r="E56" s="175">
        <v>114</v>
      </c>
      <c r="F56" s="175">
        <v>107</v>
      </c>
      <c r="G56" s="175">
        <v>95</v>
      </c>
      <c r="H56" s="636">
        <v>119</v>
      </c>
      <c r="I56" s="636">
        <v>92</v>
      </c>
      <c r="J56" s="636">
        <v>87</v>
      </c>
      <c r="K56" s="636">
        <v>84</v>
      </c>
      <c r="L56" s="636">
        <v>96</v>
      </c>
      <c r="M56" s="636">
        <v>80</v>
      </c>
    </row>
    <row r="58" spans="1:13" ht="12.95" customHeight="1" x14ac:dyDescent="0.2">
      <c r="L58" s="76"/>
      <c r="M58" s="76"/>
    </row>
  </sheetData>
  <hyperlinks>
    <hyperlink ref="A1" location="Мазмуну!A1" display="МАЗМУНУНА  кайтуу" xr:uid="{00000000-0004-0000-9900-000000000000}"/>
  </hyperlinks>
  <pageMargins left="0.78740157480314965" right="0.78740157480314965" top="0.98425196850393704" bottom="0.98425196850393704" header="0.51181102362204722" footer="0.51181102362204722"/>
  <pageSetup paperSize="9" orientation="portrait" horizontalDpi="120" verticalDpi="144"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M93"/>
  <sheetViews>
    <sheetView workbookViewId="0">
      <selection activeCell="M42" sqref="M42"/>
    </sheetView>
  </sheetViews>
  <sheetFormatPr defaultColWidth="9.140625" defaultRowHeight="12.95" customHeight="1" x14ac:dyDescent="0.2"/>
  <cols>
    <col min="1" max="1" width="38.7109375" style="135" customWidth="1"/>
    <col min="2" max="2" width="9.28515625" style="62" hidden="1" customWidth="1"/>
    <col min="3" max="5" width="8.85546875" style="62" hidden="1" customWidth="1"/>
    <col min="6" max="6" width="9.42578125" style="62" hidden="1" customWidth="1"/>
    <col min="7" max="8" width="9.85546875" style="62" hidden="1" customWidth="1"/>
    <col min="9" max="13" width="9.85546875" style="62" customWidth="1"/>
    <col min="14" max="241" width="9.140625" style="62"/>
    <col min="242" max="242" width="36.7109375" style="62" customWidth="1"/>
    <col min="243" max="257" width="0" style="62" hidden="1" customWidth="1"/>
    <col min="258" max="258" width="9.28515625" style="62" customWidth="1"/>
    <col min="259" max="259" width="9.140625" style="62" customWidth="1"/>
    <col min="260" max="260" width="9.7109375" style="62" customWidth="1"/>
    <col min="261" max="261" width="9.140625" style="62" customWidth="1"/>
    <col min="262" max="262" width="10" style="62" customWidth="1"/>
    <col min="263" max="266" width="9.140625" style="62" customWidth="1"/>
    <col min="267" max="497" width="9.140625" style="62"/>
    <col min="498" max="498" width="36.7109375" style="62" customWidth="1"/>
    <col min="499" max="513" width="0" style="62" hidden="1" customWidth="1"/>
    <col min="514" max="514" width="9.28515625" style="62" customWidth="1"/>
    <col min="515" max="515" width="9.140625" style="62" customWidth="1"/>
    <col min="516" max="516" width="9.7109375" style="62" customWidth="1"/>
    <col min="517" max="517" width="9.140625" style="62" customWidth="1"/>
    <col min="518" max="518" width="10" style="62" customWidth="1"/>
    <col min="519" max="522" width="9.140625" style="62" customWidth="1"/>
    <col min="523" max="753" width="9.140625" style="62"/>
    <col min="754" max="754" width="36.7109375" style="62" customWidth="1"/>
    <col min="755" max="769" width="0" style="62" hidden="1" customWidth="1"/>
    <col min="770" max="770" width="9.28515625" style="62" customWidth="1"/>
    <col min="771" max="771" width="9.140625" style="62" customWidth="1"/>
    <col min="772" max="772" width="9.7109375" style="62" customWidth="1"/>
    <col min="773" max="773" width="9.140625" style="62" customWidth="1"/>
    <col min="774" max="774" width="10" style="62" customWidth="1"/>
    <col min="775" max="778" width="9.140625" style="62" customWidth="1"/>
    <col min="779" max="1009" width="9.140625" style="62"/>
    <col min="1010" max="1010" width="36.7109375" style="62" customWidth="1"/>
    <col min="1011" max="1025" width="0" style="62" hidden="1" customWidth="1"/>
    <col min="1026" max="1026" width="9.28515625" style="62" customWidth="1"/>
    <col min="1027" max="1027" width="9.140625" style="62" customWidth="1"/>
    <col min="1028" max="1028" width="9.7109375" style="62" customWidth="1"/>
    <col min="1029" max="1029" width="9.140625" style="62" customWidth="1"/>
    <col min="1030" max="1030" width="10" style="62" customWidth="1"/>
    <col min="1031" max="1034" width="9.140625" style="62" customWidth="1"/>
    <col min="1035" max="1265" width="9.140625" style="62"/>
    <col min="1266" max="1266" width="36.7109375" style="62" customWidth="1"/>
    <col min="1267" max="1281" width="0" style="62" hidden="1" customWidth="1"/>
    <col min="1282" max="1282" width="9.28515625" style="62" customWidth="1"/>
    <col min="1283" max="1283" width="9.140625" style="62" customWidth="1"/>
    <col min="1284" max="1284" width="9.7109375" style="62" customWidth="1"/>
    <col min="1285" max="1285" width="9.140625" style="62" customWidth="1"/>
    <col min="1286" max="1286" width="10" style="62" customWidth="1"/>
    <col min="1287" max="1290" width="9.140625" style="62" customWidth="1"/>
    <col min="1291" max="1521" width="9.140625" style="62"/>
    <col min="1522" max="1522" width="36.7109375" style="62" customWidth="1"/>
    <col min="1523" max="1537" width="0" style="62" hidden="1" customWidth="1"/>
    <col min="1538" max="1538" width="9.28515625" style="62" customWidth="1"/>
    <col min="1539" max="1539" width="9.140625" style="62" customWidth="1"/>
    <col min="1540" max="1540" width="9.7109375" style="62" customWidth="1"/>
    <col min="1541" max="1541" width="9.140625" style="62" customWidth="1"/>
    <col min="1542" max="1542" width="10" style="62" customWidth="1"/>
    <col min="1543" max="1546" width="9.140625" style="62" customWidth="1"/>
    <col min="1547" max="1777" width="9.140625" style="62"/>
    <col min="1778" max="1778" width="36.7109375" style="62" customWidth="1"/>
    <col min="1779" max="1793" width="0" style="62" hidden="1" customWidth="1"/>
    <col min="1794" max="1794" width="9.28515625" style="62" customWidth="1"/>
    <col min="1795" max="1795" width="9.140625" style="62" customWidth="1"/>
    <col min="1796" max="1796" width="9.7109375" style="62" customWidth="1"/>
    <col min="1797" max="1797" width="9.140625" style="62" customWidth="1"/>
    <col min="1798" max="1798" width="10" style="62" customWidth="1"/>
    <col min="1799" max="1802" width="9.140625" style="62" customWidth="1"/>
    <col min="1803" max="2033" width="9.140625" style="62"/>
    <col min="2034" max="2034" width="36.7109375" style="62" customWidth="1"/>
    <col min="2035" max="2049" width="0" style="62" hidden="1" customWidth="1"/>
    <col min="2050" max="2050" width="9.28515625" style="62" customWidth="1"/>
    <col min="2051" max="2051" width="9.140625" style="62" customWidth="1"/>
    <col min="2052" max="2052" width="9.7109375" style="62" customWidth="1"/>
    <col min="2053" max="2053" width="9.140625" style="62" customWidth="1"/>
    <col min="2054" max="2054" width="10" style="62" customWidth="1"/>
    <col min="2055" max="2058" width="9.140625" style="62" customWidth="1"/>
    <col min="2059" max="2289" width="9.140625" style="62"/>
    <col min="2290" max="2290" width="36.7109375" style="62" customWidth="1"/>
    <col min="2291" max="2305" width="0" style="62" hidden="1" customWidth="1"/>
    <col min="2306" max="2306" width="9.28515625" style="62" customWidth="1"/>
    <col min="2307" max="2307" width="9.140625" style="62" customWidth="1"/>
    <col min="2308" max="2308" width="9.7109375" style="62" customWidth="1"/>
    <col min="2309" max="2309" width="9.140625" style="62" customWidth="1"/>
    <col min="2310" max="2310" width="10" style="62" customWidth="1"/>
    <col min="2311" max="2314" width="9.140625" style="62" customWidth="1"/>
    <col min="2315" max="2545" width="9.140625" style="62"/>
    <col min="2546" max="2546" width="36.7109375" style="62" customWidth="1"/>
    <col min="2547" max="2561" width="0" style="62" hidden="1" customWidth="1"/>
    <col min="2562" max="2562" width="9.28515625" style="62" customWidth="1"/>
    <col min="2563" max="2563" width="9.140625" style="62" customWidth="1"/>
    <col min="2564" max="2564" width="9.7109375" style="62" customWidth="1"/>
    <col min="2565" max="2565" width="9.140625" style="62" customWidth="1"/>
    <col min="2566" max="2566" width="10" style="62" customWidth="1"/>
    <col min="2567" max="2570" width="9.140625" style="62" customWidth="1"/>
    <col min="2571" max="2801" width="9.140625" style="62"/>
    <col min="2802" max="2802" width="36.7109375" style="62" customWidth="1"/>
    <col min="2803" max="2817" width="0" style="62" hidden="1" customWidth="1"/>
    <col min="2818" max="2818" width="9.28515625" style="62" customWidth="1"/>
    <col min="2819" max="2819" width="9.140625" style="62" customWidth="1"/>
    <col min="2820" max="2820" width="9.7109375" style="62" customWidth="1"/>
    <col min="2821" max="2821" width="9.140625" style="62" customWidth="1"/>
    <col min="2822" max="2822" width="10" style="62" customWidth="1"/>
    <col min="2823" max="2826" width="9.140625" style="62" customWidth="1"/>
    <col min="2827" max="3057" width="9.140625" style="62"/>
    <col min="3058" max="3058" width="36.7109375" style="62" customWidth="1"/>
    <col min="3059" max="3073" width="0" style="62" hidden="1" customWidth="1"/>
    <col min="3074" max="3074" width="9.28515625" style="62" customWidth="1"/>
    <col min="3075" max="3075" width="9.140625" style="62" customWidth="1"/>
    <col min="3076" max="3076" width="9.7109375" style="62" customWidth="1"/>
    <col min="3077" max="3077" width="9.140625" style="62" customWidth="1"/>
    <col min="3078" max="3078" width="10" style="62" customWidth="1"/>
    <col min="3079" max="3082" width="9.140625" style="62" customWidth="1"/>
    <col min="3083" max="3313" width="9.140625" style="62"/>
    <col min="3314" max="3314" width="36.7109375" style="62" customWidth="1"/>
    <col min="3315" max="3329" width="0" style="62" hidden="1" customWidth="1"/>
    <col min="3330" max="3330" width="9.28515625" style="62" customWidth="1"/>
    <col min="3331" max="3331" width="9.140625" style="62" customWidth="1"/>
    <col min="3332" max="3332" width="9.7109375" style="62" customWidth="1"/>
    <col min="3333" max="3333" width="9.140625" style="62" customWidth="1"/>
    <col min="3334" max="3334" width="10" style="62" customWidth="1"/>
    <col min="3335" max="3338" width="9.140625" style="62" customWidth="1"/>
    <col min="3339" max="3569" width="9.140625" style="62"/>
    <col min="3570" max="3570" width="36.7109375" style="62" customWidth="1"/>
    <col min="3571" max="3585" width="0" style="62" hidden="1" customWidth="1"/>
    <col min="3586" max="3586" width="9.28515625" style="62" customWidth="1"/>
    <col min="3587" max="3587" width="9.140625" style="62" customWidth="1"/>
    <col min="3588" max="3588" width="9.7109375" style="62" customWidth="1"/>
    <col min="3589" max="3589" width="9.140625" style="62" customWidth="1"/>
    <col min="3590" max="3590" width="10" style="62" customWidth="1"/>
    <col min="3591" max="3594" width="9.140625" style="62" customWidth="1"/>
    <col min="3595" max="3825" width="9.140625" style="62"/>
    <col min="3826" max="3826" width="36.7109375" style="62" customWidth="1"/>
    <col min="3827" max="3841" width="0" style="62" hidden="1" customWidth="1"/>
    <col min="3842" max="3842" width="9.28515625" style="62" customWidth="1"/>
    <col min="3843" max="3843" width="9.140625" style="62" customWidth="1"/>
    <col min="3844" max="3844" width="9.7109375" style="62" customWidth="1"/>
    <col min="3845" max="3845" width="9.140625" style="62" customWidth="1"/>
    <col min="3846" max="3846" width="10" style="62" customWidth="1"/>
    <col min="3847" max="3850" width="9.140625" style="62" customWidth="1"/>
    <col min="3851" max="4081" width="9.140625" style="62"/>
    <col min="4082" max="4082" width="36.7109375" style="62" customWidth="1"/>
    <col min="4083" max="4097" width="0" style="62" hidden="1" customWidth="1"/>
    <col min="4098" max="4098" width="9.28515625" style="62" customWidth="1"/>
    <col min="4099" max="4099" width="9.140625" style="62" customWidth="1"/>
    <col min="4100" max="4100" width="9.7109375" style="62" customWidth="1"/>
    <col min="4101" max="4101" width="9.140625" style="62" customWidth="1"/>
    <col min="4102" max="4102" width="10" style="62" customWidth="1"/>
    <col min="4103" max="4106" width="9.140625" style="62" customWidth="1"/>
    <col min="4107" max="4337" width="9.140625" style="62"/>
    <col min="4338" max="4338" width="36.7109375" style="62" customWidth="1"/>
    <col min="4339" max="4353" width="0" style="62" hidden="1" customWidth="1"/>
    <col min="4354" max="4354" width="9.28515625" style="62" customWidth="1"/>
    <col min="4355" max="4355" width="9.140625" style="62" customWidth="1"/>
    <col min="4356" max="4356" width="9.7109375" style="62" customWidth="1"/>
    <col min="4357" max="4357" width="9.140625" style="62" customWidth="1"/>
    <col min="4358" max="4358" width="10" style="62" customWidth="1"/>
    <col min="4359" max="4362" width="9.140625" style="62" customWidth="1"/>
    <col min="4363" max="4593" width="9.140625" style="62"/>
    <col min="4594" max="4594" width="36.7109375" style="62" customWidth="1"/>
    <col min="4595" max="4609" width="0" style="62" hidden="1" customWidth="1"/>
    <col min="4610" max="4610" width="9.28515625" style="62" customWidth="1"/>
    <col min="4611" max="4611" width="9.140625" style="62" customWidth="1"/>
    <col min="4612" max="4612" width="9.7109375" style="62" customWidth="1"/>
    <col min="4613" max="4613" width="9.140625" style="62" customWidth="1"/>
    <col min="4614" max="4614" width="10" style="62" customWidth="1"/>
    <col min="4615" max="4618" width="9.140625" style="62" customWidth="1"/>
    <col min="4619" max="4849" width="9.140625" style="62"/>
    <col min="4850" max="4850" width="36.7109375" style="62" customWidth="1"/>
    <col min="4851" max="4865" width="0" style="62" hidden="1" customWidth="1"/>
    <col min="4866" max="4866" width="9.28515625" style="62" customWidth="1"/>
    <col min="4867" max="4867" width="9.140625" style="62" customWidth="1"/>
    <col min="4868" max="4868" width="9.7109375" style="62" customWidth="1"/>
    <col min="4869" max="4869" width="9.140625" style="62" customWidth="1"/>
    <col min="4870" max="4870" width="10" style="62" customWidth="1"/>
    <col min="4871" max="4874" width="9.140625" style="62" customWidth="1"/>
    <col min="4875" max="5105" width="9.140625" style="62"/>
    <col min="5106" max="5106" width="36.7109375" style="62" customWidth="1"/>
    <col min="5107" max="5121" width="0" style="62" hidden="1" customWidth="1"/>
    <col min="5122" max="5122" width="9.28515625" style="62" customWidth="1"/>
    <col min="5123" max="5123" width="9.140625" style="62" customWidth="1"/>
    <col min="5124" max="5124" width="9.7109375" style="62" customWidth="1"/>
    <col min="5125" max="5125" width="9.140625" style="62" customWidth="1"/>
    <col min="5126" max="5126" width="10" style="62" customWidth="1"/>
    <col min="5127" max="5130" width="9.140625" style="62" customWidth="1"/>
    <col min="5131" max="5361" width="9.140625" style="62"/>
    <col min="5362" max="5362" width="36.7109375" style="62" customWidth="1"/>
    <col min="5363" max="5377" width="0" style="62" hidden="1" customWidth="1"/>
    <col min="5378" max="5378" width="9.28515625" style="62" customWidth="1"/>
    <col min="5379" max="5379" width="9.140625" style="62" customWidth="1"/>
    <col min="5380" max="5380" width="9.7109375" style="62" customWidth="1"/>
    <col min="5381" max="5381" width="9.140625" style="62" customWidth="1"/>
    <col min="5382" max="5382" width="10" style="62" customWidth="1"/>
    <col min="5383" max="5386" width="9.140625" style="62" customWidth="1"/>
    <col min="5387" max="5617" width="9.140625" style="62"/>
    <col min="5618" max="5618" width="36.7109375" style="62" customWidth="1"/>
    <col min="5619" max="5633" width="0" style="62" hidden="1" customWidth="1"/>
    <col min="5634" max="5634" width="9.28515625" style="62" customWidth="1"/>
    <col min="5635" max="5635" width="9.140625" style="62" customWidth="1"/>
    <col min="5636" max="5636" width="9.7109375" style="62" customWidth="1"/>
    <col min="5637" max="5637" width="9.140625" style="62" customWidth="1"/>
    <col min="5638" max="5638" width="10" style="62" customWidth="1"/>
    <col min="5639" max="5642" width="9.140625" style="62" customWidth="1"/>
    <col min="5643" max="5873" width="9.140625" style="62"/>
    <col min="5874" max="5874" width="36.7109375" style="62" customWidth="1"/>
    <col min="5875" max="5889" width="0" style="62" hidden="1" customWidth="1"/>
    <col min="5890" max="5890" width="9.28515625" style="62" customWidth="1"/>
    <col min="5891" max="5891" width="9.140625" style="62" customWidth="1"/>
    <col min="5892" max="5892" width="9.7109375" style="62" customWidth="1"/>
    <col min="5893" max="5893" width="9.140625" style="62" customWidth="1"/>
    <col min="5894" max="5894" width="10" style="62" customWidth="1"/>
    <col min="5895" max="5898" width="9.140625" style="62" customWidth="1"/>
    <col min="5899" max="6129" width="9.140625" style="62"/>
    <col min="6130" max="6130" width="36.7109375" style="62" customWidth="1"/>
    <col min="6131" max="6145" width="0" style="62" hidden="1" customWidth="1"/>
    <col min="6146" max="6146" width="9.28515625" style="62" customWidth="1"/>
    <col min="6147" max="6147" width="9.140625" style="62" customWidth="1"/>
    <col min="6148" max="6148" width="9.7109375" style="62" customWidth="1"/>
    <col min="6149" max="6149" width="9.140625" style="62" customWidth="1"/>
    <col min="6150" max="6150" width="10" style="62" customWidth="1"/>
    <col min="6151" max="6154" width="9.140625" style="62" customWidth="1"/>
    <col min="6155" max="6385" width="9.140625" style="62"/>
    <col min="6386" max="6386" width="36.7109375" style="62" customWidth="1"/>
    <col min="6387" max="6401" width="0" style="62" hidden="1" customWidth="1"/>
    <col min="6402" max="6402" width="9.28515625" style="62" customWidth="1"/>
    <col min="6403" max="6403" width="9.140625" style="62" customWidth="1"/>
    <col min="6404" max="6404" width="9.7109375" style="62" customWidth="1"/>
    <col min="6405" max="6405" width="9.140625" style="62" customWidth="1"/>
    <col min="6406" max="6406" width="10" style="62" customWidth="1"/>
    <col min="6407" max="6410" width="9.140625" style="62" customWidth="1"/>
    <col min="6411" max="6641" width="9.140625" style="62"/>
    <col min="6642" max="6642" width="36.7109375" style="62" customWidth="1"/>
    <col min="6643" max="6657" width="0" style="62" hidden="1" customWidth="1"/>
    <col min="6658" max="6658" width="9.28515625" style="62" customWidth="1"/>
    <col min="6659" max="6659" width="9.140625" style="62" customWidth="1"/>
    <col min="6660" max="6660" width="9.7109375" style="62" customWidth="1"/>
    <col min="6661" max="6661" width="9.140625" style="62" customWidth="1"/>
    <col min="6662" max="6662" width="10" style="62" customWidth="1"/>
    <col min="6663" max="6666" width="9.140625" style="62" customWidth="1"/>
    <col min="6667" max="6897" width="9.140625" style="62"/>
    <col min="6898" max="6898" width="36.7109375" style="62" customWidth="1"/>
    <col min="6899" max="6913" width="0" style="62" hidden="1" customWidth="1"/>
    <col min="6914" max="6914" width="9.28515625" style="62" customWidth="1"/>
    <col min="6915" max="6915" width="9.140625" style="62" customWidth="1"/>
    <col min="6916" max="6916" width="9.7109375" style="62" customWidth="1"/>
    <col min="6917" max="6917" width="9.140625" style="62" customWidth="1"/>
    <col min="6918" max="6918" width="10" style="62" customWidth="1"/>
    <col min="6919" max="6922" width="9.140625" style="62" customWidth="1"/>
    <col min="6923" max="7153" width="9.140625" style="62"/>
    <col min="7154" max="7154" width="36.7109375" style="62" customWidth="1"/>
    <col min="7155" max="7169" width="0" style="62" hidden="1" customWidth="1"/>
    <col min="7170" max="7170" width="9.28515625" style="62" customWidth="1"/>
    <col min="7171" max="7171" width="9.140625" style="62" customWidth="1"/>
    <col min="7172" max="7172" width="9.7109375" style="62" customWidth="1"/>
    <col min="7173" max="7173" width="9.140625" style="62" customWidth="1"/>
    <col min="7174" max="7174" width="10" style="62" customWidth="1"/>
    <col min="7175" max="7178" width="9.140625" style="62" customWidth="1"/>
    <col min="7179" max="7409" width="9.140625" style="62"/>
    <col min="7410" max="7410" width="36.7109375" style="62" customWidth="1"/>
    <col min="7411" max="7425" width="0" style="62" hidden="1" customWidth="1"/>
    <col min="7426" max="7426" width="9.28515625" style="62" customWidth="1"/>
    <col min="7427" max="7427" width="9.140625" style="62" customWidth="1"/>
    <col min="7428" max="7428" width="9.7109375" style="62" customWidth="1"/>
    <col min="7429" max="7429" width="9.140625" style="62" customWidth="1"/>
    <col min="7430" max="7430" width="10" style="62" customWidth="1"/>
    <col min="7431" max="7434" width="9.140625" style="62" customWidth="1"/>
    <col min="7435" max="7665" width="9.140625" style="62"/>
    <col min="7666" max="7666" width="36.7109375" style="62" customWidth="1"/>
    <col min="7667" max="7681" width="0" style="62" hidden="1" customWidth="1"/>
    <col min="7682" max="7682" width="9.28515625" style="62" customWidth="1"/>
    <col min="7683" max="7683" width="9.140625" style="62" customWidth="1"/>
    <col min="7684" max="7684" width="9.7109375" style="62" customWidth="1"/>
    <col min="7685" max="7685" width="9.140625" style="62" customWidth="1"/>
    <col min="7686" max="7686" width="10" style="62" customWidth="1"/>
    <col min="7687" max="7690" width="9.140625" style="62" customWidth="1"/>
    <col min="7691" max="7921" width="9.140625" style="62"/>
    <col min="7922" max="7922" width="36.7109375" style="62" customWidth="1"/>
    <col min="7923" max="7937" width="0" style="62" hidden="1" customWidth="1"/>
    <col min="7938" max="7938" width="9.28515625" style="62" customWidth="1"/>
    <col min="7939" max="7939" width="9.140625" style="62" customWidth="1"/>
    <col min="7940" max="7940" width="9.7109375" style="62" customWidth="1"/>
    <col min="7941" max="7941" width="9.140625" style="62" customWidth="1"/>
    <col min="7942" max="7942" width="10" style="62" customWidth="1"/>
    <col min="7943" max="7946" width="9.140625" style="62" customWidth="1"/>
    <col min="7947" max="8177" width="9.140625" style="62"/>
    <col min="8178" max="8178" width="36.7109375" style="62" customWidth="1"/>
    <col min="8179" max="8193" width="0" style="62" hidden="1" customWidth="1"/>
    <col min="8194" max="8194" width="9.28515625" style="62" customWidth="1"/>
    <col min="8195" max="8195" width="9.140625" style="62" customWidth="1"/>
    <col min="8196" max="8196" width="9.7109375" style="62" customWidth="1"/>
    <col min="8197" max="8197" width="9.140625" style="62" customWidth="1"/>
    <col min="8198" max="8198" width="10" style="62" customWidth="1"/>
    <col min="8199" max="8202" width="9.140625" style="62" customWidth="1"/>
    <col min="8203" max="8433" width="9.140625" style="62"/>
    <col min="8434" max="8434" width="36.7109375" style="62" customWidth="1"/>
    <col min="8435" max="8449" width="0" style="62" hidden="1" customWidth="1"/>
    <col min="8450" max="8450" width="9.28515625" style="62" customWidth="1"/>
    <col min="8451" max="8451" width="9.140625" style="62" customWidth="1"/>
    <col min="8452" max="8452" width="9.7109375" style="62" customWidth="1"/>
    <col min="8453" max="8453" width="9.140625" style="62" customWidth="1"/>
    <col min="8454" max="8454" width="10" style="62" customWidth="1"/>
    <col min="8455" max="8458" width="9.140625" style="62" customWidth="1"/>
    <col min="8459" max="8689" width="9.140625" style="62"/>
    <col min="8690" max="8690" width="36.7109375" style="62" customWidth="1"/>
    <col min="8691" max="8705" width="0" style="62" hidden="1" customWidth="1"/>
    <col min="8706" max="8706" width="9.28515625" style="62" customWidth="1"/>
    <col min="8707" max="8707" width="9.140625" style="62" customWidth="1"/>
    <col min="8708" max="8708" width="9.7109375" style="62" customWidth="1"/>
    <col min="8709" max="8709" width="9.140625" style="62" customWidth="1"/>
    <col min="8710" max="8710" width="10" style="62" customWidth="1"/>
    <col min="8711" max="8714" width="9.140625" style="62" customWidth="1"/>
    <col min="8715" max="8945" width="9.140625" style="62"/>
    <col min="8946" max="8946" width="36.7109375" style="62" customWidth="1"/>
    <col min="8947" max="8961" width="0" style="62" hidden="1" customWidth="1"/>
    <col min="8962" max="8962" width="9.28515625" style="62" customWidth="1"/>
    <col min="8963" max="8963" width="9.140625" style="62" customWidth="1"/>
    <col min="8964" max="8964" width="9.7109375" style="62" customWidth="1"/>
    <col min="8965" max="8965" width="9.140625" style="62" customWidth="1"/>
    <col min="8966" max="8966" width="10" style="62" customWidth="1"/>
    <col min="8967" max="8970" width="9.140625" style="62" customWidth="1"/>
    <col min="8971" max="9201" width="9.140625" style="62"/>
    <col min="9202" max="9202" width="36.7109375" style="62" customWidth="1"/>
    <col min="9203" max="9217" width="0" style="62" hidden="1" customWidth="1"/>
    <col min="9218" max="9218" width="9.28515625" style="62" customWidth="1"/>
    <col min="9219" max="9219" width="9.140625" style="62" customWidth="1"/>
    <col min="9220" max="9220" width="9.7109375" style="62" customWidth="1"/>
    <col min="9221" max="9221" width="9.140625" style="62" customWidth="1"/>
    <col min="9222" max="9222" width="10" style="62" customWidth="1"/>
    <col min="9223" max="9226" width="9.140625" style="62" customWidth="1"/>
    <col min="9227" max="9457" width="9.140625" style="62"/>
    <col min="9458" max="9458" width="36.7109375" style="62" customWidth="1"/>
    <col min="9459" max="9473" width="0" style="62" hidden="1" customWidth="1"/>
    <col min="9474" max="9474" width="9.28515625" style="62" customWidth="1"/>
    <col min="9475" max="9475" width="9.140625" style="62" customWidth="1"/>
    <col min="9476" max="9476" width="9.7109375" style="62" customWidth="1"/>
    <col min="9477" max="9477" width="9.140625" style="62" customWidth="1"/>
    <col min="9478" max="9478" width="10" style="62" customWidth="1"/>
    <col min="9479" max="9482" width="9.140625" style="62" customWidth="1"/>
    <col min="9483" max="9713" width="9.140625" style="62"/>
    <col min="9714" max="9714" width="36.7109375" style="62" customWidth="1"/>
    <col min="9715" max="9729" width="0" style="62" hidden="1" customWidth="1"/>
    <col min="9730" max="9730" width="9.28515625" style="62" customWidth="1"/>
    <col min="9731" max="9731" width="9.140625" style="62" customWidth="1"/>
    <col min="9732" max="9732" width="9.7109375" style="62" customWidth="1"/>
    <col min="9733" max="9733" width="9.140625" style="62" customWidth="1"/>
    <col min="9734" max="9734" width="10" style="62" customWidth="1"/>
    <col min="9735" max="9738" width="9.140625" style="62" customWidth="1"/>
    <col min="9739" max="9969" width="9.140625" style="62"/>
    <col min="9970" max="9970" width="36.7109375" style="62" customWidth="1"/>
    <col min="9971" max="9985" width="0" style="62" hidden="1" customWidth="1"/>
    <col min="9986" max="9986" width="9.28515625" style="62" customWidth="1"/>
    <col min="9987" max="9987" width="9.140625" style="62" customWidth="1"/>
    <col min="9988" max="9988" width="9.7109375" style="62" customWidth="1"/>
    <col min="9989" max="9989" width="9.140625" style="62" customWidth="1"/>
    <col min="9990" max="9990" width="10" style="62" customWidth="1"/>
    <col min="9991" max="9994" width="9.140625" style="62" customWidth="1"/>
    <col min="9995" max="10225" width="9.140625" style="62"/>
    <col min="10226" max="10226" width="36.7109375" style="62" customWidth="1"/>
    <col min="10227" max="10241" width="0" style="62" hidden="1" customWidth="1"/>
    <col min="10242" max="10242" width="9.28515625" style="62" customWidth="1"/>
    <col min="10243" max="10243" width="9.140625" style="62" customWidth="1"/>
    <col min="10244" max="10244" width="9.7109375" style="62" customWidth="1"/>
    <col min="10245" max="10245" width="9.140625" style="62" customWidth="1"/>
    <col min="10246" max="10246" width="10" style="62" customWidth="1"/>
    <col min="10247" max="10250" width="9.140625" style="62" customWidth="1"/>
    <col min="10251" max="10481" width="9.140625" style="62"/>
    <col min="10482" max="10482" width="36.7109375" style="62" customWidth="1"/>
    <col min="10483" max="10497" width="0" style="62" hidden="1" customWidth="1"/>
    <col min="10498" max="10498" width="9.28515625" style="62" customWidth="1"/>
    <col min="10499" max="10499" width="9.140625" style="62" customWidth="1"/>
    <col min="10500" max="10500" width="9.7109375" style="62" customWidth="1"/>
    <col min="10501" max="10501" width="9.140625" style="62" customWidth="1"/>
    <col min="10502" max="10502" width="10" style="62" customWidth="1"/>
    <col min="10503" max="10506" width="9.140625" style="62" customWidth="1"/>
    <col min="10507" max="10737" width="9.140625" style="62"/>
    <col min="10738" max="10738" width="36.7109375" style="62" customWidth="1"/>
    <col min="10739" max="10753" width="0" style="62" hidden="1" customWidth="1"/>
    <col min="10754" max="10754" width="9.28515625" style="62" customWidth="1"/>
    <col min="10755" max="10755" width="9.140625" style="62" customWidth="1"/>
    <col min="10756" max="10756" width="9.7109375" style="62" customWidth="1"/>
    <col min="10757" max="10757" width="9.140625" style="62" customWidth="1"/>
    <col min="10758" max="10758" width="10" style="62" customWidth="1"/>
    <col min="10759" max="10762" width="9.140625" style="62" customWidth="1"/>
    <col min="10763" max="10993" width="9.140625" style="62"/>
    <col min="10994" max="10994" width="36.7109375" style="62" customWidth="1"/>
    <col min="10995" max="11009" width="0" style="62" hidden="1" customWidth="1"/>
    <col min="11010" max="11010" width="9.28515625" style="62" customWidth="1"/>
    <col min="11011" max="11011" width="9.140625" style="62" customWidth="1"/>
    <col min="11012" max="11012" width="9.7109375" style="62" customWidth="1"/>
    <col min="11013" max="11013" width="9.140625" style="62" customWidth="1"/>
    <col min="11014" max="11014" width="10" style="62" customWidth="1"/>
    <col min="11015" max="11018" width="9.140625" style="62" customWidth="1"/>
    <col min="11019" max="11249" width="9.140625" style="62"/>
    <col min="11250" max="11250" width="36.7109375" style="62" customWidth="1"/>
    <col min="11251" max="11265" width="0" style="62" hidden="1" customWidth="1"/>
    <col min="11266" max="11266" width="9.28515625" style="62" customWidth="1"/>
    <col min="11267" max="11267" width="9.140625" style="62" customWidth="1"/>
    <col min="11268" max="11268" width="9.7109375" style="62" customWidth="1"/>
    <col min="11269" max="11269" width="9.140625" style="62" customWidth="1"/>
    <col min="11270" max="11270" width="10" style="62" customWidth="1"/>
    <col min="11271" max="11274" width="9.140625" style="62" customWidth="1"/>
    <col min="11275" max="11505" width="9.140625" style="62"/>
    <col min="11506" max="11506" width="36.7109375" style="62" customWidth="1"/>
    <col min="11507" max="11521" width="0" style="62" hidden="1" customWidth="1"/>
    <col min="11522" max="11522" width="9.28515625" style="62" customWidth="1"/>
    <col min="11523" max="11523" width="9.140625" style="62" customWidth="1"/>
    <col min="11524" max="11524" width="9.7109375" style="62" customWidth="1"/>
    <col min="11525" max="11525" width="9.140625" style="62" customWidth="1"/>
    <col min="11526" max="11526" width="10" style="62" customWidth="1"/>
    <col min="11527" max="11530" width="9.140625" style="62" customWidth="1"/>
    <col min="11531" max="11761" width="9.140625" style="62"/>
    <col min="11762" max="11762" width="36.7109375" style="62" customWidth="1"/>
    <col min="11763" max="11777" width="0" style="62" hidden="1" customWidth="1"/>
    <col min="11778" max="11778" width="9.28515625" style="62" customWidth="1"/>
    <col min="11779" max="11779" width="9.140625" style="62" customWidth="1"/>
    <col min="11780" max="11780" width="9.7109375" style="62" customWidth="1"/>
    <col min="11781" max="11781" width="9.140625" style="62" customWidth="1"/>
    <col min="11782" max="11782" width="10" style="62" customWidth="1"/>
    <col min="11783" max="11786" width="9.140625" style="62" customWidth="1"/>
    <col min="11787" max="12017" width="9.140625" style="62"/>
    <col min="12018" max="12018" width="36.7109375" style="62" customWidth="1"/>
    <col min="12019" max="12033" width="0" style="62" hidden="1" customWidth="1"/>
    <col min="12034" max="12034" width="9.28515625" style="62" customWidth="1"/>
    <col min="12035" max="12035" width="9.140625" style="62" customWidth="1"/>
    <col min="12036" max="12036" width="9.7109375" style="62" customWidth="1"/>
    <col min="12037" max="12037" width="9.140625" style="62" customWidth="1"/>
    <col min="12038" max="12038" width="10" style="62" customWidth="1"/>
    <col min="12039" max="12042" width="9.140625" style="62" customWidth="1"/>
    <col min="12043" max="12273" width="9.140625" style="62"/>
    <col min="12274" max="12274" width="36.7109375" style="62" customWidth="1"/>
    <col min="12275" max="12289" width="0" style="62" hidden="1" customWidth="1"/>
    <col min="12290" max="12290" width="9.28515625" style="62" customWidth="1"/>
    <col min="12291" max="12291" width="9.140625" style="62" customWidth="1"/>
    <col min="12292" max="12292" width="9.7109375" style="62" customWidth="1"/>
    <col min="12293" max="12293" width="9.140625" style="62" customWidth="1"/>
    <col min="12294" max="12294" width="10" style="62" customWidth="1"/>
    <col min="12295" max="12298" width="9.140625" style="62" customWidth="1"/>
    <col min="12299" max="12529" width="9.140625" style="62"/>
    <col min="12530" max="12530" width="36.7109375" style="62" customWidth="1"/>
    <col min="12531" max="12545" width="0" style="62" hidden="1" customWidth="1"/>
    <col min="12546" max="12546" width="9.28515625" style="62" customWidth="1"/>
    <col min="12547" max="12547" width="9.140625" style="62" customWidth="1"/>
    <col min="12548" max="12548" width="9.7109375" style="62" customWidth="1"/>
    <col min="12549" max="12549" width="9.140625" style="62" customWidth="1"/>
    <col min="12550" max="12550" width="10" style="62" customWidth="1"/>
    <col min="12551" max="12554" width="9.140625" style="62" customWidth="1"/>
    <col min="12555" max="12785" width="9.140625" style="62"/>
    <col min="12786" max="12786" width="36.7109375" style="62" customWidth="1"/>
    <col min="12787" max="12801" width="0" style="62" hidden="1" customWidth="1"/>
    <col min="12802" max="12802" width="9.28515625" style="62" customWidth="1"/>
    <col min="12803" max="12803" width="9.140625" style="62" customWidth="1"/>
    <col min="12804" max="12804" width="9.7109375" style="62" customWidth="1"/>
    <col min="12805" max="12805" width="9.140625" style="62" customWidth="1"/>
    <col min="12806" max="12806" width="10" style="62" customWidth="1"/>
    <col min="12807" max="12810" width="9.140625" style="62" customWidth="1"/>
    <col min="12811" max="13041" width="9.140625" style="62"/>
    <col min="13042" max="13042" width="36.7109375" style="62" customWidth="1"/>
    <col min="13043" max="13057" width="0" style="62" hidden="1" customWidth="1"/>
    <col min="13058" max="13058" width="9.28515625" style="62" customWidth="1"/>
    <col min="13059" max="13059" width="9.140625" style="62" customWidth="1"/>
    <col min="13060" max="13060" width="9.7109375" style="62" customWidth="1"/>
    <col min="13061" max="13061" width="9.140625" style="62" customWidth="1"/>
    <col min="13062" max="13062" width="10" style="62" customWidth="1"/>
    <col min="13063" max="13066" width="9.140625" style="62" customWidth="1"/>
    <col min="13067" max="13297" width="9.140625" style="62"/>
    <col min="13298" max="13298" width="36.7109375" style="62" customWidth="1"/>
    <col min="13299" max="13313" width="0" style="62" hidden="1" customWidth="1"/>
    <col min="13314" max="13314" width="9.28515625" style="62" customWidth="1"/>
    <col min="13315" max="13315" width="9.140625" style="62" customWidth="1"/>
    <col min="13316" max="13316" width="9.7109375" style="62" customWidth="1"/>
    <col min="13317" max="13317" width="9.140625" style="62" customWidth="1"/>
    <col min="13318" max="13318" width="10" style="62" customWidth="1"/>
    <col min="13319" max="13322" width="9.140625" style="62" customWidth="1"/>
    <col min="13323" max="13553" width="9.140625" style="62"/>
    <col min="13554" max="13554" width="36.7109375" style="62" customWidth="1"/>
    <col min="13555" max="13569" width="0" style="62" hidden="1" customWidth="1"/>
    <col min="13570" max="13570" width="9.28515625" style="62" customWidth="1"/>
    <col min="13571" max="13571" width="9.140625" style="62" customWidth="1"/>
    <col min="13572" max="13572" width="9.7109375" style="62" customWidth="1"/>
    <col min="13573" max="13573" width="9.140625" style="62" customWidth="1"/>
    <col min="13574" max="13574" width="10" style="62" customWidth="1"/>
    <col min="13575" max="13578" width="9.140625" style="62" customWidth="1"/>
    <col min="13579" max="13809" width="9.140625" style="62"/>
    <col min="13810" max="13810" width="36.7109375" style="62" customWidth="1"/>
    <col min="13811" max="13825" width="0" style="62" hidden="1" customWidth="1"/>
    <col min="13826" max="13826" width="9.28515625" style="62" customWidth="1"/>
    <col min="13827" max="13827" width="9.140625" style="62" customWidth="1"/>
    <col min="13828" max="13828" width="9.7109375" style="62" customWidth="1"/>
    <col min="13829" max="13829" width="9.140625" style="62" customWidth="1"/>
    <col min="13830" max="13830" width="10" style="62" customWidth="1"/>
    <col min="13831" max="13834" width="9.140625" style="62" customWidth="1"/>
    <col min="13835" max="14065" width="9.140625" style="62"/>
    <col min="14066" max="14066" width="36.7109375" style="62" customWidth="1"/>
    <col min="14067" max="14081" width="0" style="62" hidden="1" customWidth="1"/>
    <col min="14082" max="14082" width="9.28515625" style="62" customWidth="1"/>
    <col min="14083" max="14083" width="9.140625" style="62" customWidth="1"/>
    <col min="14084" max="14084" width="9.7109375" style="62" customWidth="1"/>
    <col min="14085" max="14085" width="9.140625" style="62" customWidth="1"/>
    <col min="14086" max="14086" width="10" style="62" customWidth="1"/>
    <col min="14087" max="14090" width="9.140625" style="62" customWidth="1"/>
    <col min="14091" max="14321" width="9.140625" style="62"/>
    <col min="14322" max="14322" width="36.7109375" style="62" customWidth="1"/>
    <col min="14323" max="14337" width="0" style="62" hidden="1" customWidth="1"/>
    <col min="14338" max="14338" width="9.28515625" style="62" customWidth="1"/>
    <col min="14339" max="14339" width="9.140625" style="62" customWidth="1"/>
    <col min="14340" max="14340" width="9.7109375" style="62" customWidth="1"/>
    <col min="14341" max="14341" width="9.140625" style="62" customWidth="1"/>
    <col min="14342" max="14342" width="10" style="62" customWidth="1"/>
    <col min="14343" max="14346" width="9.140625" style="62" customWidth="1"/>
    <col min="14347" max="14577" width="9.140625" style="62"/>
    <col min="14578" max="14578" width="36.7109375" style="62" customWidth="1"/>
    <col min="14579" max="14593" width="0" style="62" hidden="1" customWidth="1"/>
    <col min="14594" max="14594" width="9.28515625" style="62" customWidth="1"/>
    <col min="14595" max="14595" width="9.140625" style="62" customWidth="1"/>
    <col min="14596" max="14596" width="9.7109375" style="62" customWidth="1"/>
    <col min="14597" max="14597" width="9.140625" style="62" customWidth="1"/>
    <col min="14598" max="14598" width="10" style="62" customWidth="1"/>
    <col min="14599" max="14602" width="9.140625" style="62" customWidth="1"/>
    <col min="14603" max="14833" width="9.140625" style="62"/>
    <col min="14834" max="14834" width="36.7109375" style="62" customWidth="1"/>
    <col min="14835" max="14849" width="0" style="62" hidden="1" customWidth="1"/>
    <col min="14850" max="14850" width="9.28515625" style="62" customWidth="1"/>
    <col min="14851" max="14851" width="9.140625" style="62" customWidth="1"/>
    <col min="14852" max="14852" width="9.7109375" style="62" customWidth="1"/>
    <col min="14853" max="14853" width="9.140625" style="62" customWidth="1"/>
    <col min="14854" max="14854" width="10" style="62" customWidth="1"/>
    <col min="14855" max="14858" width="9.140625" style="62" customWidth="1"/>
    <col min="14859" max="15089" width="9.140625" style="62"/>
    <col min="15090" max="15090" width="36.7109375" style="62" customWidth="1"/>
    <col min="15091" max="15105" width="0" style="62" hidden="1" customWidth="1"/>
    <col min="15106" max="15106" width="9.28515625" style="62" customWidth="1"/>
    <col min="15107" max="15107" width="9.140625" style="62" customWidth="1"/>
    <col min="15108" max="15108" width="9.7109375" style="62" customWidth="1"/>
    <col min="15109" max="15109" width="9.140625" style="62" customWidth="1"/>
    <col min="15110" max="15110" width="10" style="62" customWidth="1"/>
    <col min="15111" max="15114" width="9.140625" style="62" customWidth="1"/>
    <col min="15115" max="15345" width="9.140625" style="62"/>
    <col min="15346" max="15346" width="36.7109375" style="62" customWidth="1"/>
    <col min="15347" max="15361" width="0" style="62" hidden="1" customWidth="1"/>
    <col min="15362" max="15362" width="9.28515625" style="62" customWidth="1"/>
    <col min="15363" max="15363" width="9.140625" style="62" customWidth="1"/>
    <col min="15364" max="15364" width="9.7109375" style="62" customWidth="1"/>
    <col min="15365" max="15365" width="9.140625" style="62" customWidth="1"/>
    <col min="15366" max="15366" width="10" style="62" customWidth="1"/>
    <col min="15367" max="15370" width="9.140625" style="62" customWidth="1"/>
    <col min="15371" max="15601" width="9.140625" style="62"/>
    <col min="15602" max="15602" width="36.7109375" style="62" customWidth="1"/>
    <col min="15603" max="15617" width="0" style="62" hidden="1" customWidth="1"/>
    <col min="15618" max="15618" width="9.28515625" style="62" customWidth="1"/>
    <col min="15619" max="15619" width="9.140625" style="62" customWidth="1"/>
    <col min="15620" max="15620" width="9.7109375" style="62" customWidth="1"/>
    <col min="15621" max="15621" width="9.140625" style="62" customWidth="1"/>
    <col min="15622" max="15622" width="10" style="62" customWidth="1"/>
    <col min="15623" max="15626" width="9.140625" style="62" customWidth="1"/>
    <col min="15627" max="15857" width="9.140625" style="62"/>
    <col min="15858" max="15858" width="36.7109375" style="62" customWidth="1"/>
    <col min="15859" max="15873" width="0" style="62" hidden="1" customWidth="1"/>
    <col min="15874" max="15874" width="9.28515625" style="62" customWidth="1"/>
    <col min="15875" max="15875" width="9.140625" style="62" customWidth="1"/>
    <col min="15876" max="15876" width="9.7109375" style="62" customWidth="1"/>
    <col min="15877" max="15877" width="9.140625" style="62" customWidth="1"/>
    <col min="15878" max="15878" width="10" style="62" customWidth="1"/>
    <col min="15879" max="15882" width="9.140625" style="62" customWidth="1"/>
    <col min="15883" max="16113" width="9.140625" style="62"/>
    <col min="16114" max="16114" width="36.7109375" style="62" customWidth="1"/>
    <col min="16115" max="16129" width="0" style="62" hidden="1" customWidth="1"/>
    <col min="16130" max="16130" width="9.28515625" style="62" customWidth="1"/>
    <col min="16131" max="16131" width="9.140625" style="62" customWidth="1"/>
    <col min="16132" max="16132" width="9.7109375" style="62" customWidth="1"/>
    <col min="16133" max="16133" width="9.140625" style="62" customWidth="1"/>
    <col min="16134" max="16134" width="10" style="62" customWidth="1"/>
    <col min="16135" max="16138" width="9.140625" style="62" customWidth="1"/>
    <col min="16139" max="16384" width="9.140625" style="62"/>
  </cols>
  <sheetData>
    <row r="1" spans="1:13" s="6" customFormat="1" ht="12.95" customHeight="1" x14ac:dyDescent="0.2">
      <c r="A1" s="952" t="s">
        <v>1375</v>
      </c>
    </row>
    <row r="2" spans="1:13" s="599" customFormat="1" ht="18.600000000000001" customHeight="1" x14ac:dyDescent="0.2">
      <c r="A2" s="191" t="s">
        <v>597</v>
      </c>
    </row>
    <row r="3" spans="1:13" ht="16.899999999999999" customHeight="1" thickBot="1" x14ac:dyDescent="0.25">
      <c r="A3" s="195" t="s">
        <v>184</v>
      </c>
      <c r="B3" s="100"/>
      <c r="C3" s="100"/>
      <c r="D3" s="100"/>
      <c r="E3" s="100"/>
      <c r="F3" s="100"/>
      <c r="G3" s="100"/>
      <c r="H3" s="100"/>
      <c r="I3" s="100"/>
      <c r="J3" s="100"/>
      <c r="K3" s="100"/>
      <c r="L3" s="100"/>
      <c r="M3" s="100"/>
    </row>
    <row r="4" spans="1:13" s="639" customFormat="1" ht="16.899999999999999" customHeight="1" thickBot="1" x14ac:dyDescent="0.25">
      <c r="A4" s="637"/>
      <c r="B4" s="638">
        <v>2014</v>
      </c>
      <c r="C4" s="638">
        <v>2015</v>
      </c>
      <c r="D4" s="128">
        <v>2016</v>
      </c>
      <c r="E4" s="128">
        <v>2017</v>
      </c>
      <c r="F4" s="128">
        <v>2018</v>
      </c>
      <c r="G4" s="128">
        <v>2019</v>
      </c>
      <c r="H4" s="128">
        <v>2020</v>
      </c>
      <c r="I4" s="128">
        <v>2021</v>
      </c>
      <c r="J4" s="128">
        <v>2022</v>
      </c>
      <c r="K4" s="128">
        <v>2023</v>
      </c>
      <c r="L4" s="128">
        <v>2024</v>
      </c>
      <c r="M4" s="128">
        <v>2025</v>
      </c>
    </row>
    <row r="5" spans="1:13" s="639" customFormat="1" ht="1.9" customHeight="1" x14ac:dyDescent="0.2">
      <c r="A5" s="640"/>
    </row>
    <row r="6" spans="1:13" s="622" customFormat="1" ht="12.95" customHeight="1" x14ac:dyDescent="0.2">
      <c r="A6" s="641" t="s">
        <v>598</v>
      </c>
      <c r="B6" s="120">
        <v>518551.9</v>
      </c>
      <c r="C6" s="120">
        <v>719923.5</v>
      </c>
      <c r="D6" s="120">
        <v>764146.2</v>
      </c>
      <c r="E6" s="120">
        <v>873740.1</v>
      </c>
      <c r="F6" s="120">
        <v>1182261.5</v>
      </c>
      <c r="G6" s="120">
        <v>936884.7</v>
      </c>
      <c r="H6" s="68">
        <v>668459.9</v>
      </c>
      <c r="I6" s="68">
        <v>967284.8</v>
      </c>
      <c r="J6" s="68">
        <v>1367651</v>
      </c>
      <c r="K6" s="68">
        <v>1760315.8</v>
      </c>
      <c r="L6" s="68">
        <v>1885999.8</v>
      </c>
      <c r="M6" s="68">
        <v>3470310.6</v>
      </c>
    </row>
    <row r="7" spans="1:13" ht="12.95" customHeight="1" x14ac:dyDescent="0.2">
      <c r="A7" s="132" t="s">
        <v>599</v>
      </c>
      <c r="B7" s="119">
        <v>439694.6</v>
      </c>
      <c r="C7" s="119">
        <v>687242.1</v>
      </c>
      <c r="D7" s="119">
        <v>713550.5</v>
      </c>
      <c r="E7" s="119">
        <v>785863.9</v>
      </c>
      <c r="F7" s="119">
        <v>978920.8</v>
      </c>
      <c r="G7" s="119">
        <v>764248</v>
      </c>
      <c r="H7" s="69">
        <v>529461.1</v>
      </c>
      <c r="I7" s="69">
        <v>828760.3</v>
      </c>
      <c r="J7" s="69">
        <v>1187919.3</v>
      </c>
      <c r="K7" s="69">
        <v>1509374.5</v>
      </c>
      <c r="L7" s="69">
        <v>1412430.1</v>
      </c>
      <c r="M7" s="69">
        <v>2191271.7000000002</v>
      </c>
    </row>
    <row r="8" spans="1:13" ht="12.95" customHeight="1" x14ac:dyDescent="0.2">
      <c r="A8" s="642" t="s">
        <v>600</v>
      </c>
      <c r="B8" s="95">
        <v>82980.5</v>
      </c>
      <c r="C8" s="119">
        <v>51038.9</v>
      </c>
      <c r="D8" s="119">
        <v>135687.79999999999</v>
      </c>
      <c r="E8" s="119">
        <v>231025.3</v>
      </c>
      <c r="F8" s="119">
        <v>102825.1</v>
      </c>
      <c r="G8" s="119">
        <v>123919.5</v>
      </c>
      <c r="H8" s="69">
        <v>52230.5</v>
      </c>
      <c r="I8" s="69">
        <v>93117.5</v>
      </c>
      <c r="J8" s="69">
        <v>151454.39999999999</v>
      </c>
      <c r="K8" s="69">
        <v>221771.5</v>
      </c>
      <c r="L8" s="69">
        <v>212557.4</v>
      </c>
      <c r="M8" s="69">
        <v>285953.5</v>
      </c>
    </row>
    <row r="9" spans="1:13" ht="12.95" customHeight="1" x14ac:dyDescent="0.2">
      <c r="A9" s="642" t="s">
        <v>601</v>
      </c>
      <c r="B9" s="95">
        <v>145925.20000000001</v>
      </c>
      <c r="C9" s="119">
        <v>287764.2</v>
      </c>
      <c r="D9" s="119">
        <v>294844.40000000002</v>
      </c>
      <c r="E9" s="119">
        <v>319486.7</v>
      </c>
      <c r="F9" s="119">
        <v>663206</v>
      </c>
      <c r="G9" s="119">
        <v>331895.09999999998</v>
      </c>
      <c r="H9" s="69">
        <v>401352.6</v>
      </c>
      <c r="I9" s="69">
        <v>344026.5</v>
      </c>
      <c r="J9" s="69">
        <v>392273.1</v>
      </c>
      <c r="K9" s="69">
        <v>637851.1</v>
      </c>
      <c r="L9" s="69">
        <v>691607.1</v>
      </c>
      <c r="M9" s="69">
        <v>1291432.5</v>
      </c>
    </row>
    <row r="10" spans="1:13" ht="12.95" customHeight="1" x14ac:dyDescent="0.2">
      <c r="A10" s="643" t="s">
        <v>602</v>
      </c>
      <c r="B10" s="95">
        <v>11973.5</v>
      </c>
      <c r="C10" s="119">
        <v>13895.3</v>
      </c>
      <c r="D10" s="119">
        <v>10240.5</v>
      </c>
      <c r="E10" s="119">
        <v>55218.400000000001</v>
      </c>
      <c r="F10" s="119">
        <v>20227.5</v>
      </c>
      <c r="G10" s="119">
        <v>21178.6</v>
      </c>
      <c r="H10" s="69">
        <v>19749.2</v>
      </c>
      <c r="I10" s="69">
        <v>30549.5</v>
      </c>
      <c r="J10" s="69">
        <v>58119.7</v>
      </c>
      <c r="K10" s="69">
        <v>121126.3</v>
      </c>
      <c r="L10" s="69">
        <v>216813.5</v>
      </c>
      <c r="M10" s="69">
        <v>125555.8</v>
      </c>
    </row>
    <row r="11" spans="1:13" ht="24" customHeight="1" x14ac:dyDescent="0.2">
      <c r="A11" s="643" t="s">
        <v>603</v>
      </c>
      <c r="B11" s="119">
        <v>133951.70000000001</v>
      </c>
      <c r="C11" s="119">
        <v>273868.90000000002</v>
      </c>
      <c r="D11" s="119">
        <v>284603.90000000002</v>
      </c>
      <c r="E11" s="119">
        <v>264268.3</v>
      </c>
      <c r="F11" s="119">
        <v>642978.5</v>
      </c>
      <c r="G11" s="119">
        <v>310716.5</v>
      </c>
      <c r="H11" s="69">
        <v>381603.4</v>
      </c>
      <c r="I11" s="69">
        <v>313477</v>
      </c>
      <c r="J11" s="69">
        <v>334153.3</v>
      </c>
      <c r="K11" s="69">
        <v>516724.7</v>
      </c>
      <c r="L11" s="69">
        <v>474793.6</v>
      </c>
      <c r="M11" s="69">
        <v>1165876.7</v>
      </c>
    </row>
    <row r="12" spans="1:13" ht="12.95" customHeight="1" x14ac:dyDescent="0.2">
      <c r="A12" s="642" t="s">
        <v>604</v>
      </c>
      <c r="B12" s="119">
        <v>210788.8</v>
      </c>
      <c r="C12" s="119">
        <v>348212.9</v>
      </c>
      <c r="D12" s="119">
        <v>283018.3</v>
      </c>
      <c r="E12" s="119">
        <v>235351.9</v>
      </c>
      <c r="F12" s="119">
        <v>212889.4</v>
      </c>
      <c r="G12" s="119">
        <v>308433.40000000002</v>
      </c>
      <c r="H12" s="69">
        <v>75878</v>
      </c>
      <c r="I12" s="69">
        <v>389275.4</v>
      </c>
      <c r="J12" s="69">
        <v>640785.1</v>
      </c>
      <c r="K12" s="69">
        <v>644399.69999999995</v>
      </c>
      <c r="L12" s="69">
        <v>501855.3</v>
      </c>
      <c r="M12" s="69">
        <v>612937.5</v>
      </c>
    </row>
    <row r="13" spans="1:13" ht="12.95" customHeight="1" x14ac:dyDescent="0.2">
      <c r="A13" s="642" t="s">
        <v>605</v>
      </c>
      <c r="B13" s="119">
        <v>0.1</v>
      </c>
      <c r="C13" s="119">
        <v>226.1</v>
      </c>
      <c r="D13" s="119" t="s">
        <v>33</v>
      </c>
      <c r="E13" s="119" t="s">
        <v>33</v>
      </c>
      <c r="F13" s="119">
        <v>0.3</v>
      </c>
      <c r="G13" s="119" t="s">
        <v>33</v>
      </c>
      <c r="H13" s="69" t="s">
        <v>33</v>
      </c>
      <c r="I13" s="69">
        <v>2341</v>
      </c>
      <c r="J13" s="69">
        <v>3406.8</v>
      </c>
      <c r="K13" s="69">
        <v>5352.3</v>
      </c>
      <c r="L13" s="69">
        <v>6410.3</v>
      </c>
      <c r="M13" s="69">
        <v>948.2</v>
      </c>
    </row>
    <row r="14" spans="1:13" ht="12.95" customHeight="1" x14ac:dyDescent="0.2">
      <c r="A14" s="132" t="s">
        <v>606</v>
      </c>
      <c r="B14" s="119">
        <v>78857.3</v>
      </c>
      <c r="C14" s="119">
        <v>32681.4</v>
      </c>
      <c r="D14" s="119">
        <v>50595.7</v>
      </c>
      <c r="E14" s="119">
        <v>87876.3</v>
      </c>
      <c r="F14" s="119">
        <v>203340.7</v>
      </c>
      <c r="G14" s="119">
        <v>172636.7</v>
      </c>
      <c r="H14" s="69">
        <v>138998.79999999999</v>
      </c>
      <c r="I14" s="69">
        <v>138524.5</v>
      </c>
      <c r="J14" s="69">
        <v>179731.7</v>
      </c>
      <c r="K14" s="69">
        <v>250941.3</v>
      </c>
      <c r="L14" s="69">
        <v>473569.7</v>
      </c>
      <c r="M14" s="69">
        <v>1279038.8999999999</v>
      </c>
    </row>
    <row r="15" spans="1:13" ht="12.95" customHeight="1" x14ac:dyDescent="0.2">
      <c r="A15" s="642" t="s">
        <v>607</v>
      </c>
      <c r="B15" s="644" t="s">
        <v>33</v>
      </c>
      <c r="C15" s="119" t="s">
        <v>33</v>
      </c>
      <c r="D15" s="119">
        <v>6675.6</v>
      </c>
      <c r="E15" s="119">
        <v>40437</v>
      </c>
      <c r="F15" s="119">
        <v>52395.5</v>
      </c>
      <c r="G15" s="119">
        <v>52753.5</v>
      </c>
      <c r="H15" s="69">
        <v>38673</v>
      </c>
      <c r="I15" s="69">
        <v>38126.5</v>
      </c>
      <c r="J15" s="69">
        <v>66799.5</v>
      </c>
      <c r="K15" s="69">
        <v>77810</v>
      </c>
      <c r="L15" s="69">
        <v>162437</v>
      </c>
      <c r="M15" s="69">
        <v>248053.4</v>
      </c>
    </row>
    <row r="16" spans="1:13" ht="12.95" customHeight="1" x14ac:dyDescent="0.2">
      <c r="A16" s="642" t="s">
        <v>608</v>
      </c>
      <c r="B16" s="119">
        <v>78857.3</v>
      </c>
      <c r="C16" s="119">
        <v>32681.4</v>
      </c>
      <c r="D16" s="119">
        <v>43920.1</v>
      </c>
      <c r="E16" s="119">
        <v>47439.3</v>
      </c>
      <c r="F16" s="119">
        <v>150945.20000000001</v>
      </c>
      <c r="G16" s="119">
        <v>119883.2</v>
      </c>
      <c r="H16" s="69">
        <v>100325.8</v>
      </c>
      <c r="I16" s="69">
        <v>100398</v>
      </c>
      <c r="J16" s="69">
        <v>112932.2</v>
      </c>
      <c r="K16" s="69">
        <v>173131.3</v>
      </c>
      <c r="L16" s="69">
        <v>311132.7</v>
      </c>
      <c r="M16" s="69">
        <v>1030985.5</v>
      </c>
    </row>
    <row r="17" spans="1:13" ht="2.4500000000000002" customHeight="1" x14ac:dyDescent="0.2">
      <c r="B17" s="119"/>
      <c r="C17" s="119"/>
      <c r="D17" s="119"/>
      <c r="E17" s="119"/>
      <c r="F17" s="119"/>
      <c r="G17" s="119"/>
      <c r="H17" s="69"/>
      <c r="I17" s="69"/>
      <c r="J17" s="69"/>
      <c r="K17" s="69"/>
      <c r="L17" s="69"/>
      <c r="M17" s="69"/>
    </row>
    <row r="18" spans="1:13" s="622" customFormat="1" ht="12.95" customHeight="1" x14ac:dyDescent="0.2">
      <c r="A18" s="641" t="s">
        <v>609</v>
      </c>
      <c r="B18" s="120">
        <v>1003.2</v>
      </c>
      <c r="C18" s="120">
        <v>967</v>
      </c>
      <c r="D18" s="120">
        <v>921.3</v>
      </c>
      <c r="E18" s="120">
        <v>1004.4</v>
      </c>
      <c r="F18" s="120">
        <v>1092.7</v>
      </c>
      <c r="G18" s="120">
        <v>1308.0999999999999</v>
      </c>
      <c r="H18" s="68">
        <v>1308.3</v>
      </c>
      <c r="I18" s="68">
        <v>1252.8</v>
      </c>
      <c r="J18" s="68">
        <v>2130.4</v>
      </c>
      <c r="K18" s="68">
        <v>3031.4</v>
      </c>
      <c r="L18" s="68">
        <v>5200.5</v>
      </c>
      <c r="M18" s="68">
        <v>10206.1</v>
      </c>
    </row>
    <row r="19" spans="1:13" ht="12.95" customHeight="1" x14ac:dyDescent="0.2">
      <c r="A19" s="132" t="s">
        <v>599</v>
      </c>
      <c r="B19" s="119">
        <v>914.2</v>
      </c>
      <c r="C19" s="119">
        <v>876.8</v>
      </c>
      <c r="D19" s="119">
        <v>813.9</v>
      </c>
      <c r="E19" s="119">
        <v>863.4</v>
      </c>
      <c r="F19" s="119">
        <v>910</v>
      </c>
      <c r="G19" s="119">
        <v>1117.0999999999999</v>
      </c>
      <c r="H19" s="69">
        <v>1141</v>
      </c>
      <c r="I19" s="69">
        <v>1070.5999999999999</v>
      </c>
      <c r="J19" s="69">
        <v>1849.2</v>
      </c>
      <c r="K19" s="69">
        <v>2599.6</v>
      </c>
      <c r="L19" s="69">
        <v>4321.7</v>
      </c>
      <c r="M19" s="69">
        <v>6996</v>
      </c>
    </row>
    <row r="20" spans="1:13" ht="12.95" customHeight="1" x14ac:dyDescent="0.2">
      <c r="A20" s="642" t="s">
        <v>600</v>
      </c>
      <c r="B20" s="119">
        <v>166.8</v>
      </c>
      <c r="C20" s="119">
        <v>95.4</v>
      </c>
      <c r="D20" s="119">
        <v>91.3</v>
      </c>
      <c r="E20" s="119">
        <v>129</v>
      </c>
      <c r="F20" s="119">
        <v>158.30000000000001</v>
      </c>
      <c r="G20" s="119">
        <v>178.8</v>
      </c>
      <c r="H20" s="69">
        <v>151.30000000000001</v>
      </c>
      <c r="I20" s="69">
        <v>262</v>
      </c>
      <c r="J20" s="69">
        <v>373.5</v>
      </c>
      <c r="K20" s="69">
        <v>475.8</v>
      </c>
      <c r="L20" s="69">
        <v>1152.8</v>
      </c>
      <c r="M20" s="69">
        <v>2920.5</v>
      </c>
    </row>
    <row r="21" spans="1:13" ht="12.95" customHeight="1" x14ac:dyDescent="0.2">
      <c r="A21" s="642" t="s">
        <v>601</v>
      </c>
      <c r="B21" s="119">
        <v>648.20000000000005</v>
      </c>
      <c r="C21" s="119">
        <v>673.6</v>
      </c>
      <c r="D21" s="119">
        <v>622.79999999999995</v>
      </c>
      <c r="E21" s="119">
        <v>641.4</v>
      </c>
      <c r="F21" s="119">
        <v>665.1</v>
      </c>
      <c r="G21" s="119">
        <v>835</v>
      </c>
      <c r="H21" s="69">
        <v>903.2</v>
      </c>
      <c r="I21" s="69">
        <v>618.20000000000005</v>
      </c>
      <c r="J21" s="69">
        <v>1190.3</v>
      </c>
      <c r="K21" s="69">
        <v>1711.9</v>
      </c>
      <c r="L21" s="69">
        <v>2644</v>
      </c>
      <c r="M21" s="69">
        <v>3616.3</v>
      </c>
    </row>
    <row r="22" spans="1:13" ht="12.95" customHeight="1" x14ac:dyDescent="0.2">
      <c r="A22" s="643" t="s">
        <v>602</v>
      </c>
      <c r="B22" s="119">
        <v>42.2</v>
      </c>
      <c r="C22" s="119">
        <v>42.2</v>
      </c>
      <c r="D22" s="119">
        <v>39.299999999999997</v>
      </c>
      <c r="E22" s="119">
        <v>69.5</v>
      </c>
      <c r="F22" s="119">
        <v>75.7</v>
      </c>
      <c r="G22" s="119">
        <v>95.9</v>
      </c>
      <c r="H22" s="69">
        <v>88.1</v>
      </c>
      <c r="I22" s="69">
        <v>158.30000000000001</v>
      </c>
      <c r="J22" s="69">
        <v>290.8</v>
      </c>
      <c r="K22" s="69">
        <v>519.4</v>
      </c>
      <c r="L22" s="69">
        <v>819.3</v>
      </c>
      <c r="M22" s="69">
        <v>1001.5</v>
      </c>
    </row>
    <row r="23" spans="1:13" ht="24" x14ac:dyDescent="0.2">
      <c r="A23" s="643" t="s">
        <v>603</v>
      </c>
      <c r="B23" s="119">
        <v>606.1</v>
      </c>
      <c r="C23" s="119">
        <v>631.4</v>
      </c>
      <c r="D23" s="119">
        <v>583.5</v>
      </c>
      <c r="E23" s="119">
        <v>571.9</v>
      </c>
      <c r="F23" s="119">
        <v>589.29999999999995</v>
      </c>
      <c r="G23" s="119">
        <v>739.1</v>
      </c>
      <c r="H23" s="69">
        <v>815.1</v>
      </c>
      <c r="I23" s="69">
        <v>459.9</v>
      </c>
      <c r="J23" s="69">
        <v>899.4</v>
      </c>
      <c r="K23" s="69">
        <v>1192.5</v>
      </c>
      <c r="L23" s="69">
        <v>1824.7</v>
      </c>
      <c r="M23" s="69">
        <v>2614.8000000000002</v>
      </c>
    </row>
    <row r="24" spans="1:13" ht="12.95" customHeight="1" x14ac:dyDescent="0.2">
      <c r="A24" s="642" t="s">
        <v>604</v>
      </c>
      <c r="B24" s="119">
        <v>99.2</v>
      </c>
      <c r="C24" s="119">
        <v>107.7</v>
      </c>
      <c r="D24" s="119">
        <v>99.7</v>
      </c>
      <c r="E24" s="119">
        <v>93</v>
      </c>
      <c r="F24" s="119">
        <v>86.6</v>
      </c>
      <c r="G24" s="119">
        <v>103.3</v>
      </c>
      <c r="H24" s="69">
        <v>86.5</v>
      </c>
      <c r="I24" s="69">
        <v>185.7</v>
      </c>
      <c r="J24" s="69">
        <v>279</v>
      </c>
      <c r="K24" s="69">
        <v>396.8</v>
      </c>
      <c r="L24" s="69">
        <v>504.6</v>
      </c>
      <c r="M24" s="69">
        <v>455.6</v>
      </c>
    </row>
    <row r="25" spans="1:13" ht="12.95" customHeight="1" x14ac:dyDescent="0.2">
      <c r="A25" s="642" t="s">
        <v>605</v>
      </c>
      <c r="B25" s="119">
        <v>0</v>
      </c>
      <c r="C25" s="119">
        <v>0.2</v>
      </c>
      <c r="D25" s="119" t="s">
        <v>33</v>
      </c>
      <c r="E25" s="119" t="s">
        <v>33</v>
      </c>
      <c r="F25" s="119" t="s">
        <v>33</v>
      </c>
      <c r="G25" s="119" t="s">
        <v>33</v>
      </c>
      <c r="H25" s="69" t="s">
        <v>33</v>
      </c>
      <c r="I25" s="69">
        <v>4.7</v>
      </c>
      <c r="J25" s="69">
        <v>6.5</v>
      </c>
      <c r="K25" s="69">
        <v>15.1</v>
      </c>
      <c r="L25" s="69">
        <v>20.3</v>
      </c>
      <c r="M25" s="69">
        <v>3.7</v>
      </c>
    </row>
    <row r="26" spans="1:13" ht="12.95" customHeight="1" x14ac:dyDescent="0.2">
      <c r="A26" s="132" t="s">
        <v>606</v>
      </c>
      <c r="B26" s="119">
        <v>89</v>
      </c>
      <c r="C26" s="119">
        <v>90.2</v>
      </c>
      <c r="D26" s="119">
        <v>107.5</v>
      </c>
      <c r="E26" s="119">
        <v>141</v>
      </c>
      <c r="F26" s="119">
        <v>182.7</v>
      </c>
      <c r="G26" s="119">
        <v>191</v>
      </c>
      <c r="H26" s="69">
        <v>167.3</v>
      </c>
      <c r="I26" s="69">
        <v>182.2</v>
      </c>
      <c r="J26" s="69">
        <v>281.2</v>
      </c>
      <c r="K26" s="69">
        <v>431.8</v>
      </c>
      <c r="L26" s="69">
        <v>878.8</v>
      </c>
      <c r="M26" s="69">
        <v>3210.1</v>
      </c>
    </row>
    <row r="27" spans="1:13" ht="12.95" customHeight="1" x14ac:dyDescent="0.2">
      <c r="A27" s="645" t="s">
        <v>607</v>
      </c>
      <c r="B27" s="119" t="s">
        <v>33</v>
      </c>
      <c r="C27" s="119" t="s">
        <v>33</v>
      </c>
      <c r="D27" s="119">
        <v>7.5</v>
      </c>
      <c r="E27" s="119">
        <v>46.5</v>
      </c>
      <c r="F27" s="119">
        <v>60.8</v>
      </c>
      <c r="G27" s="119">
        <v>59.4</v>
      </c>
      <c r="H27" s="69">
        <v>42.5</v>
      </c>
      <c r="I27" s="69">
        <v>43.1</v>
      </c>
      <c r="J27" s="69">
        <v>75.900000000000006</v>
      </c>
      <c r="K27" s="69">
        <v>86.7</v>
      </c>
      <c r="L27" s="69">
        <v>186.3</v>
      </c>
      <c r="M27" s="69">
        <v>281.39999999999998</v>
      </c>
    </row>
    <row r="28" spans="1:13" ht="12.95" customHeight="1" x14ac:dyDescent="0.2">
      <c r="A28" s="642" t="s">
        <v>608</v>
      </c>
      <c r="B28" s="119">
        <v>89</v>
      </c>
      <c r="C28" s="119">
        <v>90.2</v>
      </c>
      <c r="D28" s="119">
        <v>100</v>
      </c>
      <c r="E28" s="119">
        <v>94.5</v>
      </c>
      <c r="F28" s="119">
        <v>122</v>
      </c>
      <c r="G28" s="119">
        <v>131.6</v>
      </c>
      <c r="H28" s="69">
        <v>124.9</v>
      </c>
      <c r="I28" s="69">
        <v>139.1</v>
      </c>
      <c r="J28" s="69">
        <v>205.3</v>
      </c>
      <c r="K28" s="69">
        <v>345.1</v>
      </c>
      <c r="L28" s="69">
        <v>692.6</v>
      </c>
      <c r="M28" s="69">
        <v>2928.7</v>
      </c>
    </row>
    <row r="29" spans="1:13" ht="3.2" customHeight="1" x14ac:dyDescent="0.2">
      <c r="A29" s="130"/>
      <c r="H29" s="1"/>
      <c r="I29" s="1"/>
      <c r="J29" s="1"/>
      <c r="K29" s="1"/>
      <c r="L29" s="1"/>
      <c r="M29" s="1"/>
    </row>
    <row r="30" spans="1:13" s="622" customFormat="1" ht="12.95" customHeight="1" x14ac:dyDescent="0.2">
      <c r="A30" s="641" t="s">
        <v>610</v>
      </c>
      <c r="B30" s="120">
        <v>118.4</v>
      </c>
      <c r="C30" s="120">
        <v>59.6</v>
      </c>
      <c r="D30" s="120">
        <v>89.3</v>
      </c>
      <c r="E30" s="120">
        <v>111.6</v>
      </c>
      <c r="F30" s="120">
        <v>126.2</v>
      </c>
      <c r="G30" s="120">
        <v>167.5</v>
      </c>
      <c r="H30" s="68">
        <v>174.3</v>
      </c>
      <c r="I30" s="68">
        <v>235.8</v>
      </c>
      <c r="J30" s="68">
        <v>293.39999999999998</v>
      </c>
      <c r="K30" s="68">
        <v>671.4</v>
      </c>
      <c r="L30" s="68">
        <v>782.8</v>
      </c>
      <c r="M30" s="68">
        <v>1410.8</v>
      </c>
    </row>
    <row r="31" spans="1:13" ht="12.95" customHeight="1" x14ac:dyDescent="0.2">
      <c r="A31" s="132" t="s">
        <v>599</v>
      </c>
      <c r="B31" s="119">
        <v>113.4</v>
      </c>
      <c r="C31" s="119">
        <v>59.2</v>
      </c>
      <c r="D31" s="119">
        <v>81.5</v>
      </c>
      <c r="E31" s="119">
        <v>94.5</v>
      </c>
      <c r="F31" s="119">
        <v>119.2</v>
      </c>
      <c r="G31" s="119">
        <v>157.30000000000001</v>
      </c>
      <c r="H31" s="69">
        <v>154.69999999999999</v>
      </c>
      <c r="I31" s="69">
        <v>222.7</v>
      </c>
      <c r="J31" s="69">
        <v>265.3</v>
      </c>
      <c r="K31" s="69">
        <v>642.20000000000005</v>
      </c>
      <c r="L31" s="69">
        <v>696</v>
      </c>
      <c r="M31" s="69">
        <v>1037.9000000000001</v>
      </c>
    </row>
    <row r="32" spans="1:13" ht="12.95" customHeight="1" x14ac:dyDescent="0.2">
      <c r="A32" s="642" t="s">
        <v>600</v>
      </c>
      <c r="B32" s="119">
        <v>29.2</v>
      </c>
      <c r="C32" s="119">
        <v>26.7</v>
      </c>
      <c r="D32" s="119">
        <v>31</v>
      </c>
      <c r="E32" s="119">
        <v>30</v>
      </c>
      <c r="F32" s="119">
        <v>48.3</v>
      </c>
      <c r="G32" s="119">
        <v>67.7</v>
      </c>
      <c r="H32" s="69">
        <v>69.3</v>
      </c>
      <c r="I32" s="69">
        <v>77.8</v>
      </c>
      <c r="J32" s="69">
        <v>96.6</v>
      </c>
      <c r="K32" s="69">
        <v>110.3</v>
      </c>
      <c r="L32" s="69">
        <v>139.4</v>
      </c>
      <c r="M32" s="69">
        <v>194.9</v>
      </c>
    </row>
    <row r="33" spans="1:13" ht="12.95" customHeight="1" x14ac:dyDescent="0.2">
      <c r="A33" s="642" t="s">
        <v>601</v>
      </c>
      <c r="B33" s="119">
        <v>82.6</v>
      </c>
      <c r="C33" s="119">
        <v>29.1</v>
      </c>
      <c r="D33" s="119">
        <v>45.6</v>
      </c>
      <c r="E33" s="119">
        <v>55.7</v>
      </c>
      <c r="F33" s="119">
        <v>59.9</v>
      </c>
      <c r="G33" s="119">
        <v>80.900000000000006</v>
      </c>
      <c r="H33" s="69">
        <v>73.7</v>
      </c>
      <c r="I33" s="69">
        <v>134</v>
      </c>
      <c r="J33" s="69">
        <v>154.4</v>
      </c>
      <c r="K33" s="69">
        <v>507.7</v>
      </c>
      <c r="L33" s="69">
        <v>531.29999999999995</v>
      </c>
      <c r="M33" s="69">
        <v>820.3</v>
      </c>
    </row>
    <row r="34" spans="1:13" ht="12.95" customHeight="1" x14ac:dyDescent="0.2">
      <c r="A34" s="643" t="s">
        <v>602</v>
      </c>
      <c r="B34" s="119">
        <v>8.9</v>
      </c>
      <c r="C34" s="119">
        <v>8.1999999999999993</v>
      </c>
      <c r="D34" s="119">
        <v>14.8</v>
      </c>
      <c r="E34" s="119">
        <v>14.2</v>
      </c>
      <c r="F34" s="119">
        <v>31.9</v>
      </c>
      <c r="G34" s="119">
        <v>26</v>
      </c>
      <c r="H34" s="69">
        <v>34.5</v>
      </c>
      <c r="I34" s="69">
        <v>39.9</v>
      </c>
      <c r="J34" s="69">
        <v>44.3</v>
      </c>
      <c r="K34" s="69">
        <v>101</v>
      </c>
      <c r="L34" s="69">
        <v>232.1</v>
      </c>
      <c r="M34" s="69">
        <v>521.9</v>
      </c>
    </row>
    <row r="35" spans="1:13" ht="24" customHeight="1" x14ac:dyDescent="0.2">
      <c r="A35" s="643" t="s">
        <v>603</v>
      </c>
      <c r="B35" s="119">
        <v>73.8</v>
      </c>
      <c r="C35" s="119">
        <v>20.9</v>
      </c>
      <c r="D35" s="119">
        <v>30.8</v>
      </c>
      <c r="E35" s="119">
        <v>41.5</v>
      </c>
      <c r="F35" s="119">
        <v>28</v>
      </c>
      <c r="G35" s="119">
        <v>54.9</v>
      </c>
      <c r="H35" s="69">
        <v>39.200000000000003</v>
      </c>
      <c r="I35" s="69">
        <v>94.1</v>
      </c>
      <c r="J35" s="69">
        <v>110.1</v>
      </c>
      <c r="K35" s="69">
        <v>406.6</v>
      </c>
      <c r="L35" s="69">
        <v>299.2</v>
      </c>
      <c r="M35" s="69">
        <v>298.39999999999998</v>
      </c>
    </row>
    <row r="36" spans="1:13" ht="12.95" customHeight="1" x14ac:dyDescent="0.2">
      <c r="A36" s="642" t="s">
        <v>604</v>
      </c>
      <c r="B36" s="119">
        <v>1.6</v>
      </c>
      <c r="C36" s="119">
        <v>3.4</v>
      </c>
      <c r="D36" s="119">
        <v>4.9000000000000004</v>
      </c>
      <c r="E36" s="119">
        <v>8.8000000000000007</v>
      </c>
      <c r="F36" s="119">
        <v>11.1</v>
      </c>
      <c r="G36" s="119">
        <v>8.6999999999999993</v>
      </c>
      <c r="H36" s="69">
        <v>11.6</v>
      </c>
      <c r="I36" s="69">
        <v>10.9</v>
      </c>
      <c r="J36" s="69">
        <v>10.9</v>
      </c>
      <c r="K36" s="69">
        <v>23.7</v>
      </c>
      <c r="L36" s="69">
        <v>23.2</v>
      </c>
      <c r="M36" s="69">
        <v>22.5</v>
      </c>
    </row>
    <row r="37" spans="1:13" ht="12.95" customHeight="1" x14ac:dyDescent="0.2">
      <c r="A37" s="642" t="s">
        <v>605</v>
      </c>
      <c r="B37" s="119" t="s">
        <v>33</v>
      </c>
      <c r="C37" s="119" t="s">
        <v>33</v>
      </c>
      <c r="D37" s="119" t="s">
        <v>33</v>
      </c>
      <c r="E37" s="119" t="s">
        <v>33</v>
      </c>
      <c r="F37" s="119" t="s">
        <v>33</v>
      </c>
      <c r="G37" s="119" t="s">
        <v>33</v>
      </c>
      <c r="H37" s="69" t="s">
        <v>33</v>
      </c>
      <c r="I37" s="69" t="s">
        <v>33</v>
      </c>
      <c r="J37" s="69">
        <v>3.4</v>
      </c>
      <c r="K37" s="69">
        <v>0.5</v>
      </c>
      <c r="L37" s="69">
        <v>2</v>
      </c>
      <c r="M37" s="69">
        <v>0.2</v>
      </c>
    </row>
    <row r="38" spans="1:13" ht="12.95" customHeight="1" x14ac:dyDescent="0.2">
      <c r="A38" s="132" t="s">
        <v>606</v>
      </c>
      <c r="B38" s="119">
        <v>4.9000000000000004</v>
      </c>
      <c r="C38" s="119">
        <v>0.4</v>
      </c>
      <c r="D38" s="119">
        <v>7.8</v>
      </c>
      <c r="E38" s="119">
        <v>17.100000000000001</v>
      </c>
      <c r="F38" s="119">
        <v>7</v>
      </c>
      <c r="G38" s="119">
        <v>10.199999999999999</v>
      </c>
      <c r="H38" s="69">
        <v>19.7</v>
      </c>
      <c r="I38" s="69">
        <v>13.1</v>
      </c>
      <c r="J38" s="69">
        <v>28.1</v>
      </c>
      <c r="K38" s="69">
        <v>29.2</v>
      </c>
      <c r="L38" s="69">
        <v>86.8</v>
      </c>
      <c r="M38" s="69">
        <v>372.9</v>
      </c>
    </row>
    <row r="39" spans="1:13" ht="12.95" customHeight="1" x14ac:dyDescent="0.2">
      <c r="A39" s="642" t="s">
        <v>607</v>
      </c>
      <c r="B39" s="119" t="s">
        <v>33</v>
      </c>
      <c r="C39" s="119" t="s">
        <v>33</v>
      </c>
      <c r="D39" s="119">
        <v>1.4</v>
      </c>
      <c r="E39" s="119">
        <v>15.2</v>
      </c>
      <c r="F39" s="119">
        <v>4.7</v>
      </c>
      <c r="G39" s="119">
        <v>6.8</v>
      </c>
      <c r="H39" s="69">
        <v>8.4</v>
      </c>
      <c r="I39" s="69">
        <v>9.9</v>
      </c>
      <c r="J39" s="69">
        <v>16.399999999999999</v>
      </c>
      <c r="K39" s="69">
        <v>13.5</v>
      </c>
      <c r="L39" s="69">
        <v>38.299999999999997</v>
      </c>
      <c r="M39" s="69">
        <v>31.9</v>
      </c>
    </row>
    <row r="40" spans="1:13" ht="12.95" customHeight="1" x14ac:dyDescent="0.2">
      <c r="A40" s="642" t="s">
        <v>608</v>
      </c>
      <c r="B40" s="119">
        <v>4.9000000000000004</v>
      </c>
      <c r="C40" s="119">
        <v>0.4</v>
      </c>
      <c r="D40" s="119">
        <v>6.4</v>
      </c>
      <c r="E40" s="119">
        <v>1.9</v>
      </c>
      <c r="F40" s="119">
        <v>2.2000000000000002</v>
      </c>
      <c r="G40" s="119">
        <v>3.4</v>
      </c>
      <c r="H40" s="69">
        <v>11.3</v>
      </c>
      <c r="I40" s="69">
        <v>3</v>
      </c>
      <c r="J40" s="69">
        <v>11.7</v>
      </c>
      <c r="K40" s="69">
        <v>15.7</v>
      </c>
      <c r="L40" s="69">
        <v>48.5</v>
      </c>
      <c r="M40" s="69">
        <v>341</v>
      </c>
    </row>
    <row r="41" spans="1:13" ht="6" customHeight="1" thickBot="1" x14ac:dyDescent="0.25">
      <c r="A41" s="646"/>
      <c r="B41" s="647"/>
      <c r="C41" s="647"/>
      <c r="D41" s="647"/>
      <c r="E41" s="647"/>
      <c r="F41" s="647"/>
      <c r="G41" s="647"/>
      <c r="H41" s="647"/>
      <c r="I41" s="647"/>
      <c r="J41" s="647"/>
      <c r="K41" s="647"/>
      <c r="L41" s="647"/>
      <c r="M41" s="647"/>
    </row>
    <row r="42" spans="1:13" ht="3.75" customHeight="1" x14ac:dyDescent="0.2">
      <c r="B42" s="119"/>
      <c r="C42" s="119"/>
      <c r="D42" s="119"/>
      <c r="E42" s="119"/>
    </row>
    <row r="43" spans="1:13" ht="11.85" customHeight="1" x14ac:dyDescent="0.2">
      <c r="A43" s="135" t="s">
        <v>14</v>
      </c>
      <c r="B43" s="119"/>
      <c r="C43" s="119"/>
      <c r="D43" s="119"/>
      <c r="E43" s="119"/>
      <c r="F43" s="119"/>
      <c r="G43" s="119"/>
      <c r="H43" s="119"/>
      <c r="I43" s="119"/>
      <c r="J43" s="119"/>
      <c r="K43" s="119"/>
      <c r="L43" s="119"/>
      <c r="M43" s="119"/>
    </row>
    <row r="44" spans="1:13" s="136" customFormat="1" ht="12.95" customHeight="1" x14ac:dyDescent="0.2">
      <c r="A44" s="136" t="s">
        <v>611</v>
      </c>
      <c r="B44" s="648">
        <v>170446</v>
      </c>
      <c r="C44" s="648">
        <v>109308</v>
      </c>
      <c r="D44" s="648">
        <v>77858</v>
      </c>
      <c r="E44" s="648">
        <v>172538</v>
      </c>
      <c r="F44" s="648">
        <v>372572</v>
      </c>
      <c r="G44" s="648">
        <v>218719</v>
      </c>
      <c r="H44" s="649">
        <v>157504</v>
      </c>
      <c r="I44" s="649">
        <v>266284</v>
      </c>
      <c r="J44" s="649">
        <v>315166</v>
      </c>
      <c r="K44" s="649">
        <v>515466</v>
      </c>
      <c r="L44" s="649">
        <v>1653436</v>
      </c>
      <c r="M44" s="649">
        <v>3359813</v>
      </c>
    </row>
    <row r="45" spans="1:13" s="86" customFormat="1" ht="12.95" customHeight="1" x14ac:dyDescent="0.2">
      <c r="A45" s="132" t="s">
        <v>612</v>
      </c>
      <c r="B45" s="196">
        <v>160953</v>
      </c>
      <c r="C45" s="196">
        <v>94591</v>
      </c>
      <c r="D45" s="196">
        <v>55390</v>
      </c>
      <c r="E45" s="196">
        <v>143662</v>
      </c>
      <c r="F45" s="196">
        <v>345577</v>
      </c>
      <c r="G45" s="196">
        <v>190636</v>
      </c>
      <c r="H45" s="15">
        <v>137329</v>
      </c>
      <c r="I45" s="15">
        <v>233844</v>
      </c>
      <c r="J45" s="15">
        <v>275883</v>
      </c>
      <c r="K45" s="15">
        <v>455628</v>
      </c>
      <c r="L45" s="15">
        <v>1539592</v>
      </c>
      <c r="M45" s="15">
        <v>2975161</v>
      </c>
    </row>
    <row r="46" spans="1:13" s="86" customFormat="1" ht="12.95" customHeight="1" x14ac:dyDescent="0.2">
      <c r="A46" s="650" t="s">
        <v>613</v>
      </c>
      <c r="B46" s="196">
        <v>9493</v>
      </c>
      <c r="C46" s="196">
        <v>14717</v>
      </c>
      <c r="D46" s="196">
        <v>22468</v>
      </c>
      <c r="E46" s="196">
        <v>28876</v>
      </c>
      <c r="F46" s="196">
        <v>26995</v>
      </c>
      <c r="G46" s="196">
        <v>28083</v>
      </c>
      <c r="H46" s="15">
        <v>20175</v>
      </c>
      <c r="I46" s="15">
        <v>32440</v>
      </c>
      <c r="J46" s="15">
        <v>39283</v>
      </c>
      <c r="K46" s="15">
        <v>59838</v>
      </c>
      <c r="L46" s="15">
        <v>113844</v>
      </c>
      <c r="M46" s="15">
        <v>384652</v>
      </c>
    </row>
    <row r="47" spans="1:13" s="86" customFormat="1" ht="12.95" customHeight="1" x14ac:dyDescent="0.2">
      <c r="A47" s="132" t="s">
        <v>599</v>
      </c>
      <c r="B47" s="196">
        <v>169492</v>
      </c>
      <c r="C47" s="196">
        <v>108372</v>
      </c>
      <c r="D47" s="196">
        <v>66302</v>
      </c>
      <c r="E47" s="196">
        <v>105708</v>
      </c>
      <c r="F47" s="196">
        <v>270785</v>
      </c>
      <c r="G47" s="196">
        <v>110411</v>
      </c>
      <c r="H47" s="15">
        <v>78239</v>
      </c>
      <c r="I47" s="15">
        <v>185266</v>
      </c>
      <c r="J47" s="15">
        <v>185349</v>
      </c>
      <c r="K47" s="15">
        <v>332413</v>
      </c>
      <c r="L47" s="15">
        <v>1179296</v>
      </c>
      <c r="M47" s="15">
        <v>1862488</v>
      </c>
    </row>
    <row r="48" spans="1:13" s="86" customFormat="1" ht="12.95" customHeight="1" x14ac:dyDescent="0.2">
      <c r="A48" s="642" t="s">
        <v>600</v>
      </c>
      <c r="B48" s="196">
        <v>145407</v>
      </c>
      <c r="C48" s="196">
        <v>89799</v>
      </c>
      <c r="D48" s="196">
        <v>48857</v>
      </c>
      <c r="E48" s="196">
        <v>76595</v>
      </c>
      <c r="F48" s="196">
        <v>240332</v>
      </c>
      <c r="G48" s="196">
        <v>77998</v>
      </c>
      <c r="H48" s="15">
        <v>50514</v>
      </c>
      <c r="I48" s="15">
        <v>153697</v>
      </c>
      <c r="J48" s="15">
        <v>145780</v>
      </c>
      <c r="K48" s="15">
        <v>284307</v>
      </c>
      <c r="L48" s="15">
        <v>1120919</v>
      </c>
      <c r="M48" s="15">
        <v>1786342</v>
      </c>
    </row>
    <row r="49" spans="1:13" ht="12.95" customHeight="1" x14ac:dyDescent="0.2">
      <c r="A49" s="642" t="s">
        <v>601</v>
      </c>
      <c r="B49" s="196">
        <v>21360</v>
      </c>
      <c r="C49" s="196">
        <v>15034</v>
      </c>
      <c r="D49" s="196">
        <v>13065</v>
      </c>
      <c r="E49" s="196">
        <v>22873</v>
      </c>
      <c r="F49" s="196">
        <v>27084</v>
      </c>
      <c r="G49" s="196">
        <v>27718</v>
      </c>
      <c r="H49" s="15">
        <v>20573</v>
      </c>
      <c r="I49" s="15">
        <v>21245</v>
      </c>
      <c r="J49" s="15">
        <v>30344</v>
      </c>
      <c r="K49" s="15">
        <v>37189</v>
      </c>
      <c r="L49" s="15">
        <v>45240</v>
      </c>
      <c r="M49" s="15">
        <v>62956</v>
      </c>
    </row>
    <row r="50" spans="1:13" ht="12.95" customHeight="1" x14ac:dyDescent="0.2">
      <c r="A50" s="643" t="s">
        <v>602</v>
      </c>
      <c r="B50" s="196">
        <v>17234</v>
      </c>
      <c r="C50" s="196">
        <v>7105</v>
      </c>
      <c r="D50" s="196">
        <v>7112</v>
      </c>
      <c r="E50" s="196">
        <v>15469</v>
      </c>
      <c r="F50" s="196">
        <v>20525</v>
      </c>
      <c r="G50" s="196">
        <v>20760</v>
      </c>
      <c r="H50" s="15">
        <v>14425</v>
      </c>
      <c r="I50" s="15">
        <v>13663</v>
      </c>
      <c r="J50" s="15">
        <v>18029</v>
      </c>
      <c r="K50" s="15">
        <v>22372</v>
      </c>
      <c r="L50" s="15">
        <v>27254</v>
      </c>
      <c r="M50" s="15">
        <v>34574</v>
      </c>
    </row>
    <row r="51" spans="1:13" ht="24" customHeight="1" x14ac:dyDescent="0.2">
      <c r="A51" s="643" t="s">
        <v>603</v>
      </c>
      <c r="B51" s="196">
        <v>4126</v>
      </c>
      <c r="C51" s="196">
        <v>7929</v>
      </c>
      <c r="D51" s="196">
        <v>5953</v>
      </c>
      <c r="E51" s="196">
        <v>7404</v>
      </c>
      <c r="F51" s="196">
        <v>6559</v>
      </c>
      <c r="G51" s="196">
        <v>6958</v>
      </c>
      <c r="H51" s="15">
        <v>6148</v>
      </c>
      <c r="I51" s="15">
        <v>7582</v>
      </c>
      <c r="J51" s="15">
        <v>12315</v>
      </c>
      <c r="K51" s="15">
        <v>14817</v>
      </c>
      <c r="L51" s="196">
        <v>17986</v>
      </c>
      <c r="M51" s="196">
        <v>28382</v>
      </c>
    </row>
    <row r="52" spans="1:13" ht="13.15" customHeight="1" x14ac:dyDescent="0.2">
      <c r="A52" s="642" t="s">
        <v>604</v>
      </c>
      <c r="B52" s="196">
        <v>2724</v>
      </c>
      <c r="C52" s="196">
        <v>3535</v>
      </c>
      <c r="D52" s="196">
        <v>4380</v>
      </c>
      <c r="E52" s="196">
        <v>6240</v>
      </c>
      <c r="F52" s="196">
        <v>3366</v>
      </c>
      <c r="G52" s="196">
        <v>4695</v>
      </c>
      <c r="H52" s="15">
        <v>7152</v>
      </c>
      <c r="I52" s="15">
        <v>10313</v>
      </c>
      <c r="J52" s="15">
        <v>9021</v>
      </c>
      <c r="K52" s="15">
        <v>10540</v>
      </c>
      <c r="L52" s="15">
        <v>12198</v>
      </c>
      <c r="M52" s="15">
        <v>13136</v>
      </c>
    </row>
    <row r="53" spans="1:13" ht="13.15" customHeight="1" x14ac:dyDescent="0.2">
      <c r="A53" s="642" t="s">
        <v>605</v>
      </c>
      <c r="B53" s="196">
        <v>1</v>
      </c>
      <c r="C53" s="196">
        <v>4</v>
      </c>
      <c r="D53" s="196" t="s">
        <v>614</v>
      </c>
      <c r="E53" s="196" t="s">
        <v>614</v>
      </c>
      <c r="F53" s="196">
        <v>3</v>
      </c>
      <c r="G53" s="196" t="s">
        <v>33</v>
      </c>
      <c r="H53" s="15" t="s">
        <v>614</v>
      </c>
      <c r="I53" s="15">
        <v>11</v>
      </c>
      <c r="J53" s="15">
        <v>204</v>
      </c>
      <c r="K53" s="15">
        <v>377</v>
      </c>
      <c r="L53" s="15">
        <v>939</v>
      </c>
      <c r="M53" s="15">
        <v>54</v>
      </c>
    </row>
    <row r="54" spans="1:13" ht="13.15" customHeight="1" x14ac:dyDescent="0.2">
      <c r="A54" s="132" t="s">
        <v>606</v>
      </c>
      <c r="B54" s="196">
        <v>954</v>
      </c>
      <c r="C54" s="196">
        <v>936</v>
      </c>
      <c r="D54" s="196">
        <v>11556</v>
      </c>
      <c r="E54" s="196">
        <v>66830</v>
      </c>
      <c r="F54" s="196">
        <v>101787</v>
      </c>
      <c r="G54" s="196">
        <v>108308</v>
      </c>
      <c r="H54" s="15">
        <v>79265</v>
      </c>
      <c r="I54" s="15">
        <v>81018</v>
      </c>
      <c r="J54" s="15">
        <v>129817</v>
      </c>
      <c r="K54" s="15">
        <v>183053</v>
      </c>
      <c r="L54" s="15">
        <v>474140</v>
      </c>
      <c r="M54" s="15">
        <v>1497325</v>
      </c>
    </row>
    <row r="55" spans="1:13" ht="13.15" customHeight="1" x14ac:dyDescent="0.2">
      <c r="A55" s="642" t="s">
        <v>607</v>
      </c>
      <c r="B55" s="196" t="s">
        <v>33</v>
      </c>
      <c r="C55" s="196" t="s">
        <v>33</v>
      </c>
      <c r="D55" s="196">
        <v>10462</v>
      </c>
      <c r="E55" s="196">
        <v>65524</v>
      </c>
      <c r="F55" s="196">
        <v>87295</v>
      </c>
      <c r="G55" s="196">
        <v>91319</v>
      </c>
      <c r="H55" s="15">
        <v>68069</v>
      </c>
      <c r="I55" s="15">
        <v>66221</v>
      </c>
      <c r="J55" s="15">
        <v>116569</v>
      </c>
      <c r="K55" s="15">
        <v>135964</v>
      </c>
      <c r="L55" s="15">
        <v>249538</v>
      </c>
      <c r="M55" s="15">
        <v>358315</v>
      </c>
    </row>
    <row r="56" spans="1:13" ht="13.15" customHeight="1" x14ac:dyDescent="0.2">
      <c r="A56" s="642" t="s">
        <v>608</v>
      </c>
      <c r="B56" s="196">
        <v>954</v>
      </c>
      <c r="C56" s="196">
        <v>936</v>
      </c>
      <c r="D56" s="196">
        <v>1094</v>
      </c>
      <c r="E56" s="196">
        <v>1306</v>
      </c>
      <c r="F56" s="196">
        <v>14492</v>
      </c>
      <c r="G56" s="196">
        <v>16989</v>
      </c>
      <c r="H56" s="15">
        <v>11196</v>
      </c>
      <c r="I56" s="15">
        <v>14797</v>
      </c>
      <c r="J56" s="15">
        <v>13248</v>
      </c>
      <c r="K56" s="15">
        <v>47089</v>
      </c>
      <c r="L56" s="15">
        <v>224602</v>
      </c>
      <c r="M56" s="15">
        <v>1139010</v>
      </c>
    </row>
    <row r="57" spans="1:13" s="622" customFormat="1" ht="13.15" customHeight="1" x14ac:dyDescent="0.2">
      <c r="A57" s="171" t="s">
        <v>615</v>
      </c>
      <c r="B57" s="648">
        <v>5402</v>
      </c>
      <c r="C57" s="648">
        <v>6082</v>
      </c>
      <c r="D57" s="648">
        <v>6023</v>
      </c>
      <c r="E57" s="648">
        <v>5579</v>
      </c>
      <c r="F57" s="648">
        <v>8718</v>
      </c>
      <c r="G57" s="648">
        <v>7812</v>
      </c>
      <c r="H57" s="649">
        <v>7436</v>
      </c>
      <c r="I57" s="649">
        <v>8589</v>
      </c>
      <c r="J57" s="649">
        <v>7653</v>
      </c>
      <c r="K57" s="649">
        <v>17640</v>
      </c>
      <c r="L57" s="649">
        <v>22471</v>
      </c>
      <c r="M57" s="649">
        <v>33405</v>
      </c>
    </row>
    <row r="58" spans="1:13" ht="13.15" customHeight="1" x14ac:dyDescent="0.2">
      <c r="A58" s="132" t="s">
        <v>599</v>
      </c>
      <c r="B58" s="651">
        <v>5384</v>
      </c>
      <c r="C58" s="651">
        <v>6080</v>
      </c>
      <c r="D58" s="651">
        <v>6007</v>
      </c>
      <c r="E58" s="651">
        <v>5493</v>
      </c>
      <c r="F58" s="651">
        <v>8536</v>
      </c>
      <c r="G58" s="651">
        <v>7694</v>
      </c>
      <c r="H58" s="77">
        <v>7253</v>
      </c>
      <c r="I58" s="77">
        <v>8440</v>
      </c>
      <c r="J58" s="77">
        <v>7487</v>
      </c>
      <c r="K58" s="77">
        <v>17373</v>
      </c>
      <c r="L58" s="77">
        <v>21667</v>
      </c>
      <c r="M58" s="77">
        <v>30438</v>
      </c>
    </row>
    <row r="59" spans="1:13" ht="13.15" customHeight="1" x14ac:dyDescent="0.2">
      <c r="A59" s="132" t="s">
        <v>606</v>
      </c>
      <c r="B59" s="651">
        <v>18</v>
      </c>
      <c r="C59" s="651">
        <v>2</v>
      </c>
      <c r="D59" s="651">
        <v>16</v>
      </c>
      <c r="E59" s="651">
        <v>86</v>
      </c>
      <c r="F59" s="62">
        <v>182</v>
      </c>
      <c r="G59" s="651">
        <v>118</v>
      </c>
      <c r="H59" s="77">
        <v>183</v>
      </c>
      <c r="I59" s="77">
        <v>149</v>
      </c>
      <c r="J59" s="77">
        <v>166</v>
      </c>
      <c r="K59" s="77">
        <v>267</v>
      </c>
      <c r="L59" s="77">
        <v>804</v>
      </c>
      <c r="M59" s="77">
        <v>2967</v>
      </c>
    </row>
    <row r="60" spans="1:13" ht="12.95" customHeight="1" x14ac:dyDescent="0.2">
      <c r="B60" s="86"/>
    </row>
    <row r="61" spans="1:13" ht="12.95" customHeight="1" x14ac:dyDescent="0.2">
      <c r="B61" s="86"/>
    </row>
    <row r="62" spans="1:13" ht="12.95" customHeight="1" x14ac:dyDescent="0.2">
      <c r="B62" s="86"/>
    </row>
    <row r="63" spans="1:13" ht="12.95" customHeight="1" x14ac:dyDescent="0.2">
      <c r="B63" s="86"/>
    </row>
    <row r="64" spans="1:13" ht="12.95" customHeight="1" x14ac:dyDescent="0.2">
      <c r="B64" s="86"/>
    </row>
    <row r="65" spans="2:2" ht="12.95" customHeight="1" x14ac:dyDescent="0.2">
      <c r="B65" s="86"/>
    </row>
    <row r="66" spans="2:2" ht="12.95" customHeight="1" x14ac:dyDescent="0.2">
      <c r="B66" s="86"/>
    </row>
    <row r="67" spans="2:2" ht="12.95" customHeight="1" x14ac:dyDescent="0.2">
      <c r="B67" s="86"/>
    </row>
    <row r="68" spans="2:2" ht="12.95" customHeight="1" x14ac:dyDescent="0.2">
      <c r="B68" s="86"/>
    </row>
    <row r="69" spans="2:2" ht="12.95" customHeight="1" x14ac:dyDescent="0.2">
      <c r="B69" s="86"/>
    </row>
    <row r="70" spans="2:2" ht="12.95" customHeight="1" x14ac:dyDescent="0.2">
      <c r="B70" s="86"/>
    </row>
    <row r="71" spans="2:2" ht="12.95" customHeight="1" x14ac:dyDescent="0.2">
      <c r="B71" s="86"/>
    </row>
    <row r="72" spans="2:2" ht="12.95" customHeight="1" x14ac:dyDescent="0.2">
      <c r="B72" s="86"/>
    </row>
    <row r="73" spans="2:2" ht="12.95" customHeight="1" x14ac:dyDescent="0.2">
      <c r="B73" s="175"/>
    </row>
    <row r="74" spans="2:2" ht="12.95" customHeight="1" x14ac:dyDescent="0.2">
      <c r="B74" s="175"/>
    </row>
    <row r="75" spans="2:2" ht="12.95" customHeight="1" x14ac:dyDescent="0.2">
      <c r="B75" s="175"/>
    </row>
    <row r="76" spans="2:2" ht="12.95" customHeight="1" x14ac:dyDescent="0.2">
      <c r="B76" s="175"/>
    </row>
    <row r="77" spans="2:2" ht="12.95" customHeight="1" x14ac:dyDescent="0.2">
      <c r="B77" s="175"/>
    </row>
    <row r="78" spans="2:2" ht="12.95" customHeight="1" x14ac:dyDescent="0.2">
      <c r="B78" s="175"/>
    </row>
    <row r="79" spans="2:2" ht="12.95" customHeight="1" x14ac:dyDescent="0.2">
      <c r="B79" s="608"/>
    </row>
    <row r="80" spans="2:2" ht="12.95" customHeight="1" x14ac:dyDescent="0.2">
      <c r="B80" s="86"/>
    </row>
    <row r="81" spans="2:2" ht="12.95" customHeight="1" x14ac:dyDescent="0.2">
      <c r="B81" s="86"/>
    </row>
    <row r="82" spans="2:2" ht="12.95" customHeight="1" x14ac:dyDescent="0.2">
      <c r="B82" s="86"/>
    </row>
    <row r="83" spans="2:2" ht="12.95" customHeight="1" x14ac:dyDescent="0.2">
      <c r="B83" s="86"/>
    </row>
    <row r="84" spans="2:2" ht="12.95" customHeight="1" x14ac:dyDescent="0.2">
      <c r="B84" s="86"/>
    </row>
    <row r="85" spans="2:2" ht="12.95" customHeight="1" x14ac:dyDescent="0.2">
      <c r="B85" s="86"/>
    </row>
    <row r="86" spans="2:2" ht="12.95" customHeight="1" x14ac:dyDescent="0.2">
      <c r="B86" s="86"/>
    </row>
    <row r="87" spans="2:2" ht="12.95" customHeight="1" x14ac:dyDescent="0.2">
      <c r="B87" s="86"/>
    </row>
    <row r="88" spans="2:2" ht="12.95" customHeight="1" x14ac:dyDescent="0.2">
      <c r="B88" s="86"/>
    </row>
    <row r="89" spans="2:2" ht="12.95" customHeight="1" x14ac:dyDescent="0.2">
      <c r="B89" s="86"/>
    </row>
    <row r="90" spans="2:2" ht="12.95" customHeight="1" x14ac:dyDescent="0.2">
      <c r="B90" s="86"/>
    </row>
    <row r="91" spans="2:2" ht="12.95" customHeight="1" x14ac:dyDescent="0.2">
      <c r="B91" s="86"/>
    </row>
    <row r="92" spans="2:2" ht="12.95" customHeight="1" x14ac:dyDescent="0.2">
      <c r="B92" s="86"/>
    </row>
    <row r="93" spans="2:2" ht="12.95" customHeight="1" x14ac:dyDescent="0.2">
      <c r="B93" s="86"/>
    </row>
  </sheetData>
  <hyperlinks>
    <hyperlink ref="A1" location="Мазмуну!A1" display="МАЗМУНУНА  кайтуу" xr:uid="{00000000-0004-0000-9A00-000000000000}"/>
  </hyperlinks>
  <pageMargins left="0.74803149606299213" right="0.74803149606299213" top="0.78740157480314965" bottom="0.78740157480314965" header="0.51181102362204722" footer="0.51181102362204722"/>
  <pageSetup paperSize="9" orientation="portrait" horizontalDpi="120" verticalDpi="144"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M43"/>
  <sheetViews>
    <sheetView workbookViewId="0">
      <selection activeCell="M42" sqref="M42"/>
    </sheetView>
  </sheetViews>
  <sheetFormatPr defaultColWidth="9.28515625" defaultRowHeight="12.95" customHeight="1" x14ac:dyDescent="0.2"/>
  <cols>
    <col min="1" max="1" width="38.140625" style="135" customWidth="1"/>
    <col min="2" max="2" width="0" style="62" hidden="1" customWidth="1"/>
    <col min="3" max="6" width="8.85546875" style="62" hidden="1" customWidth="1"/>
    <col min="7" max="8" width="9.5703125" style="62" hidden="1" customWidth="1"/>
    <col min="9" max="11" width="9.5703125" style="62" customWidth="1"/>
    <col min="12" max="13" width="9.28515625" style="1"/>
    <col min="14" max="229" width="9.28515625" style="62"/>
    <col min="230" max="230" width="37" style="62" customWidth="1"/>
    <col min="231" max="257" width="0" style="62" hidden="1" customWidth="1"/>
    <col min="258" max="485" width="9.28515625" style="62"/>
    <col min="486" max="486" width="37" style="62" customWidth="1"/>
    <col min="487" max="513" width="0" style="62" hidden="1" customWidth="1"/>
    <col min="514" max="741" width="9.28515625" style="62"/>
    <col min="742" max="742" width="37" style="62" customWidth="1"/>
    <col min="743" max="769" width="0" style="62" hidden="1" customWidth="1"/>
    <col min="770" max="997" width="9.28515625" style="62"/>
    <col min="998" max="998" width="37" style="62" customWidth="1"/>
    <col min="999" max="1025" width="0" style="62" hidden="1" customWidth="1"/>
    <col min="1026" max="1253" width="9.28515625" style="62"/>
    <col min="1254" max="1254" width="37" style="62" customWidth="1"/>
    <col min="1255" max="1281" width="0" style="62" hidden="1" customWidth="1"/>
    <col min="1282" max="1509" width="9.28515625" style="62"/>
    <col min="1510" max="1510" width="37" style="62" customWidth="1"/>
    <col min="1511" max="1537" width="0" style="62" hidden="1" customWidth="1"/>
    <col min="1538" max="1765" width="9.28515625" style="62"/>
    <col min="1766" max="1766" width="37" style="62" customWidth="1"/>
    <col min="1767" max="1793" width="0" style="62" hidden="1" customWidth="1"/>
    <col min="1794" max="2021" width="9.28515625" style="62"/>
    <col min="2022" max="2022" width="37" style="62" customWidth="1"/>
    <col min="2023" max="2049" width="0" style="62" hidden="1" customWidth="1"/>
    <col min="2050" max="2277" width="9.28515625" style="62"/>
    <col min="2278" max="2278" width="37" style="62" customWidth="1"/>
    <col min="2279" max="2305" width="0" style="62" hidden="1" customWidth="1"/>
    <col min="2306" max="2533" width="9.28515625" style="62"/>
    <col min="2534" max="2534" width="37" style="62" customWidth="1"/>
    <col min="2535" max="2561" width="0" style="62" hidden="1" customWidth="1"/>
    <col min="2562" max="2789" width="9.28515625" style="62"/>
    <col min="2790" max="2790" width="37" style="62" customWidth="1"/>
    <col min="2791" max="2817" width="0" style="62" hidden="1" customWidth="1"/>
    <col min="2818" max="3045" width="9.28515625" style="62"/>
    <col min="3046" max="3046" width="37" style="62" customWidth="1"/>
    <col min="3047" max="3073" width="0" style="62" hidden="1" customWidth="1"/>
    <col min="3074" max="3301" width="9.28515625" style="62"/>
    <col min="3302" max="3302" width="37" style="62" customWidth="1"/>
    <col min="3303" max="3329" width="0" style="62" hidden="1" customWidth="1"/>
    <col min="3330" max="3557" width="9.28515625" style="62"/>
    <col min="3558" max="3558" width="37" style="62" customWidth="1"/>
    <col min="3559" max="3585" width="0" style="62" hidden="1" customWidth="1"/>
    <col min="3586" max="3813" width="9.28515625" style="62"/>
    <col min="3814" max="3814" width="37" style="62" customWidth="1"/>
    <col min="3815" max="3841" width="0" style="62" hidden="1" customWidth="1"/>
    <col min="3842" max="4069" width="9.28515625" style="62"/>
    <col min="4070" max="4070" width="37" style="62" customWidth="1"/>
    <col min="4071" max="4097" width="0" style="62" hidden="1" customWidth="1"/>
    <col min="4098" max="4325" width="9.28515625" style="62"/>
    <col min="4326" max="4326" width="37" style="62" customWidth="1"/>
    <col min="4327" max="4353" width="0" style="62" hidden="1" customWidth="1"/>
    <col min="4354" max="4581" width="9.28515625" style="62"/>
    <col min="4582" max="4582" width="37" style="62" customWidth="1"/>
    <col min="4583" max="4609" width="0" style="62" hidden="1" customWidth="1"/>
    <col min="4610" max="4837" width="9.28515625" style="62"/>
    <col min="4838" max="4838" width="37" style="62" customWidth="1"/>
    <col min="4839" max="4865" width="0" style="62" hidden="1" customWidth="1"/>
    <col min="4866" max="5093" width="9.28515625" style="62"/>
    <col min="5094" max="5094" width="37" style="62" customWidth="1"/>
    <col min="5095" max="5121" width="0" style="62" hidden="1" customWidth="1"/>
    <col min="5122" max="5349" width="9.28515625" style="62"/>
    <col min="5350" max="5350" width="37" style="62" customWidth="1"/>
    <col min="5351" max="5377" width="0" style="62" hidden="1" customWidth="1"/>
    <col min="5378" max="5605" width="9.28515625" style="62"/>
    <col min="5606" max="5606" width="37" style="62" customWidth="1"/>
    <col min="5607" max="5633" width="0" style="62" hidden="1" customWidth="1"/>
    <col min="5634" max="5861" width="9.28515625" style="62"/>
    <col min="5862" max="5862" width="37" style="62" customWidth="1"/>
    <col min="5863" max="5889" width="0" style="62" hidden="1" customWidth="1"/>
    <col min="5890" max="6117" width="9.28515625" style="62"/>
    <col min="6118" max="6118" width="37" style="62" customWidth="1"/>
    <col min="6119" max="6145" width="0" style="62" hidden="1" customWidth="1"/>
    <col min="6146" max="6373" width="9.28515625" style="62"/>
    <col min="6374" max="6374" width="37" style="62" customWidth="1"/>
    <col min="6375" max="6401" width="0" style="62" hidden="1" customWidth="1"/>
    <col min="6402" max="6629" width="9.28515625" style="62"/>
    <col min="6630" max="6630" width="37" style="62" customWidth="1"/>
    <col min="6631" max="6657" width="0" style="62" hidden="1" customWidth="1"/>
    <col min="6658" max="6885" width="9.28515625" style="62"/>
    <col min="6886" max="6886" width="37" style="62" customWidth="1"/>
    <col min="6887" max="6913" width="0" style="62" hidden="1" customWidth="1"/>
    <col min="6914" max="7141" width="9.28515625" style="62"/>
    <col min="7142" max="7142" width="37" style="62" customWidth="1"/>
    <col min="7143" max="7169" width="0" style="62" hidden="1" customWidth="1"/>
    <col min="7170" max="7397" width="9.28515625" style="62"/>
    <col min="7398" max="7398" width="37" style="62" customWidth="1"/>
    <col min="7399" max="7425" width="0" style="62" hidden="1" customWidth="1"/>
    <col min="7426" max="7653" width="9.28515625" style="62"/>
    <col min="7654" max="7654" width="37" style="62" customWidth="1"/>
    <col min="7655" max="7681" width="0" style="62" hidden="1" customWidth="1"/>
    <col min="7682" max="7909" width="9.28515625" style="62"/>
    <col min="7910" max="7910" width="37" style="62" customWidth="1"/>
    <col min="7911" max="7937" width="0" style="62" hidden="1" customWidth="1"/>
    <col min="7938" max="8165" width="9.28515625" style="62"/>
    <col min="8166" max="8166" width="37" style="62" customWidth="1"/>
    <col min="8167" max="8193" width="0" style="62" hidden="1" customWidth="1"/>
    <col min="8194" max="8421" width="9.28515625" style="62"/>
    <col min="8422" max="8422" width="37" style="62" customWidth="1"/>
    <col min="8423" max="8449" width="0" style="62" hidden="1" customWidth="1"/>
    <col min="8450" max="8677" width="9.28515625" style="62"/>
    <col min="8678" max="8678" width="37" style="62" customWidth="1"/>
    <col min="8679" max="8705" width="0" style="62" hidden="1" customWidth="1"/>
    <col min="8706" max="8933" width="9.28515625" style="62"/>
    <col min="8934" max="8934" width="37" style="62" customWidth="1"/>
    <col min="8935" max="8961" width="0" style="62" hidden="1" customWidth="1"/>
    <col min="8962" max="9189" width="9.28515625" style="62"/>
    <col min="9190" max="9190" width="37" style="62" customWidth="1"/>
    <col min="9191" max="9217" width="0" style="62" hidden="1" customWidth="1"/>
    <col min="9218" max="9445" width="9.28515625" style="62"/>
    <col min="9446" max="9446" width="37" style="62" customWidth="1"/>
    <col min="9447" max="9473" width="0" style="62" hidden="1" customWidth="1"/>
    <col min="9474" max="9701" width="9.28515625" style="62"/>
    <col min="9702" max="9702" width="37" style="62" customWidth="1"/>
    <col min="9703" max="9729" width="0" style="62" hidden="1" customWidth="1"/>
    <col min="9730" max="9957" width="9.28515625" style="62"/>
    <col min="9958" max="9958" width="37" style="62" customWidth="1"/>
    <col min="9959" max="9985" width="0" style="62" hidden="1" customWidth="1"/>
    <col min="9986" max="10213" width="9.28515625" style="62"/>
    <col min="10214" max="10214" width="37" style="62" customWidth="1"/>
    <col min="10215" max="10241" width="0" style="62" hidden="1" customWidth="1"/>
    <col min="10242" max="10469" width="9.28515625" style="62"/>
    <col min="10470" max="10470" width="37" style="62" customWidth="1"/>
    <col min="10471" max="10497" width="0" style="62" hidden="1" customWidth="1"/>
    <col min="10498" max="10725" width="9.28515625" style="62"/>
    <col min="10726" max="10726" width="37" style="62" customWidth="1"/>
    <col min="10727" max="10753" width="0" style="62" hidden="1" customWidth="1"/>
    <col min="10754" max="10981" width="9.28515625" style="62"/>
    <col min="10982" max="10982" width="37" style="62" customWidth="1"/>
    <col min="10983" max="11009" width="0" style="62" hidden="1" customWidth="1"/>
    <col min="11010" max="11237" width="9.28515625" style="62"/>
    <col min="11238" max="11238" width="37" style="62" customWidth="1"/>
    <col min="11239" max="11265" width="0" style="62" hidden="1" customWidth="1"/>
    <col min="11266" max="11493" width="9.28515625" style="62"/>
    <col min="11494" max="11494" width="37" style="62" customWidth="1"/>
    <col min="11495" max="11521" width="0" style="62" hidden="1" customWidth="1"/>
    <col min="11522" max="11749" width="9.28515625" style="62"/>
    <col min="11750" max="11750" width="37" style="62" customWidth="1"/>
    <col min="11751" max="11777" width="0" style="62" hidden="1" customWidth="1"/>
    <col min="11778" max="12005" width="9.28515625" style="62"/>
    <col min="12006" max="12006" width="37" style="62" customWidth="1"/>
    <col min="12007" max="12033" width="0" style="62" hidden="1" customWidth="1"/>
    <col min="12034" max="12261" width="9.28515625" style="62"/>
    <col min="12262" max="12262" width="37" style="62" customWidth="1"/>
    <col min="12263" max="12289" width="0" style="62" hidden="1" customWidth="1"/>
    <col min="12290" max="12517" width="9.28515625" style="62"/>
    <col min="12518" max="12518" width="37" style="62" customWidth="1"/>
    <col min="12519" max="12545" width="0" style="62" hidden="1" customWidth="1"/>
    <col min="12546" max="12773" width="9.28515625" style="62"/>
    <col min="12774" max="12774" width="37" style="62" customWidth="1"/>
    <col min="12775" max="12801" width="0" style="62" hidden="1" customWidth="1"/>
    <col min="12802" max="13029" width="9.28515625" style="62"/>
    <col min="13030" max="13030" width="37" style="62" customWidth="1"/>
    <col min="13031" max="13057" width="0" style="62" hidden="1" customWidth="1"/>
    <col min="13058" max="13285" width="9.28515625" style="62"/>
    <col min="13286" max="13286" width="37" style="62" customWidth="1"/>
    <col min="13287" max="13313" width="0" style="62" hidden="1" customWidth="1"/>
    <col min="13314" max="13541" width="9.28515625" style="62"/>
    <col min="13542" max="13542" width="37" style="62" customWidth="1"/>
    <col min="13543" max="13569" width="0" style="62" hidden="1" customWidth="1"/>
    <col min="13570" max="13797" width="9.28515625" style="62"/>
    <col min="13798" max="13798" width="37" style="62" customWidth="1"/>
    <col min="13799" max="13825" width="0" style="62" hidden="1" customWidth="1"/>
    <col min="13826" max="14053" width="9.28515625" style="62"/>
    <col min="14054" max="14054" width="37" style="62" customWidth="1"/>
    <col min="14055" max="14081" width="0" style="62" hidden="1" customWidth="1"/>
    <col min="14082" max="14309" width="9.28515625" style="62"/>
    <col min="14310" max="14310" width="37" style="62" customWidth="1"/>
    <col min="14311" max="14337" width="0" style="62" hidden="1" customWidth="1"/>
    <col min="14338" max="14565" width="9.28515625" style="62"/>
    <col min="14566" max="14566" width="37" style="62" customWidth="1"/>
    <col min="14567" max="14593" width="0" style="62" hidden="1" customWidth="1"/>
    <col min="14594" max="14821" width="9.28515625" style="62"/>
    <col min="14822" max="14822" width="37" style="62" customWidth="1"/>
    <col min="14823" max="14849" width="0" style="62" hidden="1" customWidth="1"/>
    <col min="14850" max="15077" width="9.28515625" style="62"/>
    <col min="15078" max="15078" width="37" style="62" customWidth="1"/>
    <col min="15079" max="15105" width="0" style="62" hidden="1" customWidth="1"/>
    <col min="15106" max="15333" width="9.28515625" style="62"/>
    <col min="15334" max="15334" width="37" style="62" customWidth="1"/>
    <col min="15335" max="15361" width="0" style="62" hidden="1" customWidth="1"/>
    <col min="15362" max="15589" width="9.28515625" style="62"/>
    <col min="15590" max="15590" width="37" style="62" customWidth="1"/>
    <col min="15591" max="15617" width="0" style="62" hidden="1" customWidth="1"/>
    <col min="15618" max="15845" width="9.28515625" style="62"/>
    <col min="15846" max="15846" width="37" style="62" customWidth="1"/>
    <col min="15847" max="15873" width="0" style="62" hidden="1" customWidth="1"/>
    <col min="15874" max="16101" width="9.28515625" style="62"/>
    <col min="16102" max="16102" width="37" style="62" customWidth="1"/>
    <col min="16103" max="16129" width="0" style="62" hidden="1" customWidth="1"/>
    <col min="16130" max="16384" width="9.28515625" style="62"/>
  </cols>
  <sheetData>
    <row r="1" spans="1:13" s="6" customFormat="1" ht="12.95" customHeight="1" x14ac:dyDescent="0.2">
      <c r="A1" s="952" t="s">
        <v>1375</v>
      </c>
      <c r="L1" s="24"/>
      <c r="M1" s="24"/>
    </row>
    <row r="2" spans="1:13" s="599" customFormat="1" ht="18.600000000000001" customHeight="1" x14ac:dyDescent="0.2">
      <c r="A2" s="191" t="s">
        <v>616</v>
      </c>
      <c r="L2" s="1"/>
      <c r="M2" s="1"/>
    </row>
    <row r="3" spans="1:13" ht="18" customHeight="1" thickBot="1" x14ac:dyDescent="0.25">
      <c r="A3" s="127" t="s">
        <v>617</v>
      </c>
      <c r="B3" s="100"/>
      <c r="C3" s="100"/>
      <c r="D3" s="100"/>
      <c r="E3" s="100"/>
      <c r="F3" s="100"/>
      <c r="G3" s="100"/>
      <c r="H3" s="100"/>
      <c r="I3" s="100"/>
      <c r="J3" s="100"/>
      <c r="K3" s="100"/>
      <c r="L3" s="73"/>
      <c r="M3" s="73"/>
    </row>
    <row r="4" spans="1:13" s="136" customFormat="1" ht="18" customHeight="1" thickBot="1" x14ac:dyDescent="0.25">
      <c r="A4" s="652"/>
      <c r="B4" s="653">
        <v>2014</v>
      </c>
      <c r="C4" s="653">
        <v>2015</v>
      </c>
      <c r="D4" s="653">
        <v>2016</v>
      </c>
      <c r="E4" s="653">
        <v>2017</v>
      </c>
      <c r="F4" s="653">
        <v>2018</v>
      </c>
      <c r="G4" s="653">
        <v>2019</v>
      </c>
      <c r="H4" s="653">
        <v>2020</v>
      </c>
      <c r="I4" s="653">
        <v>2021</v>
      </c>
      <c r="J4" s="653">
        <v>2022</v>
      </c>
      <c r="K4" s="653">
        <v>2023</v>
      </c>
      <c r="L4" s="958">
        <v>2024</v>
      </c>
      <c r="M4" s="958">
        <v>2025</v>
      </c>
    </row>
    <row r="5" spans="1:13" s="136" customFormat="1" ht="12" customHeight="1" x14ac:dyDescent="0.2">
      <c r="A5" s="604"/>
      <c r="L5" s="67"/>
      <c r="M5" s="67"/>
    </row>
    <row r="6" spans="1:13" s="655" customFormat="1" ht="12.95" customHeight="1" x14ac:dyDescent="0.2">
      <c r="A6" s="654" t="s">
        <v>618</v>
      </c>
      <c r="L6" s="959"/>
      <c r="M6" s="959"/>
    </row>
    <row r="7" spans="1:13" s="655" customFormat="1" ht="12.95" customHeight="1" x14ac:dyDescent="0.2">
      <c r="A7" s="654" t="s">
        <v>619</v>
      </c>
      <c r="B7" s="120" t="s">
        <v>33</v>
      </c>
      <c r="C7" s="120" t="s">
        <v>33</v>
      </c>
      <c r="D7" s="120" t="s">
        <v>33</v>
      </c>
      <c r="E7" s="120">
        <v>4577.5</v>
      </c>
      <c r="F7" s="120">
        <v>2050.3000000000002</v>
      </c>
      <c r="G7" s="120">
        <v>2669.5</v>
      </c>
      <c r="H7" s="120">
        <v>1050</v>
      </c>
      <c r="I7" s="120">
        <v>750</v>
      </c>
      <c r="J7" s="120" t="s">
        <v>33</v>
      </c>
      <c r="K7" s="68" t="s">
        <v>33</v>
      </c>
      <c r="L7" s="68" t="s">
        <v>33</v>
      </c>
      <c r="M7" s="68">
        <v>3936.3</v>
      </c>
    </row>
    <row r="8" spans="1:13" s="610" customFormat="1" ht="12.95" customHeight="1" x14ac:dyDescent="0.2">
      <c r="A8" s="628" t="s">
        <v>620</v>
      </c>
      <c r="B8" s="119" t="s">
        <v>33</v>
      </c>
      <c r="C8" s="119" t="s">
        <v>33</v>
      </c>
      <c r="D8" s="119" t="s">
        <v>33</v>
      </c>
      <c r="E8" s="119">
        <v>430</v>
      </c>
      <c r="F8" s="119">
        <v>50.3</v>
      </c>
      <c r="G8" s="119">
        <v>700</v>
      </c>
      <c r="H8" s="119" t="s">
        <v>33</v>
      </c>
      <c r="I8" s="119" t="s">
        <v>33</v>
      </c>
      <c r="J8" s="119" t="s">
        <v>33</v>
      </c>
      <c r="K8" s="70" t="s">
        <v>33</v>
      </c>
      <c r="L8" s="70" t="s">
        <v>33</v>
      </c>
      <c r="M8" s="70">
        <v>3936.3</v>
      </c>
    </row>
    <row r="9" spans="1:13" s="610" customFormat="1" ht="12.95" customHeight="1" x14ac:dyDescent="0.2">
      <c r="A9" s="628" t="s">
        <v>621</v>
      </c>
      <c r="B9" s="119"/>
      <c r="C9" s="119"/>
      <c r="D9" s="119"/>
      <c r="E9" s="119"/>
      <c r="F9" s="119"/>
      <c r="G9" s="119"/>
      <c r="H9" s="119"/>
      <c r="I9" s="119"/>
      <c r="J9" s="119" t="s">
        <v>33</v>
      </c>
      <c r="K9" s="70" t="s">
        <v>33</v>
      </c>
      <c r="L9" s="70" t="s">
        <v>33</v>
      </c>
      <c r="M9" s="70" t="s">
        <v>33</v>
      </c>
    </row>
    <row r="10" spans="1:13" s="610" customFormat="1" ht="12.95" customHeight="1" x14ac:dyDescent="0.2">
      <c r="A10" s="656" t="s">
        <v>622</v>
      </c>
      <c r="B10" s="119" t="s">
        <v>33</v>
      </c>
      <c r="C10" s="119" t="s">
        <v>33</v>
      </c>
      <c r="D10" s="119" t="s">
        <v>33</v>
      </c>
      <c r="E10" s="119">
        <v>430</v>
      </c>
      <c r="F10" s="119">
        <v>50.3</v>
      </c>
      <c r="G10" s="119">
        <v>700</v>
      </c>
      <c r="H10" s="119" t="s">
        <v>33</v>
      </c>
      <c r="I10" s="119" t="s">
        <v>33</v>
      </c>
      <c r="J10" s="119" t="s">
        <v>33</v>
      </c>
      <c r="K10" s="70" t="s">
        <v>33</v>
      </c>
      <c r="L10" s="70" t="s">
        <v>33</v>
      </c>
      <c r="M10" s="70" t="s">
        <v>33</v>
      </c>
    </row>
    <row r="11" spans="1:13" s="610" customFormat="1" ht="12.95" customHeight="1" x14ac:dyDescent="0.2">
      <c r="A11" s="656" t="s">
        <v>623</v>
      </c>
      <c r="B11" s="119" t="s">
        <v>33</v>
      </c>
      <c r="C11" s="119" t="s">
        <v>33</v>
      </c>
      <c r="D11" s="119" t="s">
        <v>33</v>
      </c>
      <c r="E11" s="119" t="s">
        <v>33</v>
      </c>
      <c r="F11" s="119" t="s">
        <v>33</v>
      </c>
      <c r="G11" s="119" t="s">
        <v>33</v>
      </c>
      <c r="H11" s="119" t="s">
        <v>33</v>
      </c>
      <c r="I11" s="119" t="s">
        <v>33</v>
      </c>
      <c r="J11" s="119" t="s">
        <v>33</v>
      </c>
      <c r="K11" s="70" t="s">
        <v>33</v>
      </c>
      <c r="L11" s="70" t="s">
        <v>33</v>
      </c>
      <c r="M11" s="70" t="s">
        <v>33</v>
      </c>
    </row>
    <row r="12" spans="1:13" s="610" customFormat="1" ht="12.95" customHeight="1" x14ac:dyDescent="0.2">
      <c r="A12" s="656" t="s">
        <v>624</v>
      </c>
      <c r="B12" s="119" t="s">
        <v>33</v>
      </c>
      <c r="C12" s="119" t="s">
        <v>33</v>
      </c>
      <c r="D12" s="119" t="s">
        <v>33</v>
      </c>
      <c r="E12" s="119" t="s">
        <v>33</v>
      </c>
      <c r="F12" s="119" t="s">
        <v>33</v>
      </c>
      <c r="G12" s="119" t="s">
        <v>33</v>
      </c>
      <c r="H12" s="119" t="s">
        <v>33</v>
      </c>
      <c r="I12" s="119" t="s">
        <v>33</v>
      </c>
      <c r="J12" s="119" t="s">
        <v>33</v>
      </c>
      <c r="K12" s="70" t="s">
        <v>33</v>
      </c>
      <c r="L12" s="70" t="s">
        <v>33</v>
      </c>
      <c r="M12" s="70" t="s">
        <v>33</v>
      </c>
    </row>
    <row r="13" spans="1:13" s="610" customFormat="1" ht="12.95" customHeight="1" x14ac:dyDescent="0.2">
      <c r="A13" s="656" t="s">
        <v>625</v>
      </c>
      <c r="B13" s="119" t="s">
        <v>33</v>
      </c>
      <c r="C13" s="119" t="s">
        <v>33</v>
      </c>
      <c r="D13" s="119" t="s">
        <v>33</v>
      </c>
      <c r="E13" s="119" t="s">
        <v>33</v>
      </c>
      <c r="F13" s="119" t="s">
        <v>33</v>
      </c>
      <c r="G13" s="119" t="s">
        <v>33</v>
      </c>
      <c r="H13" s="119" t="s">
        <v>33</v>
      </c>
      <c r="I13" s="119" t="s">
        <v>33</v>
      </c>
      <c r="J13" s="119" t="s">
        <v>33</v>
      </c>
      <c r="K13" s="70" t="s">
        <v>33</v>
      </c>
      <c r="L13" s="70" t="s">
        <v>33</v>
      </c>
      <c r="M13" s="70" t="s">
        <v>33</v>
      </c>
    </row>
    <row r="14" spans="1:13" s="610" customFormat="1" ht="12.95" customHeight="1" x14ac:dyDescent="0.2">
      <c r="A14" s="656" t="s">
        <v>626</v>
      </c>
      <c r="B14" s="119" t="s">
        <v>33</v>
      </c>
      <c r="C14" s="119" t="s">
        <v>33</v>
      </c>
      <c r="D14" s="119" t="s">
        <v>33</v>
      </c>
      <c r="E14" s="119" t="s">
        <v>33</v>
      </c>
      <c r="F14" s="119" t="s">
        <v>33</v>
      </c>
      <c r="G14" s="119" t="s">
        <v>33</v>
      </c>
      <c r="H14" s="119" t="s">
        <v>33</v>
      </c>
      <c r="I14" s="119" t="s">
        <v>33</v>
      </c>
      <c r="J14" s="119" t="s">
        <v>33</v>
      </c>
      <c r="K14" s="70" t="s">
        <v>33</v>
      </c>
      <c r="L14" s="70" t="s">
        <v>33</v>
      </c>
      <c r="M14" s="70" t="s">
        <v>33</v>
      </c>
    </row>
    <row r="15" spans="1:13" s="610" customFormat="1" ht="12.95" customHeight="1" x14ac:dyDescent="0.2">
      <c r="A15" s="656" t="s">
        <v>627</v>
      </c>
      <c r="B15" s="119" t="s">
        <v>33</v>
      </c>
      <c r="C15" s="119" t="s">
        <v>33</v>
      </c>
      <c r="D15" s="119" t="s">
        <v>33</v>
      </c>
      <c r="E15" s="119" t="s">
        <v>33</v>
      </c>
      <c r="F15" s="119" t="s">
        <v>33</v>
      </c>
      <c r="G15" s="119" t="s">
        <v>33</v>
      </c>
      <c r="H15" s="119" t="s">
        <v>33</v>
      </c>
      <c r="I15" s="119" t="s">
        <v>33</v>
      </c>
      <c r="J15" s="119" t="s">
        <v>33</v>
      </c>
      <c r="K15" s="70" t="s">
        <v>33</v>
      </c>
      <c r="L15" s="70" t="s">
        <v>33</v>
      </c>
      <c r="M15" s="70">
        <v>3936.3</v>
      </c>
    </row>
    <row r="16" spans="1:13" s="610" customFormat="1" ht="12.95" customHeight="1" x14ac:dyDescent="0.2">
      <c r="A16" s="628" t="s">
        <v>628</v>
      </c>
      <c r="B16" s="119" t="s">
        <v>33</v>
      </c>
      <c r="C16" s="119" t="s">
        <v>33</v>
      </c>
      <c r="D16" s="119" t="s">
        <v>33</v>
      </c>
      <c r="E16" s="119">
        <v>3911</v>
      </c>
      <c r="F16" s="119">
        <v>2000</v>
      </c>
      <c r="G16" s="119">
        <v>1969.5</v>
      </c>
      <c r="H16" s="119">
        <v>1050</v>
      </c>
      <c r="I16" s="119">
        <v>750</v>
      </c>
      <c r="J16" s="119" t="s">
        <v>33</v>
      </c>
      <c r="K16" s="70" t="s">
        <v>33</v>
      </c>
      <c r="L16" s="70" t="s">
        <v>33</v>
      </c>
      <c r="M16" s="70" t="s">
        <v>33</v>
      </c>
    </row>
    <row r="17" spans="1:13" s="610" customFormat="1" ht="12.95" customHeight="1" x14ac:dyDescent="0.2">
      <c r="A17" s="628" t="s">
        <v>629</v>
      </c>
      <c r="B17" s="119" t="s">
        <v>33</v>
      </c>
      <c r="C17" s="119" t="s">
        <v>33</v>
      </c>
      <c r="D17" s="119" t="s">
        <v>33</v>
      </c>
      <c r="E17" s="119" t="s">
        <v>33</v>
      </c>
      <c r="F17" s="119" t="s">
        <v>33</v>
      </c>
      <c r="G17" s="119" t="s">
        <v>33</v>
      </c>
      <c r="H17" s="119" t="s">
        <v>33</v>
      </c>
      <c r="I17" s="119" t="s">
        <v>33</v>
      </c>
      <c r="J17" s="119" t="s">
        <v>33</v>
      </c>
      <c r="K17" s="70" t="s">
        <v>33</v>
      </c>
      <c r="L17" s="70" t="s">
        <v>33</v>
      </c>
      <c r="M17" s="70" t="s">
        <v>33</v>
      </c>
    </row>
    <row r="18" spans="1:13" s="610" customFormat="1" ht="12.95" customHeight="1" x14ac:dyDescent="0.2">
      <c r="A18" s="628" t="s">
        <v>630</v>
      </c>
      <c r="B18" s="119" t="s">
        <v>33</v>
      </c>
      <c r="C18" s="119" t="s">
        <v>33</v>
      </c>
      <c r="D18" s="119" t="s">
        <v>33</v>
      </c>
      <c r="E18" s="119">
        <v>236.5</v>
      </c>
      <c r="F18" s="119" t="s">
        <v>33</v>
      </c>
      <c r="G18" s="119" t="s">
        <v>33</v>
      </c>
      <c r="H18" s="119" t="s">
        <v>33</v>
      </c>
      <c r="I18" s="119" t="s">
        <v>33</v>
      </c>
      <c r="J18" s="119" t="s">
        <v>33</v>
      </c>
      <c r="K18" s="70" t="s">
        <v>33</v>
      </c>
      <c r="L18" s="70" t="s">
        <v>33</v>
      </c>
      <c r="M18" s="70" t="s">
        <v>33</v>
      </c>
    </row>
    <row r="19" spans="1:13" s="610" customFormat="1" ht="12.95" customHeight="1" x14ac:dyDescent="0.2">
      <c r="A19" s="628" t="s">
        <v>631</v>
      </c>
      <c r="B19" s="119" t="s">
        <v>33</v>
      </c>
      <c r="C19" s="119" t="s">
        <v>33</v>
      </c>
      <c r="D19" s="119" t="s">
        <v>33</v>
      </c>
      <c r="E19" s="119" t="s">
        <v>33</v>
      </c>
      <c r="F19" s="119" t="s">
        <v>33</v>
      </c>
      <c r="G19" s="119" t="s">
        <v>33</v>
      </c>
      <c r="H19" s="119" t="s">
        <v>33</v>
      </c>
      <c r="I19" s="119" t="s">
        <v>33</v>
      </c>
      <c r="J19" s="119" t="s">
        <v>33</v>
      </c>
      <c r="K19" s="70" t="s">
        <v>33</v>
      </c>
      <c r="L19" s="70" t="s">
        <v>33</v>
      </c>
      <c r="M19" s="70" t="s">
        <v>33</v>
      </c>
    </row>
    <row r="20" spans="1:13" s="610" customFormat="1" ht="12.95" customHeight="1" x14ac:dyDescent="0.2">
      <c r="A20" s="628"/>
      <c r="B20" s="119"/>
      <c r="C20" s="618"/>
      <c r="D20" s="618"/>
      <c r="E20" s="618"/>
      <c r="F20" s="119"/>
      <c r="G20" s="119"/>
      <c r="H20" s="119"/>
      <c r="I20" s="119"/>
      <c r="J20" s="119"/>
      <c r="K20" s="17"/>
      <c r="L20" s="17"/>
      <c r="M20" s="17"/>
    </row>
    <row r="21" spans="1:13" s="610" customFormat="1" ht="16.350000000000001" customHeight="1" x14ac:dyDescent="0.2">
      <c r="A21" s="654" t="s">
        <v>632</v>
      </c>
      <c r="B21" s="120">
        <v>134</v>
      </c>
      <c r="C21" s="657">
        <v>84</v>
      </c>
      <c r="D21" s="120">
        <v>469.8</v>
      </c>
      <c r="E21" s="120">
        <v>2544.6999999999998</v>
      </c>
      <c r="F21" s="120">
        <v>746.8</v>
      </c>
      <c r="G21" s="120">
        <v>3200</v>
      </c>
      <c r="H21" s="120">
        <v>2950</v>
      </c>
      <c r="I21" s="120">
        <v>872.3</v>
      </c>
      <c r="J21" s="120" t="s">
        <v>33</v>
      </c>
      <c r="K21" s="68" t="s">
        <v>33</v>
      </c>
      <c r="L21" s="68" t="s">
        <v>33</v>
      </c>
      <c r="M21" s="68">
        <v>4755.5</v>
      </c>
    </row>
    <row r="22" spans="1:13" s="610" customFormat="1" ht="12.95" customHeight="1" x14ac:dyDescent="0.2">
      <c r="A22" s="628" t="s">
        <v>620</v>
      </c>
      <c r="B22" s="119">
        <v>134</v>
      </c>
      <c r="C22" s="618">
        <v>84</v>
      </c>
      <c r="D22" s="119">
        <v>469.8</v>
      </c>
      <c r="E22" s="119" t="s">
        <v>33</v>
      </c>
      <c r="F22" s="119">
        <v>510.3</v>
      </c>
      <c r="G22" s="119" t="s">
        <v>33</v>
      </c>
      <c r="H22" s="119">
        <v>200</v>
      </c>
      <c r="I22" s="119">
        <v>182.3</v>
      </c>
      <c r="J22" s="119" t="s">
        <v>33</v>
      </c>
      <c r="K22" s="70" t="s">
        <v>33</v>
      </c>
      <c r="L22" s="70" t="s">
        <v>33</v>
      </c>
      <c r="M22" s="70">
        <v>4755.5</v>
      </c>
    </row>
    <row r="23" spans="1:13" s="610" customFormat="1" ht="12.95" customHeight="1" x14ac:dyDescent="0.2">
      <c r="A23" s="628" t="s">
        <v>621</v>
      </c>
      <c r="B23" s="119"/>
      <c r="C23" s="618"/>
      <c r="D23" s="119"/>
      <c r="E23" s="119"/>
      <c r="F23" s="119"/>
      <c r="G23" s="119"/>
      <c r="H23" s="119"/>
      <c r="I23" s="119"/>
      <c r="J23" s="119" t="s">
        <v>33</v>
      </c>
      <c r="K23" s="70" t="s">
        <v>33</v>
      </c>
      <c r="L23" s="70" t="s">
        <v>33</v>
      </c>
      <c r="M23" s="70" t="s">
        <v>33</v>
      </c>
    </row>
    <row r="24" spans="1:13" s="610" customFormat="1" ht="12.95" customHeight="1" x14ac:dyDescent="0.2">
      <c r="A24" s="656" t="s">
        <v>622</v>
      </c>
      <c r="B24" s="119">
        <v>134</v>
      </c>
      <c r="C24" s="618">
        <v>84</v>
      </c>
      <c r="D24" s="119">
        <v>469.8</v>
      </c>
      <c r="E24" s="119" t="s">
        <v>33</v>
      </c>
      <c r="F24" s="119">
        <v>510.3</v>
      </c>
      <c r="G24" s="119" t="s">
        <v>33</v>
      </c>
      <c r="H24" s="119">
        <v>200</v>
      </c>
      <c r="I24" s="119">
        <v>182.3</v>
      </c>
      <c r="J24" s="119" t="s">
        <v>33</v>
      </c>
      <c r="K24" s="70" t="s">
        <v>33</v>
      </c>
      <c r="L24" s="70" t="s">
        <v>33</v>
      </c>
      <c r="M24" s="70" t="s">
        <v>33</v>
      </c>
    </row>
    <row r="25" spans="1:13" s="610" customFormat="1" ht="12.95" customHeight="1" x14ac:dyDescent="0.2">
      <c r="A25" s="656" t="s">
        <v>623</v>
      </c>
      <c r="B25" s="119" t="s">
        <v>33</v>
      </c>
      <c r="C25" s="119" t="s">
        <v>33</v>
      </c>
      <c r="D25" s="119" t="s">
        <v>33</v>
      </c>
      <c r="E25" s="119" t="s">
        <v>33</v>
      </c>
      <c r="F25" s="119" t="s">
        <v>33</v>
      </c>
      <c r="G25" s="119" t="s">
        <v>33</v>
      </c>
      <c r="H25" s="119" t="s">
        <v>33</v>
      </c>
      <c r="I25" s="119" t="s">
        <v>33</v>
      </c>
      <c r="J25" s="119" t="s">
        <v>33</v>
      </c>
      <c r="K25" s="70" t="s">
        <v>33</v>
      </c>
      <c r="L25" s="70" t="s">
        <v>33</v>
      </c>
      <c r="M25" s="70" t="s">
        <v>33</v>
      </c>
    </row>
    <row r="26" spans="1:13" s="610" customFormat="1" ht="12.95" customHeight="1" x14ac:dyDescent="0.2">
      <c r="A26" s="656" t="s">
        <v>624</v>
      </c>
      <c r="B26" s="119" t="s">
        <v>33</v>
      </c>
      <c r="C26" s="119" t="s">
        <v>33</v>
      </c>
      <c r="D26" s="119" t="s">
        <v>33</v>
      </c>
      <c r="E26" s="119" t="s">
        <v>33</v>
      </c>
      <c r="F26" s="119" t="s">
        <v>33</v>
      </c>
      <c r="G26" s="119" t="s">
        <v>33</v>
      </c>
      <c r="H26" s="119" t="s">
        <v>33</v>
      </c>
      <c r="I26" s="119" t="s">
        <v>33</v>
      </c>
      <c r="J26" s="119" t="s">
        <v>33</v>
      </c>
      <c r="K26" s="70" t="s">
        <v>33</v>
      </c>
      <c r="L26" s="70" t="s">
        <v>33</v>
      </c>
      <c r="M26" s="70" t="s">
        <v>33</v>
      </c>
    </row>
    <row r="27" spans="1:13" s="610" customFormat="1" ht="12.95" customHeight="1" x14ac:dyDescent="0.2">
      <c r="A27" s="656" t="s">
        <v>625</v>
      </c>
      <c r="B27" s="119" t="s">
        <v>33</v>
      </c>
      <c r="C27" s="119" t="s">
        <v>33</v>
      </c>
      <c r="D27" s="119" t="s">
        <v>33</v>
      </c>
      <c r="E27" s="119" t="s">
        <v>33</v>
      </c>
      <c r="F27" s="119" t="s">
        <v>33</v>
      </c>
      <c r="G27" s="119" t="s">
        <v>33</v>
      </c>
      <c r="H27" s="119" t="s">
        <v>33</v>
      </c>
      <c r="I27" s="119" t="s">
        <v>33</v>
      </c>
      <c r="J27" s="119" t="s">
        <v>33</v>
      </c>
      <c r="K27" s="70" t="s">
        <v>33</v>
      </c>
      <c r="L27" s="70" t="s">
        <v>33</v>
      </c>
      <c r="M27" s="70" t="s">
        <v>33</v>
      </c>
    </row>
    <row r="28" spans="1:13" s="610" customFormat="1" ht="12.95" customHeight="1" x14ac:dyDescent="0.2">
      <c r="A28" s="656" t="s">
        <v>626</v>
      </c>
      <c r="B28" s="119" t="s">
        <v>33</v>
      </c>
      <c r="C28" s="119" t="s">
        <v>33</v>
      </c>
      <c r="D28" s="119" t="s">
        <v>33</v>
      </c>
      <c r="E28" s="119" t="s">
        <v>33</v>
      </c>
      <c r="F28" s="119" t="s">
        <v>33</v>
      </c>
      <c r="G28" s="119" t="s">
        <v>33</v>
      </c>
      <c r="H28" s="119" t="s">
        <v>33</v>
      </c>
      <c r="I28" s="119" t="s">
        <v>33</v>
      </c>
      <c r="J28" s="119" t="s">
        <v>33</v>
      </c>
      <c r="K28" s="70" t="s">
        <v>33</v>
      </c>
      <c r="L28" s="70" t="s">
        <v>33</v>
      </c>
      <c r="M28" s="70" t="s">
        <v>33</v>
      </c>
    </row>
    <row r="29" spans="1:13" s="610" customFormat="1" ht="12.95" customHeight="1" x14ac:dyDescent="0.2">
      <c r="A29" s="656" t="s">
        <v>627</v>
      </c>
      <c r="B29" s="119" t="s">
        <v>33</v>
      </c>
      <c r="C29" s="119" t="s">
        <v>33</v>
      </c>
      <c r="D29" s="119" t="s">
        <v>33</v>
      </c>
      <c r="E29" s="119" t="s">
        <v>33</v>
      </c>
      <c r="F29" s="119" t="s">
        <v>33</v>
      </c>
      <c r="G29" s="119" t="s">
        <v>33</v>
      </c>
      <c r="H29" s="119" t="s">
        <v>33</v>
      </c>
      <c r="I29" s="119" t="s">
        <v>33</v>
      </c>
      <c r="J29" s="119" t="s">
        <v>33</v>
      </c>
      <c r="K29" s="70" t="s">
        <v>33</v>
      </c>
      <c r="L29" s="70" t="s">
        <v>33</v>
      </c>
      <c r="M29" s="70">
        <v>4755.5</v>
      </c>
    </row>
    <row r="30" spans="1:13" s="610" customFormat="1" ht="12.95" customHeight="1" x14ac:dyDescent="0.2">
      <c r="A30" s="628" t="s">
        <v>628</v>
      </c>
      <c r="B30" s="119" t="s">
        <v>33</v>
      </c>
      <c r="C30" s="119" t="s">
        <v>33</v>
      </c>
      <c r="D30" s="119" t="s">
        <v>33</v>
      </c>
      <c r="E30" s="119">
        <v>1340</v>
      </c>
      <c r="F30" s="119" t="s">
        <v>33</v>
      </c>
      <c r="G30" s="119">
        <v>3200</v>
      </c>
      <c r="H30" s="119">
        <v>2750</v>
      </c>
      <c r="I30" s="119">
        <v>690</v>
      </c>
      <c r="J30" s="119" t="s">
        <v>33</v>
      </c>
      <c r="K30" s="70" t="s">
        <v>33</v>
      </c>
      <c r="L30" s="70" t="s">
        <v>33</v>
      </c>
      <c r="M30" s="70" t="s">
        <v>33</v>
      </c>
    </row>
    <row r="31" spans="1:13" s="610" customFormat="1" ht="12.95" customHeight="1" x14ac:dyDescent="0.2">
      <c r="A31" s="628" t="s">
        <v>629</v>
      </c>
      <c r="B31" s="119" t="s">
        <v>33</v>
      </c>
      <c r="C31" s="119" t="s">
        <v>33</v>
      </c>
      <c r="D31" s="119" t="s">
        <v>33</v>
      </c>
      <c r="E31" s="119" t="s">
        <v>33</v>
      </c>
      <c r="F31" s="119" t="s">
        <v>33</v>
      </c>
      <c r="G31" s="119" t="s">
        <v>33</v>
      </c>
      <c r="H31" s="119" t="s">
        <v>33</v>
      </c>
      <c r="I31" s="119" t="s">
        <v>33</v>
      </c>
      <c r="J31" s="119" t="s">
        <v>33</v>
      </c>
      <c r="K31" s="70" t="s">
        <v>33</v>
      </c>
      <c r="L31" s="70" t="s">
        <v>33</v>
      </c>
      <c r="M31" s="70" t="s">
        <v>33</v>
      </c>
    </row>
    <row r="32" spans="1:13" s="610" customFormat="1" ht="12.95" customHeight="1" x14ac:dyDescent="0.2">
      <c r="A32" s="628" t="s">
        <v>630</v>
      </c>
      <c r="B32" s="119" t="s">
        <v>33</v>
      </c>
      <c r="C32" s="119" t="s">
        <v>33</v>
      </c>
      <c r="D32" s="119" t="s">
        <v>33</v>
      </c>
      <c r="E32" s="119">
        <v>1204.7</v>
      </c>
      <c r="F32" s="119">
        <v>236.5</v>
      </c>
      <c r="G32" s="119" t="s">
        <v>33</v>
      </c>
      <c r="H32" s="119" t="s">
        <v>33</v>
      </c>
      <c r="I32" s="119" t="s">
        <v>33</v>
      </c>
      <c r="J32" s="119" t="s">
        <v>33</v>
      </c>
      <c r="K32" s="70" t="s">
        <v>33</v>
      </c>
      <c r="L32" s="70" t="s">
        <v>33</v>
      </c>
      <c r="M32" s="70" t="s">
        <v>33</v>
      </c>
    </row>
    <row r="33" spans="1:13" s="610" customFormat="1" ht="12.95" customHeight="1" x14ac:dyDescent="0.2">
      <c r="A33" s="628" t="s">
        <v>631</v>
      </c>
      <c r="B33" s="119" t="s">
        <v>33</v>
      </c>
      <c r="C33" s="119" t="s">
        <v>33</v>
      </c>
      <c r="D33" s="119" t="s">
        <v>33</v>
      </c>
      <c r="E33" s="119" t="s">
        <v>33</v>
      </c>
      <c r="F33" s="119" t="s">
        <v>33</v>
      </c>
      <c r="G33" s="119" t="s">
        <v>33</v>
      </c>
      <c r="H33" s="119" t="s">
        <v>33</v>
      </c>
      <c r="I33" s="119" t="s">
        <v>33</v>
      </c>
      <c r="J33" s="119" t="s">
        <v>33</v>
      </c>
      <c r="K33" s="70" t="s">
        <v>33</v>
      </c>
      <c r="L33" s="70" t="s">
        <v>33</v>
      </c>
      <c r="M33" s="70" t="s">
        <v>33</v>
      </c>
    </row>
    <row r="34" spans="1:13" s="610" customFormat="1" ht="12.95" customHeight="1" thickBot="1" x14ac:dyDescent="0.25">
      <c r="A34" s="658"/>
      <c r="B34" s="659"/>
      <c r="C34" s="660"/>
      <c r="D34" s="659"/>
      <c r="E34" s="659"/>
      <c r="F34" s="660"/>
      <c r="G34" s="660"/>
      <c r="H34" s="660"/>
      <c r="I34" s="660"/>
      <c r="J34" s="660"/>
      <c r="K34" s="661"/>
      <c r="L34" s="661"/>
      <c r="M34" s="661"/>
    </row>
    <row r="35" spans="1:13" ht="12.95" customHeight="1" x14ac:dyDescent="0.2">
      <c r="A35" s="130"/>
      <c r="B35" s="662"/>
      <c r="D35" s="662"/>
      <c r="E35" s="662"/>
      <c r="K35" s="1"/>
    </row>
    <row r="36" spans="1:13" ht="12.95" customHeight="1" x14ac:dyDescent="0.2">
      <c r="A36" s="135" t="s">
        <v>633</v>
      </c>
      <c r="B36" s="662"/>
      <c r="D36" s="662"/>
      <c r="E36" s="662"/>
      <c r="K36" s="1"/>
    </row>
    <row r="37" spans="1:13" s="651" customFormat="1" ht="12.95" customHeight="1" x14ac:dyDescent="0.2">
      <c r="A37" s="663" t="s">
        <v>593</v>
      </c>
      <c r="B37" s="196">
        <v>6</v>
      </c>
      <c r="C37" s="196">
        <v>6</v>
      </c>
      <c r="D37" s="196">
        <v>6</v>
      </c>
      <c r="E37" s="196">
        <v>6</v>
      </c>
      <c r="F37" s="196">
        <v>6</v>
      </c>
      <c r="G37" s="196">
        <v>6</v>
      </c>
      <c r="H37" s="196">
        <v>3</v>
      </c>
      <c r="I37" s="196">
        <v>2</v>
      </c>
      <c r="J37" s="196">
        <v>2</v>
      </c>
      <c r="K37" s="77">
        <v>2</v>
      </c>
      <c r="L37" s="77">
        <v>2</v>
      </c>
      <c r="M37" s="77">
        <v>2</v>
      </c>
    </row>
    <row r="38" spans="1:13" s="651" customFormat="1" ht="12.95" customHeight="1" x14ac:dyDescent="0.2">
      <c r="A38" s="663" t="s">
        <v>634</v>
      </c>
      <c r="B38" s="196">
        <v>33161</v>
      </c>
      <c r="C38" s="196">
        <v>33154</v>
      </c>
      <c r="D38" s="196">
        <v>33154</v>
      </c>
      <c r="E38" s="196">
        <v>33265</v>
      </c>
      <c r="F38" s="196">
        <v>33328</v>
      </c>
      <c r="G38" s="196">
        <v>33327</v>
      </c>
      <c r="H38" s="196">
        <v>19326</v>
      </c>
      <c r="I38" s="196">
        <v>16392</v>
      </c>
      <c r="J38" s="196">
        <v>14768</v>
      </c>
      <c r="K38" s="77">
        <v>14743</v>
      </c>
      <c r="L38" s="77">
        <v>14743</v>
      </c>
      <c r="M38" s="77">
        <v>14743</v>
      </c>
    </row>
    <row r="39" spans="1:13" s="651" customFormat="1" ht="12.95" customHeight="1" x14ac:dyDescent="0.2">
      <c r="A39" s="663" t="s">
        <v>635</v>
      </c>
      <c r="B39" s="196">
        <v>33153</v>
      </c>
      <c r="C39" s="196">
        <v>33147</v>
      </c>
      <c r="D39" s="196">
        <v>33147</v>
      </c>
      <c r="E39" s="196">
        <v>33258</v>
      </c>
      <c r="F39" s="196">
        <v>33321</v>
      </c>
      <c r="G39" s="196">
        <v>33320</v>
      </c>
      <c r="H39" s="196">
        <v>19320</v>
      </c>
      <c r="I39" s="196">
        <v>16391</v>
      </c>
      <c r="J39" s="196">
        <v>14768</v>
      </c>
      <c r="K39" s="77">
        <v>14739</v>
      </c>
      <c r="L39" s="77">
        <v>14739</v>
      </c>
      <c r="M39" s="77">
        <v>14738</v>
      </c>
    </row>
    <row r="40" spans="1:13" s="651" customFormat="1" ht="12.95" customHeight="1" x14ac:dyDescent="0.2">
      <c r="A40" s="663" t="s">
        <v>636</v>
      </c>
      <c r="B40" s="196">
        <v>23</v>
      </c>
      <c r="C40" s="196">
        <v>27</v>
      </c>
      <c r="D40" s="196">
        <v>27</v>
      </c>
      <c r="E40" s="196">
        <v>27</v>
      </c>
      <c r="F40" s="196">
        <v>27</v>
      </c>
      <c r="G40" s="196">
        <v>23</v>
      </c>
      <c r="H40" s="196">
        <v>21</v>
      </c>
      <c r="I40" s="196">
        <v>17</v>
      </c>
      <c r="J40" s="196">
        <v>9</v>
      </c>
      <c r="K40" s="77">
        <v>9</v>
      </c>
      <c r="L40" s="77">
        <v>9</v>
      </c>
      <c r="M40" s="77">
        <v>9</v>
      </c>
    </row>
    <row r="41" spans="1:13" s="651" customFormat="1" ht="12.95" customHeight="1" x14ac:dyDescent="0.2">
      <c r="A41" s="663" t="s">
        <v>637</v>
      </c>
      <c r="B41" s="196">
        <v>7</v>
      </c>
      <c r="C41" s="196">
        <v>7</v>
      </c>
      <c r="D41" s="196">
        <v>7</v>
      </c>
      <c r="E41" s="196">
        <v>7</v>
      </c>
      <c r="F41" s="196">
        <v>7</v>
      </c>
      <c r="G41" s="196">
        <v>7</v>
      </c>
      <c r="H41" s="196">
        <v>6</v>
      </c>
      <c r="I41" s="196">
        <v>5</v>
      </c>
      <c r="J41" s="196">
        <v>4</v>
      </c>
      <c r="K41" s="77">
        <v>4</v>
      </c>
      <c r="L41" s="77">
        <v>4</v>
      </c>
      <c r="M41" s="77">
        <v>4</v>
      </c>
    </row>
    <row r="42" spans="1:13" s="651" customFormat="1" ht="24" x14ac:dyDescent="0.2">
      <c r="A42" s="663" t="s">
        <v>1399</v>
      </c>
      <c r="B42" s="196">
        <v>2</v>
      </c>
      <c r="C42" s="196">
        <v>2</v>
      </c>
      <c r="D42" s="196">
        <v>4</v>
      </c>
      <c r="E42" s="196">
        <v>17</v>
      </c>
      <c r="F42" s="196">
        <v>6</v>
      </c>
      <c r="G42" s="196">
        <v>10</v>
      </c>
      <c r="H42" s="196">
        <v>5</v>
      </c>
      <c r="I42" s="196">
        <v>5</v>
      </c>
      <c r="J42" s="196" t="s">
        <v>33</v>
      </c>
      <c r="K42" s="70" t="s">
        <v>33</v>
      </c>
      <c r="L42" s="70" t="s">
        <v>33</v>
      </c>
      <c r="M42" s="15">
        <v>2</v>
      </c>
    </row>
    <row r="43" spans="1:13" s="651" customFormat="1" ht="25.5" customHeight="1" x14ac:dyDescent="0.2">
      <c r="A43" s="663" t="s">
        <v>638</v>
      </c>
      <c r="B43" s="196">
        <v>2</v>
      </c>
      <c r="C43" s="196">
        <v>2</v>
      </c>
      <c r="D43" s="196">
        <v>4</v>
      </c>
      <c r="E43" s="196">
        <v>17</v>
      </c>
      <c r="F43" s="196">
        <v>6</v>
      </c>
      <c r="G43" s="196">
        <v>10</v>
      </c>
      <c r="H43" s="196">
        <v>5</v>
      </c>
      <c r="I43" s="196">
        <v>5</v>
      </c>
      <c r="J43" s="196" t="s">
        <v>33</v>
      </c>
      <c r="K43" s="70" t="s">
        <v>33</v>
      </c>
      <c r="L43" s="70" t="s">
        <v>33</v>
      </c>
      <c r="M43" s="1">
        <v>2</v>
      </c>
    </row>
  </sheetData>
  <hyperlinks>
    <hyperlink ref="A1" location="Мазмуну!A1" display="МАЗМУНУНА  кайтуу" xr:uid="{00000000-0004-0000-9B00-000000000000}"/>
  </hyperlinks>
  <pageMargins left="0.7" right="0.7" top="0.75" bottom="0.75" header="0.3" footer="0.3"/>
  <pageSetup paperSize="9"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M59"/>
  <sheetViews>
    <sheetView workbookViewId="0">
      <selection activeCell="M42" sqref="M42"/>
    </sheetView>
  </sheetViews>
  <sheetFormatPr defaultColWidth="9.140625" defaultRowHeight="12.2" customHeight="1" x14ac:dyDescent="0.2"/>
  <cols>
    <col min="1" max="1" width="40.85546875" style="117" customWidth="1"/>
    <col min="2" max="6" width="8.7109375" style="86" hidden="1" customWidth="1"/>
    <col min="7" max="8" width="9.5703125" style="86" hidden="1" customWidth="1"/>
    <col min="9" max="9" width="9.5703125" style="86" customWidth="1"/>
    <col min="10" max="11" width="9.5703125" style="6" customWidth="1"/>
    <col min="12" max="13" width="8.7109375" style="6" customWidth="1"/>
    <col min="14" max="238" width="9.140625" style="117"/>
    <col min="239" max="239" width="45" style="117" customWidth="1"/>
    <col min="240" max="257" width="0" style="117" hidden="1" customWidth="1"/>
    <col min="258" max="261" width="8.7109375" style="117" customWidth="1"/>
    <col min="262" max="494" width="9.140625" style="117"/>
    <col min="495" max="495" width="45" style="117" customWidth="1"/>
    <col min="496" max="513" width="0" style="117" hidden="1" customWidth="1"/>
    <col min="514" max="517" width="8.7109375" style="117" customWidth="1"/>
    <col min="518" max="750" width="9.140625" style="117"/>
    <col min="751" max="751" width="45" style="117" customWidth="1"/>
    <col min="752" max="769" width="0" style="117" hidden="1" customWidth="1"/>
    <col min="770" max="773" width="8.7109375" style="117" customWidth="1"/>
    <col min="774" max="1006" width="9.140625" style="117"/>
    <col min="1007" max="1007" width="45" style="117" customWidth="1"/>
    <col min="1008" max="1025" width="0" style="117" hidden="1" customWidth="1"/>
    <col min="1026" max="1029" width="8.7109375" style="117" customWidth="1"/>
    <col min="1030" max="1262" width="9.140625" style="117"/>
    <col min="1263" max="1263" width="45" style="117" customWidth="1"/>
    <col min="1264" max="1281" width="0" style="117" hidden="1" customWidth="1"/>
    <col min="1282" max="1285" width="8.7109375" style="117" customWidth="1"/>
    <col min="1286" max="1518" width="9.140625" style="117"/>
    <col min="1519" max="1519" width="45" style="117" customWidth="1"/>
    <col min="1520" max="1537" width="0" style="117" hidden="1" customWidth="1"/>
    <col min="1538" max="1541" width="8.7109375" style="117" customWidth="1"/>
    <col min="1542" max="1774" width="9.140625" style="117"/>
    <col min="1775" max="1775" width="45" style="117" customWidth="1"/>
    <col min="1776" max="1793" width="0" style="117" hidden="1" customWidth="1"/>
    <col min="1794" max="1797" width="8.7109375" style="117" customWidth="1"/>
    <col min="1798" max="2030" width="9.140625" style="117"/>
    <col min="2031" max="2031" width="45" style="117" customWidth="1"/>
    <col min="2032" max="2049" width="0" style="117" hidden="1" customWidth="1"/>
    <col min="2050" max="2053" width="8.7109375" style="117" customWidth="1"/>
    <col min="2054" max="2286" width="9.140625" style="117"/>
    <col min="2287" max="2287" width="45" style="117" customWidth="1"/>
    <col min="2288" max="2305" width="0" style="117" hidden="1" customWidth="1"/>
    <col min="2306" max="2309" width="8.7109375" style="117" customWidth="1"/>
    <col min="2310" max="2542" width="9.140625" style="117"/>
    <col min="2543" max="2543" width="45" style="117" customWidth="1"/>
    <col min="2544" max="2561" width="0" style="117" hidden="1" customWidth="1"/>
    <col min="2562" max="2565" width="8.7109375" style="117" customWidth="1"/>
    <col min="2566" max="2798" width="9.140625" style="117"/>
    <col min="2799" max="2799" width="45" style="117" customWidth="1"/>
    <col min="2800" max="2817" width="0" style="117" hidden="1" customWidth="1"/>
    <col min="2818" max="2821" width="8.7109375" style="117" customWidth="1"/>
    <col min="2822" max="3054" width="9.140625" style="117"/>
    <col min="3055" max="3055" width="45" style="117" customWidth="1"/>
    <col min="3056" max="3073" width="0" style="117" hidden="1" customWidth="1"/>
    <col min="3074" max="3077" width="8.7109375" style="117" customWidth="1"/>
    <col min="3078" max="3310" width="9.140625" style="117"/>
    <col min="3311" max="3311" width="45" style="117" customWidth="1"/>
    <col min="3312" max="3329" width="0" style="117" hidden="1" customWidth="1"/>
    <col min="3330" max="3333" width="8.7109375" style="117" customWidth="1"/>
    <col min="3334" max="3566" width="9.140625" style="117"/>
    <col min="3567" max="3567" width="45" style="117" customWidth="1"/>
    <col min="3568" max="3585" width="0" style="117" hidden="1" customWidth="1"/>
    <col min="3586" max="3589" width="8.7109375" style="117" customWidth="1"/>
    <col min="3590" max="3822" width="9.140625" style="117"/>
    <col min="3823" max="3823" width="45" style="117" customWidth="1"/>
    <col min="3824" max="3841" width="0" style="117" hidden="1" customWidth="1"/>
    <col min="3842" max="3845" width="8.7109375" style="117" customWidth="1"/>
    <col min="3846" max="4078" width="9.140625" style="117"/>
    <col min="4079" max="4079" width="45" style="117" customWidth="1"/>
    <col min="4080" max="4097" width="0" style="117" hidden="1" customWidth="1"/>
    <col min="4098" max="4101" width="8.7109375" style="117" customWidth="1"/>
    <col min="4102" max="4334" width="9.140625" style="117"/>
    <col min="4335" max="4335" width="45" style="117" customWidth="1"/>
    <col min="4336" max="4353" width="0" style="117" hidden="1" customWidth="1"/>
    <col min="4354" max="4357" width="8.7109375" style="117" customWidth="1"/>
    <col min="4358" max="4590" width="9.140625" style="117"/>
    <col min="4591" max="4591" width="45" style="117" customWidth="1"/>
    <col min="4592" max="4609" width="0" style="117" hidden="1" customWidth="1"/>
    <col min="4610" max="4613" width="8.7109375" style="117" customWidth="1"/>
    <col min="4614" max="4846" width="9.140625" style="117"/>
    <col min="4847" max="4847" width="45" style="117" customWidth="1"/>
    <col min="4848" max="4865" width="0" style="117" hidden="1" customWidth="1"/>
    <col min="4866" max="4869" width="8.7109375" style="117" customWidth="1"/>
    <col min="4870" max="5102" width="9.140625" style="117"/>
    <col min="5103" max="5103" width="45" style="117" customWidth="1"/>
    <col min="5104" max="5121" width="0" style="117" hidden="1" customWidth="1"/>
    <col min="5122" max="5125" width="8.7109375" style="117" customWidth="1"/>
    <col min="5126" max="5358" width="9.140625" style="117"/>
    <col min="5359" max="5359" width="45" style="117" customWidth="1"/>
    <col min="5360" max="5377" width="0" style="117" hidden="1" customWidth="1"/>
    <col min="5378" max="5381" width="8.7109375" style="117" customWidth="1"/>
    <col min="5382" max="5614" width="9.140625" style="117"/>
    <col min="5615" max="5615" width="45" style="117" customWidth="1"/>
    <col min="5616" max="5633" width="0" style="117" hidden="1" customWidth="1"/>
    <col min="5634" max="5637" width="8.7109375" style="117" customWidth="1"/>
    <col min="5638" max="5870" width="9.140625" style="117"/>
    <col min="5871" max="5871" width="45" style="117" customWidth="1"/>
    <col min="5872" max="5889" width="0" style="117" hidden="1" customWidth="1"/>
    <col min="5890" max="5893" width="8.7109375" style="117" customWidth="1"/>
    <col min="5894" max="6126" width="9.140625" style="117"/>
    <col min="6127" max="6127" width="45" style="117" customWidth="1"/>
    <col min="6128" max="6145" width="0" style="117" hidden="1" customWidth="1"/>
    <col min="6146" max="6149" width="8.7109375" style="117" customWidth="1"/>
    <col min="6150" max="6382" width="9.140625" style="117"/>
    <col min="6383" max="6383" width="45" style="117" customWidth="1"/>
    <col min="6384" max="6401" width="0" style="117" hidden="1" customWidth="1"/>
    <col min="6402" max="6405" width="8.7109375" style="117" customWidth="1"/>
    <col min="6406" max="6638" width="9.140625" style="117"/>
    <col min="6639" max="6639" width="45" style="117" customWidth="1"/>
    <col min="6640" max="6657" width="0" style="117" hidden="1" customWidth="1"/>
    <col min="6658" max="6661" width="8.7109375" style="117" customWidth="1"/>
    <col min="6662" max="6894" width="9.140625" style="117"/>
    <col min="6895" max="6895" width="45" style="117" customWidth="1"/>
    <col min="6896" max="6913" width="0" style="117" hidden="1" customWidth="1"/>
    <col min="6914" max="6917" width="8.7109375" style="117" customWidth="1"/>
    <col min="6918" max="7150" width="9.140625" style="117"/>
    <col min="7151" max="7151" width="45" style="117" customWidth="1"/>
    <col min="7152" max="7169" width="0" style="117" hidden="1" customWidth="1"/>
    <col min="7170" max="7173" width="8.7109375" style="117" customWidth="1"/>
    <col min="7174" max="7406" width="9.140625" style="117"/>
    <col min="7407" max="7407" width="45" style="117" customWidth="1"/>
    <col min="7408" max="7425" width="0" style="117" hidden="1" customWidth="1"/>
    <col min="7426" max="7429" width="8.7109375" style="117" customWidth="1"/>
    <col min="7430" max="7662" width="9.140625" style="117"/>
    <col min="7663" max="7663" width="45" style="117" customWidth="1"/>
    <col min="7664" max="7681" width="0" style="117" hidden="1" customWidth="1"/>
    <col min="7682" max="7685" width="8.7109375" style="117" customWidth="1"/>
    <col min="7686" max="7918" width="9.140625" style="117"/>
    <col min="7919" max="7919" width="45" style="117" customWidth="1"/>
    <col min="7920" max="7937" width="0" style="117" hidden="1" customWidth="1"/>
    <col min="7938" max="7941" width="8.7109375" style="117" customWidth="1"/>
    <col min="7942" max="8174" width="9.140625" style="117"/>
    <col min="8175" max="8175" width="45" style="117" customWidth="1"/>
    <col min="8176" max="8193" width="0" style="117" hidden="1" customWidth="1"/>
    <col min="8194" max="8197" width="8.7109375" style="117" customWidth="1"/>
    <col min="8198" max="8430" width="9.140625" style="117"/>
    <col min="8431" max="8431" width="45" style="117" customWidth="1"/>
    <col min="8432" max="8449" width="0" style="117" hidden="1" customWidth="1"/>
    <col min="8450" max="8453" width="8.7109375" style="117" customWidth="1"/>
    <col min="8454" max="8686" width="9.140625" style="117"/>
    <col min="8687" max="8687" width="45" style="117" customWidth="1"/>
    <col min="8688" max="8705" width="0" style="117" hidden="1" customWidth="1"/>
    <col min="8706" max="8709" width="8.7109375" style="117" customWidth="1"/>
    <col min="8710" max="8942" width="9.140625" style="117"/>
    <col min="8943" max="8943" width="45" style="117" customWidth="1"/>
    <col min="8944" max="8961" width="0" style="117" hidden="1" customWidth="1"/>
    <col min="8962" max="8965" width="8.7109375" style="117" customWidth="1"/>
    <col min="8966" max="9198" width="9.140625" style="117"/>
    <col min="9199" max="9199" width="45" style="117" customWidth="1"/>
    <col min="9200" max="9217" width="0" style="117" hidden="1" customWidth="1"/>
    <col min="9218" max="9221" width="8.7109375" style="117" customWidth="1"/>
    <col min="9222" max="9454" width="9.140625" style="117"/>
    <col min="9455" max="9455" width="45" style="117" customWidth="1"/>
    <col min="9456" max="9473" width="0" style="117" hidden="1" customWidth="1"/>
    <col min="9474" max="9477" width="8.7109375" style="117" customWidth="1"/>
    <col min="9478" max="9710" width="9.140625" style="117"/>
    <col min="9711" max="9711" width="45" style="117" customWidth="1"/>
    <col min="9712" max="9729" width="0" style="117" hidden="1" customWidth="1"/>
    <col min="9730" max="9733" width="8.7109375" style="117" customWidth="1"/>
    <col min="9734" max="9966" width="9.140625" style="117"/>
    <col min="9967" max="9967" width="45" style="117" customWidth="1"/>
    <col min="9968" max="9985" width="0" style="117" hidden="1" customWidth="1"/>
    <col min="9986" max="9989" width="8.7109375" style="117" customWidth="1"/>
    <col min="9990" max="10222" width="9.140625" style="117"/>
    <col min="10223" max="10223" width="45" style="117" customWidth="1"/>
    <col min="10224" max="10241" width="0" style="117" hidden="1" customWidth="1"/>
    <col min="10242" max="10245" width="8.7109375" style="117" customWidth="1"/>
    <col min="10246" max="10478" width="9.140625" style="117"/>
    <col min="10479" max="10479" width="45" style="117" customWidth="1"/>
    <col min="10480" max="10497" width="0" style="117" hidden="1" customWidth="1"/>
    <col min="10498" max="10501" width="8.7109375" style="117" customWidth="1"/>
    <col min="10502" max="10734" width="9.140625" style="117"/>
    <col min="10735" max="10735" width="45" style="117" customWidth="1"/>
    <col min="10736" max="10753" width="0" style="117" hidden="1" customWidth="1"/>
    <col min="10754" max="10757" width="8.7109375" style="117" customWidth="1"/>
    <col min="10758" max="10990" width="9.140625" style="117"/>
    <col min="10991" max="10991" width="45" style="117" customWidth="1"/>
    <col min="10992" max="11009" width="0" style="117" hidden="1" customWidth="1"/>
    <col min="11010" max="11013" width="8.7109375" style="117" customWidth="1"/>
    <col min="11014" max="11246" width="9.140625" style="117"/>
    <col min="11247" max="11247" width="45" style="117" customWidth="1"/>
    <col min="11248" max="11265" width="0" style="117" hidden="1" customWidth="1"/>
    <col min="11266" max="11269" width="8.7109375" style="117" customWidth="1"/>
    <col min="11270" max="11502" width="9.140625" style="117"/>
    <col min="11503" max="11503" width="45" style="117" customWidth="1"/>
    <col min="11504" max="11521" width="0" style="117" hidden="1" customWidth="1"/>
    <col min="11522" max="11525" width="8.7109375" style="117" customWidth="1"/>
    <col min="11526" max="11758" width="9.140625" style="117"/>
    <col min="11759" max="11759" width="45" style="117" customWidth="1"/>
    <col min="11760" max="11777" width="0" style="117" hidden="1" customWidth="1"/>
    <col min="11778" max="11781" width="8.7109375" style="117" customWidth="1"/>
    <col min="11782" max="12014" width="9.140625" style="117"/>
    <col min="12015" max="12015" width="45" style="117" customWidth="1"/>
    <col min="12016" max="12033" width="0" style="117" hidden="1" customWidth="1"/>
    <col min="12034" max="12037" width="8.7109375" style="117" customWidth="1"/>
    <col min="12038" max="12270" width="9.140625" style="117"/>
    <col min="12271" max="12271" width="45" style="117" customWidth="1"/>
    <col min="12272" max="12289" width="0" style="117" hidden="1" customWidth="1"/>
    <col min="12290" max="12293" width="8.7109375" style="117" customWidth="1"/>
    <col min="12294" max="12526" width="9.140625" style="117"/>
    <col min="12527" max="12527" width="45" style="117" customWidth="1"/>
    <col min="12528" max="12545" width="0" style="117" hidden="1" customWidth="1"/>
    <col min="12546" max="12549" width="8.7109375" style="117" customWidth="1"/>
    <col min="12550" max="12782" width="9.140625" style="117"/>
    <col min="12783" max="12783" width="45" style="117" customWidth="1"/>
    <col min="12784" max="12801" width="0" style="117" hidden="1" customWidth="1"/>
    <col min="12802" max="12805" width="8.7109375" style="117" customWidth="1"/>
    <col min="12806" max="13038" width="9.140625" style="117"/>
    <col min="13039" max="13039" width="45" style="117" customWidth="1"/>
    <col min="13040" max="13057" width="0" style="117" hidden="1" customWidth="1"/>
    <col min="13058" max="13061" width="8.7109375" style="117" customWidth="1"/>
    <col min="13062" max="13294" width="9.140625" style="117"/>
    <col min="13295" max="13295" width="45" style="117" customWidth="1"/>
    <col min="13296" max="13313" width="0" style="117" hidden="1" customWidth="1"/>
    <col min="13314" max="13317" width="8.7109375" style="117" customWidth="1"/>
    <col min="13318" max="13550" width="9.140625" style="117"/>
    <col min="13551" max="13551" width="45" style="117" customWidth="1"/>
    <col min="13552" max="13569" width="0" style="117" hidden="1" customWidth="1"/>
    <col min="13570" max="13573" width="8.7109375" style="117" customWidth="1"/>
    <col min="13574" max="13806" width="9.140625" style="117"/>
    <col min="13807" max="13807" width="45" style="117" customWidth="1"/>
    <col min="13808" max="13825" width="0" style="117" hidden="1" customWidth="1"/>
    <col min="13826" max="13829" width="8.7109375" style="117" customWidth="1"/>
    <col min="13830" max="14062" width="9.140625" style="117"/>
    <col min="14063" max="14063" width="45" style="117" customWidth="1"/>
    <col min="14064" max="14081" width="0" style="117" hidden="1" customWidth="1"/>
    <col min="14082" max="14085" width="8.7109375" style="117" customWidth="1"/>
    <col min="14086" max="14318" width="9.140625" style="117"/>
    <col min="14319" max="14319" width="45" style="117" customWidth="1"/>
    <col min="14320" max="14337" width="0" style="117" hidden="1" customWidth="1"/>
    <col min="14338" max="14341" width="8.7109375" style="117" customWidth="1"/>
    <col min="14342" max="14574" width="9.140625" style="117"/>
    <col min="14575" max="14575" width="45" style="117" customWidth="1"/>
    <col min="14576" max="14593" width="0" style="117" hidden="1" customWidth="1"/>
    <col min="14594" max="14597" width="8.7109375" style="117" customWidth="1"/>
    <col min="14598" max="14830" width="9.140625" style="117"/>
    <col min="14831" max="14831" width="45" style="117" customWidth="1"/>
    <col min="14832" max="14849" width="0" style="117" hidden="1" customWidth="1"/>
    <col min="14850" max="14853" width="8.7109375" style="117" customWidth="1"/>
    <col min="14854" max="15086" width="9.140625" style="117"/>
    <col min="15087" max="15087" width="45" style="117" customWidth="1"/>
    <col min="15088" max="15105" width="0" style="117" hidden="1" customWidth="1"/>
    <col min="15106" max="15109" width="8.7109375" style="117" customWidth="1"/>
    <col min="15110" max="15342" width="9.140625" style="117"/>
    <col min="15343" max="15343" width="45" style="117" customWidth="1"/>
    <col min="15344" max="15361" width="0" style="117" hidden="1" customWidth="1"/>
    <col min="15362" max="15365" width="8.7109375" style="117" customWidth="1"/>
    <col min="15366" max="15598" width="9.140625" style="117"/>
    <col min="15599" max="15599" width="45" style="117" customWidth="1"/>
    <col min="15600" max="15617" width="0" style="117" hidden="1" customWidth="1"/>
    <col min="15618" max="15621" width="8.7109375" style="117" customWidth="1"/>
    <col min="15622" max="15854" width="9.140625" style="117"/>
    <col min="15855" max="15855" width="45" style="117" customWidth="1"/>
    <col min="15856" max="15873" width="0" style="117" hidden="1" customWidth="1"/>
    <col min="15874" max="15877" width="8.7109375" style="117" customWidth="1"/>
    <col min="15878" max="16110" width="9.140625" style="117"/>
    <col min="16111" max="16111" width="45" style="117" customWidth="1"/>
    <col min="16112" max="16129" width="0" style="117" hidden="1" customWidth="1"/>
    <col min="16130" max="16133" width="8.7109375" style="117" customWidth="1"/>
    <col min="16134" max="16384" width="9.140625" style="117"/>
  </cols>
  <sheetData>
    <row r="1" spans="1:13" s="6" customFormat="1" ht="12.95" customHeight="1" x14ac:dyDescent="0.2">
      <c r="A1" s="952" t="s">
        <v>1375</v>
      </c>
      <c r="L1" s="24"/>
      <c r="M1" s="24"/>
    </row>
    <row r="2" spans="1:13" s="85" customFormat="1" ht="18.600000000000001" customHeight="1" x14ac:dyDescent="0.25">
      <c r="A2" s="194" t="s">
        <v>639</v>
      </c>
      <c r="J2" s="6"/>
      <c r="K2" s="6"/>
      <c r="L2" s="6"/>
      <c r="M2" s="6"/>
    </row>
    <row r="3" spans="1:13" s="86" customFormat="1" ht="18" customHeight="1" thickBot="1" x14ac:dyDescent="0.25">
      <c r="A3" s="127" t="s">
        <v>184</v>
      </c>
      <c r="B3" s="664"/>
      <c r="C3" s="664"/>
      <c r="D3" s="664"/>
      <c r="E3" s="664"/>
      <c r="F3" s="664"/>
      <c r="G3" s="664"/>
      <c r="H3" s="664"/>
      <c r="I3" s="664"/>
      <c r="J3" s="665"/>
      <c r="K3" s="665"/>
      <c r="L3" s="665"/>
      <c r="M3" s="665"/>
    </row>
    <row r="4" spans="1:13" s="86" customFormat="1" ht="18" customHeight="1" thickBot="1" x14ac:dyDescent="0.25">
      <c r="A4" s="666"/>
      <c r="B4" s="667">
        <v>2014</v>
      </c>
      <c r="C4" s="667">
        <v>2015</v>
      </c>
      <c r="D4" s="667">
        <v>2016</v>
      </c>
      <c r="E4" s="667">
        <v>2017</v>
      </c>
      <c r="F4" s="667">
        <v>2018</v>
      </c>
      <c r="G4" s="667">
        <v>2019</v>
      </c>
      <c r="H4" s="667">
        <v>2020</v>
      </c>
      <c r="I4" s="667">
        <v>2021</v>
      </c>
      <c r="J4" s="668">
        <v>2022</v>
      </c>
      <c r="K4" s="668">
        <v>2023</v>
      </c>
      <c r="L4" s="668">
        <v>2024</v>
      </c>
      <c r="M4" s="668">
        <v>2025</v>
      </c>
    </row>
    <row r="5" spans="1:13" s="86" customFormat="1" ht="12.2" customHeight="1" x14ac:dyDescent="0.2">
      <c r="J5" s="6"/>
      <c r="K5" s="6"/>
      <c r="L5" s="6"/>
      <c r="M5" s="6"/>
    </row>
    <row r="6" spans="1:13" s="86" customFormat="1" ht="12.2" customHeight="1" x14ac:dyDescent="0.2">
      <c r="A6" s="136" t="s">
        <v>640</v>
      </c>
      <c r="B6" s="93">
        <v>18248.8</v>
      </c>
      <c r="C6" s="93">
        <v>24270</v>
      </c>
      <c r="D6" s="93">
        <v>24186.9</v>
      </c>
      <c r="E6" s="93">
        <v>24563.5</v>
      </c>
      <c r="F6" s="93">
        <v>27127.1</v>
      </c>
      <c r="G6" s="93">
        <v>29817.200000000001</v>
      </c>
      <c r="H6" s="669">
        <v>32574</v>
      </c>
      <c r="I6" s="669">
        <v>36008.9</v>
      </c>
      <c r="J6" s="669">
        <v>75287.899999999994</v>
      </c>
      <c r="K6" s="669">
        <v>86043.199999999997</v>
      </c>
      <c r="L6" s="669">
        <v>117166.3</v>
      </c>
      <c r="M6" s="669">
        <v>150190.70000000001</v>
      </c>
    </row>
    <row r="7" spans="1:13" s="670" customFormat="1" ht="12.2" customHeight="1" x14ac:dyDescent="0.2">
      <c r="B7" s="671">
        <v>73.2</v>
      </c>
      <c r="C7" s="671"/>
      <c r="D7" s="671"/>
      <c r="E7" s="671"/>
      <c r="F7" s="672"/>
      <c r="G7" s="672"/>
      <c r="H7" s="673"/>
      <c r="I7" s="673"/>
      <c r="J7" s="674"/>
      <c r="K7" s="674"/>
      <c r="L7" s="674"/>
      <c r="M7" s="674"/>
    </row>
    <row r="8" spans="1:13" s="136" customFormat="1" ht="12.2" customHeight="1" x14ac:dyDescent="0.2">
      <c r="A8" s="136" t="s">
        <v>641</v>
      </c>
      <c r="B8" s="93">
        <v>13363.5</v>
      </c>
      <c r="C8" s="93">
        <v>19455.8</v>
      </c>
      <c r="D8" s="93">
        <v>19180</v>
      </c>
      <c r="E8" s="93">
        <v>19161.8</v>
      </c>
      <c r="F8" s="93">
        <v>20909.2</v>
      </c>
      <c r="G8" s="93">
        <v>23200.799999999999</v>
      </c>
      <c r="H8" s="669">
        <v>24455.200000000001</v>
      </c>
      <c r="I8" s="669">
        <v>26310.1</v>
      </c>
      <c r="J8" s="669">
        <v>36473.199999999997</v>
      </c>
      <c r="K8" s="669">
        <v>48907.4</v>
      </c>
      <c r="L8" s="669">
        <v>63961.2</v>
      </c>
      <c r="M8" s="669">
        <v>87806.6</v>
      </c>
    </row>
    <row r="9" spans="1:13" s="86" customFormat="1" ht="12" x14ac:dyDescent="0.2">
      <c r="A9" s="642" t="s">
        <v>642</v>
      </c>
      <c r="B9" s="95">
        <v>735.5</v>
      </c>
      <c r="C9" s="95">
        <v>842.6</v>
      </c>
      <c r="D9" s="95">
        <v>988.6</v>
      </c>
      <c r="E9" s="95">
        <v>1303.8</v>
      </c>
      <c r="F9" s="95">
        <v>1613.8</v>
      </c>
      <c r="G9" s="95">
        <v>1667</v>
      </c>
      <c r="H9" s="7">
        <v>1791.1</v>
      </c>
      <c r="I9" s="7">
        <v>1976.6</v>
      </c>
      <c r="J9" s="7">
        <v>4170</v>
      </c>
      <c r="K9" s="7">
        <v>8041.5</v>
      </c>
      <c r="L9" s="7">
        <v>8612.4</v>
      </c>
      <c r="M9" s="7">
        <v>9724.7000000000007</v>
      </c>
    </row>
    <row r="10" spans="1:13" s="86" customFormat="1" ht="24" x14ac:dyDescent="0.2">
      <c r="A10" s="675" t="s">
        <v>643</v>
      </c>
      <c r="B10" s="95">
        <v>95.8</v>
      </c>
      <c r="C10" s="95">
        <v>220.3</v>
      </c>
      <c r="D10" s="95">
        <v>216.1</v>
      </c>
      <c r="E10" s="95">
        <v>315.8</v>
      </c>
      <c r="F10" s="95">
        <v>364.8</v>
      </c>
      <c r="G10" s="95">
        <v>476.5</v>
      </c>
      <c r="H10" s="7">
        <v>281</v>
      </c>
      <c r="I10" s="7">
        <v>380.1</v>
      </c>
      <c r="J10" s="7">
        <v>2150.3000000000002</v>
      </c>
      <c r="K10" s="7">
        <v>5020.1000000000004</v>
      </c>
      <c r="L10" s="7">
        <v>8027.6</v>
      </c>
      <c r="M10" s="7">
        <v>9109.9</v>
      </c>
    </row>
    <row r="11" spans="1:13" s="86" customFormat="1" ht="12" x14ac:dyDescent="0.2">
      <c r="A11" s="642" t="s">
        <v>644</v>
      </c>
      <c r="B11" s="95">
        <v>30.2</v>
      </c>
      <c r="C11" s="95">
        <v>26.2</v>
      </c>
      <c r="D11" s="95">
        <v>6.2</v>
      </c>
      <c r="E11" s="95">
        <v>6.7</v>
      </c>
      <c r="F11" s="95">
        <v>10.7</v>
      </c>
      <c r="G11" s="95">
        <v>15.7</v>
      </c>
      <c r="H11" s="7">
        <v>21.2</v>
      </c>
      <c r="I11" s="7">
        <v>17.899999999999999</v>
      </c>
      <c r="J11" s="7">
        <v>20.100000000000001</v>
      </c>
      <c r="K11" s="70">
        <v>27.3</v>
      </c>
      <c r="L11" s="70">
        <v>12.1</v>
      </c>
      <c r="M11" s="70">
        <v>48.2</v>
      </c>
    </row>
    <row r="12" spans="1:13" s="86" customFormat="1" ht="12.2" customHeight="1" x14ac:dyDescent="0.2">
      <c r="A12" s="642" t="s">
        <v>645</v>
      </c>
      <c r="B12" s="95">
        <v>12266.3</v>
      </c>
      <c r="C12" s="95">
        <v>17824.8</v>
      </c>
      <c r="D12" s="95">
        <v>17747.900000000001</v>
      </c>
      <c r="E12" s="95">
        <v>17524.5</v>
      </c>
      <c r="F12" s="95">
        <v>18899.8</v>
      </c>
      <c r="G12" s="95">
        <v>21058.799999999999</v>
      </c>
      <c r="H12" s="7">
        <v>22177.599999999999</v>
      </c>
      <c r="I12" s="7">
        <v>23797.4</v>
      </c>
      <c r="J12" s="7">
        <v>28585.3</v>
      </c>
      <c r="K12" s="7">
        <v>35905.4</v>
      </c>
      <c r="L12" s="7">
        <v>46922.2</v>
      </c>
      <c r="M12" s="7">
        <v>68681.2</v>
      </c>
    </row>
    <row r="13" spans="1:13" s="86" customFormat="1" ht="12.2" customHeight="1" x14ac:dyDescent="0.2">
      <c r="A13" s="642" t="s">
        <v>646</v>
      </c>
      <c r="B13" s="95">
        <v>235.8</v>
      </c>
      <c r="C13" s="95">
        <v>541.9</v>
      </c>
      <c r="D13" s="95">
        <v>221.2</v>
      </c>
      <c r="E13" s="95">
        <v>11</v>
      </c>
      <c r="F13" s="95">
        <v>20.100000000000001</v>
      </c>
      <c r="G13" s="95">
        <v>-17.100000000000001</v>
      </c>
      <c r="H13" s="7">
        <v>184.3</v>
      </c>
      <c r="I13" s="7">
        <v>138.19999999999999</v>
      </c>
      <c r="J13" s="7">
        <v>1547.6</v>
      </c>
      <c r="K13" s="7">
        <v>-86.9</v>
      </c>
      <c r="L13" s="7">
        <v>387</v>
      </c>
      <c r="M13" s="7">
        <v>242.5</v>
      </c>
    </row>
    <row r="14" spans="1:13" s="670" customFormat="1" ht="12.2" customHeight="1" x14ac:dyDescent="0.2">
      <c r="B14" s="671">
        <v>26.8</v>
      </c>
      <c r="C14" s="671"/>
      <c r="D14" s="671"/>
      <c r="E14" s="671"/>
      <c r="F14" s="672"/>
      <c r="G14" s="672"/>
      <c r="H14" s="673"/>
      <c r="I14" s="673"/>
      <c r="J14" s="673"/>
      <c r="K14" s="674"/>
      <c r="L14" s="674"/>
      <c r="M14" s="6"/>
    </row>
    <row r="15" spans="1:13" s="136" customFormat="1" ht="12.2" customHeight="1" x14ac:dyDescent="0.2">
      <c r="A15" s="136" t="s">
        <v>647</v>
      </c>
      <c r="B15" s="93">
        <v>4885.3</v>
      </c>
      <c r="C15" s="93">
        <v>4814.2</v>
      </c>
      <c r="D15" s="93">
        <v>5006.8999999999996</v>
      </c>
      <c r="E15" s="93">
        <v>5401.7</v>
      </c>
      <c r="F15" s="93">
        <v>6217.9</v>
      </c>
      <c r="G15" s="93">
        <v>6616.4</v>
      </c>
      <c r="H15" s="669">
        <v>8118.8</v>
      </c>
      <c r="I15" s="669">
        <v>9698.7000000000007</v>
      </c>
      <c r="J15" s="669">
        <v>38814.699999999997</v>
      </c>
      <c r="K15" s="676">
        <v>37135.800000000003</v>
      </c>
      <c r="L15" s="676">
        <v>53205.1</v>
      </c>
      <c r="M15" s="676">
        <v>62384.1</v>
      </c>
    </row>
    <row r="16" spans="1:13" s="86" customFormat="1" ht="12.2" customHeight="1" x14ac:dyDescent="0.2">
      <c r="A16" s="642" t="s">
        <v>648</v>
      </c>
      <c r="B16" s="95">
        <v>2835.5</v>
      </c>
      <c r="C16" s="95">
        <v>2751.1</v>
      </c>
      <c r="D16" s="95">
        <v>2907.5</v>
      </c>
      <c r="E16" s="95">
        <v>3499.3</v>
      </c>
      <c r="F16" s="95">
        <v>3957</v>
      </c>
      <c r="G16" s="95">
        <v>4439.3</v>
      </c>
      <c r="H16" s="7">
        <v>4530.2</v>
      </c>
      <c r="I16" s="7">
        <v>5967.2</v>
      </c>
      <c r="J16" s="7">
        <v>10215</v>
      </c>
      <c r="K16" s="7">
        <v>15575.8</v>
      </c>
      <c r="L16" s="7">
        <v>18565.8</v>
      </c>
      <c r="M16" s="7">
        <v>27323.200000000001</v>
      </c>
    </row>
    <row r="17" spans="1:13" s="86" customFormat="1" ht="24" x14ac:dyDescent="0.2">
      <c r="A17" s="675" t="s">
        <v>649</v>
      </c>
      <c r="B17" s="119" t="s">
        <v>33</v>
      </c>
      <c r="C17" s="119" t="s">
        <v>33</v>
      </c>
      <c r="D17" s="119" t="s">
        <v>33</v>
      </c>
      <c r="E17" s="119">
        <v>2.2999999999999998</v>
      </c>
      <c r="F17" s="95">
        <v>0.8</v>
      </c>
      <c r="G17" s="95">
        <v>0</v>
      </c>
      <c r="H17" s="7">
        <v>0</v>
      </c>
      <c r="I17" s="7">
        <v>0.4</v>
      </c>
      <c r="J17" s="7">
        <v>0.6</v>
      </c>
      <c r="K17" s="7">
        <v>0.8</v>
      </c>
      <c r="L17" s="7">
        <v>1.6</v>
      </c>
      <c r="M17" s="7">
        <v>3.2</v>
      </c>
    </row>
    <row r="18" spans="1:13" s="86" customFormat="1" ht="25.5" customHeight="1" x14ac:dyDescent="0.2">
      <c r="A18" s="675" t="s">
        <v>650</v>
      </c>
      <c r="B18" s="95">
        <v>1.7</v>
      </c>
      <c r="C18" s="95">
        <v>15.3</v>
      </c>
      <c r="D18" s="95">
        <v>9.6999999999999993</v>
      </c>
      <c r="E18" s="95">
        <v>49.1</v>
      </c>
      <c r="F18" s="95">
        <v>87.1</v>
      </c>
      <c r="G18" s="95">
        <v>54.5</v>
      </c>
      <c r="H18" s="7">
        <v>100.1</v>
      </c>
      <c r="I18" s="7">
        <v>44.5</v>
      </c>
      <c r="J18" s="7">
        <v>172.5</v>
      </c>
      <c r="K18" s="7">
        <v>187.1</v>
      </c>
      <c r="L18" s="7">
        <v>217.1</v>
      </c>
      <c r="M18" s="7">
        <v>329.4</v>
      </c>
    </row>
    <row r="19" spans="1:13" s="86" customFormat="1" ht="24" x14ac:dyDescent="0.2">
      <c r="A19" s="675" t="s">
        <v>651</v>
      </c>
      <c r="B19" s="95">
        <v>1673</v>
      </c>
      <c r="C19" s="95">
        <v>1821</v>
      </c>
      <c r="D19" s="95">
        <v>1881.1</v>
      </c>
      <c r="E19" s="95">
        <v>1653.6</v>
      </c>
      <c r="F19" s="95">
        <v>1893.8</v>
      </c>
      <c r="G19" s="95">
        <v>1832.3</v>
      </c>
      <c r="H19" s="7">
        <v>3288.9</v>
      </c>
      <c r="I19" s="7">
        <v>3365.9</v>
      </c>
      <c r="J19" s="7">
        <v>28037.5</v>
      </c>
      <c r="K19" s="7">
        <v>20458.400000000001</v>
      </c>
      <c r="L19" s="7">
        <v>33560.400000000001</v>
      </c>
      <c r="M19" s="7">
        <v>32774.5</v>
      </c>
    </row>
    <row r="20" spans="1:13" s="86" customFormat="1" ht="12.2" customHeight="1" x14ac:dyDescent="0.2">
      <c r="A20" s="642" t="s">
        <v>652</v>
      </c>
      <c r="B20" s="95">
        <v>375</v>
      </c>
      <c r="C20" s="95">
        <v>226.8</v>
      </c>
      <c r="D20" s="95">
        <v>208.6</v>
      </c>
      <c r="E20" s="95">
        <v>197.4</v>
      </c>
      <c r="F20" s="95">
        <v>279.3</v>
      </c>
      <c r="G20" s="95">
        <v>290.39999999999998</v>
      </c>
      <c r="H20" s="7">
        <v>199.6</v>
      </c>
      <c r="I20" s="7">
        <v>320.7</v>
      </c>
      <c r="J20" s="7">
        <v>389</v>
      </c>
      <c r="K20" s="7">
        <v>913.7</v>
      </c>
      <c r="L20" s="7">
        <v>860.3</v>
      </c>
      <c r="M20" s="7">
        <v>1953.9</v>
      </c>
    </row>
    <row r="21" spans="1:13" s="86" customFormat="1" ht="12.2" customHeight="1" x14ac:dyDescent="0.2">
      <c r="H21" s="6"/>
      <c r="I21" s="6"/>
      <c r="J21" s="6"/>
      <c r="K21" s="677"/>
      <c r="L21" s="677"/>
      <c r="M21" s="677"/>
    </row>
    <row r="22" spans="1:13" s="86" customFormat="1" ht="12.2" customHeight="1" x14ac:dyDescent="0.2">
      <c r="A22" s="136" t="s">
        <v>653</v>
      </c>
      <c r="B22" s="93">
        <v>14761.8</v>
      </c>
      <c r="C22" s="93">
        <v>21693.7</v>
      </c>
      <c r="D22" s="93">
        <v>23043.8</v>
      </c>
      <c r="E22" s="93">
        <v>22201</v>
      </c>
      <c r="F22" s="93">
        <v>23841.599999999999</v>
      </c>
      <c r="G22" s="93">
        <v>26588.3</v>
      </c>
      <c r="H22" s="669">
        <v>30001.5</v>
      </c>
      <c r="I22" s="669">
        <v>31984.799999999999</v>
      </c>
      <c r="J22" s="669">
        <v>50721.599999999999</v>
      </c>
      <c r="K22" s="669">
        <v>59746.6</v>
      </c>
      <c r="L22" s="721">
        <v>83589.600000000006</v>
      </c>
      <c r="M22" s="721">
        <v>114509.1</v>
      </c>
    </row>
    <row r="23" spans="1:13" s="670" customFormat="1" ht="12.2" customHeight="1" x14ac:dyDescent="0.2">
      <c r="B23" s="678">
        <v>34.5</v>
      </c>
      <c r="C23" s="678"/>
      <c r="D23" s="678"/>
      <c r="E23" s="678"/>
      <c r="F23" s="672"/>
      <c r="G23" s="672"/>
      <c r="H23" s="673"/>
      <c r="I23" s="673"/>
      <c r="J23" s="674"/>
      <c r="K23" s="674"/>
      <c r="L23" s="80"/>
      <c r="M23" s="80"/>
    </row>
    <row r="24" spans="1:13" s="136" customFormat="1" ht="12.2" customHeight="1" x14ac:dyDescent="0.2">
      <c r="A24" s="136" t="s">
        <v>654</v>
      </c>
      <c r="B24" s="93">
        <v>5087.8999999999996</v>
      </c>
      <c r="C24" s="93">
        <v>8925.6</v>
      </c>
      <c r="D24" s="93">
        <v>9275.7999999999993</v>
      </c>
      <c r="E24" s="93">
        <v>7681.9</v>
      </c>
      <c r="F24" s="93">
        <v>7534</v>
      </c>
      <c r="G24" s="93">
        <v>8059.8</v>
      </c>
      <c r="H24" s="669">
        <v>9252.1</v>
      </c>
      <c r="I24" s="669">
        <v>9759.7999999999993</v>
      </c>
      <c r="J24" s="669">
        <v>12135.6</v>
      </c>
      <c r="K24" s="669">
        <v>15323.5</v>
      </c>
      <c r="L24" s="721">
        <v>21900.3</v>
      </c>
      <c r="M24" s="721">
        <v>32649</v>
      </c>
    </row>
    <row r="25" spans="1:13" s="86" customFormat="1" ht="12.2" customHeight="1" x14ac:dyDescent="0.2">
      <c r="A25" s="642" t="s">
        <v>655</v>
      </c>
      <c r="B25" s="95">
        <v>3197.1</v>
      </c>
      <c r="C25" s="95">
        <v>4587.3</v>
      </c>
      <c r="D25" s="95">
        <v>5108.3</v>
      </c>
      <c r="E25" s="95">
        <v>4960.6000000000004</v>
      </c>
      <c r="F25" s="95">
        <v>5022</v>
      </c>
      <c r="G25" s="95">
        <v>5553.8</v>
      </c>
      <c r="H25" s="7">
        <v>6120.7</v>
      </c>
      <c r="I25" s="7">
        <v>7221.3</v>
      </c>
      <c r="J25" s="7">
        <v>9664.6</v>
      </c>
      <c r="K25" s="7">
        <v>12671.8</v>
      </c>
      <c r="L25" s="70">
        <v>18050.599999999999</v>
      </c>
      <c r="M25" s="70">
        <v>26872.7</v>
      </c>
    </row>
    <row r="26" spans="1:13" s="86" customFormat="1" ht="24" x14ac:dyDescent="0.2">
      <c r="A26" s="675" t="s">
        <v>656</v>
      </c>
      <c r="B26" s="95">
        <v>325.89999999999998</v>
      </c>
      <c r="C26" s="95">
        <v>428.7</v>
      </c>
      <c r="D26" s="95">
        <v>1110.4000000000001</v>
      </c>
      <c r="E26" s="95">
        <v>285.8</v>
      </c>
      <c r="F26" s="95">
        <v>106.8</v>
      </c>
      <c r="G26" s="95">
        <v>172.8</v>
      </c>
      <c r="H26" s="7">
        <v>160.80000000000001</v>
      </c>
      <c r="I26" s="7">
        <v>154.69999999999999</v>
      </c>
      <c r="J26" s="7">
        <v>297.60000000000002</v>
      </c>
      <c r="K26" s="7">
        <v>450.7</v>
      </c>
      <c r="L26" s="70">
        <v>1070.2</v>
      </c>
      <c r="M26" s="70">
        <v>2187.6</v>
      </c>
    </row>
    <row r="27" spans="1:13" s="86" customFormat="1" ht="12.2" customHeight="1" x14ac:dyDescent="0.2">
      <c r="A27" s="642" t="s">
        <v>657</v>
      </c>
      <c r="B27" s="95">
        <v>235.5</v>
      </c>
      <c r="C27" s="95">
        <v>164.6</v>
      </c>
      <c r="D27" s="95">
        <v>158.4</v>
      </c>
      <c r="E27" s="95">
        <v>133.9</v>
      </c>
      <c r="F27" s="95">
        <v>83.3</v>
      </c>
      <c r="G27" s="95">
        <v>77.5</v>
      </c>
      <c r="H27" s="7">
        <v>86.1</v>
      </c>
      <c r="I27" s="7">
        <v>71.900000000000006</v>
      </c>
      <c r="J27" s="7">
        <v>69</v>
      </c>
      <c r="K27" s="7">
        <v>106</v>
      </c>
      <c r="L27" s="70">
        <v>122.4</v>
      </c>
      <c r="M27" s="70">
        <v>231.3</v>
      </c>
    </row>
    <row r="28" spans="1:13" s="86" customFormat="1" ht="14.25" customHeight="1" x14ac:dyDescent="0.2">
      <c r="A28" s="675" t="s">
        <v>658</v>
      </c>
      <c r="B28" s="95">
        <v>913.5</v>
      </c>
      <c r="C28" s="95">
        <v>2324.6</v>
      </c>
      <c r="D28" s="95">
        <v>1960.4</v>
      </c>
      <c r="E28" s="95">
        <v>1753.5</v>
      </c>
      <c r="F28" s="95">
        <v>1887.5</v>
      </c>
      <c r="G28" s="95">
        <v>1754.9</v>
      </c>
      <c r="H28" s="7">
        <v>1817.6</v>
      </c>
      <c r="I28" s="7">
        <v>1703.1</v>
      </c>
      <c r="J28" s="7">
        <v>1432</v>
      </c>
      <c r="K28" s="7">
        <v>1101.8</v>
      </c>
      <c r="L28" s="70">
        <v>1336.1</v>
      </c>
      <c r="M28" s="70">
        <v>1222.9000000000001</v>
      </c>
    </row>
    <row r="29" spans="1:13" s="86" customFormat="1" ht="24" x14ac:dyDescent="0.2">
      <c r="A29" s="675" t="s">
        <v>659</v>
      </c>
      <c r="B29" s="95">
        <v>29.5</v>
      </c>
      <c r="C29" s="95">
        <v>27.9</v>
      </c>
      <c r="D29" s="95">
        <v>6.3</v>
      </c>
      <c r="E29" s="95">
        <v>6.9</v>
      </c>
      <c r="F29" s="95">
        <v>10.9</v>
      </c>
      <c r="G29" s="95">
        <v>16</v>
      </c>
      <c r="H29" s="7">
        <v>21.4</v>
      </c>
      <c r="I29" s="7">
        <v>22.2</v>
      </c>
      <c r="J29" s="7">
        <v>20.5</v>
      </c>
      <c r="K29" s="7">
        <v>27</v>
      </c>
      <c r="L29" s="70">
        <v>12.3</v>
      </c>
      <c r="M29" s="70">
        <v>30.2</v>
      </c>
    </row>
    <row r="30" spans="1:13" s="86" customFormat="1" ht="12.2" customHeight="1" x14ac:dyDescent="0.2">
      <c r="A30" s="642" t="s">
        <v>660</v>
      </c>
      <c r="B30" s="95">
        <v>14.2</v>
      </c>
      <c r="C30" s="95">
        <v>65.099999999999994</v>
      </c>
      <c r="D30" s="95">
        <v>72.400000000000006</v>
      </c>
      <c r="E30" s="95">
        <v>81.5</v>
      </c>
      <c r="F30" s="95">
        <v>84.4</v>
      </c>
      <c r="G30" s="95">
        <v>131</v>
      </c>
      <c r="H30" s="7">
        <v>130.4</v>
      </c>
      <c r="I30" s="7">
        <v>118.5</v>
      </c>
      <c r="J30" s="7">
        <v>120.9</v>
      </c>
      <c r="K30" s="7">
        <v>126.1</v>
      </c>
      <c r="L30" s="70">
        <v>192</v>
      </c>
      <c r="M30" s="70">
        <v>423.1</v>
      </c>
    </row>
    <row r="31" spans="1:13" s="86" customFormat="1" ht="12.2" customHeight="1" x14ac:dyDescent="0.2">
      <c r="A31" s="642" t="s">
        <v>661</v>
      </c>
      <c r="B31" s="95">
        <v>372.3</v>
      </c>
      <c r="C31" s="95">
        <v>1327.3</v>
      </c>
      <c r="D31" s="95">
        <v>859.5</v>
      </c>
      <c r="E31" s="95">
        <v>459.7</v>
      </c>
      <c r="F31" s="95">
        <v>339.1</v>
      </c>
      <c r="G31" s="95">
        <v>353.8</v>
      </c>
      <c r="H31" s="7">
        <v>915</v>
      </c>
      <c r="I31" s="7">
        <v>468.2</v>
      </c>
      <c r="J31" s="7">
        <v>531</v>
      </c>
      <c r="K31" s="7">
        <v>840.1</v>
      </c>
      <c r="L31" s="70">
        <v>1116.7</v>
      </c>
      <c r="M31" s="70">
        <v>1681.3</v>
      </c>
    </row>
    <row r="32" spans="1:13" s="670" customFormat="1" ht="12.2" customHeight="1" x14ac:dyDescent="0.2">
      <c r="B32" s="678">
        <v>65.5</v>
      </c>
      <c r="C32" s="678"/>
      <c r="D32" s="678"/>
      <c r="E32" s="678"/>
      <c r="F32" s="672"/>
      <c r="G32" s="672"/>
      <c r="H32" s="673"/>
      <c r="I32" s="673"/>
      <c r="J32" s="674"/>
      <c r="K32" s="674"/>
      <c r="L32" s="80"/>
      <c r="M32" s="80"/>
    </row>
    <row r="33" spans="1:13" s="136" customFormat="1" ht="12.95" customHeight="1" x14ac:dyDescent="0.2">
      <c r="A33" s="136" t="s">
        <v>662</v>
      </c>
      <c r="B33" s="93">
        <v>9674</v>
      </c>
      <c r="C33" s="93">
        <v>12768.1</v>
      </c>
      <c r="D33" s="93">
        <v>13768</v>
      </c>
      <c r="E33" s="93">
        <v>14519.1</v>
      </c>
      <c r="F33" s="93">
        <v>16307.7</v>
      </c>
      <c r="G33" s="93">
        <v>18528.5</v>
      </c>
      <c r="H33" s="669">
        <v>20749.400000000001</v>
      </c>
      <c r="I33" s="669">
        <v>22225</v>
      </c>
      <c r="J33" s="669">
        <v>38586</v>
      </c>
      <c r="K33" s="669">
        <v>44423.1</v>
      </c>
      <c r="L33" s="721">
        <v>61689.2</v>
      </c>
      <c r="M33" s="721">
        <v>81860.100000000006</v>
      </c>
    </row>
    <row r="34" spans="1:13" s="86" customFormat="1" ht="12.95" customHeight="1" x14ac:dyDescent="0.2">
      <c r="A34" s="642" t="s">
        <v>663</v>
      </c>
      <c r="B34" s="95">
        <v>4634.8</v>
      </c>
      <c r="C34" s="95">
        <v>5671.2</v>
      </c>
      <c r="D34" s="95">
        <v>6204.1</v>
      </c>
      <c r="E34" s="95">
        <v>7167.9</v>
      </c>
      <c r="F34" s="95">
        <v>7779</v>
      </c>
      <c r="G34" s="95">
        <v>8656.7999999999993</v>
      </c>
      <c r="H34" s="7">
        <v>8675.5</v>
      </c>
      <c r="I34" s="7">
        <v>9637.4</v>
      </c>
      <c r="J34" s="7">
        <v>14695.3</v>
      </c>
      <c r="K34" s="7">
        <v>18306.900000000001</v>
      </c>
      <c r="L34" s="70">
        <v>24641.3</v>
      </c>
      <c r="M34" s="70">
        <v>30792.9</v>
      </c>
    </row>
    <row r="35" spans="1:13" s="86" customFormat="1" ht="12.95" customHeight="1" x14ac:dyDescent="0.2">
      <c r="A35" s="642" t="s">
        <v>664</v>
      </c>
      <c r="B35" s="95">
        <v>458.6</v>
      </c>
      <c r="C35" s="95">
        <v>513.29999999999995</v>
      </c>
      <c r="D35" s="95">
        <v>568.9</v>
      </c>
      <c r="E35" s="95">
        <v>700.8</v>
      </c>
      <c r="F35" s="95">
        <v>867</v>
      </c>
      <c r="G35" s="95">
        <v>1117.9000000000001</v>
      </c>
      <c r="H35" s="7">
        <v>1504.7</v>
      </c>
      <c r="I35" s="7">
        <v>2636.2</v>
      </c>
      <c r="J35" s="7">
        <v>7147.1</v>
      </c>
      <c r="K35" s="7">
        <v>12290.6</v>
      </c>
      <c r="L35" s="70">
        <v>14297.3</v>
      </c>
      <c r="M35" s="70">
        <v>17648</v>
      </c>
    </row>
    <row r="36" spans="1:13" s="86" customFormat="1" ht="12.95" customHeight="1" x14ac:dyDescent="0.2">
      <c r="A36" s="642" t="s">
        <v>665</v>
      </c>
      <c r="B36" s="95">
        <v>711.4</v>
      </c>
      <c r="C36" s="95">
        <v>892.3</v>
      </c>
      <c r="D36" s="95">
        <v>973.2</v>
      </c>
      <c r="E36" s="95">
        <v>1108.2</v>
      </c>
      <c r="F36" s="95">
        <v>1154.2</v>
      </c>
      <c r="G36" s="95">
        <v>1479.3</v>
      </c>
      <c r="H36" s="7">
        <v>1682.3</v>
      </c>
      <c r="I36" s="7">
        <v>1902.8</v>
      </c>
      <c r="J36" s="7">
        <v>2290.6</v>
      </c>
      <c r="K36" s="7">
        <v>2923.2</v>
      </c>
      <c r="L36" s="70">
        <v>4105.3</v>
      </c>
      <c r="M36" s="70">
        <v>5300.3</v>
      </c>
    </row>
    <row r="37" spans="1:13" s="86" customFormat="1" ht="12.95" customHeight="1" x14ac:dyDescent="0.2">
      <c r="A37" s="642" t="s">
        <v>666</v>
      </c>
      <c r="B37" s="95">
        <v>2425.3000000000002</v>
      </c>
      <c r="C37" s="95">
        <v>3307.9</v>
      </c>
      <c r="D37" s="95">
        <v>3404.8</v>
      </c>
      <c r="E37" s="95">
        <v>3620.6</v>
      </c>
      <c r="F37" s="95">
        <v>3777.4</v>
      </c>
      <c r="G37" s="95">
        <v>3733.9</v>
      </c>
      <c r="H37" s="7">
        <v>3489.6</v>
      </c>
      <c r="I37" s="7">
        <v>4089.1</v>
      </c>
      <c r="J37" s="7">
        <v>5397.9</v>
      </c>
      <c r="K37" s="7">
        <v>8297</v>
      </c>
      <c r="L37" s="70">
        <v>11720.5</v>
      </c>
      <c r="M37" s="70">
        <v>15531.3</v>
      </c>
    </row>
    <row r="38" spans="1:13" s="86" customFormat="1" ht="24" x14ac:dyDescent="0.2">
      <c r="A38" s="675" t="s">
        <v>667</v>
      </c>
      <c r="B38" s="95">
        <v>804.2</v>
      </c>
      <c r="C38" s="95">
        <v>1688.7</v>
      </c>
      <c r="D38" s="95">
        <v>1969.3</v>
      </c>
      <c r="E38" s="95">
        <v>1121.9000000000001</v>
      </c>
      <c r="F38" s="95">
        <v>1796.9</v>
      </c>
      <c r="G38" s="95">
        <v>2467.3000000000002</v>
      </c>
      <c r="H38" s="7">
        <v>4390.7</v>
      </c>
      <c r="I38" s="7">
        <v>2840.9</v>
      </c>
      <c r="J38" s="7">
        <v>7060.8</v>
      </c>
      <c r="K38" s="7">
        <v>-5.7</v>
      </c>
      <c r="L38" s="70">
        <v>3355.2</v>
      </c>
      <c r="M38" s="70">
        <v>6994.6</v>
      </c>
    </row>
    <row r="39" spans="1:13" s="86" customFormat="1" ht="12.95" customHeight="1" x14ac:dyDescent="0.2">
      <c r="A39" s="642" t="s">
        <v>668</v>
      </c>
      <c r="B39" s="95">
        <v>403.3</v>
      </c>
      <c r="C39" s="95">
        <v>488</v>
      </c>
      <c r="D39" s="95">
        <v>504.3</v>
      </c>
      <c r="E39" s="95">
        <v>596.9</v>
      </c>
      <c r="F39" s="95">
        <v>698</v>
      </c>
      <c r="G39" s="95">
        <v>809.7</v>
      </c>
      <c r="H39" s="7">
        <v>744.1</v>
      </c>
      <c r="I39" s="7">
        <v>827.9</v>
      </c>
      <c r="J39" s="7">
        <v>1165</v>
      </c>
      <c r="K39" s="7">
        <v>1610.1</v>
      </c>
      <c r="L39" s="70">
        <v>2198.1</v>
      </c>
      <c r="M39" s="70">
        <v>4117.3999999999996</v>
      </c>
    </row>
    <row r="40" spans="1:13" s="86" customFormat="1" ht="24" x14ac:dyDescent="0.2">
      <c r="A40" s="675" t="s">
        <v>669</v>
      </c>
      <c r="B40" s="95">
        <v>236.4</v>
      </c>
      <c r="C40" s="95">
        <v>206.6</v>
      </c>
      <c r="D40" s="95">
        <v>143.4</v>
      </c>
      <c r="E40" s="95">
        <v>202.8</v>
      </c>
      <c r="F40" s="95">
        <v>235.1</v>
      </c>
      <c r="G40" s="95">
        <v>263.60000000000002</v>
      </c>
      <c r="H40" s="7">
        <v>262.60000000000002</v>
      </c>
      <c r="I40" s="7">
        <v>290.7</v>
      </c>
      <c r="J40" s="7">
        <v>829.4</v>
      </c>
      <c r="K40" s="7">
        <v>1000.9</v>
      </c>
      <c r="L40" s="70">
        <v>1371.5</v>
      </c>
      <c r="M40" s="70">
        <v>1475.6</v>
      </c>
    </row>
    <row r="41" spans="1:13" s="86" customFormat="1" ht="12.2" customHeight="1" x14ac:dyDescent="0.2">
      <c r="A41" s="172"/>
      <c r="F41" s="95"/>
      <c r="G41" s="95"/>
      <c r="H41" s="7"/>
      <c r="I41" s="7"/>
      <c r="J41" s="7"/>
      <c r="K41" s="7"/>
      <c r="L41" s="70"/>
      <c r="M41" s="70"/>
    </row>
    <row r="42" spans="1:13" s="136" customFormat="1" ht="24" x14ac:dyDescent="0.2">
      <c r="A42" s="963" t="s">
        <v>1388</v>
      </c>
      <c r="B42" s="93">
        <v>3487</v>
      </c>
      <c r="C42" s="93">
        <v>2576.4</v>
      </c>
      <c r="D42" s="93">
        <v>1159</v>
      </c>
      <c r="E42" s="93">
        <v>2378.6999999999998</v>
      </c>
      <c r="F42" s="93">
        <v>3285.9</v>
      </c>
      <c r="G42" s="93">
        <v>3229.4</v>
      </c>
      <c r="H42" s="669">
        <v>2572.6999999999998</v>
      </c>
      <c r="I42" s="669">
        <v>4020</v>
      </c>
      <c r="J42" s="669">
        <v>24528.3</v>
      </c>
      <c r="K42" s="669">
        <v>26305.4</v>
      </c>
      <c r="L42" s="721">
        <v>33499.599999999999</v>
      </c>
      <c r="M42" s="721">
        <v>35609.9</v>
      </c>
    </row>
    <row r="43" spans="1:13" s="86" customFormat="1" ht="12.2" customHeight="1" x14ac:dyDescent="0.2">
      <c r="A43" s="172" t="s">
        <v>670</v>
      </c>
      <c r="B43" s="95">
        <v>3530.6</v>
      </c>
      <c r="C43" s="95">
        <v>2799.6</v>
      </c>
      <c r="D43" s="95">
        <v>1877.9</v>
      </c>
      <c r="E43" s="95">
        <v>3021.5</v>
      </c>
      <c r="F43" s="95">
        <v>3815.1</v>
      </c>
      <c r="G43" s="95">
        <v>4149</v>
      </c>
      <c r="H43" s="7">
        <v>4124.2</v>
      </c>
      <c r="I43" s="7">
        <v>4089</v>
      </c>
      <c r="J43" s="7">
        <v>24639.5</v>
      </c>
      <c r="K43" s="7">
        <v>26328</v>
      </c>
      <c r="L43" s="70">
        <v>33499.599999999999</v>
      </c>
      <c r="M43" s="70">
        <v>35984.800000000003</v>
      </c>
    </row>
    <row r="44" spans="1:13" s="86" customFormat="1" ht="12.2" customHeight="1" x14ac:dyDescent="0.2">
      <c r="A44" s="172" t="s">
        <v>671</v>
      </c>
      <c r="B44" s="95">
        <v>43.6</v>
      </c>
      <c r="C44" s="95">
        <v>223.2</v>
      </c>
      <c r="D44" s="95">
        <v>718.9</v>
      </c>
      <c r="E44" s="95">
        <v>642.79999999999995</v>
      </c>
      <c r="F44" s="95">
        <v>529.1</v>
      </c>
      <c r="G44" s="95">
        <v>919.6</v>
      </c>
      <c r="H44" s="7">
        <v>1551.5</v>
      </c>
      <c r="I44" s="7">
        <v>69</v>
      </c>
      <c r="J44" s="7">
        <v>111.1</v>
      </c>
      <c r="K44" s="7">
        <v>22.6</v>
      </c>
      <c r="L44" s="70" t="s">
        <v>33</v>
      </c>
      <c r="M44" s="70">
        <v>374.9</v>
      </c>
    </row>
    <row r="45" spans="1:13" s="86" customFormat="1" ht="12.2" customHeight="1" thickBot="1" x14ac:dyDescent="0.25">
      <c r="A45" s="679"/>
      <c r="B45" s="118"/>
      <c r="C45" s="118"/>
      <c r="D45" s="118"/>
      <c r="E45" s="118"/>
      <c r="F45" s="118"/>
      <c r="G45" s="118"/>
      <c r="H45" s="11"/>
      <c r="I45" s="11"/>
      <c r="J45" s="11"/>
      <c r="K45" s="11"/>
      <c r="L45" s="11"/>
      <c r="M45" s="11"/>
    </row>
    <row r="46" spans="1:13" s="86" customFormat="1" ht="12.2" customHeight="1" x14ac:dyDescent="0.2">
      <c r="B46" s="95"/>
      <c r="C46" s="95"/>
      <c r="D46" s="95"/>
      <c r="E46" s="95"/>
      <c r="F46" s="95"/>
      <c r="G46" s="95"/>
      <c r="H46" s="7"/>
      <c r="I46" s="7"/>
      <c r="J46" s="7"/>
      <c r="K46" s="6"/>
      <c r="L46" s="6"/>
      <c r="M46" s="6"/>
    </row>
    <row r="47" spans="1:13" s="86" customFormat="1" ht="12.2" customHeight="1" x14ac:dyDescent="0.2">
      <c r="A47" s="136" t="s">
        <v>672</v>
      </c>
      <c r="B47" s="95"/>
      <c r="C47" s="95"/>
      <c r="D47" s="95"/>
      <c r="E47" s="95"/>
      <c r="F47" s="95"/>
      <c r="G47" s="95"/>
      <c r="H47" s="7"/>
      <c r="I47" s="7"/>
      <c r="J47" s="7"/>
      <c r="K47" s="6"/>
      <c r="L47" s="6"/>
      <c r="M47" s="6"/>
    </row>
    <row r="48" spans="1:13" s="86" customFormat="1" ht="12.2" customHeight="1" x14ac:dyDescent="0.2">
      <c r="A48" s="130" t="s">
        <v>673</v>
      </c>
      <c r="B48" s="680">
        <v>24</v>
      </c>
      <c r="C48" s="680">
        <v>24</v>
      </c>
      <c r="D48" s="680">
        <v>25</v>
      </c>
      <c r="E48" s="680">
        <v>25</v>
      </c>
      <c r="F48" s="680">
        <v>25</v>
      </c>
      <c r="G48" s="680">
        <v>24</v>
      </c>
      <c r="H48" s="681">
        <v>23</v>
      </c>
      <c r="I48" s="681">
        <v>23</v>
      </c>
      <c r="J48" s="681">
        <v>23</v>
      </c>
      <c r="K48" s="6">
        <v>23</v>
      </c>
      <c r="L48" s="6">
        <v>21</v>
      </c>
      <c r="M48" s="6">
        <v>22</v>
      </c>
    </row>
    <row r="49" spans="1:13" s="86" customFormat="1" ht="12.2" customHeight="1" x14ac:dyDescent="0.2">
      <c r="F49" s="198"/>
      <c r="G49" s="198"/>
      <c r="H49" s="198"/>
      <c r="I49" s="198"/>
      <c r="J49" s="630"/>
      <c r="K49" s="630"/>
      <c r="L49" s="630"/>
      <c r="M49" s="630"/>
    </row>
    <row r="50" spans="1:13" s="6" customFormat="1" ht="12.2" customHeight="1" x14ac:dyDescent="0.2">
      <c r="A50" s="117"/>
      <c r="B50" s="86"/>
      <c r="C50" s="86"/>
      <c r="D50" s="86"/>
      <c r="E50" s="86"/>
      <c r="F50" s="198"/>
      <c r="G50" s="198"/>
      <c r="H50" s="198"/>
      <c r="I50" s="198"/>
      <c r="J50" s="630"/>
    </row>
    <row r="51" spans="1:13" s="6" customFormat="1" ht="12.2" customHeight="1" x14ac:dyDescent="0.2">
      <c r="A51" s="682"/>
      <c r="B51" s="86"/>
      <c r="C51" s="86"/>
      <c r="D51" s="86"/>
      <c r="E51" s="86"/>
      <c r="F51" s="86"/>
      <c r="G51" s="86"/>
      <c r="H51" s="86"/>
      <c r="I51" s="86"/>
    </row>
    <row r="52" spans="1:13" s="6" customFormat="1" ht="12.2" customHeight="1" x14ac:dyDescent="0.2">
      <c r="A52" s="86"/>
      <c r="B52" s="86"/>
      <c r="C52" s="86"/>
      <c r="D52" s="86"/>
      <c r="E52" s="86"/>
      <c r="F52" s="86"/>
      <c r="G52" s="86"/>
      <c r="H52" s="86"/>
      <c r="I52" s="86"/>
    </row>
    <row r="53" spans="1:13" s="6" customFormat="1" ht="12.2" customHeight="1" x14ac:dyDescent="0.2">
      <c r="A53" s="86"/>
      <c r="B53" s="86"/>
      <c r="C53" s="86"/>
      <c r="D53" s="86"/>
      <c r="E53" s="86"/>
      <c r="F53" s="86"/>
      <c r="G53" s="86"/>
      <c r="H53" s="86"/>
      <c r="I53" s="86"/>
    </row>
    <row r="54" spans="1:13" s="6" customFormat="1" ht="12.2" customHeight="1" x14ac:dyDescent="0.2">
      <c r="A54" s="86"/>
      <c r="B54" s="86"/>
      <c r="C54" s="86"/>
      <c r="D54" s="86"/>
      <c r="E54" s="86"/>
      <c r="F54" s="86"/>
      <c r="G54" s="86"/>
      <c r="H54" s="86"/>
      <c r="I54" s="86"/>
    </row>
    <row r="58" spans="1:13" s="6" customFormat="1" ht="12.2" customHeight="1" x14ac:dyDescent="0.2">
      <c r="A58" s="683"/>
      <c r="B58" s="86"/>
      <c r="C58" s="86"/>
      <c r="D58" s="86"/>
      <c r="E58" s="86"/>
      <c r="F58" s="86"/>
      <c r="G58" s="86"/>
      <c r="H58" s="86"/>
      <c r="I58" s="86"/>
    </row>
    <row r="59" spans="1:13" s="6" customFormat="1" ht="12.2" customHeight="1" x14ac:dyDescent="0.2">
      <c r="A59" s="683"/>
      <c r="B59" s="86"/>
      <c r="C59" s="86"/>
      <c r="D59" s="86"/>
      <c r="E59" s="86"/>
      <c r="F59" s="86"/>
      <c r="G59" s="86"/>
      <c r="H59" s="86"/>
      <c r="I59" s="86"/>
    </row>
  </sheetData>
  <hyperlinks>
    <hyperlink ref="A1" location="Мазмуну!A1" display="МАЗМУНУНА  кайтуу" xr:uid="{00000000-0004-0000-9C00-000000000000}"/>
  </hyperlinks>
  <pageMargins left="0.78740157480314965" right="0.59055118110236227" top="0.98425196850393704" bottom="0.98425196850393704" header="0.51181102362204722" footer="0.51181102362204722"/>
  <pageSetup paperSize="9" orientation="portrait" horizontalDpi="4294967292"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M67"/>
  <sheetViews>
    <sheetView workbookViewId="0">
      <selection activeCell="M42" sqref="M42"/>
    </sheetView>
  </sheetViews>
  <sheetFormatPr defaultColWidth="9.140625" defaultRowHeight="12.75" x14ac:dyDescent="0.2"/>
  <cols>
    <col min="1" max="1" width="41" style="117" customWidth="1"/>
    <col min="2" max="2" width="0" style="86" hidden="1" customWidth="1"/>
    <col min="3" max="6" width="8.85546875" style="86" hidden="1" customWidth="1"/>
    <col min="7" max="8" width="9.7109375" style="86" hidden="1" customWidth="1"/>
    <col min="9" max="10" width="9.7109375" style="86" customWidth="1"/>
    <col min="11" max="11" width="9.7109375" style="6" customWidth="1"/>
    <col min="12" max="13" width="9.140625" style="6"/>
    <col min="14" max="238" width="9.140625" style="117"/>
    <col min="239" max="239" width="44.140625" style="117" customWidth="1"/>
    <col min="240" max="257" width="0" style="117" hidden="1" customWidth="1"/>
    <col min="258" max="494" width="9.140625" style="117"/>
    <col min="495" max="495" width="44.140625" style="117" customWidth="1"/>
    <col min="496" max="513" width="0" style="117" hidden="1" customWidth="1"/>
    <col min="514" max="750" width="9.140625" style="117"/>
    <col min="751" max="751" width="44.140625" style="117" customWidth="1"/>
    <col min="752" max="769" width="0" style="117" hidden="1" customWidth="1"/>
    <col min="770" max="1006" width="9.140625" style="117"/>
    <col min="1007" max="1007" width="44.140625" style="117" customWidth="1"/>
    <col min="1008" max="1025" width="0" style="117" hidden="1" customWidth="1"/>
    <col min="1026" max="1262" width="9.140625" style="117"/>
    <col min="1263" max="1263" width="44.140625" style="117" customWidth="1"/>
    <col min="1264" max="1281" width="0" style="117" hidden="1" customWidth="1"/>
    <col min="1282" max="1518" width="9.140625" style="117"/>
    <col min="1519" max="1519" width="44.140625" style="117" customWidth="1"/>
    <col min="1520" max="1537" width="0" style="117" hidden="1" customWidth="1"/>
    <col min="1538" max="1774" width="9.140625" style="117"/>
    <col min="1775" max="1775" width="44.140625" style="117" customWidth="1"/>
    <col min="1776" max="1793" width="0" style="117" hidden="1" customWidth="1"/>
    <col min="1794" max="2030" width="9.140625" style="117"/>
    <col min="2031" max="2031" width="44.140625" style="117" customWidth="1"/>
    <col min="2032" max="2049" width="0" style="117" hidden="1" customWidth="1"/>
    <col min="2050" max="2286" width="9.140625" style="117"/>
    <col min="2287" max="2287" width="44.140625" style="117" customWidth="1"/>
    <col min="2288" max="2305" width="0" style="117" hidden="1" customWidth="1"/>
    <col min="2306" max="2542" width="9.140625" style="117"/>
    <col min="2543" max="2543" width="44.140625" style="117" customWidth="1"/>
    <col min="2544" max="2561" width="0" style="117" hidden="1" customWidth="1"/>
    <col min="2562" max="2798" width="9.140625" style="117"/>
    <col min="2799" max="2799" width="44.140625" style="117" customWidth="1"/>
    <col min="2800" max="2817" width="0" style="117" hidden="1" customWidth="1"/>
    <col min="2818" max="3054" width="9.140625" style="117"/>
    <col min="3055" max="3055" width="44.140625" style="117" customWidth="1"/>
    <col min="3056" max="3073" width="0" style="117" hidden="1" customWidth="1"/>
    <col min="3074" max="3310" width="9.140625" style="117"/>
    <col min="3311" max="3311" width="44.140625" style="117" customWidth="1"/>
    <col min="3312" max="3329" width="0" style="117" hidden="1" customWidth="1"/>
    <col min="3330" max="3566" width="9.140625" style="117"/>
    <col min="3567" max="3567" width="44.140625" style="117" customWidth="1"/>
    <col min="3568" max="3585" width="0" style="117" hidden="1" customWidth="1"/>
    <col min="3586" max="3822" width="9.140625" style="117"/>
    <col min="3823" max="3823" width="44.140625" style="117" customWidth="1"/>
    <col min="3824" max="3841" width="0" style="117" hidden="1" customWidth="1"/>
    <col min="3842" max="4078" width="9.140625" style="117"/>
    <col min="4079" max="4079" width="44.140625" style="117" customWidth="1"/>
    <col min="4080" max="4097" width="0" style="117" hidden="1" customWidth="1"/>
    <col min="4098" max="4334" width="9.140625" style="117"/>
    <col min="4335" max="4335" width="44.140625" style="117" customWidth="1"/>
    <col min="4336" max="4353" width="0" style="117" hidden="1" customWidth="1"/>
    <col min="4354" max="4590" width="9.140625" style="117"/>
    <col min="4591" max="4591" width="44.140625" style="117" customWidth="1"/>
    <col min="4592" max="4609" width="0" style="117" hidden="1" customWidth="1"/>
    <col min="4610" max="4846" width="9.140625" style="117"/>
    <col min="4847" max="4847" width="44.140625" style="117" customWidth="1"/>
    <col min="4848" max="4865" width="0" style="117" hidden="1" customWidth="1"/>
    <col min="4866" max="5102" width="9.140625" style="117"/>
    <col min="5103" max="5103" width="44.140625" style="117" customWidth="1"/>
    <col min="5104" max="5121" width="0" style="117" hidden="1" customWidth="1"/>
    <col min="5122" max="5358" width="9.140625" style="117"/>
    <col min="5359" max="5359" width="44.140625" style="117" customWidth="1"/>
    <col min="5360" max="5377" width="0" style="117" hidden="1" customWidth="1"/>
    <col min="5378" max="5614" width="9.140625" style="117"/>
    <col min="5615" max="5615" width="44.140625" style="117" customWidth="1"/>
    <col min="5616" max="5633" width="0" style="117" hidden="1" customWidth="1"/>
    <col min="5634" max="5870" width="9.140625" style="117"/>
    <col min="5871" max="5871" width="44.140625" style="117" customWidth="1"/>
    <col min="5872" max="5889" width="0" style="117" hidden="1" customWidth="1"/>
    <col min="5890" max="6126" width="9.140625" style="117"/>
    <col min="6127" max="6127" width="44.140625" style="117" customWidth="1"/>
    <col min="6128" max="6145" width="0" style="117" hidden="1" customWidth="1"/>
    <col min="6146" max="6382" width="9.140625" style="117"/>
    <col min="6383" max="6383" width="44.140625" style="117" customWidth="1"/>
    <col min="6384" max="6401" width="0" style="117" hidden="1" customWidth="1"/>
    <col min="6402" max="6638" width="9.140625" style="117"/>
    <col min="6639" max="6639" width="44.140625" style="117" customWidth="1"/>
    <col min="6640" max="6657" width="0" style="117" hidden="1" customWidth="1"/>
    <col min="6658" max="6894" width="9.140625" style="117"/>
    <col min="6895" max="6895" width="44.140625" style="117" customWidth="1"/>
    <col min="6896" max="6913" width="0" style="117" hidden="1" customWidth="1"/>
    <col min="6914" max="7150" width="9.140625" style="117"/>
    <col min="7151" max="7151" width="44.140625" style="117" customWidth="1"/>
    <col min="7152" max="7169" width="0" style="117" hidden="1" customWidth="1"/>
    <col min="7170" max="7406" width="9.140625" style="117"/>
    <col min="7407" max="7407" width="44.140625" style="117" customWidth="1"/>
    <col min="7408" max="7425" width="0" style="117" hidden="1" customWidth="1"/>
    <col min="7426" max="7662" width="9.140625" style="117"/>
    <col min="7663" max="7663" width="44.140625" style="117" customWidth="1"/>
    <col min="7664" max="7681" width="0" style="117" hidden="1" customWidth="1"/>
    <col min="7682" max="7918" width="9.140625" style="117"/>
    <col min="7919" max="7919" width="44.140625" style="117" customWidth="1"/>
    <col min="7920" max="7937" width="0" style="117" hidden="1" customWidth="1"/>
    <col min="7938" max="8174" width="9.140625" style="117"/>
    <col min="8175" max="8175" width="44.140625" style="117" customWidth="1"/>
    <col min="8176" max="8193" width="0" style="117" hidden="1" customWidth="1"/>
    <col min="8194" max="8430" width="9.140625" style="117"/>
    <col min="8431" max="8431" width="44.140625" style="117" customWidth="1"/>
    <col min="8432" max="8449" width="0" style="117" hidden="1" customWidth="1"/>
    <col min="8450" max="8686" width="9.140625" style="117"/>
    <col min="8687" max="8687" width="44.140625" style="117" customWidth="1"/>
    <col min="8688" max="8705" width="0" style="117" hidden="1" customWidth="1"/>
    <col min="8706" max="8942" width="9.140625" style="117"/>
    <col min="8943" max="8943" width="44.140625" style="117" customWidth="1"/>
    <col min="8944" max="8961" width="0" style="117" hidden="1" customWidth="1"/>
    <col min="8962" max="9198" width="9.140625" style="117"/>
    <col min="9199" max="9199" width="44.140625" style="117" customWidth="1"/>
    <col min="9200" max="9217" width="0" style="117" hidden="1" customWidth="1"/>
    <col min="9218" max="9454" width="9.140625" style="117"/>
    <col min="9455" max="9455" width="44.140625" style="117" customWidth="1"/>
    <col min="9456" max="9473" width="0" style="117" hidden="1" customWidth="1"/>
    <col min="9474" max="9710" width="9.140625" style="117"/>
    <col min="9711" max="9711" width="44.140625" style="117" customWidth="1"/>
    <col min="9712" max="9729" width="0" style="117" hidden="1" customWidth="1"/>
    <col min="9730" max="9966" width="9.140625" style="117"/>
    <col min="9967" max="9967" width="44.140625" style="117" customWidth="1"/>
    <col min="9968" max="9985" width="0" style="117" hidden="1" customWidth="1"/>
    <col min="9986" max="10222" width="9.140625" style="117"/>
    <col min="10223" max="10223" width="44.140625" style="117" customWidth="1"/>
    <col min="10224" max="10241" width="0" style="117" hidden="1" customWidth="1"/>
    <col min="10242" max="10478" width="9.140625" style="117"/>
    <col min="10479" max="10479" width="44.140625" style="117" customWidth="1"/>
    <col min="10480" max="10497" width="0" style="117" hidden="1" customWidth="1"/>
    <col min="10498" max="10734" width="9.140625" style="117"/>
    <col min="10735" max="10735" width="44.140625" style="117" customWidth="1"/>
    <col min="10736" max="10753" width="0" style="117" hidden="1" customWidth="1"/>
    <col min="10754" max="10990" width="9.140625" style="117"/>
    <col min="10991" max="10991" width="44.140625" style="117" customWidth="1"/>
    <col min="10992" max="11009" width="0" style="117" hidden="1" customWidth="1"/>
    <col min="11010" max="11246" width="9.140625" style="117"/>
    <col min="11247" max="11247" width="44.140625" style="117" customWidth="1"/>
    <col min="11248" max="11265" width="0" style="117" hidden="1" customWidth="1"/>
    <col min="11266" max="11502" width="9.140625" style="117"/>
    <col min="11503" max="11503" width="44.140625" style="117" customWidth="1"/>
    <col min="11504" max="11521" width="0" style="117" hidden="1" customWidth="1"/>
    <col min="11522" max="11758" width="9.140625" style="117"/>
    <col min="11759" max="11759" width="44.140625" style="117" customWidth="1"/>
    <col min="11760" max="11777" width="0" style="117" hidden="1" customWidth="1"/>
    <col min="11778" max="12014" width="9.140625" style="117"/>
    <col min="12015" max="12015" width="44.140625" style="117" customWidth="1"/>
    <col min="12016" max="12033" width="0" style="117" hidden="1" customWidth="1"/>
    <col min="12034" max="12270" width="9.140625" style="117"/>
    <col min="12271" max="12271" width="44.140625" style="117" customWidth="1"/>
    <col min="12272" max="12289" width="0" style="117" hidden="1" customWidth="1"/>
    <col min="12290" max="12526" width="9.140625" style="117"/>
    <col min="12527" max="12527" width="44.140625" style="117" customWidth="1"/>
    <col min="12528" max="12545" width="0" style="117" hidden="1" customWidth="1"/>
    <col min="12546" max="12782" width="9.140625" style="117"/>
    <col min="12783" max="12783" width="44.140625" style="117" customWidth="1"/>
    <col min="12784" max="12801" width="0" style="117" hidden="1" customWidth="1"/>
    <col min="12802" max="13038" width="9.140625" style="117"/>
    <col min="13039" max="13039" width="44.140625" style="117" customWidth="1"/>
    <col min="13040" max="13057" width="0" style="117" hidden="1" customWidth="1"/>
    <col min="13058" max="13294" width="9.140625" style="117"/>
    <col min="13295" max="13295" width="44.140625" style="117" customWidth="1"/>
    <col min="13296" max="13313" width="0" style="117" hidden="1" customWidth="1"/>
    <col min="13314" max="13550" width="9.140625" style="117"/>
    <col min="13551" max="13551" width="44.140625" style="117" customWidth="1"/>
    <col min="13552" max="13569" width="0" style="117" hidden="1" customWidth="1"/>
    <col min="13570" max="13806" width="9.140625" style="117"/>
    <col min="13807" max="13807" width="44.140625" style="117" customWidth="1"/>
    <col min="13808" max="13825" width="0" style="117" hidden="1" customWidth="1"/>
    <col min="13826" max="14062" width="9.140625" style="117"/>
    <col min="14063" max="14063" width="44.140625" style="117" customWidth="1"/>
    <col min="14064" max="14081" width="0" style="117" hidden="1" customWidth="1"/>
    <col min="14082" max="14318" width="9.140625" style="117"/>
    <col min="14319" max="14319" width="44.140625" style="117" customWidth="1"/>
    <col min="14320" max="14337" width="0" style="117" hidden="1" customWidth="1"/>
    <col min="14338" max="14574" width="9.140625" style="117"/>
    <col min="14575" max="14575" width="44.140625" style="117" customWidth="1"/>
    <col min="14576" max="14593" width="0" style="117" hidden="1" customWidth="1"/>
    <col min="14594" max="14830" width="9.140625" style="117"/>
    <col min="14831" max="14831" width="44.140625" style="117" customWidth="1"/>
    <col min="14832" max="14849" width="0" style="117" hidden="1" customWidth="1"/>
    <col min="14850" max="15086" width="9.140625" style="117"/>
    <col min="15087" max="15087" width="44.140625" style="117" customWidth="1"/>
    <col min="15088" max="15105" width="0" style="117" hidden="1" customWidth="1"/>
    <col min="15106" max="15342" width="9.140625" style="117"/>
    <col min="15343" max="15343" width="44.140625" style="117" customWidth="1"/>
    <col min="15344" max="15361" width="0" style="117" hidden="1" customWidth="1"/>
    <col min="15362" max="15598" width="9.140625" style="117"/>
    <col min="15599" max="15599" width="44.140625" style="117" customWidth="1"/>
    <col min="15600" max="15617" width="0" style="117" hidden="1" customWidth="1"/>
    <col min="15618" max="15854" width="9.140625" style="117"/>
    <col min="15855" max="15855" width="44.140625" style="117" customWidth="1"/>
    <col min="15856" max="15873" width="0" style="117" hidden="1" customWidth="1"/>
    <col min="15874" max="16110" width="9.140625" style="117"/>
    <col min="16111" max="16111" width="44.140625" style="117" customWidth="1"/>
    <col min="16112" max="16129" width="0" style="117" hidden="1" customWidth="1"/>
    <col min="16130" max="16384" width="9.140625" style="117"/>
  </cols>
  <sheetData>
    <row r="1" spans="1:13" s="6" customFormat="1" ht="12.95" customHeight="1" x14ac:dyDescent="0.2">
      <c r="A1" s="952" t="s">
        <v>1375</v>
      </c>
      <c r="L1" s="24"/>
      <c r="M1" s="24"/>
    </row>
    <row r="2" spans="1:13" s="85" customFormat="1" ht="18.600000000000001" customHeight="1" x14ac:dyDescent="0.25">
      <c r="A2" s="194" t="s">
        <v>674</v>
      </c>
      <c r="K2" s="6"/>
      <c r="L2" s="6"/>
      <c r="M2" s="6"/>
    </row>
    <row r="3" spans="1:13" s="86" customFormat="1" ht="16.899999999999999" customHeight="1" thickBot="1" x14ac:dyDescent="0.25">
      <c r="A3" s="684" t="s">
        <v>675</v>
      </c>
      <c r="B3" s="580"/>
      <c r="C3" s="580"/>
      <c r="D3" s="580"/>
      <c r="E3" s="580"/>
      <c r="F3" s="580"/>
      <c r="G3" s="580"/>
      <c r="H3" s="580"/>
      <c r="I3" s="580"/>
      <c r="J3" s="580"/>
      <c r="K3" s="685"/>
      <c r="L3" s="685"/>
      <c r="M3" s="685"/>
    </row>
    <row r="4" spans="1:13" s="86" customFormat="1" ht="16.899999999999999" customHeight="1" thickBot="1" x14ac:dyDescent="0.25">
      <c r="A4" s="666"/>
      <c r="B4" s="580">
        <v>2014</v>
      </c>
      <c r="C4" s="580">
        <v>2015</v>
      </c>
      <c r="D4" s="580">
        <v>2016</v>
      </c>
      <c r="E4" s="580">
        <v>2017</v>
      </c>
      <c r="F4" s="580">
        <v>2018</v>
      </c>
      <c r="G4" s="580">
        <v>2019</v>
      </c>
      <c r="H4" s="580">
        <v>2020</v>
      </c>
      <c r="I4" s="580">
        <v>2021</v>
      </c>
      <c r="J4" s="580">
        <v>2022</v>
      </c>
      <c r="K4" s="685">
        <v>2023</v>
      </c>
      <c r="L4" s="685">
        <v>2024</v>
      </c>
      <c r="M4" s="685">
        <v>2025</v>
      </c>
    </row>
    <row r="5" spans="1:13" s="86" customFormat="1" ht="1.5" customHeight="1" x14ac:dyDescent="0.2">
      <c r="A5" s="686"/>
      <c r="K5" s="6"/>
      <c r="L5" s="6"/>
      <c r="M5" s="6"/>
    </row>
    <row r="6" spans="1:13" s="86" customFormat="1" ht="12" x14ac:dyDescent="0.2">
      <c r="A6" s="136" t="s">
        <v>576</v>
      </c>
      <c r="K6" s="6"/>
      <c r="L6" s="6"/>
      <c r="M6" s="6"/>
    </row>
    <row r="7" spans="1:13" s="86" customFormat="1" ht="12" x14ac:dyDescent="0.2">
      <c r="A7" s="86" t="s">
        <v>587</v>
      </c>
      <c r="B7" s="680">
        <v>33</v>
      </c>
      <c r="C7" s="680">
        <v>35</v>
      </c>
      <c r="D7" s="680">
        <v>33</v>
      </c>
      <c r="E7" s="680">
        <v>31</v>
      </c>
      <c r="F7" s="680">
        <v>31</v>
      </c>
      <c r="G7" s="680">
        <v>30</v>
      </c>
      <c r="H7" s="680">
        <v>29</v>
      </c>
      <c r="I7" s="680">
        <v>29</v>
      </c>
      <c r="J7" s="681">
        <v>29</v>
      </c>
      <c r="K7" s="681">
        <v>28</v>
      </c>
      <c r="L7" s="681">
        <v>26</v>
      </c>
      <c r="M7" s="681">
        <v>26</v>
      </c>
    </row>
    <row r="8" spans="1:13" s="86" customFormat="1" ht="12" x14ac:dyDescent="0.2">
      <c r="A8" s="86" t="s">
        <v>676</v>
      </c>
      <c r="B8" s="680"/>
      <c r="C8" s="680"/>
      <c r="D8" s="680"/>
      <c r="E8" s="680"/>
      <c r="F8" s="680"/>
      <c r="G8" s="680"/>
      <c r="H8" s="680"/>
      <c r="I8" s="680"/>
      <c r="J8" s="681"/>
      <c r="K8" s="681"/>
      <c r="L8" s="681"/>
      <c r="M8" s="681"/>
    </row>
    <row r="9" spans="1:13" s="86" customFormat="1" ht="12" x14ac:dyDescent="0.2">
      <c r="A9" s="687" t="s">
        <v>677</v>
      </c>
      <c r="B9" s="680">
        <v>25</v>
      </c>
      <c r="C9" s="680">
        <v>25</v>
      </c>
      <c r="D9" s="680">
        <v>26</v>
      </c>
      <c r="E9" s="680">
        <v>26</v>
      </c>
      <c r="F9" s="680">
        <v>26</v>
      </c>
      <c r="G9" s="680">
        <v>25</v>
      </c>
      <c r="H9" s="681">
        <v>24</v>
      </c>
      <c r="I9" s="681">
        <v>24</v>
      </c>
      <c r="J9" s="681">
        <v>24</v>
      </c>
      <c r="K9" s="681">
        <v>24</v>
      </c>
      <c r="L9" s="681">
        <v>22</v>
      </c>
      <c r="M9" s="681">
        <v>23</v>
      </c>
    </row>
    <row r="10" spans="1:13" s="86" customFormat="1" ht="12" x14ac:dyDescent="0.2">
      <c r="A10" s="687" t="s">
        <v>678</v>
      </c>
      <c r="B10" s="680">
        <v>6</v>
      </c>
      <c r="C10" s="680">
        <v>8</v>
      </c>
      <c r="D10" s="680">
        <v>5</v>
      </c>
      <c r="E10" s="680">
        <v>3</v>
      </c>
      <c r="F10" s="680">
        <v>3</v>
      </c>
      <c r="G10" s="680">
        <v>4</v>
      </c>
      <c r="H10" s="681">
        <v>4</v>
      </c>
      <c r="I10" s="681">
        <v>4</v>
      </c>
      <c r="J10" s="681">
        <v>4</v>
      </c>
      <c r="K10" s="681">
        <v>3</v>
      </c>
      <c r="L10" s="681">
        <v>3</v>
      </c>
      <c r="M10" s="681">
        <v>2</v>
      </c>
    </row>
    <row r="11" spans="1:13" s="86" customFormat="1" ht="12" x14ac:dyDescent="0.2">
      <c r="A11" s="687" t="s">
        <v>679</v>
      </c>
      <c r="B11" s="680">
        <v>2</v>
      </c>
      <c r="C11" s="680">
        <v>2</v>
      </c>
      <c r="D11" s="680">
        <v>2</v>
      </c>
      <c r="E11" s="680">
        <v>2</v>
      </c>
      <c r="F11" s="680">
        <v>2</v>
      </c>
      <c r="G11" s="680">
        <v>1</v>
      </c>
      <c r="H11" s="681">
        <v>1</v>
      </c>
      <c r="I11" s="681">
        <v>1</v>
      </c>
      <c r="J11" s="681">
        <v>1</v>
      </c>
      <c r="K11" s="681">
        <v>1</v>
      </c>
      <c r="L11" s="681">
        <v>1</v>
      </c>
      <c r="M11" s="681">
        <v>1</v>
      </c>
    </row>
    <row r="12" spans="1:13" s="86" customFormat="1" ht="12" x14ac:dyDescent="0.2">
      <c r="A12" s="86" t="s">
        <v>680</v>
      </c>
      <c r="B12" s="680">
        <f>299+6</f>
        <v>305</v>
      </c>
      <c r="C12" s="680">
        <v>336</v>
      </c>
      <c r="D12" s="680">
        <v>334</v>
      </c>
      <c r="E12" s="680">
        <f>333+6</f>
        <v>339</v>
      </c>
      <c r="F12" s="680">
        <f>339+6</f>
        <v>345</v>
      </c>
      <c r="G12" s="680">
        <f>327+6</f>
        <v>333</v>
      </c>
      <c r="H12" s="681">
        <v>321</v>
      </c>
      <c r="I12" s="681">
        <v>318</v>
      </c>
      <c r="J12" s="681">
        <v>328</v>
      </c>
      <c r="K12" s="681">
        <f>323+6</f>
        <v>329</v>
      </c>
      <c r="L12" s="681">
        <v>322</v>
      </c>
      <c r="M12" s="681">
        <v>317</v>
      </c>
    </row>
    <row r="13" spans="1:13" s="86" customFormat="1" ht="12" x14ac:dyDescent="0.2">
      <c r="A13" s="86" t="s">
        <v>681</v>
      </c>
      <c r="B13" s="680">
        <f>1718204+24</f>
        <v>1718228</v>
      </c>
      <c r="C13" s="680">
        <v>2055481</v>
      </c>
      <c r="D13" s="680">
        <v>2344127</v>
      </c>
      <c r="E13" s="680">
        <v>3148103</v>
      </c>
      <c r="F13" s="680">
        <f>3558925</f>
        <v>3558925</v>
      </c>
      <c r="G13" s="680">
        <v>4072857</v>
      </c>
      <c r="H13" s="681">
        <v>4346506</v>
      </c>
      <c r="I13" s="681">
        <v>5246020</v>
      </c>
      <c r="J13" s="681">
        <v>8432659</v>
      </c>
      <c r="K13" s="681">
        <v>11360222</v>
      </c>
      <c r="L13" s="681">
        <v>15001946</v>
      </c>
      <c r="M13" s="681">
        <v>20739627</v>
      </c>
    </row>
    <row r="14" spans="1:13" s="86" customFormat="1" ht="13.9" customHeight="1" x14ac:dyDescent="0.2">
      <c r="A14" s="86" t="s">
        <v>682</v>
      </c>
      <c r="B14" s="680">
        <v>1588613</v>
      </c>
      <c r="C14" s="680">
        <v>1884054</v>
      </c>
      <c r="D14" s="680">
        <v>2147729</v>
      </c>
      <c r="E14" s="680">
        <v>2903039</v>
      </c>
      <c r="F14" s="680">
        <v>3355435</v>
      </c>
      <c r="G14" s="680">
        <v>3826803</v>
      </c>
      <c r="H14" s="681">
        <v>4102802</v>
      </c>
      <c r="I14" s="681">
        <v>4951663</v>
      </c>
      <c r="J14" s="681">
        <v>8065290</v>
      </c>
      <c r="K14" s="681">
        <v>10962293</v>
      </c>
      <c r="L14" s="681">
        <v>14514762</v>
      </c>
      <c r="M14" s="681">
        <v>19799335</v>
      </c>
    </row>
    <row r="15" spans="1:13" s="86" customFormat="1" ht="3" customHeight="1" x14ac:dyDescent="0.2">
      <c r="B15" s="680"/>
      <c r="C15" s="680"/>
      <c r="D15" s="680"/>
      <c r="E15" s="680"/>
      <c r="F15" s="680"/>
      <c r="G15" s="680"/>
      <c r="H15" s="681"/>
      <c r="I15" s="681"/>
      <c r="J15" s="681"/>
      <c r="K15" s="681"/>
      <c r="L15" s="681"/>
      <c r="M15" s="681"/>
    </row>
    <row r="16" spans="1:13" s="86" customFormat="1" ht="12" x14ac:dyDescent="0.2">
      <c r="A16" s="136" t="s">
        <v>35</v>
      </c>
      <c r="B16" s="680"/>
      <c r="C16" s="680"/>
      <c r="D16" s="680"/>
      <c r="E16" s="680"/>
      <c r="F16" s="680"/>
      <c r="G16" s="680"/>
      <c r="H16" s="681"/>
      <c r="I16" s="681"/>
      <c r="J16" s="681"/>
      <c r="K16" s="681"/>
      <c r="L16" s="681"/>
      <c r="M16" s="681"/>
    </row>
    <row r="17" spans="1:13" s="86" customFormat="1" ht="12" x14ac:dyDescent="0.2">
      <c r="A17" s="86" t="s">
        <v>680</v>
      </c>
      <c r="B17" s="680">
        <f>21+1</f>
        <v>22</v>
      </c>
      <c r="C17" s="680">
        <v>25</v>
      </c>
      <c r="D17" s="680">
        <v>27</v>
      </c>
      <c r="E17" s="680">
        <f>25+1</f>
        <v>26</v>
      </c>
      <c r="F17" s="680">
        <f>24+1</f>
        <v>25</v>
      </c>
      <c r="G17" s="680">
        <f>24+1</f>
        <v>25</v>
      </c>
      <c r="H17" s="681">
        <v>24</v>
      </c>
      <c r="I17" s="681">
        <v>24</v>
      </c>
      <c r="J17" s="681">
        <v>23</v>
      </c>
      <c r="K17" s="681">
        <v>25</v>
      </c>
      <c r="L17" s="681">
        <v>25</v>
      </c>
      <c r="M17" s="681">
        <f>24+1</f>
        <v>25</v>
      </c>
    </row>
    <row r="18" spans="1:13" s="86" customFormat="1" ht="12" x14ac:dyDescent="0.2">
      <c r="A18" s="86" t="s">
        <v>681</v>
      </c>
      <c r="B18" s="680">
        <v>46684</v>
      </c>
      <c r="C18" s="680">
        <v>63664</v>
      </c>
      <c r="D18" s="680">
        <v>123681</v>
      </c>
      <c r="E18" s="680">
        <v>152670</v>
      </c>
      <c r="F18" s="680">
        <v>208009</v>
      </c>
      <c r="G18" s="680">
        <v>223748</v>
      </c>
      <c r="H18" s="681">
        <v>254108</v>
      </c>
      <c r="I18" s="681">
        <v>292080</v>
      </c>
      <c r="J18" s="681">
        <v>418037</v>
      </c>
      <c r="K18" s="681">
        <v>516072</v>
      </c>
      <c r="L18" s="681">
        <v>647913</v>
      </c>
      <c r="M18" s="681">
        <v>836451</v>
      </c>
    </row>
    <row r="19" spans="1:13" s="86" customFormat="1" ht="12" x14ac:dyDescent="0.2">
      <c r="A19" s="86" t="s">
        <v>682</v>
      </c>
      <c r="B19" s="680">
        <v>39499</v>
      </c>
      <c r="C19" s="680">
        <v>55551</v>
      </c>
      <c r="D19" s="680">
        <v>114339</v>
      </c>
      <c r="E19" s="680">
        <v>143459</v>
      </c>
      <c r="F19" s="680">
        <v>198400</v>
      </c>
      <c r="G19" s="680">
        <v>211595</v>
      </c>
      <c r="H19" s="681">
        <v>242237</v>
      </c>
      <c r="I19" s="681">
        <v>278254</v>
      </c>
      <c r="J19" s="681">
        <v>402941</v>
      </c>
      <c r="K19" s="681">
        <v>502094</v>
      </c>
      <c r="L19" s="681">
        <v>630162</v>
      </c>
      <c r="M19" s="681">
        <v>808182</v>
      </c>
    </row>
    <row r="20" spans="1:13" s="86" customFormat="1" ht="3" customHeight="1" x14ac:dyDescent="0.2">
      <c r="B20" s="680"/>
      <c r="C20" s="680"/>
      <c r="D20" s="680"/>
      <c r="E20" s="680"/>
      <c r="F20" s="680"/>
      <c r="G20" s="680"/>
      <c r="H20" s="681"/>
      <c r="I20" s="681"/>
      <c r="J20" s="681"/>
      <c r="K20" s="681"/>
      <c r="L20" s="681"/>
      <c r="M20" s="681"/>
    </row>
    <row r="21" spans="1:13" s="86" customFormat="1" ht="12" x14ac:dyDescent="0.2">
      <c r="A21" s="136" t="s">
        <v>36</v>
      </c>
      <c r="B21" s="680"/>
      <c r="C21" s="680"/>
      <c r="D21" s="680"/>
      <c r="E21" s="680"/>
      <c r="F21" s="680"/>
      <c r="G21" s="680"/>
      <c r="H21" s="681"/>
      <c r="I21" s="681"/>
      <c r="J21" s="681"/>
      <c r="K21" s="681"/>
      <c r="L21" s="681"/>
      <c r="M21" s="681"/>
    </row>
    <row r="22" spans="1:13" s="86" customFormat="1" ht="12" x14ac:dyDescent="0.2">
      <c r="A22" s="86" t="s">
        <v>680</v>
      </c>
      <c r="B22" s="680">
        <f>43+1</f>
        <v>44</v>
      </c>
      <c r="C22" s="680">
        <v>49</v>
      </c>
      <c r="D22" s="680">
        <v>50</v>
      </c>
      <c r="E22" s="680">
        <f>48+1</f>
        <v>49</v>
      </c>
      <c r="F22" s="680">
        <f>49+1</f>
        <v>50</v>
      </c>
      <c r="G22" s="680">
        <f>47+1</f>
        <v>48</v>
      </c>
      <c r="H22" s="681">
        <v>46</v>
      </c>
      <c r="I22" s="681">
        <v>46</v>
      </c>
      <c r="J22" s="681">
        <v>48</v>
      </c>
      <c r="K22" s="681">
        <v>46</v>
      </c>
      <c r="L22" s="681">
        <v>45</v>
      </c>
      <c r="M22" s="681">
        <f>44+1</f>
        <v>45</v>
      </c>
    </row>
    <row r="23" spans="1:13" s="86" customFormat="1" ht="12" x14ac:dyDescent="0.2">
      <c r="A23" s="86" t="s">
        <v>681</v>
      </c>
      <c r="B23" s="680">
        <v>156107</v>
      </c>
      <c r="C23" s="680">
        <v>199932</v>
      </c>
      <c r="D23" s="680">
        <v>341706</v>
      </c>
      <c r="E23" s="680">
        <v>415249</v>
      </c>
      <c r="F23" s="680">
        <v>460057</v>
      </c>
      <c r="G23" s="680">
        <v>521336</v>
      </c>
      <c r="H23" s="681">
        <v>573211</v>
      </c>
      <c r="I23" s="681">
        <v>585419</v>
      </c>
      <c r="J23" s="681">
        <v>760155</v>
      </c>
      <c r="K23" s="681">
        <v>901364</v>
      </c>
      <c r="L23" s="681">
        <v>1305790</v>
      </c>
      <c r="M23" s="681">
        <v>1423319</v>
      </c>
    </row>
    <row r="24" spans="1:13" s="86" customFormat="1" ht="12" x14ac:dyDescent="0.2">
      <c r="A24" s="86" t="s">
        <v>682</v>
      </c>
      <c r="B24" s="680">
        <v>142372</v>
      </c>
      <c r="C24" s="680">
        <v>184473</v>
      </c>
      <c r="D24" s="680">
        <v>322226</v>
      </c>
      <c r="E24" s="680">
        <v>394801</v>
      </c>
      <c r="F24" s="680">
        <v>442052</v>
      </c>
      <c r="G24" s="680">
        <v>494914</v>
      </c>
      <c r="H24" s="681">
        <v>549637</v>
      </c>
      <c r="I24" s="681">
        <v>562172</v>
      </c>
      <c r="J24" s="681">
        <v>735843</v>
      </c>
      <c r="K24" s="681">
        <v>873892</v>
      </c>
      <c r="L24" s="681">
        <v>1272477</v>
      </c>
      <c r="M24" s="681">
        <v>1370395</v>
      </c>
    </row>
    <row r="25" spans="1:13" s="86" customFormat="1" ht="3.6" customHeight="1" x14ac:dyDescent="0.2">
      <c r="B25" s="680"/>
      <c r="C25" s="680"/>
      <c r="D25" s="680"/>
      <c r="E25" s="680"/>
      <c r="F25" s="680"/>
      <c r="G25" s="680"/>
      <c r="H25" s="681"/>
      <c r="I25" s="681"/>
      <c r="J25" s="681"/>
      <c r="K25" s="681"/>
      <c r="L25" s="681"/>
      <c r="M25" s="681"/>
    </row>
    <row r="26" spans="1:13" s="86" customFormat="1" ht="12" x14ac:dyDescent="0.2">
      <c r="A26" s="136" t="s">
        <v>57</v>
      </c>
      <c r="B26" s="680"/>
      <c r="C26" s="680"/>
      <c r="D26" s="680"/>
      <c r="E26" s="680"/>
      <c r="F26" s="680"/>
      <c r="G26" s="680"/>
      <c r="H26" s="681"/>
      <c r="I26" s="681"/>
      <c r="J26" s="681"/>
      <c r="K26" s="681"/>
      <c r="L26" s="681"/>
      <c r="M26" s="681"/>
    </row>
    <row r="27" spans="1:13" s="86" customFormat="1" ht="12" x14ac:dyDescent="0.2">
      <c r="A27" s="86" t="s">
        <v>680</v>
      </c>
      <c r="B27" s="680">
        <f>39+1</f>
        <v>40</v>
      </c>
      <c r="C27" s="680">
        <v>43</v>
      </c>
      <c r="D27" s="680">
        <v>41</v>
      </c>
      <c r="E27" s="680">
        <f>39+1</f>
        <v>40</v>
      </c>
      <c r="F27" s="680">
        <f>42+1</f>
        <v>43</v>
      </c>
      <c r="G27" s="680">
        <f>41+1</f>
        <v>42</v>
      </c>
      <c r="H27" s="681">
        <v>39</v>
      </c>
      <c r="I27" s="681">
        <v>39</v>
      </c>
      <c r="J27" s="681">
        <v>37</v>
      </c>
      <c r="K27" s="681">
        <v>39</v>
      </c>
      <c r="L27" s="681">
        <v>38</v>
      </c>
      <c r="M27" s="681">
        <f>38+1</f>
        <v>39</v>
      </c>
    </row>
    <row r="28" spans="1:13" s="86" customFormat="1" ht="12" x14ac:dyDescent="0.2">
      <c r="A28" s="86" t="s">
        <v>681</v>
      </c>
      <c r="B28" s="680">
        <v>92920</v>
      </c>
      <c r="C28" s="680">
        <v>110918</v>
      </c>
      <c r="D28" s="680">
        <v>173019</v>
      </c>
      <c r="E28" s="680">
        <v>220446</v>
      </c>
      <c r="F28" s="680">
        <v>246682</v>
      </c>
      <c r="G28" s="680">
        <v>283897</v>
      </c>
      <c r="H28" s="681">
        <v>286444</v>
      </c>
      <c r="I28" s="681">
        <v>395191</v>
      </c>
      <c r="J28" s="681">
        <v>616697</v>
      </c>
      <c r="K28" s="681">
        <v>744357</v>
      </c>
      <c r="L28" s="681">
        <v>765834</v>
      </c>
      <c r="M28" s="681">
        <v>1167112</v>
      </c>
    </row>
    <row r="29" spans="1:13" s="86" customFormat="1" ht="12" x14ac:dyDescent="0.2">
      <c r="A29" s="86" t="s">
        <v>682</v>
      </c>
      <c r="B29" s="680">
        <v>84417</v>
      </c>
      <c r="C29" s="680">
        <v>98894</v>
      </c>
      <c r="D29" s="680">
        <v>159365</v>
      </c>
      <c r="E29" s="680">
        <v>206045</v>
      </c>
      <c r="F29" s="680">
        <v>233777</v>
      </c>
      <c r="G29" s="680">
        <v>264874</v>
      </c>
      <c r="H29" s="681">
        <v>270462</v>
      </c>
      <c r="I29" s="681">
        <v>373537</v>
      </c>
      <c r="J29" s="681">
        <v>592410</v>
      </c>
      <c r="K29" s="681">
        <v>721715</v>
      </c>
      <c r="L29" s="681">
        <v>739252</v>
      </c>
      <c r="M29" s="681">
        <v>1100161</v>
      </c>
    </row>
    <row r="30" spans="1:13" s="86" customFormat="1" ht="3" customHeight="1" x14ac:dyDescent="0.2">
      <c r="B30" s="680"/>
      <c r="C30" s="680"/>
      <c r="D30" s="680"/>
      <c r="E30" s="680"/>
      <c r="F30" s="680"/>
      <c r="G30" s="680"/>
      <c r="H30" s="681"/>
      <c r="I30" s="681"/>
      <c r="J30" s="681"/>
      <c r="K30" s="681"/>
      <c r="L30" s="681"/>
      <c r="M30" s="681"/>
    </row>
    <row r="31" spans="1:13" s="86" customFormat="1" ht="12" x14ac:dyDescent="0.2">
      <c r="A31" s="136" t="s">
        <v>37</v>
      </c>
      <c r="B31" s="680"/>
      <c r="C31" s="680"/>
      <c r="D31" s="680"/>
      <c r="E31" s="680"/>
      <c r="F31" s="680"/>
      <c r="G31" s="680"/>
      <c r="H31" s="681"/>
      <c r="I31" s="681"/>
      <c r="J31" s="681"/>
      <c r="K31" s="681"/>
      <c r="L31" s="681"/>
      <c r="M31" s="681"/>
    </row>
    <row r="32" spans="1:13" s="86" customFormat="1" ht="12" x14ac:dyDescent="0.2">
      <c r="A32" s="86" t="s">
        <v>680</v>
      </c>
      <c r="B32" s="680">
        <f>18+1</f>
        <v>19</v>
      </c>
      <c r="C32" s="680">
        <v>22</v>
      </c>
      <c r="D32" s="680">
        <v>22</v>
      </c>
      <c r="E32" s="680">
        <f>19+1</f>
        <v>20</v>
      </c>
      <c r="F32" s="680">
        <f>19+1</f>
        <v>20</v>
      </c>
      <c r="G32" s="680">
        <f>19+1</f>
        <v>20</v>
      </c>
      <c r="H32" s="681">
        <v>19</v>
      </c>
      <c r="I32" s="681">
        <v>19</v>
      </c>
      <c r="J32" s="681">
        <v>20</v>
      </c>
      <c r="K32" s="681">
        <v>21</v>
      </c>
      <c r="L32" s="681">
        <v>20</v>
      </c>
      <c r="M32" s="681">
        <f>19+1</f>
        <v>20</v>
      </c>
    </row>
    <row r="33" spans="1:13" s="86" customFormat="1" ht="12" x14ac:dyDescent="0.2">
      <c r="A33" s="86" t="s">
        <v>681</v>
      </c>
      <c r="B33" s="680">
        <v>67037</v>
      </c>
      <c r="C33" s="680">
        <v>70891</v>
      </c>
      <c r="D33" s="680">
        <v>117846</v>
      </c>
      <c r="E33" s="680">
        <v>141709</v>
      </c>
      <c r="F33" s="680">
        <v>157907</v>
      </c>
      <c r="G33" s="680">
        <v>179224</v>
      </c>
      <c r="H33" s="681">
        <v>181725</v>
      </c>
      <c r="I33" s="681">
        <v>201071</v>
      </c>
      <c r="J33" s="681">
        <v>244239</v>
      </c>
      <c r="K33" s="681">
        <v>289702</v>
      </c>
      <c r="L33" s="681">
        <v>349354</v>
      </c>
      <c r="M33" s="681">
        <v>417371</v>
      </c>
    </row>
    <row r="34" spans="1:13" s="86" customFormat="1" ht="12" x14ac:dyDescent="0.2">
      <c r="A34" s="86" t="s">
        <v>682</v>
      </c>
      <c r="B34" s="680">
        <v>60227</v>
      </c>
      <c r="C34" s="680">
        <v>64678</v>
      </c>
      <c r="D34" s="680">
        <v>111070</v>
      </c>
      <c r="E34" s="680">
        <v>135381</v>
      </c>
      <c r="F34" s="680">
        <v>151651</v>
      </c>
      <c r="G34" s="680">
        <v>171506</v>
      </c>
      <c r="H34" s="681">
        <v>174340</v>
      </c>
      <c r="I34" s="681">
        <v>191557</v>
      </c>
      <c r="J34" s="681">
        <v>236707</v>
      </c>
      <c r="K34" s="681">
        <v>282670</v>
      </c>
      <c r="L34" s="681">
        <v>340857</v>
      </c>
      <c r="M34" s="681">
        <v>402503</v>
      </c>
    </row>
    <row r="35" spans="1:13" s="86" customFormat="1" ht="5.45" customHeight="1" x14ac:dyDescent="0.2">
      <c r="B35" s="680"/>
      <c r="C35" s="680"/>
      <c r="D35" s="680"/>
      <c r="E35" s="680"/>
      <c r="F35" s="680"/>
      <c r="G35" s="680"/>
      <c r="H35" s="681"/>
      <c r="I35" s="681"/>
      <c r="J35" s="681"/>
      <c r="K35" s="681"/>
      <c r="L35" s="681"/>
      <c r="M35" s="681"/>
    </row>
    <row r="36" spans="1:13" s="86" customFormat="1" ht="12" x14ac:dyDescent="0.2">
      <c r="A36" s="136" t="s">
        <v>683</v>
      </c>
      <c r="B36" s="680"/>
      <c r="C36" s="680"/>
      <c r="D36" s="680"/>
      <c r="E36" s="680"/>
      <c r="F36" s="680"/>
      <c r="G36" s="680"/>
      <c r="H36" s="681"/>
      <c r="I36" s="681"/>
      <c r="J36" s="681"/>
      <c r="K36" s="681"/>
      <c r="L36" s="681"/>
      <c r="M36" s="681"/>
    </row>
    <row r="37" spans="1:13" s="86" customFormat="1" ht="12" x14ac:dyDescent="0.2">
      <c r="A37" s="86" t="s">
        <v>680</v>
      </c>
      <c r="B37" s="680">
        <v>42</v>
      </c>
      <c r="C37" s="680">
        <v>42</v>
      </c>
      <c r="D37" s="680">
        <v>44</v>
      </c>
      <c r="E37" s="680">
        <v>42</v>
      </c>
      <c r="F37" s="680">
        <v>43</v>
      </c>
      <c r="G37" s="680">
        <v>40</v>
      </c>
      <c r="H37" s="681">
        <v>35</v>
      </c>
      <c r="I37" s="681">
        <v>34</v>
      </c>
      <c r="J37" s="681">
        <v>35</v>
      </c>
      <c r="K37" s="681">
        <v>33</v>
      </c>
      <c r="L37" s="681">
        <v>33</v>
      </c>
      <c r="M37" s="681">
        <v>31</v>
      </c>
    </row>
    <row r="38" spans="1:13" s="86" customFormat="1" ht="12" x14ac:dyDescent="0.2">
      <c r="A38" s="86" t="s">
        <v>681</v>
      </c>
      <c r="B38" s="680">
        <v>156452</v>
      </c>
      <c r="C38" s="680">
        <v>170177</v>
      </c>
      <c r="D38" s="680">
        <v>260585</v>
      </c>
      <c r="E38" s="680">
        <v>349883</v>
      </c>
      <c r="F38" s="680">
        <f>401312</f>
        <v>401312</v>
      </c>
      <c r="G38" s="680">
        <v>440373</v>
      </c>
      <c r="H38" s="681">
        <v>464888</v>
      </c>
      <c r="I38" s="681">
        <v>538743</v>
      </c>
      <c r="J38" s="681">
        <v>602519</v>
      </c>
      <c r="K38" s="681">
        <v>757972</v>
      </c>
      <c r="L38" s="681">
        <v>940071</v>
      </c>
      <c r="M38" s="681">
        <v>1137148</v>
      </c>
    </row>
    <row r="39" spans="1:13" s="86" customFormat="1" ht="12" x14ac:dyDescent="0.2">
      <c r="A39" s="86" t="s">
        <v>682</v>
      </c>
      <c r="B39" s="680">
        <v>142686</v>
      </c>
      <c r="C39" s="680">
        <v>153743</v>
      </c>
      <c r="D39" s="680">
        <v>242302</v>
      </c>
      <c r="E39" s="680">
        <v>328314</v>
      </c>
      <c r="F39" s="680">
        <f>384015</f>
        <v>384015</v>
      </c>
      <c r="G39" s="680">
        <v>419746</v>
      </c>
      <c r="H39" s="681">
        <v>445937</v>
      </c>
      <c r="I39" s="681">
        <v>513499</v>
      </c>
      <c r="J39" s="681">
        <v>577819</v>
      </c>
      <c r="K39" s="681">
        <v>730514</v>
      </c>
      <c r="L39" s="681">
        <v>903910</v>
      </c>
      <c r="M39" s="681">
        <v>1087605</v>
      </c>
    </row>
    <row r="40" spans="1:13" s="86" customFormat="1" ht="3.6" customHeight="1" x14ac:dyDescent="0.2">
      <c r="B40" s="680"/>
      <c r="C40" s="680"/>
      <c r="D40" s="680"/>
      <c r="E40" s="680"/>
      <c r="F40" s="680"/>
      <c r="G40" s="680"/>
      <c r="H40" s="681"/>
      <c r="I40" s="681"/>
      <c r="J40" s="681"/>
      <c r="K40" s="681"/>
      <c r="L40" s="681"/>
      <c r="M40" s="681"/>
    </row>
    <row r="41" spans="1:13" s="86" customFormat="1" ht="12.75" customHeight="1" x14ac:dyDescent="0.2">
      <c r="A41" s="136" t="s">
        <v>39</v>
      </c>
      <c r="B41" s="680"/>
      <c r="C41" s="680"/>
      <c r="D41" s="680"/>
      <c r="E41" s="680"/>
      <c r="F41" s="680"/>
      <c r="G41" s="680"/>
      <c r="H41" s="681"/>
      <c r="I41" s="681"/>
      <c r="J41" s="681"/>
      <c r="K41" s="681"/>
      <c r="L41" s="681"/>
      <c r="M41" s="681"/>
    </row>
    <row r="42" spans="1:13" s="86" customFormat="1" ht="12" x14ac:dyDescent="0.2">
      <c r="A42" s="86" t="s">
        <v>680</v>
      </c>
      <c r="B42" s="680">
        <f>15+1</f>
        <v>16</v>
      </c>
      <c r="C42" s="680">
        <v>18</v>
      </c>
      <c r="D42" s="680">
        <v>19</v>
      </c>
      <c r="E42" s="680">
        <f>18+1</f>
        <v>19</v>
      </c>
      <c r="F42" s="680">
        <f>17+1</f>
        <v>18</v>
      </c>
      <c r="G42" s="680">
        <f>17+1</f>
        <v>18</v>
      </c>
      <c r="H42" s="681">
        <v>19</v>
      </c>
      <c r="I42" s="681">
        <v>19</v>
      </c>
      <c r="J42" s="681">
        <v>18</v>
      </c>
      <c r="K42" s="681">
        <v>20</v>
      </c>
      <c r="L42" s="681">
        <v>19</v>
      </c>
      <c r="M42" s="681">
        <f>18+1</f>
        <v>19</v>
      </c>
    </row>
    <row r="43" spans="1:13" s="86" customFormat="1" ht="12" x14ac:dyDescent="0.2">
      <c r="A43" s="86" t="s">
        <v>681</v>
      </c>
      <c r="B43" s="680">
        <v>39320</v>
      </c>
      <c r="C43" s="680">
        <v>56758</v>
      </c>
      <c r="D43" s="680">
        <v>87220</v>
      </c>
      <c r="E43" s="680">
        <v>128557</v>
      </c>
      <c r="F43" s="680">
        <v>113146</v>
      </c>
      <c r="G43" s="680">
        <v>136155</v>
      </c>
      <c r="H43" s="681">
        <v>144395</v>
      </c>
      <c r="I43" s="681">
        <v>161235</v>
      </c>
      <c r="J43" s="681">
        <v>232634</v>
      </c>
      <c r="K43" s="681">
        <v>289611</v>
      </c>
      <c r="L43" s="681">
        <v>337869</v>
      </c>
      <c r="M43" s="681">
        <v>406298</v>
      </c>
    </row>
    <row r="44" spans="1:13" s="86" customFormat="1" ht="12" x14ac:dyDescent="0.2">
      <c r="A44" s="86" t="s">
        <v>682</v>
      </c>
      <c r="B44" s="680">
        <v>34256</v>
      </c>
      <c r="C44" s="680">
        <v>50562</v>
      </c>
      <c r="D44" s="680">
        <v>79526</v>
      </c>
      <c r="E44" s="680">
        <v>118837</v>
      </c>
      <c r="F44" s="680">
        <v>106846</v>
      </c>
      <c r="G44" s="680">
        <v>127312</v>
      </c>
      <c r="H44" s="681">
        <v>136154</v>
      </c>
      <c r="I44" s="681">
        <v>151575</v>
      </c>
      <c r="J44" s="681">
        <v>222931</v>
      </c>
      <c r="K44" s="681">
        <v>280327</v>
      </c>
      <c r="L44" s="681">
        <v>327606</v>
      </c>
      <c r="M44" s="681">
        <v>387294</v>
      </c>
    </row>
    <row r="45" spans="1:13" s="86" customFormat="1" ht="5.45" customHeight="1" x14ac:dyDescent="0.2">
      <c r="B45" s="680"/>
      <c r="C45" s="680"/>
      <c r="D45" s="680"/>
      <c r="E45" s="680"/>
      <c r="F45" s="680"/>
      <c r="G45" s="680"/>
      <c r="H45" s="681"/>
      <c r="I45" s="681"/>
      <c r="J45" s="681"/>
      <c r="K45" s="681"/>
      <c r="L45" s="681"/>
      <c r="M45" s="681"/>
    </row>
    <row r="46" spans="1:13" s="86" customFormat="1" ht="12" x14ac:dyDescent="0.2">
      <c r="A46" s="136" t="s">
        <v>87</v>
      </c>
      <c r="B46" s="680"/>
      <c r="C46" s="680"/>
      <c r="D46" s="680"/>
      <c r="E46" s="680"/>
      <c r="F46" s="680"/>
      <c r="G46" s="680"/>
      <c r="H46" s="681"/>
      <c r="I46" s="681"/>
      <c r="J46" s="681"/>
      <c r="K46" s="681"/>
      <c r="L46" s="681"/>
      <c r="M46" s="681"/>
    </row>
    <row r="47" spans="1:13" s="86" customFormat="1" ht="12" x14ac:dyDescent="0.2">
      <c r="A47" s="86" t="s">
        <v>680</v>
      </c>
      <c r="B47" s="680">
        <v>43</v>
      </c>
      <c r="C47" s="680">
        <v>45</v>
      </c>
      <c r="D47" s="680">
        <v>44</v>
      </c>
      <c r="E47" s="680">
        <v>42</v>
      </c>
      <c r="F47" s="680">
        <v>42</v>
      </c>
      <c r="G47" s="680">
        <v>41</v>
      </c>
      <c r="H47" s="681">
        <v>36</v>
      </c>
      <c r="I47" s="681">
        <v>34</v>
      </c>
      <c r="J47" s="681">
        <v>33</v>
      </c>
      <c r="K47" s="681">
        <v>35</v>
      </c>
      <c r="L47" s="681">
        <v>35</v>
      </c>
      <c r="M47" s="681">
        <v>36</v>
      </c>
    </row>
    <row r="48" spans="1:13" s="86" customFormat="1" ht="12" x14ac:dyDescent="0.2">
      <c r="A48" s="86" t="s">
        <v>681</v>
      </c>
      <c r="B48" s="680">
        <v>104337</v>
      </c>
      <c r="C48" s="680">
        <v>115528</v>
      </c>
      <c r="D48" s="680">
        <v>218992</v>
      </c>
      <c r="E48" s="680">
        <v>243901</v>
      </c>
      <c r="F48" s="680">
        <v>276874</v>
      </c>
      <c r="G48" s="680">
        <v>307510</v>
      </c>
      <c r="H48" s="681">
        <v>311941</v>
      </c>
      <c r="I48" s="681">
        <v>347782</v>
      </c>
      <c r="J48" s="681">
        <v>565679</v>
      </c>
      <c r="K48" s="681">
        <v>692853</v>
      </c>
      <c r="L48" s="681">
        <v>851512</v>
      </c>
      <c r="M48" s="681">
        <v>1020662</v>
      </c>
    </row>
    <row r="49" spans="1:13" s="86" customFormat="1" ht="12" x14ac:dyDescent="0.2">
      <c r="A49" s="86" t="s">
        <v>682</v>
      </c>
      <c r="B49" s="680">
        <v>94369</v>
      </c>
      <c r="C49" s="680">
        <v>103362</v>
      </c>
      <c r="D49" s="680">
        <v>204984</v>
      </c>
      <c r="E49" s="680">
        <v>230900</v>
      </c>
      <c r="F49" s="680">
        <v>263785</v>
      </c>
      <c r="G49" s="680">
        <v>291827</v>
      </c>
      <c r="H49" s="681">
        <v>297357</v>
      </c>
      <c r="I49" s="681">
        <v>329743</v>
      </c>
      <c r="J49" s="681">
        <v>544651</v>
      </c>
      <c r="K49" s="681">
        <v>671260</v>
      </c>
      <c r="L49" s="681">
        <v>823942</v>
      </c>
      <c r="M49" s="681">
        <v>971273</v>
      </c>
    </row>
    <row r="50" spans="1:13" s="86" customFormat="1" ht="5.45" customHeight="1" x14ac:dyDescent="0.2">
      <c r="B50" s="680"/>
      <c r="C50" s="680"/>
      <c r="D50" s="680"/>
      <c r="E50" s="680"/>
      <c r="F50" s="680"/>
      <c r="G50" s="680"/>
      <c r="H50" s="681"/>
      <c r="I50" s="681"/>
      <c r="J50" s="681"/>
      <c r="K50" s="681"/>
      <c r="L50" s="681"/>
      <c r="M50" s="681"/>
    </row>
    <row r="51" spans="1:13" s="86" customFormat="1" ht="12" x14ac:dyDescent="0.2">
      <c r="A51" s="136" t="s">
        <v>40</v>
      </c>
      <c r="B51" s="680"/>
      <c r="C51" s="680"/>
      <c r="D51" s="680"/>
      <c r="E51" s="680"/>
      <c r="F51" s="680"/>
      <c r="G51" s="680"/>
      <c r="H51" s="681"/>
      <c r="I51" s="681"/>
      <c r="J51" s="681"/>
      <c r="K51" s="681"/>
      <c r="L51" s="681"/>
      <c r="M51" s="681"/>
    </row>
    <row r="52" spans="1:13" s="86" customFormat="1" ht="12" x14ac:dyDescent="0.2">
      <c r="A52" s="86" t="s">
        <v>680</v>
      </c>
      <c r="B52" s="680">
        <v>64</v>
      </c>
      <c r="C52" s="680">
        <v>74</v>
      </c>
      <c r="D52" s="680">
        <v>71</v>
      </c>
      <c r="E52" s="680">
        <v>82</v>
      </c>
      <c r="F52" s="680">
        <v>85</v>
      </c>
      <c r="G52" s="680">
        <v>80</v>
      </c>
      <c r="H52" s="681">
        <v>83</v>
      </c>
      <c r="I52" s="681">
        <v>83</v>
      </c>
      <c r="J52" s="681">
        <v>87</v>
      </c>
      <c r="K52" s="681">
        <v>87</v>
      </c>
      <c r="L52" s="681">
        <v>85</v>
      </c>
      <c r="M52" s="681">
        <v>80</v>
      </c>
    </row>
    <row r="53" spans="1:13" s="86" customFormat="1" ht="12" x14ac:dyDescent="0.2">
      <c r="A53" s="86" t="s">
        <v>681</v>
      </c>
      <c r="B53" s="680">
        <f>991368+24</f>
        <v>991392</v>
      </c>
      <c r="C53" s="680">
        <v>1171360</v>
      </c>
      <c r="D53" s="680">
        <v>910593</v>
      </c>
      <c r="E53" s="680">
        <v>1311104</v>
      </c>
      <c r="F53" s="680">
        <v>1535941</v>
      </c>
      <c r="G53" s="680">
        <v>1774956</v>
      </c>
      <c r="H53" s="681">
        <v>1946287</v>
      </c>
      <c r="I53" s="681">
        <v>2505854</v>
      </c>
      <c r="J53" s="681">
        <v>4459241</v>
      </c>
      <c r="K53" s="681">
        <v>6472695</v>
      </c>
      <c r="L53" s="681">
        <v>8861908</v>
      </c>
      <c r="M53" s="681">
        <v>13093327</v>
      </c>
    </row>
    <row r="54" spans="1:13" s="86" customFormat="1" ht="12" x14ac:dyDescent="0.2">
      <c r="A54" s="86" t="s">
        <v>682</v>
      </c>
      <c r="B54" s="680">
        <v>931240</v>
      </c>
      <c r="C54" s="680">
        <v>1083168</v>
      </c>
      <c r="D54" s="680">
        <v>810717</v>
      </c>
      <c r="E54" s="680">
        <v>1188097</v>
      </c>
      <c r="F54" s="680">
        <v>1423641</v>
      </c>
      <c r="G54" s="680">
        <v>1649019</v>
      </c>
      <c r="H54" s="681">
        <v>1812381</v>
      </c>
      <c r="I54" s="681">
        <v>2341810</v>
      </c>
      <c r="J54" s="681">
        <v>4232017</v>
      </c>
      <c r="K54" s="681">
        <v>6215557</v>
      </c>
      <c r="L54" s="681">
        <v>8551155</v>
      </c>
      <c r="M54" s="681">
        <v>12498140</v>
      </c>
    </row>
    <row r="55" spans="1:13" s="86" customFormat="1" ht="5.45" customHeight="1" x14ac:dyDescent="0.2">
      <c r="B55" s="680"/>
      <c r="C55" s="680"/>
      <c r="D55" s="680"/>
      <c r="E55" s="680"/>
      <c r="F55" s="680"/>
      <c r="G55" s="680"/>
      <c r="H55" s="681"/>
      <c r="I55" s="681"/>
      <c r="J55" s="681"/>
      <c r="K55" s="681"/>
      <c r="L55" s="681"/>
      <c r="M55" s="681"/>
    </row>
    <row r="56" spans="1:13" s="86" customFormat="1" ht="11.45" customHeight="1" x14ac:dyDescent="0.2">
      <c r="A56" s="136" t="s">
        <v>684</v>
      </c>
      <c r="B56" s="680"/>
      <c r="C56" s="680"/>
      <c r="D56" s="680"/>
      <c r="E56" s="680"/>
      <c r="F56" s="680"/>
      <c r="G56" s="680"/>
      <c r="H56" s="681"/>
      <c r="I56" s="681"/>
      <c r="J56" s="681"/>
      <c r="K56" s="681"/>
      <c r="L56" s="681"/>
      <c r="M56" s="681"/>
    </row>
    <row r="57" spans="1:13" s="86" customFormat="1" ht="12" x14ac:dyDescent="0.2">
      <c r="A57" s="86" t="s">
        <v>680</v>
      </c>
      <c r="B57" s="680">
        <v>15</v>
      </c>
      <c r="C57" s="680">
        <v>19</v>
      </c>
      <c r="D57" s="680">
        <v>16</v>
      </c>
      <c r="E57" s="680">
        <v>19</v>
      </c>
      <c r="F57" s="680">
        <v>19</v>
      </c>
      <c r="G57" s="680">
        <f>18+1</f>
        <v>19</v>
      </c>
      <c r="H57" s="681">
        <v>20</v>
      </c>
      <c r="I57" s="681">
        <v>20</v>
      </c>
      <c r="J57" s="681">
        <v>21</v>
      </c>
      <c r="K57" s="681">
        <v>23</v>
      </c>
      <c r="L57" s="681">
        <v>22</v>
      </c>
      <c r="M57" s="681">
        <f>21+1</f>
        <v>22</v>
      </c>
    </row>
    <row r="58" spans="1:13" s="86" customFormat="1" ht="12" x14ac:dyDescent="0.2">
      <c r="A58" s="86" t="s">
        <v>681</v>
      </c>
      <c r="B58" s="680">
        <v>63979</v>
      </c>
      <c r="C58" s="680">
        <v>96253</v>
      </c>
      <c r="D58" s="680">
        <v>110485</v>
      </c>
      <c r="E58" s="680">
        <v>184584</v>
      </c>
      <c r="F58" s="680">
        <v>158996</v>
      </c>
      <c r="G58" s="680">
        <v>205658</v>
      </c>
      <c r="H58" s="681">
        <v>183507</v>
      </c>
      <c r="I58" s="681">
        <v>218645</v>
      </c>
      <c r="J58" s="681">
        <v>533458</v>
      </c>
      <c r="K58" s="681">
        <v>695596</v>
      </c>
      <c r="L58" s="681">
        <v>941695</v>
      </c>
      <c r="M58" s="681">
        <v>1237939</v>
      </c>
    </row>
    <row r="59" spans="1:13" s="86" customFormat="1" ht="12" x14ac:dyDescent="0.2">
      <c r="A59" s="86" t="s">
        <v>682</v>
      </c>
      <c r="B59" s="680">
        <v>59547</v>
      </c>
      <c r="C59" s="680">
        <v>89623</v>
      </c>
      <c r="D59" s="680">
        <v>103200</v>
      </c>
      <c r="E59" s="680">
        <v>157205</v>
      </c>
      <c r="F59" s="680">
        <v>151268</v>
      </c>
      <c r="G59" s="680">
        <v>196010</v>
      </c>
      <c r="H59" s="681">
        <v>174297</v>
      </c>
      <c r="I59" s="681">
        <v>209516</v>
      </c>
      <c r="J59" s="681">
        <v>519971</v>
      </c>
      <c r="K59" s="681">
        <v>684264</v>
      </c>
      <c r="L59" s="681">
        <v>925401</v>
      </c>
      <c r="M59" s="681">
        <v>1173782</v>
      </c>
    </row>
    <row r="60" spans="1:13" s="86" customFormat="1" ht="4.5" customHeight="1" thickBot="1" x14ac:dyDescent="0.25">
      <c r="A60" s="118"/>
      <c r="B60" s="688"/>
      <c r="C60" s="688"/>
      <c r="D60" s="688"/>
      <c r="E60" s="688"/>
      <c r="F60" s="688"/>
      <c r="G60" s="688"/>
      <c r="H60" s="689"/>
      <c r="I60" s="689"/>
      <c r="J60" s="689"/>
      <c r="K60" s="689"/>
      <c r="L60" s="689"/>
      <c r="M60" s="689"/>
    </row>
    <row r="61" spans="1:13" s="86" customFormat="1" ht="1.9" customHeight="1" x14ac:dyDescent="0.2">
      <c r="B61" s="680"/>
      <c r="C61" s="680"/>
      <c r="D61" s="680"/>
      <c r="E61" s="680"/>
      <c r="F61" s="680"/>
      <c r="G61" s="680"/>
      <c r="H61" s="681"/>
      <c r="I61" s="681"/>
      <c r="J61" s="681"/>
      <c r="K61" s="681"/>
      <c r="L61" s="681"/>
      <c r="M61" s="681"/>
    </row>
    <row r="62" spans="1:13" s="86" customFormat="1" ht="12" x14ac:dyDescent="0.2">
      <c r="A62" s="136" t="s">
        <v>633</v>
      </c>
      <c r="B62" s="680"/>
      <c r="C62" s="680"/>
      <c r="D62" s="680"/>
      <c r="E62" s="680"/>
      <c r="F62" s="680"/>
      <c r="G62" s="680"/>
      <c r="H62" s="681"/>
      <c r="I62" s="681"/>
      <c r="J62" s="681"/>
      <c r="K62" s="681"/>
      <c r="L62" s="681"/>
      <c r="M62" s="681"/>
    </row>
    <row r="63" spans="1:13" s="86" customFormat="1" ht="24" customHeight="1" x14ac:dyDescent="0.2">
      <c r="A63" s="172" t="s">
        <v>685</v>
      </c>
      <c r="B63" s="680">
        <f>12093+644</f>
        <v>12737</v>
      </c>
      <c r="C63" s="680">
        <v>14141</v>
      </c>
      <c r="D63" s="680">
        <v>14923</v>
      </c>
      <c r="E63" s="680">
        <f>14752+670</f>
        <v>15422</v>
      </c>
      <c r="F63" s="680">
        <f>15115+666</f>
        <v>15781</v>
      </c>
      <c r="G63" s="680">
        <f>15640+719</f>
        <v>16359</v>
      </c>
      <c r="H63" s="681">
        <v>16585</v>
      </c>
      <c r="I63" s="681">
        <v>16974</v>
      </c>
      <c r="J63" s="681">
        <v>18450</v>
      </c>
      <c r="K63" s="681">
        <v>21110</v>
      </c>
      <c r="L63" s="681">
        <v>23672</v>
      </c>
      <c r="M63" s="681">
        <v>24413</v>
      </c>
    </row>
    <row r="64" spans="1:13" s="86" customFormat="1" ht="5.65" customHeight="1" x14ac:dyDescent="0.2">
      <c r="A64" s="172"/>
      <c r="B64" s="680"/>
      <c r="C64" s="680"/>
      <c r="D64" s="680"/>
      <c r="E64" s="680"/>
      <c r="F64" s="680"/>
      <c r="G64" s="680"/>
      <c r="H64" s="680"/>
      <c r="I64" s="680"/>
      <c r="J64" s="681"/>
      <c r="K64" s="681"/>
      <c r="L64" s="681"/>
      <c r="M64" s="681"/>
    </row>
    <row r="65" spans="1:13" s="86" customFormat="1" ht="13.5" x14ac:dyDescent="0.2">
      <c r="A65" s="620" t="s">
        <v>589</v>
      </c>
      <c r="B65" s="680"/>
      <c r="C65" s="680"/>
      <c r="D65" s="680"/>
      <c r="E65" s="680"/>
      <c r="F65" s="680"/>
      <c r="G65" s="680"/>
      <c r="H65" s="680"/>
      <c r="I65" s="680"/>
      <c r="J65" s="680"/>
      <c r="K65" s="681"/>
      <c r="L65" s="681"/>
      <c r="M65" s="681"/>
    </row>
    <row r="66" spans="1:13" s="6" customFormat="1" ht="13.5" x14ac:dyDescent="0.2">
      <c r="A66" s="690"/>
      <c r="B66" s="86"/>
      <c r="C66" s="86"/>
      <c r="D66" s="86"/>
      <c r="E66" s="86"/>
      <c r="F66" s="86"/>
      <c r="G66" s="86"/>
      <c r="H66" s="86"/>
      <c r="I66" s="86"/>
      <c r="J66" s="680"/>
    </row>
    <row r="67" spans="1:13" s="6" customFormat="1" ht="12" x14ac:dyDescent="0.2">
      <c r="A67" s="86"/>
      <c r="B67" s="86"/>
      <c r="C67" s="86"/>
      <c r="D67" s="86"/>
      <c r="E67" s="86"/>
      <c r="F67" s="86"/>
      <c r="G67" s="86"/>
      <c r="H67" s="86"/>
      <c r="I67" s="86"/>
      <c r="J67" s="86"/>
    </row>
  </sheetData>
  <hyperlinks>
    <hyperlink ref="A1" location="Мазмуну!A1" display="МАЗМУНУНА  кайтуу" xr:uid="{00000000-0004-0000-9D00-000000000000}"/>
  </hyperlinks>
  <pageMargins left="0.98425196850393704" right="0.78740157480314965" top="0.98425196850393704" bottom="0.98425196850393704" header="0.51181102362204722" footer="0.51181102362204722"/>
  <pageSetup paperSize="9" orientation="portrait" horizontalDpi="4294967292"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CE293"/>
  <sheetViews>
    <sheetView workbookViewId="0">
      <selection activeCell="M42" sqref="M42"/>
    </sheetView>
  </sheetViews>
  <sheetFormatPr defaultColWidth="9.140625" defaultRowHeight="12.75" x14ac:dyDescent="0.2"/>
  <cols>
    <col min="1" max="1" width="41.28515625" style="117" customWidth="1"/>
    <col min="2" max="2" width="0" style="117" hidden="1" customWidth="1"/>
    <col min="3" max="6" width="8.85546875" style="117" hidden="1" customWidth="1"/>
    <col min="7" max="8" width="9.5703125" style="117" hidden="1" customWidth="1"/>
    <col min="9" max="10" width="9.5703125" style="117" customWidth="1"/>
    <col min="11" max="11" width="9.5703125" style="691" customWidth="1"/>
    <col min="12" max="13" width="8.85546875" style="691" customWidth="1"/>
    <col min="14" max="173" width="9.140625" style="117"/>
    <col min="174" max="174" width="40.7109375" style="117" customWidth="1"/>
    <col min="175" max="237" width="0" style="117" hidden="1" customWidth="1"/>
    <col min="238" max="238" width="9.140625" style="117"/>
    <col min="239" max="242" width="0" style="117" hidden="1" customWidth="1"/>
    <col min="243" max="243" width="9.140625" style="117"/>
    <col min="244" max="247" width="0" style="117" hidden="1" customWidth="1"/>
    <col min="248" max="248" width="9.140625" style="117"/>
    <col min="249" max="252" width="0" style="117" hidden="1" customWidth="1"/>
    <col min="253" max="253" width="9.140625" style="117"/>
    <col min="254" max="257" width="0" style="117" hidden="1" customWidth="1"/>
    <col min="258" max="258" width="9.140625" style="117"/>
    <col min="259" max="262" width="0" style="117" hidden="1" customWidth="1"/>
    <col min="263" max="263" width="9.140625" style="117" customWidth="1"/>
    <col min="264" max="429" width="9.140625" style="117"/>
    <col min="430" max="430" width="40.7109375" style="117" customWidth="1"/>
    <col min="431" max="493" width="0" style="117" hidden="1" customWidth="1"/>
    <col min="494" max="494" width="9.140625" style="117"/>
    <col min="495" max="498" width="0" style="117" hidden="1" customWidth="1"/>
    <col min="499" max="499" width="9.140625" style="117"/>
    <col min="500" max="503" width="0" style="117" hidden="1" customWidth="1"/>
    <col min="504" max="504" width="9.140625" style="117"/>
    <col min="505" max="508" width="0" style="117" hidden="1" customWidth="1"/>
    <col min="509" max="509" width="9.140625" style="117"/>
    <col min="510" max="513" width="0" style="117" hidden="1" customWidth="1"/>
    <col min="514" max="514" width="9.140625" style="117"/>
    <col min="515" max="518" width="0" style="117" hidden="1" customWidth="1"/>
    <col min="519" max="519" width="9.140625" style="117" customWidth="1"/>
    <col min="520" max="685" width="9.140625" style="117"/>
    <col min="686" max="686" width="40.7109375" style="117" customWidth="1"/>
    <col min="687" max="749" width="0" style="117" hidden="1" customWidth="1"/>
    <col min="750" max="750" width="9.140625" style="117"/>
    <col min="751" max="754" width="0" style="117" hidden="1" customWidth="1"/>
    <col min="755" max="755" width="9.140625" style="117"/>
    <col min="756" max="759" width="0" style="117" hidden="1" customWidth="1"/>
    <col min="760" max="760" width="9.140625" style="117"/>
    <col min="761" max="764" width="0" style="117" hidden="1" customWidth="1"/>
    <col min="765" max="765" width="9.140625" style="117"/>
    <col min="766" max="769" width="0" style="117" hidden="1" customWidth="1"/>
    <col min="770" max="770" width="9.140625" style="117"/>
    <col min="771" max="774" width="0" style="117" hidden="1" customWidth="1"/>
    <col min="775" max="775" width="9.140625" style="117" customWidth="1"/>
    <col min="776" max="941" width="9.140625" style="117"/>
    <col min="942" max="942" width="40.7109375" style="117" customWidth="1"/>
    <col min="943" max="1005" width="0" style="117" hidden="1" customWidth="1"/>
    <col min="1006" max="1006" width="9.140625" style="117"/>
    <col min="1007" max="1010" width="0" style="117" hidden="1" customWidth="1"/>
    <col min="1011" max="1011" width="9.140625" style="117"/>
    <col min="1012" max="1015" width="0" style="117" hidden="1" customWidth="1"/>
    <col min="1016" max="1016" width="9.140625" style="117"/>
    <col min="1017" max="1020" width="0" style="117" hidden="1" customWidth="1"/>
    <col min="1021" max="1021" width="9.140625" style="117"/>
    <col min="1022" max="1025" width="0" style="117" hidden="1" customWidth="1"/>
    <col min="1026" max="1026" width="9.140625" style="117"/>
    <col min="1027" max="1030" width="0" style="117" hidden="1" customWidth="1"/>
    <col min="1031" max="1031" width="9.140625" style="117" customWidth="1"/>
    <col min="1032" max="1197" width="9.140625" style="117"/>
    <col min="1198" max="1198" width="40.7109375" style="117" customWidth="1"/>
    <col min="1199" max="1261" width="0" style="117" hidden="1" customWidth="1"/>
    <col min="1262" max="1262" width="9.140625" style="117"/>
    <col min="1263" max="1266" width="0" style="117" hidden="1" customWidth="1"/>
    <col min="1267" max="1267" width="9.140625" style="117"/>
    <col min="1268" max="1271" width="0" style="117" hidden="1" customWidth="1"/>
    <col min="1272" max="1272" width="9.140625" style="117"/>
    <col min="1273" max="1276" width="0" style="117" hidden="1" customWidth="1"/>
    <col min="1277" max="1277" width="9.140625" style="117"/>
    <col min="1278" max="1281" width="0" style="117" hidden="1" customWidth="1"/>
    <col min="1282" max="1282" width="9.140625" style="117"/>
    <col min="1283" max="1286" width="0" style="117" hidden="1" customWidth="1"/>
    <col min="1287" max="1287" width="9.140625" style="117" customWidth="1"/>
    <col min="1288" max="1453" width="9.140625" style="117"/>
    <col min="1454" max="1454" width="40.7109375" style="117" customWidth="1"/>
    <col min="1455" max="1517" width="0" style="117" hidden="1" customWidth="1"/>
    <col min="1518" max="1518" width="9.140625" style="117"/>
    <col min="1519" max="1522" width="0" style="117" hidden="1" customWidth="1"/>
    <col min="1523" max="1523" width="9.140625" style="117"/>
    <col min="1524" max="1527" width="0" style="117" hidden="1" customWidth="1"/>
    <col min="1528" max="1528" width="9.140625" style="117"/>
    <col min="1529" max="1532" width="0" style="117" hidden="1" customWidth="1"/>
    <col min="1533" max="1533" width="9.140625" style="117"/>
    <col min="1534" max="1537" width="0" style="117" hidden="1" customWidth="1"/>
    <col min="1538" max="1538" width="9.140625" style="117"/>
    <col min="1539" max="1542" width="0" style="117" hidden="1" customWidth="1"/>
    <col min="1543" max="1543" width="9.140625" style="117" customWidth="1"/>
    <col min="1544" max="1709" width="9.140625" style="117"/>
    <col min="1710" max="1710" width="40.7109375" style="117" customWidth="1"/>
    <col min="1711" max="1773" width="0" style="117" hidden="1" customWidth="1"/>
    <col min="1774" max="1774" width="9.140625" style="117"/>
    <col min="1775" max="1778" width="0" style="117" hidden="1" customWidth="1"/>
    <col min="1779" max="1779" width="9.140625" style="117"/>
    <col min="1780" max="1783" width="0" style="117" hidden="1" customWidth="1"/>
    <col min="1784" max="1784" width="9.140625" style="117"/>
    <col min="1785" max="1788" width="0" style="117" hidden="1" customWidth="1"/>
    <col min="1789" max="1789" width="9.140625" style="117"/>
    <col min="1790" max="1793" width="0" style="117" hidden="1" customWidth="1"/>
    <col min="1794" max="1794" width="9.140625" style="117"/>
    <col min="1795" max="1798" width="0" style="117" hidden="1" customWidth="1"/>
    <col min="1799" max="1799" width="9.140625" style="117" customWidth="1"/>
    <col min="1800" max="1965" width="9.140625" style="117"/>
    <col min="1966" max="1966" width="40.7109375" style="117" customWidth="1"/>
    <col min="1967" max="2029" width="0" style="117" hidden="1" customWidth="1"/>
    <col min="2030" max="2030" width="9.140625" style="117"/>
    <col min="2031" max="2034" width="0" style="117" hidden="1" customWidth="1"/>
    <col min="2035" max="2035" width="9.140625" style="117"/>
    <col min="2036" max="2039" width="0" style="117" hidden="1" customWidth="1"/>
    <col min="2040" max="2040" width="9.140625" style="117"/>
    <col min="2041" max="2044" width="0" style="117" hidden="1" customWidth="1"/>
    <col min="2045" max="2045" width="9.140625" style="117"/>
    <col min="2046" max="2049" width="0" style="117" hidden="1" customWidth="1"/>
    <col min="2050" max="2050" width="9.140625" style="117"/>
    <col min="2051" max="2054" width="0" style="117" hidden="1" customWidth="1"/>
    <col min="2055" max="2055" width="9.140625" style="117" customWidth="1"/>
    <col min="2056" max="2221" width="9.140625" style="117"/>
    <col min="2222" max="2222" width="40.7109375" style="117" customWidth="1"/>
    <col min="2223" max="2285" width="0" style="117" hidden="1" customWidth="1"/>
    <col min="2286" max="2286" width="9.140625" style="117"/>
    <col min="2287" max="2290" width="0" style="117" hidden="1" customWidth="1"/>
    <col min="2291" max="2291" width="9.140625" style="117"/>
    <col min="2292" max="2295" width="0" style="117" hidden="1" customWidth="1"/>
    <col min="2296" max="2296" width="9.140625" style="117"/>
    <col min="2297" max="2300" width="0" style="117" hidden="1" customWidth="1"/>
    <col min="2301" max="2301" width="9.140625" style="117"/>
    <col min="2302" max="2305" width="0" style="117" hidden="1" customWidth="1"/>
    <col min="2306" max="2306" width="9.140625" style="117"/>
    <col min="2307" max="2310" width="0" style="117" hidden="1" customWidth="1"/>
    <col min="2311" max="2311" width="9.140625" style="117" customWidth="1"/>
    <col min="2312" max="2477" width="9.140625" style="117"/>
    <col min="2478" max="2478" width="40.7109375" style="117" customWidth="1"/>
    <col min="2479" max="2541" width="0" style="117" hidden="1" customWidth="1"/>
    <col min="2542" max="2542" width="9.140625" style="117"/>
    <col min="2543" max="2546" width="0" style="117" hidden="1" customWidth="1"/>
    <col min="2547" max="2547" width="9.140625" style="117"/>
    <col min="2548" max="2551" width="0" style="117" hidden="1" customWidth="1"/>
    <col min="2552" max="2552" width="9.140625" style="117"/>
    <col min="2553" max="2556" width="0" style="117" hidden="1" customWidth="1"/>
    <col min="2557" max="2557" width="9.140625" style="117"/>
    <col min="2558" max="2561" width="0" style="117" hidden="1" customWidth="1"/>
    <col min="2562" max="2562" width="9.140625" style="117"/>
    <col min="2563" max="2566" width="0" style="117" hidden="1" customWidth="1"/>
    <col min="2567" max="2567" width="9.140625" style="117" customWidth="1"/>
    <col min="2568" max="2733" width="9.140625" style="117"/>
    <col min="2734" max="2734" width="40.7109375" style="117" customWidth="1"/>
    <col min="2735" max="2797" width="0" style="117" hidden="1" customWidth="1"/>
    <col min="2798" max="2798" width="9.140625" style="117"/>
    <col min="2799" max="2802" width="0" style="117" hidden="1" customWidth="1"/>
    <col min="2803" max="2803" width="9.140625" style="117"/>
    <col min="2804" max="2807" width="0" style="117" hidden="1" customWidth="1"/>
    <col min="2808" max="2808" width="9.140625" style="117"/>
    <col min="2809" max="2812" width="0" style="117" hidden="1" customWidth="1"/>
    <col min="2813" max="2813" width="9.140625" style="117"/>
    <col min="2814" max="2817" width="0" style="117" hidden="1" customWidth="1"/>
    <col min="2818" max="2818" width="9.140625" style="117"/>
    <col min="2819" max="2822" width="0" style="117" hidden="1" customWidth="1"/>
    <col min="2823" max="2823" width="9.140625" style="117" customWidth="1"/>
    <col min="2824" max="2989" width="9.140625" style="117"/>
    <col min="2990" max="2990" width="40.7109375" style="117" customWidth="1"/>
    <col min="2991" max="3053" width="0" style="117" hidden="1" customWidth="1"/>
    <col min="3054" max="3054" width="9.140625" style="117"/>
    <col min="3055" max="3058" width="0" style="117" hidden="1" customWidth="1"/>
    <col min="3059" max="3059" width="9.140625" style="117"/>
    <col min="3060" max="3063" width="0" style="117" hidden="1" customWidth="1"/>
    <col min="3064" max="3064" width="9.140625" style="117"/>
    <col min="3065" max="3068" width="0" style="117" hidden="1" customWidth="1"/>
    <col min="3069" max="3069" width="9.140625" style="117"/>
    <col min="3070" max="3073" width="0" style="117" hidden="1" customWidth="1"/>
    <col min="3074" max="3074" width="9.140625" style="117"/>
    <col min="3075" max="3078" width="0" style="117" hidden="1" customWidth="1"/>
    <col min="3079" max="3079" width="9.140625" style="117" customWidth="1"/>
    <col min="3080" max="3245" width="9.140625" style="117"/>
    <col min="3246" max="3246" width="40.7109375" style="117" customWidth="1"/>
    <col min="3247" max="3309" width="0" style="117" hidden="1" customWidth="1"/>
    <col min="3310" max="3310" width="9.140625" style="117"/>
    <col min="3311" max="3314" width="0" style="117" hidden="1" customWidth="1"/>
    <col min="3315" max="3315" width="9.140625" style="117"/>
    <col min="3316" max="3319" width="0" style="117" hidden="1" customWidth="1"/>
    <col min="3320" max="3320" width="9.140625" style="117"/>
    <col min="3321" max="3324" width="0" style="117" hidden="1" customWidth="1"/>
    <col min="3325" max="3325" width="9.140625" style="117"/>
    <col min="3326" max="3329" width="0" style="117" hidden="1" customWidth="1"/>
    <col min="3330" max="3330" width="9.140625" style="117"/>
    <col min="3331" max="3334" width="0" style="117" hidden="1" customWidth="1"/>
    <col min="3335" max="3335" width="9.140625" style="117" customWidth="1"/>
    <col min="3336" max="3501" width="9.140625" style="117"/>
    <col min="3502" max="3502" width="40.7109375" style="117" customWidth="1"/>
    <col min="3503" max="3565" width="0" style="117" hidden="1" customWidth="1"/>
    <col min="3566" max="3566" width="9.140625" style="117"/>
    <col min="3567" max="3570" width="0" style="117" hidden="1" customWidth="1"/>
    <col min="3571" max="3571" width="9.140625" style="117"/>
    <col min="3572" max="3575" width="0" style="117" hidden="1" customWidth="1"/>
    <col min="3576" max="3576" width="9.140625" style="117"/>
    <col min="3577" max="3580" width="0" style="117" hidden="1" customWidth="1"/>
    <col min="3581" max="3581" width="9.140625" style="117"/>
    <col min="3582" max="3585" width="0" style="117" hidden="1" customWidth="1"/>
    <col min="3586" max="3586" width="9.140625" style="117"/>
    <col min="3587" max="3590" width="0" style="117" hidden="1" customWidth="1"/>
    <col min="3591" max="3591" width="9.140625" style="117" customWidth="1"/>
    <col min="3592" max="3757" width="9.140625" style="117"/>
    <col min="3758" max="3758" width="40.7109375" style="117" customWidth="1"/>
    <col min="3759" max="3821" width="0" style="117" hidden="1" customWidth="1"/>
    <col min="3822" max="3822" width="9.140625" style="117"/>
    <col min="3823" max="3826" width="0" style="117" hidden="1" customWidth="1"/>
    <col min="3827" max="3827" width="9.140625" style="117"/>
    <col min="3828" max="3831" width="0" style="117" hidden="1" customWidth="1"/>
    <col min="3832" max="3832" width="9.140625" style="117"/>
    <col min="3833" max="3836" width="0" style="117" hidden="1" customWidth="1"/>
    <col min="3837" max="3837" width="9.140625" style="117"/>
    <col min="3838" max="3841" width="0" style="117" hidden="1" customWidth="1"/>
    <col min="3842" max="3842" width="9.140625" style="117"/>
    <col min="3843" max="3846" width="0" style="117" hidden="1" customWidth="1"/>
    <col min="3847" max="3847" width="9.140625" style="117" customWidth="1"/>
    <col min="3848" max="4013" width="9.140625" style="117"/>
    <col min="4014" max="4014" width="40.7109375" style="117" customWidth="1"/>
    <col min="4015" max="4077" width="0" style="117" hidden="1" customWidth="1"/>
    <col min="4078" max="4078" width="9.140625" style="117"/>
    <col min="4079" max="4082" width="0" style="117" hidden="1" customWidth="1"/>
    <col min="4083" max="4083" width="9.140625" style="117"/>
    <col min="4084" max="4087" width="0" style="117" hidden="1" customWidth="1"/>
    <col min="4088" max="4088" width="9.140625" style="117"/>
    <col min="4089" max="4092" width="0" style="117" hidden="1" customWidth="1"/>
    <col min="4093" max="4093" width="9.140625" style="117"/>
    <col min="4094" max="4097" width="0" style="117" hidden="1" customWidth="1"/>
    <col min="4098" max="4098" width="9.140625" style="117"/>
    <col min="4099" max="4102" width="0" style="117" hidden="1" customWidth="1"/>
    <col min="4103" max="4103" width="9.140625" style="117" customWidth="1"/>
    <col min="4104" max="4269" width="9.140625" style="117"/>
    <col min="4270" max="4270" width="40.7109375" style="117" customWidth="1"/>
    <col min="4271" max="4333" width="0" style="117" hidden="1" customWidth="1"/>
    <col min="4334" max="4334" width="9.140625" style="117"/>
    <col min="4335" max="4338" width="0" style="117" hidden="1" customWidth="1"/>
    <col min="4339" max="4339" width="9.140625" style="117"/>
    <col min="4340" max="4343" width="0" style="117" hidden="1" customWidth="1"/>
    <col min="4344" max="4344" width="9.140625" style="117"/>
    <col min="4345" max="4348" width="0" style="117" hidden="1" customWidth="1"/>
    <col min="4349" max="4349" width="9.140625" style="117"/>
    <col min="4350" max="4353" width="0" style="117" hidden="1" customWidth="1"/>
    <col min="4354" max="4354" width="9.140625" style="117"/>
    <col min="4355" max="4358" width="0" style="117" hidden="1" customWidth="1"/>
    <col min="4359" max="4359" width="9.140625" style="117" customWidth="1"/>
    <col min="4360" max="4525" width="9.140625" style="117"/>
    <col min="4526" max="4526" width="40.7109375" style="117" customWidth="1"/>
    <col min="4527" max="4589" width="0" style="117" hidden="1" customWidth="1"/>
    <col min="4590" max="4590" width="9.140625" style="117"/>
    <col min="4591" max="4594" width="0" style="117" hidden="1" customWidth="1"/>
    <col min="4595" max="4595" width="9.140625" style="117"/>
    <col min="4596" max="4599" width="0" style="117" hidden="1" customWidth="1"/>
    <col min="4600" max="4600" width="9.140625" style="117"/>
    <col min="4601" max="4604" width="0" style="117" hidden="1" customWidth="1"/>
    <col min="4605" max="4605" width="9.140625" style="117"/>
    <col min="4606" max="4609" width="0" style="117" hidden="1" customWidth="1"/>
    <col min="4610" max="4610" width="9.140625" style="117"/>
    <col min="4611" max="4614" width="0" style="117" hidden="1" customWidth="1"/>
    <col min="4615" max="4615" width="9.140625" style="117" customWidth="1"/>
    <col min="4616" max="4781" width="9.140625" style="117"/>
    <col min="4782" max="4782" width="40.7109375" style="117" customWidth="1"/>
    <col min="4783" max="4845" width="0" style="117" hidden="1" customWidth="1"/>
    <col min="4846" max="4846" width="9.140625" style="117"/>
    <col min="4847" max="4850" width="0" style="117" hidden="1" customWidth="1"/>
    <col min="4851" max="4851" width="9.140625" style="117"/>
    <col min="4852" max="4855" width="0" style="117" hidden="1" customWidth="1"/>
    <col min="4856" max="4856" width="9.140625" style="117"/>
    <col min="4857" max="4860" width="0" style="117" hidden="1" customWidth="1"/>
    <col min="4861" max="4861" width="9.140625" style="117"/>
    <col min="4862" max="4865" width="0" style="117" hidden="1" customWidth="1"/>
    <col min="4866" max="4866" width="9.140625" style="117"/>
    <col min="4867" max="4870" width="0" style="117" hidden="1" customWidth="1"/>
    <col min="4871" max="4871" width="9.140625" style="117" customWidth="1"/>
    <col min="4872" max="5037" width="9.140625" style="117"/>
    <col min="5038" max="5038" width="40.7109375" style="117" customWidth="1"/>
    <col min="5039" max="5101" width="0" style="117" hidden="1" customWidth="1"/>
    <col min="5102" max="5102" width="9.140625" style="117"/>
    <col min="5103" max="5106" width="0" style="117" hidden="1" customWidth="1"/>
    <col min="5107" max="5107" width="9.140625" style="117"/>
    <col min="5108" max="5111" width="0" style="117" hidden="1" customWidth="1"/>
    <col min="5112" max="5112" width="9.140625" style="117"/>
    <col min="5113" max="5116" width="0" style="117" hidden="1" customWidth="1"/>
    <col min="5117" max="5117" width="9.140625" style="117"/>
    <col min="5118" max="5121" width="0" style="117" hidden="1" customWidth="1"/>
    <col min="5122" max="5122" width="9.140625" style="117"/>
    <col min="5123" max="5126" width="0" style="117" hidden="1" customWidth="1"/>
    <col min="5127" max="5127" width="9.140625" style="117" customWidth="1"/>
    <col min="5128" max="5293" width="9.140625" style="117"/>
    <col min="5294" max="5294" width="40.7109375" style="117" customWidth="1"/>
    <col min="5295" max="5357" width="0" style="117" hidden="1" customWidth="1"/>
    <col min="5358" max="5358" width="9.140625" style="117"/>
    <col min="5359" max="5362" width="0" style="117" hidden="1" customWidth="1"/>
    <col min="5363" max="5363" width="9.140625" style="117"/>
    <col min="5364" max="5367" width="0" style="117" hidden="1" customWidth="1"/>
    <col min="5368" max="5368" width="9.140625" style="117"/>
    <col min="5369" max="5372" width="0" style="117" hidden="1" customWidth="1"/>
    <col min="5373" max="5373" width="9.140625" style="117"/>
    <col min="5374" max="5377" width="0" style="117" hidden="1" customWidth="1"/>
    <col min="5378" max="5378" width="9.140625" style="117"/>
    <col min="5379" max="5382" width="0" style="117" hidden="1" customWidth="1"/>
    <col min="5383" max="5383" width="9.140625" style="117" customWidth="1"/>
    <col min="5384" max="5549" width="9.140625" style="117"/>
    <col min="5550" max="5550" width="40.7109375" style="117" customWidth="1"/>
    <col min="5551" max="5613" width="0" style="117" hidden="1" customWidth="1"/>
    <col min="5614" max="5614" width="9.140625" style="117"/>
    <col min="5615" max="5618" width="0" style="117" hidden="1" customWidth="1"/>
    <col min="5619" max="5619" width="9.140625" style="117"/>
    <col min="5620" max="5623" width="0" style="117" hidden="1" customWidth="1"/>
    <col min="5624" max="5624" width="9.140625" style="117"/>
    <col min="5625" max="5628" width="0" style="117" hidden="1" customWidth="1"/>
    <col min="5629" max="5629" width="9.140625" style="117"/>
    <col min="5630" max="5633" width="0" style="117" hidden="1" customWidth="1"/>
    <col min="5634" max="5634" width="9.140625" style="117"/>
    <col min="5635" max="5638" width="0" style="117" hidden="1" customWidth="1"/>
    <col min="5639" max="5639" width="9.140625" style="117" customWidth="1"/>
    <col min="5640" max="5805" width="9.140625" style="117"/>
    <col min="5806" max="5806" width="40.7109375" style="117" customWidth="1"/>
    <col min="5807" max="5869" width="0" style="117" hidden="1" customWidth="1"/>
    <col min="5870" max="5870" width="9.140625" style="117"/>
    <col min="5871" max="5874" width="0" style="117" hidden="1" customWidth="1"/>
    <col min="5875" max="5875" width="9.140625" style="117"/>
    <col min="5876" max="5879" width="0" style="117" hidden="1" customWidth="1"/>
    <col min="5880" max="5880" width="9.140625" style="117"/>
    <col min="5881" max="5884" width="0" style="117" hidden="1" customWidth="1"/>
    <col min="5885" max="5885" width="9.140625" style="117"/>
    <col min="5886" max="5889" width="0" style="117" hidden="1" customWidth="1"/>
    <col min="5890" max="5890" width="9.140625" style="117"/>
    <col min="5891" max="5894" width="0" style="117" hidden="1" customWidth="1"/>
    <col min="5895" max="5895" width="9.140625" style="117" customWidth="1"/>
    <col min="5896" max="6061" width="9.140625" style="117"/>
    <col min="6062" max="6062" width="40.7109375" style="117" customWidth="1"/>
    <col min="6063" max="6125" width="0" style="117" hidden="1" customWidth="1"/>
    <col min="6126" max="6126" width="9.140625" style="117"/>
    <col min="6127" max="6130" width="0" style="117" hidden="1" customWidth="1"/>
    <col min="6131" max="6131" width="9.140625" style="117"/>
    <col min="6132" max="6135" width="0" style="117" hidden="1" customWidth="1"/>
    <col min="6136" max="6136" width="9.140625" style="117"/>
    <col min="6137" max="6140" width="0" style="117" hidden="1" customWidth="1"/>
    <col min="6141" max="6141" width="9.140625" style="117"/>
    <col min="6142" max="6145" width="0" style="117" hidden="1" customWidth="1"/>
    <col min="6146" max="6146" width="9.140625" style="117"/>
    <col min="6147" max="6150" width="0" style="117" hidden="1" customWidth="1"/>
    <col min="6151" max="6151" width="9.140625" style="117" customWidth="1"/>
    <col min="6152" max="6317" width="9.140625" style="117"/>
    <col min="6318" max="6318" width="40.7109375" style="117" customWidth="1"/>
    <col min="6319" max="6381" width="0" style="117" hidden="1" customWidth="1"/>
    <col min="6382" max="6382" width="9.140625" style="117"/>
    <col min="6383" max="6386" width="0" style="117" hidden="1" customWidth="1"/>
    <col min="6387" max="6387" width="9.140625" style="117"/>
    <col min="6388" max="6391" width="0" style="117" hidden="1" customWidth="1"/>
    <col min="6392" max="6392" width="9.140625" style="117"/>
    <col min="6393" max="6396" width="0" style="117" hidden="1" customWidth="1"/>
    <col min="6397" max="6397" width="9.140625" style="117"/>
    <col min="6398" max="6401" width="0" style="117" hidden="1" customWidth="1"/>
    <col min="6402" max="6402" width="9.140625" style="117"/>
    <col min="6403" max="6406" width="0" style="117" hidden="1" customWidth="1"/>
    <col min="6407" max="6407" width="9.140625" style="117" customWidth="1"/>
    <col min="6408" max="6573" width="9.140625" style="117"/>
    <col min="6574" max="6574" width="40.7109375" style="117" customWidth="1"/>
    <col min="6575" max="6637" width="0" style="117" hidden="1" customWidth="1"/>
    <col min="6638" max="6638" width="9.140625" style="117"/>
    <col min="6639" max="6642" width="0" style="117" hidden="1" customWidth="1"/>
    <col min="6643" max="6643" width="9.140625" style="117"/>
    <col min="6644" max="6647" width="0" style="117" hidden="1" customWidth="1"/>
    <col min="6648" max="6648" width="9.140625" style="117"/>
    <col min="6649" max="6652" width="0" style="117" hidden="1" customWidth="1"/>
    <col min="6653" max="6653" width="9.140625" style="117"/>
    <col min="6654" max="6657" width="0" style="117" hidden="1" customWidth="1"/>
    <col min="6658" max="6658" width="9.140625" style="117"/>
    <col min="6659" max="6662" width="0" style="117" hidden="1" customWidth="1"/>
    <col min="6663" max="6663" width="9.140625" style="117" customWidth="1"/>
    <col min="6664" max="6829" width="9.140625" style="117"/>
    <col min="6830" max="6830" width="40.7109375" style="117" customWidth="1"/>
    <col min="6831" max="6893" width="0" style="117" hidden="1" customWidth="1"/>
    <col min="6894" max="6894" width="9.140625" style="117"/>
    <col min="6895" max="6898" width="0" style="117" hidden="1" customWidth="1"/>
    <col min="6899" max="6899" width="9.140625" style="117"/>
    <col min="6900" max="6903" width="0" style="117" hidden="1" customWidth="1"/>
    <col min="6904" max="6904" width="9.140625" style="117"/>
    <col min="6905" max="6908" width="0" style="117" hidden="1" customWidth="1"/>
    <col min="6909" max="6909" width="9.140625" style="117"/>
    <col min="6910" max="6913" width="0" style="117" hidden="1" customWidth="1"/>
    <col min="6914" max="6914" width="9.140625" style="117"/>
    <col min="6915" max="6918" width="0" style="117" hidden="1" customWidth="1"/>
    <col min="6919" max="6919" width="9.140625" style="117" customWidth="1"/>
    <col min="6920" max="7085" width="9.140625" style="117"/>
    <col min="7086" max="7086" width="40.7109375" style="117" customWidth="1"/>
    <col min="7087" max="7149" width="0" style="117" hidden="1" customWidth="1"/>
    <col min="7150" max="7150" width="9.140625" style="117"/>
    <col min="7151" max="7154" width="0" style="117" hidden="1" customWidth="1"/>
    <col min="7155" max="7155" width="9.140625" style="117"/>
    <col min="7156" max="7159" width="0" style="117" hidden="1" customWidth="1"/>
    <col min="7160" max="7160" width="9.140625" style="117"/>
    <col min="7161" max="7164" width="0" style="117" hidden="1" customWidth="1"/>
    <col min="7165" max="7165" width="9.140625" style="117"/>
    <col min="7166" max="7169" width="0" style="117" hidden="1" customWidth="1"/>
    <col min="7170" max="7170" width="9.140625" style="117"/>
    <col min="7171" max="7174" width="0" style="117" hidden="1" customWidth="1"/>
    <col min="7175" max="7175" width="9.140625" style="117" customWidth="1"/>
    <col min="7176" max="7341" width="9.140625" style="117"/>
    <col min="7342" max="7342" width="40.7109375" style="117" customWidth="1"/>
    <col min="7343" max="7405" width="0" style="117" hidden="1" customWidth="1"/>
    <col min="7406" max="7406" width="9.140625" style="117"/>
    <col min="7407" max="7410" width="0" style="117" hidden="1" customWidth="1"/>
    <col min="7411" max="7411" width="9.140625" style="117"/>
    <col min="7412" max="7415" width="0" style="117" hidden="1" customWidth="1"/>
    <col min="7416" max="7416" width="9.140625" style="117"/>
    <col min="7417" max="7420" width="0" style="117" hidden="1" customWidth="1"/>
    <col min="7421" max="7421" width="9.140625" style="117"/>
    <col min="7422" max="7425" width="0" style="117" hidden="1" customWidth="1"/>
    <col min="7426" max="7426" width="9.140625" style="117"/>
    <col min="7427" max="7430" width="0" style="117" hidden="1" customWidth="1"/>
    <col min="7431" max="7431" width="9.140625" style="117" customWidth="1"/>
    <col min="7432" max="7597" width="9.140625" style="117"/>
    <col min="7598" max="7598" width="40.7109375" style="117" customWidth="1"/>
    <col min="7599" max="7661" width="0" style="117" hidden="1" customWidth="1"/>
    <col min="7662" max="7662" width="9.140625" style="117"/>
    <col min="7663" max="7666" width="0" style="117" hidden="1" customWidth="1"/>
    <col min="7667" max="7667" width="9.140625" style="117"/>
    <col min="7668" max="7671" width="0" style="117" hidden="1" customWidth="1"/>
    <col min="7672" max="7672" width="9.140625" style="117"/>
    <col min="7673" max="7676" width="0" style="117" hidden="1" customWidth="1"/>
    <col min="7677" max="7677" width="9.140625" style="117"/>
    <col min="7678" max="7681" width="0" style="117" hidden="1" customWidth="1"/>
    <col min="7682" max="7682" width="9.140625" style="117"/>
    <col min="7683" max="7686" width="0" style="117" hidden="1" customWidth="1"/>
    <col min="7687" max="7687" width="9.140625" style="117" customWidth="1"/>
    <col min="7688" max="7853" width="9.140625" style="117"/>
    <col min="7854" max="7854" width="40.7109375" style="117" customWidth="1"/>
    <col min="7855" max="7917" width="0" style="117" hidden="1" customWidth="1"/>
    <col min="7918" max="7918" width="9.140625" style="117"/>
    <col min="7919" max="7922" width="0" style="117" hidden="1" customWidth="1"/>
    <col min="7923" max="7923" width="9.140625" style="117"/>
    <col min="7924" max="7927" width="0" style="117" hidden="1" customWidth="1"/>
    <col min="7928" max="7928" width="9.140625" style="117"/>
    <col min="7929" max="7932" width="0" style="117" hidden="1" customWidth="1"/>
    <col min="7933" max="7933" width="9.140625" style="117"/>
    <col min="7934" max="7937" width="0" style="117" hidden="1" customWidth="1"/>
    <col min="7938" max="7938" width="9.140625" style="117"/>
    <col min="7939" max="7942" width="0" style="117" hidden="1" customWidth="1"/>
    <col min="7943" max="7943" width="9.140625" style="117" customWidth="1"/>
    <col min="7944" max="8109" width="9.140625" style="117"/>
    <col min="8110" max="8110" width="40.7109375" style="117" customWidth="1"/>
    <col min="8111" max="8173" width="0" style="117" hidden="1" customWidth="1"/>
    <col min="8174" max="8174" width="9.140625" style="117"/>
    <col min="8175" max="8178" width="0" style="117" hidden="1" customWidth="1"/>
    <col min="8179" max="8179" width="9.140625" style="117"/>
    <col min="8180" max="8183" width="0" style="117" hidden="1" customWidth="1"/>
    <col min="8184" max="8184" width="9.140625" style="117"/>
    <col min="8185" max="8188" width="0" style="117" hidden="1" customWidth="1"/>
    <col min="8189" max="8189" width="9.140625" style="117"/>
    <col min="8190" max="8193" width="0" style="117" hidden="1" customWidth="1"/>
    <col min="8194" max="8194" width="9.140625" style="117"/>
    <col min="8195" max="8198" width="0" style="117" hidden="1" customWidth="1"/>
    <col min="8199" max="8199" width="9.140625" style="117" customWidth="1"/>
    <col min="8200" max="8365" width="9.140625" style="117"/>
    <col min="8366" max="8366" width="40.7109375" style="117" customWidth="1"/>
    <col min="8367" max="8429" width="0" style="117" hidden="1" customWidth="1"/>
    <col min="8430" max="8430" width="9.140625" style="117"/>
    <col min="8431" max="8434" width="0" style="117" hidden="1" customWidth="1"/>
    <col min="8435" max="8435" width="9.140625" style="117"/>
    <col min="8436" max="8439" width="0" style="117" hidden="1" customWidth="1"/>
    <col min="8440" max="8440" width="9.140625" style="117"/>
    <col min="8441" max="8444" width="0" style="117" hidden="1" customWidth="1"/>
    <col min="8445" max="8445" width="9.140625" style="117"/>
    <col min="8446" max="8449" width="0" style="117" hidden="1" customWidth="1"/>
    <col min="8450" max="8450" width="9.140625" style="117"/>
    <col min="8451" max="8454" width="0" style="117" hidden="1" customWidth="1"/>
    <col min="8455" max="8455" width="9.140625" style="117" customWidth="1"/>
    <col min="8456" max="8621" width="9.140625" style="117"/>
    <col min="8622" max="8622" width="40.7109375" style="117" customWidth="1"/>
    <col min="8623" max="8685" width="0" style="117" hidden="1" customWidth="1"/>
    <col min="8686" max="8686" width="9.140625" style="117"/>
    <col min="8687" max="8690" width="0" style="117" hidden="1" customWidth="1"/>
    <col min="8691" max="8691" width="9.140625" style="117"/>
    <col min="8692" max="8695" width="0" style="117" hidden="1" customWidth="1"/>
    <col min="8696" max="8696" width="9.140625" style="117"/>
    <col min="8697" max="8700" width="0" style="117" hidden="1" customWidth="1"/>
    <col min="8701" max="8701" width="9.140625" style="117"/>
    <col min="8702" max="8705" width="0" style="117" hidden="1" customWidth="1"/>
    <col min="8706" max="8706" width="9.140625" style="117"/>
    <col min="8707" max="8710" width="0" style="117" hidden="1" customWidth="1"/>
    <col min="8711" max="8711" width="9.140625" style="117" customWidth="1"/>
    <col min="8712" max="8877" width="9.140625" style="117"/>
    <col min="8878" max="8878" width="40.7109375" style="117" customWidth="1"/>
    <col min="8879" max="8941" width="0" style="117" hidden="1" customWidth="1"/>
    <col min="8942" max="8942" width="9.140625" style="117"/>
    <col min="8943" max="8946" width="0" style="117" hidden="1" customWidth="1"/>
    <col min="8947" max="8947" width="9.140625" style="117"/>
    <col min="8948" max="8951" width="0" style="117" hidden="1" customWidth="1"/>
    <col min="8952" max="8952" width="9.140625" style="117"/>
    <col min="8953" max="8956" width="0" style="117" hidden="1" customWidth="1"/>
    <col min="8957" max="8957" width="9.140625" style="117"/>
    <col min="8958" max="8961" width="0" style="117" hidden="1" customWidth="1"/>
    <col min="8962" max="8962" width="9.140625" style="117"/>
    <col min="8963" max="8966" width="0" style="117" hidden="1" customWidth="1"/>
    <col min="8967" max="8967" width="9.140625" style="117" customWidth="1"/>
    <col min="8968" max="9133" width="9.140625" style="117"/>
    <col min="9134" max="9134" width="40.7109375" style="117" customWidth="1"/>
    <col min="9135" max="9197" width="0" style="117" hidden="1" customWidth="1"/>
    <col min="9198" max="9198" width="9.140625" style="117"/>
    <col min="9199" max="9202" width="0" style="117" hidden="1" customWidth="1"/>
    <col min="9203" max="9203" width="9.140625" style="117"/>
    <col min="9204" max="9207" width="0" style="117" hidden="1" customWidth="1"/>
    <col min="9208" max="9208" width="9.140625" style="117"/>
    <col min="9209" max="9212" width="0" style="117" hidden="1" customWidth="1"/>
    <col min="9213" max="9213" width="9.140625" style="117"/>
    <col min="9214" max="9217" width="0" style="117" hidden="1" customWidth="1"/>
    <col min="9218" max="9218" width="9.140625" style="117"/>
    <col min="9219" max="9222" width="0" style="117" hidden="1" customWidth="1"/>
    <col min="9223" max="9223" width="9.140625" style="117" customWidth="1"/>
    <col min="9224" max="9389" width="9.140625" style="117"/>
    <col min="9390" max="9390" width="40.7109375" style="117" customWidth="1"/>
    <col min="9391" max="9453" width="0" style="117" hidden="1" customWidth="1"/>
    <col min="9454" max="9454" width="9.140625" style="117"/>
    <col min="9455" max="9458" width="0" style="117" hidden="1" customWidth="1"/>
    <col min="9459" max="9459" width="9.140625" style="117"/>
    <col min="9460" max="9463" width="0" style="117" hidden="1" customWidth="1"/>
    <col min="9464" max="9464" width="9.140625" style="117"/>
    <col min="9465" max="9468" width="0" style="117" hidden="1" customWidth="1"/>
    <col min="9469" max="9469" width="9.140625" style="117"/>
    <col min="9470" max="9473" width="0" style="117" hidden="1" customWidth="1"/>
    <col min="9474" max="9474" width="9.140625" style="117"/>
    <col min="9475" max="9478" width="0" style="117" hidden="1" customWidth="1"/>
    <col min="9479" max="9479" width="9.140625" style="117" customWidth="1"/>
    <col min="9480" max="9645" width="9.140625" style="117"/>
    <col min="9646" max="9646" width="40.7109375" style="117" customWidth="1"/>
    <col min="9647" max="9709" width="0" style="117" hidden="1" customWidth="1"/>
    <col min="9710" max="9710" width="9.140625" style="117"/>
    <col min="9711" max="9714" width="0" style="117" hidden="1" customWidth="1"/>
    <col min="9715" max="9715" width="9.140625" style="117"/>
    <col min="9716" max="9719" width="0" style="117" hidden="1" customWidth="1"/>
    <col min="9720" max="9720" width="9.140625" style="117"/>
    <col min="9721" max="9724" width="0" style="117" hidden="1" customWidth="1"/>
    <col min="9725" max="9725" width="9.140625" style="117"/>
    <col min="9726" max="9729" width="0" style="117" hidden="1" customWidth="1"/>
    <col min="9730" max="9730" width="9.140625" style="117"/>
    <col min="9731" max="9734" width="0" style="117" hidden="1" customWidth="1"/>
    <col min="9735" max="9735" width="9.140625" style="117" customWidth="1"/>
    <col min="9736" max="9901" width="9.140625" style="117"/>
    <col min="9902" max="9902" width="40.7109375" style="117" customWidth="1"/>
    <col min="9903" max="9965" width="0" style="117" hidden="1" customWidth="1"/>
    <col min="9966" max="9966" width="9.140625" style="117"/>
    <col min="9967" max="9970" width="0" style="117" hidden="1" customWidth="1"/>
    <col min="9971" max="9971" width="9.140625" style="117"/>
    <col min="9972" max="9975" width="0" style="117" hidden="1" customWidth="1"/>
    <col min="9976" max="9976" width="9.140625" style="117"/>
    <col min="9977" max="9980" width="0" style="117" hidden="1" customWidth="1"/>
    <col min="9981" max="9981" width="9.140625" style="117"/>
    <col min="9982" max="9985" width="0" style="117" hidden="1" customWidth="1"/>
    <col min="9986" max="9986" width="9.140625" style="117"/>
    <col min="9987" max="9990" width="0" style="117" hidden="1" customWidth="1"/>
    <col min="9991" max="9991" width="9.140625" style="117" customWidth="1"/>
    <col min="9992" max="10157" width="9.140625" style="117"/>
    <col min="10158" max="10158" width="40.7109375" style="117" customWidth="1"/>
    <col min="10159" max="10221" width="0" style="117" hidden="1" customWidth="1"/>
    <col min="10222" max="10222" width="9.140625" style="117"/>
    <col min="10223" max="10226" width="0" style="117" hidden="1" customWidth="1"/>
    <col min="10227" max="10227" width="9.140625" style="117"/>
    <col min="10228" max="10231" width="0" style="117" hidden="1" customWidth="1"/>
    <col min="10232" max="10232" width="9.140625" style="117"/>
    <col min="10233" max="10236" width="0" style="117" hidden="1" customWidth="1"/>
    <col min="10237" max="10237" width="9.140625" style="117"/>
    <col min="10238" max="10241" width="0" style="117" hidden="1" customWidth="1"/>
    <col min="10242" max="10242" width="9.140625" style="117"/>
    <col min="10243" max="10246" width="0" style="117" hidden="1" customWidth="1"/>
    <col min="10247" max="10247" width="9.140625" style="117" customWidth="1"/>
    <col min="10248" max="10413" width="9.140625" style="117"/>
    <col min="10414" max="10414" width="40.7109375" style="117" customWidth="1"/>
    <col min="10415" max="10477" width="0" style="117" hidden="1" customWidth="1"/>
    <col min="10478" max="10478" width="9.140625" style="117"/>
    <col min="10479" max="10482" width="0" style="117" hidden="1" customWidth="1"/>
    <col min="10483" max="10483" width="9.140625" style="117"/>
    <col min="10484" max="10487" width="0" style="117" hidden="1" customWidth="1"/>
    <col min="10488" max="10488" width="9.140625" style="117"/>
    <col min="10489" max="10492" width="0" style="117" hidden="1" customWidth="1"/>
    <col min="10493" max="10493" width="9.140625" style="117"/>
    <col min="10494" max="10497" width="0" style="117" hidden="1" customWidth="1"/>
    <col min="10498" max="10498" width="9.140625" style="117"/>
    <col min="10499" max="10502" width="0" style="117" hidden="1" customWidth="1"/>
    <col min="10503" max="10503" width="9.140625" style="117" customWidth="1"/>
    <col min="10504" max="10669" width="9.140625" style="117"/>
    <col min="10670" max="10670" width="40.7109375" style="117" customWidth="1"/>
    <col min="10671" max="10733" width="0" style="117" hidden="1" customWidth="1"/>
    <col min="10734" max="10734" width="9.140625" style="117"/>
    <col min="10735" max="10738" width="0" style="117" hidden="1" customWidth="1"/>
    <col min="10739" max="10739" width="9.140625" style="117"/>
    <col min="10740" max="10743" width="0" style="117" hidden="1" customWidth="1"/>
    <col min="10744" max="10744" width="9.140625" style="117"/>
    <col min="10745" max="10748" width="0" style="117" hidden="1" customWidth="1"/>
    <col min="10749" max="10749" width="9.140625" style="117"/>
    <col min="10750" max="10753" width="0" style="117" hidden="1" customWidth="1"/>
    <col min="10754" max="10754" width="9.140625" style="117"/>
    <col min="10755" max="10758" width="0" style="117" hidden="1" customWidth="1"/>
    <col min="10759" max="10759" width="9.140625" style="117" customWidth="1"/>
    <col min="10760" max="10925" width="9.140625" style="117"/>
    <col min="10926" max="10926" width="40.7109375" style="117" customWidth="1"/>
    <col min="10927" max="10989" width="0" style="117" hidden="1" customWidth="1"/>
    <col min="10990" max="10990" width="9.140625" style="117"/>
    <col min="10991" max="10994" width="0" style="117" hidden="1" customWidth="1"/>
    <col min="10995" max="10995" width="9.140625" style="117"/>
    <col min="10996" max="10999" width="0" style="117" hidden="1" customWidth="1"/>
    <col min="11000" max="11000" width="9.140625" style="117"/>
    <col min="11001" max="11004" width="0" style="117" hidden="1" customWidth="1"/>
    <col min="11005" max="11005" width="9.140625" style="117"/>
    <col min="11006" max="11009" width="0" style="117" hidden="1" customWidth="1"/>
    <col min="11010" max="11010" width="9.140625" style="117"/>
    <col min="11011" max="11014" width="0" style="117" hidden="1" customWidth="1"/>
    <col min="11015" max="11015" width="9.140625" style="117" customWidth="1"/>
    <col min="11016" max="11181" width="9.140625" style="117"/>
    <col min="11182" max="11182" width="40.7109375" style="117" customWidth="1"/>
    <col min="11183" max="11245" width="0" style="117" hidden="1" customWidth="1"/>
    <col min="11246" max="11246" width="9.140625" style="117"/>
    <col min="11247" max="11250" width="0" style="117" hidden="1" customWidth="1"/>
    <col min="11251" max="11251" width="9.140625" style="117"/>
    <col min="11252" max="11255" width="0" style="117" hidden="1" customWidth="1"/>
    <col min="11256" max="11256" width="9.140625" style="117"/>
    <col min="11257" max="11260" width="0" style="117" hidden="1" customWidth="1"/>
    <col min="11261" max="11261" width="9.140625" style="117"/>
    <col min="11262" max="11265" width="0" style="117" hidden="1" customWidth="1"/>
    <col min="11266" max="11266" width="9.140625" style="117"/>
    <col min="11267" max="11270" width="0" style="117" hidden="1" customWidth="1"/>
    <col min="11271" max="11271" width="9.140625" style="117" customWidth="1"/>
    <col min="11272" max="11437" width="9.140625" style="117"/>
    <col min="11438" max="11438" width="40.7109375" style="117" customWidth="1"/>
    <col min="11439" max="11501" width="0" style="117" hidden="1" customWidth="1"/>
    <col min="11502" max="11502" width="9.140625" style="117"/>
    <col min="11503" max="11506" width="0" style="117" hidden="1" customWidth="1"/>
    <col min="11507" max="11507" width="9.140625" style="117"/>
    <col min="11508" max="11511" width="0" style="117" hidden="1" customWidth="1"/>
    <col min="11512" max="11512" width="9.140625" style="117"/>
    <col min="11513" max="11516" width="0" style="117" hidden="1" customWidth="1"/>
    <col min="11517" max="11517" width="9.140625" style="117"/>
    <col min="11518" max="11521" width="0" style="117" hidden="1" customWidth="1"/>
    <col min="11522" max="11522" width="9.140625" style="117"/>
    <col min="11523" max="11526" width="0" style="117" hidden="1" customWidth="1"/>
    <col min="11527" max="11527" width="9.140625" style="117" customWidth="1"/>
    <col min="11528" max="11693" width="9.140625" style="117"/>
    <col min="11694" max="11694" width="40.7109375" style="117" customWidth="1"/>
    <col min="11695" max="11757" width="0" style="117" hidden="1" customWidth="1"/>
    <col min="11758" max="11758" width="9.140625" style="117"/>
    <col min="11759" max="11762" width="0" style="117" hidden="1" customWidth="1"/>
    <col min="11763" max="11763" width="9.140625" style="117"/>
    <col min="11764" max="11767" width="0" style="117" hidden="1" customWidth="1"/>
    <col min="11768" max="11768" width="9.140625" style="117"/>
    <col min="11769" max="11772" width="0" style="117" hidden="1" customWidth="1"/>
    <col min="11773" max="11773" width="9.140625" style="117"/>
    <col min="11774" max="11777" width="0" style="117" hidden="1" customWidth="1"/>
    <col min="11778" max="11778" width="9.140625" style="117"/>
    <col min="11779" max="11782" width="0" style="117" hidden="1" customWidth="1"/>
    <col min="11783" max="11783" width="9.140625" style="117" customWidth="1"/>
    <col min="11784" max="11949" width="9.140625" style="117"/>
    <col min="11950" max="11950" width="40.7109375" style="117" customWidth="1"/>
    <col min="11951" max="12013" width="0" style="117" hidden="1" customWidth="1"/>
    <col min="12014" max="12014" width="9.140625" style="117"/>
    <col min="12015" max="12018" width="0" style="117" hidden="1" customWidth="1"/>
    <col min="12019" max="12019" width="9.140625" style="117"/>
    <col min="12020" max="12023" width="0" style="117" hidden="1" customWidth="1"/>
    <col min="12024" max="12024" width="9.140625" style="117"/>
    <col min="12025" max="12028" width="0" style="117" hidden="1" customWidth="1"/>
    <col min="12029" max="12029" width="9.140625" style="117"/>
    <col min="12030" max="12033" width="0" style="117" hidden="1" customWidth="1"/>
    <col min="12034" max="12034" width="9.140625" style="117"/>
    <col min="12035" max="12038" width="0" style="117" hidden="1" customWidth="1"/>
    <col min="12039" max="12039" width="9.140625" style="117" customWidth="1"/>
    <col min="12040" max="12205" width="9.140625" style="117"/>
    <col min="12206" max="12206" width="40.7109375" style="117" customWidth="1"/>
    <col min="12207" max="12269" width="0" style="117" hidden="1" customWidth="1"/>
    <col min="12270" max="12270" width="9.140625" style="117"/>
    <col min="12271" max="12274" width="0" style="117" hidden="1" customWidth="1"/>
    <col min="12275" max="12275" width="9.140625" style="117"/>
    <col min="12276" max="12279" width="0" style="117" hidden="1" customWidth="1"/>
    <col min="12280" max="12280" width="9.140625" style="117"/>
    <col min="12281" max="12284" width="0" style="117" hidden="1" customWidth="1"/>
    <col min="12285" max="12285" width="9.140625" style="117"/>
    <col min="12286" max="12289" width="0" style="117" hidden="1" customWidth="1"/>
    <col min="12290" max="12290" width="9.140625" style="117"/>
    <col min="12291" max="12294" width="0" style="117" hidden="1" customWidth="1"/>
    <col min="12295" max="12295" width="9.140625" style="117" customWidth="1"/>
    <col min="12296" max="12461" width="9.140625" style="117"/>
    <col min="12462" max="12462" width="40.7109375" style="117" customWidth="1"/>
    <col min="12463" max="12525" width="0" style="117" hidden="1" customWidth="1"/>
    <col min="12526" max="12526" width="9.140625" style="117"/>
    <col min="12527" max="12530" width="0" style="117" hidden="1" customWidth="1"/>
    <col min="12531" max="12531" width="9.140625" style="117"/>
    <col min="12532" max="12535" width="0" style="117" hidden="1" customWidth="1"/>
    <col min="12536" max="12536" width="9.140625" style="117"/>
    <col min="12537" max="12540" width="0" style="117" hidden="1" customWidth="1"/>
    <col min="12541" max="12541" width="9.140625" style="117"/>
    <col min="12542" max="12545" width="0" style="117" hidden="1" customWidth="1"/>
    <col min="12546" max="12546" width="9.140625" style="117"/>
    <col min="12547" max="12550" width="0" style="117" hidden="1" customWidth="1"/>
    <col min="12551" max="12551" width="9.140625" style="117" customWidth="1"/>
    <col min="12552" max="12717" width="9.140625" style="117"/>
    <col min="12718" max="12718" width="40.7109375" style="117" customWidth="1"/>
    <col min="12719" max="12781" width="0" style="117" hidden="1" customWidth="1"/>
    <col min="12782" max="12782" width="9.140625" style="117"/>
    <col min="12783" max="12786" width="0" style="117" hidden="1" customWidth="1"/>
    <col min="12787" max="12787" width="9.140625" style="117"/>
    <col min="12788" max="12791" width="0" style="117" hidden="1" customWidth="1"/>
    <col min="12792" max="12792" width="9.140625" style="117"/>
    <col min="12793" max="12796" width="0" style="117" hidden="1" customWidth="1"/>
    <col min="12797" max="12797" width="9.140625" style="117"/>
    <col min="12798" max="12801" width="0" style="117" hidden="1" customWidth="1"/>
    <col min="12802" max="12802" width="9.140625" style="117"/>
    <col min="12803" max="12806" width="0" style="117" hidden="1" customWidth="1"/>
    <col min="12807" max="12807" width="9.140625" style="117" customWidth="1"/>
    <col min="12808" max="12973" width="9.140625" style="117"/>
    <col min="12974" max="12974" width="40.7109375" style="117" customWidth="1"/>
    <col min="12975" max="13037" width="0" style="117" hidden="1" customWidth="1"/>
    <col min="13038" max="13038" width="9.140625" style="117"/>
    <col min="13039" max="13042" width="0" style="117" hidden="1" customWidth="1"/>
    <col min="13043" max="13043" width="9.140625" style="117"/>
    <col min="13044" max="13047" width="0" style="117" hidden="1" customWidth="1"/>
    <col min="13048" max="13048" width="9.140625" style="117"/>
    <col min="13049" max="13052" width="0" style="117" hidden="1" customWidth="1"/>
    <col min="13053" max="13053" width="9.140625" style="117"/>
    <col min="13054" max="13057" width="0" style="117" hidden="1" customWidth="1"/>
    <col min="13058" max="13058" width="9.140625" style="117"/>
    <col min="13059" max="13062" width="0" style="117" hidden="1" customWidth="1"/>
    <col min="13063" max="13063" width="9.140625" style="117" customWidth="1"/>
    <col min="13064" max="13229" width="9.140625" style="117"/>
    <col min="13230" max="13230" width="40.7109375" style="117" customWidth="1"/>
    <col min="13231" max="13293" width="0" style="117" hidden="1" customWidth="1"/>
    <col min="13294" max="13294" width="9.140625" style="117"/>
    <col min="13295" max="13298" width="0" style="117" hidden="1" customWidth="1"/>
    <col min="13299" max="13299" width="9.140625" style="117"/>
    <col min="13300" max="13303" width="0" style="117" hidden="1" customWidth="1"/>
    <col min="13304" max="13304" width="9.140625" style="117"/>
    <col min="13305" max="13308" width="0" style="117" hidden="1" customWidth="1"/>
    <col min="13309" max="13309" width="9.140625" style="117"/>
    <col min="13310" max="13313" width="0" style="117" hidden="1" customWidth="1"/>
    <col min="13314" max="13314" width="9.140625" style="117"/>
    <col min="13315" max="13318" width="0" style="117" hidden="1" customWidth="1"/>
    <col min="13319" max="13319" width="9.140625" style="117" customWidth="1"/>
    <col min="13320" max="13485" width="9.140625" style="117"/>
    <col min="13486" max="13486" width="40.7109375" style="117" customWidth="1"/>
    <col min="13487" max="13549" width="0" style="117" hidden="1" customWidth="1"/>
    <col min="13550" max="13550" width="9.140625" style="117"/>
    <col min="13551" max="13554" width="0" style="117" hidden="1" customWidth="1"/>
    <col min="13555" max="13555" width="9.140625" style="117"/>
    <col min="13556" max="13559" width="0" style="117" hidden="1" customWidth="1"/>
    <col min="13560" max="13560" width="9.140625" style="117"/>
    <col min="13561" max="13564" width="0" style="117" hidden="1" customWidth="1"/>
    <col min="13565" max="13565" width="9.140625" style="117"/>
    <col min="13566" max="13569" width="0" style="117" hidden="1" customWidth="1"/>
    <col min="13570" max="13570" width="9.140625" style="117"/>
    <col min="13571" max="13574" width="0" style="117" hidden="1" customWidth="1"/>
    <col min="13575" max="13575" width="9.140625" style="117" customWidth="1"/>
    <col min="13576" max="13741" width="9.140625" style="117"/>
    <col min="13742" max="13742" width="40.7109375" style="117" customWidth="1"/>
    <col min="13743" max="13805" width="0" style="117" hidden="1" customWidth="1"/>
    <col min="13806" max="13806" width="9.140625" style="117"/>
    <col min="13807" max="13810" width="0" style="117" hidden="1" customWidth="1"/>
    <col min="13811" max="13811" width="9.140625" style="117"/>
    <col min="13812" max="13815" width="0" style="117" hidden="1" customWidth="1"/>
    <col min="13816" max="13816" width="9.140625" style="117"/>
    <col min="13817" max="13820" width="0" style="117" hidden="1" customWidth="1"/>
    <col min="13821" max="13821" width="9.140625" style="117"/>
    <col min="13822" max="13825" width="0" style="117" hidden="1" customWidth="1"/>
    <col min="13826" max="13826" width="9.140625" style="117"/>
    <col min="13827" max="13830" width="0" style="117" hidden="1" customWidth="1"/>
    <col min="13831" max="13831" width="9.140625" style="117" customWidth="1"/>
    <col min="13832" max="13997" width="9.140625" style="117"/>
    <col min="13998" max="13998" width="40.7109375" style="117" customWidth="1"/>
    <col min="13999" max="14061" width="0" style="117" hidden="1" customWidth="1"/>
    <col min="14062" max="14062" width="9.140625" style="117"/>
    <col min="14063" max="14066" width="0" style="117" hidden="1" customWidth="1"/>
    <col min="14067" max="14067" width="9.140625" style="117"/>
    <col min="14068" max="14071" width="0" style="117" hidden="1" customWidth="1"/>
    <col min="14072" max="14072" width="9.140625" style="117"/>
    <col min="14073" max="14076" width="0" style="117" hidden="1" customWidth="1"/>
    <col min="14077" max="14077" width="9.140625" style="117"/>
    <col min="14078" max="14081" width="0" style="117" hidden="1" customWidth="1"/>
    <col min="14082" max="14082" width="9.140625" style="117"/>
    <col min="14083" max="14086" width="0" style="117" hidden="1" customWidth="1"/>
    <col min="14087" max="14087" width="9.140625" style="117" customWidth="1"/>
    <col min="14088" max="14253" width="9.140625" style="117"/>
    <col min="14254" max="14254" width="40.7109375" style="117" customWidth="1"/>
    <col min="14255" max="14317" width="0" style="117" hidden="1" customWidth="1"/>
    <col min="14318" max="14318" width="9.140625" style="117"/>
    <col min="14319" max="14322" width="0" style="117" hidden="1" customWidth="1"/>
    <col min="14323" max="14323" width="9.140625" style="117"/>
    <col min="14324" max="14327" width="0" style="117" hidden="1" customWidth="1"/>
    <col min="14328" max="14328" width="9.140625" style="117"/>
    <col min="14329" max="14332" width="0" style="117" hidden="1" customWidth="1"/>
    <col min="14333" max="14333" width="9.140625" style="117"/>
    <col min="14334" max="14337" width="0" style="117" hidden="1" customWidth="1"/>
    <col min="14338" max="14338" width="9.140625" style="117"/>
    <col min="14339" max="14342" width="0" style="117" hidden="1" customWidth="1"/>
    <col min="14343" max="14343" width="9.140625" style="117" customWidth="1"/>
    <col min="14344" max="14509" width="9.140625" style="117"/>
    <col min="14510" max="14510" width="40.7109375" style="117" customWidth="1"/>
    <col min="14511" max="14573" width="0" style="117" hidden="1" customWidth="1"/>
    <col min="14574" max="14574" width="9.140625" style="117"/>
    <col min="14575" max="14578" width="0" style="117" hidden="1" customWidth="1"/>
    <col min="14579" max="14579" width="9.140625" style="117"/>
    <col min="14580" max="14583" width="0" style="117" hidden="1" customWidth="1"/>
    <col min="14584" max="14584" width="9.140625" style="117"/>
    <col min="14585" max="14588" width="0" style="117" hidden="1" customWidth="1"/>
    <col min="14589" max="14589" width="9.140625" style="117"/>
    <col min="14590" max="14593" width="0" style="117" hidden="1" customWidth="1"/>
    <col min="14594" max="14594" width="9.140625" style="117"/>
    <col min="14595" max="14598" width="0" style="117" hidden="1" customWidth="1"/>
    <col min="14599" max="14599" width="9.140625" style="117" customWidth="1"/>
    <col min="14600" max="14765" width="9.140625" style="117"/>
    <col min="14766" max="14766" width="40.7109375" style="117" customWidth="1"/>
    <col min="14767" max="14829" width="0" style="117" hidden="1" customWidth="1"/>
    <col min="14830" max="14830" width="9.140625" style="117"/>
    <col min="14831" max="14834" width="0" style="117" hidden="1" customWidth="1"/>
    <col min="14835" max="14835" width="9.140625" style="117"/>
    <col min="14836" max="14839" width="0" style="117" hidden="1" customWidth="1"/>
    <col min="14840" max="14840" width="9.140625" style="117"/>
    <col min="14841" max="14844" width="0" style="117" hidden="1" customWidth="1"/>
    <col min="14845" max="14845" width="9.140625" style="117"/>
    <col min="14846" max="14849" width="0" style="117" hidden="1" customWidth="1"/>
    <col min="14850" max="14850" width="9.140625" style="117"/>
    <col min="14851" max="14854" width="0" style="117" hidden="1" customWidth="1"/>
    <col min="14855" max="14855" width="9.140625" style="117" customWidth="1"/>
    <col min="14856" max="15021" width="9.140625" style="117"/>
    <col min="15022" max="15022" width="40.7109375" style="117" customWidth="1"/>
    <col min="15023" max="15085" width="0" style="117" hidden="1" customWidth="1"/>
    <col min="15086" max="15086" width="9.140625" style="117"/>
    <col min="15087" max="15090" width="0" style="117" hidden="1" customWidth="1"/>
    <col min="15091" max="15091" width="9.140625" style="117"/>
    <col min="15092" max="15095" width="0" style="117" hidden="1" customWidth="1"/>
    <col min="15096" max="15096" width="9.140625" style="117"/>
    <col min="15097" max="15100" width="0" style="117" hidden="1" customWidth="1"/>
    <col min="15101" max="15101" width="9.140625" style="117"/>
    <col min="15102" max="15105" width="0" style="117" hidden="1" customWidth="1"/>
    <col min="15106" max="15106" width="9.140625" style="117"/>
    <col min="15107" max="15110" width="0" style="117" hidden="1" customWidth="1"/>
    <col min="15111" max="15111" width="9.140625" style="117" customWidth="1"/>
    <col min="15112" max="15277" width="9.140625" style="117"/>
    <col min="15278" max="15278" width="40.7109375" style="117" customWidth="1"/>
    <col min="15279" max="15341" width="0" style="117" hidden="1" customWidth="1"/>
    <col min="15342" max="15342" width="9.140625" style="117"/>
    <col min="15343" max="15346" width="0" style="117" hidden="1" customWidth="1"/>
    <col min="15347" max="15347" width="9.140625" style="117"/>
    <col min="15348" max="15351" width="0" style="117" hidden="1" customWidth="1"/>
    <col min="15352" max="15352" width="9.140625" style="117"/>
    <col min="15353" max="15356" width="0" style="117" hidden="1" customWidth="1"/>
    <col min="15357" max="15357" width="9.140625" style="117"/>
    <col min="15358" max="15361" width="0" style="117" hidden="1" customWidth="1"/>
    <col min="15362" max="15362" width="9.140625" style="117"/>
    <col min="15363" max="15366" width="0" style="117" hidden="1" customWidth="1"/>
    <col min="15367" max="15367" width="9.140625" style="117" customWidth="1"/>
    <col min="15368" max="15533" width="9.140625" style="117"/>
    <col min="15534" max="15534" width="40.7109375" style="117" customWidth="1"/>
    <col min="15535" max="15597" width="0" style="117" hidden="1" customWidth="1"/>
    <col min="15598" max="15598" width="9.140625" style="117"/>
    <col min="15599" max="15602" width="0" style="117" hidden="1" customWidth="1"/>
    <col min="15603" max="15603" width="9.140625" style="117"/>
    <col min="15604" max="15607" width="0" style="117" hidden="1" customWidth="1"/>
    <col min="15608" max="15608" width="9.140625" style="117"/>
    <col min="15609" max="15612" width="0" style="117" hidden="1" customWidth="1"/>
    <col min="15613" max="15613" width="9.140625" style="117"/>
    <col min="15614" max="15617" width="0" style="117" hidden="1" customWidth="1"/>
    <col min="15618" max="15618" width="9.140625" style="117"/>
    <col min="15619" max="15622" width="0" style="117" hidden="1" customWidth="1"/>
    <col min="15623" max="15623" width="9.140625" style="117" customWidth="1"/>
    <col min="15624" max="15789" width="9.140625" style="117"/>
    <col min="15790" max="15790" width="40.7109375" style="117" customWidth="1"/>
    <col min="15791" max="15853" width="0" style="117" hidden="1" customWidth="1"/>
    <col min="15854" max="15854" width="9.140625" style="117"/>
    <col min="15855" max="15858" width="0" style="117" hidden="1" customWidth="1"/>
    <col min="15859" max="15859" width="9.140625" style="117"/>
    <col min="15860" max="15863" width="0" style="117" hidden="1" customWidth="1"/>
    <col min="15864" max="15864" width="9.140625" style="117"/>
    <col min="15865" max="15868" width="0" style="117" hidden="1" customWidth="1"/>
    <col min="15869" max="15869" width="9.140625" style="117"/>
    <col min="15870" max="15873" width="0" style="117" hidden="1" customWidth="1"/>
    <col min="15874" max="15874" width="9.140625" style="117"/>
    <col min="15875" max="15878" width="0" style="117" hidden="1" customWidth="1"/>
    <col min="15879" max="15879" width="9.140625" style="117" customWidth="1"/>
    <col min="15880" max="16045" width="9.140625" style="117"/>
    <col min="16046" max="16046" width="40.7109375" style="117" customWidth="1"/>
    <col min="16047" max="16109" width="0" style="117" hidden="1" customWidth="1"/>
    <col min="16110" max="16110" width="9.140625" style="117"/>
    <col min="16111" max="16114" width="0" style="117" hidden="1" customWidth="1"/>
    <col min="16115" max="16115" width="9.140625" style="117"/>
    <col min="16116" max="16119" width="0" style="117" hidden="1" customWidth="1"/>
    <col min="16120" max="16120" width="9.140625" style="117"/>
    <col min="16121" max="16124" width="0" style="117" hidden="1" customWidth="1"/>
    <col min="16125" max="16125" width="9.140625" style="117"/>
    <col min="16126" max="16129" width="0" style="117" hidden="1" customWidth="1"/>
    <col min="16130" max="16130" width="9.140625" style="117"/>
    <col min="16131" max="16134" width="0" style="117" hidden="1" customWidth="1"/>
    <col min="16135" max="16135" width="9.140625" style="117" customWidth="1"/>
    <col min="16136" max="16384" width="9.140625" style="117"/>
  </cols>
  <sheetData>
    <row r="1" spans="1:13" s="6" customFormat="1" ht="12.95" customHeight="1" x14ac:dyDescent="0.2">
      <c r="A1" s="952" t="s">
        <v>1375</v>
      </c>
      <c r="L1" s="24"/>
      <c r="M1" s="24"/>
    </row>
    <row r="2" spans="1:13" s="85" customFormat="1" ht="18.600000000000001" customHeight="1" x14ac:dyDescent="0.25">
      <c r="A2" s="194" t="s">
        <v>686</v>
      </c>
      <c r="K2" s="691"/>
      <c r="L2" s="691"/>
      <c r="M2" s="691"/>
    </row>
    <row r="3" spans="1:13" s="85" customFormat="1" ht="18" customHeight="1" x14ac:dyDescent="0.25">
      <c r="A3" s="194" t="s">
        <v>687</v>
      </c>
      <c r="K3" s="691"/>
      <c r="L3" s="691"/>
      <c r="M3" s="691"/>
    </row>
    <row r="4" spans="1:13" s="86" customFormat="1" ht="18" customHeight="1" thickBot="1" x14ac:dyDescent="0.25">
      <c r="A4" s="684" t="s">
        <v>688</v>
      </c>
      <c r="B4" s="118"/>
      <c r="C4" s="118"/>
      <c r="D4" s="118"/>
      <c r="E4" s="118"/>
      <c r="F4" s="118"/>
      <c r="G4" s="118"/>
      <c r="H4" s="118"/>
      <c r="I4" s="118"/>
      <c r="J4" s="118"/>
      <c r="K4" s="11"/>
      <c r="L4" s="11"/>
      <c r="M4" s="11"/>
    </row>
    <row r="5" spans="1:13" s="86" customFormat="1" ht="18.75" customHeight="1" thickBot="1" x14ac:dyDescent="0.25">
      <c r="A5" s="666"/>
      <c r="B5" s="692">
        <v>2014</v>
      </c>
      <c r="C5" s="692">
        <v>2015</v>
      </c>
      <c r="D5" s="692">
        <v>2016</v>
      </c>
      <c r="E5" s="692">
        <v>2017</v>
      </c>
      <c r="F5" s="692">
        <v>2018</v>
      </c>
      <c r="G5" s="692">
        <v>2019</v>
      </c>
      <c r="H5" s="692">
        <v>2020</v>
      </c>
      <c r="I5" s="692">
        <v>2021</v>
      </c>
      <c r="J5" s="692">
        <v>2022</v>
      </c>
      <c r="K5" s="693">
        <v>2023</v>
      </c>
      <c r="L5" s="693">
        <v>2024</v>
      </c>
      <c r="M5" s="693">
        <v>2025</v>
      </c>
    </row>
    <row r="6" spans="1:13" s="86" customFormat="1" ht="9.75" customHeight="1" x14ac:dyDescent="0.2">
      <c r="K6" s="6"/>
      <c r="L6" s="6"/>
      <c r="M6" s="6"/>
    </row>
    <row r="7" spans="1:13" s="86" customFormat="1" ht="12" x14ac:dyDescent="0.2">
      <c r="A7" s="136" t="s">
        <v>640</v>
      </c>
      <c r="B7" s="93">
        <v>7108.7280999999994</v>
      </c>
      <c r="C7" s="93">
        <v>5252.9040000000005</v>
      </c>
      <c r="D7" s="93">
        <v>4027.1122</v>
      </c>
      <c r="E7" s="93">
        <v>4323.7049000000006</v>
      </c>
      <c r="F7" s="93">
        <v>5583.5625</v>
      </c>
      <c r="G7" s="93">
        <v>7312.1453000000001</v>
      </c>
      <c r="H7" s="669">
        <v>7627.1</v>
      </c>
      <c r="I7" s="669">
        <v>9685.4</v>
      </c>
      <c r="J7" s="669">
        <v>10522.6</v>
      </c>
      <c r="K7" s="669">
        <v>13579.8</v>
      </c>
      <c r="L7" s="669">
        <v>17315.599999999999</v>
      </c>
      <c r="M7" s="669">
        <v>20809.599999999999</v>
      </c>
    </row>
    <row r="8" spans="1:13" s="86" customFormat="1" ht="8.25" customHeight="1" x14ac:dyDescent="0.2">
      <c r="B8" s="694">
        <v>97.120982866119192</v>
      </c>
      <c r="C8" s="694">
        <v>97.635930525286568</v>
      </c>
      <c r="D8" s="694">
        <v>89.968518880601351</v>
      </c>
      <c r="E8" s="694">
        <v>95.567169720579216</v>
      </c>
      <c r="F8" s="694">
        <v>87.54921611426397</v>
      </c>
      <c r="G8" s="94"/>
      <c r="H8" s="695"/>
      <c r="I8" s="695"/>
      <c r="J8" s="695"/>
      <c r="K8" s="695"/>
      <c r="L8" s="695"/>
      <c r="M8" s="695">
        <v>85.6</v>
      </c>
    </row>
    <row r="9" spans="1:13" s="86" customFormat="1" ht="12" x14ac:dyDescent="0.2">
      <c r="A9" s="136" t="s">
        <v>641</v>
      </c>
      <c r="B9" s="93">
        <v>6904.0665999999992</v>
      </c>
      <c r="C9" s="93">
        <v>5128.7217000000001</v>
      </c>
      <c r="D9" s="93">
        <v>3623.1332000000002</v>
      </c>
      <c r="E9" s="93">
        <v>4132.0424000000003</v>
      </c>
      <c r="F9" s="93">
        <v>4888.3652000000002</v>
      </c>
      <c r="G9" s="93">
        <v>6431.6088</v>
      </c>
      <c r="H9" s="669">
        <v>6823.2</v>
      </c>
      <c r="I9" s="669">
        <v>8553.1</v>
      </c>
      <c r="J9" s="669">
        <v>9558.4</v>
      </c>
      <c r="K9" s="669">
        <v>12541.7</v>
      </c>
      <c r="L9" s="669">
        <v>15595.7</v>
      </c>
      <c r="M9" s="669">
        <v>17812.900000000001</v>
      </c>
    </row>
    <row r="10" spans="1:13" s="86" customFormat="1" ht="12" x14ac:dyDescent="0.2">
      <c r="A10" s="642" t="s">
        <v>642</v>
      </c>
      <c r="B10" s="95">
        <v>4.0273000000000003</v>
      </c>
      <c r="C10" s="95">
        <v>6.5626999999999995</v>
      </c>
      <c r="D10" s="95">
        <v>16.892099999999999</v>
      </c>
      <c r="E10" s="95">
        <v>3.1818</v>
      </c>
      <c r="F10" s="95">
        <v>14.7698</v>
      </c>
      <c r="G10" s="95">
        <v>10.6935</v>
      </c>
      <c r="H10" s="7">
        <v>3.7</v>
      </c>
      <c r="I10" s="7">
        <v>5.3</v>
      </c>
      <c r="J10" s="7">
        <v>12</v>
      </c>
      <c r="K10" s="7">
        <v>11.7</v>
      </c>
      <c r="L10" s="7">
        <v>11.6</v>
      </c>
      <c r="M10" s="7">
        <v>5.7</v>
      </c>
    </row>
    <row r="11" spans="1:13" s="86" customFormat="1" ht="24" customHeight="1" x14ac:dyDescent="0.2">
      <c r="A11" s="675" t="s">
        <v>689</v>
      </c>
      <c r="B11" s="95">
        <v>60.452199999999998</v>
      </c>
      <c r="C11" s="95">
        <v>116.0442</v>
      </c>
      <c r="D11" s="95">
        <v>34.777800000000006</v>
      </c>
      <c r="E11" s="95">
        <v>33.647400000000005</v>
      </c>
      <c r="F11" s="95">
        <v>29.000700000000002</v>
      </c>
      <c r="G11" s="95">
        <v>25.2606</v>
      </c>
      <c r="H11" s="7">
        <v>35.200000000000003</v>
      </c>
      <c r="I11" s="7">
        <v>34.5</v>
      </c>
      <c r="J11" s="7">
        <v>39.700000000000003</v>
      </c>
      <c r="K11" s="7">
        <v>55.1</v>
      </c>
      <c r="L11" s="7">
        <v>73.2</v>
      </c>
      <c r="M11" s="7">
        <v>115.2</v>
      </c>
    </row>
    <row r="12" spans="1:13" s="86" customFormat="1" ht="12" x14ac:dyDescent="0.2">
      <c r="A12" s="642" t="s">
        <v>644</v>
      </c>
      <c r="B12" s="95">
        <v>1.4077999999999999</v>
      </c>
      <c r="C12" s="119" t="s">
        <v>33</v>
      </c>
      <c r="D12" s="119" t="s">
        <v>33</v>
      </c>
      <c r="E12" s="119" t="s">
        <v>33</v>
      </c>
      <c r="F12" s="119" t="s">
        <v>33</v>
      </c>
      <c r="G12" s="119" t="s">
        <v>33</v>
      </c>
      <c r="H12" s="70" t="s">
        <v>33</v>
      </c>
      <c r="I12" s="70" t="s">
        <v>33</v>
      </c>
      <c r="J12" s="70" t="s">
        <v>33</v>
      </c>
      <c r="K12" s="70" t="s">
        <v>33</v>
      </c>
      <c r="L12" s="70" t="s">
        <v>33</v>
      </c>
      <c r="M12" s="70" t="s">
        <v>33</v>
      </c>
    </row>
    <row r="13" spans="1:13" s="86" customFormat="1" ht="12" x14ac:dyDescent="0.2">
      <c r="A13" s="642" t="s">
        <v>645</v>
      </c>
      <c r="B13" s="95">
        <v>6857.7460999999994</v>
      </c>
      <c r="C13" s="95">
        <v>4989.4820999999993</v>
      </c>
      <c r="D13" s="95">
        <v>3548.1439999999998</v>
      </c>
      <c r="E13" s="95">
        <v>4095.5924</v>
      </c>
      <c r="F13" s="95">
        <v>4852.5913</v>
      </c>
      <c r="G13" s="95">
        <v>6402.6477000000004</v>
      </c>
      <c r="H13" s="7">
        <v>6847.7</v>
      </c>
      <c r="I13" s="7">
        <v>8519.4</v>
      </c>
      <c r="J13" s="7">
        <v>9513</v>
      </c>
      <c r="K13" s="7">
        <v>12476.6</v>
      </c>
      <c r="L13" s="7">
        <v>15498.4</v>
      </c>
      <c r="M13" s="7">
        <v>17758.3</v>
      </c>
    </row>
    <row r="14" spans="1:13" s="86" customFormat="1" ht="12.95" customHeight="1" x14ac:dyDescent="0.2">
      <c r="A14" s="642" t="s">
        <v>646</v>
      </c>
      <c r="B14" s="95">
        <v>-19.566800000000047</v>
      </c>
      <c r="C14" s="95">
        <v>16.6327</v>
      </c>
      <c r="D14" s="95">
        <v>23.319299999999998</v>
      </c>
      <c r="E14" s="95">
        <v>-0.3792000000000007</v>
      </c>
      <c r="F14" s="95">
        <v>-7.996599999999999</v>
      </c>
      <c r="G14" s="95">
        <v>-6.9930000000000003</v>
      </c>
      <c r="H14" s="7">
        <v>-63.3</v>
      </c>
      <c r="I14" s="7">
        <v>-6.1</v>
      </c>
      <c r="J14" s="7">
        <v>-6.3</v>
      </c>
      <c r="K14" s="7">
        <v>-1.7</v>
      </c>
      <c r="L14" s="7">
        <v>12.5</v>
      </c>
      <c r="M14" s="7">
        <v>-66.3</v>
      </c>
    </row>
    <row r="15" spans="1:13" s="86" customFormat="1" ht="10.5" customHeight="1" x14ac:dyDescent="0.2">
      <c r="B15" s="694">
        <v>2.8790171338808133</v>
      </c>
      <c r="C15" s="694">
        <v>2.3640694747134154</v>
      </c>
      <c r="D15" s="694">
        <v>10.031481119398659</v>
      </c>
      <c r="E15" s="694">
        <v>4.4328302794207808</v>
      </c>
      <c r="F15" s="694">
        <v>12.450783885736035</v>
      </c>
      <c r="G15" s="94"/>
      <c r="H15" s="695"/>
      <c r="I15" s="695"/>
      <c r="J15" s="695"/>
      <c r="K15" s="695"/>
      <c r="L15" s="695"/>
      <c r="M15" s="695"/>
    </row>
    <row r="16" spans="1:13" s="86" customFormat="1" ht="12" x14ac:dyDescent="0.2">
      <c r="A16" s="136" t="s">
        <v>647</v>
      </c>
      <c r="B16" s="93">
        <v>204.66149999999999</v>
      </c>
      <c r="C16" s="93">
        <v>124.1823</v>
      </c>
      <c r="D16" s="93">
        <v>403.97899999999998</v>
      </c>
      <c r="E16" s="93">
        <v>191.66249999999999</v>
      </c>
      <c r="F16" s="93">
        <v>695.19730000000004</v>
      </c>
      <c r="G16" s="93">
        <v>880.53650000000005</v>
      </c>
      <c r="H16" s="669">
        <v>803.9</v>
      </c>
      <c r="I16" s="669">
        <v>1132.3</v>
      </c>
      <c r="J16" s="669">
        <v>964.3</v>
      </c>
      <c r="K16" s="669">
        <v>1038</v>
      </c>
      <c r="L16" s="669">
        <v>1720</v>
      </c>
      <c r="M16" s="669">
        <v>2996.7</v>
      </c>
    </row>
    <row r="17" spans="1:13" s="86" customFormat="1" ht="12" x14ac:dyDescent="0.2">
      <c r="A17" s="642" t="s">
        <v>648</v>
      </c>
      <c r="B17" s="95">
        <v>164.84029999999998</v>
      </c>
      <c r="C17" s="95">
        <v>185.04429999999999</v>
      </c>
      <c r="D17" s="95">
        <v>277.44840000000005</v>
      </c>
      <c r="E17" s="95">
        <v>96.165300000000002</v>
      </c>
      <c r="F17" s="95">
        <v>518.298</v>
      </c>
      <c r="G17" s="95">
        <v>769.77240000000006</v>
      </c>
      <c r="H17" s="7">
        <v>746.6</v>
      </c>
      <c r="I17" s="7">
        <v>548.79999999999995</v>
      </c>
      <c r="J17" s="7">
        <v>412.6</v>
      </c>
      <c r="K17" s="7">
        <v>478</v>
      </c>
      <c r="L17" s="7">
        <v>725.1</v>
      </c>
      <c r="M17" s="7">
        <v>1431.6</v>
      </c>
    </row>
    <row r="18" spans="1:13" s="86" customFormat="1" ht="24.4" customHeight="1" x14ac:dyDescent="0.2">
      <c r="A18" s="675" t="s">
        <v>690</v>
      </c>
      <c r="B18" s="95">
        <v>34.643599999999999</v>
      </c>
      <c r="C18" s="95">
        <v>60.199800000000003</v>
      </c>
      <c r="D18" s="95">
        <v>14.9878</v>
      </c>
      <c r="E18" s="95">
        <v>35.886499999999998</v>
      </c>
      <c r="F18" s="95">
        <v>89.557600000000008</v>
      </c>
      <c r="G18" s="95">
        <v>53.067300000000003</v>
      </c>
      <c r="H18" s="7">
        <v>28.4</v>
      </c>
      <c r="I18" s="7">
        <v>46</v>
      </c>
      <c r="J18" s="7">
        <v>153.5</v>
      </c>
      <c r="K18" s="7">
        <v>130.30000000000001</v>
      </c>
      <c r="L18" s="7">
        <v>138.69999999999999</v>
      </c>
      <c r="M18" s="7">
        <v>325.10000000000002</v>
      </c>
    </row>
    <row r="19" spans="1:13" s="86" customFormat="1" ht="22.7" customHeight="1" x14ac:dyDescent="0.2">
      <c r="A19" s="675" t="s">
        <v>691</v>
      </c>
      <c r="B19" s="95">
        <v>-89.944199999999995</v>
      </c>
      <c r="C19" s="95">
        <v>-218.57470000000001</v>
      </c>
      <c r="D19" s="95">
        <v>24.6662</v>
      </c>
      <c r="E19" s="95">
        <v>-8.110100000000001</v>
      </c>
      <c r="F19" s="95">
        <v>-15.5045</v>
      </c>
      <c r="G19" s="95">
        <v>-31.4755</v>
      </c>
      <c r="H19" s="7">
        <v>-52.8</v>
      </c>
      <c r="I19" s="7">
        <v>39.299999999999997</v>
      </c>
      <c r="J19" s="7">
        <v>-15.5</v>
      </c>
      <c r="K19" s="7">
        <v>49.4</v>
      </c>
      <c r="L19" s="7">
        <v>144</v>
      </c>
      <c r="M19" s="7">
        <v>-232.1</v>
      </c>
    </row>
    <row r="20" spans="1:13" s="86" customFormat="1" ht="12" x14ac:dyDescent="0.2">
      <c r="A20" s="642" t="s">
        <v>652</v>
      </c>
      <c r="B20" s="95">
        <v>95.121800000000007</v>
      </c>
      <c r="C20" s="95">
        <v>97.512899999999988</v>
      </c>
      <c r="D20" s="95">
        <v>86.87660000000001</v>
      </c>
      <c r="E20" s="95">
        <v>67.720799999999997</v>
      </c>
      <c r="F20" s="95">
        <v>102.8462</v>
      </c>
      <c r="G20" s="95">
        <v>89.172300000000007</v>
      </c>
      <c r="H20" s="7">
        <v>81.7</v>
      </c>
      <c r="I20" s="7">
        <v>498.2</v>
      </c>
      <c r="J20" s="7">
        <v>413.8</v>
      </c>
      <c r="K20" s="7">
        <v>380.3</v>
      </c>
      <c r="L20" s="7">
        <v>712.2</v>
      </c>
      <c r="M20" s="7">
        <v>1472.1</v>
      </c>
    </row>
    <row r="21" spans="1:13" s="86" customFormat="1" ht="12" x14ac:dyDescent="0.2">
      <c r="B21" s="93"/>
      <c r="C21" s="93"/>
      <c r="D21" s="93"/>
      <c r="E21" s="93"/>
      <c r="F21" s="93"/>
      <c r="G21" s="696"/>
      <c r="H21" s="674"/>
      <c r="I21" s="674"/>
      <c r="J21" s="674"/>
      <c r="K21" s="674"/>
      <c r="L21" s="674"/>
      <c r="M21" s="674"/>
    </row>
    <row r="22" spans="1:13" s="86" customFormat="1" ht="12" x14ac:dyDescent="0.2">
      <c r="A22" s="136" t="s">
        <v>653</v>
      </c>
      <c r="B22" s="93">
        <v>6237.5788000000011</v>
      </c>
      <c r="C22" s="93">
        <v>4424.2407000000003</v>
      </c>
      <c r="D22" s="93">
        <v>2717.7967999999996</v>
      </c>
      <c r="E22" s="93">
        <v>2763.8760000000002</v>
      </c>
      <c r="F22" s="93">
        <v>3514.3986999999997</v>
      </c>
      <c r="G22" s="93">
        <v>4539.5555000000004</v>
      </c>
      <c r="H22" s="669">
        <v>4830.3999999999996</v>
      </c>
      <c r="I22" s="669">
        <v>6439.4</v>
      </c>
      <c r="J22" s="669">
        <v>6768.3</v>
      </c>
      <c r="K22" s="669">
        <v>9013.6</v>
      </c>
      <c r="L22" s="669">
        <v>12296.3</v>
      </c>
      <c r="M22" s="669">
        <v>14088.5</v>
      </c>
    </row>
    <row r="23" spans="1:13" s="670" customFormat="1" ht="12" x14ac:dyDescent="0.2">
      <c r="B23" s="671"/>
      <c r="C23" s="671"/>
      <c r="D23" s="671"/>
      <c r="E23" s="671"/>
      <c r="F23" s="671"/>
      <c r="G23" s="672"/>
      <c r="H23" s="673"/>
      <c r="I23" s="673"/>
      <c r="J23" s="673"/>
      <c r="K23" s="673"/>
      <c r="L23" s="673"/>
      <c r="M23" s="673"/>
    </row>
    <row r="24" spans="1:13" s="86" customFormat="1" ht="12" x14ac:dyDescent="0.2">
      <c r="A24" s="136" t="s">
        <v>692</v>
      </c>
      <c r="B24" s="93">
        <v>2463.9231</v>
      </c>
      <c r="C24" s="93">
        <v>1533.4745</v>
      </c>
      <c r="D24" s="93">
        <v>652.75689999999997</v>
      </c>
      <c r="E24" s="93">
        <v>624.11350000000004</v>
      </c>
      <c r="F24" s="93">
        <v>851.0539</v>
      </c>
      <c r="G24" s="93">
        <v>1220.3914</v>
      </c>
      <c r="H24" s="669">
        <v>1497.2</v>
      </c>
      <c r="I24" s="669">
        <v>1861.1</v>
      </c>
      <c r="J24" s="669">
        <v>2252.1</v>
      </c>
      <c r="K24" s="669">
        <v>3025.1</v>
      </c>
      <c r="L24" s="669">
        <v>3978.2</v>
      </c>
      <c r="M24" s="669">
        <v>4652.3999999999996</v>
      </c>
    </row>
    <row r="25" spans="1:13" s="86" customFormat="1" ht="12" x14ac:dyDescent="0.2">
      <c r="A25" s="642" t="s">
        <v>655</v>
      </c>
      <c r="B25" s="95">
        <v>9.1083999999999996</v>
      </c>
      <c r="C25" s="95">
        <v>3.6589</v>
      </c>
      <c r="D25" s="95">
        <v>1.2895999999999999</v>
      </c>
      <c r="E25" s="95">
        <v>1.9320999999999999</v>
      </c>
      <c r="F25" s="95">
        <v>2.7246999999999999</v>
      </c>
      <c r="G25" s="95">
        <v>19.653400000000001</v>
      </c>
      <c r="H25" s="7">
        <v>85.7</v>
      </c>
      <c r="I25" s="7">
        <v>163.5</v>
      </c>
      <c r="J25" s="7">
        <v>300.60000000000002</v>
      </c>
      <c r="K25" s="7">
        <v>657.1</v>
      </c>
      <c r="L25" s="7">
        <v>920.8</v>
      </c>
      <c r="M25" s="7">
        <v>1188.3</v>
      </c>
    </row>
    <row r="26" spans="1:13" s="86" customFormat="1" ht="24" customHeight="1" x14ac:dyDescent="0.2">
      <c r="A26" s="675" t="s">
        <v>693</v>
      </c>
      <c r="B26" s="95">
        <v>3.1896</v>
      </c>
      <c r="C26" s="95">
        <v>36.642400000000002</v>
      </c>
      <c r="D26" s="119" t="s">
        <v>33</v>
      </c>
      <c r="E26" s="95">
        <v>88.0017</v>
      </c>
      <c r="F26" s="95">
        <v>159.8331</v>
      </c>
      <c r="G26" s="119">
        <v>219.55720000000002</v>
      </c>
      <c r="H26" s="70">
        <v>273.8</v>
      </c>
      <c r="I26" s="70">
        <v>184.8</v>
      </c>
      <c r="J26" s="70">
        <v>184.6</v>
      </c>
      <c r="K26" s="70">
        <v>477.3</v>
      </c>
      <c r="L26" s="70">
        <v>1582.9</v>
      </c>
      <c r="M26" s="70">
        <v>857</v>
      </c>
    </row>
    <row r="27" spans="1:13" s="86" customFormat="1" ht="24" x14ac:dyDescent="0.2">
      <c r="A27" s="675" t="s">
        <v>694</v>
      </c>
      <c r="B27" s="95">
        <v>1450.8207</v>
      </c>
      <c r="C27" s="95">
        <v>1008.5931999999999</v>
      </c>
      <c r="D27" s="95">
        <v>419.73909999999995</v>
      </c>
      <c r="E27" s="95">
        <v>346.99170000000004</v>
      </c>
      <c r="F27" s="95">
        <v>457.53649999999999</v>
      </c>
      <c r="G27" s="95">
        <v>654.8981</v>
      </c>
      <c r="H27" s="7">
        <v>761.6</v>
      </c>
      <c r="I27" s="7">
        <v>897.7</v>
      </c>
      <c r="J27" s="7">
        <v>1223.8</v>
      </c>
      <c r="K27" s="7">
        <v>1260.2</v>
      </c>
      <c r="L27" s="7">
        <v>982.3</v>
      </c>
      <c r="M27" s="7">
        <v>1941.7</v>
      </c>
    </row>
    <row r="28" spans="1:13" s="86" customFormat="1" ht="24" x14ac:dyDescent="0.2">
      <c r="A28" s="675" t="s">
        <v>659</v>
      </c>
      <c r="B28" s="95">
        <v>2.75E-2</v>
      </c>
      <c r="C28" s="95">
        <v>0.16500000000000001</v>
      </c>
      <c r="D28" s="95">
        <v>0.17730000000000001</v>
      </c>
      <c r="E28" s="119" t="s">
        <v>33</v>
      </c>
      <c r="F28" s="95">
        <v>0.82950000000000002</v>
      </c>
      <c r="G28" s="119" t="s">
        <v>33</v>
      </c>
      <c r="H28" s="70" t="s">
        <v>33</v>
      </c>
      <c r="I28" s="70" t="s">
        <v>33</v>
      </c>
      <c r="J28" s="70" t="s">
        <v>33</v>
      </c>
      <c r="K28" s="70" t="s">
        <v>33</v>
      </c>
      <c r="L28" s="70" t="s">
        <v>33</v>
      </c>
      <c r="M28" s="70">
        <v>0.6</v>
      </c>
    </row>
    <row r="29" spans="1:13" s="86" customFormat="1" ht="12" x14ac:dyDescent="0.2">
      <c r="A29" s="642" t="s">
        <v>660</v>
      </c>
      <c r="B29" s="95">
        <v>227.06059999999999</v>
      </c>
      <c r="C29" s="95">
        <v>168.2604</v>
      </c>
      <c r="D29" s="95">
        <v>145.2645</v>
      </c>
      <c r="E29" s="95">
        <v>93.508200000000002</v>
      </c>
      <c r="F29" s="95">
        <v>92.186199999999999</v>
      </c>
      <c r="G29" s="95">
        <v>137.72529999999998</v>
      </c>
      <c r="H29" s="7">
        <v>176.5</v>
      </c>
      <c r="I29" s="7">
        <v>178.6</v>
      </c>
      <c r="J29" s="7">
        <v>21.9</v>
      </c>
      <c r="K29" s="7">
        <v>26.3</v>
      </c>
      <c r="L29" s="7">
        <v>72.400000000000006</v>
      </c>
      <c r="M29" s="7">
        <v>131</v>
      </c>
    </row>
    <row r="30" spans="1:13" s="86" customFormat="1" ht="12" x14ac:dyDescent="0.2">
      <c r="A30" s="642" t="s">
        <v>661</v>
      </c>
      <c r="B30" s="95">
        <v>773.71630000000005</v>
      </c>
      <c r="C30" s="95">
        <v>316.15459999999996</v>
      </c>
      <c r="D30" s="95">
        <v>86.2864</v>
      </c>
      <c r="E30" s="95">
        <v>93.6798</v>
      </c>
      <c r="F30" s="95">
        <v>137.94389999999999</v>
      </c>
      <c r="G30" s="95">
        <v>188.5574</v>
      </c>
      <c r="H30" s="7">
        <v>199.5</v>
      </c>
      <c r="I30" s="7">
        <v>436.5</v>
      </c>
      <c r="J30" s="7">
        <v>521.20000000000005</v>
      </c>
      <c r="K30" s="7">
        <v>604.29999999999995</v>
      </c>
      <c r="L30" s="7">
        <v>419.9</v>
      </c>
      <c r="M30" s="7">
        <v>533.79999999999995</v>
      </c>
    </row>
    <row r="31" spans="1:13" s="670" customFormat="1" ht="12" x14ac:dyDescent="0.2">
      <c r="B31" s="671"/>
      <c r="C31" s="671"/>
      <c r="D31" s="671"/>
      <c r="E31" s="671"/>
      <c r="F31" s="671"/>
      <c r="G31" s="672"/>
      <c r="H31" s="673"/>
      <c r="I31" s="673"/>
      <c r="J31" s="673"/>
      <c r="K31" s="673"/>
      <c r="L31" s="673"/>
      <c r="M31" s="673"/>
    </row>
    <row r="32" spans="1:13" s="86" customFormat="1" ht="12" x14ac:dyDescent="0.2">
      <c r="A32" s="136" t="s">
        <v>662</v>
      </c>
      <c r="B32" s="93">
        <v>3773.6557000000003</v>
      </c>
      <c r="C32" s="93">
        <v>2890.7662</v>
      </c>
      <c r="D32" s="93">
        <v>2065.0398999999998</v>
      </c>
      <c r="E32" s="93">
        <v>2139.7624999999998</v>
      </c>
      <c r="F32" s="93">
        <v>2663.3447999999999</v>
      </c>
      <c r="G32" s="93">
        <v>3319.1641</v>
      </c>
      <c r="H32" s="669">
        <v>3333.2</v>
      </c>
      <c r="I32" s="669">
        <v>4578.3</v>
      </c>
      <c r="J32" s="669">
        <v>4516.2</v>
      </c>
      <c r="K32" s="669">
        <v>5988.4</v>
      </c>
      <c r="L32" s="669">
        <v>8318.1</v>
      </c>
      <c r="M32" s="669">
        <v>9436.1</v>
      </c>
    </row>
    <row r="33" spans="1:13" s="86" customFormat="1" ht="12" x14ac:dyDescent="0.2">
      <c r="A33" s="642" t="s">
        <v>663</v>
      </c>
      <c r="B33" s="95">
        <v>1986.7343999999998</v>
      </c>
      <c r="C33" s="95">
        <v>1542.6496999999999</v>
      </c>
      <c r="D33" s="95">
        <v>1137.6790000000001</v>
      </c>
      <c r="E33" s="95">
        <v>1262.6066000000001</v>
      </c>
      <c r="F33" s="95">
        <v>1528.5141999999998</v>
      </c>
      <c r="G33" s="95">
        <v>1902.7821999999999</v>
      </c>
      <c r="H33" s="7">
        <v>1896.2</v>
      </c>
      <c r="I33" s="7">
        <v>2238</v>
      </c>
      <c r="J33" s="7">
        <v>2581.8000000000002</v>
      </c>
      <c r="K33" s="7">
        <v>3302.5</v>
      </c>
      <c r="L33" s="7">
        <v>4096.1000000000004</v>
      </c>
      <c r="M33" s="7">
        <v>4922.2</v>
      </c>
    </row>
    <row r="34" spans="1:13" s="86" customFormat="1" ht="12" x14ac:dyDescent="0.2">
      <c r="A34" s="642" t="s">
        <v>664</v>
      </c>
      <c r="B34" s="95">
        <v>16.826900000000002</v>
      </c>
      <c r="C34" s="95">
        <v>7.1466000000000003</v>
      </c>
      <c r="D34" s="95">
        <v>8.4392999999999994</v>
      </c>
      <c r="E34" s="95">
        <v>14.1623</v>
      </c>
      <c r="F34" s="95">
        <v>9.7825000000000006</v>
      </c>
      <c r="G34" s="95">
        <v>19.816800000000001</v>
      </c>
      <c r="H34" s="7">
        <v>22.6</v>
      </c>
      <c r="I34" s="7">
        <v>39.799999999999997</v>
      </c>
      <c r="J34" s="7">
        <v>53.1</v>
      </c>
      <c r="K34" s="7">
        <v>151.6</v>
      </c>
      <c r="L34" s="7">
        <v>190.6</v>
      </c>
      <c r="M34" s="7">
        <v>267.39999999999998</v>
      </c>
    </row>
    <row r="35" spans="1:13" s="86" customFormat="1" ht="12" x14ac:dyDescent="0.2">
      <c r="A35" s="642" t="s">
        <v>665</v>
      </c>
      <c r="B35" s="95">
        <v>147.4419</v>
      </c>
      <c r="C35" s="95">
        <v>92.702300000000008</v>
      </c>
      <c r="D35" s="95">
        <v>54.6267</v>
      </c>
      <c r="E35" s="95">
        <v>53.7074</v>
      </c>
      <c r="F35" s="95">
        <v>64.446399999999997</v>
      </c>
      <c r="G35" s="95">
        <v>99.393000000000001</v>
      </c>
      <c r="H35" s="7">
        <v>139.5</v>
      </c>
      <c r="I35" s="7">
        <v>148.1</v>
      </c>
      <c r="J35" s="7">
        <v>189.9</v>
      </c>
      <c r="K35" s="7">
        <v>242.1</v>
      </c>
      <c r="L35" s="7">
        <v>274.89999999999998</v>
      </c>
      <c r="M35" s="7">
        <v>422.9</v>
      </c>
    </row>
    <row r="36" spans="1:13" s="86" customFormat="1" ht="12" x14ac:dyDescent="0.2">
      <c r="A36" s="642" t="s">
        <v>666</v>
      </c>
      <c r="B36" s="95">
        <v>1067.9927</v>
      </c>
      <c r="C36" s="95">
        <v>782.04359999999997</v>
      </c>
      <c r="D36" s="95">
        <v>551.57490000000007</v>
      </c>
      <c r="E36" s="95">
        <v>588.98469999999998</v>
      </c>
      <c r="F36" s="95">
        <v>653.38919999999996</v>
      </c>
      <c r="G36" s="95">
        <v>761.37109999999996</v>
      </c>
      <c r="H36" s="7">
        <v>765.3</v>
      </c>
      <c r="I36" s="7">
        <v>1038.9000000000001</v>
      </c>
      <c r="J36" s="7">
        <v>1015.2</v>
      </c>
      <c r="K36" s="7">
        <v>1346.9</v>
      </c>
      <c r="L36" s="7">
        <v>2190.9</v>
      </c>
      <c r="M36" s="7">
        <v>1795.6</v>
      </c>
    </row>
    <row r="37" spans="1:13" s="86" customFormat="1" ht="23.45" customHeight="1" x14ac:dyDescent="0.2">
      <c r="A37" s="675" t="s">
        <v>695</v>
      </c>
      <c r="B37" s="95">
        <v>443.30409999999995</v>
      </c>
      <c r="C37" s="95">
        <v>391.44740000000002</v>
      </c>
      <c r="D37" s="95">
        <v>213.95329999999998</v>
      </c>
      <c r="E37" s="95">
        <v>104.167</v>
      </c>
      <c r="F37" s="95">
        <v>290.98200000000003</v>
      </c>
      <c r="G37" s="95">
        <v>404.65320000000003</v>
      </c>
      <c r="H37" s="7">
        <v>368.9</v>
      </c>
      <c r="I37" s="7">
        <v>881</v>
      </c>
      <c r="J37" s="7">
        <v>488</v>
      </c>
      <c r="K37" s="7">
        <v>681.1</v>
      </c>
      <c r="L37" s="7">
        <v>1276.8</v>
      </c>
      <c r="M37" s="7">
        <v>1719.8</v>
      </c>
    </row>
    <row r="38" spans="1:13" s="86" customFormat="1" ht="12" x14ac:dyDescent="0.2">
      <c r="A38" s="642" t="s">
        <v>668</v>
      </c>
      <c r="B38" s="95">
        <v>39.585599999999999</v>
      </c>
      <c r="C38" s="95">
        <v>20.36</v>
      </c>
      <c r="D38" s="95">
        <v>40.935499999999998</v>
      </c>
      <c r="E38" s="95">
        <v>57.248899999999999</v>
      </c>
      <c r="F38" s="95">
        <v>50.768800000000006</v>
      </c>
      <c r="G38" s="95">
        <v>58.4786</v>
      </c>
      <c r="H38" s="7">
        <v>69.900000000000006</v>
      </c>
      <c r="I38" s="7">
        <v>125.1</v>
      </c>
      <c r="J38" s="7">
        <v>89.8</v>
      </c>
      <c r="K38" s="7">
        <v>115.7</v>
      </c>
      <c r="L38" s="7">
        <v>159.80000000000001</v>
      </c>
      <c r="M38" s="7">
        <v>179.2</v>
      </c>
    </row>
    <row r="39" spans="1:13" s="86" customFormat="1" ht="24" x14ac:dyDescent="0.2">
      <c r="A39" s="675" t="s">
        <v>696</v>
      </c>
      <c r="B39" s="95">
        <v>71.770099999999999</v>
      </c>
      <c r="C39" s="95">
        <v>54.416599999999995</v>
      </c>
      <c r="D39" s="95">
        <v>57.831199999999995</v>
      </c>
      <c r="E39" s="95">
        <v>58.885599999999997</v>
      </c>
      <c r="F39" s="95">
        <v>65.461699999999993</v>
      </c>
      <c r="G39" s="95">
        <v>72.669200000000004</v>
      </c>
      <c r="H39" s="7">
        <v>70.7</v>
      </c>
      <c r="I39" s="7">
        <v>107.3</v>
      </c>
      <c r="J39" s="7">
        <v>98.4</v>
      </c>
      <c r="K39" s="7">
        <v>148.5</v>
      </c>
      <c r="L39" s="7">
        <v>129</v>
      </c>
      <c r="M39" s="7">
        <v>129</v>
      </c>
    </row>
    <row r="40" spans="1:13" s="86" customFormat="1" thickBot="1" x14ac:dyDescent="0.25">
      <c r="A40" s="679"/>
      <c r="B40" s="118"/>
      <c r="C40" s="118"/>
      <c r="D40" s="118"/>
      <c r="E40" s="118"/>
      <c r="F40" s="118"/>
      <c r="G40" s="118"/>
      <c r="H40" s="11"/>
      <c r="I40" s="11"/>
      <c r="J40" s="11"/>
      <c r="K40" s="11"/>
      <c r="L40" s="11"/>
      <c r="M40" s="11"/>
    </row>
    <row r="41" spans="1:13" s="86" customFormat="1" ht="12" x14ac:dyDescent="0.2">
      <c r="H41" s="6"/>
      <c r="I41" s="6"/>
      <c r="J41" s="6"/>
      <c r="K41" s="6"/>
      <c r="L41" s="6"/>
      <c r="M41" s="6"/>
    </row>
    <row r="42" spans="1:13" s="86" customFormat="1" ht="12" x14ac:dyDescent="0.2">
      <c r="A42" s="136" t="s">
        <v>672</v>
      </c>
      <c r="H42" s="6"/>
      <c r="I42" s="6"/>
      <c r="J42" s="6"/>
      <c r="K42" s="6"/>
      <c r="L42" s="6"/>
      <c r="M42" s="6"/>
    </row>
    <row r="43" spans="1:13" s="86" customFormat="1" ht="12" x14ac:dyDescent="0.2">
      <c r="A43" s="86" t="s">
        <v>697</v>
      </c>
      <c r="H43" s="6"/>
      <c r="I43" s="6"/>
      <c r="J43" s="6"/>
      <c r="K43" s="6"/>
      <c r="L43" s="6"/>
      <c r="M43" s="6"/>
    </row>
    <row r="44" spans="1:13" s="86" customFormat="1" ht="12" x14ac:dyDescent="0.2">
      <c r="A44" s="86" t="s">
        <v>698</v>
      </c>
      <c r="B44" s="86">
        <v>738</v>
      </c>
      <c r="C44" s="86">
        <v>659</v>
      </c>
      <c r="D44" s="86">
        <v>618</v>
      </c>
      <c r="E44" s="86">
        <v>611</v>
      </c>
      <c r="F44" s="86">
        <v>626</v>
      </c>
      <c r="G44" s="86">
        <v>608</v>
      </c>
      <c r="H44" s="6">
        <v>600</v>
      </c>
      <c r="I44" s="6">
        <v>580</v>
      </c>
      <c r="J44" s="6">
        <v>594</v>
      </c>
      <c r="K44" s="6">
        <v>621</v>
      </c>
      <c r="L44" s="6">
        <v>586</v>
      </c>
      <c r="M44" s="6">
        <v>532</v>
      </c>
    </row>
    <row r="45" spans="1:13" s="86" customFormat="1" ht="12" x14ac:dyDescent="0.2">
      <c r="K45" s="6"/>
      <c r="L45" s="6"/>
      <c r="M45" s="6"/>
    </row>
    <row r="46" spans="1:13" s="86" customFormat="1" ht="12" x14ac:dyDescent="0.2">
      <c r="K46" s="6"/>
      <c r="L46" s="6"/>
      <c r="M46" s="6"/>
    </row>
    <row r="47" spans="1:13" s="86" customFormat="1" ht="12" x14ac:dyDescent="0.2">
      <c r="K47" s="6"/>
      <c r="L47" s="6"/>
      <c r="M47" s="6"/>
    </row>
    <row r="48" spans="1:13" s="86" customFormat="1" ht="12" x14ac:dyDescent="0.2">
      <c r="K48" s="6"/>
      <c r="L48" s="6"/>
      <c r="M48" s="6"/>
    </row>
    <row r="49" spans="1:83" s="86" customFormat="1" ht="12" x14ac:dyDescent="0.2">
      <c r="K49" s="6"/>
      <c r="L49" s="6"/>
      <c r="M49" s="6"/>
    </row>
    <row r="50" spans="1:83" s="86" customFormat="1" ht="12" x14ac:dyDescent="0.2">
      <c r="K50" s="6"/>
      <c r="L50" s="6"/>
      <c r="M50" s="6"/>
    </row>
    <row r="51" spans="1:83" s="86" customFormat="1" ht="24" customHeight="1" x14ac:dyDescent="0.2">
      <c r="A51" s="172"/>
      <c r="K51" s="6"/>
      <c r="L51" s="6"/>
      <c r="M51" s="6"/>
    </row>
    <row r="52" spans="1:83" s="86" customFormat="1" ht="12" x14ac:dyDescent="0.2">
      <c r="A52" s="172"/>
      <c r="K52" s="6"/>
      <c r="L52" s="6"/>
      <c r="M52" s="6"/>
    </row>
    <row r="53" spans="1:83" s="86" customFormat="1" ht="12" x14ac:dyDescent="0.2">
      <c r="K53" s="6"/>
      <c r="L53" s="6"/>
      <c r="M53" s="6"/>
    </row>
    <row r="54" spans="1:83" s="86" customFormat="1" ht="12" x14ac:dyDescent="0.2">
      <c r="K54" s="6"/>
      <c r="L54" s="6"/>
      <c r="M54" s="6"/>
    </row>
    <row r="55" spans="1:83" s="86" customFormat="1" ht="12" x14ac:dyDescent="0.2">
      <c r="K55" s="6"/>
      <c r="L55" s="6"/>
      <c r="M55" s="6"/>
    </row>
    <row r="56" spans="1:83" s="86" customFormat="1" ht="12" x14ac:dyDescent="0.2">
      <c r="K56" s="6"/>
      <c r="L56" s="6"/>
      <c r="M56" s="6"/>
    </row>
    <row r="57" spans="1:83" s="86" customFormat="1" ht="12" x14ac:dyDescent="0.2">
      <c r="K57" s="6"/>
      <c r="L57" s="6"/>
      <c r="M57" s="6"/>
    </row>
    <row r="58" spans="1:83" s="86" customFormat="1" ht="12" x14ac:dyDescent="0.2">
      <c r="K58" s="6"/>
      <c r="L58" s="6"/>
      <c r="M58" s="6"/>
    </row>
    <row r="59" spans="1:83" s="86" customFormat="1" ht="12" x14ac:dyDescent="0.2">
      <c r="K59" s="6"/>
      <c r="L59" s="6"/>
      <c r="M59" s="6"/>
    </row>
    <row r="60" spans="1:83" s="86" customFormat="1" x14ac:dyDescent="0.2">
      <c r="B60" s="117"/>
      <c r="C60" s="117"/>
      <c r="D60" s="117"/>
      <c r="E60" s="117"/>
      <c r="F60" s="117"/>
      <c r="G60" s="117"/>
      <c r="H60" s="117"/>
      <c r="I60" s="117"/>
      <c r="J60" s="117"/>
      <c r="K60" s="6"/>
      <c r="L60" s="6"/>
      <c r="M60" s="6"/>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117"/>
      <c r="BX60" s="117"/>
      <c r="BY60" s="117"/>
      <c r="BZ60" s="117"/>
      <c r="CA60" s="117"/>
      <c r="CB60" s="117"/>
      <c r="CC60" s="117"/>
      <c r="CD60" s="117"/>
      <c r="CE60" s="117"/>
    </row>
    <row r="61" spans="1:83" s="86" customFormat="1" x14ac:dyDescent="0.2">
      <c r="B61" s="117"/>
      <c r="C61" s="117"/>
      <c r="D61" s="117"/>
      <c r="E61" s="117"/>
      <c r="F61" s="117"/>
      <c r="G61" s="117"/>
      <c r="H61" s="117"/>
      <c r="I61" s="117"/>
      <c r="J61" s="117"/>
      <c r="K61" s="6"/>
      <c r="L61" s="6"/>
      <c r="M61" s="6"/>
      <c r="N61" s="117"/>
      <c r="O61" s="117"/>
      <c r="P61" s="117"/>
      <c r="Q61" s="117"/>
      <c r="R61" s="117"/>
      <c r="S61" s="117"/>
      <c r="T61" s="117"/>
      <c r="U61" s="117"/>
      <c r="V61" s="117"/>
      <c r="W61" s="117"/>
      <c r="X61" s="117"/>
      <c r="Y61" s="117"/>
      <c r="Z61" s="117"/>
      <c r="AA61" s="117"/>
      <c r="AB61" s="117"/>
      <c r="AC61" s="117"/>
      <c r="AD61" s="117"/>
      <c r="AE61" s="117"/>
      <c r="AF61" s="117"/>
      <c r="AG61" s="117"/>
      <c r="AH61" s="117"/>
      <c r="AI61" s="117"/>
      <c r="AJ61" s="117"/>
      <c r="AK61" s="117"/>
      <c r="AL61" s="117"/>
      <c r="AM61" s="117"/>
      <c r="AN61" s="117"/>
      <c r="AO61" s="117"/>
      <c r="AP61" s="117"/>
      <c r="AQ61" s="117"/>
      <c r="AR61" s="117"/>
      <c r="AS61" s="117"/>
      <c r="AT61" s="117"/>
      <c r="AU61" s="117"/>
      <c r="AV61" s="117"/>
      <c r="AW61" s="117"/>
      <c r="AX61" s="117"/>
      <c r="AY61" s="117"/>
      <c r="AZ61" s="117"/>
      <c r="BA61" s="117"/>
      <c r="BB61" s="117"/>
      <c r="BC61" s="117"/>
      <c r="BD61" s="117"/>
      <c r="BE61" s="117"/>
      <c r="BF61" s="117"/>
      <c r="BG61" s="117"/>
      <c r="BH61" s="117"/>
      <c r="BI61" s="117"/>
      <c r="BJ61" s="117"/>
      <c r="BK61" s="117"/>
      <c r="BL61" s="117"/>
      <c r="BM61" s="117"/>
      <c r="BN61" s="117"/>
      <c r="BO61" s="117"/>
      <c r="BP61" s="117"/>
      <c r="BQ61" s="117"/>
      <c r="BR61" s="117"/>
      <c r="BS61" s="117"/>
      <c r="BT61" s="117"/>
      <c r="BU61" s="117"/>
      <c r="BV61" s="117"/>
      <c r="BW61" s="117"/>
      <c r="BX61" s="117"/>
      <c r="BY61" s="117"/>
      <c r="BZ61" s="117"/>
      <c r="CA61" s="117"/>
      <c r="CB61" s="117"/>
      <c r="CC61" s="117"/>
      <c r="CD61" s="117"/>
      <c r="CE61" s="117"/>
    </row>
    <row r="62" spans="1:83" s="86" customFormat="1" x14ac:dyDescent="0.2">
      <c r="B62" s="117"/>
      <c r="C62" s="117"/>
      <c r="D62" s="117"/>
      <c r="E62" s="117"/>
      <c r="F62" s="117"/>
      <c r="G62" s="117"/>
      <c r="H62" s="117"/>
      <c r="I62" s="117"/>
      <c r="J62" s="117"/>
      <c r="K62" s="6"/>
      <c r="L62" s="6"/>
      <c r="M62" s="6"/>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7"/>
      <c r="BG62" s="117"/>
      <c r="BH62" s="117"/>
      <c r="BI62" s="117"/>
      <c r="BJ62" s="117"/>
      <c r="BK62" s="117"/>
      <c r="BL62" s="117"/>
      <c r="BM62" s="117"/>
      <c r="BN62" s="117"/>
      <c r="BO62" s="117"/>
      <c r="BP62" s="117"/>
      <c r="BQ62" s="117"/>
      <c r="BR62" s="117"/>
      <c r="BS62" s="117"/>
      <c r="BT62" s="117"/>
      <c r="BU62" s="117"/>
      <c r="BV62" s="117"/>
      <c r="BW62" s="117"/>
      <c r="BX62" s="117"/>
      <c r="BY62" s="117"/>
      <c r="BZ62" s="117"/>
      <c r="CA62" s="117"/>
      <c r="CB62" s="117"/>
      <c r="CC62" s="117"/>
      <c r="CD62" s="117"/>
      <c r="CE62" s="117"/>
    </row>
    <row r="63" spans="1:83" s="86" customFormat="1" x14ac:dyDescent="0.2">
      <c r="B63" s="117"/>
      <c r="C63" s="117"/>
      <c r="D63" s="117"/>
      <c r="E63" s="117"/>
      <c r="F63" s="117"/>
      <c r="G63" s="117"/>
      <c r="H63" s="117"/>
      <c r="I63" s="117"/>
      <c r="J63" s="117"/>
      <c r="K63" s="6"/>
      <c r="L63" s="6"/>
      <c r="M63" s="6"/>
      <c r="N63" s="117"/>
      <c r="O63" s="117"/>
      <c r="P63" s="117"/>
      <c r="Q63" s="117"/>
      <c r="R63" s="117"/>
      <c r="S63" s="117"/>
      <c r="T63" s="117"/>
      <c r="U63" s="117"/>
      <c r="V63" s="117"/>
      <c r="W63" s="117"/>
      <c r="X63" s="117"/>
      <c r="Y63" s="117"/>
      <c r="Z63" s="117"/>
      <c r="AA63" s="117"/>
      <c r="AB63" s="117"/>
      <c r="AC63" s="117"/>
      <c r="AD63" s="117"/>
      <c r="AE63" s="117"/>
      <c r="AF63" s="117"/>
      <c r="AG63" s="117"/>
      <c r="AH63" s="117"/>
      <c r="AI63" s="117"/>
      <c r="AJ63" s="117"/>
      <c r="AK63" s="117"/>
      <c r="AL63" s="117"/>
      <c r="AM63" s="117"/>
      <c r="AN63" s="117"/>
      <c r="AO63" s="117"/>
      <c r="AP63" s="117"/>
      <c r="AQ63" s="117"/>
      <c r="AR63" s="117"/>
      <c r="AS63" s="117"/>
      <c r="AT63" s="117"/>
      <c r="AU63" s="117"/>
      <c r="AV63" s="117"/>
      <c r="AW63" s="117"/>
      <c r="AX63" s="117"/>
      <c r="AY63" s="117"/>
      <c r="AZ63" s="117"/>
      <c r="BA63" s="117"/>
      <c r="BB63" s="117"/>
      <c r="BC63" s="117"/>
      <c r="BD63" s="117"/>
      <c r="BE63" s="117"/>
      <c r="BF63" s="117"/>
      <c r="BG63" s="117"/>
      <c r="BH63" s="117"/>
      <c r="BI63" s="117"/>
      <c r="BJ63" s="117"/>
      <c r="BK63" s="117"/>
      <c r="BL63" s="117"/>
      <c r="BM63" s="117"/>
      <c r="BN63" s="117"/>
      <c r="BO63" s="117"/>
      <c r="BP63" s="117"/>
      <c r="BQ63" s="117"/>
      <c r="BR63" s="117"/>
      <c r="BS63" s="117"/>
      <c r="BT63" s="117"/>
      <c r="BU63" s="117"/>
      <c r="BV63" s="117"/>
      <c r="BW63" s="117"/>
      <c r="BX63" s="117"/>
      <c r="BY63" s="117"/>
      <c r="BZ63" s="117"/>
      <c r="CA63" s="117"/>
      <c r="CB63" s="117"/>
      <c r="CC63" s="117"/>
      <c r="CD63" s="117"/>
      <c r="CE63" s="117"/>
    </row>
    <row r="64" spans="1:83" s="86" customFormat="1" x14ac:dyDescent="0.2">
      <c r="B64" s="117"/>
      <c r="C64" s="117"/>
      <c r="D64" s="117"/>
      <c r="E64" s="117"/>
      <c r="F64" s="117"/>
      <c r="G64" s="117"/>
      <c r="H64" s="117"/>
      <c r="I64" s="117"/>
      <c r="J64" s="117"/>
      <c r="K64" s="6"/>
      <c r="L64" s="6"/>
      <c r="M64" s="6"/>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c r="AL64" s="117"/>
      <c r="AM64" s="117"/>
      <c r="AN64" s="117"/>
      <c r="AO64" s="117"/>
      <c r="AP64" s="117"/>
      <c r="AQ64" s="117"/>
      <c r="AR64" s="117"/>
      <c r="AS64" s="117"/>
      <c r="AT64" s="117"/>
      <c r="AU64" s="117"/>
      <c r="AV64" s="117"/>
      <c r="AW64" s="117"/>
      <c r="AX64" s="117"/>
      <c r="AY64" s="117"/>
      <c r="AZ64" s="117"/>
      <c r="BA64" s="117"/>
      <c r="BB64" s="117"/>
      <c r="BC64" s="117"/>
      <c r="BD64" s="117"/>
      <c r="BE64" s="117"/>
      <c r="BF64" s="117"/>
      <c r="BG64" s="117"/>
      <c r="BH64" s="117"/>
      <c r="BI64" s="117"/>
      <c r="BJ64" s="117"/>
      <c r="BK64" s="117"/>
      <c r="BL64" s="117"/>
      <c r="BM64" s="117"/>
      <c r="BN64" s="117"/>
      <c r="BO64" s="117"/>
      <c r="BP64" s="117"/>
      <c r="BQ64" s="117"/>
      <c r="BR64" s="117"/>
      <c r="BS64" s="117"/>
      <c r="BT64" s="117"/>
      <c r="BU64" s="117"/>
      <c r="BV64" s="117"/>
      <c r="BW64" s="117"/>
      <c r="BX64" s="117"/>
      <c r="BY64" s="117"/>
      <c r="BZ64" s="117"/>
      <c r="CA64" s="117"/>
      <c r="CB64" s="117"/>
      <c r="CC64" s="117"/>
      <c r="CD64" s="117"/>
      <c r="CE64" s="117"/>
    </row>
    <row r="65" spans="2:83" s="86" customFormat="1" x14ac:dyDescent="0.2">
      <c r="B65" s="117"/>
      <c r="C65" s="117"/>
      <c r="D65" s="117"/>
      <c r="E65" s="117"/>
      <c r="F65" s="117"/>
      <c r="G65" s="117"/>
      <c r="H65" s="117"/>
      <c r="I65" s="117"/>
      <c r="J65" s="117"/>
      <c r="K65" s="6"/>
      <c r="L65" s="6"/>
      <c r="M65" s="6"/>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row>
    <row r="66" spans="2:83" s="86" customFormat="1" x14ac:dyDescent="0.2">
      <c r="B66" s="117"/>
      <c r="C66" s="117"/>
      <c r="D66" s="117"/>
      <c r="E66" s="117"/>
      <c r="F66" s="117"/>
      <c r="G66" s="117"/>
      <c r="H66" s="117"/>
      <c r="I66" s="117"/>
      <c r="J66" s="117"/>
      <c r="K66" s="6"/>
      <c r="L66" s="6"/>
      <c r="M66" s="6"/>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c r="AK66" s="117"/>
      <c r="AL66" s="117"/>
      <c r="AM66" s="117"/>
      <c r="AN66" s="117"/>
      <c r="AO66" s="117"/>
      <c r="AP66" s="117"/>
      <c r="AQ66" s="117"/>
      <c r="AR66" s="117"/>
      <c r="AS66" s="117"/>
      <c r="AT66" s="117"/>
      <c r="AU66" s="117"/>
      <c r="AV66" s="117"/>
      <c r="AW66" s="117"/>
      <c r="AX66" s="117"/>
      <c r="AY66" s="117"/>
      <c r="AZ66" s="117"/>
      <c r="BA66" s="117"/>
      <c r="BB66" s="117"/>
      <c r="BC66" s="117"/>
      <c r="BD66" s="117"/>
      <c r="BE66" s="117"/>
      <c r="BF66" s="117"/>
      <c r="BG66" s="117"/>
      <c r="BH66" s="117"/>
      <c r="BI66" s="117"/>
      <c r="BJ66" s="117"/>
      <c r="BK66" s="117"/>
      <c r="BL66" s="117"/>
      <c r="BM66" s="117"/>
      <c r="BN66" s="117"/>
      <c r="BO66" s="117"/>
      <c r="BP66" s="117"/>
      <c r="BQ66" s="117"/>
      <c r="BR66" s="117"/>
      <c r="BS66" s="117"/>
      <c r="BT66" s="117"/>
      <c r="BU66" s="117"/>
      <c r="BV66" s="117"/>
      <c r="BW66" s="117"/>
      <c r="BX66" s="117"/>
      <c r="BY66" s="117"/>
      <c r="BZ66" s="117"/>
      <c r="CA66" s="117"/>
      <c r="CB66" s="117"/>
      <c r="CC66" s="117"/>
      <c r="CD66" s="117"/>
      <c r="CE66" s="117"/>
    </row>
    <row r="67" spans="2:83" s="86" customFormat="1" x14ac:dyDescent="0.2">
      <c r="B67" s="117"/>
      <c r="C67" s="117"/>
      <c r="D67" s="117"/>
      <c r="E67" s="117"/>
      <c r="F67" s="117"/>
      <c r="G67" s="117"/>
      <c r="H67" s="117"/>
      <c r="I67" s="117"/>
      <c r="J67" s="117"/>
      <c r="K67" s="6"/>
      <c r="L67" s="6"/>
      <c r="M67" s="6"/>
      <c r="N67" s="117"/>
      <c r="O67" s="117"/>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17"/>
      <c r="AR67" s="117"/>
      <c r="AS67" s="117"/>
      <c r="AT67" s="117"/>
      <c r="AU67" s="117"/>
      <c r="AV67" s="117"/>
      <c r="AW67" s="117"/>
      <c r="AX67" s="117"/>
      <c r="AY67" s="117"/>
      <c r="AZ67" s="117"/>
      <c r="BA67" s="117"/>
      <c r="BB67" s="117"/>
      <c r="BC67" s="117"/>
      <c r="BD67" s="117"/>
      <c r="BE67" s="117"/>
      <c r="BF67" s="117"/>
      <c r="BG67" s="117"/>
      <c r="BH67" s="117"/>
      <c r="BI67" s="117"/>
      <c r="BJ67" s="117"/>
      <c r="BK67" s="117"/>
      <c r="BL67" s="117"/>
      <c r="BM67" s="117"/>
      <c r="BN67" s="117"/>
      <c r="BO67" s="117"/>
      <c r="BP67" s="117"/>
      <c r="BQ67" s="117"/>
      <c r="BR67" s="117"/>
      <c r="BS67" s="117"/>
      <c r="BT67" s="117"/>
      <c r="BU67" s="117"/>
      <c r="BV67" s="117"/>
      <c r="BW67" s="117"/>
      <c r="BX67" s="117"/>
      <c r="BY67" s="117"/>
      <c r="BZ67" s="117"/>
      <c r="CA67" s="117"/>
      <c r="CB67" s="117"/>
      <c r="CC67" s="117"/>
      <c r="CD67" s="117"/>
      <c r="CE67" s="117"/>
    </row>
    <row r="68" spans="2:83" s="86" customFormat="1" x14ac:dyDescent="0.2">
      <c r="B68" s="117"/>
      <c r="C68" s="117"/>
      <c r="D68" s="117"/>
      <c r="E68" s="117"/>
      <c r="F68" s="117"/>
      <c r="G68" s="117"/>
      <c r="H68" s="117"/>
      <c r="I68" s="117"/>
      <c r="J68" s="117"/>
      <c r="K68" s="6"/>
      <c r="L68" s="6"/>
      <c r="M68" s="6"/>
      <c r="N68" s="117"/>
      <c r="O68" s="117"/>
      <c r="P68" s="117"/>
      <c r="Q68" s="117"/>
      <c r="R68" s="117"/>
      <c r="S68" s="117"/>
      <c r="T68" s="117"/>
      <c r="U68" s="117"/>
      <c r="V68" s="117"/>
      <c r="W68" s="117"/>
      <c r="X68" s="117"/>
      <c r="Y68" s="117"/>
      <c r="Z68" s="117"/>
      <c r="AA68" s="117"/>
      <c r="AB68" s="117"/>
      <c r="AC68" s="117"/>
      <c r="AD68" s="117"/>
      <c r="AE68" s="117"/>
      <c r="AF68" s="117"/>
      <c r="AG68" s="117"/>
      <c r="AH68" s="117"/>
      <c r="AI68" s="117"/>
      <c r="AJ68" s="117"/>
      <c r="AK68" s="117"/>
      <c r="AL68" s="117"/>
      <c r="AM68" s="117"/>
      <c r="AN68" s="117"/>
      <c r="AO68" s="117"/>
      <c r="AP68" s="117"/>
      <c r="AQ68" s="117"/>
      <c r="AR68" s="117"/>
      <c r="AS68" s="117"/>
      <c r="AT68" s="117"/>
      <c r="AU68" s="117"/>
      <c r="AV68" s="117"/>
      <c r="AW68" s="117"/>
      <c r="AX68" s="117"/>
      <c r="AY68" s="117"/>
      <c r="AZ68" s="117"/>
      <c r="BA68" s="117"/>
      <c r="BB68" s="117"/>
      <c r="BC68" s="117"/>
      <c r="BD68" s="117"/>
      <c r="BE68" s="117"/>
      <c r="BF68" s="117"/>
      <c r="BG68" s="117"/>
      <c r="BH68" s="117"/>
      <c r="BI68" s="117"/>
      <c r="BJ68" s="117"/>
      <c r="BK68" s="117"/>
      <c r="BL68" s="117"/>
      <c r="BM68" s="117"/>
      <c r="BN68" s="117"/>
      <c r="BO68" s="117"/>
      <c r="BP68" s="117"/>
      <c r="BQ68" s="117"/>
      <c r="BR68" s="117"/>
      <c r="BS68" s="117"/>
      <c r="BT68" s="117"/>
      <c r="BU68" s="117"/>
      <c r="BV68" s="117"/>
      <c r="BW68" s="117"/>
      <c r="BX68" s="117"/>
      <c r="BY68" s="117"/>
      <c r="BZ68" s="117"/>
      <c r="CA68" s="117"/>
      <c r="CB68" s="117"/>
      <c r="CC68" s="117"/>
      <c r="CD68" s="117"/>
      <c r="CE68" s="117"/>
    </row>
    <row r="69" spans="2:83" s="86" customFormat="1" x14ac:dyDescent="0.2">
      <c r="B69" s="117"/>
      <c r="C69" s="117"/>
      <c r="D69" s="117"/>
      <c r="E69" s="117"/>
      <c r="F69" s="117"/>
      <c r="G69" s="117"/>
      <c r="H69" s="117"/>
      <c r="I69" s="117"/>
      <c r="J69" s="117"/>
      <c r="K69" s="6"/>
      <c r="L69" s="6"/>
      <c r="M69" s="6"/>
      <c r="N69" s="117"/>
      <c r="O69" s="117"/>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17"/>
      <c r="AV69" s="117"/>
      <c r="AW69" s="117"/>
      <c r="AX69" s="117"/>
      <c r="AY69" s="117"/>
      <c r="AZ69" s="117"/>
      <c r="BA69" s="117"/>
      <c r="BB69" s="117"/>
      <c r="BC69" s="117"/>
      <c r="BD69" s="117"/>
      <c r="BE69" s="117"/>
      <c r="BF69" s="117"/>
      <c r="BG69" s="117"/>
      <c r="BH69" s="117"/>
      <c r="BI69" s="117"/>
      <c r="BJ69" s="117"/>
      <c r="BK69" s="117"/>
      <c r="BL69" s="117"/>
      <c r="BM69" s="117"/>
      <c r="BN69" s="117"/>
      <c r="BO69" s="117"/>
      <c r="BP69" s="117"/>
      <c r="BQ69" s="117"/>
      <c r="BR69" s="117"/>
      <c r="BS69" s="117"/>
      <c r="BT69" s="117"/>
      <c r="BU69" s="117"/>
      <c r="BV69" s="117"/>
      <c r="BW69" s="117"/>
      <c r="BX69" s="117"/>
      <c r="BY69" s="117"/>
      <c r="BZ69" s="117"/>
      <c r="CA69" s="117"/>
      <c r="CB69" s="117"/>
      <c r="CC69" s="117"/>
      <c r="CD69" s="117"/>
      <c r="CE69" s="117"/>
    </row>
    <row r="70" spans="2:83" s="86" customFormat="1" x14ac:dyDescent="0.2">
      <c r="B70" s="117"/>
      <c r="C70" s="117"/>
      <c r="D70" s="117"/>
      <c r="E70" s="117"/>
      <c r="F70" s="117"/>
      <c r="G70" s="117"/>
      <c r="H70" s="117"/>
      <c r="I70" s="117"/>
      <c r="J70" s="117"/>
      <c r="K70" s="6"/>
      <c r="L70" s="6"/>
      <c r="M70" s="6"/>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17"/>
      <c r="AV70" s="117"/>
      <c r="AW70" s="117"/>
      <c r="AX70" s="117"/>
      <c r="AY70" s="117"/>
      <c r="AZ70" s="117"/>
      <c r="BA70" s="117"/>
      <c r="BB70" s="117"/>
      <c r="BC70" s="117"/>
      <c r="BD70" s="117"/>
      <c r="BE70" s="117"/>
      <c r="BF70" s="117"/>
      <c r="BG70" s="117"/>
      <c r="BH70" s="117"/>
      <c r="BI70" s="117"/>
      <c r="BJ70" s="117"/>
      <c r="BK70" s="117"/>
      <c r="BL70" s="117"/>
      <c r="BM70" s="117"/>
      <c r="BN70" s="117"/>
      <c r="BO70" s="117"/>
      <c r="BP70" s="117"/>
      <c r="BQ70" s="117"/>
      <c r="BR70" s="117"/>
      <c r="BS70" s="117"/>
      <c r="BT70" s="117"/>
      <c r="BU70" s="117"/>
      <c r="BV70" s="117"/>
      <c r="BW70" s="117"/>
      <c r="BX70" s="117"/>
      <c r="BY70" s="117"/>
      <c r="BZ70" s="117"/>
      <c r="CA70" s="117"/>
      <c r="CB70" s="117"/>
      <c r="CC70" s="117"/>
      <c r="CD70" s="117"/>
      <c r="CE70" s="117"/>
    </row>
    <row r="71" spans="2:83" s="86" customFormat="1" x14ac:dyDescent="0.2">
      <c r="B71" s="117"/>
      <c r="C71" s="117"/>
      <c r="D71" s="117"/>
      <c r="E71" s="117"/>
      <c r="F71" s="117"/>
      <c r="G71" s="117"/>
      <c r="H71" s="117"/>
      <c r="I71" s="117"/>
      <c r="J71" s="117"/>
      <c r="K71" s="6"/>
      <c r="L71" s="6"/>
      <c r="M71" s="6"/>
      <c r="N71" s="117"/>
      <c r="O71" s="117"/>
      <c r="P71" s="117"/>
      <c r="Q71" s="117"/>
      <c r="R71" s="117"/>
      <c r="S71" s="117"/>
      <c r="T71" s="117"/>
      <c r="U71" s="117"/>
      <c r="V71" s="117"/>
      <c r="W71" s="117"/>
      <c r="X71" s="117"/>
      <c r="Y71" s="117"/>
      <c r="Z71" s="117"/>
      <c r="AA71" s="117"/>
      <c r="AB71" s="117"/>
      <c r="AC71" s="117"/>
      <c r="AD71" s="117"/>
      <c r="AE71" s="117"/>
      <c r="AF71" s="117"/>
      <c r="AG71" s="117"/>
      <c r="AH71" s="117"/>
      <c r="AI71" s="117"/>
      <c r="AJ71" s="117"/>
      <c r="AK71" s="117"/>
      <c r="AL71" s="117"/>
      <c r="AM71" s="117"/>
      <c r="AN71" s="117"/>
      <c r="AO71" s="117"/>
      <c r="AP71" s="117"/>
      <c r="AQ71" s="117"/>
      <c r="AR71" s="117"/>
      <c r="AS71" s="117"/>
      <c r="AT71" s="117"/>
      <c r="AU71" s="117"/>
      <c r="AV71" s="117"/>
      <c r="AW71" s="117"/>
      <c r="AX71" s="117"/>
      <c r="AY71" s="117"/>
      <c r="AZ71" s="117"/>
      <c r="BA71" s="117"/>
      <c r="BB71" s="117"/>
      <c r="BC71" s="117"/>
      <c r="BD71" s="117"/>
      <c r="BE71" s="117"/>
      <c r="BF71" s="117"/>
      <c r="BG71" s="117"/>
      <c r="BH71" s="117"/>
      <c r="BI71" s="117"/>
      <c r="BJ71" s="117"/>
      <c r="BK71" s="117"/>
      <c r="BL71" s="117"/>
      <c r="BM71" s="117"/>
      <c r="BN71" s="117"/>
      <c r="BO71" s="117"/>
      <c r="BP71" s="117"/>
      <c r="BQ71" s="117"/>
      <c r="BR71" s="117"/>
      <c r="BS71" s="117"/>
      <c r="BT71" s="117"/>
      <c r="BU71" s="117"/>
      <c r="BV71" s="117"/>
      <c r="BW71" s="117"/>
      <c r="BX71" s="117"/>
      <c r="BY71" s="117"/>
      <c r="BZ71" s="117"/>
      <c r="CA71" s="117"/>
      <c r="CB71" s="117"/>
      <c r="CC71" s="117"/>
      <c r="CD71" s="117"/>
      <c r="CE71" s="117"/>
    </row>
    <row r="72" spans="2:83" s="86" customFormat="1" x14ac:dyDescent="0.2">
      <c r="B72" s="117"/>
      <c r="C72" s="117"/>
      <c r="D72" s="117"/>
      <c r="E72" s="117"/>
      <c r="F72" s="117"/>
      <c r="G72" s="117"/>
      <c r="H72" s="117"/>
      <c r="I72" s="117"/>
      <c r="J72" s="117"/>
      <c r="K72" s="6"/>
      <c r="L72" s="6"/>
      <c r="M72" s="6"/>
      <c r="N72" s="117"/>
      <c r="O72" s="117"/>
      <c r="P72" s="117"/>
      <c r="Q72" s="117"/>
      <c r="R72" s="117"/>
      <c r="S72" s="117"/>
      <c r="T72" s="117"/>
      <c r="U72" s="117"/>
      <c r="V72" s="117"/>
      <c r="W72" s="117"/>
      <c r="X72" s="117"/>
      <c r="Y72" s="117"/>
      <c r="Z72" s="117"/>
      <c r="AA72" s="117"/>
      <c r="AB72" s="117"/>
      <c r="AC72" s="117"/>
      <c r="AD72" s="117"/>
      <c r="AE72" s="117"/>
      <c r="AF72" s="117"/>
      <c r="AG72" s="117"/>
      <c r="AH72" s="117"/>
      <c r="AI72" s="117"/>
      <c r="AJ72" s="117"/>
      <c r="AK72" s="117"/>
      <c r="AL72" s="117"/>
      <c r="AM72" s="117"/>
      <c r="AN72" s="117"/>
      <c r="AO72" s="117"/>
      <c r="AP72" s="117"/>
      <c r="AQ72" s="117"/>
      <c r="AR72" s="117"/>
      <c r="AS72" s="117"/>
      <c r="AT72" s="117"/>
      <c r="AU72" s="117"/>
      <c r="AV72" s="117"/>
      <c r="AW72" s="117"/>
      <c r="AX72" s="117"/>
      <c r="AY72" s="117"/>
      <c r="AZ72" s="117"/>
      <c r="BA72" s="117"/>
      <c r="BB72" s="117"/>
      <c r="BC72" s="117"/>
      <c r="BD72" s="117"/>
      <c r="BE72" s="117"/>
      <c r="BF72" s="117"/>
      <c r="BG72" s="117"/>
      <c r="BH72" s="117"/>
      <c r="BI72" s="117"/>
      <c r="BJ72" s="117"/>
      <c r="BK72" s="117"/>
      <c r="BL72" s="117"/>
      <c r="BM72" s="117"/>
      <c r="BN72" s="117"/>
      <c r="BO72" s="117"/>
      <c r="BP72" s="117"/>
      <c r="BQ72" s="117"/>
      <c r="BR72" s="117"/>
      <c r="BS72" s="117"/>
      <c r="BT72" s="117"/>
      <c r="BU72" s="117"/>
      <c r="BV72" s="117"/>
      <c r="BW72" s="117"/>
      <c r="BX72" s="117"/>
      <c r="BY72" s="117"/>
      <c r="BZ72" s="117"/>
      <c r="CA72" s="117"/>
      <c r="CB72" s="117"/>
      <c r="CC72" s="117"/>
      <c r="CD72" s="117"/>
      <c r="CE72" s="117"/>
    </row>
    <row r="73" spans="2:83" s="86" customFormat="1" x14ac:dyDescent="0.2">
      <c r="B73" s="117"/>
      <c r="C73" s="117"/>
      <c r="D73" s="117"/>
      <c r="E73" s="117"/>
      <c r="F73" s="117"/>
      <c r="G73" s="117"/>
      <c r="H73" s="117"/>
      <c r="I73" s="117"/>
      <c r="J73" s="117"/>
      <c r="K73" s="6"/>
      <c r="L73" s="6"/>
      <c r="M73" s="6"/>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17"/>
      <c r="AN73" s="117"/>
      <c r="AO73" s="117"/>
      <c r="AP73" s="117"/>
      <c r="AQ73" s="117"/>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row>
    <row r="74" spans="2:83" s="86" customFormat="1" x14ac:dyDescent="0.2">
      <c r="B74" s="117"/>
      <c r="C74" s="117"/>
      <c r="D74" s="117"/>
      <c r="E74" s="117"/>
      <c r="F74" s="117"/>
      <c r="G74" s="117"/>
      <c r="H74" s="117"/>
      <c r="I74" s="117"/>
      <c r="J74" s="117"/>
      <c r="K74" s="6"/>
      <c r="L74" s="6"/>
      <c r="M74" s="6"/>
      <c r="N74" s="117"/>
      <c r="O74" s="117"/>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row>
    <row r="75" spans="2:83" s="86" customFormat="1" x14ac:dyDescent="0.2">
      <c r="B75" s="117"/>
      <c r="C75" s="117"/>
      <c r="D75" s="117"/>
      <c r="E75" s="117"/>
      <c r="F75" s="117"/>
      <c r="G75" s="117"/>
      <c r="H75" s="117"/>
      <c r="I75" s="117"/>
      <c r="J75" s="117"/>
      <c r="K75" s="6"/>
      <c r="L75" s="6"/>
      <c r="M75" s="6"/>
      <c r="N75" s="117"/>
      <c r="O75" s="117"/>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row>
    <row r="76" spans="2:83" s="86" customFormat="1" x14ac:dyDescent="0.2">
      <c r="B76" s="117"/>
      <c r="C76" s="117"/>
      <c r="D76" s="117"/>
      <c r="E76" s="117"/>
      <c r="F76" s="117"/>
      <c r="G76" s="117"/>
      <c r="H76" s="117"/>
      <c r="I76" s="117"/>
      <c r="J76" s="117"/>
      <c r="K76" s="6"/>
      <c r="L76" s="6"/>
      <c r="M76" s="6"/>
      <c r="N76" s="117"/>
      <c r="O76" s="117"/>
      <c r="P76" s="117"/>
      <c r="Q76" s="117"/>
      <c r="R76" s="117"/>
      <c r="S76" s="117"/>
      <c r="T76" s="117"/>
      <c r="U76" s="117"/>
      <c r="V76" s="117"/>
      <c r="W76" s="117"/>
      <c r="X76" s="117"/>
      <c r="Y76" s="117"/>
      <c r="Z76" s="117"/>
      <c r="AA76" s="117"/>
      <c r="AB76" s="117"/>
      <c r="AC76" s="117"/>
      <c r="AD76" s="117"/>
      <c r="AE76" s="117"/>
      <c r="AF76" s="117"/>
      <c r="AG76" s="117"/>
      <c r="AH76" s="117"/>
      <c r="AI76" s="117"/>
      <c r="AJ76" s="117"/>
      <c r="AK76" s="117"/>
      <c r="AL76" s="117"/>
      <c r="AM76" s="117"/>
      <c r="AN76" s="117"/>
      <c r="AO76" s="117"/>
      <c r="AP76" s="117"/>
      <c r="AQ76" s="117"/>
      <c r="AR76" s="117"/>
      <c r="AS76" s="117"/>
      <c r="AT76" s="117"/>
      <c r="AU76" s="117"/>
      <c r="AV76" s="117"/>
      <c r="AW76" s="117"/>
      <c r="AX76" s="117"/>
      <c r="AY76" s="117"/>
      <c r="AZ76" s="117"/>
      <c r="BA76" s="117"/>
      <c r="BB76" s="117"/>
      <c r="BC76" s="117"/>
      <c r="BD76" s="117"/>
      <c r="BE76" s="117"/>
      <c r="BF76" s="117"/>
      <c r="BG76" s="117"/>
      <c r="BH76" s="117"/>
      <c r="BI76" s="117"/>
      <c r="BJ76" s="117"/>
      <c r="BK76" s="117"/>
      <c r="BL76" s="117"/>
      <c r="BM76" s="117"/>
      <c r="BN76" s="117"/>
      <c r="BO76" s="117"/>
      <c r="BP76" s="117"/>
      <c r="BQ76" s="117"/>
      <c r="BR76" s="117"/>
      <c r="BS76" s="117"/>
      <c r="BT76" s="117"/>
      <c r="BU76" s="117"/>
      <c r="BV76" s="117"/>
      <c r="BW76" s="117"/>
      <c r="BX76" s="117"/>
      <c r="BY76" s="117"/>
      <c r="BZ76" s="117"/>
      <c r="CA76" s="117"/>
      <c r="CB76" s="117"/>
      <c r="CC76" s="117"/>
      <c r="CD76" s="117"/>
      <c r="CE76" s="117"/>
    </row>
    <row r="77" spans="2:83" s="86" customFormat="1" x14ac:dyDescent="0.2">
      <c r="B77" s="117"/>
      <c r="C77" s="117"/>
      <c r="D77" s="117"/>
      <c r="E77" s="117"/>
      <c r="F77" s="117"/>
      <c r="G77" s="117"/>
      <c r="H77" s="117"/>
      <c r="I77" s="117"/>
      <c r="J77" s="117"/>
      <c r="K77" s="6"/>
      <c r="L77" s="6"/>
      <c r="M77" s="6"/>
      <c r="N77" s="117"/>
      <c r="O77" s="117"/>
      <c r="P77" s="117"/>
      <c r="Q77" s="117"/>
      <c r="R77" s="117"/>
      <c r="S77" s="117"/>
      <c r="T77" s="117"/>
      <c r="U77" s="117"/>
      <c r="V77" s="117"/>
      <c r="W77" s="117"/>
      <c r="X77" s="117"/>
      <c r="Y77" s="117"/>
      <c r="Z77" s="117"/>
      <c r="AA77" s="117"/>
      <c r="AB77" s="117"/>
      <c r="AC77" s="117"/>
      <c r="AD77" s="117"/>
      <c r="AE77" s="117"/>
      <c r="AF77" s="117"/>
      <c r="AG77" s="117"/>
      <c r="AH77" s="117"/>
      <c r="AI77" s="117"/>
      <c r="AJ77" s="117"/>
      <c r="AK77" s="117"/>
      <c r="AL77" s="117"/>
      <c r="AM77" s="117"/>
      <c r="AN77" s="117"/>
      <c r="AO77" s="117"/>
      <c r="AP77" s="117"/>
      <c r="AQ77" s="117"/>
      <c r="AR77" s="117"/>
      <c r="AS77" s="117"/>
      <c r="AT77" s="117"/>
      <c r="AU77" s="117"/>
      <c r="AV77" s="117"/>
      <c r="AW77" s="117"/>
      <c r="AX77" s="117"/>
      <c r="AY77" s="117"/>
      <c r="AZ77" s="117"/>
      <c r="BA77" s="117"/>
      <c r="BB77" s="117"/>
      <c r="BC77" s="117"/>
      <c r="BD77" s="117"/>
      <c r="BE77" s="117"/>
      <c r="BF77" s="117"/>
      <c r="BG77" s="117"/>
      <c r="BH77" s="117"/>
      <c r="BI77" s="117"/>
      <c r="BJ77" s="117"/>
      <c r="BK77" s="117"/>
      <c r="BL77" s="117"/>
      <c r="BM77" s="117"/>
      <c r="BN77" s="117"/>
      <c r="BO77" s="117"/>
      <c r="BP77" s="117"/>
      <c r="BQ77" s="117"/>
      <c r="BR77" s="117"/>
      <c r="BS77" s="117"/>
      <c r="BT77" s="117"/>
      <c r="BU77" s="117"/>
      <c r="BV77" s="117"/>
      <c r="BW77" s="117"/>
      <c r="BX77" s="117"/>
      <c r="BY77" s="117"/>
      <c r="BZ77" s="117"/>
      <c r="CA77" s="117"/>
      <c r="CB77" s="117"/>
      <c r="CC77" s="117"/>
      <c r="CD77" s="117"/>
      <c r="CE77" s="117"/>
    </row>
    <row r="78" spans="2:83" s="86" customFormat="1" x14ac:dyDescent="0.2">
      <c r="B78" s="117"/>
      <c r="C78" s="117"/>
      <c r="D78" s="117"/>
      <c r="E78" s="117"/>
      <c r="F78" s="117"/>
      <c r="G78" s="117"/>
      <c r="H78" s="117"/>
      <c r="I78" s="117"/>
      <c r="J78" s="117"/>
      <c r="K78" s="6"/>
      <c r="L78" s="6"/>
      <c r="M78" s="6"/>
      <c r="N78" s="117"/>
      <c r="O78" s="117"/>
      <c r="P78" s="117"/>
      <c r="Q78" s="117"/>
      <c r="R78" s="117"/>
      <c r="S78" s="117"/>
      <c r="T78" s="117"/>
      <c r="U78" s="117"/>
      <c r="V78" s="117"/>
      <c r="W78" s="117"/>
      <c r="X78" s="117"/>
      <c r="Y78" s="117"/>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7"/>
      <c r="BE78" s="117"/>
      <c r="BF78" s="117"/>
      <c r="BG78" s="117"/>
      <c r="BH78" s="117"/>
      <c r="BI78" s="117"/>
      <c r="BJ78" s="117"/>
      <c r="BK78" s="117"/>
      <c r="BL78" s="117"/>
      <c r="BM78" s="117"/>
      <c r="BN78" s="117"/>
      <c r="BO78" s="117"/>
      <c r="BP78" s="117"/>
      <c r="BQ78" s="117"/>
      <c r="BR78" s="117"/>
      <c r="BS78" s="117"/>
      <c r="BT78" s="117"/>
      <c r="BU78" s="117"/>
      <c r="BV78" s="117"/>
      <c r="BW78" s="117"/>
      <c r="BX78" s="117"/>
      <c r="BY78" s="117"/>
      <c r="BZ78" s="117"/>
      <c r="CA78" s="117"/>
      <c r="CB78" s="117"/>
      <c r="CC78" s="117"/>
      <c r="CD78" s="117"/>
      <c r="CE78" s="117"/>
    </row>
    <row r="79" spans="2:83" s="86" customFormat="1" x14ac:dyDescent="0.2">
      <c r="B79" s="117"/>
      <c r="C79" s="117"/>
      <c r="D79" s="117"/>
      <c r="E79" s="117"/>
      <c r="F79" s="117"/>
      <c r="G79" s="117"/>
      <c r="H79" s="117"/>
      <c r="I79" s="117"/>
      <c r="J79" s="117"/>
      <c r="K79" s="6"/>
      <c r="L79" s="6"/>
      <c r="M79" s="6"/>
      <c r="N79" s="117"/>
      <c r="O79" s="117"/>
      <c r="P79" s="117"/>
      <c r="Q79" s="117"/>
      <c r="R79" s="117"/>
      <c r="S79" s="117"/>
      <c r="T79" s="117"/>
      <c r="U79" s="117"/>
      <c r="V79" s="117"/>
      <c r="W79" s="117"/>
      <c r="X79" s="117"/>
      <c r="Y79" s="117"/>
      <c r="Z79" s="117"/>
      <c r="AA79" s="117"/>
      <c r="AB79" s="117"/>
      <c r="AC79" s="117"/>
      <c r="AD79" s="117"/>
      <c r="AE79" s="117"/>
      <c r="AF79" s="117"/>
      <c r="AG79" s="117"/>
      <c r="AH79" s="117"/>
      <c r="AI79" s="117"/>
      <c r="AJ79" s="117"/>
      <c r="AK79" s="117"/>
      <c r="AL79" s="117"/>
      <c r="AM79" s="117"/>
      <c r="AN79" s="117"/>
      <c r="AO79" s="117"/>
      <c r="AP79" s="117"/>
      <c r="AQ79" s="117"/>
      <c r="AR79" s="117"/>
      <c r="AS79" s="117"/>
      <c r="AT79" s="117"/>
      <c r="AU79" s="117"/>
      <c r="AV79" s="117"/>
      <c r="AW79" s="117"/>
      <c r="AX79" s="117"/>
      <c r="AY79" s="117"/>
      <c r="AZ79" s="117"/>
      <c r="BA79" s="117"/>
      <c r="BB79" s="117"/>
      <c r="BC79" s="117"/>
      <c r="BD79" s="117"/>
      <c r="BE79" s="117"/>
      <c r="BF79" s="117"/>
      <c r="BG79" s="117"/>
      <c r="BH79" s="117"/>
      <c r="BI79" s="117"/>
      <c r="BJ79" s="117"/>
      <c r="BK79" s="117"/>
      <c r="BL79" s="117"/>
      <c r="BM79" s="117"/>
      <c r="BN79" s="117"/>
      <c r="BO79" s="117"/>
      <c r="BP79" s="117"/>
      <c r="BQ79" s="117"/>
      <c r="BR79" s="117"/>
      <c r="BS79" s="117"/>
      <c r="BT79" s="117"/>
      <c r="BU79" s="117"/>
      <c r="BV79" s="117"/>
      <c r="BW79" s="117"/>
      <c r="BX79" s="117"/>
      <c r="BY79" s="117"/>
      <c r="BZ79" s="117"/>
      <c r="CA79" s="117"/>
      <c r="CB79" s="117"/>
      <c r="CC79" s="117"/>
      <c r="CD79" s="117"/>
      <c r="CE79" s="117"/>
    </row>
    <row r="80" spans="2:83" s="86" customFormat="1" x14ac:dyDescent="0.2">
      <c r="B80" s="117"/>
      <c r="C80" s="117"/>
      <c r="D80" s="117"/>
      <c r="E80" s="117"/>
      <c r="F80" s="117"/>
      <c r="G80" s="117"/>
      <c r="H80" s="117"/>
      <c r="I80" s="117"/>
      <c r="J80" s="117"/>
      <c r="K80" s="6"/>
      <c r="L80" s="6"/>
      <c r="M80" s="6"/>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row>
    <row r="81" spans="2:83" s="86" customFormat="1" x14ac:dyDescent="0.2">
      <c r="B81" s="117"/>
      <c r="C81" s="117"/>
      <c r="D81" s="117"/>
      <c r="E81" s="117"/>
      <c r="F81" s="117"/>
      <c r="G81" s="117"/>
      <c r="H81" s="117"/>
      <c r="I81" s="117"/>
      <c r="J81" s="117"/>
      <c r="K81" s="6"/>
      <c r="L81" s="6"/>
      <c r="M81" s="6"/>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7"/>
      <c r="AP81" s="117"/>
      <c r="AQ81" s="117"/>
      <c r="AR81" s="117"/>
      <c r="AS81" s="117"/>
      <c r="AT81" s="117"/>
      <c r="AU81" s="117"/>
      <c r="AV81" s="117"/>
      <c r="AW81" s="117"/>
      <c r="AX81" s="117"/>
      <c r="AY81" s="117"/>
      <c r="AZ81" s="117"/>
      <c r="BA81" s="117"/>
      <c r="BB81" s="117"/>
      <c r="BC81" s="117"/>
      <c r="BD81" s="117"/>
      <c r="BE81" s="117"/>
      <c r="BF81" s="117"/>
      <c r="BG81" s="117"/>
      <c r="BH81" s="117"/>
      <c r="BI81" s="117"/>
      <c r="BJ81" s="117"/>
      <c r="BK81" s="117"/>
      <c r="BL81" s="117"/>
      <c r="BM81" s="117"/>
      <c r="BN81" s="117"/>
      <c r="BO81" s="117"/>
      <c r="BP81" s="117"/>
      <c r="BQ81" s="117"/>
      <c r="BR81" s="117"/>
      <c r="BS81" s="117"/>
      <c r="BT81" s="117"/>
      <c r="BU81" s="117"/>
      <c r="BV81" s="117"/>
      <c r="BW81" s="117"/>
      <c r="BX81" s="117"/>
      <c r="BY81" s="117"/>
      <c r="BZ81" s="117"/>
      <c r="CA81" s="117"/>
      <c r="CB81" s="117"/>
      <c r="CC81" s="117"/>
      <c r="CD81" s="117"/>
      <c r="CE81" s="117"/>
    </row>
    <row r="82" spans="2:83" s="86" customFormat="1" x14ac:dyDescent="0.2">
      <c r="B82" s="117"/>
      <c r="C82" s="117"/>
      <c r="D82" s="117"/>
      <c r="E82" s="117"/>
      <c r="F82" s="117"/>
      <c r="G82" s="117"/>
      <c r="H82" s="117"/>
      <c r="I82" s="117"/>
      <c r="J82" s="117"/>
      <c r="K82" s="6"/>
      <c r="L82" s="6"/>
      <c r="M82" s="6"/>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row>
    <row r="83" spans="2:83" s="86" customFormat="1" x14ac:dyDescent="0.2">
      <c r="B83" s="117"/>
      <c r="C83" s="117"/>
      <c r="D83" s="117"/>
      <c r="E83" s="117"/>
      <c r="F83" s="117"/>
      <c r="G83" s="117"/>
      <c r="H83" s="117"/>
      <c r="I83" s="117"/>
      <c r="J83" s="117"/>
      <c r="K83" s="6"/>
      <c r="L83" s="6"/>
      <c r="M83" s="6"/>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row>
    <row r="84" spans="2:83" s="86" customFormat="1" x14ac:dyDescent="0.2">
      <c r="B84" s="117"/>
      <c r="C84" s="117"/>
      <c r="D84" s="117"/>
      <c r="E84" s="117"/>
      <c r="F84" s="117"/>
      <c r="G84" s="117"/>
      <c r="H84" s="117"/>
      <c r="I84" s="117"/>
      <c r="J84" s="117"/>
      <c r="K84" s="6"/>
      <c r="L84" s="6"/>
      <c r="M84" s="6"/>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7"/>
      <c r="AX84" s="117"/>
      <c r="AY84" s="117"/>
      <c r="AZ84" s="117"/>
      <c r="BA84" s="117"/>
      <c r="BB84" s="117"/>
      <c r="BC84" s="117"/>
      <c r="BD84" s="117"/>
      <c r="BE84" s="117"/>
      <c r="BF84" s="117"/>
      <c r="BG84" s="117"/>
      <c r="BH84" s="117"/>
      <c r="BI84" s="117"/>
      <c r="BJ84" s="117"/>
      <c r="BK84" s="117"/>
      <c r="BL84" s="117"/>
      <c r="BM84" s="117"/>
      <c r="BN84" s="117"/>
      <c r="BO84" s="117"/>
      <c r="BP84" s="117"/>
      <c r="BQ84" s="117"/>
      <c r="BR84" s="117"/>
      <c r="BS84" s="117"/>
      <c r="BT84" s="117"/>
      <c r="BU84" s="117"/>
      <c r="BV84" s="117"/>
      <c r="BW84" s="117"/>
      <c r="BX84" s="117"/>
      <c r="BY84" s="117"/>
      <c r="BZ84" s="117"/>
      <c r="CA84" s="117"/>
      <c r="CB84" s="117"/>
      <c r="CC84" s="117"/>
      <c r="CD84" s="117"/>
      <c r="CE84" s="117"/>
    </row>
    <row r="85" spans="2:83" s="86" customFormat="1" x14ac:dyDescent="0.2">
      <c r="B85" s="117"/>
      <c r="C85" s="117"/>
      <c r="D85" s="117"/>
      <c r="E85" s="117"/>
      <c r="F85" s="117"/>
      <c r="G85" s="117"/>
      <c r="H85" s="117"/>
      <c r="I85" s="117"/>
      <c r="J85" s="117"/>
      <c r="K85" s="6"/>
      <c r="L85" s="6"/>
      <c r="M85" s="6"/>
      <c r="N85" s="117"/>
      <c r="O85" s="117"/>
      <c r="P85" s="117"/>
      <c r="Q85" s="117"/>
      <c r="R85" s="117"/>
      <c r="S85" s="117"/>
      <c r="T85" s="117"/>
      <c r="U85" s="117"/>
      <c r="V85" s="117"/>
      <c r="W85" s="117"/>
      <c r="X85" s="117"/>
      <c r="Y85" s="117"/>
      <c r="Z85" s="117"/>
      <c r="AA85" s="117"/>
      <c r="AB85" s="117"/>
      <c r="AC85" s="117"/>
      <c r="AD85" s="117"/>
      <c r="AE85" s="117"/>
      <c r="AF85" s="117"/>
      <c r="AG85" s="117"/>
      <c r="AH85" s="117"/>
      <c r="AI85" s="117"/>
      <c r="AJ85" s="117"/>
      <c r="AK85" s="117"/>
      <c r="AL85" s="117"/>
      <c r="AM85" s="117"/>
      <c r="AN85" s="117"/>
      <c r="AO85" s="117"/>
      <c r="AP85" s="117"/>
      <c r="AQ85" s="117"/>
      <c r="AR85" s="117"/>
      <c r="AS85" s="117"/>
      <c r="AT85" s="117"/>
      <c r="AU85" s="117"/>
      <c r="AV85" s="117"/>
      <c r="AW85" s="117"/>
      <c r="AX85" s="117"/>
      <c r="AY85" s="117"/>
      <c r="AZ85" s="117"/>
      <c r="BA85" s="117"/>
      <c r="BB85" s="117"/>
      <c r="BC85" s="117"/>
      <c r="BD85" s="117"/>
      <c r="BE85" s="117"/>
      <c r="BF85" s="117"/>
      <c r="BG85" s="117"/>
      <c r="BH85" s="117"/>
      <c r="BI85" s="117"/>
      <c r="BJ85" s="117"/>
      <c r="BK85" s="117"/>
      <c r="BL85" s="117"/>
      <c r="BM85" s="117"/>
      <c r="BN85" s="117"/>
      <c r="BO85" s="117"/>
      <c r="BP85" s="117"/>
      <c r="BQ85" s="117"/>
      <c r="BR85" s="117"/>
      <c r="BS85" s="117"/>
      <c r="BT85" s="117"/>
      <c r="BU85" s="117"/>
      <c r="BV85" s="117"/>
      <c r="BW85" s="117"/>
      <c r="BX85" s="117"/>
      <c r="BY85" s="117"/>
      <c r="BZ85" s="117"/>
      <c r="CA85" s="117"/>
      <c r="CB85" s="117"/>
      <c r="CC85" s="117"/>
      <c r="CD85" s="117"/>
      <c r="CE85" s="117"/>
    </row>
    <row r="86" spans="2:83" s="86" customFormat="1" x14ac:dyDescent="0.2">
      <c r="B86" s="117"/>
      <c r="C86" s="117"/>
      <c r="D86" s="117"/>
      <c r="E86" s="117"/>
      <c r="F86" s="117"/>
      <c r="G86" s="117"/>
      <c r="H86" s="117"/>
      <c r="I86" s="117"/>
      <c r="J86" s="117"/>
      <c r="K86" s="6"/>
      <c r="L86" s="6"/>
      <c r="M86" s="6"/>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c r="BJ86" s="117"/>
      <c r="BK86" s="117"/>
      <c r="BL86" s="117"/>
      <c r="BM86" s="117"/>
      <c r="BN86" s="117"/>
      <c r="BO86" s="117"/>
      <c r="BP86" s="117"/>
      <c r="BQ86" s="117"/>
      <c r="BR86" s="117"/>
      <c r="BS86" s="117"/>
      <c r="BT86" s="117"/>
      <c r="BU86" s="117"/>
      <c r="BV86" s="117"/>
      <c r="BW86" s="117"/>
      <c r="BX86" s="117"/>
      <c r="BY86" s="117"/>
      <c r="BZ86" s="117"/>
      <c r="CA86" s="117"/>
      <c r="CB86" s="117"/>
      <c r="CC86" s="117"/>
      <c r="CD86" s="117"/>
      <c r="CE86" s="117"/>
    </row>
    <row r="87" spans="2:83" s="86" customFormat="1" x14ac:dyDescent="0.2">
      <c r="B87" s="117"/>
      <c r="C87" s="117"/>
      <c r="D87" s="117"/>
      <c r="E87" s="117"/>
      <c r="F87" s="117"/>
      <c r="G87" s="117"/>
      <c r="H87" s="117"/>
      <c r="I87" s="117"/>
      <c r="J87" s="117"/>
      <c r="K87" s="6"/>
      <c r="L87" s="6"/>
      <c r="M87" s="6"/>
      <c r="N87" s="117"/>
      <c r="O87" s="117"/>
      <c r="P87" s="117"/>
      <c r="Q87" s="117"/>
      <c r="R87" s="117"/>
      <c r="S87" s="117"/>
      <c r="T87" s="117"/>
      <c r="U87" s="117"/>
      <c r="V87" s="117"/>
      <c r="W87" s="117"/>
      <c r="X87" s="117"/>
      <c r="Y87" s="117"/>
      <c r="Z87" s="117"/>
      <c r="AA87" s="117"/>
      <c r="AB87" s="117"/>
      <c r="AC87" s="117"/>
      <c r="AD87" s="117"/>
      <c r="AE87" s="117"/>
      <c r="AF87" s="117"/>
      <c r="AG87" s="117"/>
      <c r="AH87" s="117"/>
      <c r="AI87" s="117"/>
      <c r="AJ87" s="117"/>
      <c r="AK87" s="117"/>
      <c r="AL87" s="117"/>
      <c r="AM87" s="117"/>
      <c r="AN87" s="117"/>
      <c r="AO87" s="117"/>
      <c r="AP87" s="117"/>
      <c r="AQ87" s="117"/>
      <c r="AR87" s="117"/>
      <c r="AS87" s="117"/>
      <c r="AT87" s="117"/>
      <c r="AU87" s="117"/>
      <c r="AV87" s="117"/>
      <c r="AW87" s="117"/>
      <c r="AX87" s="117"/>
      <c r="AY87" s="117"/>
      <c r="AZ87" s="117"/>
      <c r="BA87" s="117"/>
      <c r="BB87" s="117"/>
      <c r="BC87" s="117"/>
      <c r="BD87" s="117"/>
      <c r="BE87" s="117"/>
      <c r="BF87" s="117"/>
      <c r="BG87" s="117"/>
      <c r="BH87" s="117"/>
      <c r="BI87" s="117"/>
      <c r="BJ87" s="117"/>
      <c r="BK87" s="117"/>
      <c r="BL87" s="117"/>
      <c r="BM87" s="117"/>
      <c r="BN87" s="117"/>
      <c r="BO87" s="117"/>
      <c r="BP87" s="117"/>
      <c r="BQ87" s="117"/>
      <c r="BR87" s="117"/>
      <c r="BS87" s="117"/>
      <c r="BT87" s="117"/>
      <c r="BU87" s="117"/>
      <c r="BV87" s="117"/>
      <c r="BW87" s="117"/>
      <c r="BX87" s="117"/>
      <c r="BY87" s="117"/>
      <c r="BZ87" s="117"/>
      <c r="CA87" s="117"/>
      <c r="CB87" s="117"/>
      <c r="CC87" s="117"/>
      <c r="CD87" s="117"/>
      <c r="CE87" s="117"/>
    </row>
    <row r="88" spans="2:83" s="86" customFormat="1" x14ac:dyDescent="0.2">
      <c r="B88" s="117"/>
      <c r="C88" s="117"/>
      <c r="D88" s="117"/>
      <c r="E88" s="117"/>
      <c r="F88" s="117"/>
      <c r="G88" s="117"/>
      <c r="H88" s="117"/>
      <c r="I88" s="117"/>
      <c r="J88" s="117"/>
      <c r="K88" s="6"/>
      <c r="L88" s="6"/>
      <c r="M88" s="6"/>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17"/>
      <c r="AN88" s="117"/>
      <c r="AO88" s="117"/>
      <c r="AP88" s="117"/>
      <c r="AQ88" s="117"/>
      <c r="AR88" s="117"/>
      <c r="AS88" s="117"/>
      <c r="AT88" s="117"/>
      <c r="AU88" s="117"/>
      <c r="AV88" s="117"/>
      <c r="AW88" s="117"/>
      <c r="AX88" s="117"/>
      <c r="AY88" s="117"/>
      <c r="AZ88" s="117"/>
      <c r="BA88" s="117"/>
      <c r="BB88" s="117"/>
      <c r="BC88" s="117"/>
      <c r="BD88" s="117"/>
      <c r="BE88" s="117"/>
      <c r="BF88" s="117"/>
      <c r="BG88" s="117"/>
      <c r="BH88" s="117"/>
      <c r="BI88" s="117"/>
      <c r="BJ88" s="117"/>
      <c r="BK88" s="117"/>
      <c r="BL88" s="117"/>
      <c r="BM88" s="117"/>
      <c r="BN88" s="117"/>
      <c r="BO88" s="117"/>
      <c r="BP88" s="117"/>
      <c r="BQ88" s="117"/>
      <c r="BR88" s="117"/>
      <c r="BS88" s="117"/>
      <c r="BT88" s="117"/>
      <c r="BU88" s="117"/>
      <c r="BV88" s="117"/>
      <c r="BW88" s="117"/>
      <c r="BX88" s="117"/>
      <c r="BY88" s="117"/>
      <c r="BZ88" s="117"/>
      <c r="CA88" s="117"/>
      <c r="CB88" s="117"/>
      <c r="CC88" s="117"/>
      <c r="CD88" s="117"/>
      <c r="CE88" s="117"/>
    </row>
    <row r="89" spans="2:83" s="86" customFormat="1" x14ac:dyDescent="0.2">
      <c r="B89" s="117"/>
      <c r="C89" s="117"/>
      <c r="D89" s="117"/>
      <c r="E89" s="117"/>
      <c r="F89" s="117"/>
      <c r="G89" s="117"/>
      <c r="H89" s="117"/>
      <c r="I89" s="117"/>
      <c r="J89" s="117"/>
      <c r="K89" s="6"/>
      <c r="L89" s="6"/>
      <c r="M89" s="6"/>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c r="AL89" s="117"/>
      <c r="AM89" s="117"/>
      <c r="AN89" s="117"/>
      <c r="AO89" s="117"/>
      <c r="AP89" s="117"/>
      <c r="AQ89" s="117"/>
      <c r="AR89" s="117"/>
      <c r="AS89" s="117"/>
      <c r="AT89" s="117"/>
      <c r="AU89" s="117"/>
      <c r="AV89" s="117"/>
      <c r="AW89" s="117"/>
      <c r="AX89" s="117"/>
      <c r="AY89" s="117"/>
      <c r="AZ89" s="117"/>
      <c r="BA89" s="117"/>
      <c r="BB89" s="117"/>
      <c r="BC89" s="117"/>
      <c r="BD89" s="117"/>
      <c r="BE89" s="117"/>
      <c r="BF89" s="117"/>
      <c r="BG89" s="117"/>
      <c r="BH89" s="117"/>
      <c r="BI89" s="117"/>
      <c r="BJ89" s="117"/>
      <c r="BK89" s="117"/>
      <c r="BL89" s="117"/>
      <c r="BM89" s="117"/>
      <c r="BN89" s="117"/>
      <c r="BO89" s="117"/>
      <c r="BP89" s="117"/>
      <c r="BQ89" s="117"/>
      <c r="BR89" s="117"/>
      <c r="BS89" s="117"/>
      <c r="BT89" s="117"/>
      <c r="BU89" s="117"/>
      <c r="BV89" s="117"/>
      <c r="BW89" s="117"/>
      <c r="BX89" s="117"/>
      <c r="BY89" s="117"/>
      <c r="BZ89" s="117"/>
      <c r="CA89" s="117"/>
      <c r="CB89" s="117"/>
      <c r="CC89" s="117"/>
      <c r="CD89" s="117"/>
      <c r="CE89" s="117"/>
    </row>
    <row r="90" spans="2:83" s="86" customFormat="1" x14ac:dyDescent="0.2">
      <c r="B90" s="117"/>
      <c r="C90" s="117"/>
      <c r="D90" s="117"/>
      <c r="E90" s="117"/>
      <c r="F90" s="117"/>
      <c r="G90" s="117"/>
      <c r="H90" s="117"/>
      <c r="I90" s="117"/>
      <c r="J90" s="117"/>
      <c r="K90" s="6"/>
      <c r="L90" s="6"/>
      <c r="M90" s="6"/>
      <c r="N90" s="117"/>
      <c r="O90" s="117"/>
      <c r="P90" s="117"/>
      <c r="Q90" s="117"/>
      <c r="R90" s="117"/>
      <c r="S90" s="117"/>
      <c r="T90" s="117"/>
      <c r="U90" s="117"/>
      <c r="V90" s="117"/>
      <c r="W90" s="117"/>
      <c r="X90" s="117"/>
      <c r="Y90" s="117"/>
      <c r="Z90" s="117"/>
      <c r="AA90" s="117"/>
      <c r="AB90" s="117"/>
      <c r="AC90" s="117"/>
      <c r="AD90" s="117"/>
      <c r="AE90" s="117"/>
      <c r="AF90" s="117"/>
      <c r="AG90" s="117"/>
      <c r="AH90" s="117"/>
      <c r="AI90" s="117"/>
      <c r="AJ90" s="117"/>
      <c r="AK90" s="117"/>
      <c r="AL90" s="117"/>
      <c r="AM90" s="117"/>
      <c r="AN90" s="117"/>
      <c r="AO90" s="117"/>
      <c r="AP90" s="117"/>
      <c r="AQ90" s="117"/>
      <c r="AR90" s="117"/>
      <c r="AS90" s="117"/>
      <c r="AT90" s="117"/>
      <c r="AU90" s="117"/>
      <c r="AV90" s="117"/>
      <c r="AW90" s="117"/>
      <c r="AX90" s="117"/>
      <c r="AY90" s="117"/>
      <c r="AZ90" s="117"/>
      <c r="BA90" s="117"/>
      <c r="BB90" s="117"/>
      <c r="BC90" s="117"/>
      <c r="BD90" s="117"/>
      <c r="BE90" s="117"/>
      <c r="BF90" s="117"/>
      <c r="BG90" s="117"/>
      <c r="BH90" s="117"/>
      <c r="BI90" s="117"/>
      <c r="BJ90" s="117"/>
      <c r="BK90" s="117"/>
      <c r="BL90" s="117"/>
      <c r="BM90" s="117"/>
      <c r="BN90" s="117"/>
      <c r="BO90" s="117"/>
      <c r="BP90" s="117"/>
      <c r="BQ90" s="117"/>
      <c r="BR90" s="117"/>
      <c r="BS90" s="117"/>
      <c r="BT90" s="117"/>
      <c r="BU90" s="117"/>
      <c r="BV90" s="117"/>
      <c r="BW90" s="117"/>
      <c r="BX90" s="117"/>
      <c r="BY90" s="117"/>
      <c r="BZ90" s="117"/>
      <c r="CA90" s="117"/>
      <c r="CB90" s="117"/>
      <c r="CC90" s="117"/>
      <c r="CD90" s="117"/>
      <c r="CE90" s="117"/>
    </row>
    <row r="91" spans="2:83" s="86" customFormat="1" x14ac:dyDescent="0.2">
      <c r="B91" s="117"/>
      <c r="C91" s="117"/>
      <c r="D91" s="117"/>
      <c r="E91" s="117"/>
      <c r="F91" s="117"/>
      <c r="G91" s="117"/>
      <c r="H91" s="117"/>
      <c r="I91" s="117"/>
      <c r="J91" s="117"/>
      <c r="K91" s="6"/>
      <c r="L91" s="6"/>
      <c r="M91" s="6"/>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117"/>
      <c r="BD91" s="117"/>
      <c r="BE91" s="117"/>
      <c r="BF91" s="117"/>
      <c r="BG91" s="117"/>
      <c r="BH91" s="117"/>
      <c r="BI91" s="117"/>
      <c r="BJ91" s="117"/>
      <c r="BK91" s="117"/>
      <c r="BL91" s="117"/>
      <c r="BM91" s="117"/>
      <c r="BN91" s="117"/>
      <c r="BO91" s="117"/>
      <c r="BP91" s="117"/>
      <c r="BQ91" s="117"/>
      <c r="BR91" s="117"/>
      <c r="BS91" s="117"/>
      <c r="BT91" s="117"/>
      <c r="BU91" s="117"/>
      <c r="BV91" s="117"/>
      <c r="BW91" s="117"/>
      <c r="BX91" s="117"/>
      <c r="BY91" s="117"/>
      <c r="BZ91" s="117"/>
      <c r="CA91" s="117"/>
      <c r="CB91" s="117"/>
      <c r="CC91" s="117"/>
      <c r="CD91" s="117"/>
      <c r="CE91" s="117"/>
    </row>
    <row r="92" spans="2:83" s="86" customFormat="1" x14ac:dyDescent="0.2">
      <c r="B92" s="117"/>
      <c r="C92" s="117"/>
      <c r="D92" s="117"/>
      <c r="E92" s="117"/>
      <c r="F92" s="117"/>
      <c r="G92" s="117"/>
      <c r="H92" s="117"/>
      <c r="I92" s="117"/>
      <c r="J92" s="117"/>
      <c r="K92" s="6"/>
      <c r="L92" s="6"/>
      <c r="M92" s="6"/>
      <c r="N92" s="117"/>
      <c r="O92" s="117"/>
      <c r="P92" s="117"/>
      <c r="Q92" s="117"/>
      <c r="R92" s="117"/>
      <c r="S92" s="117"/>
      <c r="T92" s="117"/>
      <c r="U92" s="117"/>
      <c r="V92" s="117"/>
      <c r="W92" s="117"/>
      <c r="X92" s="117"/>
      <c r="Y92" s="117"/>
      <c r="Z92" s="117"/>
      <c r="AA92" s="117"/>
      <c r="AB92" s="117"/>
      <c r="AC92" s="117"/>
      <c r="AD92" s="117"/>
      <c r="AE92" s="117"/>
      <c r="AF92" s="117"/>
      <c r="AG92" s="117"/>
      <c r="AH92" s="117"/>
      <c r="AI92" s="117"/>
      <c r="AJ92" s="117"/>
      <c r="AK92" s="117"/>
      <c r="AL92" s="117"/>
      <c r="AM92" s="117"/>
      <c r="AN92" s="117"/>
      <c r="AO92" s="117"/>
      <c r="AP92" s="117"/>
      <c r="AQ92" s="117"/>
      <c r="AR92" s="117"/>
      <c r="AS92" s="117"/>
      <c r="AT92" s="117"/>
      <c r="AU92" s="117"/>
      <c r="AV92" s="117"/>
      <c r="AW92" s="117"/>
      <c r="AX92" s="117"/>
      <c r="AY92" s="117"/>
      <c r="AZ92" s="117"/>
      <c r="BA92" s="117"/>
      <c r="BB92" s="117"/>
      <c r="BC92" s="117"/>
      <c r="BD92" s="117"/>
      <c r="BE92" s="117"/>
      <c r="BF92" s="117"/>
      <c r="BG92" s="117"/>
      <c r="BH92" s="117"/>
      <c r="BI92" s="117"/>
      <c r="BJ92" s="117"/>
      <c r="BK92" s="117"/>
      <c r="BL92" s="117"/>
      <c r="BM92" s="117"/>
      <c r="BN92" s="117"/>
      <c r="BO92" s="117"/>
      <c r="BP92" s="117"/>
      <c r="BQ92" s="117"/>
      <c r="BR92" s="117"/>
      <c r="BS92" s="117"/>
      <c r="BT92" s="117"/>
      <c r="BU92" s="117"/>
      <c r="BV92" s="117"/>
      <c r="BW92" s="117"/>
      <c r="BX92" s="117"/>
      <c r="BY92" s="117"/>
      <c r="BZ92" s="117"/>
      <c r="CA92" s="117"/>
      <c r="CB92" s="117"/>
      <c r="CC92" s="117"/>
      <c r="CD92" s="117"/>
      <c r="CE92" s="117"/>
    </row>
    <row r="93" spans="2:83" s="86" customFormat="1" x14ac:dyDescent="0.2">
      <c r="B93" s="117"/>
      <c r="C93" s="117"/>
      <c r="D93" s="117"/>
      <c r="E93" s="117"/>
      <c r="F93" s="117"/>
      <c r="G93" s="117"/>
      <c r="H93" s="117"/>
      <c r="I93" s="117"/>
      <c r="J93" s="117"/>
      <c r="K93" s="6"/>
      <c r="L93" s="6"/>
      <c r="M93" s="6"/>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7"/>
      <c r="AX93" s="117"/>
      <c r="AY93" s="117"/>
      <c r="AZ93" s="117"/>
      <c r="BA93" s="117"/>
      <c r="BB93" s="117"/>
      <c r="BC93" s="117"/>
      <c r="BD93" s="117"/>
      <c r="BE93" s="117"/>
      <c r="BF93" s="117"/>
      <c r="BG93" s="117"/>
      <c r="BH93" s="117"/>
      <c r="BI93" s="117"/>
      <c r="BJ93" s="117"/>
      <c r="BK93" s="117"/>
      <c r="BL93" s="117"/>
      <c r="BM93" s="117"/>
      <c r="BN93" s="117"/>
      <c r="BO93" s="117"/>
      <c r="BP93" s="117"/>
      <c r="BQ93" s="117"/>
      <c r="BR93" s="117"/>
      <c r="BS93" s="117"/>
      <c r="BT93" s="117"/>
      <c r="BU93" s="117"/>
      <c r="BV93" s="117"/>
      <c r="BW93" s="117"/>
      <c r="BX93" s="117"/>
      <c r="BY93" s="117"/>
      <c r="BZ93" s="117"/>
      <c r="CA93" s="117"/>
      <c r="CB93" s="117"/>
      <c r="CC93" s="117"/>
      <c r="CD93" s="117"/>
      <c r="CE93" s="117"/>
    </row>
    <row r="94" spans="2:83" s="86" customFormat="1" x14ac:dyDescent="0.2">
      <c r="B94" s="117"/>
      <c r="C94" s="117"/>
      <c r="D94" s="117"/>
      <c r="E94" s="117"/>
      <c r="F94" s="117"/>
      <c r="G94" s="117"/>
      <c r="H94" s="117"/>
      <c r="I94" s="117"/>
      <c r="J94" s="117"/>
      <c r="K94" s="6"/>
      <c r="L94" s="6"/>
      <c r="M94" s="6"/>
      <c r="N94" s="117"/>
      <c r="O94" s="117"/>
      <c r="P94" s="117"/>
      <c r="Q94" s="117"/>
      <c r="R94" s="117"/>
      <c r="S94" s="117"/>
      <c r="T94" s="117"/>
      <c r="U94" s="117"/>
      <c r="V94" s="117"/>
      <c r="W94" s="117"/>
      <c r="X94" s="117"/>
      <c r="Y94" s="117"/>
      <c r="Z94" s="117"/>
      <c r="AA94" s="117"/>
      <c r="AB94" s="117"/>
      <c r="AC94" s="117"/>
      <c r="AD94" s="117"/>
      <c r="AE94" s="117"/>
      <c r="AF94" s="117"/>
      <c r="AG94" s="117"/>
      <c r="AH94" s="117"/>
      <c r="AI94" s="117"/>
      <c r="AJ94" s="117"/>
      <c r="AK94" s="117"/>
      <c r="AL94" s="117"/>
      <c r="AM94" s="117"/>
      <c r="AN94" s="117"/>
      <c r="AO94" s="117"/>
      <c r="AP94" s="117"/>
      <c r="AQ94" s="117"/>
      <c r="AR94" s="117"/>
      <c r="AS94" s="117"/>
      <c r="AT94" s="117"/>
      <c r="AU94" s="117"/>
      <c r="AV94" s="117"/>
      <c r="AW94" s="117"/>
      <c r="AX94" s="117"/>
      <c r="AY94" s="117"/>
      <c r="AZ94" s="117"/>
      <c r="BA94" s="117"/>
      <c r="BB94" s="117"/>
      <c r="BC94" s="117"/>
      <c r="BD94" s="117"/>
      <c r="BE94" s="117"/>
      <c r="BF94" s="117"/>
      <c r="BG94" s="117"/>
      <c r="BH94" s="117"/>
      <c r="BI94" s="117"/>
      <c r="BJ94" s="117"/>
      <c r="BK94" s="117"/>
      <c r="BL94" s="117"/>
      <c r="BM94" s="117"/>
      <c r="BN94" s="117"/>
      <c r="BO94" s="117"/>
      <c r="BP94" s="117"/>
      <c r="BQ94" s="117"/>
      <c r="BR94" s="117"/>
      <c r="BS94" s="117"/>
      <c r="BT94" s="117"/>
      <c r="BU94" s="117"/>
      <c r="BV94" s="117"/>
      <c r="BW94" s="117"/>
      <c r="BX94" s="117"/>
      <c r="BY94" s="117"/>
      <c r="BZ94" s="117"/>
      <c r="CA94" s="117"/>
      <c r="CB94" s="117"/>
      <c r="CC94" s="117"/>
      <c r="CD94" s="117"/>
      <c r="CE94" s="117"/>
    </row>
    <row r="95" spans="2:83" s="86" customFormat="1" x14ac:dyDescent="0.2">
      <c r="B95" s="117"/>
      <c r="C95" s="117"/>
      <c r="D95" s="117"/>
      <c r="E95" s="117"/>
      <c r="F95" s="117"/>
      <c r="G95" s="117"/>
      <c r="H95" s="117"/>
      <c r="I95" s="117"/>
      <c r="J95" s="117"/>
      <c r="K95" s="6"/>
      <c r="L95" s="6"/>
      <c r="M95" s="6"/>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17"/>
      <c r="AN95" s="117"/>
      <c r="AO95" s="117"/>
      <c r="AP95" s="117"/>
      <c r="AQ95" s="117"/>
      <c r="AR95" s="117"/>
      <c r="AS95" s="117"/>
      <c r="AT95" s="117"/>
      <c r="AU95" s="117"/>
      <c r="AV95" s="117"/>
      <c r="AW95" s="117"/>
      <c r="AX95" s="117"/>
      <c r="AY95" s="117"/>
      <c r="AZ95" s="117"/>
      <c r="BA95" s="117"/>
      <c r="BB95" s="117"/>
      <c r="BC95" s="117"/>
      <c r="BD95" s="117"/>
      <c r="BE95" s="117"/>
      <c r="BF95" s="117"/>
      <c r="BG95" s="117"/>
      <c r="BH95" s="117"/>
      <c r="BI95" s="117"/>
      <c r="BJ95" s="117"/>
      <c r="BK95" s="117"/>
      <c r="BL95" s="117"/>
      <c r="BM95" s="117"/>
      <c r="BN95" s="117"/>
      <c r="BO95" s="117"/>
      <c r="BP95" s="117"/>
      <c r="BQ95" s="117"/>
      <c r="BR95" s="117"/>
      <c r="BS95" s="117"/>
      <c r="BT95" s="117"/>
      <c r="BU95" s="117"/>
      <c r="BV95" s="117"/>
      <c r="BW95" s="117"/>
      <c r="BX95" s="117"/>
      <c r="BY95" s="117"/>
      <c r="BZ95" s="117"/>
      <c r="CA95" s="117"/>
      <c r="CB95" s="117"/>
      <c r="CC95" s="117"/>
      <c r="CD95" s="117"/>
      <c r="CE95" s="117"/>
    </row>
    <row r="96" spans="2:83" s="86" customFormat="1" x14ac:dyDescent="0.2">
      <c r="B96" s="117"/>
      <c r="C96" s="117"/>
      <c r="D96" s="117"/>
      <c r="E96" s="117"/>
      <c r="F96" s="117"/>
      <c r="G96" s="117"/>
      <c r="H96" s="117"/>
      <c r="I96" s="117"/>
      <c r="J96" s="117"/>
      <c r="K96" s="6"/>
      <c r="L96" s="6"/>
      <c r="M96" s="6"/>
      <c r="N96" s="117"/>
      <c r="O96" s="117"/>
      <c r="P96" s="117"/>
      <c r="Q96" s="117"/>
      <c r="R96" s="117"/>
      <c r="S96" s="117"/>
      <c r="T96" s="117"/>
      <c r="U96" s="117"/>
      <c r="V96" s="117"/>
      <c r="W96" s="117"/>
      <c r="X96" s="117"/>
      <c r="Y96" s="117"/>
      <c r="Z96" s="117"/>
      <c r="AA96" s="117"/>
      <c r="AB96" s="117"/>
      <c r="AC96" s="117"/>
      <c r="AD96" s="117"/>
      <c r="AE96" s="117"/>
      <c r="AF96" s="117"/>
      <c r="AG96" s="117"/>
      <c r="AH96" s="117"/>
      <c r="AI96" s="117"/>
      <c r="AJ96" s="117"/>
      <c r="AK96" s="117"/>
      <c r="AL96" s="117"/>
      <c r="AM96" s="117"/>
      <c r="AN96" s="117"/>
      <c r="AO96" s="117"/>
      <c r="AP96" s="117"/>
      <c r="AQ96" s="117"/>
      <c r="AR96" s="117"/>
      <c r="AS96" s="117"/>
      <c r="AT96" s="117"/>
      <c r="AU96" s="117"/>
      <c r="AV96" s="117"/>
      <c r="AW96" s="117"/>
      <c r="AX96" s="117"/>
      <c r="AY96" s="117"/>
      <c r="AZ96" s="117"/>
      <c r="BA96" s="117"/>
      <c r="BB96" s="117"/>
      <c r="BC96" s="117"/>
      <c r="BD96" s="117"/>
      <c r="BE96" s="117"/>
      <c r="BF96" s="117"/>
      <c r="BG96" s="117"/>
      <c r="BH96" s="117"/>
      <c r="BI96" s="117"/>
      <c r="BJ96" s="117"/>
      <c r="BK96" s="117"/>
      <c r="BL96" s="117"/>
      <c r="BM96" s="117"/>
      <c r="BN96" s="117"/>
      <c r="BO96" s="117"/>
      <c r="BP96" s="117"/>
      <c r="BQ96" s="117"/>
      <c r="BR96" s="117"/>
      <c r="BS96" s="117"/>
      <c r="BT96" s="117"/>
      <c r="BU96" s="117"/>
      <c r="BV96" s="117"/>
      <c r="BW96" s="117"/>
      <c r="BX96" s="117"/>
      <c r="BY96" s="117"/>
      <c r="BZ96" s="117"/>
      <c r="CA96" s="117"/>
      <c r="CB96" s="117"/>
      <c r="CC96" s="117"/>
      <c r="CD96" s="117"/>
      <c r="CE96" s="117"/>
    </row>
    <row r="97" spans="2:83" s="86" customFormat="1" x14ac:dyDescent="0.2">
      <c r="B97" s="117"/>
      <c r="C97" s="117"/>
      <c r="D97" s="117"/>
      <c r="E97" s="117"/>
      <c r="F97" s="117"/>
      <c r="G97" s="117"/>
      <c r="H97" s="117"/>
      <c r="I97" s="117"/>
      <c r="J97" s="117"/>
      <c r="K97" s="6"/>
      <c r="L97" s="6"/>
      <c r="M97" s="6"/>
      <c r="N97" s="117"/>
      <c r="O97" s="117"/>
      <c r="P97" s="117"/>
      <c r="Q97" s="117"/>
      <c r="R97" s="117"/>
      <c r="S97" s="117"/>
      <c r="T97" s="117"/>
      <c r="U97" s="117"/>
      <c r="V97" s="117"/>
      <c r="W97" s="117"/>
      <c r="X97" s="117"/>
      <c r="Y97" s="117"/>
      <c r="Z97" s="117"/>
      <c r="AA97" s="117"/>
      <c r="AB97" s="117"/>
      <c r="AC97" s="117"/>
      <c r="AD97" s="117"/>
      <c r="AE97" s="117"/>
      <c r="AF97" s="117"/>
      <c r="AG97" s="117"/>
      <c r="AH97" s="117"/>
      <c r="AI97" s="117"/>
      <c r="AJ97" s="117"/>
      <c r="AK97" s="117"/>
      <c r="AL97" s="117"/>
      <c r="AM97" s="117"/>
      <c r="AN97" s="117"/>
      <c r="AO97" s="117"/>
      <c r="AP97" s="117"/>
      <c r="AQ97" s="117"/>
      <c r="AR97" s="117"/>
      <c r="AS97" s="117"/>
      <c r="AT97" s="117"/>
      <c r="AU97" s="117"/>
      <c r="AV97" s="117"/>
      <c r="AW97" s="117"/>
      <c r="AX97" s="117"/>
      <c r="AY97" s="117"/>
      <c r="AZ97" s="117"/>
      <c r="BA97" s="117"/>
      <c r="BB97" s="117"/>
      <c r="BC97" s="117"/>
      <c r="BD97" s="117"/>
      <c r="BE97" s="117"/>
      <c r="BF97" s="117"/>
      <c r="BG97" s="117"/>
      <c r="BH97" s="117"/>
      <c r="BI97" s="117"/>
      <c r="BJ97" s="117"/>
      <c r="BK97" s="117"/>
      <c r="BL97" s="117"/>
      <c r="BM97" s="117"/>
      <c r="BN97" s="117"/>
      <c r="BO97" s="117"/>
      <c r="BP97" s="117"/>
      <c r="BQ97" s="117"/>
      <c r="BR97" s="117"/>
      <c r="BS97" s="117"/>
      <c r="BT97" s="117"/>
      <c r="BU97" s="117"/>
      <c r="BV97" s="117"/>
      <c r="BW97" s="117"/>
      <c r="BX97" s="117"/>
      <c r="BY97" s="117"/>
      <c r="BZ97" s="117"/>
      <c r="CA97" s="117"/>
      <c r="CB97" s="117"/>
      <c r="CC97" s="117"/>
      <c r="CD97" s="117"/>
      <c r="CE97" s="117"/>
    </row>
    <row r="98" spans="2:83" s="86" customFormat="1" x14ac:dyDescent="0.2">
      <c r="B98" s="117"/>
      <c r="C98" s="117"/>
      <c r="D98" s="117"/>
      <c r="E98" s="117"/>
      <c r="F98" s="117"/>
      <c r="G98" s="117"/>
      <c r="H98" s="117"/>
      <c r="I98" s="117"/>
      <c r="J98" s="117"/>
      <c r="K98" s="6"/>
      <c r="L98" s="6"/>
      <c r="M98" s="6"/>
      <c r="N98" s="117"/>
      <c r="O98" s="117"/>
      <c r="P98" s="117"/>
      <c r="Q98" s="117"/>
      <c r="R98" s="117"/>
      <c r="S98" s="117"/>
      <c r="T98" s="117"/>
      <c r="U98" s="117"/>
      <c r="V98" s="117"/>
      <c r="W98" s="117"/>
      <c r="X98" s="117"/>
      <c r="Y98" s="117"/>
      <c r="Z98" s="117"/>
      <c r="AA98" s="117"/>
      <c r="AB98" s="117"/>
      <c r="AC98" s="117"/>
      <c r="AD98" s="117"/>
      <c r="AE98" s="117"/>
      <c r="AF98" s="117"/>
      <c r="AG98" s="117"/>
      <c r="AH98" s="117"/>
      <c r="AI98" s="117"/>
      <c r="AJ98" s="117"/>
      <c r="AK98" s="117"/>
      <c r="AL98" s="117"/>
      <c r="AM98" s="117"/>
      <c r="AN98" s="117"/>
      <c r="AO98" s="117"/>
      <c r="AP98" s="117"/>
      <c r="AQ98" s="117"/>
      <c r="AR98" s="117"/>
      <c r="AS98" s="117"/>
      <c r="AT98" s="117"/>
      <c r="AU98" s="117"/>
      <c r="AV98" s="117"/>
      <c r="AW98" s="117"/>
      <c r="AX98" s="117"/>
      <c r="AY98" s="117"/>
      <c r="AZ98" s="117"/>
      <c r="BA98" s="117"/>
      <c r="BB98" s="117"/>
      <c r="BC98" s="117"/>
      <c r="BD98" s="117"/>
      <c r="BE98" s="117"/>
      <c r="BF98" s="117"/>
      <c r="BG98" s="117"/>
      <c r="BH98" s="117"/>
      <c r="BI98" s="117"/>
      <c r="BJ98" s="117"/>
      <c r="BK98" s="117"/>
      <c r="BL98" s="117"/>
      <c r="BM98" s="117"/>
      <c r="BN98" s="117"/>
      <c r="BO98" s="117"/>
      <c r="BP98" s="117"/>
      <c r="BQ98" s="117"/>
      <c r="BR98" s="117"/>
      <c r="BS98" s="117"/>
      <c r="BT98" s="117"/>
      <c r="BU98" s="117"/>
      <c r="BV98" s="117"/>
      <c r="BW98" s="117"/>
      <c r="BX98" s="117"/>
      <c r="BY98" s="117"/>
      <c r="BZ98" s="117"/>
      <c r="CA98" s="117"/>
      <c r="CB98" s="117"/>
      <c r="CC98" s="117"/>
      <c r="CD98" s="117"/>
      <c r="CE98" s="117"/>
    </row>
    <row r="99" spans="2:83" s="86" customFormat="1" x14ac:dyDescent="0.2">
      <c r="B99" s="117"/>
      <c r="C99" s="117"/>
      <c r="D99" s="117"/>
      <c r="E99" s="117"/>
      <c r="F99" s="117"/>
      <c r="G99" s="117"/>
      <c r="H99" s="117"/>
      <c r="I99" s="117"/>
      <c r="J99" s="117"/>
      <c r="K99" s="6"/>
      <c r="L99" s="6"/>
      <c r="M99" s="6"/>
      <c r="N99" s="117"/>
      <c r="O99" s="117"/>
      <c r="P99" s="117"/>
      <c r="Q99" s="117"/>
      <c r="R99" s="117"/>
      <c r="S99" s="117"/>
      <c r="T99" s="117"/>
      <c r="U99" s="117"/>
      <c r="V99" s="117"/>
      <c r="W99" s="117"/>
      <c r="X99" s="117"/>
      <c r="Y99" s="117"/>
      <c r="Z99" s="117"/>
      <c r="AA99" s="117"/>
      <c r="AB99" s="117"/>
      <c r="AC99" s="117"/>
      <c r="AD99" s="117"/>
      <c r="AE99" s="117"/>
      <c r="AF99" s="117"/>
      <c r="AG99" s="117"/>
      <c r="AH99" s="117"/>
      <c r="AI99" s="117"/>
      <c r="AJ99" s="117"/>
      <c r="AK99" s="117"/>
      <c r="AL99" s="117"/>
      <c r="AM99" s="117"/>
      <c r="AN99" s="117"/>
      <c r="AO99" s="117"/>
      <c r="AP99" s="117"/>
      <c r="AQ99" s="117"/>
      <c r="AR99" s="117"/>
      <c r="AS99" s="117"/>
      <c r="AT99" s="117"/>
      <c r="AU99" s="117"/>
      <c r="AV99" s="117"/>
      <c r="AW99" s="117"/>
      <c r="AX99" s="117"/>
      <c r="AY99" s="117"/>
      <c r="AZ99" s="117"/>
      <c r="BA99" s="117"/>
      <c r="BB99" s="117"/>
      <c r="BC99" s="117"/>
      <c r="BD99" s="117"/>
      <c r="BE99" s="117"/>
      <c r="BF99" s="117"/>
      <c r="BG99" s="117"/>
      <c r="BH99" s="117"/>
      <c r="BI99" s="117"/>
      <c r="BJ99" s="117"/>
      <c r="BK99" s="117"/>
      <c r="BL99" s="117"/>
      <c r="BM99" s="117"/>
      <c r="BN99" s="117"/>
      <c r="BO99" s="117"/>
      <c r="BP99" s="117"/>
      <c r="BQ99" s="117"/>
      <c r="BR99" s="117"/>
      <c r="BS99" s="117"/>
      <c r="BT99" s="117"/>
      <c r="BU99" s="117"/>
      <c r="BV99" s="117"/>
      <c r="BW99" s="117"/>
      <c r="BX99" s="117"/>
      <c r="BY99" s="117"/>
      <c r="BZ99" s="117"/>
      <c r="CA99" s="117"/>
      <c r="CB99" s="117"/>
      <c r="CC99" s="117"/>
      <c r="CD99" s="117"/>
      <c r="CE99" s="117"/>
    </row>
    <row r="100" spans="2:83" s="86" customFormat="1" x14ac:dyDescent="0.2">
      <c r="B100" s="117"/>
      <c r="C100" s="117"/>
      <c r="D100" s="117"/>
      <c r="E100" s="117"/>
      <c r="F100" s="117"/>
      <c r="G100" s="117"/>
      <c r="H100" s="117"/>
      <c r="I100" s="117"/>
      <c r="J100" s="117"/>
      <c r="K100" s="6"/>
      <c r="L100" s="6"/>
      <c r="M100" s="6"/>
      <c r="N100" s="117"/>
      <c r="O100" s="117"/>
      <c r="P100" s="117"/>
      <c r="Q100" s="117"/>
      <c r="R100" s="117"/>
      <c r="S100" s="117"/>
      <c r="T100" s="117"/>
      <c r="U100" s="117"/>
      <c r="V100" s="117"/>
      <c r="W100" s="117"/>
      <c r="X100" s="117"/>
      <c r="Y100" s="117"/>
      <c r="Z100" s="117"/>
      <c r="AA100" s="117"/>
      <c r="AB100" s="117"/>
      <c r="AC100" s="117"/>
      <c r="AD100" s="117"/>
      <c r="AE100" s="117"/>
      <c r="AF100" s="117"/>
      <c r="AG100" s="117"/>
      <c r="AH100" s="117"/>
      <c r="AI100" s="117"/>
      <c r="AJ100" s="117"/>
      <c r="AK100" s="117"/>
      <c r="AL100" s="117"/>
      <c r="AM100" s="117"/>
      <c r="AN100" s="117"/>
      <c r="AO100" s="117"/>
      <c r="AP100" s="117"/>
      <c r="AQ100" s="117"/>
      <c r="AR100" s="117"/>
      <c r="AS100" s="117"/>
      <c r="AT100" s="117"/>
      <c r="AU100" s="117"/>
      <c r="AV100" s="117"/>
      <c r="AW100" s="117"/>
      <c r="AX100" s="117"/>
      <c r="AY100" s="117"/>
      <c r="AZ100" s="117"/>
      <c r="BA100" s="117"/>
      <c r="BB100" s="117"/>
      <c r="BC100" s="117"/>
      <c r="BD100" s="117"/>
      <c r="BE100" s="117"/>
      <c r="BF100" s="117"/>
      <c r="BG100" s="117"/>
      <c r="BH100" s="117"/>
      <c r="BI100" s="117"/>
      <c r="BJ100" s="117"/>
      <c r="BK100" s="117"/>
      <c r="BL100" s="117"/>
      <c r="BM100" s="117"/>
      <c r="BN100" s="117"/>
      <c r="BO100" s="117"/>
      <c r="BP100" s="117"/>
      <c r="BQ100" s="117"/>
      <c r="BR100" s="117"/>
      <c r="BS100" s="117"/>
      <c r="BT100" s="117"/>
      <c r="BU100" s="117"/>
      <c r="BV100" s="117"/>
      <c r="BW100" s="117"/>
      <c r="BX100" s="117"/>
      <c r="BY100" s="117"/>
      <c r="BZ100" s="117"/>
      <c r="CA100" s="117"/>
      <c r="CB100" s="117"/>
      <c r="CC100" s="117"/>
      <c r="CD100" s="117"/>
      <c r="CE100" s="117"/>
    </row>
    <row r="101" spans="2:83" s="86" customFormat="1" x14ac:dyDescent="0.2">
      <c r="B101" s="117"/>
      <c r="C101" s="117"/>
      <c r="D101" s="117"/>
      <c r="E101" s="117"/>
      <c r="F101" s="117"/>
      <c r="G101" s="117"/>
      <c r="H101" s="117"/>
      <c r="I101" s="117"/>
      <c r="J101" s="117"/>
      <c r="K101" s="6"/>
      <c r="L101" s="6"/>
      <c r="M101" s="6"/>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c r="BV101" s="117"/>
      <c r="BW101" s="117"/>
      <c r="BX101" s="117"/>
      <c r="BY101" s="117"/>
      <c r="BZ101" s="117"/>
      <c r="CA101" s="117"/>
      <c r="CB101" s="117"/>
      <c r="CC101" s="117"/>
      <c r="CD101" s="117"/>
      <c r="CE101" s="117"/>
    </row>
    <row r="102" spans="2:83" s="86" customFormat="1" x14ac:dyDescent="0.2">
      <c r="B102" s="117"/>
      <c r="C102" s="117"/>
      <c r="D102" s="117"/>
      <c r="E102" s="117"/>
      <c r="F102" s="117"/>
      <c r="G102" s="117"/>
      <c r="H102" s="117"/>
      <c r="I102" s="117"/>
      <c r="J102" s="117"/>
      <c r="K102" s="6"/>
      <c r="L102" s="6"/>
      <c r="M102" s="6"/>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117"/>
      <c r="BD102" s="117"/>
      <c r="BE102" s="117"/>
      <c r="BF102" s="117"/>
      <c r="BG102" s="117"/>
      <c r="BH102" s="117"/>
      <c r="BI102" s="117"/>
      <c r="BJ102" s="117"/>
      <c r="BK102" s="117"/>
      <c r="BL102" s="117"/>
      <c r="BM102" s="117"/>
      <c r="BN102" s="117"/>
      <c r="BO102" s="117"/>
      <c r="BP102" s="117"/>
      <c r="BQ102" s="117"/>
      <c r="BR102" s="117"/>
      <c r="BS102" s="117"/>
      <c r="BT102" s="117"/>
      <c r="BU102" s="117"/>
      <c r="BV102" s="117"/>
      <c r="BW102" s="117"/>
      <c r="BX102" s="117"/>
      <c r="BY102" s="117"/>
      <c r="BZ102" s="117"/>
      <c r="CA102" s="117"/>
      <c r="CB102" s="117"/>
      <c r="CC102" s="117"/>
      <c r="CD102" s="117"/>
      <c r="CE102" s="117"/>
    </row>
    <row r="103" spans="2:83" s="86" customFormat="1" x14ac:dyDescent="0.2">
      <c r="B103" s="117"/>
      <c r="C103" s="117"/>
      <c r="D103" s="117"/>
      <c r="E103" s="117"/>
      <c r="F103" s="117"/>
      <c r="G103" s="117"/>
      <c r="H103" s="117"/>
      <c r="I103" s="117"/>
      <c r="J103" s="117"/>
      <c r="K103" s="6"/>
      <c r="L103" s="6"/>
      <c r="M103" s="6"/>
      <c r="N103" s="117"/>
      <c r="O103" s="117"/>
      <c r="P103" s="117"/>
      <c r="Q103" s="117"/>
      <c r="R103" s="117"/>
      <c r="S103" s="117"/>
      <c r="T103" s="117"/>
      <c r="U103" s="117"/>
      <c r="V103" s="117"/>
      <c r="W103" s="117"/>
      <c r="X103" s="117"/>
      <c r="Y103" s="117"/>
      <c r="Z103" s="117"/>
      <c r="AA103" s="117"/>
      <c r="AB103" s="117"/>
      <c r="AC103" s="117"/>
      <c r="AD103" s="117"/>
      <c r="AE103" s="117"/>
      <c r="AF103" s="117"/>
      <c r="AG103" s="117"/>
      <c r="AH103" s="117"/>
      <c r="AI103" s="117"/>
      <c r="AJ103" s="117"/>
      <c r="AK103" s="117"/>
      <c r="AL103" s="117"/>
      <c r="AM103" s="117"/>
      <c r="AN103" s="117"/>
      <c r="AO103" s="117"/>
      <c r="AP103" s="117"/>
      <c r="AQ103" s="117"/>
      <c r="AR103" s="117"/>
      <c r="AS103" s="117"/>
      <c r="AT103" s="117"/>
      <c r="AU103" s="117"/>
      <c r="AV103" s="117"/>
      <c r="AW103" s="117"/>
      <c r="AX103" s="117"/>
      <c r="AY103" s="117"/>
      <c r="AZ103" s="117"/>
      <c r="BA103" s="117"/>
      <c r="BB103" s="117"/>
      <c r="BC103" s="117"/>
      <c r="BD103" s="117"/>
      <c r="BE103" s="117"/>
      <c r="BF103" s="117"/>
      <c r="BG103" s="117"/>
      <c r="BH103" s="117"/>
      <c r="BI103" s="117"/>
      <c r="BJ103" s="117"/>
      <c r="BK103" s="117"/>
      <c r="BL103" s="117"/>
      <c r="BM103" s="117"/>
      <c r="BN103" s="117"/>
      <c r="BO103" s="117"/>
      <c r="BP103" s="117"/>
      <c r="BQ103" s="117"/>
      <c r="BR103" s="117"/>
      <c r="BS103" s="117"/>
      <c r="BT103" s="117"/>
      <c r="BU103" s="117"/>
      <c r="BV103" s="117"/>
      <c r="BW103" s="117"/>
      <c r="BX103" s="117"/>
      <c r="BY103" s="117"/>
      <c r="BZ103" s="117"/>
      <c r="CA103" s="117"/>
      <c r="CB103" s="117"/>
      <c r="CC103" s="117"/>
      <c r="CD103" s="117"/>
      <c r="CE103" s="117"/>
    </row>
    <row r="104" spans="2:83" s="86" customFormat="1" x14ac:dyDescent="0.2">
      <c r="B104" s="117"/>
      <c r="C104" s="117"/>
      <c r="D104" s="117"/>
      <c r="E104" s="117"/>
      <c r="F104" s="117"/>
      <c r="G104" s="117"/>
      <c r="H104" s="117"/>
      <c r="I104" s="117"/>
      <c r="J104" s="117"/>
      <c r="K104" s="6"/>
      <c r="L104" s="6"/>
      <c r="M104" s="6"/>
      <c r="N104" s="117"/>
      <c r="O104" s="117"/>
      <c r="P104" s="117"/>
      <c r="Q104" s="117"/>
      <c r="R104" s="117"/>
      <c r="S104" s="117"/>
      <c r="T104" s="117"/>
      <c r="U104" s="117"/>
      <c r="V104" s="117"/>
      <c r="W104" s="117"/>
      <c r="X104" s="117"/>
      <c r="Y104" s="117"/>
      <c r="Z104" s="117"/>
      <c r="AA104" s="117"/>
      <c r="AB104" s="117"/>
      <c r="AC104" s="117"/>
      <c r="AD104" s="117"/>
      <c r="AE104" s="117"/>
      <c r="AF104" s="117"/>
      <c r="AG104" s="117"/>
      <c r="AH104" s="117"/>
      <c r="AI104" s="117"/>
      <c r="AJ104" s="117"/>
      <c r="AK104" s="117"/>
      <c r="AL104" s="117"/>
      <c r="AM104" s="117"/>
      <c r="AN104" s="117"/>
      <c r="AO104" s="117"/>
      <c r="AP104" s="117"/>
      <c r="AQ104" s="117"/>
      <c r="AR104" s="117"/>
      <c r="AS104" s="117"/>
      <c r="AT104" s="117"/>
      <c r="AU104" s="117"/>
      <c r="AV104" s="117"/>
      <c r="AW104" s="117"/>
      <c r="AX104" s="117"/>
      <c r="AY104" s="117"/>
      <c r="AZ104" s="117"/>
      <c r="BA104" s="117"/>
      <c r="BB104" s="117"/>
      <c r="BC104" s="117"/>
      <c r="BD104" s="117"/>
      <c r="BE104" s="117"/>
      <c r="BF104" s="117"/>
      <c r="BG104" s="117"/>
      <c r="BH104" s="117"/>
      <c r="BI104" s="117"/>
      <c r="BJ104" s="117"/>
      <c r="BK104" s="117"/>
      <c r="BL104" s="117"/>
      <c r="BM104" s="117"/>
      <c r="BN104" s="117"/>
      <c r="BO104" s="117"/>
      <c r="BP104" s="117"/>
      <c r="BQ104" s="117"/>
      <c r="BR104" s="117"/>
      <c r="BS104" s="117"/>
      <c r="BT104" s="117"/>
      <c r="BU104" s="117"/>
      <c r="BV104" s="117"/>
      <c r="BW104" s="117"/>
      <c r="BX104" s="117"/>
      <c r="BY104" s="117"/>
      <c r="BZ104" s="117"/>
      <c r="CA104" s="117"/>
      <c r="CB104" s="117"/>
      <c r="CC104" s="117"/>
      <c r="CD104" s="117"/>
      <c r="CE104" s="117"/>
    </row>
    <row r="105" spans="2:83" s="86" customFormat="1" x14ac:dyDescent="0.2">
      <c r="B105" s="117"/>
      <c r="C105" s="117"/>
      <c r="D105" s="117"/>
      <c r="E105" s="117"/>
      <c r="F105" s="117"/>
      <c r="G105" s="117"/>
      <c r="H105" s="117"/>
      <c r="I105" s="117"/>
      <c r="J105" s="117"/>
      <c r="K105" s="6"/>
      <c r="L105" s="6"/>
      <c r="M105" s="6"/>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c r="AK105" s="117"/>
      <c r="AL105" s="117"/>
      <c r="AM105" s="117"/>
      <c r="AN105" s="117"/>
      <c r="AO105" s="117"/>
      <c r="AP105" s="117"/>
      <c r="AQ105" s="117"/>
      <c r="AR105" s="117"/>
      <c r="AS105" s="117"/>
      <c r="AT105" s="117"/>
      <c r="AU105" s="117"/>
      <c r="AV105" s="117"/>
      <c r="AW105" s="117"/>
      <c r="AX105" s="117"/>
      <c r="AY105" s="117"/>
      <c r="AZ105" s="117"/>
      <c r="BA105" s="117"/>
      <c r="BB105" s="117"/>
      <c r="BC105" s="117"/>
      <c r="BD105" s="117"/>
      <c r="BE105" s="117"/>
      <c r="BF105" s="117"/>
      <c r="BG105" s="117"/>
      <c r="BH105" s="117"/>
      <c r="BI105" s="117"/>
      <c r="BJ105" s="117"/>
      <c r="BK105" s="117"/>
      <c r="BL105" s="117"/>
      <c r="BM105" s="117"/>
      <c r="BN105" s="117"/>
      <c r="BO105" s="117"/>
      <c r="BP105" s="117"/>
      <c r="BQ105" s="117"/>
      <c r="BR105" s="117"/>
      <c r="BS105" s="117"/>
      <c r="BT105" s="117"/>
      <c r="BU105" s="117"/>
      <c r="BV105" s="117"/>
      <c r="BW105" s="117"/>
      <c r="BX105" s="117"/>
      <c r="BY105" s="117"/>
      <c r="BZ105" s="117"/>
      <c r="CA105" s="117"/>
      <c r="CB105" s="117"/>
      <c r="CC105" s="117"/>
      <c r="CD105" s="117"/>
      <c r="CE105" s="117"/>
    </row>
    <row r="106" spans="2:83" s="86" customFormat="1" x14ac:dyDescent="0.2">
      <c r="B106" s="117"/>
      <c r="C106" s="117"/>
      <c r="D106" s="117"/>
      <c r="E106" s="117"/>
      <c r="F106" s="117"/>
      <c r="G106" s="117"/>
      <c r="H106" s="117"/>
      <c r="I106" s="117"/>
      <c r="J106" s="117"/>
      <c r="K106" s="6"/>
      <c r="L106" s="6"/>
      <c r="M106" s="6"/>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c r="AK106" s="117"/>
      <c r="AL106" s="117"/>
      <c r="AM106" s="117"/>
      <c r="AN106" s="117"/>
      <c r="AO106" s="117"/>
      <c r="AP106" s="117"/>
      <c r="AQ106" s="117"/>
      <c r="AR106" s="117"/>
      <c r="AS106" s="117"/>
      <c r="AT106" s="117"/>
      <c r="AU106" s="117"/>
      <c r="AV106" s="117"/>
      <c r="AW106" s="117"/>
      <c r="AX106" s="117"/>
      <c r="AY106" s="117"/>
      <c r="AZ106" s="117"/>
      <c r="BA106" s="117"/>
      <c r="BB106" s="117"/>
      <c r="BC106" s="117"/>
      <c r="BD106" s="117"/>
      <c r="BE106" s="117"/>
      <c r="BF106" s="117"/>
      <c r="BG106" s="117"/>
      <c r="BH106" s="117"/>
      <c r="BI106" s="117"/>
      <c r="BJ106" s="117"/>
      <c r="BK106" s="117"/>
      <c r="BL106" s="117"/>
      <c r="BM106" s="117"/>
      <c r="BN106" s="117"/>
      <c r="BO106" s="117"/>
      <c r="BP106" s="117"/>
      <c r="BQ106" s="117"/>
      <c r="BR106" s="117"/>
      <c r="BS106" s="117"/>
      <c r="BT106" s="117"/>
      <c r="BU106" s="117"/>
      <c r="BV106" s="117"/>
      <c r="BW106" s="117"/>
      <c r="BX106" s="117"/>
      <c r="BY106" s="117"/>
      <c r="BZ106" s="117"/>
      <c r="CA106" s="117"/>
      <c r="CB106" s="117"/>
      <c r="CC106" s="117"/>
      <c r="CD106" s="117"/>
      <c r="CE106" s="117"/>
    </row>
    <row r="107" spans="2:83" s="86" customFormat="1" x14ac:dyDescent="0.2">
      <c r="B107" s="117"/>
      <c r="C107" s="117"/>
      <c r="D107" s="117"/>
      <c r="E107" s="117"/>
      <c r="F107" s="117"/>
      <c r="G107" s="117"/>
      <c r="H107" s="117"/>
      <c r="I107" s="117"/>
      <c r="J107" s="117"/>
      <c r="K107" s="6"/>
      <c r="L107" s="6"/>
      <c r="M107" s="6"/>
      <c r="N107" s="117"/>
      <c r="O107" s="117"/>
      <c r="P107" s="117"/>
      <c r="Q107" s="117"/>
      <c r="R107" s="117"/>
      <c r="S107" s="117"/>
      <c r="T107" s="117"/>
      <c r="U107" s="117"/>
      <c r="V107" s="117"/>
      <c r="W107" s="117"/>
      <c r="X107" s="117"/>
      <c r="Y107" s="117"/>
      <c r="Z107" s="117"/>
      <c r="AA107" s="117"/>
      <c r="AB107" s="117"/>
      <c r="AC107" s="117"/>
      <c r="AD107" s="117"/>
      <c r="AE107" s="117"/>
      <c r="AF107" s="117"/>
      <c r="AG107" s="117"/>
      <c r="AH107" s="117"/>
      <c r="AI107" s="117"/>
      <c r="AJ107" s="117"/>
      <c r="AK107" s="117"/>
      <c r="AL107" s="117"/>
      <c r="AM107" s="117"/>
      <c r="AN107" s="117"/>
      <c r="AO107" s="117"/>
      <c r="AP107" s="117"/>
      <c r="AQ107" s="117"/>
      <c r="AR107" s="117"/>
      <c r="AS107" s="117"/>
      <c r="AT107" s="117"/>
      <c r="AU107" s="117"/>
      <c r="AV107" s="117"/>
      <c r="AW107" s="117"/>
      <c r="AX107" s="117"/>
      <c r="AY107" s="117"/>
      <c r="AZ107" s="117"/>
      <c r="BA107" s="117"/>
      <c r="BB107" s="117"/>
      <c r="BC107" s="117"/>
      <c r="BD107" s="117"/>
      <c r="BE107" s="117"/>
      <c r="BF107" s="117"/>
      <c r="BG107" s="117"/>
      <c r="BH107" s="117"/>
      <c r="BI107" s="117"/>
      <c r="BJ107" s="117"/>
      <c r="BK107" s="117"/>
      <c r="BL107" s="117"/>
      <c r="BM107" s="117"/>
      <c r="BN107" s="117"/>
      <c r="BO107" s="117"/>
      <c r="BP107" s="117"/>
      <c r="BQ107" s="117"/>
      <c r="BR107" s="117"/>
      <c r="BS107" s="117"/>
      <c r="BT107" s="117"/>
      <c r="BU107" s="117"/>
      <c r="BV107" s="117"/>
      <c r="BW107" s="117"/>
      <c r="BX107" s="117"/>
      <c r="BY107" s="117"/>
      <c r="BZ107" s="117"/>
      <c r="CA107" s="117"/>
      <c r="CB107" s="117"/>
      <c r="CC107" s="117"/>
      <c r="CD107" s="117"/>
      <c r="CE107" s="117"/>
    </row>
    <row r="108" spans="2:83" s="86" customFormat="1" x14ac:dyDescent="0.2">
      <c r="B108" s="117"/>
      <c r="C108" s="117"/>
      <c r="D108" s="117"/>
      <c r="E108" s="117"/>
      <c r="F108" s="117"/>
      <c r="G108" s="117"/>
      <c r="H108" s="117"/>
      <c r="I108" s="117"/>
      <c r="J108" s="117"/>
      <c r="K108" s="6"/>
      <c r="L108" s="6"/>
      <c r="M108" s="6"/>
      <c r="N108" s="117"/>
      <c r="O108" s="117"/>
      <c r="P108" s="117"/>
      <c r="Q108" s="117"/>
      <c r="R108" s="117"/>
      <c r="S108" s="117"/>
      <c r="T108" s="117"/>
      <c r="U108" s="117"/>
      <c r="V108" s="117"/>
      <c r="W108" s="117"/>
      <c r="X108" s="117"/>
      <c r="Y108" s="117"/>
      <c r="Z108" s="117"/>
      <c r="AA108" s="117"/>
      <c r="AB108" s="117"/>
      <c r="AC108" s="117"/>
      <c r="AD108" s="117"/>
      <c r="AE108" s="117"/>
      <c r="AF108" s="117"/>
      <c r="AG108" s="117"/>
      <c r="AH108" s="117"/>
      <c r="AI108" s="117"/>
      <c r="AJ108" s="117"/>
      <c r="AK108" s="117"/>
      <c r="AL108" s="117"/>
      <c r="AM108" s="117"/>
      <c r="AN108" s="117"/>
      <c r="AO108" s="117"/>
      <c r="AP108" s="117"/>
      <c r="AQ108" s="117"/>
      <c r="AR108" s="117"/>
      <c r="AS108" s="117"/>
      <c r="AT108" s="117"/>
      <c r="AU108" s="117"/>
      <c r="AV108" s="117"/>
      <c r="AW108" s="117"/>
      <c r="AX108" s="117"/>
      <c r="AY108" s="117"/>
      <c r="AZ108" s="117"/>
      <c r="BA108" s="117"/>
      <c r="BB108" s="117"/>
      <c r="BC108" s="117"/>
      <c r="BD108" s="117"/>
      <c r="BE108" s="117"/>
      <c r="BF108" s="117"/>
      <c r="BG108" s="117"/>
      <c r="BH108" s="117"/>
      <c r="BI108" s="117"/>
      <c r="BJ108" s="117"/>
      <c r="BK108" s="117"/>
      <c r="BL108" s="117"/>
      <c r="BM108" s="117"/>
      <c r="BN108" s="117"/>
      <c r="BO108" s="117"/>
      <c r="BP108" s="117"/>
      <c r="BQ108" s="117"/>
      <c r="BR108" s="117"/>
      <c r="BS108" s="117"/>
      <c r="BT108" s="117"/>
      <c r="BU108" s="117"/>
      <c r="BV108" s="117"/>
      <c r="BW108" s="117"/>
      <c r="BX108" s="117"/>
      <c r="BY108" s="117"/>
      <c r="BZ108" s="117"/>
      <c r="CA108" s="117"/>
      <c r="CB108" s="117"/>
      <c r="CC108" s="117"/>
      <c r="CD108" s="117"/>
      <c r="CE108" s="117"/>
    </row>
    <row r="109" spans="2:83" s="86" customFormat="1" x14ac:dyDescent="0.2">
      <c r="B109" s="117"/>
      <c r="C109" s="117"/>
      <c r="D109" s="117"/>
      <c r="E109" s="117"/>
      <c r="F109" s="117"/>
      <c r="G109" s="117"/>
      <c r="H109" s="117"/>
      <c r="I109" s="117"/>
      <c r="J109" s="117"/>
      <c r="K109" s="6"/>
      <c r="L109" s="6"/>
      <c r="M109" s="6"/>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7"/>
      <c r="AK109" s="117"/>
      <c r="AL109" s="117"/>
      <c r="AM109" s="117"/>
      <c r="AN109" s="117"/>
      <c r="AO109" s="117"/>
      <c r="AP109" s="117"/>
      <c r="AQ109" s="117"/>
      <c r="AR109" s="117"/>
      <c r="AS109" s="117"/>
      <c r="AT109" s="117"/>
      <c r="AU109" s="117"/>
      <c r="AV109" s="117"/>
      <c r="AW109" s="117"/>
      <c r="AX109" s="117"/>
      <c r="AY109" s="117"/>
      <c r="AZ109" s="117"/>
      <c r="BA109" s="117"/>
      <c r="BB109" s="117"/>
      <c r="BC109" s="117"/>
      <c r="BD109" s="117"/>
      <c r="BE109" s="117"/>
      <c r="BF109" s="117"/>
      <c r="BG109" s="117"/>
      <c r="BH109" s="117"/>
      <c r="BI109" s="117"/>
      <c r="BJ109" s="117"/>
      <c r="BK109" s="117"/>
      <c r="BL109" s="117"/>
      <c r="BM109" s="117"/>
      <c r="BN109" s="117"/>
      <c r="BO109" s="117"/>
      <c r="BP109" s="117"/>
      <c r="BQ109" s="117"/>
      <c r="BR109" s="117"/>
      <c r="BS109" s="117"/>
      <c r="BT109" s="117"/>
      <c r="BU109" s="117"/>
      <c r="BV109" s="117"/>
      <c r="BW109" s="117"/>
      <c r="BX109" s="117"/>
      <c r="BY109" s="117"/>
      <c r="BZ109" s="117"/>
      <c r="CA109" s="117"/>
      <c r="CB109" s="117"/>
      <c r="CC109" s="117"/>
      <c r="CD109" s="117"/>
      <c r="CE109" s="117"/>
    </row>
    <row r="110" spans="2:83" s="86" customFormat="1" x14ac:dyDescent="0.2">
      <c r="B110" s="117"/>
      <c r="C110" s="117"/>
      <c r="D110" s="117"/>
      <c r="E110" s="117"/>
      <c r="F110" s="117"/>
      <c r="G110" s="117"/>
      <c r="H110" s="117"/>
      <c r="I110" s="117"/>
      <c r="J110" s="117"/>
      <c r="K110" s="6"/>
      <c r="L110" s="6"/>
      <c r="M110" s="6"/>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c r="AP110" s="117"/>
      <c r="AQ110" s="117"/>
      <c r="AR110" s="117"/>
      <c r="AS110" s="117"/>
      <c r="AT110" s="117"/>
      <c r="AU110" s="117"/>
      <c r="AV110" s="117"/>
      <c r="AW110" s="117"/>
      <c r="AX110" s="117"/>
      <c r="AY110" s="117"/>
      <c r="AZ110" s="117"/>
      <c r="BA110" s="117"/>
      <c r="BB110" s="117"/>
      <c r="BC110" s="117"/>
      <c r="BD110" s="117"/>
      <c r="BE110" s="117"/>
      <c r="BF110" s="117"/>
      <c r="BG110" s="117"/>
      <c r="BH110" s="117"/>
      <c r="BI110" s="117"/>
      <c r="BJ110" s="117"/>
      <c r="BK110" s="117"/>
      <c r="BL110" s="117"/>
      <c r="BM110" s="117"/>
      <c r="BN110" s="117"/>
      <c r="BO110" s="117"/>
      <c r="BP110" s="117"/>
      <c r="BQ110" s="117"/>
      <c r="BR110" s="117"/>
      <c r="BS110" s="117"/>
      <c r="BT110" s="117"/>
      <c r="BU110" s="117"/>
      <c r="BV110" s="117"/>
      <c r="BW110" s="117"/>
      <c r="BX110" s="117"/>
      <c r="BY110" s="117"/>
      <c r="BZ110" s="117"/>
      <c r="CA110" s="117"/>
      <c r="CB110" s="117"/>
      <c r="CC110" s="117"/>
      <c r="CD110" s="117"/>
      <c r="CE110" s="117"/>
    </row>
    <row r="111" spans="2:83" s="86" customFormat="1" x14ac:dyDescent="0.2">
      <c r="B111" s="117"/>
      <c r="C111" s="117"/>
      <c r="D111" s="117"/>
      <c r="E111" s="117"/>
      <c r="F111" s="117"/>
      <c r="G111" s="117"/>
      <c r="H111" s="117"/>
      <c r="I111" s="117"/>
      <c r="J111" s="117"/>
      <c r="K111" s="6"/>
      <c r="L111" s="6"/>
      <c r="M111" s="6"/>
      <c r="N111" s="117"/>
      <c r="O111" s="117"/>
      <c r="P111" s="117"/>
      <c r="Q111" s="117"/>
      <c r="R111" s="117"/>
      <c r="S111" s="117"/>
      <c r="T111" s="117"/>
      <c r="U111" s="117"/>
      <c r="V111" s="117"/>
      <c r="W111" s="117"/>
      <c r="X111" s="117"/>
      <c r="Y111" s="117"/>
      <c r="Z111" s="117"/>
      <c r="AA111" s="117"/>
      <c r="AB111" s="117"/>
      <c r="AC111" s="117"/>
      <c r="AD111" s="117"/>
      <c r="AE111" s="117"/>
      <c r="AF111" s="117"/>
      <c r="AG111" s="117"/>
      <c r="AH111" s="117"/>
      <c r="AI111" s="117"/>
      <c r="AJ111" s="117"/>
      <c r="AK111" s="117"/>
      <c r="AL111" s="117"/>
      <c r="AM111" s="117"/>
      <c r="AN111" s="117"/>
      <c r="AO111" s="117"/>
      <c r="AP111" s="117"/>
      <c r="AQ111" s="117"/>
      <c r="AR111" s="117"/>
      <c r="AS111" s="117"/>
      <c r="AT111" s="117"/>
      <c r="AU111" s="117"/>
      <c r="AV111" s="117"/>
      <c r="AW111" s="117"/>
      <c r="AX111" s="117"/>
      <c r="AY111" s="117"/>
      <c r="AZ111" s="117"/>
      <c r="BA111" s="117"/>
      <c r="BB111" s="117"/>
      <c r="BC111" s="117"/>
      <c r="BD111" s="117"/>
      <c r="BE111" s="117"/>
      <c r="BF111" s="117"/>
      <c r="BG111" s="117"/>
      <c r="BH111" s="117"/>
      <c r="BI111" s="117"/>
      <c r="BJ111" s="117"/>
      <c r="BK111" s="117"/>
      <c r="BL111" s="117"/>
      <c r="BM111" s="117"/>
      <c r="BN111" s="117"/>
      <c r="BO111" s="117"/>
      <c r="BP111" s="117"/>
      <c r="BQ111" s="117"/>
      <c r="BR111" s="117"/>
      <c r="BS111" s="117"/>
      <c r="BT111" s="117"/>
      <c r="BU111" s="117"/>
      <c r="BV111" s="117"/>
      <c r="BW111" s="117"/>
      <c r="BX111" s="117"/>
      <c r="BY111" s="117"/>
      <c r="BZ111" s="117"/>
      <c r="CA111" s="117"/>
      <c r="CB111" s="117"/>
      <c r="CC111" s="117"/>
      <c r="CD111" s="117"/>
      <c r="CE111" s="117"/>
    </row>
    <row r="112" spans="2:83" s="86" customFormat="1" x14ac:dyDescent="0.2">
      <c r="B112" s="117"/>
      <c r="C112" s="117"/>
      <c r="D112" s="117"/>
      <c r="E112" s="117"/>
      <c r="F112" s="117"/>
      <c r="G112" s="117"/>
      <c r="H112" s="117"/>
      <c r="I112" s="117"/>
      <c r="J112" s="117"/>
      <c r="K112" s="6"/>
      <c r="L112" s="6"/>
      <c r="M112" s="6"/>
      <c r="N112" s="117"/>
      <c r="O112" s="117"/>
      <c r="P112" s="117"/>
      <c r="Q112" s="117"/>
      <c r="R112" s="117"/>
      <c r="S112" s="117"/>
      <c r="T112" s="117"/>
      <c r="U112" s="117"/>
      <c r="V112" s="117"/>
      <c r="W112" s="117"/>
      <c r="X112" s="117"/>
      <c r="Y112" s="117"/>
      <c r="Z112" s="117"/>
      <c r="AA112" s="117"/>
      <c r="AB112" s="117"/>
      <c r="AC112" s="117"/>
      <c r="AD112" s="117"/>
      <c r="AE112" s="117"/>
      <c r="AF112" s="117"/>
      <c r="AG112" s="117"/>
      <c r="AH112" s="117"/>
      <c r="AI112" s="117"/>
      <c r="AJ112" s="117"/>
      <c r="AK112" s="117"/>
      <c r="AL112" s="117"/>
      <c r="AM112" s="117"/>
      <c r="AN112" s="117"/>
      <c r="AO112" s="117"/>
      <c r="AP112" s="117"/>
      <c r="AQ112" s="117"/>
      <c r="AR112" s="117"/>
      <c r="AS112" s="117"/>
      <c r="AT112" s="117"/>
      <c r="AU112" s="117"/>
      <c r="AV112" s="117"/>
      <c r="AW112" s="117"/>
      <c r="AX112" s="117"/>
      <c r="AY112" s="117"/>
      <c r="AZ112" s="117"/>
      <c r="BA112" s="117"/>
      <c r="BB112" s="117"/>
      <c r="BC112" s="117"/>
      <c r="BD112" s="117"/>
      <c r="BE112" s="117"/>
      <c r="BF112" s="117"/>
      <c r="BG112" s="117"/>
      <c r="BH112" s="117"/>
      <c r="BI112" s="117"/>
      <c r="BJ112" s="117"/>
      <c r="BK112" s="117"/>
      <c r="BL112" s="117"/>
      <c r="BM112" s="117"/>
      <c r="BN112" s="117"/>
      <c r="BO112" s="117"/>
      <c r="BP112" s="117"/>
      <c r="BQ112" s="117"/>
      <c r="BR112" s="117"/>
      <c r="BS112" s="117"/>
      <c r="BT112" s="117"/>
      <c r="BU112" s="117"/>
      <c r="BV112" s="117"/>
      <c r="BW112" s="117"/>
      <c r="BX112" s="117"/>
      <c r="BY112" s="117"/>
      <c r="BZ112" s="117"/>
      <c r="CA112" s="117"/>
      <c r="CB112" s="117"/>
      <c r="CC112" s="117"/>
      <c r="CD112" s="117"/>
      <c r="CE112" s="117"/>
    </row>
    <row r="113" spans="2:83" s="86" customFormat="1" x14ac:dyDescent="0.2">
      <c r="B113" s="117"/>
      <c r="C113" s="117"/>
      <c r="D113" s="117"/>
      <c r="E113" s="117"/>
      <c r="F113" s="117"/>
      <c r="G113" s="117"/>
      <c r="H113" s="117"/>
      <c r="I113" s="117"/>
      <c r="J113" s="117"/>
      <c r="K113" s="6"/>
      <c r="L113" s="6"/>
      <c r="M113" s="6"/>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row>
    <row r="114" spans="2:83" s="86" customFormat="1" x14ac:dyDescent="0.2">
      <c r="B114" s="117"/>
      <c r="C114" s="117"/>
      <c r="D114" s="117"/>
      <c r="E114" s="117"/>
      <c r="F114" s="117"/>
      <c r="G114" s="117"/>
      <c r="H114" s="117"/>
      <c r="I114" s="117"/>
      <c r="J114" s="117"/>
      <c r="K114" s="6"/>
      <c r="L114" s="6"/>
      <c r="M114" s="6"/>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117"/>
      <c r="BL114" s="117"/>
      <c r="BM114" s="117"/>
      <c r="BN114" s="117"/>
      <c r="BO114" s="117"/>
      <c r="BP114" s="117"/>
      <c r="BQ114" s="117"/>
      <c r="BR114" s="117"/>
      <c r="BS114" s="117"/>
      <c r="BT114" s="117"/>
      <c r="BU114" s="117"/>
      <c r="BV114" s="117"/>
      <c r="BW114" s="117"/>
      <c r="BX114" s="117"/>
      <c r="BY114" s="117"/>
      <c r="BZ114" s="117"/>
      <c r="CA114" s="117"/>
      <c r="CB114" s="117"/>
      <c r="CC114" s="117"/>
      <c r="CD114" s="117"/>
      <c r="CE114" s="117"/>
    </row>
    <row r="115" spans="2:83" s="86" customFormat="1" x14ac:dyDescent="0.2">
      <c r="B115" s="117"/>
      <c r="C115" s="117"/>
      <c r="D115" s="117"/>
      <c r="E115" s="117"/>
      <c r="F115" s="117"/>
      <c r="G115" s="117"/>
      <c r="H115" s="117"/>
      <c r="I115" s="117"/>
      <c r="J115" s="117"/>
      <c r="K115" s="6"/>
      <c r="L115" s="6"/>
      <c r="M115" s="6"/>
      <c r="N115" s="117"/>
      <c r="O115" s="117"/>
      <c r="P115" s="117"/>
      <c r="Q115" s="117"/>
      <c r="R115" s="117"/>
      <c r="S115" s="117"/>
      <c r="T115" s="117"/>
      <c r="U115" s="117"/>
      <c r="V115" s="117"/>
      <c r="W115" s="117"/>
      <c r="X115" s="117"/>
      <c r="Y115" s="117"/>
      <c r="Z115" s="117"/>
      <c r="AA115" s="117"/>
      <c r="AB115" s="117"/>
      <c r="AC115" s="117"/>
      <c r="AD115" s="117"/>
      <c r="AE115" s="117"/>
      <c r="AF115" s="117"/>
      <c r="AG115" s="117"/>
      <c r="AH115" s="117"/>
      <c r="AI115" s="117"/>
      <c r="AJ115" s="117"/>
      <c r="AK115" s="117"/>
      <c r="AL115" s="117"/>
      <c r="AM115" s="117"/>
      <c r="AN115" s="117"/>
      <c r="AO115" s="117"/>
      <c r="AP115" s="117"/>
      <c r="AQ115" s="117"/>
      <c r="AR115" s="117"/>
      <c r="AS115" s="117"/>
      <c r="AT115" s="117"/>
      <c r="AU115" s="117"/>
      <c r="AV115" s="117"/>
      <c r="AW115" s="117"/>
      <c r="AX115" s="117"/>
      <c r="AY115" s="117"/>
      <c r="AZ115" s="117"/>
      <c r="BA115" s="117"/>
      <c r="BB115" s="117"/>
      <c r="BC115" s="117"/>
      <c r="BD115" s="117"/>
      <c r="BE115" s="117"/>
      <c r="BF115" s="117"/>
      <c r="BG115" s="117"/>
      <c r="BH115" s="117"/>
      <c r="BI115" s="117"/>
      <c r="BJ115" s="117"/>
      <c r="BK115" s="117"/>
      <c r="BL115" s="117"/>
      <c r="BM115" s="117"/>
      <c r="BN115" s="117"/>
      <c r="BO115" s="117"/>
      <c r="BP115" s="117"/>
      <c r="BQ115" s="117"/>
      <c r="BR115" s="117"/>
      <c r="BS115" s="117"/>
      <c r="BT115" s="117"/>
      <c r="BU115" s="117"/>
      <c r="BV115" s="117"/>
      <c r="BW115" s="117"/>
      <c r="BX115" s="117"/>
      <c r="BY115" s="117"/>
      <c r="BZ115" s="117"/>
      <c r="CA115" s="117"/>
      <c r="CB115" s="117"/>
      <c r="CC115" s="117"/>
      <c r="CD115" s="117"/>
      <c r="CE115" s="117"/>
    </row>
    <row r="116" spans="2:83" s="86" customFormat="1" x14ac:dyDescent="0.2">
      <c r="B116" s="117"/>
      <c r="C116" s="117"/>
      <c r="D116" s="117"/>
      <c r="E116" s="117"/>
      <c r="F116" s="117"/>
      <c r="G116" s="117"/>
      <c r="H116" s="117"/>
      <c r="I116" s="117"/>
      <c r="J116" s="117"/>
      <c r="K116" s="6"/>
      <c r="L116" s="6"/>
      <c r="M116" s="6"/>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c r="AL116" s="117"/>
      <c r="AM116" s="117"/>
      <c r="AN116" s="117"/>
      <c r="AO116" s="117"/>
      <c r="AP116" s="117"/>
      <c r="AQ116" s="117"/>
      <c r="AR116" s="117"/>
      <c r="AS116" s="117"/>
      <c r="AT116" s="117"/>
      <c r="AU116" s="117"/>
      <c r="AV116" s="117"/>
      <c r="AW116" s="117"/>
      <c r="AX116" s="117"/>
      <c r="AY116" s="117"/>
      <c r="AZ116" s="117"/>
      <c r="BA116" s="117"/>
      <c r="BB116" s="117"/>
      <c r="BC116" s="117"/>
      <c r="BD116" s="117"/>
      <c r="BE116" s="117"/>
      <c r="BF116" s="117"/>
      <c r="BG116" s="117"/>
      <c r="BH116" s="117"/>
      <c r="BI116" s="117"/>
      <c r="BJ116" s="117"/>
      <c r="BK116" s="117"/>
      <c r="BL116" s="117"/>
      <c r="BM116" s="117"/>
      <c r="BN116" s="117"/>
      <c r="BO116" s="117"/>
      <c r="BP116" s="117"/>
      <c r="BQ116" s="117"/>
      <c r="BR116" s="117"/>
      <c r="BS116" s="117"/>
      <c r="BT116" s="117"/>
      <c r="BU116" s="117"/>
      <c r="BV116" s="117"/>
      <c r="BW116" s="117"/>
      <c r="BX116" s="117"/>
      <c r="BY116" s="117"/>
      <c r="BZ116" s="117"/>
      <c r="CA116" s="117"/>
      <c r="CB116" s="117"/>
      <c r="CC116" s="117"/>
      <c r="CD116" s="117"/>
      <c r="CE116" s="117"/>
    </row>
    <row r="117" spans="2:83" s="86" customFormat="1" x14ac:dyDescent="0.2">
      <c r="B117" s="117"/>
      <c r="C117" s="117"/>
      <c r="D117" s="117"/>
      <c r="E117" s="117"/>
      <c r="F117" s="117"/>
      <c r="G117" s="117"/>
      <c r="H117" s="117"/>
      <c r="I117" s="117"/>
      <c r="J117" s="117"/>
      <c r="K117" s="6"/>
      <c r="L117" s="6"/>
      <c r="M117" s="6"/>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7"/>
      <c r="AX117" s="117"/>
      <c r="AY117" s="117"/>
      <c r="AZ117" s="117"/>
      <c r="BA117" s="117"/>
      <c r="BB117" s="117"/>
      <c r="BC117" s="117"/>
      <c r="BD117" s="117"/>
      <c r="BE117" s="117"/>
      <c r="BF117" s="117"/>
      <c r="BG117" s="117"/>
      <c r="BH117" s="117"/>
      <c r="BI117" s="117"/>
      <c r="BJ117" s="117"/>
      <c r="BK117" s="117"/>
      <c r="BL117" s="117"/>
      <c r="BM117" s="117"/>
      <c r="BN117" s="117"/>
      <c r="BO117" s="117"/>
      <c r="BP117" s="117"/>
      <c r="BQ117" s="117"/>
      <c r="BR117" s="117"/>
      <c r="BS117" s="117"/>
      <c r="BT117" s="117"/>
      <c r="BU117" s="117"/>
      <c r="BV117" s="117"/>
      <c r="BW117" s="117"/>
      <c r="BX117" s="117"/>
      <c r="BY117" s="117"/>
      <c r="BZ117" s="117"/>
      <c r="CA117" s="117"/>
      <c r="CB117" s="117"/>
      <c r="CC117" s="117"/>
      <c r="CD117" s="117"/>
      <c r="CE117" s="117"/>
    </row>
    <row r="118" spans="2:83" s="86" customFormat="1" x14ac:dyDescent="0.2">
      <c r="B118" s="117"/>
      <c r="C118" s="117"/>
      <c r="D118" s="117"/>
      <c r="E118" s="117"/>
      <c r="F118" s="117"/>
      <c r="G118" s="117"/>
      <c r="H118" s="117"/>
      <c r="I118" s="117"/>
      <c r="J118" s="117"/>
      <c r="K118" s="6"/>
      <c r="L118" s="6"/>
      <c r="M118" s="6"/>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c r="BV118" s="117"/>
      <c r="BW118" s="117"/>
      <c r="BX118" s="117"/>
      <c r="BY118" s="117"/>
      <c r="BZ118" s="117"/>
      <c r="CA118" s="117"/>
      <c r="CB118" s="117"/>
      <c r="CC118" s="117"/>
      <c r="CD118" s="117"/>
      <c r="CE118" s="117"/>
    </row>
    <row r="119" spans="2:83" s="86" customFormat="1" x14ac:dyDescent="0.2">
      <c r="B119" s="117"/>
      <c r="C119" s="117"/>
      <c r="D119" s="117"/>
      <c r="E119" s="117"/>
      <c r="F119" s="117"/>
      <c r="G119" s="117"/>
      <c r="H119" s="117"/>
      <c r="I119" s="117"/>
      <c r="J119" s="117"/>
      <c r="K119" s="6"/>
      <c r="L119" s="6"/>
      <c r="M119" s="6"/>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c r="BV119" s="117"/>
      <c r="BW119" s="117"/>
      <c r="BX119" s="117"/>
      <c r="BY119" s="117"/>
      <c r="BZ119" s="117"/>
      <c r="CA119" s="117"/>
      <c r="CB119" s="117"/>
      <c r="CC119" s="117"/>
      <c r="CD119" s="117"/>
      <c r="CE119" s="117"/>
    </row>
    <row r="120" spans="2:83" s="86" customFormat="1" x14ac:dyDescent="0.2">
      <c r="B120" s="117"/>
      <c r="C120" s="117"/>
      <c r="D120" s="117"/>
      <c r="E120" s="117"/>
      <c r="F120" s="117"/>
      <c r="G120" s="117"/>
      <c r="H120" s="117"/>
      <c r="I120" s="117"/>
      <c r="J120" s="117"/>
      <c r="K120" s="6"/>
      <c r="L120" s="6"/>
      <c r="M120" s="6"/>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7"/>
      <c r="AX120" s="117"/>
      <c r="AY120" s="117"/>
      <c r="AZ120" s="117"/>
      <c r="BA120" s="117"/>
      <c r="BB120" s="117"/>
      <c r="BC120" s="117"/>
      <c r="BD120" s="117"/>
      <c r="BE120" s="117"/>
      <c r="BF120" s="117"/>
      <c r="BG120" s="117"/>
      <c r="BH120" s="117"/>
      <c r="BI120" s="117"/>
      <c r="BJ120" s="117"/>
      <c r="BK120" s="117"/>
      <c r="BL120" s="117"/>
      <c r="BM120" s="117"/>
      <c r="BN120" s="117"/>
      <c r="BO120" s="117"/>
      <c r="BP120" s="117"/>
      <c r="BQ120" s="117"/>
      <c r="BR120" s="117"/>
      <c r="BS120" s="117"/>
      <c r="BT120" s="117"/>
      <c r="BU120" s="117"/>
      <c r="BV120" s="117"/>
      <c r="BW120" s="117"/>
      <c r="BX120" s="117"/>
      <c r="BY120" s="117"/>
      <c r="BZ120" s="117"/>
      <c r="CA120" s="117"/>
      <c r="CB120" s="117"/>
      <c r="CC120" s="117"/>
      <c r="CD120" s="117"/>
      <c r="CE120" s="117"/>
    </row>
    <row r="121" spans="2:83" s="86" customFormat="1" x14ac:dyDescent="0.2">
      <c r="B121" s="117"/>
      <c r="C121" s="117"/>
      <c r="D121" s="117"/>
      <c r="E121" s="117"/>
      <c r="F121" s="117"/>
      <c r="G121" s="117"/>
      <c r="H121" s="117"/>
      <c r="I121" s="117"/>
      <c r="J121" s="117"/>
      <c r="K121" s="6"/>
      <c r="L121" s="6"/>
      <c r="M121" s="6"/>
      <c r="N121" s="117"/>
      <c r="O121" s="117"/>
      <c r="P121" s="117"/>
      <c r="Q121" s="117"/>
      <c r="R121" s="117"/>
      <c r="S121" s="117"/>
      <c r="T121" s="117"/>
      <c r="U121" s="117"/>
      <c r="V121" s="117"/>
      <c r="W121" s="117"/>
      <c r="X121" s="117"/>
      <c r="Y121" s="117"/>
      <c r="Z121" s="117"/>
      <c r="AA121" s="117"/>
      <c r="AB121" s="117"/>
      <c r="AC121" s="117"/>
      <c r="AD121" s="117"/>
      <c r="AE121" s="117"/>
      <c r="AF121" s="117"/>
      <c r="AG121" s="117"/>
      <c r="AH121" s="117"/>
      <c r="AI121" s="117"/>
      <c r="AJ121" s="117"/>
      <c r="AK121" s="117"/>
      <c r="AL121" s="117"/>
      <c r="AM121" s="117"/>
      <c r="AN121" s="117"/>
      <c r="AO121" s="117"/>
      <c r="AP121" s="117"/>
      <c r="AQ121" s="117"/>
      <c r="AR121" s="117"/>
      <c r="AS121" s="117"/>
      <c r="AT121" s="117"/>
      <c r="AU121" s="117"/>
      <c r="AV121" s="117"/>
      <c r="AW121" s="117"/>
      <c r="AX121" s="117"/>
      <c r="AY121" s="117"/>
      <c r="AZ121" s="117"/>
      <c r="BA121" s="117"/>
      <c r="BB121" s="117"/>
      <c r="BC121" s="117"/>
      <c r="BD121" s="117"/>
      <c r="BE121" s="117"/>
      <c r="BF121" s="117"/>
      <c r="BG121" s="117"/>
      <c r="BH121" s="117"/>
      <c r="BI121" s="117"/>
      <c r="BJ121" s="117"/>
      <c r="BK121" s="117"/>
      <c r="BL121" s="117"/>
      <c r="BM121" s="117"/>
      <c r="BN121" s="117"/>
      <c r="BO121" s="117"/>
      <c r="BP121" s="117"/>
      <c r="BQ121" s="117"/>
      <c r="BR121" s="117"/>
      <c r="BS121" s="117"/>
      <c r="BT121" s="117"/>
      <c r="BU121" s="117"/>
      <c r="BV121" s="117"/>
      <c r="BW121" s="117"/>
      <c r="BX121" s="117"/>
      <c r="BY121" s="117"/>
      <c r="BZ121" s="117"/>
      <c r="CA121" s="117"/>
      <c r="CB121" s="117"/>
      <c r="CC121" s="117"/>
      <c r="CD121" s="117"/>
      <c r="CE121" s="117"/>
    </row>
    <row r="122" spans="2:83" s="86" customFormat="1" x14ac:dyDescent="0.2">
      <c r="B122" s="117"/>
      <c r="C122" s="117"/>
      <c r="D122" s="117"/>
      <c r="E122" s="117"/>
      <c r="F122" s="117"/>
      <c r="G122" s="117"/>
      <c r="H122" s="117"/>
      <c r="I122" s="117"/>
      <c r="J122" s="117"/>
      <c r="K122" s="6"/>
      <c r="L122" s="6"/>
      <c r="M122" s="6"/>
      <c r="N122" s="117"/>
      <c r="O122" s="117"/>
      <c r="P122" s="117"/>
      <c r="Q122" s="117"/>
      <c r="R122" s="117"/>
      <c r="S122" s="117"/>
      <c r="T122" s="117"/>
      <c r="U122" s="117"/>
      <c r="V122" s="117"/>
      <c r="W122" s="117"/>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117"/>
      <c r="AV122" s="117"/>
      <c r="AW122" s="117"/>
      <c r="AX122" s="117"/>
      <c r="AY122" s="117"/>
      <c r="AZ122" s="117"/>
      <c r="BA122" s="117"/>
      <c r="BB122" s="117"/>
      <c r="BC122" s="117"/>
      <c r="BD122" s="117"/>
      <c r="BE122" s="117"/>
      <c r="BF122" s="117"/>
      <c r="BG122" s="117"/>
      <c r="BH122" s="117"/>
      <c r="BI122" s="117"/>
      <c r="BJ122" s="117"/>
      <c r="BK122" s="117"/>
      <c r="BL122" s="117"/>
      <c r="BM122" s="117"/>
      <c r="BN122" s="117"/>
      <c r="BO122" s="117"/>
      <c r="BP122" s="117"/>
      <c r="BQ122" s="117"/>
      <c r="BR122" s="117"/>
      <c r="BS122" s="117"/>
      <c r="BT122" s="117"/>
      <c r="BU122" s="117"/>
      <c r="BV122" s="117"/>
      <c r="BW122" s="117"/>
      <c r="BX122" s="117"/>
      <c r="BY122" s="117"/>
      <c r="BZ122" s="117"/>
      <c r="CA122" s="117"/>
      <c r="CB122" s="117"/>
      <c r="CC122" s="117"/>
      <c r="CD122" s="117"/>
      <c r="CE122" s="117"/>
    </row>
    <row r="123" spans="2:83" s="86" customFormat="1" x14ac:dyDescent="0.2">
      <c r="B123" s="117"/>
      <c r="C123" s="117"/>
      <c r="D123" s="117"/>
      <c r="E123" s="117"/>
      <c r="F123" s="117"/>
      <c r="G123" s="117"/>
      <c r="H123" s="117"/>
      <c r="I123" s="117"/>
      <c r="J123" s="117"/>
      <c r="K123" s="6"/>
      <c r="L123" s="6"/>
      <c r="M123" s="6"/>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7"/>
      <c r="AV123" s="117"/>
      <c r="AW123" s="117"/>
      <c r="AX123" s="117"/>
      <c r="AY123" s="117"/>
      <c r="AZ123" s="117"/>
      <c r="BA123" s="117"/>
      <c r="BB123" s="117"/>
      <c r="BC123" s="117"/>
      <c r="BD123" s="117"/>
      <c r="BE123" s="117"/>
      <c r="BF123" s="117"/>
      <c r="BG123" s="117"/>
      <c r="BH123" s="117"/>
      <c r="BI123" s="117"/>
      <c r="BJ123" s="117"/>
      <c r="BK123" s="117"/>
      <c r="BL123" s="117"/>
      <c r="BM123" s="117"/>
      <c r="BN123" s="117"/>
      <c r="BO123" s="117"/>
      <c r="BP123" s="117"/>
      <c r="BQ123" s="117"/>
      <c r="BR123" s="117"/>
      <c r="BS123" s="117"/>
      <c r="BT123" s="117"/>
      <c r="BU123" s="117"/>
      <c r="BV123" s="117"/>
      <c r="BW123" s="117"/>
      <c r="BX123" s="117"/>
      <c r="BY123" s="117"/>
      <c r="BZ123" s="117"/>
      <c r="CA123" s="117"/>
      <c r="CB123" s="117"/>
      <c r="CC123" s="117"/>
      <c r="CD123" s="117"/>
      <c r="CE123" s="117"/>
    </row>
    <row r="124" spans="2:83" s="86" customFormat="1" x14ac:dyDescent="0.2">
      <c r="B124" s="117"/>
      <c r="C124" s="117"/>
      <c r="D124" s="117"/>
      <c r="E124" s="117"/>
      <c r="F124" s="117"/>
      <c r="G124" s="117"/>
      <c r="H124" s="117"/>
      <c r="I124" s="117"/>
      <c r="J124" s="117"/>
      <c r="K124" s="6"/>
      <c r="L124" s="6"/>
      <c r="M124" s="6"/>
      <c r="N124" s="117"/>
      <c r="O124" s="117"/>
      <c r="P124" s="117"/>
      <c r="Q124" s="117"/>
      <c r="R124" s="117"/>
      <c r="S124" s="117"/>
      <c r="T124" s="117"/>
      <c r="U124" s="117"/>
      <c r="V124" s="117"/>
      <c r="W124" s="117"/>
      <c r="X124" s="117"/>
      <c r="Y124" s="117"/>
      <c r="Z124" s="117"/>
      <c r="AA124" s="117"/>
      <c r="AB124" s="117"/>
      <c r="AC124" s="117"/>
      <c r="AD124" s="117"/>
      <c r="AE124" s="117"/>
      <c r="AF124" s="117"/>
      <c r="AG124" s="117"/>
      <c r="AH124" s="117"/>
      <c r="AI124" s="117"/>
      <c r="AJ124" s="117"/>
      <c r="AK124" s="117"/>
      <c r="AL124" s="117"/>
      <c r="AM124" s="117"/>
      <c r="AN124" s="117"/>
      <c r="AO124" s="117"/>
      <c r="AP124" s="117"/>
      <c r="AQ124" s="117"/>
      <c r="AR124" s="117"/>
      <c r="AS124" s="117"/>
      <c r="AT124" s="117"/>
      <c r="AU124" s="117"/>
      <c r="AV124" s="117"/>
      <c r="AW124" s="117"/>
      <c r="AX124" s="117"/>
      <c r="AY124" s="117"/>
      <c r="AZ124" s="117"/>
      <c r="BA124" s="117"/>
      <c r="BB124" s="117"/>
      <c r="BC124" s="117"/>
      <c r="BD124" s="117"/>
      <c r="BE124" s="117"/>
      <c r="BF124" s="117"/>
      <c r="BG124" s="117"/>
      <c r="BH124" s="117"/>
      <c r="BI124" s="117"/>
      <c r="BJ124" s="117"/>
      <c r="BK124" s="117"/>
      <c r="BL124" s="117"/>
      <c r="BM124" s="117"/>
      <c r="BN124" s="117"/>
      <c r="BO124" s="117"/>
      <c r="BP124" s="117"/>
      <c r="BQ124" s="117"/>
      <c r="BR124" s="117"/>
      <c r="BS124" s="117"/>
      <c r="BT124" s="117"/>
      <c r="BU124" s="117"/>
      <c r="BV124" s="117"/>
      <c r="BW124" s="117"/>
      <c r="BX124" s="117"/>
      <c r="BY124" s="117"/>
      <c r="BZ124" s="117"/>
      <c r="CA124" s="117"/>
      <c r="CB124" s="117"/>
      <c r="CC124" s="117"/>
      <c r="CD124" s="117"/>
      <c r="CE124" s="117"/>
    </row>
    <row r="125" spans="2:83" s="86" customFormat="1" x14ac:dyDescent="0.2">
      <c r="B125" s="117"/>
      <c r="C125" s="117"/>
      <c r="D125" s="117"/>
      <c r="E125" s="117"/>
      <c r="F125" s="117"/>
      <c r="G125" s="117"/>
      <c r="H125" s="117"/>
      <c r="I125" s="117"/>
      <c r="J125" s="117"/>
      <c r="K125" s="6"/>
      <c r="L125" s="6"/>
      <c r="M125" s="6"/>
      <c r="N125" s="117"/>
      <c r="O125" s="117"/>
      <c r="P125" s="117"/>
      <c r="Q125" s="117"/>
      <c r="R125" s="117"/>
      <c r="S125" s="117"/>
      <c r="T125" s="117"/>
      <c r="U125" s="117"/>
      <c r="V125" s="117"/>
      <c r="W125" s="117"/>
      <c r="X125" s="117"/>
      <c r="Y125" s="117"/>
      <c r="Z125" s="117"/>
      <c r="AA125" s="117"/>
      <c r="AB125" s="117"/>
      <c r="AC125" s="117"/>
      <c r="AD125" s="117"/>
      <c r="AE125" s="117"/>
      <c r="AF125" s="117"/>
      <c r="AG125" s="117"/>
      <c r="AH125" s="117"/>
      <c r="AI125" s="117"/>
      <c r="AJ125" s="117"/>
      <c r="AK125" s="117"/>
      <c r="AL125" s="117"/>
      <c r="AM125" s="117"/>
      <c r="AN125" s="117"/>
      <c r="AO125" s="117"/>
      <c r="AP125" s="117"/>
      <c r="AQ125" s="117"/>
      <c r="AR125" s="117"/>
      <c r="AS125" s="117"/>
      <c r="AT125" s="117"/>
      <c r="AU125" s="117"/>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117"/>
      <c r="BR125" s="117"/>
      <c r="BS125" s="117"/>
      <c r="BT125" s="117"/>
      <c r="BU125" s="117"/>
      <c r="BV125" s="117"/>
      <c r="BW125" s="117"/>
      <c r="BX125" s="117"/>
      <c r="BY125" s="117"/>
      <c r="BZ125" s="117"/>
      <c r="CA125" s="117"/>
      <c r="CB125" s="117"/>
      <c r="CC125" s="117"/>
      <c r="CD125" s="117"/>
      <c r="CE125" s="117"/>
    </row>
    <row r="126" spans="2:83" s="86" customFormat="1" x14ac:dyDescent="0.2">
      <c r="B126" s="117"/>
      <c r="C126" s="117"/>
      <c r="D126" s="117"/>
      <c r="E126" s="117"/>
      <c r="F126" s="117"/>
      <c r="G126" s="117"/>
      <c r="H126" s="117"/>
      <c r="I126" s="117"/>
      <c r="J126" s="117"/>
      <c r="K126" s="6"/>
      <c r="L126" s="6"/>
      <c r="M126" s="6"/>
      <c r="N126" s="117"/>
      <c r="O126" s="117"/>
      <c r="P126" s="117"/>
      <c r="Q126" s="117"/>
      <c r="R126" s="117"/>
      <c r="S126" s="117"/>
      <c r="T126" s="117"/>
      <c r="U126" s="117"/>
      <c r="V126" s="117"/>
      <c r="W126" s="117"/>
      <c r="X126" s="117"/>
      <c r="Y126" s="117"/>
      <c r="Z126" s="117"/>
      <c r="AA126" s="117"/>
      <c r="AB126" s="117"/>
      <c r="AC126" s="117"/>
      <c r="AD126" s="117"/>
      <c r="AE126" s="117"/>
      <c r="AF126" s="117"/>
      <c r="AG126" s="117"/>
      <c r="AH126" s="117"/>
      <c r="AI126" s="117"/>
      <c r="AJ126" s="117"/>
      <c r="AK126" s="117"/>
      <c r="AL126" s="117"/>
      <c r="AM126" s="117"/>
      <c r="AN126" s="117"/>
      <c r="AO126" s="117"/>
      <c r="AP126" s="117"/>
      <c r="AQ126" s="117"/>
      <c r="AR126" s="117"/>
      <c r="AS126" s="117"/>
      <c r="AT126" s="117"/>
      <c r="AU126" s="117"/>
      <c r="AV126" s="117"/>
      <c r="AW126" s="117"/>
      <c r="AX126" s="117"/>
      <c r="AY126" s="117"/>
      <c r="AZ126" s="117"/>
      <c r="BA126" s="117"/>
      <c r="BB126" s="117"/>
      <c r="BC126" s="117"/>
      <c r="BD126" s="117"/>
      <c r="BE126" s="117"/>
      <c r="BF126" s="117"/>
      <c r="BG126" s="117"/>
      <c r="BH126" s="117"/>
      <c r="BI126" s="117"/>
      <c r="BJ126" s="117"/>
      <c r="BK126" s="117"/>
      <c r="BL126" s="117"/>
      <c r="BM126" s="117"/>
      <c r="BN126" s="117"/>
      <c r="BO126" s="117"/>
      <c r="BP126" s="117"/>
      <c r="BQ126" s="117"/>
      <c r="BR126" s="117"/>
      <c r="BS126" s="117"/>
      <c r="BT126" s="117"/>
      <c r="BU126" s="117"/>
      <c r="BV126" s="117"/>
      <c r="BW126" s="117"/>
      <c r="BX126" s="117"/>
      <c r="BY126" s="117"/>
      <c r="BZ126" s="117"/>
      <c r="CA126" s="117"/>
      <c r="CB126" s="117"/>
      <c r="CC126" s="117"/>
      <c r="CD126" s="117"/>
      <c r="CE126" s="117"/>
    </row>
    <row r="127" spans="2:83" s="86" customFormat="1" x14ac:dyDescent="0.2">
      <c r="B127" s="117"/>
      <c r="C127" s="117"/>
      <c r="D127" s="117"/>
      <c r="E127" s="117"/>
      <c r="F127" s="117"/>
      <c r="G127" s="117"/>
      <c r="H127" s="117"/>
      <c r="I127" s="117"/>
      <c r="J127" s="117"/>
      <c r="K127" s="6"/>
      <c r="L127" s="6"/>
      <c r="M127" s="6"/>
      <c r="N127" s="117"/>
      <c r="O127" s="117"/>
      <c r="P127" s="117"/>
      <c r="Q127" s="117"/>
      <c r="R127" s="117"/>
      <c r="S127" s="117"/>
      <c r="T127" s="117"/>
      <c r="U127" s="117"/>
      <c r="V127" s="117"/>
      <c r="W127" s="117"/>
      <c r="X127" s="117"/>
      <c r="Y127" s="117"/>
      <c r="Z127" s="117"/>
      <c r="AA127" s="117"/>
      <c r="AB127" s="117"/>
      <c r="AC127" s="117"/>
      <c r="AD127" s="117"/>
      <c r="AE127" s="117"/>
      <c r="AF127" s="117"/>
      <c r="AG127" s="117"/>
      <c r="AH127" s="117"/>
      <c r="AI127" s="117"/>
      <c r="AJ127" s="117"/>
      <c r="AK127" s="117"/>
      <c r="AL127" s="117"/>
      <c r="AM127" s="117"/>
      <c r="AN127" s="117"/>
      <c r="AO127" s="117"/>
      <c r="AP127" s="117"/>
      <c r="AQ127" s="117"/>
      <c r="AR127" s="117"/>
      <c r="AS127" s="117"/>
      <c r="AT127" s="117"/>
      <c r="AU127" s="117"/>
      <c r="AV127" s="117"/>
      <c r="AW127" s="117"/>
      <c r="AX127" s="117"/>
      <c r="AY127" s="117"/>
      <c r="AZ127" s="117"/>
      <c r="BA127" s="117"/>
      <c r="BB127" s="117"/>
      <c r="BC127" s="117"/>
      <c r="BD127" s="117"/>
      <c r="BE127" s="117"/>
      <c r="BF127" s="117"/>
      <c r="BG127" s="117"/>
      <c r="BH127" s="117"/>
      <c r="BI127" s="117"/>
      <c r="BJ127" s="117"/>
      <c r="BK127" s="117"/>
      <c r="BL127" s="117"/>
      <c r="BM127" s="117"/>
      <c r="BN127" s="117"/>
      <c r="BO127" s="117"/>
      <c r="BP127" s="117"/>
      <c r="BQ127" s="117"/>
      <c r="BR127" s="117"/>
      <c r="BS127" s="117"/>
      <c r="BT127" s="117"/>
      <c r="BU127" s="117"/>
      <c r="BV127" s="117"/>
      <c r="BW127" s="117"/>
      <c r="BX127" s="117"/>
      <c r="BY127" s="117"/>
      <c r="BZ127" s="117"/>
      <c r="CA127" s="117"/>
      <c r="CB127" s="117"/>
      <c r="CC127" s="117"/>
      <c r="CD127" s="117"/>
      <c r="CE127" s="117"/>
    </row>
    <row r="128" spans="2:83" s="86" customFormat="1" x14ac:dyDescent="0.2">
      <c r="B128" s="117"/>
      <c r="C128" s="117"/>
      <c r="D128" s="117"/>
      <c r="E128" s="117"/>
      <c r="F128" s="117"/>
      <c r="G128" s="117"/>
      <c r="H128" s="117"/>
      <c r="I128" s="117"/>
      <c r="J128" s="117"/>
      <c r="K128" s="6"/>
      <c r="L128" s="6"/>
      <c r="M128" s="6"/>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17"/>
      <c r="AN128" s="117"/>
      <c r="AO128" s="117"/>
      <c r="AP128" s="117"/>
      <c r="AQ128" s="117"/>
      <c r="AR128" s="117"/>
      <c r="AS128" s="117"/>
      <c r="AT128" s="117"/>
      <c r="AU128" s="117"/>
      <c r="AV128" s="117"/>
      <c r="AW128" s="117"/>
      <c r="AX128" s="117"/>
      <c r="AY128" s="117"/>
      <c r="AZ128" s="117"/>
      <c r="BA128" s="117"/>
      <c r="BB128" s="117"/>
      <c r="BC128" s="117"/>
      <c r="BD128" s="117"/>
      <c r="BE128" s="117"/>
      <c r="BF128" s="117"/>
      <c r="BG128" s="117"/>
      <c r="BH128" s="117"/>
      <c r="BI128" s="117"/>
      <c r="BJ128" s="117"/>
      <c r="BK128" s="117"/>
      <c r="BL128" s="117"/>
      <c r="BM128" s="117"/>
      <c r="BN128" s="117"/>
      <c r="BO128" s="117"/>
      <c r="BP128" s="117"/>
      <c r="BQ128" s="117"/>
      <c r="BR128" s="117"/>
      <c r="BS128" s="117"/>
      <c r="BT128" s="117"/>
      <c r="BU128" s="117"/>
      <c r="BV128" s="117"/>
      <c r="BW128" s="117"/>
      <c r="BX128" s="117"/>
      <c r="BY128" s="117"/>
      <c r="BZ128" s="117"/>
      <c r="CA128" s="117"/>
      <c r="CB128" s="117"/>
      <c r="CC128" s="117"/>
      <c r="CD128" s="117"/>
      <c r="CE128" s="117"/>
    </row>
    <row r="129" spans="2:83" s="86" customFormat="1" x14ac:dyDescent="0.2">
      <c r="B129" s="117"/>
      <c r="C129" s="117"/>
      <c r="D129" s="117"/>
      <c r="E129" s="117"/>
      <c r="F129" s="117"/>
      <c r="G129" s="117"/>
      <c r="H129" s="117"/>
      <c r="I129" s="117"/>
      <c r="J129" s="117"/>
      <c r="K129" s="6"/>
      <c r="L129" s="6"/>
      <c r="M129" s="6"/>
      <c r="N129" s="117"/>
      <c r="O129" s="117"/>
      <c r="P129" s="117"/>
      <c r="Q129" s="117"/>
      <c r="R129" s="117"/>
      <c r="S129" s="117"/>
      <c r="T129" s="117"/>
      <c r="U129" s="117"/>
      <c r="V129" s="117"/>
      <c r="W129" s="117"/>
      <c r="X129" s="117"/>
      <c r="Y129" s="117"/>
      <c r="Z129" s="117"/>
      <c r="AA129" s="117"/>
      <c r="AB129" s="117"/>
      <c r="AC129" s="117"/>
      <c r="AD129" s="117"/>
      <c r="AE129" s="117"/>
      <c r="AF129" s="117"/>
      <c r="AG129" s="117"/>
      <c r="AH129" s="117"/>
      <c r="AI129" s="117"/>
      <c r="AJ129" s="117"/>
      <c r="AK129" s="117"/>
      <c r="AL129" s="117"/>
      <c r="AM129" s="117"/>
      <c r="AN129" s="117"/>
      <c r="AO129" s="117"/>
      <c r="AP129" s="117"/>
      <c r="AQ129" s="117"/>
      <c r="AR129" s="117"/>
      <c r="AS129" s="117"/>
      <c r="AT129" s="117"/>
      <c r="AU129" s="117"/>
      <c r="AV129" s="117"/>
      <c r="AW129" s="117"/>
      <c r="AX129" s="117"/>
      <c r="AY129" s="117"/>
      <c r="AZ129" s="117"/>
      <c r="BA129" s="117"/>
      <c r="BB129" s="117"/>
      <c r="BC129" s="117"/>
      <c r="BD129" s="117"/>
      <c r="BE129" s="117"/>
      <c r="BF129" s="117"/>
      <c r="BG129" s="117"/>
      <c r="BH129" s="117"/>
      <c r="BI129" s="117"/>
      <c r="BJ129" s="117"/>
      <c r="BK129" s="117"/>
      <c r="BL129" s="117"/>
      <c r="BM129" s="117"/>
      <c r="BN129" s="117"/>
      <c r="BO129" s="117"/>
      <c r="BP129" s="117"/>
      <c r="BQ129" s="117"/>
      <c r="BR129" s="117"/>
      <c r="BS129" s="117"/>
      <c r="BT129" s="117"/>
      <c r="BU129" s="117"/>
      <c r="BV129" s="117"/>
      <c r="BW129" s="117"/>
      <c r="BX129" s="117"/>
      <c r="BY129" s="117"/>
      <c r="BZ129" s="117"/>
      <c r="CA129" s="117"/>
      <c r="CB129" s="117"/>
      <c r="CC129" s="117"/>
      <c r="CD129" s="117"/>
      <c r="CE129" s="117"/>
    </row>
    <row r="130" spans="2:83" s="86" customFormat="1" x14ac:dyDescent="0.2">
      <c r="B130" s="117"/>
      <c r="C130" s="117"/>
      <c r="D130" s="117"/>
      <c r="E130" s="117"/>
      <c r="F130" s="117"/>
      <c r="G130" s="117"/>
      <c r="H130" s="117"/>
      <c r="I130" s="117"/>
      <c r="J130" s="117"/>
      <c r="K130" s="6"/>
      <c r="L130" s="6"/>
      <c r="M130" s="6"/>
      <c r="N130" s="117"/>
      <c r="O130" s="117"/>
      <c r="P130" s="117"/>
      <c r="Q130" s="117"/>
      <c r="R130" s="117"/>
      <c r="S130" s="117"/>
      <c r="T130" s="117"/>
      <c r="U130" s="117"/>
      <c r="V130" s="117"/>
      <c r="W130" s="117"/>
      <c r="X130" s="117"/>
      <c r="Y130" s="117"/>
      <c r="Z130" s="117"/>
      <c r="AA130" s="117"/>
      <c r="AB130" s="117"/>
      <c r="AC130" s="117"/>
      <c r="AD130" s="117"/>
      <c r="AE130" s="117"/>
      <c r="AF130" s="117"/>
      <c r="AG130" s="117"/>
      <c r="AH130" s="117"/>
      <c r="AI130" s="117"/>
      <c r="AJ130" s="117"/>
      <c r="AK130" s="117"/>
      <c r="AL130" s="117"/>
      <c r="AM130" s="117"/>
      <c r="AN130" s="117"/>
      <c r="AO130" s="117"/>
      <c r="AP130" s="117"/>
      <c r="AQ130" s="117"/>
      <c r="AR130" s="117"/>
      <c r="AS130" s="117"/>
      <c r="AT130" s="117"/>
      <c r="AU130" s="117"/>
      <c r="AV130" s="117"/>
      <c r="AW130" s="117"/>
      <c r="AX130" s="117"/>
      <c r="AY130" s="117"/>
      <c r="AZ130" s="117"/>
      <c r="BA130" s="117"/>
      <c r="BB130" s="117"/>
      <c r="BC130" s="117"/>
      <c r="BD130" s="117"/>
      <c r="BE130" s="117"/>
      <c r="BF130" s="117"/>
      <c r="BG130" s="117"/>
      <c r="BH130" s="117"/>
      <c r="BI130" s="117"/>
      <c r="BJ130" s="117"/>
      <c r="BK130" s="117"/>
      <c r="BL130" s="117"/>
      <c r="BM130" s="117"/>
      <c r="BN130" s="117"/>
      <c r="BO130" s="117"/>
      <c r="BP130" s="117"/>
      <c r="BQ130" s="117"/>
      <c r="BR130" s="117"/>
      <c r="BS130" s="117"/>
      <c r="BT130" s="117"/>
      <c r="BU130" s="117"/>
      <c r="BV130" s="117"/>
      <c r="BW130" s="117"/>
      <c r="BX130" s="117"/>
      <c r="BY130" s="117"/>
      <c r="BZ130" s="117"/>
      <c r="CA130" s="117"/>
      <c r="CB130" s="117"/>
      <c r="CC130" s="117"/>
      <c r="CD130" s="117"/>
      <c r="CE130" s="117"/>
    </row>
    <row r="131" spans="2:83" s="86" customFormat="1" x14ac:dyDescent="0.2">
      <c r="B131" s="117"/>
      <c r="C131" s="117"/>
      <c r="D131" s="117"/>
      <c r="E131" s="117"/>
      <c r="F131" s="117"/>
      <c r="G131" s="117"/>
      <c r="H131" s="117"/>
      <c r="I131" s="117"/>
      <c r="J131" s="117"/>
      <c r="K131" s="6"/>
      <c r="L131" s="6"/>
      <c r="M131" s="6"/>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117"/>
      <c r="BD131" s="117"/>
      <c r="BE131" s="117"/>
      <c r="BF131" s="117"/>
      <c r="BG131" s="117"/>
      <c r="BH131" s="117"/>
      <c r="BI131" s="117"/>
      <c r="BJ131" s="117"/>
      <c r="BK131" s="117"/>
      <c r="BL131" s="117"/>
      <c r="BM131" s="117"/>
      <c r="BN131" s="117"/>
      <c r="BO131" s="117"/>
      <c r="BP131" s="117"/>
      <c r="BQ131" s="117"/>
      <c r="BR131" s="117"/>
      <c r="BS131" s="117"/>
      <c r="BT131" s="117"/>
      <c r="BU131" s="117"/>
      <c r="BV131" s="117"/>
      <c r="BW131" s="117"/>
      <c r="BX131" s="117"/>
      <c r="BY131" s="117"/>
      <c r="BZ131" s="117"/>
      <c r="CA131" s="117"/>
      <c r="CB131" s="117"/>
      <c r="CC131" s="117"/>
      <c r="CD131" s="117"/>
      <c r="CE131" s="117"/>
    </row>
    <row r="132" spans="2:83" s="86" customFormat="1" x14ac:dyDescent="0.2">
      <c r="B132" s="117"/>
      <c r="C132" s="117"/>
      <c r="D132" s="117"/>
      <c r="E132" s="117"/>
      <c r="F132" s="117"/>
      <c r="G132" s="117"/>
      <c r="H132" s="117"/>
      <c r="I132" s="117"/>
      <c r="J132" s="117"/>
      <c r="K132" s="6"/>
      <c r="L132" s="6"/>
      <c r="M132" s="6"/>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117"/>
      <c r="AN132" s="117"/>
      <c r="AO132" s="117"/>
      <c r="AP132" s="117"/>
      <c r="AQ132" s="117"/>
      <c r="AR132" s="117"/>
      <c r="AS132" s="117"/>
      <c r="AT132" s="117"/>
      <c r="AU132" s="117"/>
      <c r="AV132" s="117"/>
      <c r="AW132" s="117"/>
      <c r="AX132" s="117"/>
      <c r="AY132" s="117"/>
      <c r="AZ132" s="117"/>
      <c r="BA132" s="117"/>
      <c r="BB132" s="117"/>
      <c r="BC132" s="117"/>
      <c r="BD132" s="117"/>
      <c r="BE132" s="117"/>
      <c r="BF132" s="117"/>
      <c r="BG132" s="117"/>
      <c r="BH132" s="117"/>
      <c r="BI132" s="117"/>
      <c r="BJ132" s="117"/>
      <c r="BK132" s="117"/>
      <c r="BL132" s="117"/>
      <c r="BM132" s="117"/>
      <c r="BN132" s="117"/>
      <c r="BO132" s="117"/>
      <c r="BP132" s="117"/>
      <c r="BQ132" s="117"/>
      <c r="BR132" s="117"/>
      <c r="BS132" s="117"/>
      <c r="BT132" s="117"/>
      <c r="BU132" s="117"/>
      <c r="BV132" s="117"/>
      <c r="BW132" s="117"/>
      <c r="BX132" s="117"/>
      <c r="BY132" s="117"/>
      <c r="BZ132" s="117"/>
      <c r="CA132" s="117"/>
      <c r="CB132" s="117"/>
      <c r="CC132" s="117"/>
      <c r="CD132" s="117"/>
      <c r="CE132" s="117"/>
    </row>
    <row r="133" spans="2:83" s="86" customFormat="1" x14ac:dyDescent="0.2">
      <c r="B133" s="117"/>
      <c r="C133" s="117"/>
      <c r="D133" s="117"/>
      <c r="E133" s="117"/>
      <c r="F133" s="117"/>
      <c r="G133" s="117"/>
      <c r="H133" s="117"/>
      <c r="I133" s="117"/>
      <c r="J133" s="117"/>
      <c r="K133" s="6"/>
      <c r="L133" s="6"/>
      <c r="M133" s="6"/>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c r="AL133" s="117"/>
      <c r="AM133" s="117"/>
      <c r="AN133" s="117"/>
      <c r="AO133" s="117"/>
      <c r="AP133" s="117"/>
      <c r="AQ133" s="117"/>
      <c r="AR133" s="117"/>
      <c r="AS133" s="117"/>
      <c r="AT133" s="117"/>
      <c r="AU133" s="117"/>
      <c r="AV133" s="117"/>
      <c r="AW133" s="117"/>
      <c r="AX133" s="117"/>
      <c r="AY133" s="117"/>
      <c r="AZ133" s="117"/>
      <c r="BA133" s="117"/>
      <c r="BB133" s="117"/>
      <c r="BC133" s="117"/>
      <c r="BD133" s="117"/>
      <c r="BE133" s="117"/>
      <c r="BF133" s="117"/>
      <c r="BG133" s="117"/>
      <c r="BH133" s="117"/>
      <c r="BI133" s="117"/>
      <c r="BJ133" s="117"/>
      <c r="BK133" s="117"/>
      <c r="BL133" s="117"/>
      <c r="BM133" s="117"/>
      <c r="BN133" s="117"/>
      <c r="BO133" s="117"/>
      <c r="BP133" s="117"/>
      <c r="BQ133" s="117"/>
      <c r="BR133" s="117"/>
      <c r="BS133" s="117"/>
      <c r="BT133" s="117"/>
      <c r="BU133" s="117"/>
      <c r="BV133" s="117"/>
      <c r="BW133" s="117"/>
      <c r="BX133" s="117"/>
      <c r="BY133" s="117"/>
      <c r="BZ133" s="117"/>
      <c r="CA133" s="117"/>
      <c r="CB133" s="117"/>
      <c r="CC133" s="117"/>
      <c r="CD133" s="117"/>
      <c r="CE133" s="117"/>
    </row>
    <row r="134" spans="2:83" s="86" customFormat="1" x14ac:dyDescent="0.2">
      <c r="B134" s="117"/>
      <c r="C134" s="117"/>
      <c r="D134" s="117"/>
      <c r="E134" s="117"/>
      <c r="F134" s="117"/>
      <c r="G134" s="117"/>
      <c r="H134" s="117"/>
      <c r="I134" s="117"/>
      <c r="J134" s="117"/>
      <c r="K134" s="6"/>
      <c r="L134" s="6"/>
      <c r="M134" s="6"/>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117"/>
      <c r="AV134" s="117"/>
      <c r="AW134" s="117"/>
      <c r="AX134" s="117"/>
      <c r="AY134" s="117"/>
      <c r="AZ134" s="117"/>
      <c r="BA134" s="117"/>
      <c r="BB134" s="117"/>
      <c r="BC134" s="117"/>
      <c r="BD134" s="117"/>
      <c r="BE134" s="117"/>
      <c r="BF134" s="117"/>
      <c r="BG134" s="117"/>
      <c r="BH134" s="117"/>
      <c r="BI134" s="117"/>
      <c r="BJ134" s="117"/>
      <c r="BK134" s="117"/>
      <c r="BL134" s="117"/>
      <c r="BM134" s="117"/>
      <c r="BN134" s="117"/>
      <c r="BO134" s="117"/>
      <c r="BP134" s="117"/>
      <c r="BQ134" s="117"/>
      <c r="BR134" s="117"/>
      <c r="BS134" s="117"/>
      <c r="BT134" s="117"/>
      <c r="BU134" s="117"/>
      <c r="BV134" s="117"/>
      <c r="BW134" s="117"/>
      <c r="BX134" s="117"/>
      <c r="BY134" s="117"/>
      <c r="BZ134" s="117"/>
      <c r="CA134" s="117"/>
      <c r="CB134" s="117"/>
      <c r="CC134" s="117"/>
      <c r="CD134" s="117"/>
      <c r="CE134" s="117"/>
    </row>
    <row r="135" spans="2:83" s="86" customFormat="1" x14ac:dyDescent="0.2">
      <c r="B135" s="117"/>
      <c r="C135" s="117"/>
      <c r="D135" s="117"/>
      <c r="E135" s="117"/>
      <c r="F135" s="117"/>
      <c r="G135" s="117"/>
      <c r="H135" s="117"/>
      <c r="I135" s="117"/>
      <c r="J135" s="117"/>
      <c r="K135" s="6"/>
      <c r="L135" s="6"/>
      <c r="M135" s="6"/>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17"/>
      <c r="AN135" s="117"/>
      <c r="AO135" s="117"/>
      <c r="AP135" s="117"/>
      <c r="AQ135" s="117"/>
      <c r="AR135" s="117"/>
      <c r="AS135" s="117"/>
      <c r="AT135" s="117"/>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row>
    <row r="136" spans="2:83" s="86" customFormat="1" x14ac:dyDescent="0.2">
      <c r="B136" s="117"/>
      <c r="C136" s="117"/>
      <c r="D136" s="117"/>
      <c r="E136" s="117"/>
      <c r="F136" s="117"/>
      <c r="G136" s="117"/>
      <c r="H136" s="117"/>
      <c r="I136" s="117"/>
      <c r="J136" s="117"/>
      <c r="K136" s="6"/>
      <c r="L136" s="6"/>
      <c r="M136" s="6"/>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7"/>
      <c r="AV136" s="117"/>
      <c r="AW136" s="117"/>
      <c r="AX136" s="117"/>
      <c r="AY136" s="117"/>
      <c r="AZ136" s="117"/>
      <c r="BA136" s="117"/>
      <c r="BB136" s="117"/>
      <c r="BC136" s="117"/>
      <c r="BD136" s="117"/>
      <c r="BE136" s="117"/>
      <c r="BF136" s="117"/>
      <c r="BG136" s="117"/>
      <c r="BH136" s="117"/>
      <c r="BI136" s="117"/>
      <c r="BJ136" s="117"/>
      <c r="BK136" s="117"/>
      <c r="BL136" s="117"/>
      <c r="BM136" s="117"/>
      <c r="BN136" s="117"/>
      <c r="BO136" s="117"/>
      <c r="BP136" s="117"/>
      <c r="BQ136" s="117"/>
      <c r="BR136" s="117"/>
      <c r="BS136" s="117"/>
      <c r="BT136" s="117"/>
      <c r="BU136" s="117"/>
      <c r="BV136" s="117"/>
      <c r="BW136" s="117"/>
      <c r="BX136" s="117"/>
      <c r="BY136" s="117"/>
      <c r="BZ136" s="117"/>
      <c r="CA136" s="117"/>
      <c r="CB136" s="117"/>
      <c r="CC136" s="117"/>
      <c r="CD136" s="117"/>
      <c r="CE136" s="117"/>
    </row>
    <row r="137" spans="2:83" s="86" customFormat="1" x14ac:dyDescent="0.2">
      <c r="B137" s="117"/>
      <c r="C137" s="117"/>
      <c r="D137" s="117"/>
      <c r="E137" s="117"/>
      <c r="F137" s="117"/>
      <c r="G137" s="117"/>
      <c r="H137" s="117"/>
      <c r="I137" s="117"/>
      <c r="J137" s="117"/>
      <c r="K137" s="6"/>
      <c r="L137" s="6"/>
      <c r="M137" s="6"/>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17"/>
      <c r="BI137" s="117"/>
      <c r="BJ137" s="117"/>
      <c r="BK137" s="117"/>
      <c r="BL137" s="117"/>
      <c r="BM137" s="117"/>
      <c r="BN137" s="117"/>
      <c r="BO137" s="117"/>
      <c r="BP137" s="117"/>
      <c r="BQ137" s="117"/>
      <c r="BR137" s="117"/>
      <c r="BS137" s="117"/>
      <c r="BT137" s="117"/>
      <c r="BU137" s="117"/>
      <c r="BV137" s="117"/>
      <c r="BW137" s="117"/>
      <c r="BX137" s="117"/>
      <c r="BY137" s="117"/>
      <c r="BZ137" s="117"/>
      <c r="CA137" s="117"/>
      <c r="CB137" s="117"/>
      <c r="CC137" s="117"/>
      <c r="CD137" s="117"/>
      <c r="CE137" s="117"/>
    </row>
    <row r="138" spans="2:83" s="86" customFormat="1" x14ac:dyDescent="0.2">
      <c r="B138" s="117"/>
      <c r="C138" s="117"/>
      <c r="D138" s="117"/>
      <c r="E138" s="117"/>
      <c r="F138" s="117"/>
      <c r="G138" s="117"/>
      <c r="H138" s="117"/>
      <c r="I138" s="117"/>
      <c r="J138" s="117"/>
      <c r="K138" s="6"/>
      <c r="L138" s="6"/>
      <c r="M138" s="6"/>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17"/>
      <c r="BI138" s="117"/>
      <c r="BJ138" s="117"/>
      <c r="BK138" s="117"/>
      <c r="BL138" s="117"/>
      <c r="BM138" s="117"/>
      <c r="BN138" s="117"/>
      <c r="BO138" s="117"/>
      <c r="BP138" s="117"/>
      <c r="BQ138" s="117"/>
      <c r="BR138" s="117"/>
      <c r="BS138" s="117"/>
      <c r="BT138" s="117"/>
      <c r="BU138" s="117"/>
      <c r="BV138" s="117"/>
      <c r="BW138" s="117"/>
      <c r="BX138" s="117"/>
      <c r="BY138" s="117"/>
      <c r="BZ138" s="117"/>
      <c r="CA138" s="117"/>
      <c r="CB138" s="117"/>
      <c r="CC138" s="117"/>
      <c r="CD138" s="117"/>
      <c r="CE138" s="117"/>
    </row>
    <row r="139" spans="2:83" s="86" customFormat="1" x14ac:dyDescent="0.2">
      <c r="B139" s="117"/>
      <c r="C139" s="117"/>
      <c r="D139" s="117"/>
      <c r="E139" s="117"/>
      <c r="F139" s="117"/>
      <c r="G139" s="117"/>
      <c r="H139" s="117"/>
      <c r="I139" s="117"/>
      <c r="J139" s="117"/>
      <c r="K139" s="6"/>
      <c r="L139" s="6"/>
      <c r="M139" s="6"/>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7"/>
      <c r="AQ139" s="117"/>
      <c r="AR139" s="117"/>
      <c r="AS139" s="117"/>
      <c r="AT139" s="117"/>
      <c r="AU139" s="117"/>
      <c r="AV139" s="117"/>
      <c r="AW139" s="117"/>
      <c r="AX139" s="117"/>
      <c r="AY139" s="117"/>
      <c r="AZ139" s="117"/>
      <c r="BA139" s="117"/>
      <c r="BB139" s="117"/>
      <c r="BC139" s="117"/>
      <c r="BD139" s="117"/>
      <c r="BE139" s="117"/>
      <c r="BF139" s="117"/>
      <c r="BG139" s="117"/>
      <c r="BH139" s="117"/>
      <c r="BI139" s="117"/>
      <c r="BJ139" s="117"/>
      <c r="BK139" s="117"/>
      <c r="BL139" s="117"/>
      <c r="BM139" s="117"/>
      <c r="BN139" s="117"/>
      <c r="BO139" s="117"/>
      <c r="BP139" s="117"/>
      <c r="BQ139" s="117"/>
      <c r="BR139" s="117"/>
      <c r="BS139" s="117"/>
      <c r="BT139" s="117"/>
      <c r="BU139" s="117"/>
      <c r="BV139" s="117"/>
      <c r="BW139" s="117"/>
      <c r="BX139" s="117"/>
      <c r="BY139" s="117"/>
      <c r="BZ139" s="117"/>
      <c r="CA139" s="117"/>
      <c r="CB139" s="117"/>
      <c r="CC139" s="117"/>
      <c r="CD139" s="117"/>
      <c r="CE139" s="117"/>
    </row>
    <row r="140" spans="2:83" s="86" customFormat="1" x14ac:dyDescent="0.2">
      <c r="B140" s="117"/>
      <c r="C140" s="117"/>
      <c r="D140" s="117"/>
      <c r="E140" s="117"/>
      <c r="F140" s="117"/>
      <c r="G140" s="117"/>
      <c r="H140" s="117"/>
      <c r="I140" s="117"/>
      <c r="J140" s="117"/>
      <c r="K140" s="6"/>
      <c r="L140" s="6"/>
      <c r="M140" s="6"/>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117"/>
      <c r="AN140" s="117"/>
      <c r="AO140" s="117"/>
      <c r="AP140" s="117"/>
      <c r="AQ140" s="117"/>
      <c r="AR140" s="117"/>
      <c r="AS140" s="117"/>
      <c r="AT140" s="117"/>
      <c r="AU140" s="117"/>
      <c r="AV140" s="117"/>
      <c r="AW140" s="117"/>
      <c r="AX140" s="117"/>
      <c r="AY140" s="117"/>
      <c r="AZ140" s="117"/>
      <c r="BA140" s="117"/>
      <c r="BB140" s="117"/>
      <c r="BC140" s="117"/>
      <c r="BD140" s="117"/>
      <c r="BE140" s="117"/>
      <c r="BF140" s="117"/>
      <c r="BG140" s="117"/>
      <c r="BH140" s="117"/>
      <c r="BI140" s="117"/>
      <c r="BJ140" s="117"/>
      <c r="BK140" s="117"/>
      <c r="BL140" s="117"/>
      <c r="BM140" s="117"/>
      <c r="BN140" s="117"/>
      <c r="BO140" s="117"/>
      <c r="BP140" s="117"/>
      <c r="BQ140" s="117"/>
      <c r="BR140" s="117"/>
      <c r="BS140" s="117"/>
      <c r="BT140" s="117"/>
      <c r="BU140" s="117"/>
      <c r="BV140" s="117"/>
      <c r="BW140" s="117"/>
      <c r="BX140" s="117"/>
      <c r="BY140" s="117"/>
      <c r="BZ140" s="117"/>
      <c r="CA140" s="117"/>
      <c r="CB140" s="117"/>
      <c r="CC140" s="117"/>
      <c r="CD140" s="117"/>
      <c r="CE140" s="117"/>
    </row>
    <row r="141" spans="2:83" s="86" customFormat="1" x14ac:dyDescent="0.2">
      <c r="B141" s="117"/>
      <c r="C141" s="117"/>
      <c r="D141" s="117"/>
      <c r="E141" s="117"/>
      <c r="F141" s="117"/>
      <c r="G141" s="117"/>
      <c r="H141" s="117"/>
      <c r="I141" s="117"/>
      <c r="J141" s="117"/>
      <c r="K141" s="6"/>
      <c r="L141" s="6"/>
      <c r="M141" s="6"/>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17"/>
      <c r="AN141" s="117"/>
      <c r="AO141" s="117"/>
      <c r="AP141" s="117"/>
      <c r="AQ141" s="117"/>
      <c r="AR141" s="117"/>
      <c r="AS141" s="117"/>
      <c r="AT141" s="117"/>
      <c r="AU141" s="117"/>
      <c r="AV141" s="117"/>
      <c r="AW141" s="117"/>
      <c r="AX141" s="117"/>
      <c r="AY141" s="117"/>
      <c r="AZ141" s="117"/>
      <c r="BA141" s="117"/>
      <c r="BB141" s="117"/>
      <c r="BC141" s="117"/>
      <c r="BD141" s="117"/>
      <c r="BE141" s="117"/>
      <c r="BF141" s="117"/>
      <c r="BG141" s="117"/>
      <c r="BH141" s="117"/>
      <c r="BI141" s="117"/>
      <c r="BJ141" s="117"/>
      <c r="BK141" s="117"/>
      <c r="BL141" s="117"/>
      <c r="BM141" s="117"/>
      <c r="BN141" s="117"/>
      <c r="BO141" s="117"/>
      <c r="BP141" s="117"/>
      <c r="BQ141" s="117"/>
      <c r="BR141" s="117"/>
      <c r="BS141" s="117"/>
      <c r="BT141" s="117"/>
      <c r="BU141" s="117"/>
      <c r="BV141" s="117"/>
      <c r="BW141" s="117"/>
      <c r="BX141" s="117"/>
      <c r="BY141" s="117"/>
      <c r="BZ141" s="117"/>
      <c r="CA141" s="117"/>
      <c r="CB141" s="117"/>
      <c r="CC141" s="117"/>
      <c r="CD141" s="117"/>
      <c r="CE141" s="117"/>
    </row>
    <row r="142" spans="2:83" s="86" customFormat="1" x14ac:dyDescent="0.2">
      <c r="B142" s="117"/>
      <c r="C142" s="117"/>
      <c r="D142" s="117"/>
      <c r="E142" s="117"/>
      <c r="F142" s="117"/>
      <c r="G142" s="117"/>
      <c r="H142" s="117"/>
      <c r="I142" s="117"/>
      <c r="J142" s="117"/>
      <c r="K142" s="6"/>
      <c r="L142" s="6"/>
      <c r="M142" s="6"/>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7"/>
      <c r="AX142" s="117"/>
      <c r="AY142" s="117"/>
      <c r="AZ142" s="117"/>
      <c r="BA142" s="117"/>
      <c r="BB142" s="117"/>
      <c r="BC142" s="117"/>
      <c r="BD142" s="117"/>
      <c r="BE142" s="117"/>
      <c r="BF142" s="117"/>
      <c r="BG142" s="117"/>
      <c r="BH142" s="117"/>
      <c r="BI142" s="117"/>
      <c r="BJ142" s="117"/>
      <c r="BK142" s="117"/>
      <c r="BL142" s="117"/>
      <c r="BM142" s="117"/>
      <c r="BN142" s="117"/>
      <c r="BO142" s="117"/>
      <c r="BP142" s="117"/>
      <c r="BQ142" s="117"/>
      <c r="BR142" s="117"/>
      <c r="BS142" s="117"/>
      <c r="BT142" s="117"/>
      <c r="BU142" s="117"/>
      <c r="BV142" s="117"/>
      <c r="BW142" s="117"/>
      <c r="BX142" s="117"/>
      <c r="BY142" s="117"/>
      <c r="BZ142" s="117"/>
      <c r="CA142" s="117"/>
      <c r="CB142" s="117"/>
      <c r="CC142" s="117"/>
      <c r="CD142" s="117"/>
      <c r="CE142" s="117"/>
    </row>
    <row r="143" spans="2:83" s="86" customFormat="1" x14ac:dyDescent="0.2">
      <c r="B143" s="117"/>
      <c r="C143" s="117"/>
      <c r="D143" s="117"/>
      <c r="E143" s="117"/>
      <c r="F143" s="117"/>
      <c r="G143" s="117"/>
      <c r="H143" s="117"/>
      <c r="I143" s="117"/>
      <c r="J143" s="117"/>
      <c r="K143" s="6"/>
      <c r="L143" s="6"/>
      <c r="M143" s="6"/>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7"/>
      <c r="BI143" s="117"/>
      <c r="BJ143" s="117"/>
      <c r="BK143" s="117"/>
      <c r="BL143" s="117"/>
      <c r="BM143" s="117"/>
      <c r="BN143" s="117"/>
      <c r="BO143" s="117"/>
      <c r="BP143" s="117"/>
      <c r="BQ143" s="117"/>
      <c r="BR143" s="117"/>
      <c r="BS143" s="117"/>
      <c r="BT143" s="117"/>
      <c r="BU143" s="117"/>
      <c r="BV143" s="117"/>
      <c r="BW143" s="117"/>
      <c r="BX143" s="117"/>
      <c r="BY143" s="117"/>
      <c r="BZ143" s="117"/>
      <c r="CA143" s="117"/>
      <c r="CB143" s="117"/>
      <c r="CC143" s="117"/>
      <c r="CD143" s="117"/>
      <c r="CE143" s="117"/>
    </row>
    <row r="144" spans="2:83" s="86" customFormat="1" x14ac:dyDescent="0.2">
      <c r="B144" s="117"/>
      <c r="C144" s="117"/>
      <c r="D144" s="117"/>
      <c r="E144" s="117"/>
      <c r="F144" s="117"/>
      <c r="G144" s="117"/>
      <c r="H144" s="117"/>
      <c r="I144" s="117"/>
      <c r="J144" s="117"/>
      <c r="K144" s="6"/>
      <c r="L144" s="6"/>
      <c r="M144" s="6"/>
      <c r="N144" s="117"/>
      <c r="O144" s="117"/>
      <c r="P144" s="117"/>
      <c r="Q144" s="117"/>
      <c r="R144" s="117"/>
      <c r="S144" s="117"/>
      <c r="T144" s="117"/>
      <c r="U144" s="117"/>
      <c r="V144" s="117"/>
      <c r="W144" s="117"/>
      <c r="X144" s="117"/>
      <c r="Y144" s="117"/>
      <c r="Z144" s="117"/>
      <c r="AA144" s="117"/>
      <c r="AB144" s="117"/>
      <c r="AC144" s="117"/>
      <c r="AD144" s="117"/>
      <c r="AE144" s="117"/>
      <c r="AF144" s="117"/>
      <c r="AG144" s="117"/>
      <c r="AH144" s="117"/>
      <c r="AI144" s="117"/>
      <c r="AJ144" s="117"/>
      <c r="AK144" s="117"/>
      <c r="AL144" s="117"/>
      <c r="AM144" s="117"/>
      <c r="AN144" s="117"/>
      <c r="AO144" s="117"/>
      <c r="AP144" s="117"/>
      <c r="AQ144" s="117"/>
      <c r="AR144" s="117"/>
      <c r="AS144" s="117"/>
      <c r="AT144" s="117"/>
      <c r="AU144" s="117"/>
      <c r="AV144" s="117"/>
      <c r="AW144" s="117"/>
      <c r="AX144" s="117"/>
      <c r="AY144" s="117"/>
      <c r="AZ144" s="117"/>
      <c r="BA144" s="117"/>
      <c r="BB144" s="117"/>
      <c r="BC144" s="117"/>
      <c r="BD144" s="117"/>
      <c r="BE144" s="117"/>
      <c r="BF144" s="117"/>
      <c r="BG144" s="117"/>
      <c r="BH144" s="117"/>
      <c r="BI144" s="117"/>
      <c r="BJ144" s="117"/>
      <c r="BK144" s="117"/>
      <c r="BL144" s="117"/>
      <c r="BM144" s="117"/>
      <c r="BN144" s="117"/>
      <c r="BO144" s="117"/>
      <c r="BP144" s="117"/>
      <c r="BQ144" s="117"/>
      <c r="BR144" s="117"/>
      <c r="BS144" s="117"/>
      <c r="BT144" s="117"/>
      <c r="BU144" s="117"/>
      <c r="BV144" s="117"/>
      <c r="BW144" s="117"/>
      <c r="BX144" s="117"/>
      <c r="BY144" s="117"/>
      <c r="BZ144" s="117"/>
      <c r="CA144" s="117"/>
      <c r="CB144" s="117"/>
      <c r="CC144" s="117"/>
      <c r="CD144" s="117"/>
      <c r="CE144" s="117"/>
    </row>
    <row r="145" spans="2:83" s="86" customFormat="1" x14ac:dyDescent="0.2">
      <c r="B145" s="117"/>
      <c r="C145" s="117"/>
      <c r="D145" s="117"/>
      <c r="E145" s="117"/>
      <c r="F145" s="117"/>
      <c r="G145" s="117"/>
      <c r="H145" s="117"/>
      <c r="I145" s="117"/>
      <c r="J145" s="117"/>
      <c r="K145" s="6"/>
      <c r="L145" s="6"/>
      <c r="M145" s="6"/>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17"/>
      <c r="AN145" s="117"/>
      <c r="AO145" s="117"/>
      <c r="AP145" s="117"/>
      <c r="AQ145" s="117"/>
      <c r="AR145" s="117"/>
      <c r="AS145" s="117"/>
      <c r="AT145" s="117"/>
      <c r="AU145" s="117"/>
      <c r="AV145" s="117"/>
      <c r="AW145" s="117"/>
      <c r="AX145" s="117"/>
      <c r="AY145" s="117"/>
      <c r="AZ145" s="117"/>
      <c r="BA145" s="117"/>
      <c r="BB145" s="117"/>
      <c r="BC145" s="117"/>
      <c r="BD145" s="117"/>
      <c r="BE145" s="117"/>
      <c r="BF145" s="117"/>
      <c r="BG145" s="117"/>
      <c r="BH145" s="117"/>
      <c r="BI145" s="117"/>
      <c r="BJ145" s="117"/>
      <c r="BK145" s="117"/>
      <c r="BL145" s="117"/>
      <c r="BM145" s="117"/>
      <c r="BN145" s="117"/>
      <c r="BO145" s="117"/>
      <c r="BP145" s="117"/>
      <c r="BQ145" s="117"/>
      <c r="BR145" s="117"/>
      <c r="BS145" s="117"/>
      <c r="BT145" s="117"/>
      <c r="BU145" s="117"/>
      <c r="BV145" s="117"/>
      <c r="BW145" s="117"/>
      <c r="BX145" s="117"/>
      <c r="BY145" s="117"/>
      <c r="BZ145" s="117"/>
      <c r="CA145" s="117"/>
      <c r="CB145" s="117"/>
      <c r="CC145" s="117"/>
      <c r="CD145" s="117"/>
      <c r="CE145" s="117"/>
    </row>
    <row r="146" spans="2:83" s="86" customFormat="1" x14ac:dyDescent="0.2">
      <c r="B146" s="117"/>
      <c r="C146" s="117"/>
      <c r="D146" s="117"/>
      <c r="E146" s="117"/>
      <c r="F146" s="117"/>
      <c r="G146" s="117"/>
      <c r="H146" s="117"/>
      <c r="I146" s="117"/>
      <c r="J146" s="117"/>
      <c r="K146" s="6"/>
      <c r="L146" s="6"/>
      <c r="M146" s="6"/>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117"/>
      <c r="AN146" s="117"/>
      <c r="AO146" s="117"/>
      <c r="AP146" s="117"/>
      <c r="AQ146" s="117"/>
      <c r="AR146" s="117"/>
      <c r="AS146" s="117"/>
      <c r="AT146" s="117"/>
      <c r="AU146" s="117"/>
      <c r="AV146" s="117"/>
      <c r="AW146" s="117"/>
      <c r="AX146" s="117"/>
      <c r="AY146" s="117"/>
      <c r="AZ146" s="117"/>
      <c r="BA146" s="117"/>
      <c r="BB146" s="117"/>
      <c r="BC146" s="117"/>
      <c r="BD146" s="117"/>
      <c r="BE146" s="117"/>
      <c r="BF146" s="117"/>
      <c r="BG146" s="117"/>
      <c r="BH146" s="117"/>
      <c r="BI146" s="117"/>
      <c r="BJ146" s="117"/>
      <c r="BK146" s="117"/>
      <c r="BL146" s="117"/>
      <c r="BM146" s="117"/>
      <c r="BN146" s="117"/>
      <c r="BO146" s="117"/>
      <c r="BP146" s="117"/>
      <c r="BQ146" s="117"/>
      <c r="BR146" s="117"/>
      <c r="BS146" s="117"/>
      <c r="BT146" s="117"/>
      <c r="BU146" s="117"/>
      <c r="BV146" s="117"/>
      <c r="BW146" s="117"/>
      <c r="BX146" s="117"/>
      <c r="BY146" s="117"/>
      <c r="BZ146" s="117"/>
      <c r="CA146" s="117"/>
      <c r="CB146" s="117"/>
      <c r="CC146" s="117"/>
      <c r="CD146" s="117"/>
      <c r="CE146" s="117"/>
    </row>
    <row r="147" spans="2:83" s="86" customFormat="1" x14ac:dyDescent="0.2">
      <c r="B147" s="117"/>
      <c r="C147" s="117"/>
      <c r="D147" s="117"/>
      <c r="E147" s="117"/>
      <c r="F147" s="117"/>
      <c r="G147" s="117"/>
      <c r="H147" s="117"/>
      <c r="I147" s="117"/>
      <c r="J147" s="117"/>
      <c r="K147" s="6"/>
      <c r="L147" s="6"/>
      <c r="M147" s="6"/>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7"/>
      <c r="AQ147" s="117"/>
      <c r="AR147" s="117"/>
      <c r="AS147" s="117"/>
      <c r="AT147" s="117"/>
      <c r="AU147" s="117"/>
      <c r="AV147" s="117"/>
      <c r="AW147" s="117"/>
      <c r="AX147" s="117"/>
      <c r="AY147" s="117"/>
      <c r="AZ147" s="117"/>
      <c r="BA147" s="117"/>
      <c r="BB147" s="117"/>
      <c r="BC147" s="117"/>
      <c r="BD147" s="117"/>
      <c r="BE147" s="117"/>
      <c r="BF147" s="117"/>
      <c r="BG147" s="117"/>
      <c r="BH147" s="117"/>
      <c r="BI147" s="117"/>
      <c r="BJ147" s="117"/>
      <c r="BK147" s="117"/>
      <c r="BL147" s="117"/>
      <c r="BM147" s="117"/>
      <c r="BN147" s="117"/>
      <c r="BO147" s="117"/>
      <c r="BP147" s="117"/>
      <c r="BQ147" s="117"/>
      <c r="BR147" s="117"/>
      <c r="BS147" s="117"/>
      <c r="BT147" s="117"/>
      <c r="BU147" s="117"/>
      <c r="BV147" s="117"/>
      <c r="BW147" s="117"/>
      <c r="BX147" s="117"/>
      <c r="BY147" s="117"/>
      <c r="BZ147" s="117"/>
      <c r="CA147" s="117"/>
      <c r="CB147" s="117"/>
      <c r="CC147" s="117"/>
      <c r="CD147" s="117"/>
      <c r="CE147" s="117"/>
    </row>
    <row r="148" spans="2:83" s="86" customFormat="1" x14ac:dyDescent="0.2">
      <c r="B148" s="117"/>
      <c r="C148" s="117"/>
      <c r="D148" s="117"/>
      <c r="E148" s="117"/>
      <c r="F148" s="117"/>
      <c r="G148" s="117"/>
      <c r="H148" s="117"/>
      <c r="I148" s="117"/>
      <c r="J148" s="117"/>
      <c r="K148" s="6"/>
      <c r="L148" s="6"/>
      <c r="M148" s="6"/>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17"/>
      <c r="AN148" s="117"/>
      <c r="AO148" s="117"/>
      <c r="AP148" s="117"/>
      <c r="AQ148" s="117"/>
      <c r="AR148" s="117"/>
      <c r="AS148" s="117"/>
      <c r="AT148" s="117"/>
      <c r="AU148" s="117"/>
      <c r="AV148" s="117"/>
      <c r="AW148" s="117"/>
      <c r="AX148" s="117"/>
      <c r="AY148" s="117"/>
      <c r="AZ148" s="117"/>
      <c r="BA148" s="117"/>
      <c r="BB148" s="117"/>
      <c r="BC148" s="117"/>
      <c r="BD148" s="117"/>
      <c r="BE148" s="117"/>
      <c r="BF148" s="117"/>
      <c r="BG148" s="117"/>
      <c r="BH148" s="117"/>
      <c r="BI148" s="117"/>
      <c r="BJ148" s="117"/>
      <c r="BK148" s="117"/>
      <c r="BL148" s="117"/>
      <c r="BM148" s="117"/>
      <c r="BN148" s="117"/>
      <c r="BO148" s="117"/>
      <c r="BP148" s="117"/>
      <c r="BQ148" s="117"/>
      <c r="BR148" s="117"/>
      <c r="BS148" s="117"/>
      <c r="BT148" s="117"/>
      <c r="BU148" s="117"/>
      <c r="BV148" s="117"/>
      <c r="BW148" s="117"/>
      <c r="BX148" s="117"/>
      <c r="BY148" s="117"/>
      <c r="BZ148" s="117"/>
      <c r="CA148" s="117"/>
      <c r="CB148" s="117"/>
      <c r="CC148" s="117"/>
      <c r="CD148" s="117"/>
      <c r="CE148" s="117"/>
    </row>
    <row r="149" spans="2:83" s="86" customFormat="1" x14ac:dyDescent="0.2">
      <c r="B149" s="117"/>
      <c r="C149" s="117"/>
      <c r="D149" s="117"/>
      <c r="E149" s="117"/>
      <c r="F149" s="117"/>
      <c r="G149" s="117"/>
      <c r="H149" s="117"/>
      <c r="I149" s="117"/>
      <c r="J149" s="117"/>
      <c r="K149" s="6"/>
      <c r="L149" s="6"/>
      <c r="M149" s="6"/>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117"/>
      <c r="AP149" s="117"/>
      <c r="AQ149" s="117"/>
      <c r="AR149" s="117"/>
      <c r="AS149" s="117"/>
      <c r="AT149" s="117"/>
      <c r="AU149" s="117"/>
      <c r="AV149" s="117"/>
      <c r="AW149" s="117"/>
      <c r="AX149" s="117"/>
      <c r="AY149" s="117"/>
      <c r="AZ149" s="117"/>
      <c r="BA149" s="117"/>
      <c r="BB149" s="117"/>
      <c r="BC149" s="117"/>
      <c r="BD149" s="117"/>
      <c r="BE149" s="117"/>
      <c r="BF149" s="117"/>
      <c r="BG149" s="117"/>
      <c r="BH149" s="117"/>
      <c r="BI149" s="117"/>
      <c r="BJ149" s="117"/>
      <c r="BK149" s="117"/>
      <c r="BL149" s="117"/>
      <c r="BM149" s="117"/>
      <c r="BN149" s="117"/>
      <c r="BO149" s="117"/>
      <c r="BP149" s="117"/>
      <c r="BQ149" s="117"/>
      <c r="BR149" s="117"/>
      <c r="BS149" s="117"/>
      <c r="BT149" s="117"/>
      <c r="BU149" s="117"/>
      <c r="BV149" s="117"/>
      <c r="BW149" s="117"/>
      <c r="BX149" s="117"/>
      <c r="BY149" s="117"/>
      <c r="BZ149" s="117"/>
      <c r="CA149" s="117"/>
      <c r="CB149" s="117"/>
      <c r="CC149" s="117"/>
      <c r="CD149" s="117"/>
      <c r="CE149" s="117"/>
    </row>
    <row r="150" spans="2:83" s="86" customFormat="1" x14ac:dyDescent="0.2">
      <c r="B150" s="117"/>
      <c r="C150" s="117"/>
      <c r="D150" s="117"/>
      <c r="E150" s="117"/>
      <c r="F150" s="117"/>
      <c r="G150" s="117"/>
      <c r="H150" s="117"/>
      <c r="I150" s="117"/>
      <c r="J150" s="117"/>
      <c r="K150" s="6"/>
      <c r="L150" s="6"/>
      <c r="M150" s="6"/>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117"/>
      <c r="AN150" s="117"/>
      <c r="AO150" s="117"/>
      <c r="AP150" s="117"/>
      <c r="AQ150" s="117"/>
      <c r="AR150" s="117"/>
      <c r="AS150" s="117"/>
      <c r="AT150" s="117"/>
      <c r="AU150" s="117"/>
      <c r="AV150" s="117"/>
      <c r="AW150" s="117"/>
      <c r="AX150" s="117"/>
      <c r="AY150" s="117"/>
      <c r="AZ150" s="117"/>
      <c r="BA150" s="117"/>
      <c r="BB150" s="117"/>
      <c r="BC150" s="117"/>
      <c r="BD150" s="117"/>
      <c r="BE150" s="117"/>
      <c r="BF150" s="117"/>
      <c r="BG150" s="117"/>
      <c r="BH150" s="117"/>
      <c r="BI150" s="117"/>
      <c r="BJ150" s="117"/>
      <c r="BK150" s="117"/>
      <c r="BL150" s="117"/>
      <c r="BM150" s="117"/>
      <c r="BN150" s="117"/>
      <c r="BO150" s="117"/>
      <c r="BP150" s="117"/>
      <c r="BQ150" s="117"/>
      <c r="BR150" s="117"/>
      <c r="BS150" s="117"/>
      <c r="BT150" s="117"/>
      <c r="BU150" s="117"/>
      <c r="BV150" s="117"/>
      <c r="BW150" s="117"/>
      <c r="BX150" s="117"/>
      <c r="BY150" s="117"/>
      <c r="BZ150" s="117"/>
      <c r="CA150" s="117"/>
      <c r="CB150" s="117"/>
      <c r="CC150" s="117"/>
      <c r="CD150" s="117"/>
      <c r="CE150" s="117"/>
    </row>
    <row r="151" spans="2:83" s="86" customFormat="1" x14ac:dyDescent="0.2">
      <c r="B151" s="117"/>
      <c r="C151" s="117"/>
      <c r="D151" s="117"/>
      <c r="E151" s="117"/>
      <c r="F151" s="117"/>
      <c r="G151" s="117"/>
      <c r="H151" s="117"/>
      <c r="I151" s="117"/>
      <c r="J151" s="117"/>
      <c r="K151" s="6"/>
      <c r="L151" s="6"/>
      <c r="M151" s="6"/>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7"/>
      <c r="AS151" s="117"/>
      <c r="AT151" s="117"/>
      <c r="AU151" s="117"/>
      <c r="AV151" s="117"/>
      <c r="AW151" s="117"/>
      <c r="AX151" s="117"/>
      <c r="AY151" s="117"/>
      <c r="AZ151" s="117"/>
      <c r="BA151" s="117"/>
      <c r="BB151" s="117"/>
      <c r="BC151" s="117"/>
      <c r="BD151" s="117"/>
      <c r="BE151" s="117"/>
      <c r="BF151" s="117"/>
      <c r="BG151" s="117"/>
      <c r="BH151" s="117"/>
      <c r="BI151" s="117"/>
      <c r="BJ151" s="117"/>
      <c r="BK151" s="117"/>
      <c r="BL151" s="117"/>
      <c r="BM151" s="117"/>
      <c r="BN151" s="117"/>
      <c r="BO151" s="117"/>
      <c r="BP151" s="117"/>
      <c r="BQ151" s="117"/>
      <c r="BR151" s="117"/>
      <c r="BS151" s="117"/>
      <c r="BT151" s="117"/>
      <c r="BU151" s="117"/>
      <c r="BV151" s="117"/>
      <c r="BW151" s="117"/>
      <c r="BX151" s="117"/>
      <c r="BY151" s="117"/>
      <c r="BZ151" s="117"/>
      <c r="CA151" s="117"/>
      <c r="CB151" s="117"/>
      <c r="CC151" s="117"/>
      <c r="CD151" s="117"/>
      <c r="CE151" s="117"/>
    </row>
    <row r="152" spans="2:83" s="86" customFormat="1" x14ac:dyDescent="0.2">
      <c r="B152" s="117"/>
      <c r="C152" s="117"/>
      <c r="D152" s="117"/>
      <c r="E152" s="117"/>
      <c r="F152" s="117"/>
      <c r="G152" s="117"/>
      <c r="H152" s="117"/>
      <c r="I152" s="117"/>
      <c r="J152" s="117"/>
      <c r="K152" s="6"/>
      <c r="L152" s="6"/>
      <c r="M152" s="6"/>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17"/>
      <c r="AN152" s="117"/>
      <c r="AO152" s="117"/>
      <c r="AP152" s="117"/>
      <c r="AQ152" s="117"/>
      <c r="AR152" s="117"/>
      <c r="AS152" s="117"/>
      <c r="AT152" s="117"/>
      <c r="AU152" s="117"/>
      <c r="AV152" s="117"/>
      <c r="AW152" s="117"/>
      <c r="AX152" s="117"/>
      <c r="AY152" s="117"/>
      <c r="AZ152" s="117"/>
      <c r="BA152" s="117"/>
      <c r="BB152" s="117"/>
      <c r="BC152" s="117"/>
      <c r="BD152" s="117"/>
      <c r="BE152" s="117"/>
      <c r="BF152" s="117"/>
      <c r="BG152" s="117"/>
      <c r="BH152" s="117"/>
      <c r="BI152" s="117"/>
      <c r="BJ152" s="117"/>
      <c r="BK152" s="117"/>
      <c r="BL152" s="117"/>
      <c r="BM152" s="117"/>
      <c r="BN152" s="117"/>
      <c r="BO152" s="117"/>
      <c r="BP152" s="117"/>
      <c r="BQ152" s="117"/>
      <c r="BR152" s="117"/>
      <c r="BS152" s="117"/>
      <c r="BT152" s="117"/>
      <c r="BU152" s="117"/>
      <c r="BV152" s="117"/>
      <c r="BW152" s="117"/>
      <c r="BX152" s="117"/>
      <c r="BY152" s="117"/>
      <c r="BZ152" s="117"/>
      <c r="CA152" s="117"/>
      <c r="CB152" s="117"/>
      <c r="CC152" s="117"/>
      <c r="CD152" s="117"/>
      <c r="CE152" s="117"/>
    </row>
    <row r="153" spans="2:83" s="86" customFormat="1" x14ac:dyDescent="0.2">
      <c r="B153" s="117"/>
      <c r="C153" s="117"/>
      <c r="D153" s="117"/>
      <c r="E153" s="117"/>
      <c r="F153" s="117"/>
      <c r="G153" s="117"/>
      <c r="H153" s="117"/>
      <c r="I153" s="117"/>
      <c r="J153" s="117"/>
      <c r="K153" s="6"/>
      <c r="L153" s="6"/>
      <c r="M153" s="6"/>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c r="AL153" s="117"/>
      <c r="AM153" s="117"/>
      <c r="AN153" s="117"/>
      <c r="AO153" s="117"/>
      <c r="AP153" s="117"/>
      <c r="AQ153" s="117"/>
      <c r="AR153" s="117"/>
      <c r="AS153" s="117"/>
      <c r="AT153" s="117"/>
      <c r="AU153" s="117"/>
      <c r="AV153" s="117"/>
      <c r="AW153" s="117"/>
      <c r="AX153" s="117"/>
      <c r="AY153" s="117"/>
      <c r="AZ153" s="117"/>
      <c r="BA153" s="117"/>
      <c r="BB153" s="117"/>
      <c r="BC153" s="117"/>
      <c r="BD153" s="117"/>
      <c r="BE153" s="117"/>
      <c r="BF153" s="117"/>
      <c r="BG153" s="117"/>
      <c r="BH153" s="117"/>
      <c r="BI153" s="117"/>
      <c r="BJ153" s="117"/>
      <c r="BK153" s="117"/>
      <c r="BL153" s="117"/>
      <c r="BM153" s="117"/>
      <c r="BN153" s="117"/>
      <c r="BO153" s="117"/>
      <c r="BP153" s="117"/>
      <c r="BQ153" s="117"/>
      <c r="BR153" s="117"/>
      <c r="BS153" s="117"/>
      <c r="BT153" s="117"/>
      <c r="BU153" s="117"/>
      <c r="BV153" s="117"/>
      <c r="BW153" s="117"/>
      <c r="BX153" s="117"/>
      <c r="BY153" s="117"/>
      <c r="BZ153" s="117"/>
      <c r="CA153" s="117"/>
      <c r="CB153" s="117"/>
      <c r="CC153" s="117"/>
      <c r="CD153" s="117"/>
      <c r="CE153" s="117"/>
    </row>
    <row r="154" spans="2:83" s="86" customFormat="1" x14ac:dyDescent="0.2">
      <c r="B154" s="117"/>
      <c r="C154" s="117"/>
      <c r="D154" s="117"/>
      <c r="E154" s="117"/>
      <c r="F154" s="117"/>
      <c r="G154" s="117"/>
      <c r="H154" s="117"/>
      <c r="I154" s="117"/>
      <c r="J154" s="117"/>
      <c r="K154" s="6"/>
      <c r="L154" s="6"/>
      <c r="M154" s="6"/>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c r="AL154" s="117"/>
      <c r="AM154" s="117"/>
      <c r="AN154" s="117"/>
      <c r="AO154" s="117"/>
      <c r="AP154" s="117"/>
      <c r="AQ154" s="117"/>
      <c r="AR154" s="117"/>
      <c r="AS154" s="117"/>
      <c r="AT154" s="117"/>
      <c r="AU154" s="117"/>
      <c r="AV154" s="117"/>
      <c r="AW154" s="117"/>
      <c r="AX154" s="117"/>
      <c r="AY154" s="117"/>
      <c r="AZ154" s="117"/>
      <c r="BA154" s="117"/>
      <c r="BB154" s="117"/>
      <c r="BC154" s="117"/>
      <c r="BD154" s="117"/>
      <c r="BE154" s="117"/>
      <c r="BF154" s="117"/>
      <c r="BG154" s="117"/>
      <c r="BH154" s="117"/>
      <c r="BI154" s="117"/>
      <c r="BJ154" s="117"/>
      <c r="BK154" s="117"/>
      <c r="BL154" s="117"/>
      <c r="BM154" s="117"/>
      <c r="BN154" s="117"/>
      <c r="BO154" s="117"/>
      <c r="BP154" s="117"/>
      <c r="BQ154" s="117"/>
      <c r="BR154" s="117"/>
      <c r="BS154" s="117"/>
      <c r="BT154" s="117"/>
      <c r="BU154" s="117"/>
      <c r="BV154" s="117"/>
      <c r="BW154" s="117"/>
      <c r="BX154" s="117"/>
      <c r="BY154" s="117"/>
      <c r="BZ154" s="117"/>
      <c r="CA154" s="117"/>
      <c r="CB154" s="117"/>
      <c r="CC154" s="117"/>
      <c r="CD154" s="117"/>
      <c r="CE154" s="117"/>
    </row>
    <row r="155" spans="2:83" s="86" customFormat="1" x14ac:dyDescent="0.2">
      <c r="B155" s="117"/>
      <c r="C155" s="117"/>
      <c r="D155" s="117"/>
      <c r="E155" s="117"/>
      <c r="F155" s="117"/>
      <c r="G155" s="117"/>
      <c r="H155" s="117"/>
      <c r="I155" s="117"/>
      <c r="J155" s="117"/>
      <c r="K155" s="6"/>
      <c r="L155" s="6"/>
      <c r="M155" s="6"/>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17"/>
      <c r="BF155" s="117"/>
      <c r="BG155" s="117"/>
      <c r="BH155" s="117"/>
      <c r="BI155" s="117"/>
      <c r="BJ155" s="117"/>
      <c r="BK155" s="117"/>
      <c r="BL155" s="117"/>
      <c r="BM155" s="117"/>
      <c r="BN155" s="117"/>
      <c r="BO155" s="117"/>
      <c r="BP155" s="117"/>
      <c r="BQ155" s="117"/>
      <c r="BR155" s="117"/>
      <c r="BS155" s="117"/>
      <c r="BT155" s="117"/>
      <c r="BU155" s="117"/>
      <c r="BV155" s="117"/>
      <c r="BW155" s="117"/>
      <c r="BX155" s="117"/>
      <c r="BY155" s="117"/>
      <c r="BZ155" s="117"/>
      <c r="CA155" s="117"/>
      <c r="CB155" s="117"/>
      <c r="CC155" s="117"/>
      <c r="CD155" s="117"/>
      <c r="CE155" s="117"/>
    </row>
    <row r="156" spans="2:83" s="86" customFormat="1" x14ac:dyDescent="0.2">
      <c r="B156" s="117"/>
      <c r="C156" s="117"/>
      <c r="D156" s="117"/>
      <c r="E156" s="117"/>
      <c r="F156" s="117"/>
      <c r="G156" s="117"/>
      <c r="H156" s="117"/>
      <c r="I156" s="117"/>
      <c r="J156" s="117"/>
      <c r="K156" s="6"/>
      <c r="L156" s="6"/>
      <c r="M156" s="6"/>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c r="AL156" s="117"/>
      <c r="AM156" s="117"/>
      <c r="AN156" s="117"/>
      <c r="AO156" s="117"/>
      <c r="AP156" s="117"/>
      <c r="AQ156" s="117"/>
      <c r="AR156" s="117"/>
      <c r="AS156" s="117"/>
      <c r="AT156" s="117"/>
      <c r="AU156" s="117"/>
      <c r="AV156" s="117"/>
      <c r="AW156" s="117"/>
      <c r="AX156" s="117"/>
      <c r="AY156" s="117"/>
      <c r="AZ156" s="117"/>
      <c r="BA156" s="117"/>
      <c r="BB156" s="117"/>
      <c r="BC156" s="117"/>
      <c r="BD156" s="117"/>
      <c r="BE156" s="117"/>
      <c r="BF156" s="117"/>
      <c r="BG156" s="117"/>
      <c r="BH156" s="117"/>
      <c r="BI156" s="117"/>
      <c r="BJ156" s="117"/>
      <c r="BK156" s="117"/>
      <c r="BL156" s="117"/>
      <c r="BM156" s="117"/>
      <c r="BN156" s="117"/>
      <c r="BO156" s="117"/>
      <c r="BP156" s="117"/>
      <c r="BQ156" s="117"/>
      <c r="BR156" s="117"/>
      <c r="BS156" s="117"/>
      <c r="BT156" s="117"/>
      <c r="BU156" s="117"/>
      <c r="BV156" s="117"/>
      <c r="BW156" s="117"/>
      <c r="BX156" s="117"/>
      <c r="BY156" s="117"/>
      <c r="BZ156" s="117"/>
      <c r="CA156" s="117"/>
      <c r="CB156" s="117"/>
      <c r="CC156" s="117"/>
      <c r="CD156" s="117"/>
      <c r="CE156" s="117"/>
    </row>
    <row r="157" spans="2:83" s="86" customFormat="1" x14ac:dyDescent="0.2">
      <c r="B157" s="117"/>
      <c r="C157" s="117"/>
      <c r="D157" s="117"/>
      <c r="E157" s="117"/>
      <c r="F157" s="117"/>
      <c r="G157" s="117"/>
      <c r="H157" s="117"/>
      <c r="I157" s="117"/>
      <c r="J157" s="117"/>
      <c r="K157" s="6"/>
      <c r="L157" s="6"/>
      <c r="M157" s="6"/>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c r="AL157" s="117"/>
      <c r="AM157" s="117"/>
      <c r="AN157" s="117"/>
      <c r="AO157" s="117"/>
      <c r="AP157" s="117"/>
      <c r="AQ157" s="117"/>
      <c r="AR157" s="117"/>
      <c r="AS157" s="117"/>
      <c r="AT157" s="117"/>
      <c r="AU157" s="117"/>
      <c r="AV157" s="117"/>
      <c r="AW157" s="117"/>
      <c r="AX157" s="117"/>
      <c r="AY157" s="117"/>
      <c r="AZ157" s="117"/>
      <c r="BA157" s="117"/>
      <c r="BB157" s="117"/>
      <c r="BC157" s="117"/>
      <c r="BD157" s="117"/>
      <c r="BE157" s="117"/>
      <c r="BF157" s="117"/>
      <c r="BG157" s="117"/>
      <c r="BH157" s="117"/>
      <c r="BI157" s="117"/>
      <c r="BJ157" s="117"/>
      <c r="BK157" s="117"/>
      <c r="BL157" s="117"/>
      <c r="BM157" s="117"/>
      <c r="BN157" s="117"/>
      <c r="BO157" s="117"/>
      <c r="BP157" s="117"/>
      <c r="BQ157" s="117"/>
      <c r="BR157" s="117"/>
      <c r="BS157" s="117"/>
      <c r="BT157" s="117"/>
      <c r="BU157" s="117"/>
      <c r="BV157" s="117"/>
      <c r="BW157" s="117"/>
      <c r="BX157" s="117"/>
      <c r="BY157" s="117"/>
      <c r="BZ157" s="117"/>
      <c r="CA157" s="117"/>
      <c r="CB157" s="117"/>
      <c r="CC157" s="117"/>
      <c r="CD157" s="117"/>
      <c r="CE157" s="117"/>
    </row>
    <row r="158" spans="2:83" s="86" customFormat="1" x14ac:dyDescent="0.2">
      <c r="B158" s="117"/>
      <c r="C158" s="117"/>
      <c r="D158" s="117"/>
      <c r="E158" s="117"/>
      <c r="F158" s="117"/>
      <c r="G158" s="117"/>
      <c r="H158" s="117"/>
      <c r="I158" s="117"/>
      <c r="J158" s="117"/>
      <c r="K158" s="6"/>
      <c r="L158" s="6"/>
      <c r="M158" s="6"/>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7"/>
      <c r="AX158" s="117"/>
      <c r="AY158" s="117"/>
      <c r="AZ158" s="117"/>
      <c r="BA158" s="117"/>
      <c r="BB158" s="117"/>
      <c r="BC158" s="117"/>
      <c r="BD158" s="117"/>
      <c r="BE158" s="117"/>
      <c r="BF158" s="117"/>
      <c r="BG158" s="117"/>
      <c r="BH158" s="117"/>
      <c r="BI158" s="117"/>
      <c r="BJ158" s="117"/>
      <c r="BK158" s="117"/>
      <c r="BL158" s="117"/>
      <c r="BM158" s="117"/>
      <c r="BN158" s="117"/>
      <c r="BO158" s="117"/>
      <c r="BP158" s="117"/>
      <c r="BQ158" s="117"/>
      <c r="BR158" s="117"/>
      <c r="BS158" s="117"/>
      <c r="BT158" s="117"/>
      <c r="BU158" s="117"/>
      <c r="BV158" s="117"/>
      <c r="BW158" s="117"/>
      <c r="BX158" s="117"/>
      <c r="BY158" s="117"/>
      <c r="BZ158" s="117"/>
      <c r="CA158" s="117"/>
      <c r="CB158" s="117"/>
      <c r="CC158" s="117"/>
      <c r="CD158" s="117"/>
      <c r="CE158" s="117"/>
    </row>
    <row r="159" spans="2:83" s="86" customFormat="1" x14ac:dyDescent="0.2">
      <c r="B159" s="117"/>
      <c r="C159" s="117"/>
      <c r="D159" s="117"/>
      <c r="E159" s="117"/>
      <c r="F159" s="117"/>
      <c r="G159" s="117"/>
      <c r="H159" s="117"/>
      <c r="I159" s="117"/>
      <c r="J159" s="117"/>
      <c r="K159" s="6"/>
      <c r="L159" s="6"/>
      <c r="M159" s="6"/>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c r="AL159" s="117"/>
      <c r="AM159" s="117"/>
      <c r="AN159" s="117"/>
      <c r="AO159" s="117"/>
      <c r="AP159" s="117"/>
      <c r="AQ159" s="117"/>
      <c r="AR159" s="117"/>
      <c r="AS159" s="117"/>
      <c r="AT159" s="117"/>
      <c r="AU159" s="117"/>
      <c r="AV159" s="117"/>
      <c r="AW159" s="117"/>
      <c r="AX159" s="117"/>
      <c r="AY159" s="117"/>
      <c r="AZ159" s="117"/>
      <c r="BA159" s="117"/>
      <c r="BB159" s="117"/>
      <c r="BC159" s="117"/>
      <c r="BD159" s="117"/>
      <c r="BE159" s="117"/>
      <c r="BF159" s="117"/>
      <c r="BG159" s="117"/>
      <c r="BH159" s="117"/>
      <c r="BI159" s="117"/>
      <c r="BJ159" s="117"/>
      <c r="BK159" s="117"/>
      <c r="BL159" s="117"/>
      <c r="BM159" s="117"/>
      <c r="BN159" s="117"/>
      <c r="BO159" s="117"/>
      <c r="BP159" s="117"/>
      <c r="BQ159" s="117"/>
      <c r="BR159" s="117"/>
      <c r="BS159" s="117"/>
      <c r="BT159" s="117"/>
      <c r="BU159" s="117"/>
      <c r="BV159" s="117"/>
      <c r="BW159" s="117"/>
      <c r="BX159" s="117"/>
      <c r="BY159" s="117"/>
      <c r="BZ159" s="117"/>
      <c r="CA159" s="117"/>
      <c r="CB159" s="117"/>
      <c r="CC159" s="117"/>
      <c r="CD159" s="117"/>
      <c r="CE159" s="117"/>
    </row>
    <row r="160" spans="2:83" s="86" customFormat="1" x14ac:dyDescent="0.2">
      <c r="B160" s="117"/>
      <c r="C160" s="117"/>
      <c r="D160" s="117"/>
      <c r="E160" s="117"/>
      <c r="F160" s="117"/>
      <c r="G160" s="117"/>
      <c r="H160" s="117"/>
      <c r="I160" s="117"/>
      <c r="J160" s="117"/>
      <c r="K160" s="6"/>
      <c r="L160" s="6"/>
      <c r="M160" s="6"/>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c r="AN160" s="117"/>
      <c r="AO160" s="117"/>
      <c r="AP160" s="117"/>
      <c r="AQ160" s="117"/>
      <c r="AR160" s="117"/>
      <c r="AS160" s="117"/>
      <c r="AT160" s="117"/>
      <c r="AU160" s="117"/>
      <c r="AV160" s="117"/>
      <c r="AW160" s="117"/>
      <c r="AX160" s="117"/>
      <c r="AY160" s="117"/>
      <c r="AZ160" s="117"/>
      <c r="BA160" s="117"/>
      <c r="BB160" s="117"/>
      <c r="BC160" s="117"/>
      <c r="BD160" s="117"/>
      <c r="BE160" s="117"/>
      <c r="BF160" s="117"/>
      <c r="BG160" s="117"/>
      <c r="BH160" s="117"/>
      <c r="BI160" s="117"/>
      <c r="BJ160" s="117"/>
      <c r="BK160" s="117"/>
      <c r="BL160" s="117"/>
      <c r="BM160" s="117"/>
      <c r="BN160" s="117"/>
      <c r="BO160" s="117"/>
      <c r="BP160" s="117"/>
      <c r="BQ160" s="117"/>
      <c r="BR160" s="117"/>
      <c r="BS160" s="117"/>
      <c r="BT160" s="117"/>
      <c r="BU160" s="117"/>
      <c r="BV160" s="117"/>
      <c r="BW160" s="117"/>
      <c r="BX160" s="117"/>
      <c r="BY160" s="117"/>
      <c r="BZ160" s="117"/>
      <c r="CA160" s="117"/>
      <c r="CB160" s="117"/>
      <c r="CC160" s="117"/>
      <c r="CD160" s="117"/>
      <c r="CE160" s="117"/>
    </row>
    <row r="161" spans="2:83" s="86" customFormat="1" x14ac:dyDescent="0.2">
      <c r="B161" s="117"/>
      <c r="C161" s="117"/>
      <c r="D161" s="117"/>
      <c r="E161" s="117"/>
      <c r="F161" s="117"/>
      <c r="G161" s="117"/>
      <c r="H161" s="117"/>
      <c r="I161" s="117"/>
      <c r="J161" s="117"/>
      <c r="K161" s="6"/>
      <c r="L161" s="6"/>
      <c r="M161" s="6"/>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c r="AX161" s="117"/>
      <c r="AY161" s="117"/>
      <c r="AZ161" s="117"/>
      <c r="BA161" s="117"/>
      <c r="BB161" s="117"/>
      <c r="BC161" s="117"/>
      <c r="BD161" s="117"/>
      <c r="BE161" s="117"/>
      <c r="BF161" s="117"/>
      <c r="BG161" s="117"/>
      <c r="BH161" s="117"/>
      <c r="BI161" s="117"/>
      <c r="BJ161" s="117"/>
      <c r="BK161" s="117"/>
      <c r="BL161" s="117"/>
      <c r="BM161" s="117"/>
      <c r="BN161" s="117"/>
      <c r="BO161" s="117"/>
      <c r="BP161" s="117"/>
      <c r="BQ161" s="117"/>
      <c r="BR161" s="117"/>
      <c r="BS161" s="117"/>
      <c r="BT161" s="117"/>
      <c r="BU161" s="117"/>
      <c r="BV161" s="117"/>
      <c r="BW161" s="117"/>
      <c r="BX161" s="117"/>
      <c r="BY161" s="117"/>
      <c r="BZ161" s="117"/>
      <c r="CA161" s="117"/>
      <c r="CB161" s="117"/>
      <c r="CC161" s="117"/>
      <c r="CD161" s="117"/>
      <c r="CE161" s="117"/>
    </row>
    <row r="162" spans="2:83" s="86" customFormat="1" x14ac:dyDescent="0.2">
      <c r="B162" s="117"/>
      <c r="C162" s="117"/>
      <c r="D162" s="117"/>
      <c r="E162" s="117"/>
      <c r="F162" s="117"/>
      <c r="G162" s="117"/>
      <c r="H162" s="117"/>
      <c r="I162" s="117"/>
      <c r="J162" s="117"/>
      <c r="K162" s="6"/>
      <c r="L162" s="6"/>
      <c r="M162" s="6"/>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117"/>
      <c r="BD162" s="117"/>
      <c r="BE162" s="117"/>
      <c r="BF162" s="117"/>
      <c r="BG162" s="117"/>
      <c r="BH162" s="117"/>
      <c r="BI162" s="117"/>
      <c r="BJ162" s="117"/>
      <c r="BK162" s="117"/>
      <c r="BL162" s="117"/>
      <c r="BM162" s="117"/>
      <c r="BN162" s="117"/>
      <c r="BO162" s="117"/>
      <c r="BP162" s="117"/>
      <c r="BQ162" s="117"/>
      <c r="BR162" s="117"/>
      <c r="BS162" s="117"/>
      <c r="BT162" s="117"/>
      <c r="BU162" s="117"/>
      <c r="BV162" s="117"/>
      <c r="BW162" s="117"/>
      <c r="BX162" s="117"/>
      <c r="BY162" s="117"/>
      <c r="BZ162" s="117"/>
      <c r="CA162" s="117"/>
      <c r="CB162" s="117"/>
      <c r="CC162" s="117"/>
      <c r="CD162" s="117"/>
      <c r="CE162" s="117"/>
    </row>
    <row r="163" spans="2:83" s="86" customFormat="1" x14ac:dyDescent="0.2">
      <c r="B163" s="117"/>
      <c r="C163" s="117"/>
      <c r="D163" s="117"/>
      <c r="E163" s="117"/>
      <c r="F163" s="117"/>
      <c r="G163" s="117"/>
      <c r="H163" s="117"/>
      <c r="I163" s="117"/>
      <c r="J163" s="117"/>
      <c r="K163" s="6"/>
      <c r="L163" s="6"/>
      <c r="M163" s="6"/>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17"/>
      <c r="AN163" s="117"/>
      <c r="AO163" s="117"/>
      <c r="AP163" s="117"/>
      <c r="AQ163" s="117"/>
      <c r="AR163" s="117"/>
      <c r="AS163" s="117"/>
      <c r="AT163" s="117"/>
      <c r="AU163" s="117"/>
      <c r="AV163" s="117"/>
      <c r="AW163" s="117"/>
      <c r="AX163" s="117"/>
      <c r="AY163" s="117"/>
      <c r="AZ163" s="117"/>
      <c r="BA163" s="117"/>
      <c r="BB163" s="117"/>
      <c r="BC163" s="117"/>
      <c r="BD163" s="117"/>
      <c r="BE163" s="117"/>
      <c r="BF163" s="117"/>
      <c r="BG163" s="117"/>
      <c r="BH163" s="117"/>
      <c r="BI163" s="117"/>
      <c r="BJ163" s="117"/>
      <c r="BK163" s="117"/>
      <c r="BL163" s="117"/>
      <c r="BM163" s="117"/>
      <c r="BN163" s="117"/>
      <c r="BO163" s="117"/>
      <c r="BP163" s="117"/>
      <c r="BQ163" s="117"/>
      <c r="BR163" s="117"/>
      <c r="BS163" s="117"/>
      <c r="BT163" s="117"/>
      <c r="BU163" s="117"/>
      <c r="BV163" s="117"/>
      <c r="BW163" s="117"/>
      <c r="BX163" s="117"/>
      <c r="BY163" s="117"/>
      <c r="BZ163" s="117"/>
      <c r="CA163" s="117"/>
      <c r="CB163" s="117"/>
      <c r="CC163" s="117"/>
      <c r="CD163" s="117"/>
      <c r="CE163" s="117"/>
    </row>
    <row r="164" spans="2:83" s="86" customFormat="1" x14ac:dyDescent="0.2">
      <c r="B164" s="117"/>
      <c r="C164" s="117"/>
      <c r="D164" s="117"/>
      <c r="E164" s="117"/>
      <c r="F164" s="117"/>
      <c r="G164" s="117"/>
      <c r="H164" s="117"/>
      <c r="I164" s="117"/>
      <c r="J164" s="117"/>
      <c r="K164" s="6"/>
      <c r="L164" s="6"/>
      <c r="M164" s="6"/>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c r="AN164" s="117"/>
      <c r="AO164" s="117"/>
      <c r="AP164" s="117"/>
      <c r="AQ164" s="117"/>
      <c r="AR164" s="117"/>
      <c r="AS164" s="117"/>
      <c r="AT164" s="117"/>
      <c r="AU164" s="117"/>
      <c r="AV164" s="117"/>
      <c r="AW164" s="117"/>
      <c r="AX164" s="117"/>
      <c r="AY164" s="117"/>
      <c r="AZ164" s="117"/>
      <c r="BA164" s="117"/>
      <c r="BB164" s="117"/>
      <c r="BC164" s="117"/>
      <c r="BD164" s="117"/>
      <c r="BE164" s="117"/>
      <c r="BF164" s="117"/>
      <c r="BG164" s="117"/>
      <c r="BH164" s="117"/>
      <c r="BI164" s="117"/>
      <c r="BJ164" s="117"/>
      <c r="BK164" s="117"/>
      <c r="BL164" s="117"/>
      <c r="BM164" s="117"/>
      <c r="BN164" s="117"/>
      <c r="BO164" s="117"/>
      <c r="BP164" s="117"/>
      <c r="BQ164" s="117"/>
      <c r="BR164" s="117"/>
      <c r="BS164" s="117"/>
      <c r="BT164" s="117"/>
      <c r="BU164" s="117"/>
      <c r="BV164" s="117"/>
      <c r="BW164" s="117"/>
      <c r="BX164" s="117"/>
      <c r="BY164" s="117"/>
      <c r="BZ164" s="117"/>
      <c r="CA164" s="117"/>
      <c r="CB164" s="117"/>
      <c r="CC164" s="117"/>
      <c r="CD164" s="117"/>
      <c r="CE164" s="117"/>
    </row>
    <row r="165" spans="2:83" s="86" customFormat="1" x14ac:dyDescent="0.2">
      <c r="B165" s="117"/>
      <c r="C165" s="117"/>
      <c r="D165" s="117"/>
      <c r="E165" s="117"/>
      <c r="F165" s="117"/>
      <c r="G165" s="117"/>
      <c r="H165" s="117"/>
      <c r="I165" s="117"/>
      <c r="J165" s="117"/>
      <c r="K165" s="6"/>
      <c r="L165" s="6"/>
      <c r="M165" s="6"/>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c r="CB165" s="117"/>
      <c r="CC165" s="117"/>
      <c r="CD165" s="117"/>
      <c r="CE165" s="117"/>
    </row>
    <row r="166" spans="2:83" s="86" customFormat="1" x14ac:dyDescent="0.2">
      <c r="B166" s="117"/>
      <c r="C166" s="117"/>
      <c r="D166" s="117"/>
      <c r="E166" s="117"/>
      <c r="F166" s="117"/>
      <c r="G166" s="117"/>
      <c r="H166" s="117"/>
      <c r="I166" s="117"/>
      <c r="J166" s="117"/>
      <c r="K166" s="6"/>
      <c r="L166" s="6"/>
      <c r="M166" s="6"/>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c r="CB166" s="117"/>
      <c r="CC166" s="117"/>
      <c r="CD166" s="117"/>
      <c r="CE166" s="117"/>
    </row>
    <row r="167" spans="2:83" s="86" customFormat="1" x14ac:dyDescent="0.2">
      <c r="B167" s="117"/>
      <c r="C167" s="117"/>
      <c r="D167" s="117"/>
      <c r="E167" s="117"/>
      <c r="F167" s="117"/>
      <c r="G167" s="117"/>
      <c r="H167" s="117"/>
      <c r="I167" s="117"/>
      <c r="J167" s="117"/>
      <c r="K167" s="6"/>
      <c r="L167" s="6"/>
      <c r="M167" s="6"/>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c r="BJ167" s="117"/>
      <c r="BK167" s="117"/>
      <c r="BL167" s="117"/>
      <c r="BM167" s="117"/>
      <c r="BN167" s="117"/>
      <c r="BO167" s="117"/>
      <c r="BP167" s="117"/>
      <c r="BQ167" s="117"/>
      <c r="BR167" s="117"/>
      <c r="BS167" s="117"/>
      <c r="BT167" s="117"/>
      <c r="BU167" s="117"/>
      <c r="BV167" s="117"/>
      <c r="BW167" s="117"/>
      <c r="BX167" s="117"/>
      <c r="BY167" s="117"/>
      <c r="BZ167" s="117"/>
      <c r="CA167" s="117"/>
      <c r="CB167" s="117"/>
      <c r="CC167" s="117"/>
      <c r="CD167" s="117"/>
      <c r="CE167" s="117"/>
    </row>
    <row r="168" spans="2:83" s="86" customFormat="1" x14ac:dyDescent="0.2">
      <c r="B168" s="117"/>
      <c r="C168" s="117"/>
      <c r="D168" s="117"/>
      <c r="E168" s="117"/>
      <c r="F168" s="117"/>
      <c r="G168" s="117"/>
      <c r="H168" s="117"/>
      <c r="I168" s="117"/>
      <c r="J168" s="117"/>
      <c r="K168" s="6"/>
      <c r="L168" s="6"/>
      <c r="M168" s="6"/>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c r="BJ168" s="117"/>
      <c r="BK168" s="117"/>
      <c r="BL168" s="117"/>
      <c r="BM168" s="117"/>
      <c r="BN168" s="117"/>
      <c r="BO168" s="117"/>
      <c r="BP168" s="117"/>
      <c r="BQ168" s="117"/>
      <c r="BR168" s="117"/>
      <c r="BS168" s="117"/>
      <c r="BT168" s="117"/>
      <c r="BU168" s="117"/>
      <c r="BV168" s="117"/>
      <c r="BW168" s="117"/>
      <c r="BX168" s="117"/>
      <c r="BY168" s="117"/>
      <c r="BZ168" s="117"/>
      <c r="CA168" s="117"/>
      <c r="CB168" s="117"/>
      <c r="CC168" s="117"/>
      <c r="CD168" s="117"/>
      <c r="CE168" s="117"/>
    </row>
    <row r="169" spans="2:83" s="86" customFormat="1" x14ac:dyDescent="0.2">
      <c r="B169" s="117"/>
      <c r="C169" s="117"/>
      <c r="D169" s="117"/>
      <c r="E169" s="117"/>
      <c r="F169" s="117"/>
      <c r="G169" s="117"/>
      <c r="H169" s="117"/>
      <c r="I169" s="117"/>
      <c r="J169" s="117"/>
      <c r="K169" s="6"/>
      <c r="L169" s="6"/>
      <c r="M169" s="6"/>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c r="CB169" s="117"/>
      <c r="CC169" s="117"/>
      <c r="CD169" s="117"/>
      <c r="CE169" s="117"/>
    </row>
    <row r="170" spans="2:83" s="86" customFormat="1" x14ac:dyDescent="0.2">
      <c r="B170" s="117"/>
      <c r="C170" s="117"/>
      <c r="D170" s="117"/>
      <c r="E170" s="117"/>
      <c r="F170" s="117"/>
      <c r="G170" s="117"/>
      <c r="H170" s="117"/>
      <c r="I170" s="117"/>
      <c r="J170" s="117"/>
      <c r="K170" s="6"/>
      <c r="L170" s="6"/>
      <c r="M170" s="6"/>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c r="BJ170" s="117"/>
      <c r="BK170" s="117"/>
      <c r="BL170" s="117"/>
      <c r="BM170" s="117"/>
      <c r="BN170" s="117"/>
      <c r="BO170" s="117"/>
      <c r="BP170" s="117"/>
      <c r="BQ170" s="117"/>
      <c r="BR170" s="117"/>
      <c r="BS170" s="117"/>
      <c r="BT170" s="117"/>
      <c r="BU170" s="117"/>
      <c r="BV170" s="117"/>
      <c r="BW170" s="117"/>
      <c r="BX170" s="117"/>
      <c r="BY170" s="117"/>
      <c r="BZ170" s="117"/>
      <c r="CA170" s="117"/>
      <c r="CB170" s="117"/>
      <c r="CC170" s="117"/>
      <c r="CD170" s="117"/>
      <c r="CE170" s="117"/>
    </row>
    <row r="171" spans="2:83" s="86" customFormat="1" x14ac:dyDescent="0.2">
      <c r="B171" s="117"/>
      <c r="C171" s="117"/>
      <c r="D171" s="117"/>
      <c r="E171" s="117"/>
      <c r="F171" s="117"/>
      <c r="G171" s="117"/>
      <c r="H171" s="117"/>
      <c r="I171" s="117"/>
      <c r="J171" s="117"/>
      <c r="K171" s="6"/>
      <c r="L171" s="6"/>
      <c r="M171" s="6"/>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c r="BJ171" s="117"/>
      <c r="BK171" s="117"/>
      <c r="BL171" s="117"/>
      <c r="BM171" s="117"/>
      <c r="BN171" s="117"/>
      <c r="BO171" s="117"/>
      <c r="BP171" s="117"/>
      <c r="BQ171" s="117"/>
      <c r="BR171" s="117"/>
      <c r="BS171" s="117"/>
      <c r="BT171" s="117"/>
      <c r="BU171" s="117"/>
      <c r="BV171" s="117"/>
      <c r="BW171" s="117"/>
      <c r="BX171" s="117"/>
      <c r="BY171" s="117"/>
      <c r="BZ171" s="117"/>
      <c r="CA171" s="117"/>
      <c r="CB171" s="117"/>
      <c r="CC171" s="117"/>
      <c r="CD171" s="117"/>
      <c r="CE171" s="117"/>
    </row>
    <row r="172" spans="2:83" s="86" customFormat="1" x14ac:dyDescent="0.2">
      <c r="B172" s="117"/>
      <c r="C172" s="117"/>
      <c r="D172" s="117"/>
      <c r="E172" s="117"/>
      <c r="F172" s="117"/>
      <c r="G172" s="117"/>
      <c r="H172" s="117"/>
      <c r="I172" s="117"/>
      <c r="J172" s="117"/>
      <c r="K172" s="6"/>
      <c r="L172" s="6"/>
      <c r="M172" s="6"/>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c r="BJ172" s="117"/>
      <c r="BK172" s="117"/>
      <c r="BL172" s="117"/>
      <c r="BM172" s="117"/>
      <c r="BN172" s="117"/>
      <c r="BO172" s="117"/>
      <c r="BP172" s="117"/>
      <c r="BQ172" s="117"/>
      <c r="BR172" s="117"/>
      <c r="BS172" s="117"/>
      <c r="BT172" s="117"/>
      <c r="BU172" s="117"/>
      <c r="BV172" s="117"/>
      <c r="BW172" s="117"/>
      <c r="BX172" s="117"/>
      <c r="BY172" s="117"/>
      <c r="BZ172" s="117"/>
      <c r="CA172" s="117"/>
      <c r="CB172" s="117"/>
      <c r="CC172" s="117"/>
      <c r="CD172" s="117"/>
      <c r="CE172" s="117"/>
    </row>
    <row r="173" spans="2:83" s="86" customFormat="1" x14ac:dyDescent="0.2">
      <c r="B173" s="117"/>
      <c r="C173" s="117"/>
      <c r="D173" s="117"/>
      <c r="E173" s="117"/>
      <c r="F173" s="117"/>
      <c r="G173" s="117"/>
      <c r="H173" s="117"/>
      <c r="I173" s="117"/>
      <c r="J173" s="117"/>
      <c r="K173" s="6"/>
      <c r="L173" s="6"/>
      <c r="M173" s="6"/>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c r="BJ173" s="117"/>
      <c r="BK173" s="117"/>
      <c r="BL173" s="117"/>
      <c r="BM173" s="117"/>
      <c r="BN173" s="117"/>
      <c r="BO173" s="117"/>
      <c r="BP173" s="117"/>
      <c r="BQ173" s="117"/>
      <c r="BR173" s="117"/>
      <c r="BS173" s="117"/>
      <c r="BT173" s="117"/>
      <c r="BU173" s="117"/>
      <c r="BV173" s="117"/>
      <c r="BW173" s="117"/>
      <c r="BX173" s="117"/>
      <c r="BY173" s="117"/>
      <c r="BZ173" s="117"/>
      <c r="CA173" s="117"/>
      <c r="CB173" s="117"/>
      <c r="CC173" s="117"/>
      <c r="CD173" s="117"/>
      <c r="CE173" s="117"/>
    </row>
    <row r="174" spans="2:83" s="86" customFormat="1" x14ac:dyDescent="0.2">
      <c r="B174" s="117"/>
      <c r="C174" s="117"/>
      <c r="D174" s="117"/>
      <c r="E174" s="117"/>
      <c r="F174" s="117"/>
      <c r="G174" s="117"/>
      <c r="H174" s="117"/>
      <c r="I174" s="117"/>
      <c r="J174" s="117"/>
      <c r="K174" s="6"/>
      <c r="L174" s="6"/>
      <c r="M174" s="6"/>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c r="BJ174" s="117"/>
      <c r="BK174" s="117"/>
      <c r="BL174" s="117"/>
      <c r="BM174" s="117"/>
      <c r="BN174" s="117"/>
      <c r="BO174" s="117"/>
      <c r="BP174" s="117"/>
      <c r="BQ174" s="117"/>
      <c r="BR174" s="117"/>
      <c r="BS174" s="117"/>
      <c r="BT174" s="117"/>
      <c r="BU174" s="117"/>
      <c r="BV174" s="117"/>
      <c r="BW174" s="117"/>
      <c r="BX174" s="117"/>
      <c r="BY174" s="117"/>
      <c r="BZ174" s="117"/>
      <c r="CA174" s="117"/>
      <c r="CB174" s="117"/>
      <c r="CC174" s="117"/>
      <c r="CD174" s="117"/>
      <c r="CE174" s="117"/>
    </row>
    <row r="175" spans="2:83" s="86" customFormat="1" x14ac:dyDescent="0.2">
      <c r="B175" s="117"/>
      <c r="C175" s="117"/>
      <c r="D175" s="117"/>
      <c r="E175" s="117"/>
      <c r="F175" s="117"/>
      <c r="G175" s="117"/>
      <c r="H175" s="117"/>
      <c r="I175" s="117"/>
      <c r="J175" s="117"/>
      <c r="K175" s="6"/>
      <c r="L175" s="6"/>
      <c r="M175" s="6"/>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c r="BJ175" s="117"/>
      <c r="BK175" s="117"/>
      <c r="BL175" s="117"/>
      <c r="BM175" s="117"/>
      <c r="BN175" s="117"/>
      <c r="BO175" s="117"/>
      <c r="BP175" s="117"/>
      <c r="BQ175" s="117"/>
      <c r="BR175" s="117"/>
      <c r="BS175" s="117"/>
      <c r="BT175" s="117"/>
      <c r="BU175" s="117"/>
      <c r="BV175" s="117"/>
      <c r="BW175" s="117"/>
      <c r="BX175" s="117"/>
      <c r="BY175" s="117"/>
      <c r="BZ175" s="117"/>
      <c r="CA175" s="117"/>
      <c r="CB175" s="117"/>
      <c r="CC175" s="117"/>
      <c r="CD175" s="117"/>
      <c r="CE175" s="117"/>
    </row>
    <row r="176" spans="2:83" s="86" customFormat="1" x14ac:dyDescent="0.2">
      <c r="B176" s="117"/>
      <c r="C176" s="117"/>
      <c r="D176" s="117"/>
      <c r="E176" s="117"/>
      <c r="F176" s="117"/>
      <c r="G176" s="117"/>
      <c r="H176" s="117"/>
      <c r="I176" s="117"/>
      <c r="J176" s="117"/>
      <c r="K176" s="6"/>
      <c r="L176" s="6"/>
      <c r="M176" s="6"/>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c r="BJ176" s="117"/>
      <c r="BK176" s="117"/>
      <c r="BL176" s="117"/>
      <c r="BM176" s="117"/>
      <c r="BN176" s="117"/>
      <c r="BO176" s="117"/>
      <c r="BP176" s="117"/>
      <c r="BQ176" s="117"/>
      <c r="BR176" s="117"/>
      <c r="BS176" s="117"/>
      <c r="BT176" s="117"/>
      <c r="BU176" s="117"/>
      <c r="BV176" s="117"/>
      <c r="BW176" s="117"/>
      <c r="BX176" s="117"/>
      <c r="BY176" s="117"/>
      <c r="BZ176" s="117"/>
      <c r="CA176" s="117"/>
      <c r="CB176" s="117"/>
      <c r="CC176" s="117"/>
      <c r="CD176" s="117"/>
      <c r="CE176" s="117"/>
    </row>
    <row r="177" spans="2:83" s="86" customFormat="1" x14ac:dyDescent="0.2">
      <c r="B177" s="117"/>
      <c r="C177" s="117"/>
      <c r="D177" s="117"/>
      <c r="E177" s="117"/>
      <c r="F177" s="117"/>
      <c r="G177" s="117"/>
      <c r="H177" s="117"/>
      <c r="I177" s="117"/>
      <c r="J177" s="117"/>
      <c r="K177" s="6"/>
      <c r="L177" s="6"/>
      <c r="M177" s="6"/>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c r="BJ177" s="117"/>
      <c r="BK177" s="117"/>
      <c r="BL177" s="117"/>
      <c r="BM177" s="117"/>
      <c r="BN177" s="117"/>
      <c r="BO177" s="117"/>
      <c r="BP177" s="117"/>
      <c r="BQ177" s="117"/>
      <c r="BR177" s="117"/>
      <c r="BS177" s="117"/>
      <c r="BT177" s="117"/>
      <c r="BU177" s="117"/>
      <c r="BV177" s="117"/>
      <c r="BW177" s="117"/>
      <c r="BX177" s="117"/>
      <c r="BY177" s="117"/>
      <c r="BZ177" s="117"/>
      <c r="CA177" s="117"/>
      <c r="CB177" s="117"/>
      <c r="CC177" s="117"/>
      <c r="CD177" s="117"/>
      <c r="CE177" s="117"/>
    </row>
    <row r="178" spans="2:83" s="86" customFormat="1" x14ac:dyDescent="0.2">
      <c r="B178" s="117"/>
      <c r="C178" s="117"/>
      <c r="D178" s="117"/>
      <c r="E178" s="117"/>
      <c r="F178" s="117"/>
      <c r="G178" s="117"/>
      <c r="H178" s="117"/>
      <c r="I178" s="117"/>
      <c r="J178" s="117"/>
      <c r="K178" s="6"/>
      <c r="L178" s="6"/>
      <c r="M178" s="6"/>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c r="BJ178" s="117"/>
      <c r="BK178" s="117"/>
      <c r="BL178" s="117"/>
      <c r="BM178" s="117"/>
      <c r="BN178" s="117"/>
      <c r="BO178" s="117"/>
      <c r="BP178" s="117"/>
      <c r="BQ178" s="117"/>
      <c r="BR178" s="117"/>
      <c r="BS178" s="117"/>
      <c r="BT178" s="117"/>
      <c r="BU178" s="117"/>
      <c r="BV178" s="117"/>
      <c r="BW178" s="117"/>
      <c r="BX178" s="117"/>
      <c r="BY178" s="117"/>
      <c r="BZ178" s="117"/>
      <c r="CA178" s="117"/>
      <c r="CB178" s="117"/>
      <c r="CC178" s="117"/>
      <c r="CD178" s="117"/>
      <c r="CE178" s="117"/>
    </row>
    <row r="179" spans="2:83" s="86" customFormat="1" x14ac:dyDescent="0.2">
      <c r="B179" s="117"/>
      <c r="C179" s="117"/>
      <c r="D179" s="117"/>
      <c r="E179" s="117"/>
      <c r="F179" s="117"/>
      <c r="G179" s="117"/>
      <c r="H179" s="117"/>
      <c r="I179" s="117"/>
      <c r="J179" s="117"/>
      <c r="K179" s="6"/>
      <c r="L179" s="6"/>
      <c r="M179" s="6"/>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c r="BJ179" s="117"/>
      <c r="BK179" s="117"/>
      <c r="BL179" s="117"/>
      <c r="BM179" s="117"/>
      <c r="BN179" s="117"/>
      <c r="BO179" s="117"/>
      <c r="BP179" s="117"/>
      <c r="BQ179" s="117"/>
      <c r="BR179" s="117"/>
      <c r="BS179" s="117"/>
      <c r="BT179" s="117"/>
      <c r="BU179" s="117"/>
      <c r="BV179" s="117"/>
      <c r="BW179" s="117"/>
      <c r="BX179" s="117"/>
      <c r="BY179" s="117"/>
      <c r="BZ179" s="117"/>
      <c r="CA179" s="117"/>
      <c r="CB179" s="117"/>
      <c r="CC179" s="117"/>
      <c r="CD179" s="117"/>
      <c r="CE179" s="117"/>
    </row>
    <row r="180" spans="2:83" s="86" customFormat="1" x14ac:dyDescent="0.2">
      <c r="B180" s="117"/>
      <c r="C180" s="117"/>
      <c r="D180" s="117"/>
      <c r="E180" s="117"/>
      <c r="F180" s="117"/>
      <c r="G180" s="117"/>
      <c r="H180" s="117"/>
      <c r="I180" s="117"/>
      <c r="J180" s="117"/>
      <c r="K180" s="6"/>
      <c r="L180" s="6"/>
      <c r="M180" s="6"/>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c r="CB180" s="117"/>
      <c r="CC180" s="117"/>
      <c r="CD180" s="117"/>
      <c r="CE180" s="117"/>
    </row>
    <row r="181" spans="2:83" s="86" customFormat="1" x14ac:dyDescent="0.2">
      <c r="B181" s="117"/>
      <c r="C181" s="117"/>
      <c r="D181" s="117"/>
      <c r="E181" s="117"/>
      <c r="F181" s="117"/>
      <c r="G181" s="117"/>
      <c r="H181" s="117"/>
      <c r="I181" s="117"/>
      <c r="J181" s="117"/>
      <c r="K181" s="6"/>
      <c r="L181" s="6"/>
      <c r="M181" s="6"/>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c r="BJ181" s="117"/>
      <c r="BK181" s="117"/>
      <c r="BL181" s="117"/>
      <c r="BM181" s="117"/>
      <c r="BN181" s="117"/>
      <c r="BO181" s="117"/>
      <c r="BP181" s="117"/>
      <c r="BQ181" s="117"/>
      <c r="BR181" s="117"/>
      <c r="BS181" s="117"/>
      <c r="BT181" s="117"/>
      <c r="BU181" s="117"/>
      <c r="BV181" s="117"/>
      <c r="BW181" s="117"/>
      <c r="BX181" s="117"/>
      <c r="BY181" s="117"/>
      <c r="BZ181" s="117"/>
      <c r="CA181" s="117"/>
      <c r="CB181" s="117"/>
      <c r="CC181" s="117"/>
      <c r="CD181" s="117"/>
      <c r="CE181" s="117"/>
    </row>
    <row r="182" spans="2:83" s="86" customFormat="1" x14ac:dyDescent="0.2">
      <c r="B182" s="117"/>
      <c r="C182" s="117"/>
      <c r="D182" s="117"/>
      <c r="E182" s="117"/>
      <c r="F182" s="117"/>
      <c r="G182" s="117"/>
      <c r="H182" s="117"/>
      <c r="I182" s="117"/>
      <c r="J182" s="117"/>
      <c r="K182" s="6"/>
      <c r="L182" s="6"/>
      <c r="M182" s="6"/>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c r="BJ182" s="117"/>
      <c r="BK182" s="117"/>
      <c r="BL182" s="117"/>
      <c r="BM182" s="117"/>
      <c r="BN182" s="117"/>
      <c r="BO182" s="117"/>
      <c r="BP182" s="117"/>
      <c r="BQ182" s="117"/>
      <c r="BR182" s="117"/>
      <c r="BS182" s="117"/>
      <c r="BT182" s="117"/>
      <c r="BU182" s="117"/>
      <c r="BV182" s="117"/>
      <c r="BW182" s="117"/>
      <c r="BX182" s="117"/>
      <c r="BY182" s="117"/>
      <c r="BZ182" s="117"/>
      <c r="CA182" s="117"/>
      <c r="CB182" s="117"/>
      <c r="CC182" s="117"/>
      <c r="CD182" s="117"/>
      <c r="CE182" s="117"/>
    </row>
    <row r="183" spans="2:83" s="86" customFormat="1" x14ac:dyDescent="0.2">
      <c r="B183" s="117"/>
      <c r="C183" s="117"/>
      <c r="D183" s="117"/>
      <c r="E183" s="117"/>
      <c r="F183" s="117"/>
      <c r="G183" s="117"/>
      <c r="H183" s="117"/>
      <c r="I183" s="117"/>
      <c r="J183" s="117"/>
      <c r="K183" s="6"/>
      <c r="L183" s="6"/>
      <c r="M183" s="6"/>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c r="BJ183" s="117"/>
      <c r="BK183" s="117"/>
      <c r="BL183" s="117"/>
      <c r="BM183" s="117"/>
      <c r="BN183" s="117"/>
      <c r="BO183" s="117"/>
      <c r="BP183" s="117"/>
      <c r="BQ183" s="117"/>
      <c r="BR183" s="117"/>
      <c r="BS183" s="117"/>
      <c r="BT183" s="117"/>
      <c r="BU183" s="117"/>
      <c r="BV183" s="117"/>
      <c r="BW183" s="117"/>
      <c r="BX183" s="117"/>
      <c r="BY183" s="117"/>
      <c r="BZ183" s="117"/>
      <c r="CA183" s="117"/>
      <c r="CB183" s="117"/>
      <c r="CC183" s="117"/>
      <c r="CD183" s="117"/>
      <c r="CE183" s="117"/>
    </row>
    <row r="184" spans="2:83" s="86" customFormat="1" x14ac:dyDescent="0.2">
      <c r="B184" s="117"/>
      <c r="C184" s="117"/>
      <c r="D184" s="117"/>
      <c r="E184" s="117"/>
      <c r="F184" s="117"/>
      <c r="G184" s="117"/>
      <c r="H184" s="117"/>
      <c r="I184" s="117"/>
      <c r="J184" s="117"/>
      <c r="K184" s="6"/>
      <c r="L184" s="6"/>
      <c r="M184" s="6"/>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c r="BJ184" s="117"/>
      <c r="BK184" s="117"/>
      <c r="BL184" s="117"/>
      <c r="BM184" s="117"/>
      <c r="BN184" s="117"/>
      <c r="BO184" s="117"/>
      <c r="BP184" s="117"/>
      <c r="BQ184" s="117"/>
      <c r="BR184" s="117"/>
      <c r="BS184" s="117"/>
      <c r="BT184" s="117"/>
      <c r="BU184" s="117"/>
      <c r="BV184" s="117"/>
      <c r="BW184" s="117"/>
      <c r="BX184" s="117"/>
      <c r="BY184" s="117"/>
      <c r="BZ184" s="117"/>
      <c r="CA184" s="117"/>
      <c r="CB184" s="117"/>
      <c r="CC184" s="117"/>
      <c r="CD184" s="117"/>
      <c r="CE184" s="117"/>
    </row>
    <row r="185" spans="2:83" s="86" customFormat="1" x14ac:dyDescent="0.2">
      <c r="B185" s="117"/>
      <c r="C185" s="117"/>
      <c r="D185" s="117"/>
      <c r="E185" s="117"/>
      <c r="F185" s="117"/>
      <c r="G185" s="117"/>
      <c r="H185" s="117"/>
      <c r="I185" s="117"/>
      <c r="J185" s="117"/>
      <c r="K185" s="6"/>
      <c r="L185" s="6"/>
      <c r="M185" s="6"/>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c r="BJ185" s="117"/>
      <c r="BK185" s="117"/>
      <c r="BL185" s="117"/>
      <c r="BM185" s="117"/>
      <c r="BN185" s="117"/>
      <c r="BO185" s="117"/>
      <c r="BP185" s="117"/>
      <c r="BQ185" s="117"/>
      <c r="BR185" s="117"/>
      <c r="BS185" s="117"/>
      <c r="BT185" s="117"/>
      <c r="BU185" s="117"/>
      <c r="BV185" s="117"/>
      <c r="BW185" s="117"/>
      <c r="BX185" s="117"/>
      <c r="BY185" s="117"/>
      <c r="BZ185" s="117"/>
      <c r="CA185" s="117"/>
      <c r="CB185" s="117"/>
      <c r="CC185" s="117"/>
      <c r="CD185" s="117"/>
      <c r="CE185" s="117"/>
    </row>
    <row r="186" spans="2:83" s="86" customFormat="1" x14ac:dyDescent="0.2">
      <c r="B186" s="117"/>
      <c r="C186" s="117"/>
      <c r="D186" s="117"/>
      <c r="E186" s="117"/>
      <c r="F186" s="117"/>
      <c r="G186" s="117"/>
      <c r="H186" s="117"/>
      <c r="I186" s="117"/>
      <c r="J186" s="117"/>
      <c r="K186" s="6"/>
      <c r="L186" s="6"/>
      <c r="M186" s="6"/>
      <c r="N186" s="117"/>
      <c r="O186" s="117"/>
      <c r="P186" s="117"/>
      <c r="Q186" s="117"/>
      <c r="R186" s="117"/>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c r="AT186" s="117"/>
      <c r="AU186" s="117"/>
      <c r="AV186" s="117"/>
      <c r="AW186" s="117"/>
      <c r="AX186" s="117"/>
      <c r="AY186" s="117"/>
      <c r="AZ186" s="117"/>
      <c r="BA186" s="117"/>
      <c r="BB186" s="117"/>
      <c r="BC186" s="117"/>
      <c r="BD186" s="117"/>
      <c r="BE186" s="117"/>
      <c r="BF186" s="117"/>
      <c r="BG186" s="117"/>
      <c r="BH186" s="117"/>
      <c r="BI186" s="117"/>
      <c r="BJ186" s="117"/>
      <c r="BK186" s="117"/>
      <c r="BL186" s="117"/>
      <c r="BM186" s="117"/>
      <c r="BN186" s="117"/>
      <c r="BO186" s="117"/>
      <c r="BP186" s="117"/>
      <c r="BQ186" s="117"/>
      <c r="BR186" s="117"/>
      <c r="BS186" s="117"/>
      <c r="BT186" s="117"/>
      <c r="BU186" s="117"/>
      <c r="BV186" s="117"/>
      <c r="BW186" s="117"/>
      <c r="BX186" s="117"/>
      <c r="BY186" s="117"/>
      <c r="BZ186" s="117"/>
      <c r="CA186" s="117"/>
      <c r="CB186" s="117"/>
      <c r="CC186" s="117"/>
      <c r="CD186" s="117"/>
      <c r="CE186" s="117"/>
    </row>
    <row r="187" spans="2:83" s="86" customFormat="1" x14ac:dyDescent="0.2">
      <c r="B187" s="117"/>
      <c r="C187" s="117"/>
      <c r="D187" s="117"/>
      <c r="E187" s="117"/>
      <c r="F187" s="117"/>
      <c r="G187" s="117"/>
      <c r="H187" s="117"/>
      <c r="I187" s="117"/>
      <c r="J187" s="117"/>
      <c r="K187" s="6"/>
      <c r="L187" s="6"/>
      <c r="M187" s="6"/>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117"/>
      <c r="AL187" s="117"/>
      <c r="AM187" s="117"/>
      <c r="AN187" s="117"/>
      <c r="AO187" s="117"/>
      <c r="AP187" s="117"/>
      <c r="AQ187" s="117"/>
      <c r="AR187" s="117"/>
      <c r="AS187" s="117"/>
      <c r="AT187" s="117"/>
      <c r="AU187" s="117"/>
      <c r="AV187" s="117"/>
      <c r="AW187" s="117"/>
      <c r="AX187" s="117"/>
      <c r="AY187" s="117"/>
      <c r="AZ187" s="117"/>
      <c r="BA187" s="117"/>
      <c r="BB187" s="117"/>
      <c r="BC187" s="117"/>
      <c r="BD187" s="117"/>
      <c r="BE187" s="117"/>
      <c r="BF187" s="117"/>
      <c r="BG187" s="117"/>
      <c r="BH187" s="117"/>
      <c r="BI187" s="117"/>
      <c r="BJ187" s="117"/>
      <c r="BK187" s="117"/>
      <c r="BL187" s="117"/>
      <c r="BM187" s="117"/>
      <c r="BN187" s="117"/>
      <c r="BO187" s="117"/>
      <c r="BP187" s="117"/>
      <c r="BQ187" s="117"/>
      <c r="BR187" s="117"/>
      <c r="BS187" s="117"/>
      <c r="BT187" s="117"/>
      <c r="BU187" s="117"/>
      <c r="BV187" s="117"/>
      <c r="BW187" s="117"/>
      <c r="BX187" s="117"/>
      <c r="BY187" s="117"/>
      <c r="BZ187" s="117"/>
      <c r="CA187" s="117"/>
      <c r="CB187" s="117"/>
      <c r="CC187" s="117"/>
      <c r="CD187" s="117"/>
      <c r="CE187" s="117"/>
    </row>
    <row r="188" spans="2:83" s="86" customFormat="1" x14ac:dyDescent="0.2">
      <c r="B188" s="117"/>
      <c r="C188" s="117"/>
      <c r="D188" s="117"/>
      <c r="E188" s="117"/>
      <c r="F188" s="117"/>
      <c r="G188" s="117"/>
      <c r="H188" s="117"/>
      <c r="I188" s="117"/>
      <c r="J188" s="117"/>
      <c r="K188" s="6"/>
      <c r="L188" s="6"/>
      <c r="M188" s="6"/>
      <c r="N188" s="117"/>
      <c r="O188" s="117"/>
      <c r="P188" s="117"/>
      <c r="Q188" s="117"/>
      <c r="R188" s="117"/>
      <c r="S188" s="117"/>
      <c r="T188" s="117"/>
      <c r="U188" s="117"/>
      <c r="V188" s="117"/>
      <c r="W188" s="117"/>
      <c r="X188" s="117"/>
      <c r="Y188" s="117"/>
      <c r="Z188" s="117"/>
      <c r="AA188" s="117"/>
      <c r="AB188" s="117"/>
      <c r="AC188" s="117"/>
      <c r="AD188" s="117"/>
      <c r="AE188" s="117"/>
      <c r="AF188" s="117"/>
      <c r="AG188" s="117"/>
      <c r="AH188" s="117"/>
      <c r="AI188" s="117"/>
      <c r="AJ188" s="117"/>
      <c r="AK188" s="117"/>
      <c r="AL188" s="117"/>
      <c r="AM188" s="117"/>
      <c r="AN188" s="117"/>
      <c r="AO188" s="117"/>
      <c r="AP188" s="117"/>
      <c r="AQ188" s="117"/>
      <c r="AR188" s="117"/>
      <c r="AS188" s="117"/>
      <c r="AT188" s="117"/>
      <c r="AU188" s="117"/>
      <c r="AV188" s="117"/>
      <c r="AW188" s="117"/>
      <c r="AX188" s="117"/>
      <c r="AY188" s="117"/>
      <c r="AZ188" s="117"/>
      <c r="BA188" s="117"/>
      <c r="BB188" s="117"/>
      <c r="BC188" s="117"/>
      <c r="BD188" s="117"/>
      <c r="BE188" s="117"/>
      <c r="BF188" s="117"/>
      <c r="BG188" s="117"/>
      <c r="BH188" s="117"/>
      <c r="BI188" s="117"/>
      <c r="BJ188" s="117"/>
      <c r="BK188" s="117"/>
      <c r="BL188" s="117"/>
      <c r="BM188" s="117"/>
      <c r="BN188" s="117"/>
      <c r="BO188" s="117"/>
      <c r="BP188" s="117"/>
      <c r="BQ188" s="117"/>
      <c r="BR188" s="117"/>
      <c r="BS188" s="117"/>
      <c r="BT188" s="117"/>
      <c r="BU188" s="117"/>
      <c r="BV188" s="117"/>
      <c r="BW188" s="117"/>
      <c r="BX188" s="117"/>
      <c r="BY188" s="117"/>
      <c r="BZ188" s="117"/>
      <c r="CA188" s="117"/>
      <c r="CB188" s="117"/>
      <c r="CC188" s="117"/>
      <c r="CD188" s="117"/>
      <c r="CE188" s="117"/>
    </row>
    <row r="189" spans="2:83" s="86" customFormat="1" x14ac:dyDescent="0.2">
      <c r="B189" s="117"/>
      <c r="C189" s="117"/>
      <c r="D189" s="117"/>
      <c r="E189" s="117"/>
      <c r="F189" s="117"/>
      <c r="G189" s="117"/>
      <c r="H189" s="117"/>
      <c r="I189" s="117"/>
      <c r="J189" s="117"/>
      <c r="K189" s="6"/>
      <c r="L189" s="6"/>
      <c r="M189" s="6"/>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117"/>
      <c r="AN189" s="117"/>
      <c r="AO189" s="117"/>
      <c r="AP189" s="117"/>
      <c r="AQ189" s="117"/>
      <c r="AR189" s="117"/>
      <c r="AS189" s="117"/>
      <c r="AT189" s="117"/>
      <c r="AU189" s="117"/>
      <c r="AV189" s="117"/>
      <c r="AW189" s="117"/>
      <c r="AX189" s="117"/>
      <c r="AY189" s="117"/>
      <c r="AZ189" s="117"/>
      <c r="BA189" s="117"/>
      <c r="BB189" s="117"/>
      <c r="BC189" s="117"/>
      <c r="BD189" s="117"/>
      <c r="BE189" s="117"/>
      <c r="BF189" s="117"/>
      <c r="BG189" s="117"/>
      <c r="BH189" s="117"/>
      <c r="BI189" s="117"/>
      <c r="BJ189" s="117"/>
      <c r="BK189" s="117"/>
      <c r="BL189" s="117"/>
      <c r="BM189" s="117"/>
      <c r="BN189" s="117"/>
      <c r="BO189" s="117"/>
      <c r="BP189" s="117"/>
      <c r="BQ189" s="117"/>
      <c r="BR189" s="117"/>
      <c r="BS189" s="117"/>
      <c r="BT189" s="117"/>
      <c r="BU189" s="117"/>
      <c r="BV189" s="117"/>
      <c r="BW189" s="117"/>
      <c r="BX189" s="117"/>
      <c r="BY189" s="117"/>
      <c r="BZ189" s="117"/>
      <c r="CA189" s="117"/>
      <c r="CB189" s="117"/>
      <c r="CC189" s="117"/>
      <c r="CD189" s="117"/>
      <c r="CE189" s="117"/>
    </row>
    <row r="190" spans="2:83" s="86" customFormat="1" x14ac:dyDescent="0.2">
      <c r="B190" s="117"/>
      <c r="C190" s="117"/>
      <c r="D190" s="117"/>
      <c r="E190" s="117"/>
      <c r="F190" s="117"/>
      <c r="G190" s="117"/>
      <c r="H190" s="117"/>
      <c r="I190" s="117"/>
      <c r="J190" s="117"/>
      <c r="K190" s="6"/>
      <c r="L190" s="6"/>
      <c r="M190" s="6"/>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c r="AK190" s="117"/>
      <c r="AL190" s="117"/>
      <c r="AM190" s="117"/>
      <c r="AN190" s="117"/>
      <c r="AO190" s="117"/>
      <c r="AP190" s="117"/>
      <c r="AQ190" s="117"/>
      <c r="AR190" s="117"/>
      <c r="AS190" s="117"/>
      <c r="AT190" s="117"/>
      <c r="AU190" s="117"/>
      <c r="AV190" s="117"/>
      <c r="AW190" s="117"/>
      <c r="AX190" s="117"/>
      <c r="AY190" s="117"/>
      <c r="AZ190" s="117"/>
      <c r="BA190" s="117"/>
      <c r="BB190" s="117"/>
      <c r="BC190" s="117"/>
      <c r="BD190" s="117"/>
      <c r="BE190" s="117"/>
      <c r="BF190" s="117"/>
      <c r="BG190" s="117"/>
      <c r="BH190" s="117"/>
      <c r="BI190" s="117"/>
      <c r="BJ190" s="117"/>
      <c r="BK190" s="117"/>
      <c r="BL190" s="117"/>
      <c r="BM190" s="117"/>
      <c r="BN190" s="117"/>
      <c r="BO190" s="117"/>
      <c r="BP190" s="117"/>
      <c r="BQ190" s="117"/>
      <c r="BR190" s="117"/>
      <c r="BS190" s="117"/>
      <c r="BT190" s="117"/>
      <c r="BU190" s="117"/>
      <c r="BV190" s="117"/>
      <c r="BW190" s="117"/>
      <c r="BX190" s="117"/>
      <c r="BY190" s="117"/>
      <c r="BZ190" s="117"/>
      <c r="CA190" s="117"/>
      <c r="CB190" s="117"/>
      <c r="CC190" s="117"/>
      <c r="CD190" s="117"/>
      <c r="CE190" s="117"/>
    </row>
    <row r="191" spans="2:83" s="86" customFormat="1" x14ac:dyDescent="0.2">
      <c r="B191" s="117"/>
      <c r="C191" s="117"/>
      <c r="D191" s="117"/>
      <c r="E191" s="117"/>
      <c r="F191" s="117"/>
      <c r="G191" s="117"/>
      <c r="H191" s="117"/>
      <c r="I191" s="117"/>
      <c r="J191" s="117"/>
      <c r="K191" s="6"/>
      <c r="L191" s="6"/>
      <c r="M191" s="6"/>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c r="AL191" s="117"/>
      <c r="AM191" s="117"/>
      <c r="AN191" s="117"/>
      <c r="AO191" s="117"/>
      <c r="AP191" s="117"/>
      <c r="AQ191" s="117"/>
      <c r="AR191" s="117"/>
      <c r="AS191" s="117"/>
      <c r="AT191" s="117"/>
      <c r="AU191" s="117"/>
      <c r="AV191" s="117"/>
      <c r="AW191" s="117"/>
      <c r="AX191" s="117"/>
      <c r="AY191" s="117"/>
      <c r="AZ191" s="117"/>
      <c r="BA191" s="117"/>
      <c r="BB191" s="117"/>
      <c r="BC191" s="117"/>
      <c r="BD191" s="117"/>
      <c r="BE191" s="117"/>
      <c r="BF191" s="117"/>
      <c r="BG191" s="117"/>
      <c r="BH191" s="117"/>
      <c r="BI191" s="117"/>
      <c r="BJ191" s="117"/>
      <c r="BK191" s="117"/>
      <c r="BL191" s="117"/>
      <c r="BM191" s="117"/>
      <c r="BN191" s="117"/>
      <c r="BO191" s="117"/>
      <c r="BP191" s="117"/>
      <c r="BQ191" s="117"/>
      <c r="BR191" s="117"/>
      <c r="BS191" s="117"/>
      <c r="BT191" s="117"/>
      <c r="BU191" s="117"/>
      <c r="BV191" s="117"/>
      <c r="BW191" s="117"/>
      <c r="BX191" s="117"/>
      <c r="BY191" s="117"/>
      <c r="BZ191" s="117"/>
      <c r="CA191" s="117"/>
      <c r="CB191" s="117"/>
      <c r="CC191" s="117"/>
      <c r="CD191" s="117"/>
      <c r="CE191" s="117"/>
    </row>
    <row r="192" spans="2:83" s="86" customFormat="1" x14ac:dyDescent="0.2">
      <c r="B192" s="117"/>
      <c r="C192" s="117"/>
      <c r="D192" s="117"/>
      <c r="E192" s="117"/>
      <c r="F192" s="117"/>
      <c r="G192" s="117"/>
      <c r="H192" s="117"/>
      <c r="I192" s="117"/>
      <c r="J192" s="117"/>
      <c r="K192" s="6"/>
      <c r="L192" s="6"/>
      <c r="M192" s="6"/>
      <c r="N192" s="117"/>
      <c r="O192" s="117"/>
      <c r="P192" s="117"/>
      <c r="Q192" s="117"/>
      <c r="R192" s="117"/>
      <c r="S192" s="117"/>
      <c r="T192" s="117"/>
      <c r="U192" s="117"/>
      <c r="V192" s="117"/>
      <c r="W192" s="117"/>
      <c r="X192" s="117"/>
      <c r="Y192" s="117"/>
      <c r="Z192" s="117"/>
      <c r="AA192" s="117"/>
      <c r="AB192" s="117"/>
      <c r="AC192" s="117"/>
      <c r="AD192" s="117"/>
      <c r="AE192" s="117"/>
      <c r="AF192" s="117"/>
      <c r="AG192" s="117"/>
      <c r="AH192" s="117"/>
      <c r="AI192" s="117"/>
      <c r="AJ192" s="117"/>
      <c r="AK192" s="117"/>
      <c r="AL192" s="117"/>
      <c r="AM192" s="117"/>
      <c r="AN192" s="117"/>
      <c r="AO192" s="117"/>
      <c r="AP192" s="117"/>
      <c r="AQ192" s="117"/>
      <c r="AR192" s="117"/>
      <c r="AS192" s="117"/>
      <c r="AT192" s="117"/>
      <c r="AU192" s="117"/>
      <c r="AV192" s="117"/>
      <c r="AW192" s="117"/>
      <c r="AX192" s="117"/>
      <c r="AY192" s="117"/>
      <c r="AZ192" s="117"/>
      <c r="BA192" s="117"/>
      <c r="BB192" s="117"/>
      <c r="BC192" s="117"/>
      <c r="BD192" s="117"/>
      <c r="BE192" s="117"/>
      <c r="BF192" s="117"/>
      <c r="BG192" s="117"/>
      <c r="BH192" s="117"/>
      <c r="BI192" s="117"/>
      <c r="BJ192" s="117"/>
      <c r="BK192" s="117"/>
      <c r="BL192" s="117"/>
      <c r="BM192" s="117"/>
      <c r="BN192" s="117"/>
      <c r="BO192" s="117"/>
      <c r="BP192" s="117"/>
      <c r="BQ192" s="117"/>
      <c r="BR192" s="117"/>
      <c r="BS192" s="117"/>
      <c r="BT192" s="117"/>
      <c r="BU192" s="117"/>
      <c r="BV192" s="117"/>
      <c r="BW192" s="117"/>
      <c r="BX192" s="117"/>
      <c r="BY192" s="117"/>
      <c r="BZ192" s="117"/>
      <c r="CA192" s="117"/>
      <c r="CB192" s="117"/>
      <c r="CC192" s="117"/>
      <c r="CD192" s="117"/>
      <c r="CE192" s="117"/>
    </row>
    <row r="193" spans="2:83" s="86" customFormat="1" x14ac:dyDescent="0.2">
      <c r="B193" s="117"/>
      <c r="C193" s="117"/>
      <c r="D193" s="117"/>
      <c r="E193" s="117"/>
      <c r="F193" s="117"/>
      <c r="G193" s="117"/>
      <c r="H193" s="117"/>
      <c r="I193" s="117"/>
      <c r="J193" s="117"/>
      <c r="K193" s="6"/>
      <c r="L193" s="6"/>
      <c r="M193" s="6"/>
      <c r="N193" s="117"/>
      <c r="O193" s="117"/>
      <c r="P193" s="117"/>
      <c r="Q193" s="117"/>
      <c r="R193" s="117"/>
      <c r="S193" s="117"/>
      <c r="T193" s="117"/>
      <c r="U193" s="117"/>
      <c r="V193" s="117"/>
      <c r="W193" s="117"/>
      <c r="X193" s="117"/>
      <c r="Y193" s="117"/>
      <c r="Z193" s="117"/>
      <c r="AA193" s="117"/>
      <c r="AB193" s="117"/>
      <c r="AC193" s="117"/>
      <c r="AD193" s="117"/>
      <c r="AE193" s="117"/>
      <c r="AF193" s="117"/>
      <c r="AG193" s="117"/>
      <c r="AH193" s="117"/>
      <c r="AI193" s="117"/>
      <c r="AJ193" s="117"/>
      <c r="AK193" s="117"/>
      <c r="AL193" s="117"/>
      <c r="AM193" s="117"/>
      <c r="AN193" s="117"/>
      <c r="AO193" s="117"/>
      <c r="AP193" s="117"/>
      <c r="AQ193" s="117"/>
      <c r="AR193" s="117"/>
      <c r="AS193" s="117"/>
      <c r="AT193" s="117"/>
      <c r="AU193" s="117"/>
      <c r="AV193" s="117"/>
      <c r="AW193" s="117"/>
      <c r="AX193" s="117"/>
      <c r="AY193" s="117"/>
      <c r="AZ193" s="117"/>
      <c r="BA193" s="117"/>
      <c r="BB193" s="117"/>
      <c r="BC193" s="117"/>
      <c r="BD193" s="117"/>
      <c r="BE193" s="117"/>
      <c r="BF193" s="117"/>
      <c r="BG193" s="117"/>
      <c r="BH193" s="117"/>
      <c r="BI193" s="117"/>
      <c r="BJ193" s="117"/>
      <c r="BK193" s="117"/>
      <c r="BL193" s="117"/>
      <c r="BM193" s="117"/>
      <c r="BN193" s="117"/>
      <c r="BO193" s="117"/>
      <c r="BP193" s="117"/>
      <c r="BQ193" s="117"/>
      <c r="BR193" s="117"/>
      <c r="BS193" s="117"/>
      <c r="BT193" s="117"/>
      <c r="BU193" s="117"/>
      <c r="BV193" s="117"/>
      <c r="BW193" s="117"/>
      <c r="BX193" s="117"/>
      <c r="BY193" s="117"/>
      <c r="BZ193" s="117"/>
      <c r="CA193" s="117"/>
      <c r="CB193" s="117"/>
      <c r="CC193" s="117"/>
      <c r="CD193" s="117"/>
      <c r="CE193" s="117"/>
    </row>
    <row r="194" spans="2:83" s="86" customFormat="1" x14ac:dyDescent="0.2">
      <c r="B194" s="117"/>
      <c r="C194" s="117"/>
      <c r="D194" s="117"/>
      <c r="E194" s="117"/>
      <c r="F194" s="117"/>
      <c r="G194" s="117"/>
      <c r="H194" s="117"/>
      <c r="I194" s="117"/>
      <c r="J194" s="117"/>
      <c r="K194" s="6"/>
      <c r="L194" s="6"/>
      <c r="M194" s="6"/>
      <c r="N194" s="117"/>
      <c r="O194" s="117"/>
      <c r="P194" s="117"/>
      <c r="Q194" s="117"/>
      <c r="R194" s="117"/>
      <c r="S194" s="117"/>
      <c r="T194" s="117"/>
      <c r="U194" s="117"/>
      <c r="V194" s="117"/>
      <c r="W194" s="117"/>
      <c r="X194" s="117"/>
      <c r="Y194" s="117"/>
      <c r="Z194" s="117"/>
      <c r="AA194" s="117"/>
      <c r="AB194" s="117"/>
      <c r="AC194" s="117"/>
      <c r="AD194" s="117"/>
      <c r="AE194" s="117"/>
      <c r="AF194" s="117"/>
      <c r="AG194" s="117"/>
      <c r="AH194" s="117"/>
      <c r="AI194" s="117"/>
      <c r="AJ194" s="117"/>
      <c r="AK194" s="117"/>
      <c r="AL194" s="117"/>
      <c r="AM194" s="117"/>
      <c r="AN194" s="117"/>
      <c r="AO194" s="117"/>
      <c r="AP194" s="117"/>
      <c r="AQ194" s="117"/>
      <c r="AR194" s="117"/>
      <c r="AS194" s="117"/>
      <c r="AT194" s="117"/>
      <c r="AU194" s="117"/>
      <c r="AV194" s="117"/>
      <c r="AW194" s="117"/>
      <c r="AX194" s="117"/>
      <c r="AY194" s="117"/>
      <c r="AZ194" s="117"/>
      <c r="BA194" s="117"/>
      <c r="BB194" s="117"/>
      <c r="BC194" s="117"/>
      <c r="BD194" s="117"/>
      <c r="BE194" s="117"/>
      <c r="BF194" s="117"/>
      <c r="BG194" s="117"/>
      <c r="BH194" s="117"/>
      <c r="BI194" s="117"/>
      <c r="BJ194" s="117"/>
      <c r="BK194" s="117"/>
      <c r="BL194" s="117"/>
      <c r="BM194" s="117"/>
      <c r="BN194" s="117"/>
      <c r="BO194" s="117"/>
      <c r="BP194" s="117"/>
      <c r="BQ194" s="117"/>
      <c r="BR194" s="117"/>
      <c r="BS194" s="117"/>
      <c r="BT194" s="117"/>
      <c r="BU194" s="117"/>
      <c r="BV194" s="117"/>
      <c r="BW194" s="117"/>
      <c r="BX194" s="117"/>
      <c r="BY194" s="117"/>
      <c r="BZ194" s="117"/>
      <c r="CA194" s="117"/>
      <c r="CB194" s="117"/>
      <c r="CC194" s="117"/>
      <c r="CD194" s="117"/>
      <c r="CE194" s="117"/>
    </row>
    <row r="195" spans="2:83" s="86" customFormat="1" x14ac:dyDescent="0.2">
      <c r="B195" s="117"/>
      <c r="C195" s="117"/>
      <c r="D195" s="117"/>
      <c r="E195" s="117"/>
      <c r="F195" s="117"/>
      <c r="G195" s="117"/>
      <c r="H195" s="117"/>
      <c r="I195" s="117"/>
      <c r="J195" s="117"/>
      <c r="K195" s="6"/>
      <c r="L195" s="6"/>
      <c r="M195" s="6"/>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c r="AL195" s="117"/>
      <c r="AM195" s="117"/>
      <c r="AN195" s="117"/>
      <c r="AO195" s="117"/>
      <c r="AP195" s="117"/>
      <c r="AQ195" s="117"/>
      <c r="AR195" s="117"/>
      <c r="AS195" s="117"/>
      <c r="AT195" s="117"/>
      <c r="AU195" s="117"/>
      <c r="AV195" s="117"/>
      <c r="AW195" s="117"/>
      <c r="AX195" s="117"/>
      <c r="AY195" s="117"/>
      <c r="AZ195" s="117"/>
      <c r="BA195" s="117"/>
      <c r="BB195" s="117"/>
      <c r="BC195" s="117"/>
      <c r="BD195" s="117"/>
      <c r="BE195" s="117"/>
      <c r="BF195" s="117"/>
      <c r="BG195" s="117"/>
      <c r="BH195" s="117"/>
      <c r="BI195" s="117"/>
      <c r="BJ195" s="117"/>
      <c r="BK195" s="117"/>
      <c r="BL195" s="117"/>
      <c r="BM195" s="117"/>
      <c r="BN195" s="117"/>
      <c r="BO195" s="117"/>
      <c r="BP195" s="117"/>
      <c r="BQ195" s="117"/>
      <c r="BR195" s="117"/>
      <c r="BS195" s="117"/>
      <c r="BT195" s="117"/>
      <c r="BU195" s="117"/>
      <c r="BV195" s="117"/>
      <c r="BW195" s="117"/>
      <c r="BX195" s="117"/>
      <c r="BY195" s="117"/>
      <c r="BZ195" s="117"/>
      <c r="CA195" s="117"/>
      <c r="CB195" s="117"/>
      <c r="CC195" s="117"/>
      <c r="CD195" s="117"/>
      <c r="CE195" s="117"/>
    </row>
    <row r="196" spans="2:83" s="86" customFormat="1" x14ac:dyDescent="0.2">
      <c r="B196" s="117"/>
      <c r="C196" s="117"/>
      <c r="D196" s="117"/>
      <c r="E196" s="117"/>
      <c r="F196" s="117"/>
      <c r="G196" s="117"/>
      <c r="H196" s="117"/>
      <c r="I196" s="117"/>
      <c r="J196" s="117"/>
      <c r="K196" s="6"/>
      <c r="L196" s="6"/>
      <c r="M196" s="6"/>
      <c r="N196" s="117"/>
      <c r="O196" s="117"/>
      <c r="P196" s="117"/>
      <c r="Q196" s="117"/>
      <c r="R196" s="117"/>
      <c r="S196" s="117"/>
      <c r="T196" s="117"/>
      <c r="U196" s="117"/>
      <c r="V196" s="117"/>
      <c r="W196" s="117"/>
      <c r="X196" s="117"/>
      <c r="Y196" s="117"/>
      <c r="Z196" s="117"/>
      <c r="AA196" s="117"/>
      <c r="AB196" s="117"/>
      <c r="AC196" s="117"/>
      <c r="AD196" s="117"/>
      <c r="AE196" s="117"/>
      <c r="AF196" s="117"/>
      <c r="AG196" s="117"/>
      <c r="AH196" s="117"/>
      <c r="AI196" s="117"/>
      <c r="AJ196" s="117"/>
      <c r="AK196" s="117"/>
      <c r="AL196" s="117"/>
      <c r="AM196" s="117"/>
      <c r="AN196" s="117"/>
      <c r="AO196" s="117"/>
      <c r="AP196" s="117"/>
      <c r="AQ196" s="117"/>
      <c r="AR196" s="117"/>
      <c r="AS196" s="117"/>
      <c r="AT196" s="117"/>
      <c r="AU196" s="117"/>
      <c r="AV196" s="117"/>
      <c r="AW196" s="117"/>
      <c r="AX196" s="117"/>
      <c r="AY196" s="117"/>
      <c r="AZ196" s="117"/>
      <c r="BA196" s="117"/>
      <c r="BB196" s="117"/>
      <c r="BC196" s="117"/>
      <c r="BD196" s="117"/>
      <c r="BE196" s="117"/>
      <c r="BF196" s="117"/>
      <c r="BG196" s="117"/>
      <c r="BH196" s="117"/>
      <c r="BI196" s="117"/>
      <c r="BJ196" s="117"/>
      <c r="BK196" s="117"/>
      <c r="BL196" s="117"/>
      <c r="BM196" s="117"/>
      <c r="BN196" s="117"/>
      <c r="BO196" s="117"/>
      <c r="BP196" s="117"/>
      <c r="BQ196" s="117"/>
      <c r="BR196" s="117"/>
      <c r="BS196" s="117"/>
      <c r="BT196" s="117"/>
      <c r="BU196" s="117"/>
      <c r="BV196" s="117"/>
      <c r="BW196" s="117"/>
      <c r="BX196" s="117"/>
      <c r="BY196" s="117"/>
      <c r="BZ196" s="117"/>
      <c r="CA196" s="117"/>
      <c r="CB196" s="117"/>
      <c r="CC196" s="117"/>
      <c r="CD196" s="117"/>
      <c r="CE196" s="117"/>
    </row>
    <row r="197" spans="2:83" s="86" customFormat="1" x14ac:dyDescent="0.2">
      <c r="B197" s="117"/>
      <c r="C197" s="117"/>
      <c r="D197" s="117"/>
      <c r="E197" s="117"/>
      <c r="F197" s="117"/>
      <c r="G197" s="117"/>
      <c r="H197" s="117"/>
      <c r="I197" s="117"/>
      <c r="J197" s="117"/>
      <c r="K197" s="6"/>
      <c r="L197" s="6"/>
      <c r="M197" s="6"/>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7"/>
      <c r="AX197" s="117"/>
      <c r="AY197" s="117"/>
      <c r="AZ197" s="117"/>
      <c r="BA197" s="117"/>
      <c r="BB197" s="117"/>
      <c r="BC197" s="117"/>
      <c r="BD197" s="117"/>
      <c r="BE197" s="117"/>
      <c r="BF197" s="117"/>
      <c r="BG197" s="117"/>
      <c r="BH197" s="117"/>
      <c r="BI197" s="117"/>
      <c r="BJ197" s="117"/>
      <c r="BK197" s="117"/>
      <c r="BL197" s="117"/>
      <c r="BM197" s="117"/>
      <c r="BN197" s="117"/>
      <c r="BO197" s="117"/>
      <c r="BP197" s="117"/>
      <c r="BQ197" s="117"/>
      <c r="BR197" s="117"/>
      <c r="BS197" s="117"/>
      <c r="BT197" s="117"/>
      <c r="BU197" s="117"/>
      <c r="BV197" s="117"/>
      <c r="BW197" s="117"/>
      <c r="BX197" s="117"/>
      <c r="BY197" s="117"/>
      <c r="BZ197" s="117"/>
      <c r="CA197" s="117"/>
      <c r="CB197" s="117"/>
      <c r="CC197" s="117"/>
      <c r="CD197" s="117"/>
      <c r="CE197" s="117"/>
    </row>
    <row r="198" spans="2:83" s="86" customFormat="1" x14ac:dyDescent="0.2">
      <c r="B198" s="117"/>
      <c r="C198" s="117"/>
      <c r="D198" s="117"/>
      <c r="E198" s="117"/>
      <c r="F198" s="117"/>
      <c r="G198" s="117"/>
      <c r="H198" s="117"/>
      <c r="I198" s="117"/>
      <c r="J198" s="117"/>
      <c r="K198" s="6"/>
      <c r="L198" s="6"/>
      <c r="M198" s="6"/>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c r="AK198" s="117"/>
      <c r="AL198" s="117"/>
      <c r="AM198" s="117"/>
      <c r="AN198" s="117"/>
      <c r="AO198" s="117"/>
      <c r="AP198" s="117"/>
      <c r="AQ198" s="117"/>
      <c r="AR198" s="117"/>
      <c r="AS198" s="117"/>
      <c r="AT198" s="117"/>
      <c r="AU198" s="117"/>
      <c r="AV198" s="117"/>
      <c r="AW198" s="117"/>
      <c r="AX198" s="117"/>
      <c r="AY198" s="117"/>
      <c r="AZ198" s="117"/>
      <c r="BA198" s="117"/>
      <c r="BB198" s="117"/>
      <c r="BC198" s="117"/>
      <c r="BD198" s="117"/>
      <c r="BE198" s="117"/>
      <c r="BF198" s="117"/>
      <c r="BG198" s="117"/>
      <c r="BH198" s="117"/>
      <c r="BI198" s="117"/>
      <c r="BJ198" s="117"/>
      <c r="BK198" s="117"/>
      <c r="BL198" s="117"/>
      <c r="BM198" s="117"/>
      <c r="BN198" s="117"/>
      <c r="BO198" s="117"/>
      <c r="BP198" s="117"/>
      <c r="BQ198" s="117"/>
      <c r="BR198" s="117"/>
      <c r="BS198" s="117"/>
      <c r="BT198" s="117"/>
      <c r="BU198" s="117"/>
      <c r="BV198" s="117"/>
      <c r="BW198" s="117"/>
      <c r="BX198" s="117"/>
      <c r="BY198" s="117"/>
      <c r="BZ198" s="117"/>
      <c r="CA198" s="117"/>
      <c r="CB198" s="117"/>
      <c r="CC198" s="117"/>
      <c r="CD198" s="117"/>
      <c r="CE198" s="117"/>
    </row>
    <row r="199" spans="2:83" s="86" customFormat="1" x14ac:dyDescent="0.2">
      <c r="B199" s="117"/>
      <c r="C199" s="117"/>
      <c r="D199" s="117"/>
      <c r="E199" s="117"/>
      <c r="F199" s="117"/>
      <c r="G199" s="117"/>
      <c r="H199" s="117"/>
      <c r="I199" s="117"/>
      <c r="J199" s="117"/>
      <c r="K199" s="6"/>
      <c r="L199" s="6"/>
      <c r="M199" s="6"/>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c r="AK199" s="117"/>
      <c r="AL199" s="117"/>
      <c r="AM199" s="117"/>
      <c r="AN199" s="117"/>
      <c r="AO199" s="117"/>
      <c r="AP199" s="117"/>
      <c r="AQ199" s="117"/>
      <c r="AR199" s="117"/>
      <c r="AS199" s="117"/>
      <c r="AT199" s="117"/>
      <c r="AU199" s="117"/>
      <c r="AV199" s="117"/>
      <c r="AW199" s="117"/>
      <c r="AX199" s="117"/>
      <c r="AY199" s="117"/>
      <c r="AZ199" s="117"/>
      <c r="BA199" s="117"/>
      <c r="BB199" s="117"/>
      <c r="BC199" s="117"/>
      <c r="BD199" s="117"/>
      <c r="BE199" s="117"/>
      <c r="BF199" s="117"/>
      <c r="BG199" s="117"/>
      <c r="BH199" s="117"/>
      <c r="BI199" s="117"/>
      <c r="BJ199" s="117"/>
      <c r="BK199" s="117"/>
      <c r="BL199" s="117"/>
      <c r="BM199" s="117"/>
      <c r="BN199" s="117"/>
      <c r="BO199" s="117"/>
      <c r="BP199" s="117"/>
      <c r="BQ199" s="117"/>
      <c r="BR199" s="117"/>
      <c r="BS199" s="117"/>
      <c r="BT199" s="117"/>
      <c r="BU199" s="117"/>
      <c r="BV199" s="117"/>
      <c r="BW199" s="117"/>
      <c r="BX199" s="117"/>
      <c r="BY199" s="117"/>
      <c r="BZ199" s="117"/>
      <c r="CA199" s="117"/>
      <c r="CB199" s="117"/>
      <c r="CC199" s="117"/>
      <c r="CD199" s="117"/>
      <c r="CE199" s="117"/>
    </row>
    <row r="200" spans="2:83" s="86" customFormat="1" x14ac:dyDescent="0.2">
      <c r="B200" s="117"/>
      <c r="C200" s="117"/>
      <c r="D200" s="117"/>
      <c r="E200" s="117"/>
      <c r="F200" s="117"/>
      <c r="G200" s="117"/>
      <c r="H200" s="117"/>
      <c r="I200" s="117"/>
      <c r="J200" s="117"/>
      <c r="K200" s="6"/>
      <c r="L200" s="6"/>
      <c r="M200" s="6"/>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c r="AL200" s="117"/>
      <c r="AM200" s="117"/>
      <c r="AN200" s="117"/>
      <c r="AO200" s="117"/>
      <c r="AP200" s="117"/>
      <c r="AQ200" s="117"/>
      <c r="AR200" s="117"/>
      <c r="AS200" s="117"/>
      <c r="AT200" s="117"/>
      <c r="AU200" s="117"/>
      <c r="AV200" s="117"/>
      <c r="AW200" s="117"/>
      <c r="AX200" s="117"/>
      <c r="AY200" s="117"/>
      <c r="AZ200" s="117"/>
      <c r="BA200" s="117"/>
      <c r="BB200" s="117"/>
      <c r="BC200" s="117"/>
      <c r="BD200" s="117"/>
      <c r="BE200" s="117"/>
      <c r="BF200" s="117"/>
      <c r="BG200" s="117"/>
      <c r="BH200" s="117"/>
      <c r="BI200" s="117"/>
      <c r="BJ200" s="117"/>
      <c r="BK200" s="117"/>
      <c r="BL200" s="117"/>
      <c r="BM200" s="117"/>
      <c r="BN200" s="117"/>
      <c r="BO200" s="117"/>
      <c r="BP200" s="117"/>
      <c r="BQ200" s="117"/>
      <c r="BR200" s="117"/>
      <c r="BS200" s="117"/>
      <c r="BT200" s="117"/>
      <c r="BU200" s="117"/>
      <c r="BV200" s="117"/>
      <c r="BW200" s="117"/>
      <c r="BX200" s="117"/>
      <c r="BY200" s="117"/>
      <c r="BZ200" s="117"/>
      <c r="CA200" s="117"/>
      <c r="CB200" s="117"/>
      <c r="CC200" s="117"/>
      <c r="CD200" s="117"/>
      <c r="CE200" s="117"/>
    </row>
    <row r="201" spans="2:83" s="86" customFormat="1" x14ac:dyDescent="0.2">
      <c r="B201" s="117"/>
      <c r="C201" s="117"/>
      <c r="D201" s="117"/>
      <c r="E201" s="117"/>
      <c r="F201" s="117"/>
      <c r="G201" s="117"/>
      <c r="H201" s="117"/>
      <c r="I201" s="117"/>
      <c r="J201" s="117"/>
      <c r="K201" s="6"/>
      <c r="L201" s="6"/>
      <c r="M201" s="6"/>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c r="AL201" s="117"/>
      <c r="AM201" s="117"/>
      <c r="AN201" s="117"/>
      <c r="AO201" s="117"/>
      <c r="AP201" s="117"/>
      <c r="AQ201" s="117"/>
      <c r="AR201" s="117"/>
      <c r="AS201" s="117"/>
      <c r="AT201" s="117"/>
      <c r="AU201" s="117"/>
      <c r="AV201" s="117"/>
      <c r="AW201" s="117"/>
      <c r="AX201" s="117"/>
      <c r="AY201" s="117"/>
      <c r="AZ201" s="117"/>
      <c r="BA201" s="117"/>
      <c r="BB201" s="117"/>
      <c r="BC201" s="117"/>
      <c r="BD201" s="117"/>
      <c r="BE201" s="117"/>
      <c r="BF201" s="117"/>
      <c r="BG201" s="117"/>
      <c r="BH201" s="117"/>
      <c r="BI201" s="117"/>
      <c r="BJ201" s="117"/>
      <c r="BK201" s="117"/>
      <c r="BL201" s="117"/>
      <c r="BM201" s="117"/>
      <c r="BN201" s="117"/>
      <c r="BO201" s="117"/>
      <c r="BP201" s="117"/>
      <c r="BQ201" s="117"/>
      <c r="BR201" s="117"/>
      <c r="BS201" s="117"/>
      <c r="BT201" s="117"/>
      <c r="BU201" s="117"/>
      <c r="BV201" s="117"/>
      <c r="BW201" s="117"/>
      <c r="BX201" s="117"/>
      <c r="BY201" s="117"/>
      <c r="BZ201" s="117"/>
      <c r="CA201" s="117"/>
      <c r="CB201" s="117"/>
      <c r="CC201" s="117"/>
      <c r="CD201" s="117"/>
      <c r="CE201" s="117"/>
    </row>
    <row r="202" spans="2:83" s="86" customFormat="1" x14ac:dyDescent="0.2">
      <c r="B202" s="117"/>
      <c r="C202" s="117"/>
      <c r="D202" s="117"/>
      <c r="E202" s="117"/>
      <c r="F202" s="117"/>
      <c r="G202" s="117"/>
      <c r="H202" s="117"/>
      <c r="I202" s="117"/>
      <c r="J202" s="117"/>
      <c r="K202" s="6"/>
      <c r="L202" s="6"/>
      <c r="M202" s="6"/>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c r="AL202" s="117"/>
      <c r="AM202" s="117"/>
      <c r="AN202" s="117"/>
      <c r="AO202" s="117"/>
      <c r="AP202" s="117"/>
      <c r="AQ202" s="117"/>
      <c r="AR202" s="117"/>
      <c r="AS202" s="117"/>
      <c r="AT202" s="117"/>
      <c r="AU202" s="117"/>
      <c r="AV202" s="117"/>
      <c r="AW202" s="117"/>
      <c r="AX202" s="117"/>
      <c r="AY202" s="117"/>
      <c r="AZ202" s="117"/>
      <c r="BA202" s="117"/>
      <c r="BB202" s="117"/>
      <c r="BC202" s="117"/>
      <c r="BD202" s="117"/>
      <c r="BE202" s="117"/>
      <c r="BF202" s="117"/>
      <c r="BG202" s="117"/>
      <c r="BH202" s="117"/>
      <c r="BI202" s="117"/>
      <c r="BJ202" s="117"/>
      <c r="BK202" s="117"/>
      <c r="BL202" s="117"/>
      <c r="BM202" s="117"/>
      <c r="BN202" s="117"/>
      <c r="BO202" s="117"/>
      <c r="BP202" s="117"/>
      <c r="BQ202" s="117"/>
      <c r="BR202" s="117"/>
      <c r="BS202" s="117"/>
      <c r="BT202" s="117"/>
      <c r="BU202" s="117"/>
      <c r="BV202" s="117"/>
      <c r="BW202" s="117"/>
      <c r="BX202" s="117"/>
      <c r="BY202" s="117"/>
      <c r="BZ202" s="117"/>
      <c r="CA202" s="117"/>
      <c r="CB202" s="117"/>
      <c r="CC202" s="117"/>
      <c r="CD202" s="117"/>
      <c r="CE202" s="117"/>
    </row>
    <row r="203" spans="2:83" s="86" customFormat="1" x14ac:dyDescent="0.2">
      <c r="B203" s="117"/>
      <c r="C203" s="117"/>
      <c r="D203" s="117"/>
      <c r="E203" s="117"/>
      <c r="F203" s="117"/>
      <c r="G203" s="117"/>
      <c r="H203" s="117"/>
      <c r="I203" s="117"/>
      <c r="J203" s="117"/>
      <c r="K203" s="6"/>
      <c r="L203" s="6"/>
      <c r="M203" s="6"/>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c r="AL203" s="117"/>
      <c r="AM203" s="117"/>
      <c r="AN203" s="117"/>
      <c r="AO203" s="117"/>
      <c r="AP203" s="117"/>
      <c r="AQ203" s="117"/>
      <c r="AR203" s="117"/>
      <c r="AS203" s="117"/>
      <c r="AT203" s="117"/>
      <c r="AU203" s="117"/>
      <c r="AV203" s="117"/>
      <c r="AW203" s="117"/>
      <c r="AX203" s="117"/>
      <c r="AY203" s="117"/>
      <c r="AZ203" s="117"/>
      <c r="BA203" s="117"/>
      <c r="BB203" s="117"/>
      <c r="BC203" s="117"/>
      <c r="BD203" s="117"/>
      <c r="BE203" s="117"/>
      <c r="BF203" s="117"/>
      <c r="BG203" s="117"/>
      <c r="BH203" s="117"/>
      <c r="BI203" s="117"/>
      <c r="BJ203" s="117"/>
      <c r="BK203" s="117"/>
      <c r="BL203" s="117"/>
      <c r="BM203" s="117"/>
      <c r="BN203" s="117"/>
      <c r="BO203" s="117"/>
      <c r="BP203" s="117"/>
      <c r="BQ203" s="117"/>
      <c r="BR203" s="117"/>
      <c r="BS203" s="117"/>
      <c r="BT203" s="117"/>
      <c r="BU203" s="117"/>
      <c r="BV203" s="117"/>
      <c r="BW203" s="117"/>
      <c r="BX203" s="117"/>
      <c r="BY203" s="117"/>
      <c r="BZ203" s="117"/>
      <c r="CA203" s="117"/>
      <c r="CB203" s="117"/>
      <c r="CC203" s="117"/>
      <c r="CD203" s="117"/>
      <c r="CE203" s="117"/>
    </row>
    <row r="204" spans="2:83" s="86" customFormat="1" x14ac:dyDescent="0.2">
      <c r="B204" s="117"/>
      <c r="C204" s="117"/>
      <c r="D204" s="117"/>
      <c r="E204" s="117"/>
      <c r="F204" s="117"/>
      <c r="G204" s="117"/>
      <c r="H204" s="117"/>
      <c r="I204" s="117"/>
      <c r="J204" s="117"/>
      <c r="K204" s="6"/>
      <c r="L204" s="6"/>
      <c r="M204" s="6"/>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c r="AL204" s="117"/>
      <c r="AM204" s="117"/>
      <c r="AN204" s="117"/>
      <c r="AO204" s="117"/>
      <c r="AP204" s="117"/>
      <c r="AQ204" s="117"/>
      <c r="AR204" s="117"/>
      <c r="AS204" s="117"/>
      <c r="AT204" s="117"/>
      <c r="AU204" s="117"/>
      <c r="AV204" s="117"/>
      <c r="AW204" s="117"/>
      <c r="AX204" s="117"/>
      <c r="AY204" s="117"/>
      <c r="AZ204" s="117"/>
      <c r="BA204" s="117"/>
      <c r="BB204" s="117"/>
      <c r="BC204" s="117"/>
      <c r="BD204" s="117"/>
      <c r="BE204" s="117"/>
      <c r="BF204" s="117"/>
      <c r="BG204" s="117"/>
      <c r="BH204" s="117"/>
      <c r="BI204" s="117"/>
      <c r="BJ204" s="117"/>
      <c r="BK204" s="117"/>
      <c r="BL204" s="117"/>
      <c r="BM204" s="117"/>
      <c r="BN204" s="117"/>
      <c r="BO204" s="117"/>
      <c r="BP204" s="117"/>
      <c r="BQ204" s="117"/>
      <c r="BR204" s="117"/>
      <c r="BS204" s="117"/>
      <c r="BT204" s="117"/>
      <c r="BU204" s="117"/>
      <c r="BV204" s="117"/>
      <c r="BW204" s="117"/>
      <c r="BX204" s="117"/>
      <c r="BY204" s="117"/>
      <c r="BZ204" s="117"/>
      <c r="CA204" s="117"/>
      <c r="CB204" s="117"/>
      <c r="CC204" s="117"/>
      <c r="CD204" s="117"/>
      <c r="CE204" s="117"/>
    </row>
    <row r="205" spans="2:83" s="86" customFormat="1" x14ac:dyDescent="0.2">
      <c r="B205" s="117"/>
      <c r="C205" s="117"/>
      <c r="D205" s="117"/>
      <c r="E205" s="117"/>
      <c r="F205" s="117"/>
      <c r="G205" s="117"/>
      <c r="H205" s="117"/>
      <c r="I205" s="117"/>
      <c r="J205" s="117"/>
      <c r="K205" s="6"/>
      <c r="L205" s="6"/>
      <c r="M205" s="6"/>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c r="AL205" s="117"/>
      <c r="AM205" s="117"/>
      <c r="AN205" s="117"/>
      <c r="AO205" s="117"/>
      <c r="AP205" s="117"/>
      <c r="AQ205" s="117"/>
      <c r="AR205" s="117"/>
      <c r="AS205" s="117"/>
      <c r="AT205" s="117"/>
      <c r="AU205" s="117"/>
      <c r="AV205" s="117"/>
      <c r="AW205" s="117"/>
      <c r="AX205" s="117"/>
      <c r="AY205" s="117"/>
      <c r="AZ205" s="117"/>
      <c r="BA205" s="117"/>
      <c r="BB205" s="117"/>
      <c r="BC205" s="117"/>
      <c r="BD205" s="117"/>
      <c r="BE205" s="117"/>
      <c r="BF205" s="117"/>
      <c r="BG205" s="117"/>
      <c r="BH205" s="117"/>
      <c r="BI205" s="117"/>
      <c r="BJ205" s="117"/>
      <c r="BK205" s="117"/>
      <c r="BL205" s="117"/>
      <c r="BM205" s="117"/>
      <c r="BN205" s="117"/>
      <c r="BO205" s="117"/>
      <c r="BP205" s="117"/>
      <c r="BQ205" s="117"/>
      <c r="BR205" s="117"/>
      <c r="BS205" s="117"/>
      <c r="BT205" s="117"/>
      <c r="BU205" s="117"/>
      <c r="BV205" s="117"/>
      <c r="BW205" s="117"/>
      <c r="BX205" s="117"/>
      <c r="BY205" s="117"/>
      <c r="BZ205" s="117"/>
      <c r="CA205" s="117"/>
      <c r="CB205" s="117"/>
      <c r="CC205" s="117"/>
      <c r="CD205" s="117"/>
      <c r="CE205" s="117"/>
    </row>
    <row r="206" spans="2:83" s="86" customFormat="1" x14ac:dyDescent="0.2">
      <c r="B206" s="117"/>
      <c r="C206" s="117"/>
      <c r="D206" s="117"/>
      <c r="E206" s="117"/>
      <c r="F206" s="117"/>
      <c r="G206" s="117"/>
      <c r="H206" s="117"/>
      <c r="I206" s="117"/>
      <c r="J206" s="117"/>
      <c r="K206" s="6"/>
      <c r="L206" s="6"/>
      <c r="M206" s="6"/>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117"/>
      <c r="BD206" s="117"/>
      <c r="BE206" s="117"/>
      <c r="BF206" s="117"/>
      <c r="BG206" s="117"/>
      <c r="BH206" s="117"/>
      <c r="BI206" s="117"/>
      <c r="BJ206" s="117"/>
      <c r="BK206" s="117"/>
      <c r="BL206" s="117"/>
      <c r="BM206" s="117"/>
      <c r="BN206" s="117"/>
      <c r="BO206" s="117"/>
      <c r="BP206" s="117"/>
      <c r="BQ206" s="117"/>
      <c r="BR206" s="117"/>
      <c r="BS206" s="117"/>
      <c r="BT206" s="117"/>
      <c r="BU206" s="117"/>
      <c r="BV206" s="117"/>
      <c r="BW206" s="117"/>
      <c r="BX206" s="117"/>
      <c r="BY206" s="117"/>
      <c r="BZ206" s="117"/>
      <c r="CA206" s="117"/>
      <c r="CB206" s="117"/>
      <c r="CC206" s="117"/>
      <c r="CD206" s="117"/>
      <c r="CE206" s="117"/>
    </row>
    <row r="207" spans="2:83" s="86" customFormat="1" x14ac:dyDescent="0.2">
      <c r="B207" s="117"/>
      <c r="C207" s="117"/>
      <c r="D207" s="117"/>
      <c r="E207" s="117"/>
      <c r="F207" s="117"/>
      <c r="G207" s="117"/>
      <c r="H207" s="117"/>
      <c r="I207" s="117"/>
      <c r="J207" s="117"/>
      <c r="K207" s="6"/>
      <c r="L207" s="6"/>
      <c r="M207" s="6"/>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c r="AL207" s="117"/>
      <c r="AM207" s="117"/>
      <c r="AN207" s="117"/>
      <c r="AO207" s="117"/>
      <c r="AP207" s="117"/>
      <c r="AQ207" s="117"/>
      <c r="AR207" s="117"/>
      <c r="AS207" s="117"/>
      <c r="AT207" s="117"/>
      <c r="AU207" s="117"/>
      <c r="AV207" s="117"/>
      <c r="AW207" s="117"/>
      <c r="AX207" s="117"/>
      <c r="AY207" s="117"/>
      <c r="AZ207" s="117"/>
      <c r="BA207" s="117"/>
      <c r="BB207" s="117"/>
      <c r="BC207" s="117"/>
      <c r="BD207" s="117"/>
      <c r="BE207" s="117"/>
      <c r="BF207" s="117"/>
      <c r="BG207" s="117"/>
      <c r="BH207" s="117"/>
      <c r="BI207" s="117"/>
      <c r="BJ207" s="117"/>
      <c r="BK207" s="117"/>
      <c r="BL207" s="117"/>
      <c r="BM207" s="117"/>
      <c r="BN207" s="117"/>
      <c r="BO207" s="117"/>
      <c r="BP207" s="117"/>
      <c r="BQ207" s="117"/>
      <c r="BR207" s="117"/>
      <c r="BS207" s="117"/>
      <c r="BT207" s="117"/>
      <c r="BU207" s="117"/>
      <c r="BV207" s="117"/>
      <c r="BW207" s="117"/>
      <c r="BX207" s="117"/>
      <c r="BY207" s="117"/>
      <c r="BZ207" s="117"/>
      <c r="CA207" s="117"/>
      <c r="CB207" s="117"/>
      <c r="CC207" s="117"/>
      <c r="CD207" s="117"/>
      <c r="CE207" s="117"/>
    </row>
    <row r="208" spans="2:83" s="86" customFormat="1" x14ac:dyDescent="0.2">
      <c r="B208" s="117"/>
      <c r="C208" s="117"/>
      <c r="D208" s="117"/>
      <c r="E208" s="117"/>
      <c r="F208" s="117"/>
      <c r="G208" s="117"/>
      <c r="H208" s="117"/>
      <c r="I208" s="117"/>
      <c r="J208" s="117"/>
      <c r="K208" s="6"/>
      <c r="L208" s="6"/>
      <c r="M208" s="6"/>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s="117"/>
      <c r="AU208" s="117"/>
      <c r="AV208" s="117"/>
      <c r="AW208" s="117"/>
      <c r="AX208" s="117"/>
      <c r="AY208" s="117"/>
      <c r="AZ208" s="117"/>
      <c r="BA208" s="117"/>
      <c r="BB208" s="117"/>
      <c r="BC208" s="117"/>
      <c r="BD208" s="117"/>
      <c r="BE208" s="117"/>
      <c r="BF208" s="117"/>
      <c r="BG208" s="117"/>
      <c r="BH208" s="117"/>
      <c r="BI208" s="117"/>
      <c r="BJ208" s="117"/>
      <c r="BK208" s="117"/>
      <c r="BL208" s="117"/>
      <c r="BM208" s="117"/>
      <c r="BN208" s="117"/>
      <c r="BO208" s="117"/>
      <c r="BP208" s="117"/>
      <c r="BQ208" s="117"/>
      <c r="BR208" s="117"/>
      <c r="BS208" s="117"/>
      <c r="BT208" s="117"/>
      <c r="BU208" s="117"/>
      <c r="BV208" s="117"/>
      <c r="BW208" s="117"/>
      <c r="BX208" s="117"/>
      <c r="BY208" s="117"/>
      <c r="BZ208" s="117"/>
      <c r="CA208" s="117"/>
      <c r="CB208" s="117"/>
      <c r="CC208" s="117"/>
      <c r="CD208" s="117"/>
      <c r="CE208" s="117"/>
    </row>
    <row r="209" spans="2:83" s="86" customFormat="1" x14ac:dyDescent="0.2">
      <c r="B209" s="117"/>
      <c r="C209" s="117"/>
      <c r="D209" s="117"/>
      <c r="E209" s="117"/>
      <c r="F209" s="117"/>
      <c r="G209" s="117"/>
      <c r="H209" s="117"/>
      <c r="I209" s="117"/>
      <c r="J209" s="117"/>
      <c r="K209" s="6"/>
      <c r="L209" s="6"/>
      <c r="M209" s="6"/>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7"/>
      <c r="AX209" s="117"/>
      <c r="AY209" s="117"/>
      <c r="AZ209" s="117"/>
      <c r="BA209" s="117"/>
      <c r="BB209" s="117"/>
      <c r="BC209" s="117"/>
      <c r="BD209" s="117"/>
      <c r="BE209" s="117"/>
      <c r="BF209" s="117"/>
      <c r="BG209" s="117"/>
      <c r="BH209" s="117"/>
      <c r="BI209" s="117"/>
      <c r="BJ209" s="117"/>
      <c r="BK209" s="117"/>
      <c r="BL209" s="117"/>
      <c r="BM209" s="117"/>
      <c r="BN209" s="117"/>
      <c r="BO209" s="117"/>
      <c r="BP209" s="117"/>
      <c r="BQ209" s="117"/>
      <c r="BR209" s="117"/>
      <c r="BS209" s="117"/>
      <c r="BT209" s="117"/>
      <c r="BU209" s="117"/>
      <c r="BV209" s="117"/>
      <c r="BW209" s="117"/>
      <c r="BX209" s="117"/>
      <c r="BY209" s="117"/>
      <c r="BZ209" s="117"/>
      <c r="CA209" s="117"/>
      <c r="CB209" s="117"/>
      <c r="CC209" s="117"/>
      <c r="CD209" s="117"/>
      <c r="CE209" s="117"/>
    </row>
    <row r="210" spans="2:83" s="86" customFormat="1" x14ac:dyDescent="0.2">
      <c r="B210" s="117"/>
      <c r="C210" s="117"/>
      <c r="D210" s="117"/>
      <c r="E210" s="117"/>
      <c r="F210" s="117"/>
      <c r="G210" s="117"/>
      <c r="H210" s="117"/>
      <c r="I210" s="117"/>
      <c r="J210" s="117"/>
      <c r="K210" s="6"/>
      <c r="L210" s="6"/>
      <c r="M210" s="6"/>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117"/>
      <c r="AN210" s="117"/>
      <c r="AO210" s="117"/>
      <c r="AP210" s="117"/>
      <c r="AQ210" s="117"/>
      <c r="AR210" s="117"/>
      <c r="AS210" s="117"/>
      <c r="AT210" s="117"/>
      <c r="AU210" s="117"/>
      <c r="AV210" s="117"/>
      <c r="AW210" s="117"/>
      <c r="AX210" s="117"/>
      <c r="AY210" s="117"/>
      <c r="AZ210" s="117"/>
      <c r="BA210" s="117"/>
      <c r="BB210" s="117"/>
      <c r="BC210" s="117"/>
      <c r="BD210" s="117"/>
      <c r="BE210" s="117"/>
      <c r="BF210" s="117"/>
      <c r="BG210" s="117"/>
      <c r="BH210" s="117"/>
      <c r="BI210" s="117"/>
      <c r="BJ210" s="117"/>
      <c r="BK210" s="117"/>
      <c r="BL210" s="117"/>
      <c r="BM210" s="117"/>
      <c r="BN210" s="117"/>
      <c r="BO210" s="117"/>
      <c r="BP210" s="117"/>
      <c r="BQ210" s="117"/>
      <c r="BR210" s="117"/>
      <c r="BS210" s="117"/>
      <c r="BT210" s="117"/>
      <c r="BU210" s="117"/>
      <c r="BV210" s="117"/>
      <c r="BW210" s="117"/>
      <c r="BX210" s="117"/>
      <c r="BY210" s="117"/>
      <c r="BZ210" s="117"/>
      <c r="CA210" s="117"/>
      <c r="CB210" s="117"/>
      <c r="CC210" s="117"/>
      <c r="CD210" s="117"/>
      <c r="CE210" s="117"/>
    </row>
    <row r="211" spans="2:83" s="86" customFormat="1" x14ac:dyDescent="0.2">
      <c r="B211" s="117"/>
      <c r="C211" s="117"/>
      <c r="D211" s="117"/>
      <c r="E211" s="117"/>
      <c r="F211" s="117"/>
      <c r="G211" s="117"/>
      <c r="H211" s="117"/>
      <c r="I211" s="117"/>
      <c r="J211" s="117"/>
      <c r="K211" s="6"/>
      <c r="L211" s="6"/>
      <c r="M211" s="6"/>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c r="AL211" s="117"/>
      <c r="AM211" s="117"/>
      <c r="AN211" s="117"/>
      <c r="AO211" s="117"/>
      <c r="AP211" s="117"/>
      <c r="AQ211" s="117"/>
      <c r="AR211" s="117"/>
      <c r="AS211" s="117"/>
      <c r="AT211" s="117"/>
      <c r="AU211" s="117"/>
      <c r="AV211" s="117"/>
      <c r="AW211" s="117"/>
      <c r="AX211" s="117"/>
      <c r="AY211" s="117"/>
      <c r="AZ211" s="117"/>
      <c r="BA211" s="117"/>
      <c r="BB211" s="117"/>
      <c r="BC211" s="117"/>
      <c r="BD211" s="117"/>
      <c r="BE211" s="117"/>
      <c r="BF211" s="117"/>
      <c r="BG211" s="117"/>
      <c r="BH211" s="117"/>
      <c r="BI211" s="117"/>
      <c r="BJ211" s="117"/>
      <c r="BK211" s="117"/>
      <c r="BL211" s="117"/>
      <c r="BM211" s="117"/>
      <c r="BN211" s="117"/>
      <c r="BO211" s="117"/>
      <c r="BP211" s="117"/>
      <c r="BQ211" s="117"/>
      <c r="BR211" s="117"/>
      <c r="BS211" s="117"/>
      <c r="BT211" s="117"/>
      <c r="BU211" s="117"/>
      <c r="BV211" s="117"/>
      <c r="BW211" s="117"/>
      <c r="BX211" s="117"/>
      <c r="BY211" s="117"/>
      <c r="BZ211" s="117"/>
      <c r="CA211" s="117"/>
      <c r="CB211" s="117"/>
      <c r="CC211" s="117"/>
      <c r="CD211" s="117"/>
      <c r="CE211" s="117"/>
    </row>
    <row r="212" spans="2:83" s="86" customFormat="1" x14ac:dyDescent="0.2">
      <c r="B212" s="117"/>
      <c r="C212" s="117"/>
      <c r="D212" s="117"/>
      <c r="E212" s="117"/>
      <c r="F212" s="117"/>
      <c r="G212" s="117"/>
      <c r="H212" s="117"/>
      <c r="I212" s="117"/>
      <c r="J212" s="117"/>
      <c r="K212" s="6"/>
      <c r="L212" s="6"/>
      <c r="M212" s="6"/>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c r="AL212" s="117"/>
      <c r="AM212" s="117"/>
      <c r="AN212" s="117"/>
      <c r="AO212" s="117"/>
      <c r="AP212" s="117"/>
      <c r="AQ212" s="117"/>
      <c r="AR212" s="117"/>
      <c r="AS212" s="117"/>
      <c r="AT212" s="117"/>
      <c r="AU212" s="117"/>
      <c r="AV212" s="117"/>
      <c r="AW212" s="117"/>
      <c r="AX212" s="117"/>
      <c r="AY212" s="117"/>
      <c r="AZ212" s="117"/>
      <c r="BA212" s="117"/>
      <c r="BB212" s="117"/>
      <c r="BC212" s="117"/>
      <c r="BD212" s="117"/>
      <c r="BE212" s="117"/>
      <c r="BF212" s="117"/>
      <c r="BG212" s="117"/>
      <c r="BH212" s="117"/>
      <c r="BI212" s="117"/>
      <c r="BJ212" s="117"/>
      <c r="BK212" s="117"/>
      <c r="BL212" s="117"/>
      <c r="BM212" s="117"/>
      <c r="BN212" s="117"/>
      <c r="BO212" s="117"/>
      <c r="BP212" s="117"/>
      <c r="BQ212" s="117"/>
      <c r="BR212" s="117"/>
      <c r="BS212" s="117"/>
      <c r="BT212" s="117"/>
      <c r="BU212" s="117"/>
      <c r="BV212" s="117"/>
      <c r="BW212" s="117"/>
      <c r="BX212" s="117"/>
      <c r="BY212" s="117"/>
      <c r="BZ212" s="117"/>
      <c r="CA212" s="117"/>
      <c r="CB212" s="117"/>
      <c r="CC212" s="117"/>
      <c r="CD212" s="117"/>
      <c r="CE212" s="117"/>
    </row>
    <row r="213" spans="2:83" s="86" customFormat="1" x14ac:dyDescent="0.2">
      <c r="B213" s="117"/>
      <c r="C213" s="117"/>
      <c r="D213" s="117"/>
      <c r="E213" s="117"/>
      <c r="F213" s="117"/>
      <c r="G213" s="117"/>
      <c r="H213" s="117"/>
      <c r="I213" s="117"/>
      <c r="J213" s="117"/>
      <c r="K213" s="6"/>
      <c r="L213" s="6"/>
      <c r="M213" s="6"/>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c r="AL213" s="117"/>
      <c r="AM213" s="117"/>
      <c r="AN213" s="117"/>
      <c r="AO213" s="117"/>
      <c r="AP213" s="117"/>
      <c r="AQ213" s="117"/>
      <c r="AR213" s="117"/>
      <c r="AS213" s="117"/>
      <c r="AT213" s="117"/>
      <c r="AU213" s="117"/>
      <c r="AV213" s="117"/>
      <c r="AW213" s="117"/>
      <c r="AX213" s="117"/>
      <c r="AY213" s="117"/>
      <c r="AZ213" s="117"/>
      <c r="BA213" s="117"/>
      <c r="BB213" s="117"/>
      <c r="BC213" s="117"/>
      <c r="BD213" s="117"/>
      <c r="BE213" s="117"/>
      <c r="BF213" s="117"/>
      <c r="BG213" s="117"/>
      <c r="BH213" s="117"/>
      <c r="BI213" s="117"/>
      <c r="BJ213" s="117"/>
      <c r="BK213" s="117"/>
      <c r="BL213" s="117"/>
      <c r="BM213" s="117"/>
      <c r="BN213" s="117"/>
      <c r="BO213" s="117"/>
      <c r="BP213" s="117"/>
      <c r="BQ213" s="117"/>
      <c r="BR213" s="117"/>
      <c r="BS213" s="117"/>
      <c r="BT213" s="117"/>
      <c r="BU213" s="117"/>
      <c r="BV213" s="117"/>
      <c r="BW213" s="117"/>
      <c r="BX213" s="117"/>
      <c r="BY213" s="117"/>
      <c r="BZ213" s="117"/>
      <c r="CA213" s="117"/>
      <c r="CB213" s="117"/>
      <c r="CC213" s="117"/>
      <c r="CD213" s="117"/>
      <c r="CE213" s="117"/>
    </row>
    <row r="214" spans="2:83" s="86" customFormat="1" x14ac:dyDescent="0.2">
      <c r="B214" s="117"/>
      <c r="C214" s="117"/>
      <c r="D214" s="117"/>
      <c r="E214" s="117"/>
      <c r="F214" s="117"/>
      <c r="G214" s="117"/>
      <c r="H214" s="117"/>
      <c r="I214" s="117"/>
      <c r="J214" s="117"/>
      <c r="K214" s="6"/>
      <c r="L214" s="6"/>
      <c r="M214" s="6"/>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c r="AL214" s="117"/>
      <c r="AM214" s="117"/>
      <c r="AN214" s="117"/>
      <c r="AO214" s="117"/>
      <c r="AP214" s="117"/>
      <c r="AQ214" s="117"/>
      <c r="AR214" s="117"/>
      <c r="AS214" s="117"/>
      <c r="AT214" s="117"/>
      <c r="AU214" s="117"/>
      <c r="AV214" s="117"/>
      <c r="AW214" s="117"/>
      <c r="AX214" s="117"/>
      <c r="AY214" s="117"/>
      <c r="AZ214" s="117"/>
      <c r="BA214" s="117"/>
      <c r="BB214" s="117"/>
      <c r="BC214" s="117"/>
      <c r="BD214" s="117"/>
      <c r="BE214" s="117"/>
      <c r="BF214" s="117"/>
      <c r="BG214" s="117"/>
      <c r="BH214" s="117"/>
      <c r="BI214" s="117"/>
      <c r="BJ214" s="117"/>
      <c r="BK214" s="117"/>
      <c r="BL214" s="117"/>
      <c r="BM214" s="117"/>
      <c r="BN214" s="117"/>
      <c r="BO214" s="117"/>
      <c r="BP214" s="117"/>
      <c r="BQ214" s="117"/>
      <c r="BR214" s="117"/>
      <c r="BS214" s="117"/>
      <c r="BT214" s="117"/>
      <c r="BU214" s="117"/>
      <c r="BV214" s="117"/>
      <c r="BW214" s="117"/>
      <c r="BX214" s="117"/>
      <c r="BY214" s="117"/>
      <c r="BZ214" s="117"/>
      <c r="CA214" s="117"/>
      <c r="CB214" s="117"/>
      <c r="CC214" s="117"/>
      <c r="CD214" s="117"/>
      <c r="CE214" s="117"/>
    </row>
    <row r="215" spans="2:83" s="86" customFormat="1" x14ac:dyDescent="0.2">
      <c r="B215" s="117"/>
      <c r="C215" s="117"/>
      <c r="D215" s="117"/>
      <c r="E215" s="117"/>
      <c r="F215" s="117"/>
      <c r="G215" s="117"/>
      <c r="H215" s="117"/>
      <c r="I215" s="117"/>
      <c r="J215" s="117"/>
      <c r="K215" s="6"/>
      <c r="L215" s="6"/>
      <c r="M215" s="6"/>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c r="AL215" s="117"/>
      <c r="AM215" s="117"/>
      <c r="AN215" s="117"/>
      <c r="AO215" s="117"/>
      <c r="AP215" s="117"/>
      <c r="AQ215" s="117"/>
      <c r="AR215" s="117"/>
      <c r="AS215" s="117"/>
      <c r="AT215" s="117"/>
      <c r="AU215" s="117"/>
      <c r="AV215" s="117"/>
      <c r="AW215" s="117"/>
      <c r="AX215" s="117"/>
      <c r="AY215" s="117"/>
      <c r="AZ215" s="117"/>
      <c r="BA215" s="117"/>
      <c r="BB215" s="117"/>
      <c r="BC215" s="117"/>
      <c r="BD215" s="117"/>
      <c r="BE215" s="117"/>
      <c r="BF215" s="117"/>
      <c r="BG215" s="117"/>
      <c r="BH215" s="117"/>
      <c r="BI215" s="117"/>
      <c r="BJ215" s="117"/>
      <c r="BK215" s="117"/>
      <c r="BL215" s="117"/>
      <c r="BM215" s="117"/>
      <c r="BN215" s="117"/>
      <c r="BO215" s="117"/>
      <c r="BP215" s="117"/>
      <c r="BQ215" s="117"/>
      <c r="BR215" s="117"/>
      <c r="BS215" s="117"/>
      <c r="BT215" s="117"/>
      <c r="BU215" s="117"/>
      <c r="BV215" s="117"/>
      <c r="BW215" s="117"/>
      <c r="BX215" s="117"/>
      <c r="BY215" s="117"/>
      <c r="BZ215" s="117"/>
      <c r="CA215" s="117"/>
      <c r="CB215" s="117"/>
      <c r="CC215" s="117"/>
      <c r="CD215" s="117"/>
      <c r="CE215" s="117"/>
    </row>
    <row r="216" spans="2:83" s="86" customFormat="1" x14ac:dyDescent="0.2">
      <c r="B216" s="117"/>
      <c r="C216" s="117"/>
      <c r="D216" s="117"/>
      <c r="E216" s="117"/>
      <c r="F216" s="117"/>
      <c r="G216" s="117"/>
      <c r="H216" s="117"/>
      <c r="I216" s="117"/>
      <c r="J216" s="117"/>
      <c r="K216" s="6"/>
      <c r="L216" s="6"/>
      <c r="M216" s="6"/>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c r="AL216" s="117"/>
      <c r="AM216" s="117"/>
      <c r="AN216" s="117"/>
      <c r="AO216" s="117"/>
      <c r="AP216" s="117"/>
      <c r="AQ216" s="117"/>
      <c r="AR216" s="117"/>
      <c r="AS216" s="117"/>
      <c r="AT216" s="117"/>
      <c r="AU216" s="117"/>
      <c r="AV216" s="117"/>
      <c r="AW216" s="117"/>
      <c r="AX216" s="117"/>
      <c r="AY216" s="117"/>
      <c r="AZ216" s="117"/>
      <c r="BA216" s="117"/>
      <c r="BB216" s="117"/>
      <c r="BC216" s="117"/>
      <c r="BD216" s="117"/>
      <c r="BE216" s="117"/>
      <c r="BF216" s="117"/>
      <c r="BG216" s="117"/>
      <c r="BH216" s="117"/>
      <c r="BI216" s="117"/>
      <c r="BJ216" s="117"/>
      <c r="BK216" s="117"/>
      <c r="BL216" s="117"/>
      <c r="BM216" s="117"/>
      <c r="BN216" s="117"/>
      <c r="BO216" s="117"/>
      <c r="BP216" s="117"/>
      <c r="BQ216" s="117"/>
      <c r="BR216" s="117"/>
      <c r="BS216" s="117"/>
      <c r="BT216" s="117"/>
      <c r="BU216" s="117"/>
      <c r="BV216" s="117"/>
      <c r="BW216" s="117"/>
      <c r="BX216" s="117"/>
      <c r="BY216" s="117"/>
      <c r="BZ216" s="117"/>
      <c r="CA216" s="117"/>
      <c r="CB216" s="117"/>
      <c r="CC216" s="117"/>
      <c r="CD216" s="117"/>
      <c r="CE216" s="117"/>
    </row>
    <row r="217" spans="2:83" s="86" customFormat="1" x14ac:dyDescent="0.2">
      <c r="B217" s="117"/>
      <c r="C217" s="117"/>
      <c r="D217" s="117"/>
      <c r="E217" s="117"/>
      <c r="F217" s="117"/>
      <c r="G217" s="117"/>
      <c r="H217" s="117"/>
      <c r="I217" s="117"/>
      <c r="J217" s="117"/>
      <c r="K217" s="6"/>
      <c r="L217" s="6"/>
      <c r="M217" s="6"/>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c r="AL217" s="117"/>
      <c r="AM217" s="117"/>
      <c r="AN217" s="117"/>
      <c r="AO217" s="117"/>
      <c r="AP217" s="117"/>
      <c r="AQ217" s="117"/>
      <c r="AR217" s="117"/>
      <c r="AS217" s="117"/>
      <c r="AT217" s="117"/>
      <c r="AU217" s="117"/>
      <c r="AV217" s="117"/>
      <c r="AW217" s="117"/>
      <c r="AX217" s="117"/>
      <c r="AY217" s="117"/>
      <c r="AZ217" s="117"/>
      <c r="BA217" s="117"/>
      <c r="BB217" s="117"/>
      <c r="BC217" s="117"/>
      <c r="BD217" s="117"/>
      <c r="BE217" s="117"/>
      <c r="BF217" s="117"/>
      <c r="BG217" s="117"/>
      <c r="BH217" s="117"/>
      <c r="BI217" s="117"/>
      <c r="BJ217" s="117"/>
      <c r="BK217" s="117"/>
      <c r="BL217" s="117"/>
      <c r="BM217" s="117"/>
      <c r="BN217" s="117"/>
      <c r="BO217" s="117"/>
      <c r="BP217" s="117"/>
      <c r="BQ217" s="117"/>
      <c r="BR217" s="117"/>
      <c r="BS217" s="117"/>
      <c r="BT217" s="117"/>
      <c r="BU217" s="117"/>
      <c r="BV217" s="117"/>
      <c r="BW217" s="117"/>
      <c r="BX217" s="117"/>
      <c r="BY217" s="117"/>
      <c r="BZ217" s="117"/>
      <c r="CA217" s="117"/>
      <c r="CB217" s="117"/>
      <c r="CC217" s="117"/>
      <c r="CD217" s="117"/>
      <c r="CE217" s="117"/>
    </row>
    <row r="218" spans="2:83" s="86" customFormat="1" x14ac:dyDescent="0.2">
      <c r="B218" s="117"/>
      <c r="C218" s="117"/>
      <c r="D218" s="117"/>
      <c r="E218" s="117"/>
      <c r="F218" s="117"/>
      <c r="G218" s="117"/>
      <c r="H218" s="117"/>
      <c r="I218" s="117"/>
      <c r="J218" s="117"/>
      <c r="K218" s="6"/>
      <c r="L218" s="6"/>
      <c r="M218" s="6"/>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7"/>
      <c r="BI218" s="117"/>
      <c r="BJ218" s="117"/>
      <c r="BK218" s="117"/>
      <c r="BL218" s="117"/>
      <c r="BM218" s="117"/>
      <c r="BN218" s="117"/>
      <c r="BO218" s="117"/>
      <c r="BP218" s="117"/>
      <c r="BQ218" s="117"/>
      <c r="BR218" s="117"/>
      <c r="BS218" s="117"/>
      <c r="BT218" s="117"/>
      <c r="BU218" s="117"/>
      <c r="BV218" s="117"/>
      <c r="BW218" s="117"/>
      <c r="BX218" s="117"/>
      <c r="BY218" s="117"/>
      <c r="BZ218" s="117"/>
      <c r="CA218" s="117"/>
      <c r="CB218" s="117"/>
      <c r="CC218" s="117"/>
      <c r="CD218" s="117"/>
      <c r="CE218" s="117"/>
    </row>
    <row r="219" spans="2:83" s="86" customFormat="1" x14ac:dyDescent="0.2">
      <c r="B219" s="117"/>
      <c r="C219" s="117"/>
      <c r="D219" s="117"/>
      <c r="E219" s="117"/>
      <c r="F219" s="117"/>
      <c r="G219" s="117"/>
      <c r="H219" s="117"/>
      <c r="I219" s="117"/>
      <c r="J219" s="117"/>
      <c r="K219" s="6"/>
      <c r="L219" s="6"/>
      <c r="M219" s="6"/>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117"/>
      <c r="AN219" s="117"/>
      <c r="AO219" s="117"/>
      <c r="AP219" s="117"/>
      <c r="AQ219" s="117"/>
      <c r="AR219" s="117"/>
      <c r="AS219" s="117"/>
      <c r="AT219" s="117"/>
      <c r="AU219" s="117"/>
      <c r="AV219" s="117"/>
      <c r="AW219" s="117"/>
      <c r="AX219" s="117"/>
      <c r="AY219" s="117"/>
      <c r="AZ219" s="117"/>
      <c r="BA219" s="117"/>
      <c r="BB219" s="117"/>
      <c r="BC219" s="117"/>
      <c r="BD219" s="117"/>
      <c r="BE219" s="117"/>
      <c r="BF219" s="117"/>
      <c r="BG219" s="117"/>
      <c r="BH219" s="117"/>
      <c r="BI219" s="117"/>
      <c r="BJ219" s="117"/>
      <c r="BK219" s="117"/>
      <c r="BL219" s="117"/>
      <c r="BM219" s="117"/>
      <c r="BN219" s="117"/>
      <c r="BO219" s="117"/>
      <c r="BP219" s="117"/>
      <c r="BQ219" s="117"/>
      <c r="BR219" s="117"/>
      <c r="BS219" s="117"/>
      <c r="BT219" s="117"/>
      <c r="BU219" s="117"/>
      <c r="BV219" s="117"/>
      <c r="BW219" s="117"/>
      <c r="BX219" s="117"/>
      <c r="BY219" s="117"/>
      <c r="BZ219" s="117"/>
      <c r="CA219" s="117"/>
      <c r="CB219" s="117"/>
      <c r="CC219" s="117"/>
      <c r="CD219" s="117"/>
      <c r="CE219" s="117"/>
    </row>
    <row r="220" spans="2:83" s="86" customFormat="1" x14ac:dyDescent="0.2">
      <c r="B220" s="117"/>
      <c r="C220" s="117"/>
      <c r="D220" s="117"/>
      <c r="E220" s="117"/>
      <c r="F220" s="117"/>
      <c r="G220" s="117"/>
      <c r="H220" s="117"/>
      <c r="I220" s="117"/>
      <c r="J220" s="117"/>
      <c r="K220" s="6"/>
      <c r="L220" s="6"/>
      <c r="M220" s="6"/>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c r="AL220" s="117"/>
      <c r="AM220" s="117"/>
      <c r="AN220" s="117"/>
      <c r="AO220" s="117"/>
      <c r="AP220" s="117"/>
      <c r="AQ220" s="117"/>
      <c r="AR220" s="117"/>
      <c r="AS220" s="117"/>
      <c r="AT220" s="117"/>
      <c r="AU220" s="117"/>
      <c r="AV220" s="117"/>
      <c r="AW220" s="117"/>
      <c r="AX220" s="117"/>
      <c r="AY220" s="117"/>
      <c r="AZ220" s="117"/>
      <c r="BA220" s="117"/>
      <c r="BB220" s="117"/>
      <c r="BC220" s="117"/>
      <c r="BD220" s="117"/>
      <c r="BE220" s="117"/>
      <c r="BF220" s="117"/>
      <c r="BG220" s="117"/>
      <c r="BH220" s="117"/>
      <c r="BI220" s="117"/>
      <c r="BJ220" s="117"/>
      <c r="BK220" s="117"/>
      <c r="BL220" s="117"/>
      <c r="BM220" s="117"/>
      <c r="BN220" s="117"/>
      <c r="BO220" s="117"/>
      <c r="BP220" s="117"/>
      <c r="BQ220" s="117"/>
      <c r="BR220" s="117"/>
      <c r="BS220" s="117"/>
      <c r="BT220" s="117"/>
      <c r="BU220" s="117"/>
      <c r="BV220" s="117"/>
      <c r="BW220" s="117"/>
      <c r="BX220" s="117"/>
      <c r="BY220" s="117"/>
      <c r="BZ220" s="117"/>
      <c r="CA220" s="117"/>
      <c r="CB220" s="117"/>
      <c r="CC220" s="117"/>
      <c r="CD220" s="117"/>
      <c r="CE220" s="117"/>
    </row>
    <row r="221" spans="2:83" s="86" customFormat="1" x14ac:dyDescent="0.2">
      <c r="B221" s="117"/>
      <c r="C221" s="117"/>
      <c r="D221" s="117"/>
      <c r="E221" s="117"/>
      <c r="F221" s="117"/>
      <c r="G221" s="117"/>
      <c r="H221" s="117"/>
      <c r="I221" s="117"/>
      <c r="J221" s="117"/>
      <c r="K221" s="6"/>
      <c r="L221" s="6"/>
      <c r="M221" s="6"/>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c r="AN221" s="117"/>
      <c r="AO221" s="117"/>
      <c r="AP221" s="117"/>
      <c r="AQ221" s="117"/>
      <c r="AR221" s="117"/>
      <c r="AS221" s="117"/>
      <c r="AT221" s="117"/>
      <c r="AU221" s="117"/>
      <c r="AV221" s="117"/>
      <c r="AW221" s="117"/>
      <c r="AX221" s="117"/>
      <c r="AY221" s="117"/>
      <c r="AZ221" s="117"/>
      <c r="BA221" s="117"/>
      <c r="BB221" s="117"/>
      <c r="BC221" s="117"/>
      <c r="BD221" s="117"/>
      <c r="BE221" s="117"/>
      <c r="BF221" s="117"/>
      <c r="BG221" s="117"/>
      <c r="BH221" s="117"/>
      <c r="BI221" s="117"/>
      <c r="BJ221" s="117"/>
      <c r="BK221" s="117"/>
      <c r="BL221" s="117"/>
      <c r="BM221" s="117"/>
      <c r="BN221" s="117"/>
      <c r="BO221" s="117"/>
      <c r="BP221" s="117"/>
      <c r="BQ221" s="117"/>
      <c r="BR221" s="117"/>
      <c r="BS221" s="117"/>
      <c r="BT221" s="117"/>
      <c r="BU221" s="117"/>
      <c r="BV221" s="117"/>
      <c r="BW221" s="117"/>
      <c r="BX221" s="117"/>
      <c r="BY221" s="117"/>
      <c r="BZ221" s="117"/>
      <c r="CA221" s="117"/>
      <c r="CB221" s="117"/>
      <c r="CC221" s="117"/>
      <c r="CD221" s="117"/>
      <c r="CE221" s="117"/>
    </row>
    <row r="222" spans="2:83" s="86" customFormat="1" x14ac:dyDescent="0.2">
      <c r="B222" s="117"/>
      <c r="C222" s="117"/>
      <c r="D222" s="117"/>
      <c r="E222" s="117"/>
      <c r="F222" s="117"/>
      <c r="G222" s="117"/>
      <c r="H222" s="117"/>
      <c r="I222" s="117"/>
      <c r="J222" s="117"/>
      <c r="K222" s="6"/>
      <c r="L222" s="6"/>
      <c r="M222" s="6"/>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c r="AL222" s="117"/>
      <c r="AM222" s="117"/>
      <c r="AN222" s="117"/>
      <c r="AO222" s="117"/>
      <c r="AP222" s="117"/>
      <c r="AQ222" s="117"/>
      <c r="AR222" s="117"/>
      <c r="AS222" s="117"/>
      <c r="AT222" s="117"/>
      <c r="AU222" s="117"/>
      <c r="AV222" s="117"/>
      <c r="AW222" s="117"/>
      <c r="AX222" s="117"/>
      <c r="AY222" s="117"/>
      <c r="AZ222" s="117"/>
      <c r="BA222" s="117"/>
      <c r="BB222" s="117"/>
      <c r="BC222" s="117"/>
      <c r="BD222" s="117"/>
      <c r="BE222" s="117"/>
      <c r="BF222" s="117"/>
      <c r="BG222" s="117"/>
      <c r="BH222" s="117"/>
      <c r="BI222" s="117"/>
      <c r="BJ222" s="117"/>
      <c r="BK222" s="117"/>
      <c r="BL222" s="117"/>
      <c r="BM222" s="117"/>
      <c r="BN222" s="117"/>
      <c r="BO222" s="117"/>
      <c r="BP222" s="117"/>
      <c r="BQ222" s="117"/>
      <c r="BR222" s="117"/>
      <c r="BS222" s="117"/>
      <c r="BT222" s="117"/>
      <c r="BU222" s="117"/>
      <c r="BV222" s="117"/>
      <c r="BW222" s="117"/>
      <c r="BX222" s="117"/>
      <c r="BY222" s="117"/>
      <c r="BZ222" s="117"/>
      <c r="CA222" s="117"/>
      <c r="CB222" s="117"/>
      <c r="CC222" s="117"/>
      <c r="CD222" s="117"/>
      <c r="CE222" s="117"/>
    </row>
    <row r="223" spans="2:83" s="86" customFormat="1" x14ac:dyDescent="0.2">
      <c r="B223" s="117"/>
      <c r="C223" s="117"/>
      <c r="D223" s="117"/>
      <c r="E223" s="117"/>
      <c r="F223" s="117"/>
      <c r="G223" s="117"/>
      <c r="H223" s="117"/>
      <c r="I223" s="117"/>
      <c r="J223" s="117"/>
      <c r="K223" s="6"/>
      <c r="L223" s="6"/>
      <c r="M223" s="6"/>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c r="AL223" s="117"/>
      <c r="AM223" s="117"/>
      <c r="AN223" s="117"/>
      <c r="AO223" s="117"/>
      <c r="AP223" s="117"/>
      <c r="AQ223" s="117"/>
      <c r="AR223" s="117"/>
      <c r="AS223" s="117"/>
      <c r="AT223" s="117"/>
      <c r="AU223" s="117"/>
      <c r="AV223" s="117"/>
      <c r="AW223" s="117"/>
      <c r="AX223" s="117"/>
      <c r="AY223" s="117"/>
      <c r="AZ223" s="117"/>
      <c r="BA223" s="117"/>
      <c r="BB223" s="117"/>
      <c r="BC223" s="117"/>
      <c r="BD223" s="117"/>
      <c r="BE223" s="117"/>
      <c r="BF223" s="117"/>
      <c r="BG223" s="117"/>
      <c r="BH223" s="117"/>
      <c r="BI223" s="117"/>
      <c r="BJ223" s="117"/>
      <c r="BK223" s="117"/>
      <c r="BL223" s="117"/>
      <c r="BM223" s="117"/>
      <c r="BN223" s="117"/>
      <c r="BO223" s="117"/>
      <c r="BP223" s="117"/>
      <c r="BQ223" s="117"/>
      <c r="BR223" s="117"/>
      <c r="BS223" s="117"/>
      <c r="BT223" s="117"/>
      <c r="BU223" s="117"/>
      <c r="BV223" s="117"/>
      <c r="BW223" s="117"/>
      <c r="BX223" s="117"/>
      <c r="BY223" s="117"/>
      <c r="BZ223" s="117"/>
      <c r="CA223" s="117"/>
      <c r="CB223" s="117"/>
      <c r="CC223" s="117"/>
      <c r="CD223" s="117"/>
      <c r="CE223" s="117"/>
    </row>
    <row r="224" spans="2:83" s="86" customFormat="1" x14ac:dyDescent="0.2">
      <c r="B224" s="117"/>
      <c r="C224" s="117"/>
      <c r="D224" s="117"/>
      <c r="E224" s="117"/>
      <c r="F224" s="117"/>
      <c r="G224" s="117"/>
      <c r="H224" s="117"/>
      <c r="I224" s="117"/>
      <c r="J224" s="117"/>
      <c r="K224" s="6"/>
      <c r="L224" s="6"/>
      <c r="M224" s="6"/>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c r="AL224" s="117"/>
      <c r="AM224" s="117"/>
      <c r="AN224" s="117"/>
      <c r="AO224" s="117"/>
      <c r="AP224" s="117"/>
      <c r="AQ224" s="117"/>
      <c r="AR224" s="117"/>
      <c r="AS224" s="117"/>
      <c r="AT224" s="117"/>
      <c r="AU224" s="117"/>
      <c r="AV224" s="117"/>
      <c r="AW224" s="117"/>
      <c r="AX224" s="117"/>
      <c r="AY224" s="117"/>
      <c r="AZ224" s="117"/>
      <c r="BA224" s="117"/>
      <c r="BB224" s="117"/>
      <c r="BC224" s="117"/>
      <c r="BD224" s="117"/>
      <c r="BE224" s="117"/>
      <c r="BF224" s="117"/>
      <c r="BG224" s="117"/>
      <c r="BH224" s="117"/>
      <c r="BI224" s="117"/>
      <c r="BJ224" s="117"/>
      <c r="BK224" s="117"/>
      <c r="BL224" s="117"/>
      <c r="BM224" s="117"/>
      <c r="BN224" s="117"/>
      <c r="BO224" s="117"/>
      <c r="BP224" s="117"/>
      <c r="BQ224" s="117"/>
      <c r="BR224" s="117"/>
      <c r="BS224" s="117"/>
      <c r="BT224" s="117"/>
      <c r="BU224" s="117"/>
      <c r="BV224" s="117"/>
      <c r="BW224" s="117"/>
      <c r="BX224" s="117"/>
      <c r="BY224" s="117"/>
      <c r="BZ224" s="117"/>
      <c r="CA224" s="117"/>
      <c r="CB224" s="117"/>
      <c r="CC224" s="117"/>
      <c r="CD224" s="117"/>
      <c r="CE224" s="117"/>
    </row>
    <row r="225" spans="2:83" s="86" customFormat="1" x14ac:dyDescent="0.2">
      <c r="B225" s="117"/>
      <c r="C225" s="117"/>
      <c r="D225" s="117"/>
      <c r="E225" s="117"/>
      <c r="F225" s="117"/>
      <c r="G225" s="117"/>
      <c r="H225" s="117"/>
      <c r="I225" s="117"/>
      <c r="J225" s="117"/>
      <c r="K225" s="6"/>
      <c r="L225" s="6"/>
      <c r="M225" s="6"/>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c r="AL225" s="117"/>
      <c r="AM225" s="117"/>
      <c r="AN225" s="117"/>
      <c r="AO225" s="117"/>
      <c r="AP225" s="117"/>
      <c r="AQ225" s="117"/>
      <c r="AR225" s="117"/>
      <c r="AS225" s="117"/>
      <c r="AT225" s="117"/>
      <c r="AU225" s="117"/>
      <c r="AV225" s="117"/>
      <c r="AW225" s="117"/>
      <c r="AX225" s="117"/>
      <c r="AY225" s="117"/>
      <c r="AZ225" s="117"/>
      <c r="BA225" s="117"/>
      <c r="BB225" s="117"/>
      <c r="BC225" s="117"/>
      <c r="BD225" s="117"/>
      <c r="BE225" s="117"/>
      <c r="BF225" s="117"/>
      <c r="BG225" s="117"/>
      <c r="BH225" s="117"/>
      <c r="BI225" s="117"/>
      <c r="BJ225" s="117"/>
      <c r="BK225" s="117"/>
      <c r="BL225" s="117"/>
      <c r="BM225" s="117"/>
      <c r="BN225" s="117"/>
      <c r="BO225" s="117"/>
      <c r="BP225" s="117"/>
      <c r="BQ225" s="117"/>
      <c r="BR225" s="117"/>
      <c r="BS225" s="117"/>
      <c r="BT225" s="117"/>
      <c r="BU225" s="117"/>
      <c r="BV225" s="117"/>
      <c r="BW225" s="117"/>
      <c r="BX225" s="117"/>
      <c r="BY225" s="117"/>
      <c r="BZ225" s="117"/>
      <c r="CA225" s="117"/>
      <c r="CB225" s="117"/>
      <c r="CC225" s="117"/>
      <c r="CD225" s="117"/>
      <c r="CE225" s="117"/>
    </row>
    <row r="226" spans="2:83" s="86" customFormat="1" x14ac:dyDescent="0.2">
      <c r="B226" s="117"/>
      <c r="C226" s="117"/>
      <c r="D226" s="117"/>
      <c r="E226" s="117"/>
      <c r="F226" s="117"/>
      <c r="G226" s="117"/>
      <c r="H226" s="117"/>
      <c r="I226" s="117"/>
      <c r="J226" s="117"/>
      <c r="K226" s="6"/>
      <c r="L226" s="6"/>
      <c r="M226" s="6"/>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c r="AL226" s="117"/>
      <c r="AM226" s="117"/>
      <c r="AN226" s="117"/>
      <c r="AO226" s="117"/>
      <c r="AP226" s="117"/>
      <c r="AQ226" s="117"/>
      <c r="AR226" s="117"/>
      <c r="AS226" s="117"/>
      <c r="AT226" s="117"/>
      <c r="AU226" s="117"/>
      <c r="AV226" s="117"/>
      <c r="AW226" s="117"/>
      <c r="AX226" s="117"/>
      <c r="AY226" s="117"/>
      <c r="AZ226" s="117"/>
      <c r="BA226" s="117"/>
      <c r="BB226" s="117"/>
      <c r="BC226" s="117"/>
      <c r="BD226" s="117"/>
      <c r="BE226" s="117"/>
      <c r="BF226" s="117"/>
      <c r="BG226" s="117"/>
      <c r="BH226" s="117"/>
      <c r="BI226" s="117"/>
      <c r="BJ226" s="117"/>
      <c r="BK226" s="117"/>
      <c r="BL226" s="117"/>
      <c r="BM226" s="117"/>
      <c r="BN226" s="117"/>
      <c r="BO226" s="117"/>
      <c r="BP226" s="117"/>
      <c r="BQ226" s="117"/>
      <c r="BR226" s="117"/>
      <c r="BS226" s="117"/>
      <c r="BT226" s="117"/>
      <c r="BU226" s="117"/>
      <c r="BV226" s="117"/>
      <c r="BW226" s="117"/>
      <c r="BX226" s="117"/>
      <c r="BY226" s="117"/>
      <c r="BZ226" s="117"/>
      <c r="CA226" s="117"/>
      <c r="CB226" s="117"/>
      <c r="CC226" s="117"/>
      <c r="CD226" s="117"/>
      <c r="CE226" s="117"/>
    </row>
    <row r="227" spans="2:83" s="86" customFormat="1" x14ac:dyDescent="0.2">
      <c r="B227" s="117"/>
      <c r="C227" s="117"/>
      <c r="D227" s="117"/>
      <c r="E227" s="117"/>
      <c r="F227" s="117"/>
      <c r="G227" s="117"/>
      <c r="H227" s="117"/>
      <c r="I227" s="117"/>
      <c r="J227" s="117"/>
      <c r="K227" s="6"/>
      <c r="L227" s="6"/>
      <c r="M227" s="6"/>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c r="AL227" s="117"/>
      <c r="AM227" s="117"/>
      <c r="AN227" s="117"/>
      <c r="AO227" s="117"/>
      <c r="AP227" s="117"/>
      <c r="AQ227" s="117"/>
      <c r="AR227" s="117"/>
      <c r="AS227" s="117"/>
      <c r="AT227" s="117"/>
      <c r="AU227" s="117"/>
      <c r="AV227" s="117"/>
      <c r="AW227" s="117"/>
      <c r="AX227" s="117"/>
      <c r="AY227" s="117"/>
      <c r="AZ227" s="117"/>
      <c r="BA227" s="117"/>
      <c r="BB227" s="117"/>
      <c r="BC227" s="117"/>
      <c r="BD227" s="117"/>
      <c r="BE227" s="117"/>
      <c r="BF227" s="117"/>
      <c r="BG227" s="117"/>
      <c r="BH227" s="117"/>
      <c r="BI227" s="117"/>
      <c r="BJ227" s="117"/>
      <c r="BK227" s="117"/>
      <c r="BL227" s="117"/>
      <c r="BM227" s="117"/>
      <c r="BN227" s="117"/>
      <c r="BO227" s="117"/>
      <c r="BP227" s="117"/>
      <c r="BQ227" s="117"/>
      <c r="BR227" s="117"/>
      <c r="BS227" s="117"/>
      <c r="BT227" s="117"/>
      <c r="BU227" s="117"/>
      <c r="BV227" s="117"/>
      <c r="BW227" s="117"/>
      <c r="BX227" s="117"/>
      <c r="BY227" s="117"/>
      <c r="BZ227" s="117"/>
      <c r="CA227" s="117"/>
      <c r="CB227" s="117"/>
      <c r="CC227" s="117"/>
      <c r="CD227" s="117"/>
      <c r="CE227" s="117"/>
    </row>
    <row r="228" spans="2:83" s="86" customFormat="1" x14ac:dyDescent="0.2">
      <c r="B228" s="117"/>
      <c r="C228" s="117"/>
      <c r="D228" s="117"/>
      <c r="E228" s="117"/>
      <c r="F228" s="117"/>
      <c r="G228" s="117"/>
      <c r="H228" s="117"/>
      <c r="I228" s="117"/>
      <c r="J228" s="117"/>
      <c r="K228" s="6"/>
      <c r="L228" s="6"/>
      <c r="M228" s="6"/>
      <c r="N228" s="117"/>
      <c r="O228" s="117"/>
      <c r="P228" s="117"/>
      <c r="Q228" s="117"/>
      <c r="R228" s="117"/>
      <c r="S228" s="117"/>
      <c r="T228" s="117"/>
      <c r="U228" s="117"/>
      <c r="V228" s="117"/>
      <c r="W228" s="117"/>
      <c r="X228" s="117"/>
      <c r="Y228" s="117"/>
      <c r="Z228" s="117"/>
      <c r="AA228" s="117"/>
      <c r="AB228" s="117"/>
      <c r="AC228" s="117"/>
      <c r="AD228" s="117"/>
      <c r="AE228" s="117"/>
      <c r="AF228" s="117"/>
      <c r="AG228" s="117"/>
      <c r="AH228" s="117"/>
      <c r="AI228" s="117"/>
      <c r="AJ228" s="117"/>
      <c r="AK228" s="117"/>
      <c r="AL228" s="117"/>
      <c r="AM228" s="117"/>
      <c r="AN228" s="117"/>
      <c r="AO228" s="117"/>
      <c r="AP228" s="117"/>
      <c r="AQ228" s="117"/>
      <c r="AR228" s="117"/>
      <c r="AS228" s="117"/>
      <c r="AT228" s="117"/>
      <c r="AU228" s="117"/>
      <c r="AV228" s="117"/>
      <c r="AW228" s="117"/>
      <c r="AX228" s="117"/>
      <c r="AY228" s="117"/>
      <c r="AZ228" s="117"/>
      <c r="BA228" s="117"/>
      <c r="BB228" s="117"/>
      <c r="BC228" s="117"/>
      <c r="BD228" s="117"/>
      <c r="BE228" s="117"/>
      <c r="BF228" s="117"/>
      <c r="BG228" s="117"/>
      <c r="BH228" s="117"/>
      <c r="BI228" s="117"/>
      <c r="BJ228" s="117"/>
      <c r="BK228" s="117"/>
      <c r="BL228" s="117"/>
      <c r="BM228" s="117"/>
      <c r="BN228" s="117"/>
      <c r="BO228" s="117"/>
      <c r="BP228" s="117"/>
      <c r="BQ228" s="117"/>
      <c r="BR228" s="117"/>
      <c r="BS228" s="117"/>
      <c r="BT228" s="117"/>
      <c r="BU228" s="117"/>
      <c r="BV228" s="117"/>
      <c r="BW228" s="117"/>
      <c r="BX228" s="117"/>
      <c r="BY228" s="117"/>
      <c r="BZ228" s="117"/>
      <c r="CA228" s="117"/>
      <c r="CB228" s="117"/>
      <c r="CC228" s="117"/>
      <c r="CD228" s="117"/>
      <c r="CE228" s="117"/>
    </row>
    <row r="229" spans="2:83" s="86" customFormat="1" x14ac:dyDescent="0.2">
      <c r="B229" s="117"/>
      <c r="C229" s="117"/>
      <c r="D229" s="117"/>
      <c r="E229" s="117"/>
      <c r="F229" s="117"/>
      <c r="G229" s="117"/>
      <c r="H229" s="117"/>
      <c r="I229" s="117"/>
      <c r="J229" s="117"/>
      <c r="K229" s="6"/>
      <c r="L229" s="6"/>
      <c r="M229" s="6"/>
      <c r="N229" s="117"/>
      <c r="O229" s="117"/>
      <c r="P229" s="117"/>
      <c r="Q229" s="117"/>
      <c r="R229" s="117"/>
      <c r="S229" s="117"/>
      <c r="T229" s="117"/>
      <c r="U229" s="117"/>
      <c r="V229" s="117"/>
      <c r="W229" s="117"/>
      <c r="X229" s="117"/>
      <c r="Y229" s="117"/>
      <c r="Z229" s="117"/>
      <c r="AA229" s="117"/>
      <c r="AB229" s="117"/>
      <c r="AC229" s="117"/>
      <c r="AD229" s="117"/>
      <c r="AE229" s="117"/>
      <c r="AF229" s="117"/>
      <c r="AG229" s="117"/>
      <c r="AH229" s="117"/>
      <c r="AI229" s="117"/>
      <c r="AJ229" s="117"/>
      <c r="AK229" s="117"/>
      <c r="AL229" s="117"/>
      <c r="AM229" s="117"/>
      <c r="AN229" s="117"/>
      <c r="AO229" s="117"/>
      <c r="AP229" s="117"/>
      <c r="AQ229" s="117"/>
      <c r="AR229" s="117"/>
      <c r="AS229" s="117"/>
      <c r="AT229" s="117"/>
      <c r="AU229" s="117"/>
      <c r="AV229" s="117"/>
      <c r="AW229" s="117"/>
      <c r="AX229" s="117"/>
      <c r="AY229" s="117"/>
      <c r="AZ229" s="117"/>
      <c r="BA229" s="117"/>
      <c r="BB229" s="117"/>
      <c r="BC229" s="117"/>
      <c r="BD229" s="117"/>
      <c r="BE229" s="117"/>
      <c r="BF229" s="117"/>
      <c r="BG229" s="117"/>
      <c r="BH229" s="117"/>
      <c r="BI229" s="117"/>
      <c r="BJ229" s="117"/>
      <c r="BK229" s="117"/>
      <c r="BL229" s="117"/>
      <c r="BM229" s="117"/>
      <c r="BN229" s="117"/>
      <c r="BO229" s="117"/>
      <c r="BP229" s="117"/>
      <c r="BQ229" s="117"/>
      <c r="BR229" s="117"/>
      <c r="BS229" s="117"/>
      <c r="BT229" s="117"/>
      <c r="BU229" s="117"/>
      <c r="BV229" s="117"/>
      <c r="BW229" s="117"/>
      <c r="BX229" s="117"/>
      <c r="BY229" s="117"/>
      <c r="BZ229" s="117"/>
      <c r="CA229" s="117"/>
      <c r="CB229" s="117"/>
      <c r="CC229" s="117"/>
      <c r="CD229" s="117"/>
      <c r="CE229" s="117"/>
    </row>
    <row r="230" spans="2:83" s="86" customFormat="1" x14ac:dyDescent="0.2">
      <c r="B230" s="117"/>
      <c r="C230" s="117"/>
      <c r="D230" s="117"/>
      <c r="E230" s="117"/>
      <c r="F230" s="117"/>
      <c r="G230" s="117"/>
      <c r="H230" s="117"/>
      <c r="I230" s="117"/>
      <c r="J230" s="117"/>
      <c r="K230" s="6"/>
      <c r="L230" s="6"/>
      <c r="M230" s="6"/>
      <c r="N230" s="117"/>
      <c r="O230" s="117"/>
      <c r="P230" s="117"/>
      <c r="Q230" s="117"/>
      <c r="R230" s="117"/>
      <c r="S230" s="117"/>
      <c r="T230" s="117"/>
      <c r="U230" s="117"/>
      <c r="V230" s="117"/>
      <c r="W230" s="117"/>
      <c r="X230" s="117"/>
      <c r="Y230" s="117"/>
      <c r="Z230" s="117"/>
      <c r="AA230" s="117"/>
      <c r="AB230" s="117"/>
      <c r="AC230" s="117"/>
      <c r="AD230" s="117"/>
      <c r="AE230" s="117"/>
      <c r="AF230" s="117"/>
      <c r="AG230" s="117"/>
      <c r="AH230" s="117"/>
      <c r="AI230" s="117"/>
      <c r="AJ230" s="117"/>
      <c r="AK230" s="117"/>
      <c r="AL230" s="117"/>
      <c r="AM230" s="117"/>
      <c r="AN230" s="117"/>
      <c r="AO230" s="117"/>
      <c r="AP230" s="117"/>
      <c r="AQ230" s="117"/>
      <c r="AR230" s="117"/>
      <c r="AS230" s="117"/>
      <c r="AT230" s="117"/>
      <c r="AU230" s="117"/>
      <c r="AV230" s="117"/>
      <c r="AW230" s="117"/>
      <c r="AX230" s="117"/>
      <c r="AY230" s="117"/>
      <c r="AZ230" s="117"/>
      <c r="BA230" s="117"/>
      <c r="BB230" s="117"/>
      <c r="BC230" s="117"/>
      <c r="BD230" s="117"/>
      <c r="BE230" s="117"/>
      <c r="BF230" s="117"/>
      <c r="BG230" s="117"/>
      <c r="BH230" s="117"/>
      <c r="BI230" s="117"/>
      <c r="BJ230" s="117"/>
      <c r="BK230" s="117"/>
      <c r="BL230" s="117"/>
      <c r="BM230" s="117"/>
      <c r="BN230" s="117"/>
      <c r="BO230" s="117"/>
      <c r="BP230" s="117"/>
      <c r="BQ230" s="117"/>
      <c r="BR230" s="117"/>
      <c r="BS230" s="117"/>
      <c r="BT230" s="117"/>
      <c r="BU230" s="117"/>
      <c r="BV230" s="117"/>
      <c r="BW230" s="117"/>
      <c r="BX230" s="117"/>
      <c r="BY230" s="117"/>
      <c r="BZ230" s="117"/>
      <c r="CA230" s="117"/>
      <c r="CB230" s="117"/>
      <c r="CC230" s="117"/>
      <c r="CD230" s="117"/>
      <c r="CE230" s="117"/>
    </row>
    <row r="231" spans="2:83" s="86" customFormat="1" x14ac:dyDescent="0.2">
      <c r="B231" s="117"/>
      <c r="C231" s="117"/>
      <c r="D231" s="117"/>
      <c r="E231" s="117"/>
      <c r="F231" s="117"/>
      <c r="G231" s="117"/>
      <c r="H231" s="117"/>
      <c r="I231" s="117"/>
      <c r="J231" s="117"/>
      <c r="K231" s="6"/>
      <c r="L231" s="6"/>
      <c r="M231" s="6"/>
      <c r="N231" s="117"/>
      <c r="O231" s="117"/>
      <c r="P231" s="117"/>
      <c r="Q231" s="117"/>
      <c r="R231" s="117"/>
      <c r="S231" s="117"/>
      <c r="T231" s="117"/>
      <c r="U231" s="117"/>
      <c r="V231" s="117"/>
      <c r="W231" s="117"/>
      <c r="X231" s="117"/>
      <c r="Y231" s="117"/>
      <c r="Z231" s="117"/>
      <c r="AA231" s="117"/>
      <c r="AB231" s="117"/>
      <c r="AC231" s="117"/>
      <c r="AD231" s="117"/>
      <c r="AE231" s="117"/>
      <c r="AF231" s="117"/>
      <c r="AG231" s="117"/>
      <c r="AH231" s="117"/>
      <c r="AI231" s="117"/>
      <c r="AJ231" s="117"/>
      <c r="AK231" s="117"/>
      <c r="AL231" s="117"/>
      <c r="AM231" s="117"/>
      <c r="AN231" s="117"/>
      <c r="AO231" s="117"/>
      <c r="AP231" s="117"/>
      <c r="AQ231" s="117"/>
      <c r="AR231" s="117"/>
      <c r="AS231" s="117"/>
      <c r="AT231" s="117"/>
      <c r="AU231" s="117"/>
      <c r="AV231" s="117"/>
      <c r="AW231" s="117"/>
      <c r="AX231" s="117"/>
      <c r="AY231" s="117"/>
      <c r="AZ231" s="117"/>
      <c r="BA231" s="117"/>
      <c r="BB231" s="117"/>
      <c r="BC231" s="117"/>
      <c r="BD231" s="117"/>
      <c r="BE231" s="117"/>
      <c r="BF231" s="117"/>
      <c r="BG231" s="117"/>
      <c r="BH231" s="117"/>
      <c r="BI231" s="117"/>
      <c r="BJ231" s="117"/>
      <c r="BK231" s="117"/>
      <c r="BL231" s="117"/>
      <c r="BM231" s="117"/>
      <c r="BN231" s="117"/>
      <c r="BO231" s="117"/>
      <c r="BP231" s="117"/>
      <c r="BQ231" s="117"/>
      <c r="BR231" s="117"/>
      <c r="BS231" s="117"/>
      <c r="BT231" s="117"/>
      <c r="BU231" s="117"/>
      <c r="BV231" s="117"/>
      <c r="BW231" s="117"/>
      <c r="BX231" s="117"/>
      <c r="BY231" s="117"/>
      <c r="BZ231" s="117"/>
      <c r="CA231" s="117"/>
      <c r="CB231" s="117"/>
      <c r="CC231" s="117"/>
      <c r="CD231" s="117"/>
      <c r="CE231" s="117"/>
    </row>
    <row r="232" spans="2:83" s="86" customFormat="1" x14ac:dyDescent="0.2">
      <c r="B232" s="117"/>
      <c r="C232" s="117"/>
      <c r="D232" s="117"/>
      <c r="E232" s="117"/>
      <c r="F232" s="117"/>
      <c r="G232" s="117"/>
      <c r="H232" s="117"/>
      <c r="I232" s="117"/>
      <c r="J232" s="117"/>
      <c r="K232" s="6"/>
      <c r="L232" s="6"/>
      <c r="M232" s="6"/>
      <c r="N232" s="117"/>
      <c r="O232" s="117"/>
      <c r="P232" s="117"/>
      <c r="Q232" s="117"/>
      <c r="R232" s="117"/>
      <c r="S232" s="117"/>
      <c r="T232" s="117"/>
      <c r="U232" s="117"/>
      <c r="V232" s="117"/>
      <c r="W232" s="117"/>
      <c r="X232" s="117"/>
      <c r="Y232" s="117"/>
      <c r="Z232" s="117"/>
      <c r="AA232" s="117"/>
      <c r="AB232" s="117"/>
      <c r="AC232" s="117"/>
      <c r="AD232" s="117"/>
      <c r="AE232" s="117"/>
      <c r="AF232" s="117"/>
      <c r="AG232" s="117"/>
      <c r="AH232" s="117"/>
      <c r="AI232" s="117"/>
      <c r="AJ232" s="117"/>
      <c r="AK232" s="117"/>
      <c r="AL232" s="117"/>
      <c r="AM232" s="117"/>
      <c r="AN232" s="117"/>
      <c r="AO232" s="117"/>
      <c r="AP232" s="117"/>
      <c r="AQ232" s="117"/>
      <c r="AR232" s="117"/>
      <c r="AS232" s="117"/>
      <c r="AT232" s="117"/>
      <c r="AU232" s="117"/>
      <c r="AV232" s="117"/>
      <c r="AW232" s="117"/>
      <c r="AX232" s="117"/>
      <c r="AY232" s="117"/>
      <c r="AZ232" s="117"/>
      <c r="BA232" s="117"/>
      <c r="BB232" s="117"/>
      <c r="BC232" s="117"/>
      <c r="BD232" s="117"/>
      <c r="BE232" s="117"/>
      <c r="BF232" s="117"/>
      <c r="BG232" s="117"/>
      <c r="BH232" s="117"/>
      <c r="BI232" s="117"/>
      <c r="BJ232" s="117"/>
      <c r="BK232" s="117"/>
      <c r="BL232" s="117"/>
      <c r="BM232" s="117"/>
      <c r="BN232" s="117"/>
      <c r="BO232" s="117"/>
      <c r="BP232" s="117"/>
      <c r="BQ232" s="117"/>
      <c r="BR232" s="117"/>
      <c r="BS232" s="117"/>
      <c r="BT232" s="117"/>
      <c r="BU232" s="117"/>
      <c r="BV232" s="117"/>
      <c r="BW232" s="117"/>
      <c r="BX232" s="117"/>
      <c r="BY232" s="117"/>
      <c r="BZ232" s="117"/>
      <c r="CA232" s="117"/>
      <c r="CB232" s="117"/>
      <c r="CC232" s="117"/>
      <c r="CD232" s="117"/>
      <c r="CE232" s="117"/>
    </row>
    <row r="233" spans="2:83" s="86" customFormat="1" x14ac:dyDescent="0.2">
      <c r="B233" s="117"/>
      <c r="C233" s="117"/>
      <c r="D233" s="117"/>
      <c r="E233" s="117"/>
      <c r="F233" s="117"/>
      <c r="G233" s="117"/>
      <c r="H233" s="117"/>
      <c r="I233" s="117"/>
      <c r="J233" s="117"/>
      <c r="K233" s="6"/>
      <c r="L233" s="6"/>
      <c r="M233" s="6"/>
      <c r="N233" s="117"/>
      <c r="O233" s="117"/>
      <c r="P233" s="117"/>
      <c r="Q233" s="117"/>
      <c r="R233" s="117"/>
      <c r="S233" s="117"/>
      <c r="T233" s="117"/>
      <c r="U233" s="117"/>
      <c r="V233" s="117"/>
      <c r="W233" s="117"/>
      <c r="X233" s="117"/>
      <c r="Y233" s="117"/>
      <c r="Z233" s="117"/>
      <c r="AA233" s="117"/>
      <c r="AB233" s="117"/>
      <c r="AC233" s="117"/>
      <c r="AD233" s="117"/>
      <c r="AE233" s="117"/>
      <c r="AF233" s="117"/>
      <c r="AG233" s="117"/>
      <c r="AH233" s="117"/>
      <c r="AI233" s="117"/>
      <c r="AJ233" s="117"/>
      <c r="AK233" s="117"/>
      <c r="AL233" s="117"/>
      <c r="AM233" s="117"/>
      <c r="AN233" s="117"/>
      <c r="AO233" s="117"/>
      <c r="AP233" s="117"/>
      <c r="AQ233" s="117"/>
      <c r="AR233" s="117"/>
      <c r="AS233" s="117"/>
      <c r="AT233" s="117"/>
      <c r="AU233" s="117"/>
      <c r="AV233" s="117"/>
      <c r="AW233" s="117"/>
      <c r="AX233" s="117"/>
      <c r="AY233" s="117"/>
      <c r="AZ233" s="117"/>
      <c r="BA233" s="117"/>
      <c r="BB233" s="117"/>
      <c r="BC233" s="117"/>
      <c r="BD233" s="117"/>
      <c r="BE233" s="117"/>
      <c r="BF233" s="117"/>
      <c r="BG233" s="117"/>
      <c r="BH233" s="117"/>
      <c r="BI233" s="117"/>
      <c r="BJ233" s="117"/>
      <c r="BK233" s="117"/>
      <c r="BL233" s="117"/>
      <c r="BM233" s="117"/>
      <c r="BN233" s="117"/>
      <c r="BO233" s="117"/>
      <c r="BP233" s="117"/>
      <c r="BQ233" s="117"/>
      <c r="BR233" s="117"/>
      <c r="BS233" s="117"/>
      <c r="BT233" s="117"/>
      <c r="BU233" s="117"/>
      <c r="BV233" s="117"/>
      <c r="BW233" s="117"/>
      <c r="BX233" s="117"/>
      <c r="BY233" s="117"/>
      <c r="BZ233" s="117"/>
      <c r="CA233" s="117"/>
      <c r="CB233" s="117"/>
      <c r="CC233" s="117"/>
      <c r="CD233" s="117"/>
      <c r="CE233" s="117"/>
    </row>
    <row r="234" spans="2:83" s="86" customFormat="1" x14ac:dyDescent="0.2">
      <c r="B234" s="117"/>
      <c r="C234" s="117"/>
      <c r="D234" s="117"/>
      <c r="E234" s="117"/>
      <c r="F234" s="117"/>
      <c r="G234" s="117"/>
      <c r="H234" s="117"/>
      <c r="I234" s="117"/>
      <c r="J234" s="117"/>
      <c r="K234" s="6"/>
      <c r="L234" s="6"/>
      <c r="M234" s="6"/>
      <c r="N234" s="117"/>
      <c r="O234" s="117"/>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c r="AQ234" s="117"/>
      <c r="AR234" s="117"/>
      <c r="AS234" s="117"/>
      <c r="AT234" s="117"/>
      <c r="AU234" s="117"/>
      <c r="AV234" s="117"/>
      <c r="AW234" s="117"/>
      <c r="AX234" s="117"/>
      <c r="AY234" s="117"/>
      <c r="AZ234" s="117"/>
      <c r="BA234" s="117"/>
      <c r="BB234" s="117"/>
      <c r="BC234" s="117"/>
      <c r="BD234" s="117"/>
      <c r="BE234" s="117"/>
      <c r="BF234" s="117"/>
      <c r="BG234" s="117"/>
      <c r="BH234" s="117"/>
      <c r="BI234" s="117"/>
      <c r="BJ234" s="117"/>
      <c r="BK234" s="117"/>
      <c r="BL234" s="117"/>
      <c r="BM234" s="117"/>
      <c r="BN234" s="117"/>
      <c r="BO234" s="117"/>
      <c r="BP234" s="117"/>
      <c r="BQ234" s="117"/>
      <c r="BR234" s="117"/>
      <c r="BS234" s="117"/>
      <c r="BT234" s="117"/>
      <c r="BU234" s="117"/>
      <c r="BV234" s="117"/>
      <c r="BW234" s="117"/>
      <c r="BX234" s="117"/>
      <c r="BY234" s="117"/>
      <c r="BZ234" s="117"/>
      <c r="CA234" s="117"/>
      <c r="CB234" s="117"/>
      <c r="CC234" s="117"/>
      <c r="CD234" s="117"/>
      <c r="CE234" s="117"/>
    </row>
    <row r="235" spans="2:83" s="86" customFormat="1" x14ac:dyDescent="0.2">
      <c r="B235" s="117"/>
      <c r="C235" s="117"/>
      <c r="D235" s="117"/>
      <c r="E235" s="117"/>
      <c r="F235" s="117"/>
      <c r="G235" s="117"/>
      <c r="H235" s="117"/>
      <c r="I235" s="117"/>
      <c r="J235" s="117"/>
      <c r="K235" s="6"/>
      <c r="L235" s="6"/>
      <c r="M235" s="6"/>
      <c r="N235" s="117"/>
      <c r="O235" s="117"/>
      <c r="P235" s="117"/>
      <c r="Q235" s="117"/>
      <c r="R235" s="117"/>
      <c r="S235" s="117"/>
      <c r="T235" s="117"/>
      <c r="U235" s="117"/>
      <c r="V235" s="117"/>
      <c r="W235" s="117"/>
      <c r="X235" s="117"/>
      <c r="Y235" s="117"/>
      <c r="Z235" s="117"/>
      <c r="AA235" s="117"/>
      <c r="AB235" s="117"/>
      <c r="AC235" s="117"/>
      <c r="AD235" s="117"/>
      <c r="AE235" s="117"/>
      <c r="AF235" s="117"/>
      <c r="AG235" s="117"/>
      <c r="AH235" s="117"/>
      <c r="AI235" s="117"/>
      <c r="AJ235" s="117"/>
      <c r="AK235" s="117"/>
      <c r="AL235" s="117"/>
      <c r="AM235" s="117"/>
      <c r="AN235" s="117"/>
      <c r="AO235" s="117"/>
      <c r="AP235" s="117"/>
      <c r="AQ235" s="117"/>
      <c r="AR235" s="117"/>
      <c r="AS235" s="117"/>
      <c r="AT235" s="117"/>
      <c r="AU235" s="117"/>
      <c r="AV235" s="117"/>
      <c r="AW235" s="117"/>
      <c r="AX235" s="117"/>
      <c r="AY235" s="117"/>
      <c r="AZ235" s="117"/>
      <c r="BA235" s="117"/>
      <c r="BB235" s="117"/>
      <c r="BC235" s="117"/>
      <c r="BD235" s="117"/>
      <c r="BE235" s="117"/>
      <c r="BF235" s="117"/>
      <c r="BG235" s="117"/>
      <c r="BH235" s="117"/>
      <c r="BI235" s="117"/>
      <c r="BJ235" s="117"/>
      <c r="BK235" s="117"/>
      <c r="BL235" s="117"/>
      <c r="BM235" s="117"/>
      <c r="BN235" s="117"/>
      <c r="BO235" s="117"/>
      <c r="BP235" s="117"/>
      <c r="BQ235" s="117"/>
      <c r="BR235" s="117"/>
      <c r="BS235" s="117"/>
      <c r="BT235" s="117"/>
      <c r="BU235" s="117"/>
      <c r="BV235" s="117"/>
      <c r="BW235" s="117"/>
      <c r="BX235" s="117"/>
      <c r="BY235" s="117"/>
      <c r="BZ235" s="117"/>
      <c r="CA235" s="117"/>
      <c r="CB235" s="117"/>
      <c r="CC235" s="117"/>
      <c r="CD235" s="117"/>
      <c r="CE235" s="117"/>
    </row>
    <row r="236" spans="2:83" s="86" customFormat="1" x14ac:dyDescent="0.2">
      <c r="B236" s="117"/>
      <c r="C236" s="117"/>
      <c r="D236" s="117"/>
      <c r="E236" s="117"/>
      <c r="F236" s="117"/>
      <c r="G236" s="117"/>
      <c r="H236" s="117"/>
      <c r="I236" s="117"/>
      <c r="J236" s="117"/>
      <c r="K236" s="6"/>
      <c r="L236" s="6"/>
      <c r="M236" s="6"/>
      <c r="N236" s="117"/>
      <c r="O236" s="117"/>
      <c r="P236" s="117"/>
      <c r="Q236" s="117"/>
      <c r="R236" s="117"/>
      <c r="S236" s="117"/>
      <c r="T236" s="117"/>
      <c r="U236" s="117"/>
      <c r="V236" s="117"/>
      <c r="W236" s="117"/>
      <c r="X236" s="117"/>
      <c r="Y236" s="117"/>
      <c r="Z236" s="117"/>
      <c r="AA236" s="117"/>
      <c r="AB236" s="117"/>
      <c r="AC236" s="117"/>
      <c r="AD236" s="117"/>
      <c r="AE236" s="117"/>
      <c r="AF236" s="117"/>
      <c r="AG236" s="117"/>
      <c r="AH236" s="117"/>
      <c r="AI236" s="117"/>
      <c r="AJ236" s="117"/>
      <c r="AK236" s="117"/>
      <c r="AL236" s="117"/>
      <c r="AM236" s="117"/>
      <c r="AN236" s="117"/>
      <c r="AO236" s="117"/>
      <c r="AP236" s="117"/>
      <c r="AQ236" s="117"/>
      <c r="AR236" s="117"/>
      <c r="AS236" s="117"/>
      <c r="AT236" s="117"/>
      <c r="AU236" s="117"/>
      <c r="AV236" s="117"/>
      <c r="AW236" s="117"/>
      <c r="AX236" s="117"/>
      <c r="AY236" s="117"/>
      <c r="AZ236" s="117"/>
      <c r="BA236" s="117"/>
      <c r="BB236" s="117"/>
      <c r="BC236" s="117"/>
      <c r="BD236" s="117"/>
      <c r="BE236" s="117"/>
      <c r="BF236" s="117"/>
      <c r="BG236" s="117"/>
      <c r="BH236" s="117"/>
      <c r="BI236" s="117"/>
      <c r="BJ236" s="117"/>
      <c r="BK236" s="117"/>
      <c r="BL236" s="117"/>
      <c r="BM236" s="117"/>
      <c r="BN236" s="117"/>
      <c r="BO236" s="117"/>
      <c r="BP236" s="117"/>
      <c r="BQ236" s="117"/>
      <c r="BR236" s="117"/>
      <c r="BS236" s="117"/>
      <c r="BT236" s="117"/>
      <c r="BU236" s="117"/>
      <c r="BV236" s="117"/>
      <c r="BW236" s="117"/>
      <c r="BX236" s="117"/>
      <c r="BY236" s="117"/>
      <c r="BZ236" s="117"/>
      <c r="CA236" s="117"/>
      <c r="CB236" s="117"/>
      <c r="CC236" s="117"/>
      <c r="CD236" s="117"/>
      <c r="CE236" s="117"/>
    </row>
    <row r="237" spans="2:83" s="86" customFormat="1" x14ac:dyDescent="0.2">
      <c r="B237" s="117"/>
      <c r="C237" s="117"/>
      <c r="D237" s="117"/>
      <c r="E237" s="117"/>
      <c r="F237" s="117"/>
      <c r="G237" s="117"/>
      <c r="H237" s="117"/>
      <c r="I237" s="117"/>
      <c r="J237" s="117"/>
      <c r="K237" s="6"/>
      <c r="L237" s="6"/>
      <c r="M237" s="6"/>
      <c r="N237" s="117"/>
      <c r="O237" s="117"/>
      <c r="P237" s="117"/>
      <c r="Q237" s="117"/>
      <c r="R237" s="117"/>
      <c r="S237" s="117"/>
      <c r="T237" s="117"/>
      <c r="U237" s="117"/>
      <c r="V237" s="117"/>
      <c r="W237" s="117"/>
      <c r="X237" s="117"/>
      <c r="Y237" s="117"/>
      <c r="Z237" s="117"/>
      <c r="AA237" s="117"/>
      <c r="AB237" s="117"/>
      <c r="AC237" s="117"/>
      <c r="AD237" s="117"/>
      <c r="AE237" s="117"/>
      <c r="AF237" s="117"/>
      <c r="AG237" s="117"/>
      <c r="AH237" s="117"/>
      <c r="AI237" s="117"/>
      <c r="AJ237" s="117"/>
      <c r="AK237" s="117"/>
      <c r="AL237" s="117"/>
      <c r="AM237" s="117"/>
      <c r="AN237" s="117"/>
      <c r="AO237" s="117"/>
      <c r="AP237" s="117"/>
      <c r="AQ237" s="117"/>
      <c r="AR237" s="117"/>
      <c r="AS237" s="117"/>
      <c r="AT237" s="117"/>
      <c r="AU237" s="117"/>
      <c r="AV237" s="117"/>
      <c r="AW237" s="117"/>
      <c r="AX237" s="117"/>
      <c r="AY237" s="117"/>
      <c r="AZ237" s="117"/>
      <c r="BA237" s="117"/>
      <c r="BB237" s="117"/>
      <c r="BC237" s="117"/>
      <c r="BD237" s="117"/>
      <c r="BE237" s="117"/>
      <c r="BF237" s="117"/>
      <c r="BG237" s="117"/>
      <c r="BH237" s="117"/>
      <c r="BI237" s="117"/>
      <c r="BJ237" s="117"/>
      <c r="BK237" s="117"/>
      <c r="BL237" s="117"/>
      <c r="BM237" s="117"/>
      <c r="BN237" s="117"/>
      <c r="BO237" s="117"/>
      <c r="BP237" s="117"/>
      <c r="BQ237" s="117"/>
      <c r="BR237" s="117"/>
      <c r="BS237" s="117"/>
      <c r="BT237" s="117"/>
      <c r="BU237" s="117"/>
      <c r="BV237" s="117"/>
      <c r="BW237" s="117"/>
      <c r="BX237" s="117"/>
      <c r="BY237" s="117"/>
      <c r="BZ237" s="117"/>
      <c r="CA237" s="117"/>
      <c r="CB237" s="117"/>
      <c r="CC237" s="117"/>
      <c r="CD237" s="117"/>
      <c r="CE237" s="117"/>
    </row>
    <row r="238" spans="2:83" s="86" customFormat="1" x14ac:dyDescent="0.2">
      <c r="B238" s="117"/>
      <c r="C238" s="117"/>
      <c r="D238" s="117"/>
      <c r="E238" s="117"/>
      <c r="F238" s="117"/>
      <c r="G238" s="117"/>
      <c r="H238" s="117"/>
      <c r="I238" s="117"/>
      <c r="J238" s="117"/>
      <c r="K238" s="6"/>
      <c r="L238" s="6"/>
      <c r="M238" s="6"/>
      <c r="N238" s="117"/>
      <c r="O238" s="117"/>
      <c r="P238" s="117"/>
      <c r="Q238" s="117"/>
      <c r="R238" s="117"/>
      <c r="S238" s="117"/>
      <c r="T238" s="117"/>
      <c r="U238" s="117"/>
      <c r="V238" s="117"/>
      <c r="W238" s="117"/>
      <c r="X238" s="117"/>
      <c r="Y238" s="117"/>
      <c r="Z238" s="117"/>
      <c r="AA238" s="117"/>
      <c r="AB238" s="117"/>
      <c r="AC238" s="117"/>
      <c r="AD238" s="117"/>
      <c r="AE238" s="117"/>
      <c r="AF238" s="117"/>
      <c r="AG238" s="117"/>
      <c r="AH238" s="117"/>
      <c r="AI238" s="117"/>
      <c r="AJ238" s="117"/>
      <c r="AK238" s="117"/>
      <c r="AL238" s="117"/>
      <c r="AM238" s="117"/>
      <c r="AN238" s="117"/>
      <c r="AO238" s="117"/>
      <c r="AP238" s="117"/>
      <c r="AQ238" s="117"/>
      <c r="AR238" s="117"/>
      <c r="AS238" s="117"/>
      <c r="AT238" s="117"/>
      <c r="AU238" s="117"/>
      <c r="AV238" s="117"/>
      <c r="AW238" s="117"/>
      <c r="AX238" s="117"/>
      <c r="AY238" s="117"/>
      <c r="AZ238" s="117"/>
      <c r="BA238" s="117"/>
      <c r="BB238" s="117"/>
      <c r="BC238" s="117"/>
      <c r="BD238" s="117"/>
      <c r="BE238" s="117"/>
      <c r="BF238" s="117"/>
      <c r="BG238" s="117"/>
      <c r="BH238" s="117"/>
      <c r="BI238" s="117"/>
      <c r="BJ238" s="117"/>
      <c r="BK238" s="117"/>
      <c r="BL238" s="117"/>
      <c r="BM238" s="117"/>
      <c r="BN238" s="117"/>
      <c r="BO238" s="117"/>
      <c r="BP238" s="117"/>
      <c r="BQ238" s="117"/>
      <c r="BR238" s="117"/>
      <c r="BS238" s="117"/>
      <c r="BT238" s="117"/>
      <c r="BU238" s="117"/>
      <c r="BV238" s="117"/>
      <c r="BW238" s="117"/>
      <c r="BX238" s="117"/>
      <c r="BY238" s="117"/>
      <c r="BZ238" s="117"/>
      <c r="CA238" s="117"/>
      <c r="CB238" s="117"/>
      <c r="CC238" s="117"/>
      <c r="CD238" s="117"/>
      <c r="CE238" s="117"/>
    </row>
    <row r="239" spans="2:83" s="86" customFormat="1" x14ac:dyDescent="0.2">
      <c r="B239" s="117"/>
      <c r="C239" s="117"/>
      <c r="D239" s="117"/>
      <c r="E239" s="117"/>
      <c r="F239" s="117"/>
      <c r="G239" s="117"/>
      <c r="H239" s="117"/>
      <c r="I239" s="117"/>
      <c r="J239" s="117"/>
      <c r="K239" s="6"/>
      <c r="L239" s="6"/>
      <c r="M239" s="6"/>
      <c r="N239" s="117"/>
      <c r="O239" s="117"/>
      <c r="P239" s="117"/>
      <c r="Q239" s="117"/>
      <c r="R239" s="117"/>
      <c r="S239" s="117"/>
      <c r="T239" s="117"/>
      <c r="U239" s="117"/>
      <c r="V239" s="117"/>
      <c r="W239" s="117"/>
      <c r="X239" s="117"/>
      <c r="Y239" s="117"/>
      <c r="Z239" s="117"/>
      <c r="AA239" s="117"/>
      <c r="AB239" s="117"/>
      <c r="AC239" s="117"/>
      <c r="AD239" s="117"/>
      <c r="AE239" s="117"/>
      <c r="AF239" s="117"/>
      <c r="AG239" s="117"/>
      <c r="AH239" s="117"/>
      <c r="AI239" s="117"/>
      <c r="AJ239" s="117"/>
      <c r="AK239" s="117"/>
      <c r="AL239" s="117"/>
      <c r="AM239" s="117"/>
      <c r="AN239" s="117"/>
      <c r="AO239" s="117"/>
      <c r="AP239" s="117"/>
      <c r="AQ239" s="117"/>
      <c r="AR239" s="117"/>
      <c r="AS239" s="117"/>
      <c r="AT239" s="117"/>
      <c r="AU239" s="117"/>
      <c r="AV239" s="117"/>
      <c r="AW239" s="117"/>
      <c r="AX239" s="117"/>
      <c r="AY239" s="117"/>
      <c r="AZ239" s="117"/>
      <c r="BA239" s="117"/>
      <c r="BB239" s="117"/>
      <c r="BC239" s="117"/>
      <c r="BD239" s="117"/>
      <c r="BE239" s="117"/>
      <c r="BF239" s="117"/>
      <c r="BG239" s="117"/>
      <c r="BH239" s="117"/>
      <c r="BI239" s="117"/>
      <c r="BJ239" s="117"/>
      <c r="BK239" s="117"/>
      <c r="BL239" s="117"/>
      <c r="BM239" s="117"/>
      <c r="BN239" s="117"/>
      <c r="BO239" s="117"/>
      <c r="BP239" s="117"/>
      <c r="BQ239" s="117"/>
      <c r="BR239" s="117"/>
      <c r="BS239" s="117"/>
      <c r="BT239" s="117"/>
      <c r="BU239" s="117"/>
      <c r="BV239" s="117"/>
      <c r="BW239" s="117"/>
      <c r="BX239" s="117"/>
      <c r="BY239" s="117"/>
      <c r="BZ239" s="117"/>
      <c r="CA239" s="117"/>
      <c r="CB239" s="117"/>
      <c r="CC239" s="117"/>
      <c r="CD239" s="117"/>
      <c r="CE239" s="117"/>
    </row>
    <row r="240" spans="2:83" s="86" customFormat="1" x14ac:dyDescent="0.2">
      <c r="B240" s="117"/>
      <c r="C240" s="117"/>
      <c r="D240" s="117"/>
      <c r="E240" s="117"/>
      <c r="F240" s="117"/>
      <c r="G240" s="117"/>
      <c r="H240" s="117"/>
      <c r="I240" s="117"/>
      <c r="J240" s="117"/>
      <c r="K240" s="6"/>
      <c r="L240" s="6"/>
      <c r="M240" s="6"/>
      <c r="N240" s="117"/>
      <c r="O240" s="117"/>
      <c r="P240" s="117"/>
      <c r="Q240" s="117"/>
      <c r="R240" s="117"/>
      <c r="S240" s="117"/>
      <c r="T240" s="117"/>
      <c r="U240" s="117"/>
      <c r="V240" s="117"/>
      <c r="W240" s="117"/>
      <c r="X240" s="117"/>
      <c r="Y240" s="117"/>
      <c r="Z240" s="117"/>
      <c r="AA240" s="117"/>
      <c r="AB240" s="117"/>
      <c r="AC240" s="117"/>
      <c r="AD240" s="117"/>
      <c r="AE240" s="117"/>
      <c r="AF240" s="117"/>
      <c r="AG240" s="117"/>
      <c r="AH240" s="117"/>
      <c r="AI240" s="117"/>
      <c r="AJ240" s="117"/>
      <c r="AK240" s="117"/>
      <c r="AL240" s="117"/>
      <c r="AM240" s="117"/>
      <c r="AN240" s="117"/>
      <c r="AO240" s="117"/>
      <c r="AP240" s="117"/>
      <c r="AQ240" s="117"/>
      <c r="AR240" s="117"/>
      <c r="AS240" s="117"/>
      <c r="AT240" s="117"/>
      <c r="AU240" s="117"/>
      <c r="AV240" s="117"/>
      <c r="AW240" s="117"/>
      <c r="AX240" s="117"/>
      <c r="AY240" s="117"/>
      <c r="AZ240" s="117"/>
      <c r="BA240" s="117"/>
      <c r="BB240" s="117"/>
      <c r="BC240" s="117"/>
      <c r="BD240" s="117"/>
      <c r="BE240" s="117"/>
      <c r="BF240" s="117"/>
      <c r="BG240" s="117"/>
      <c r="BH240" s="117"/>
      <c r="BI240" s="117"/>
      <c r="BJ240" s="117"/>
      <c r="BK240" s="117"/>
      <c r="BL240" s="117"/>
      <c r="BM240" s="117"/>
      <c r="BN240" s="117"/>
      <c r="BO240" s="117"/>
      <c r="BP240" s="117"/>
      <c r="BQ240" s="117"/>
      <c r="BR240" s="117"/>
      <c r="BS240" s="117"/>
      <c r="BT240" s="117"/>
      <c r="BU240" s="117"/>
      <c r="BV240" s="117"/>
      <c r="BW240" s="117"/>
      <c r="BX240" s="117"/>
      <c r="BY240" s="117"/>
      <c r="BZ240" s="117"/>
      <c r="CA240" s="117"/>
      <c r="CB240" s="117"/>
      <c r="CC240" s="117"/>
      <c r="CD240" s="117"/>
      <c r="CE240" s="117"/>
    </row>
    <row r="241" spans="2:83" s="86" customFormat="1" x14ac:dyDescent="0.2">
      <c r="B241" s="117"/>
      <c r="C241" s="117"/>
      <c r="D241" s="117"/>
      <c r="E241" s="117"/>
      <c r="F241" s="117"/>
      <c r="G241" s="117"/>
      <c r="H241" s="117"/>
      <c r="I241" s="117"/>
      <c r="J241" s="117"/>
      <c r="K241" s="6"/>
      <c r="L241" s="6"/>
      <c r="M241" s="6"/>
      <c r="N241" s="117"/>
      <c r="O241" s="117"/>
      <c r="P241" s="117"/>
      <c r="Q241" s="117"/>
      <c r="R241" s="117"/>
      <c r="S241" s="117"/>
      <c r="T241" s="117"/>
      <c r="U241" s="117"/>
      <c r="V241" s="117"/>
      <c r="W241" s="117"/>
      <c r="X241" s="117"/>
      <c r="Y241" s="117"/>
      <c r="Z241" s="117"/>
      <c r="AA241" s="117"/>
      <c r="AB241" s="117"/>
      <c r="AC241" s="117"/>
      <c r="AD241" s="117"/>
      <c r="AE241" s="117"/>
      <c r="AF241" s="117"/>
      <c r="AG241" s="117"/>
      <c r="AH241" s="117"/>
      <c r="AI241" s="117"/>
      <c r="AJ241" s="117"/>
      <c r="AK241" s="117"/>
      <c r="AL241" s="117"/>
      <c r="AM241" s="117"/>
      <c r="AN241" s="117"/>
      <c r="AO241" s="117"/>
      <c r="AP241" s="117"/>
      <c r="AQ241" s="117"/>
      <c r="AR241" s="117"/>
      <c r="AS241" s="117"/>
      <c r="AT241" s="117"/>
      <c r="AU241" s="117"/>
      <c r="AV241" s="117"/>
      <c r="AW241" s="117"/>
      <c r="AX241" s="117"/>
      <c r="AY241" s="117"/>
      <c r="AZ241" s="117"/>
      <c r="BA241" s="117"/>
      <c r="BB241" s="117"/>
      <c r="BC241" s="117"/>
      <c r="BD241" s="117"/>
      <c r="BE241" s="117"/>
      <c r="BF241" s="117"/>
      <c r="BG241" s="117"/>
      <c r="BH241" s="117"/>
      <c r="BI241" s="117"/>
      <c r="BJ241" s="117"/>
      <c r="BK241" s="117"/>
      <c r="BL241" s="117"/>
      <c r="BM241" s="117"/>
      <c r="BN241" s="117"/>
      <c r="BO241" s="117"/>
      <c r="BP241" s="117"/>
      <c r="BQ241" s="117"/>
      <c r="BR241" s="117"/>
      <c r="BS241" s="117"/>
      <c r="BT241" s="117"/>
      <c r="BU241" s="117"/>
      <c r="BV241" s="117"/>
      <c r="BW241" s="117"/>
      <c r="BX241" s="117"/>
      <c r="BY241" s="117"/>
      <c r="BZ241" s="117"/>
      <c r="CA241" s="117"/>
      <c r="CB241" s="117"/>
      <c r="CC241" s="117"/>
      <c r="CD241" s="117"/>
      <c r="CE241" s="117"/>
    </row>
    <row r="242" spans="2:83" s="86" customFormat="1" x14ac:dyDescent="0.2">
      <c r="B242" s="117"/>
      <c r="C242" s="117"/>
      <c r="D242" s="117"/>
      <c r="E242" s="117"/>
      <c r="F242" s="117"/>
      <c r="G242" s="117"/>
      <c r="H242" s="117"/>
      <c r="I242" s="117"/>
      <c r="J242" s="117"/>
      <c r="K242" s="6"/>
      <c r="L242" s="6"/>
      <c r="M242" s="6"/>
      <c r="N242" s="117"/>
      <c r="O242" s="117"/>
      <c r="P242" s="117"/>
      <c r="Q242" s="117"/>
      <c r="R242" s="117"/>
      <c r="S242" s="117"/>
      <c r="T242" s="117"/>
      <c r="U242" s="117"/>
      <c r="V242" s="117"/>
      <c r="W242" s="117"/>
      <c r="X242" s="117"/>
      <c r="Y242" s="117"/>
      <c r="Z242" s="117"/>
      <c r="AA242" s="117"/>
      <c r="AB242" s="117"/>
      <c r="AC242" s="117"/>
      <c r="AD242" s="117"/>
      <c r="AE242" s="117"/>
      <c r="AF242" s="117"/>
      <c r="AG242" s="117"/>
      <c r="AH242" s="117"/>
      <c r="AI242" s="117"/>
      <c r="AJ242" s="117"/>
      <c r="AK242" s="117"/>
      <c r="AL242" s="117"/>
      <c r="AM242" s="117"/>
      <c r="AN242" s="117"/>
      <c r="AO242" s="117"/>
      <c r="AP242" s="117"/>
      <c r="AQ242" s="117"/>
      <c r="AR242" s="117"/>
      <c r="AS242" s="117"/>
      <c r="AT242" s="117"/>
      <c r="AU242" s="117"/>
      <c r="AV242" s="117"/>
      <c r="AW242" s="117"/>
      <c r="AX242" s="117"/>
      <c r="AY242" s="117"/>
      <c r="AZ242" s="117"/>
      <c r="BA242" s="117"/>
      <c r="BB242" s="117"/>
      <c r="BC242" s="117"/>
      <c r="BD242" s="117"/>
      <c r="BE242" s="117"/>
      <c r="BF242" s="117"/>
      <c r="BG242" s="117"/>
      <c r="BH242" s="117"/>
      <c r="BI242" s="117"/>
      <c r="BJ242" s="117"/>
      <c r="BK242" s="117"/>
      <c r="BL242" s="117"/>
      <c r="BM242" s="117"/>
      <c r="BN242" s="117"/>
      <c r="BO242" s="117"/>
      <c r="BP242" s="117"/>
      <c r="BQ242" s="117"/>
      <c r="BR242" s="117"/>
      <c r="BS242" s="117"/>
      <c r="BT242" s="117"/>
      <c r="BU242" s="117"/>
      <c r="BV242" s="117"/>
      <c r="BW242" s="117"/>
      <c r="BX242" s="117"/>
      <c r="BY242" s="117"/>
      <c r="BZ242" s="117"/>
      <c r="CA242" s="117"/>
      <c r="CB242" s="117"/>
      <c r="CC242" s="117"/>
      <c r="CD242" s="117"/>
      <c r="CE242" s="117"/>
    </row>
    <row r="243" spans="2:83" s="86" customFormat="1" x14ac:dyDescent="0.2">
      <c r="B243" s="117"/>
      <c r="C243" s="117"/>
      <c r="D243" s="117"/>
      <c r="E243" s="117"/>
      <c r="F243" s="117"/>
      <c r="G243" s="117"/>
      <c r="H243" s="117"/>
      <c r="I243" s="117"/>
      <c r="J243" s="117"/>
      <c r="K243" s="6"/>
      <c r="L243" s="6"/>
      <c r="M243" s="6"/>
      <c r="N243" s="117"/>
      <c r="O243" s="117"/>
      <c r="P243" s="117"/>
      <c r="Q243" s="117"/>
      <c r="R243" s="117"/>
      <c r="S243" s="117"/>
      <c r="T243" s="117"/>
      <c r="U243" s="117"/>
      <c r="V243" s="117"/>
      <c r="W243" s="117"/>
      <c r="X243" s="117"/>
      <c r="Y243" s="117"/>
      <c r="Z243" s="117"/>
      <c r="AA243" s="117"/>
      <c r="AB243" s="117"/>
      <c r="AC243" s="117"/>
      <c r="AD243" s="117"/>
      <c r="AE243" s="117"/>
      <c r="AF243" s="117"/>
      <c r="AG243" s="117"/>
      <c r="AH243" s="117"/>
      <c r="AI243" s="117"/>
      <c r="AJ243" s="117"/>
      <c r="AK243" s="117"/>
      <c r="AL243" s="117"/>
      <c r="AM243" s="117"/>
      <c r="AN243" s="117"/>
      <c r="AO243" s="117"/>
      <c r="AP243" s="117"/>
      <c r="AQ243" s="117"/>
      <c r="AR243" s="117"/>
      <c r="AS243" s="117"/>
      <c r="AT243" s="117"/>
      <c r="AU243" s="117"/>
      <c r="AV243" s="117"/>
      <c r="AW243" s="117"/>
      <c r="AX243" s="117"/>
      <c r="AY243" s="117"/>
      <c r="AZ243" s="117"/>
      <c r="BA243" s="117"/>
      <c r="BB243" s="117"/>
      <c r="BC243" s="117"/>
      <c r="BD243" s="117"/>
      <c r="BE243" s="117"/>
      <c r="BF243" s="117"/>
      <c r="BG243" s="117"/>
      <c r="BH243" s="117"/>
      <c r="BI243" s="117"/>
      <c r="BJ243" s="117"/>
      <c r="BK243" s="117"/>
      <c r="BL243" s="117"/>
      <c r="BM243" s="117"/>
      <c r="BN243" s="117"/>
      <c r="BO243" s="117"/>
      <c r="BP243" s="117"/>
      <c r="BQ243" s="117"/>
      <c r="BR243" s="117"/>
      <c r="BS243" s="117"/>
      <c r="BT243" s="117"/>
      <c r="BU243" s="117"/>
      <c r="BV243" s="117"/>
      <c r="BW243" s="117"/>
      <c r="BX243" s="117"/>
      <c r="BY243" s="117"/>
      <c r="BZ243" s="117"/>
      <c r="CA243" s="117"/>
      <c r="CB243" s="117"/>
      <c r="CC243" s="117"/>
      <c r="CD243" s="117"/>
      <c r="CE243" s="117"/>
    </row>
    <row r="244" spans="2:83" s="86" customFormat="1" x14ac:dyDescent="0.2">
      <c r="B244" s="117"/>
      <c r="C244" s="117"/>
      <c r="D244" s="117"/>
      <c r="E244" s="117"/>
      <c r="F244" s="117"/>
      <c r="G244" s="117"/>
      <c r="H244" s="117"/>
      <c r="I244" s="117"/>
      <c r="J244" s="117"/>
      <c r="K244" s="6"/>
      <c r="L244" s="6"/>
      <c r="M244" s="6"/>
      <c r="N244" s="117"/>
      <c r="O244" s="117"/>
      <c r="P244" s="117"/>
      <c r="Q244" s="117"/>
      <c r="R244" s="117"/>
      <c r="S244" s="117"/>
      <c r="T244" s="117"/>
      <c r="U244" s="117"/>
      <c r="V244" s="117"/>
      <c r="W244" s="117"/>
      <c r="X244" s="117"/>
      <c r="Y244" s="117"/>
      <c r="Z244" s="117"/>
      <c r="AA244" s="117"/>
      <c r="AB244" s="117"/>
      <c r="AC244" s="117"/>
      <c r="AD244" s="117"/>
      <c r="AE244" s="117"/>
      <c r="AF244" s="117"/>
      <c r="AG244" s="117"/>
      <c r="AH244" s="117"/>
      <c r="AI244" s="117"/>
      <c r="AJ244" s="117"/>
      <c r="AK244" s="117"/>
      <c r="AL244" s="117"/>
      <c r="AM244" s="117"/>
      <c r="AN244" s="117"/>
      <c r="AO244" s="117"/>
      <c r="AP244" s="117"/>
      <c r="AQ244" s="117"/>
      <c r="AR244" s="117"/>
      <c r="AS244" s="117"/>
      <c r="AT244" s="117"/>
      <c r="AU244" s="117"/>
      <c r="AV244" s="117"/>
      <c r="AW244" s="117"/>
      <c r="AX244" s="117"/>
      <c r="AY244" s="117"/>
      <c r="AZ244" s="117"/>
      <c r="BA244" s="117"/>
      <c r="BB244" s="117"/>
      <c r="BC244" s="117"/>
      <c r="BD244" s="117"/>
      <c r="BE244" s="117"/>
      <c r="BF244" s="117"/>
      <c r="BG244" s="117"/>
      <c r="BH244" s="117"/>
      <c r="BI244" s="117"/>
      <c r="BJ244" s="117"/>
      <c r="BK244" s="117"/>
      <c r="BL244" s="117"/>
      <c r="BM244" s="117"/>
      <c r="BN244" s="117"/>
      <c r="BO244" s="117"/>
      <c r="BP244" s="117"/>
      <c r="BQ244" s="117"/>
      <c r="BR244" s="117"/>
      <c r="BS244" s="117"/>
      <c r="BT244" s="117"/>
      <c r="BU244" s="117"/>
      <c r="BV244" s="117"/>
      <c r="BW244" s="117"/>
      <c r="BX244" s="117"/>
      <c r="BY244" s="117"/>
      <c r="BZ244" s="117"/>
      <c r="CA244" s="117"/>
      <c r="CB244" s="117"/>
      <c r="CC244" s="117"/>
      <c r="CD244" s="117"/>
      <c r="CE244" s="117"/>
    </row>
    <row r="245" spans="2:83" s="86" customFormat="1" x14ac:dyDescent="0.2">
      <c r="B245" s="117"/>
      <c r="C245" s="117"/>
      <c r="D245" s="117"/>
      <c r="E245" s="117"/>
      <c r="F245" s="117"/>
      <c r="G245" s="117"/>
      <c r="H245" s="117"/>
      <c r="I245" s="117"/>
      <c r="J245" s="117"/>
      <c r="K245" s="6"/>
      <c r="L245" s="6"/>
      <c r="M245" s="6"/>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c r="AI245" s="117"/>
      <c r="AJ245" s="117"/>
      <c r="AK245" s="117"/>
      <c r="AL245" s="117"/>
      <c r="AM245" s="117"/>
      <c r="AN245" s="117"/>
      <c r="AO245" s="117"/>
      <c r="AP245" s="117"/>
      <c r="AQ245" s="117"/>
      <c r="AR245" s="117"/>
      <c r="AS245" s="117"/>
      <c r="AT245" s="117"/>
      <c r="AU245" s="117"/>
      <c r="AV245" s="117"/>
      <c r="AW245" s="117"/>
      <c r="AX245" s="117"/>
      <c r="AY245" s="117"/>
      <c r="AZ245" s="117"/>
      <c r="BA245" s="117"/>
      <c r="BB245" s="117"/>
      <c r="BC245" s="117"/>
      <c r="BD245" s="117"/>
      <c r="BE245" s="117"/>
      <c r="BF245" s="117"/>
      <c r="BG245" s="117"/>
      <c r="BH245" s="117"/>
      <c r="BI245" s="117"/>
      <c r="BJ245" s="117"/>
      <c r="BK245" s="117"/>
      <c r="BL245" s="117"/>
      <c r="BM245" s="117"/>
      <c r="BN245" s="117"/>
      <c r="BO245" s="117"/>
      <c r="BP245" s="117"/>
      <c r="BQ245" s="117"/>
      <c r="BR245" s="117"/>
      <c r="BS245" s="117"/>
      <c r="BT245" s="117"/>
      <c r="BU245" s="117"/>
      <c r="BV245" s="117"/>
      <c r="BW245" s="117"/>
      <c r="BX245" s="117"/>
      <c r="BY245" s="117"/>
      <c r="BZ245" s="117"/>
      <c r="CA245" s="117"/>
      <c r="CB245" s="117"/>
      <c r="CC245" s="117"/>
      <c r="CD245" s="117"/>
      <c r="CE245" s="117"/>
    </row>
    <row r="246" spans="2:83" s="86" customFormat="1" x14ac:dyDescent="0.2">
      <c r="B246" s="117"/>
      <c r="C246" s="117"/>
      <c r="D246" s="117"/>
      <c r="E246" s="117"/>
      <c r="F246" s="117"/>
      <c r="G246" s="117"/>
      <c r="H246" s="117"/>
      <c r="I246" s="117"/>
      <c r="J246" s="117"/>
      <c r="K246" s="6"/>
      <c r="L246" s="6"/>
      <c r="M246" s="6"/>
      <c r="N246" s="117"/>
      <c r="O246" s="117"/>
      <c r="P246" s="117"/>
      <c r="Q246" s="117"/>
      <c r="R246" s="117"/>
      <c r="S246" s="117"/>
      <c r="T246" s="117"/>
      <c r="U246" s="117"/>
      <c r="V246" s="117"/>
      <c r="W246" s="117"/>
      <c r="X246" s="117"/>
      <c r="Y246" s="117"/>
      <c r="Z246" s="117"/>
      <c r="AA246" s="117"/>
      <c r="AB246" s="117"/>
      <c r="AC246" s="117"/>
      <c r="AD246" s="117"/>
      <c r="AE246" s="117"/>
      <c r="AF246" s="117"/>
      <c r="AG246" s="117"/>
      <c r="AH246" s="117"/>
      <c r="AI246" s="117"/>
      <c r="AJ246" s="117"/>
      <c r="AK246" s="117"/>
      <c r="AL246" s="117"/>
      <c r="AM246" s="117"/>
      <c r="AN246" s="117"/>
      <c r="AO246" s="117"/>
      <c r="AP246" s="117"/>
      <c r="AQ246" s="117"/>
      <c r="AR246" s="117"/>
      <c r="AS246" s="117"/>
      <c r="AT246" s="117"/>
      <c r="AU246" s="117"/>
      <c r="AV246" s="117"/>
      <c r="AW246" s="117"/>
      <c r="AX246" s="117"/>
      <c r="AY246" s="117"/>
      <c r="AZ246" s="117"/>
      <c r="BA246" s="117"/>
      <c r="BB246" s="117"/>
      <c r="BC246" s="117"/>
      <c r="BD246" s="117"/>
      <c r="BE246" s="117"/>
      <c r="BF246" s="117"/>
      <c r="BG246" s="117"/>
      <c r="BH246" s="117"/>
      <c r="BI246" s="117"/>
      <c r="BJ246" s="117"/>
      <c r="BK246" s="117"/>
      <c r="BL246" s="117"/>
      <c r="BM246" s="117"/>
      <c r="BN246" s="117"/>
      <c r="BO246" s="117"/>
      <c r="BP246" s="117"/>
      <c r="BQ246" s="117"/>
      <c r="BR246" s="117"/>
      <c r="BS246" s="117"/>
      <c r="BT246" s="117"/>
      <c r="BU246" s="117"/>
      <c r="BV246" s="117"/>
      <c r="BW246" s="117"/>
      <c r="BX246" s="117"/>
      <c r="BY246" s="117"/>
      <c r="BZ246" s="117"/>
      <c r="CA246" s="117"/>
      <c r="CB246" s="117"/>
      <c r="CC246" s="117"/>
      <c r="CD246" s="117"/>
      <c r="CE246" s="117"/>
    </row>
    <row r="247" spans="2:83" s="86" customFormat="1" x14ac:dyDescent="0.2">
      <c r="B247" s="117"/>
      <c r="C247" s="117"/>
      <c r="D247" s="117"/>
      <c r="E247" s="117"/>
      <c r="F247" s="117"/>
      <c r="G247" s="117"/>
      <c r="H247" s="117"/>
      <c r="I247" s="117"/>
      <c r="J247" s="117"/>
      <c r="K247" s="6"/>
      <c r="L247" s="6"/>
      <c r="M247" s="6"/>
      <c r="N247" s="117"/>
      <c r="O247" s="117"/>
      <c r="P247" s="117"/>
      <c r="Q247" s="117"/>
      <c r="R247" s="117"/>
      <c r="S247" s="117"/>
      <c r="T247" s="117"/>
      <c r="U247" s="117"/>
      <c r="V247" s="117"/>
      <c r="W247" s="117"/>
      <c r="X247" s="117"/>
      <c r="Y247" s="117"/>
      <c r="Z247" s="117"/>
      <c r="AA247" s="117"/>
      <c r="AB247" s="117"/>
      <c r="AC247" s="117"/>
      <c r="AD247" s="117"/>
      <c r="AE247" s="117"/>
      <c r="AF247" s="117"/>
      <c r="AG247" s="117"/>
      <c r="AH247" s="117"/>
      <c r="AI247" s="117"/>
      <c r="AJ247" s="117"/>
      <c r="AK247" s="117"/>
      <c r="AL247" s="117"/>
      <c r="AM247" s="117"/>
      <c r="AN247" s="117"/>
      <c r="AO247" s="117"/>
      <c r="AP247" s="117"/>
      <c r="AQ247" s="117"/>
      <c r="AR247" s="117"/>
      <c r="AS247" s="117"/>
      <c r="AT247" s="117"/>
      <c r="AU247" s="117"/>
      <c r="AV247" s="117"/>
      <c r="AW247" s="117"/>
      <c r="AX247" s="117"/>
      <c r="AY247" s="117"/>
      <c r="AZ247" s="117"/>
      <c r="BA247" s="117"/>
      <c r="BB247" s="117"/>
      <c r="BC247" s="117"/>
      <c r="BD247" s="117"/>
      <c r="BE247" s="117"/>
      <c r="BF247" s="117"/>
      <c r="BG247" s="117"/>
      <c r="BH247" s="117"/>
      <c r="BI247" s="117"/>
      <c r="BJ247" s="117"/>
      <c r="BK247" s="117"/>
      <c r="BL247" s="117"/>
      <c r="BM247" s="117"/>
      <c r="BN247" s="117"/>
      <c r="BO247" s="117"/>
      <c r="BP247" s="117"/>
      <c r="BQ247" s="117"/>
      <c r="BR247" s="117"/>
      <c r="BS247" s="117"/>
      <c r="BT247" s="117"/>
      <c r="BU247" s="117"/>
      <c r="BV247" s="117"/>
      <c r="BW247" s="117"/>
      <c r="BX247" s="117"/>
      <c r="BY247" s="117"/>
      <c r="BZ247" s="117"/>
      <c r="CA247" s="117"/>
      <c r="CB247" s="117"/>
      <c r="CC247" s="117"/>
      <c r="CD247" s="117"/>
      <c r="CE247" s="117"/>
    </row>
    <row r="248" spans="2:83" s="86" customFormat="1" x14ac:dyDescent="0.2">
      <c r="B248" s="117"/>
      <c r="C248" s="117"/>
      <c r="D248" s="117"/>
      <c r="E248" s="117"/>
      <c r="F248" s="117"/>
      <c r="G248" s="117"/>
      <c r="H248" s="117"/>
      <c r="I248" s="117"/>
      <c r="J248" s="117"/>
      <c r="K248" s="6"/>
      <c r="L248" s="6"/>
      <c r="M248" s="6"/>
      <c r="N248" s="117"/>
      <c r="O248" s="117"/>
      <c r="P248" s="117"/>
      <c r="Q248" s="117"/>
      <c r="R248" s="117"/>
      <c r="S248" s="117"/>
      <c r="T248" s="117"/>
      <c r="U248" s="117"/>
      <c r="V248" s="117"/>
      <c r="W248" s="117"/>
      <c r="X248" s="117"/>
      <c r="Y248" s="117"/>
      <c r="Z248" s="117"/>
      <c r="AA248" s="117"/>
      <c r="AB248" s="117"/>
      <c r="AC248" s="117"/>
      <c r="AD248" s="117"/>
      <c r="AE248" s="117"/>
      <c r="AF248" s="117"/>
      <c r="AG248" s="117"/>
      <c r="AH248" s="117"/>
      <c r="AI248" s="117"/>
      <c r="AJ248" s="117"/>
      <c r="AK248" s="117"/>
      <c r="AL248" s="117"/>
      <c r="AM248" s="117"/>
      <c r="AN248" s="117"/>
      <c r="AO248" s="117"/>
      <c r="AP248" s="117"/>
      <c r="AQ248" s="117"/>
      <c r="AR248" s="117"/>
      <c r="AS248" s="117"/>
      <c r="AT248" s="117"/>
      <c r="AU248" s="117"/>
      <c r="AV248" s="117"/>
      <c r="AW248" s="117"/>
      <c r="AX248" s="117"/>
      <c r="AY248" s="117"/>
      <c r="AZ248" s="117"/>
      <c r="BA248" s="117"/>
      <c r="BB248" s="117"/>
      <c r="BC248" s="117"/>
      <c r="BD248" s="117"/>
      <c r="BE248" s="117"/>
      <c r="BF248" s="117"/>
      <c r="BG248" s="117"/>
      <c r="BH248" s="117"/>
      <c r="BI248" s="117"/>
      <c r="BJ248" s="117"/>
      <c r="BK248" s="117"/>
      <c r="BL248" s="117"/>
      <c r="BM248" s="117"/>
      <c r="BN248" s="117"/>
      <c r="BO248" s="117"/>
      <c r="BP248" s="117"/>
      <c r="BQ248" s="117"/>
      <c r="BR248" s="117"/>
      <c r="BS248" s="117"/>
      <c r="BT248" s="117"/>
      <c r="BU248" s="117"/>
      <c r="BV248" s="117"/>
      <c r="BW248" s="117"/>
      <c r="BX248" s="117"/>
      <c r="BY248" s="117"/>
      <c r="BZ248" s="117"/>
      <c r="CA248" s="117"/>
      <c r="CB248" s="117"/>
      <c r="CC248" s="117"/>
      <c r="CD248" s="117"/>
      <c r="CE248" s="117"/>
    </row>
    <row r="249" spans="2:83" s="86" customFormat="1" x14ac:dyDescent="0.2">
      <c r="B249" s="117"/>
      <c r="C249" s="117"/>
      <c r="D249" s="117"/>
      <c r="E249" s="117"/>
      <c r="F249" s="117"/>
      <c r="G249" s="117"/>
      <c r="H249" s="117"/>
      <c r="I249" s="117"/>
      <c r="J249" s="117"/>
      <c r="K249" s="6"/>
      <c r="L249" s="6"/>
      <c r="M249" s="6"/>
      <c r="N249" s="117"/>
      <c r="O249" s="117"/>
      <c r="P249" s="117"/>
      <c r="Q249" s="117"/>
      <c r="R249" s="117"/>
      <c r="S249" s="117"/>
      <c r="T249" s="117"/>
      <c r="U249" s="117"/>
      <c r="V249" s="117"/>
      <c r="W249" s="117"/>
      <c r="X249" s="117"/>
      <c r="Y249" s="117"/>
      <c r="Z249" s="117"/>
      <c r="AA249" s="117"/>
      <c r="AB249" s="117"/>
      <c r="AC249" s="117"/>
      <c r="AD249" s="117"/>
      <c r="AE249" s="117"/>
      <c r="AF249" s="117"/>
      <c r="AG249" s="117"/>
      <c r="AH249" s="117"/>
      <c r="AI249" s="117"/>
      <c r="AJ249" s="117"/>
      <c r="AK249" s="117"/>
      <c r="AL249" s="117"/>
      <c r="AM249" s="117"/>
      <c r="AN249" s="117"/>
      <c r="AO249" s="117"/>
      <c r="AP249" s="117"/>
      <c r="AQ249" s="117"/>
      <c r="AR249" s="117"/>
      <c r="AS249" s="117"/>
      <c r="AT249" s="117"/>
      <c r="AU249" s="117"/>
      <c r="AV249" s="117"/>
      <c r="AW249" s="117"/>
      <c r="AX249" s="117"/>
      <c r="AY249" s="117"/>
      <c r="AZ249" s="117"/>
      <c r="BA249" s="117"/>
      <c r="BB249" s="117"/>
      <c r="BC249" s="117"/>
      <c r="BD249" s="117"/>
      <c r="BE249" s="117"/>
      <c r="BF249" s="117"/>
      <c r="BG249" s="117"/>
      <c r="BH249" s="117"/>
      <c r="BI249" s="117"/>
      <c r="BJ249" s="117"/>
      <c r="BK249" s="117"/>
      <c r="BL249" s="117"/>
      <c r="BM249" s="117"/>
      <c r="BN249" s="117"/>
      <c r="BO249" s="117"/>
      <c r="BP249" s="117"/>
      <c r="BQ249" s="117"/>
      <c r="BR249" s="117"/>
      <c r="BS249" s="117"/>
      <c r="BT249" s="117"/>
      <c r="BU249" s="117"/>
      <c r="BV249" s="117"/>
      <c r="BW249" s="117"/>
      <c r="BX249" s="117"/>
      <c r="BY249" s="117"/>
      <c r="BZ249" s="117"/>
      <c r="CA249" s="117"/>
      <c r="CB249" s="117"/>
      <c r="CC249" s="117"/>
      <c r="CD249" s="117"/>
      <c r="CE249" s="117"/>
    </row>
    <row r="250" spans="2:83" s="86" customFormat="1" x14ac:dyDescent="0.2">
      <c r="B250" s="117"/>
      <c r="C250" s="117"/>
      <c r="D250" s="117"/>
      <c r="E250" s="117"/>
      <c r="F250" s="117"/>
      <c r="G250" s="117"/>
      <c r="H250" s="117"/>
      <c r="I250" s="117"/>
      <c r="J250" s="117"/>
      <c r="K250" s="6"/>
      <c r="L250" s="6"/>
      <c r="M250" s="6"/>
      <c r="N250" s="117"/>
      <c r="O250" s="117"/>
      <c r="P250" s="117"/>
      <c r="Q250" s="117"/>
      <c r="R250" s="117"/>
      <c r="S250" s="117"/>
      <c r="T250" s="117"/>
      <c r="U250" s="117"/>
      <c r="V250" s="117"/>
      <c r="W250" s="117"/>
      <c r="X250" s="117"/>
      <c r="Y250" s="117"/>
      <c r="Z250" s="117"/>
      <c r="AA250" s="117"/>
      <c r="AB250" s="117"/>
      <c r="AC250" s="117"/>
      <c r="AD250" s="117"/>
      <c r="AE250" s="117"/>
      <c r="AF250" s="117"/>
      <c r="AG250" s="117"/>
      <c r="AH250" s="117"/>
      <c r="AI250" s="117"/>
      <c r="AJ250" s="117"/>
      <c r="AK250" s="117"/>
      <c r="AL250" s="117"/>
      <c r="AM250" s="117"/>
      <c r="AN250" s="117"/>
      <c r="AO250" s="117"/>
      <c r="AP250" s="117"/>
      <c r="AQ250" s="117"/>
      <c r="AR250" s="117"/>
      <c r="AS250" s="117"/>
      <c r="AT250" s="117"/>
      <c r="AU250" s="117"/>
      <c r="AV250" s="117"/>
      <c r="AW250" s="117"/>
      <c r="AX250" s="117"/>
      <c r="AY250" s="117"/>
      <c r="AZ250" s="117"/>
      <c r="BA250" s="117"/>
      <c r="BB250" s="117"/>
      <c r="BC250" s="117"/>
      <c r="BD250" s="117"/>
      <c r="BE250" s="117"/>
      <c r="BF250" s="117"/>
      <c r="BG250" s="117"/>
      <c r="BH250" s="117"/>
      <c r="BI250" s="117"/>
      <c r="BJ250" s="117"/>
      <c r="BK250" s="117"/>
      <c r="BL250" s="117"/>
      <c r="BM250" s="117"/>
      <c r="BN250" s="117"/>
      <c r="BO250" s="117"/>
      <c r="BP250" s="117"/>
      <c r="BQ250" s="117"/>
      <c r="BR250" s="117"/>
      <c r="BS250" s="117"/>
      <c r="BT250" s="117"/>
      <c r="BU250" s="117"/>
      <c r="BV250" s="117"/>
      <c r="BW250" s="117"/>
      <c r="BX250" s="117"/>
      <c r="BY250" s="117"/>
      <c r="BZ250" s="117"/>
      <c r="CA250" s="117"/>
      <c r="CB250" s="117"/>
      <c r="CC250" s="117"/>
      <c r="CD250" s="117"/>
      <c r="CE250" s="117"/>
    </row>
    <row r="251" spans="2:83" s="86" customFormat="1" x14ac:dyDescent="0.2">
      <c r="B251" s="117"/>
      <c r="C251" s="117"/>
      <c r="D251" s="117"/>
      <c r="E251" s="117"/>
      <c r="F251" s="117"/>
      <c r="G251" s="117"/>
      <c r="H251" s="117"/>
      <c r="I251" s="117"/>
      <c r="J251" s="117"/>
      <c r="K251" s="6"/>
      <c r="L251" s="6"/>
      <c r="M251" s="6"/>
      <c r="N251" s="117"/>
      <c r="O251" s="117"/>
      <c r="P251" s="117"/>
      <c r="Q251" s="117"/>
      <c r="R251" s="117"/>
      <c r="S251" s="117"/>
      <c r="T251" s="117"/>
      <c r="U251" s="117"/>
      <c r="V251" s="117"/>
      <c r="W251" s="117"/>
      <c r="X251" s="117"/>
      <c r="Y251" s="117"/>
      <c r="Z251" s="117"/>
      <c r="AA251" s="117"/>
      <c r="AB251" s="117"/>
      <c r="AC251" s="117"/>
      <c r="AD251" s="117"/>
      <c r="AE251" s="117"/>
      <c r="AF251" s="117"/>
      <c r="AG251" s="117"/>
      <c r="AH251" s="117"/>
      <c r="AI251" s="117"/>
      <c r="AJ251" s="117"/>
      <c r="AK251" s="117"/>
      <c r="AL251" s="117"/>
      <c r="AM251" s="117"/>
      <c r="AN251" s="117"/>
      <c r="AO251" s="117"/>
      <c r="AP251" s="117"/>
      <c r="AQ251" s="117"/>
      <c r="AR251" s="117"/>
      <c r="AS251" s="117"/>
      <c r="AT251" s="117"/>
      <c r="AU251" s="117"/>
      <c r="AV251" s="117"/>
      <c r="AW251" s="117"/>
      <c r="AX251" s="117"/>
      <c r="AY251" s="117"/>
      <c r="AZ251" s="117"/>
      <c r="BA251" s="117"/>
      <c r="BB251" s="117"/>
      <c r="BC251" s="117"/>
      <c r="BD251" s="117"/>
      <c r="BE251" s="117"/>
      <c r="BF251" s="117"/>
      <c r="BG251" s="117"/>
      <c r="BH251" s="117"/>
      <c r="BI251" s="117"/>
      <c r="BJ251" s="117"/>
      <c r="BK251" s="117"/>
      <c r="BL251" s="117"/>
      <c r="BM251" s="117"/>
      <c r="BN251" s="117"/>
      <c r="BO251" s="117"/>
      <c r="BP251" s="117"/>
      <c r="BQ251" s="117"/>
      <c r="BR251" s="117"/>
      <c r="BS251" s="117"/>
      <c r="BT251" s="117"/>
      <c r="BU251" s="117"/>
      <c r="BV251" s="117"/>
      <c r="BW251" s="117"/>
      <c r="BX251" s="117"/>
      <c r="BY251" s="117"/>
      <c r="BZ251" s="117"/>
      <c r="CA251" s="117"/>
      <c r="CB251" s="117"/>
      <c r="CC251" s="117"/>
      <c r="CD251" s="117"/>
      <c r="CE251" s="117"/>
    </row>
    <row r="252" spans="2:83" s="86" customFormat="1" x14ac:dyDescent="0.2">
      <c r="B252" s="117"/>
      <c r="C252" s="117"/>
      <c r="D252" s="117"/>
      <c r="E252" s="117"/>
      <c r="F252" s="117"/>
      <c r="G252" s="117"/>
      <c r="H252" s="117"/>
      <c r="I252" s="117"/>
      <c r="J252" s="117"/>
      <c r="K252" s="6"/>
      <c r="L252" s="6"/>
      <c r="M252" s="6"/>
      <c r="N252" s="117"/>
      <c r="O252" s="117"/>
      <c r="P252" s="117"/>
      <c r="Q252" s="117"/>
      <c r="R252" s="117"/>
      <c r="S252" s="117"/>
      <c r="T252" s="117"/>
      <c r="U252" s="117"/>
      <c r="V252" s="117"/>
      <c r="W252" s="117"/>
      <c r="X252" s="117"/>
      <c r="Y252" s="117"/>
      <c r="Z252" s="117"/>
      <c r="AA252" s="117"/>
      <c r="AB252" s="117"/>
      <c r="AC252" s="117"/>
      <c r="AD252" s="117"/>
      <c r="AE252" s="117"/>
      <c r="AF252" s="117"/>
      <c r="AG252" s="117"/>
      <c r="AH252" s="117"/>
      <c r="AI252" s="117"/>
      <c r="AJ252" s="117"/>
      <c r="AK252" s="117"/>
      <c r="AL252" s="117"/>
      <c r="AM252" s="117"/>
      <c r="AN252" s="117"/>
      <c r="AO252" s="117"/>
      <c r="AP252" s="117"/>
      <c r="AQ252" s="117"/>
      <c r="AR252" s="117"/>
      <c r="AS252" s="117"/>
      <c r="AT252" s="117"/>
      <c r="AU252" s="117"/>
      <c r="AV252" s="117"/>
      <c r="AW252" s="117"/>
      <c r="AX252" s="117"/>
      <c r="AY252" s="117"/>
      <c r="AZ252" s="117"/>
      <c r="BA252" s="117"/>
      <c r="BB252" s="117"/>
      <c r="BC252" s="117"/>
      <c r="BD252" s="117"/>
      <c r="BE252" s="117"/>
      <c r="BF252" s="117"/>
      <c r="BG252" s="117"/>
      <c r="BH252" s="117"/>
      <c r="BI252" s="117"/>
      <c r="BJ252" s="117"/>
      <c r="BK252" s="117"/>
      <c r="BL252" s="117"/>
      <c r="BM252" s="117"/>
      <c r="BN252" s="117"/>
      <c r="BO252" s="117"/>
      <c r="BP252" s="117"/>
      <c r="BQ252" s="117"/>
      <c r="BR252" s="117"/>
      <c r="BS252" s="117"/>
      <c r="BT252" s="117"/>
      <c r="BU252" s="117"/>
      <c r="BV252" s="117"/>
      <c r="BW252" s="117"/>
      <c r="BX252" s="117"/>
      <c r="BY252" s="117"/>
      <c r="BZ252" s="117"/>
      <c r="CA252" s="117"/>
      <c r="CB252" s="117"/>
      <c r="CC252" s="117"/>
      <c r="CD252" s="117"/>
      <c r="CE252" s="117"/>
    </row>
    <row r="253" spans="2:83" s="86" customFormat="1" x14ac:dyDescent="0.2">
      <c r="B253" s="117"/>
      <c r="C253" s="117"/>
      <c r="D253" s="117"/>
      <c r="E253" s="117"/>
      <c r="F253" s="117"/>
      <c r="G253" s="117"/>
      <c r="H253" s="117"/>
      <c r="I253" s="117"/>
      <c r="J253" s="117"/>
      <c r="K253" s="6"/>
      <c r="L253" s="6"/>
      <c r="M253" s="6"/>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c r="AI253" s="117"/>
      <c r="AJ253" s="117"/>
      <c r="AK253" s="117"/>
      <c r="AL253" s="117"/>
      <c r="AM253" s="117"/>
      <c r="AN253" s="117"/>
      <c r="AO253" s="117"/>
      <c r="AP253" s="117"/>
      <c r="AQ253" s="117"/>
      <c r="AR253" s="117"/>
      <c r="AS253" s="117"/>
      <c r="AT253" s="117"/>
      <c r="AU253" s="117"/>
      <c r="AV253" s="117"/>
      <c r="AW253" s="117"/>
      <c r="AX253" s="117"/>
      <c r="AY253" s="117"/>
      <c r="AZ253" s="117"/>
      <c r="BA253" s="117"/>
      <c r="BB253" s="117"/>
      <c r="BC253" s="117"/>
      <c r="BD253" s="117"/>
      <c r="BE253" s="117"/>
      <c r="BF253" s="117"/>
      <c r="BG253" s="117"/>
      <c r="BH253" s="117"/>
      <c r="BI253" s="117"/>
      <c r="BJ253" s="117"/>
      <c r="BK253" s="117"/>
      <c r="BL253" s="117"/>
      <c r="BM253" s="117"/>
      <c r="BN253" s="117"/>
      <c r="BO253" s="117"/>
      <c r="BP253" s="117"/>
      <c r="BQ253" s="117"/>
      <c r="BR253" s="117"/>
      <c r="BS253" s="117"/>
      <c r="BT253" s="117"/>
      <c r="BU253" s="117"/>
      <c r="BV253" s="117"/>
      <c r="BW253" s="117"/>
      <c r="BX253" s="117"/>
      <c r="BY253" s="117"/>
      <c r="BZ253" s="117"/>
      <c r="CA253" s="117"/>
      <c r="CB253" s="117"/>
      <c r="CC253" s="117"/>
      <c r="CD253" s="117"/>
      <c r="CE253" s="117"/>
    </row>
    <row r="254" spans="2:83" s="86" customFormat="1" x14ac:dyDescent="0.2">
      <c r="B254" s="117"/>
      <c r="C254" s="117"/>
      <c r="D254" s="117"/>
      <c r="E254" s="117"/>
      <c r="F254" s="117"/>
      <c r="G254" s="117"/>
      <c r="H254" s="117"/>
      <c r="I254" s="117"/>
      <c r="J254" s="117"/>
      <c r="K254" s="6"/>
      <c r="L254" s="6"/>
      <c r="M254" s="6"/>
      <c r="N254" s="117"/>
      <c r="O254" s="117"/>
      <c r="P254" s="117"/>
      <c r="Q254" s="117"/>
      <c r="R254" s="117"/>
      <c r="S254" s="117"/>
      <c r="T254" s="117"/>
      <c r="U254" s="117"/>
      <c r="V254" s="117"/>
      <c r="W254" s="117"/>
      <c r="X254" s="117"/>
      <c r="Y254" s="117"/>
      <c r="Z254" s="117"/>
      <c r="AA254" s="117"/>
      <c r="AB254" s="117"/>
      <c r="AC254" s="117"/>
      <c r="AD254" s="117"/>
      <c r="AE254" s="117"/>
      <c r="AF254" s="117"/>
      <c r="AG254" s="117"/>
      <c r="AH254" s="117"/>
      <c r="AI254" s="117"/>
      <c r="AJ254" s="117"/>
      <c r="AK254" s="117"/>
      <c r="AL254" s="117"/>
      <c r="AM254" s="117"/>
      <c r="AN254" s="117"/>
      <c r="AO254" s="117"/>
      <c r="AP254" s="117"/>
      <c r="AQ254" s="117"/>
      <c r="AR254" s="117"/>
      <c r="AS254" s="117"/>
      <c r="AT254" s="117"/>
      <c r="AU254" s="117"/>
      <c r="AV254" s="117"/>
      <c r="AW254" s="117"/>
      <c r="AX254" s="117"/>
      <c r="AY254" s="117"/>
      <c r="AZ254" s="117"/>
      <c r="BA254" s="117"/>
      <c r="BB254" s="117"/>
      <c r="BC254" s="117"/>
      <c r="BD254" s="117"/>
      <c r="BE254" s="117"/>
      <c r="BF254" s="117"/>
      <c r="BG254" s="117"/>
      <c r="BH254" s="117"/>
      <c r="BI254" s="117"/>
      <c r="BJ254" s="117"/>
      <c r="BK254" s="117"/>
      <c r="BL254" s="117"/>
      <c r="BM254" s="117"/>
      <c r="BN254" s="117"/>
      <c r="BO254" s="117"/>
      <c r="BP254" s="117"/>
      <c r="BQ254" s="117"/>
      <c r="BR254" s="117"/>
      <c r="BS254" s="117"/>
      <c r="BT254" s="117"/>
      <c r="BU254" s="117"/>
      <c r="BV254" s="117"/>
      <c r="BW254" s="117"/>
      <c r="BX254" s="117"/>
      <c r="BY254" s="117"/>
      <c r="BZ254" s="117"/>
      <c r="CA254" s="117"/>
      <c r="CB254" s="117"/>
      <c r="CC254" s="117"/>
      <c r="CD254" s="117"/>
      <c r="CE254" s="117"/>
    </row>
    <row r="255" spans="2:83" s="86" customFormat="1" x14ac:dyDescent="0.2">
      <c r="B255" s="117"/>
      <c r="C255" s="117"/>
      <c r="D255" s="117"/>
      <c r="E255" s="117"/>
      <c r="F255" s="117"/>
      <c r="G255" s="117"/>
      <c r="H255" s="117"/>
      <c r="I255" s="117"/>
      <c r="J255" s="117"/>
      <c r="K255" s="6"/>
      <c r="L255" s="6"/>
      <c r="M255" s="6"/>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c r="AI255" s="117"/>
      <c r="AJ255" s="117"/>
      <c r="AK255" s="117"/>
      <c r="AL255" s="117"/>
      <c r="AM255" s="117"/>
      <c r="AN255" s="117"/>
      <c r="AO255" s="117"/>
      <c r="AP255" s="117"/>
      <c r="AQ255" s="117"/>
      <c r="AR255" s="117"/>
      <c r="AS255" s="117"/>
      <c r="AT255" s="117"/>
      <c r="AU255" s="117"/>
      <c r="AV255" s="117"/>
      <c r="AW255" s="117"/>
      <c r="AX255" s="117"/>
      <c r="AY255" s="117"/>
      <c r="AZ255" s="117"/>
      <c r="BA255" s="117"/>
      <c r="BB255" s="117"/>
      <c r="BC255" s="117"/>
      <c r="BD255" s="117"/>
      <c r="BE255" s="117"/>
      <c r="BF255" s="117"/>
      <c r="BG255" s="117"/>
      <c r="BH255" s="117"/>
      <c r="BI255" s="117"/>
      <c r="BJ255" s="117"/>
      <c r="BK255" s="117"/>
      <c r="BL255" s="117"/>
      <c r="BM255" s="117"/>
      <c r="BN255" s="117"/>
      <c r="BO255" s="117"/>
      <c r="BP255" s="117"/>
      <c r="BQ255" s="117"/>
      <c r="BR255" s="117"/>
      <c r="BS255" s="117"/>
      <c r="BT255" s="117"/>
      <c r="BU255" s="117"/>
      <c r="BV255" s="117"/>
      <c r="BW255" s="117"/>
      <c r="BX255" s="117"/>
      <c r="BY255" s="117"/>
      <c r="BZ255" s="117"/>
      <c r="CA255" s="117"/>
      <c r="CB255" s="117"/>
      <c r="CC255" s="117"/>
      <c r="CD255" s="117"/>
      <c r="CE255" s="117"/>
    </row>
    <row r="256" spans="2:83" s="86" customFormat="1" x14ac:dyDescent="0.2">
      <c r="B256" s="117"/>
      <c r="C256" s="117"/>
      <c r="D256" s="117"/>
      <c r="E256" s="117"/>
      <c r="F256" s="117"/>
      <c r="G256" s="117"/>
      <c r="H256" s="117"/>
      <c r="I256" s="117"/>
      <c r="J256" s="117"/>
      <c r="K256" s="6"/>
      <c r="L256" s="6"/>
      <c r="M256" s="6"/>
      <c r="N256" s="117"/>
      <c r="O256" s="117"/>
      <c r="P256" s="117"/>
      <c r="Q256" s="117"/>
      <c r="R256" s="117"/>
      <c r="S256" s="117"/>
      <c r="T256" s="117"/>
      <c r="U256" s="117"/>
      <c r="V256" s="117"/>
      <c r="W256" s="117"/>
      <c r="X256" s="117"/>
      <c r="Y256" s="117"/>
      <c r="Z256" s="117"/>
      <c r="AA256" s="117"/>
      <c r="AB256" s="117"/>
      <c r="AC256" s="117"/>
      <c r="AD256" s="117"/>
      <c r="AE256" s="117"/>
      <c r="AF256" s="117"/>
      <c r="AG256" s="117"/>
      <c r="AH256" s="117"/>
      <c r="AI256" s="117"/>
      <c r="AJ256" s="117"/>
      <c r="AK256" s="117"/>
      <c r="AL256" s="117"/>
      <c r="AM256" s="117"/>
      <c r="AN256" s="117"/>
      <c r="AO256" s="117"/>
      <c r="AP256" s="117"/>
      <c r="AQ256" s="117"/>
      <c r="AR256" s="117"/>
      <c r="AS256" s="117"/>
      <c r="AT256" s="117"/>
      <c r="AU256" s="117"/>
      <c r="AV256" s="117"/>
      <c r="AW256" s="117"/>
      <c r="AX256" s="117"/>
      <c r="AY256" s="117"/>
      <c r="AZ256" s="117"/>
      <c r="BA256" s="117"/>
      <c r="BB256" s="117"/>
      <c r="BC256" s="117"/>
      <c r="BD256" s="117"/>
      <c r="BE256" s="117"/>
      <c r="BF256" s="117"/>
      <c r="BG256" s="117"/>
      <c r="BH256" s="117"/>
      <c r="BI256" s="117"/>
      <c r="BJ256" s="117"/>
      <c r="BK256" s="117"/>
      <c r="BL256" s="117"/>
      <c r="BM256" s="117"/>
      <c r="BN256" s="117"/>
      <c r="BO256" s="117"/>
      <c r="BP256" s="117"/>
      <c r="BQ256" s="117"/>
      <c r="BR256" s="117"/>
      <c r="BS256" s="117"/>
      <c r="BT256" s="117"/>
      <c r="BU256" s="117"/>
      <c r="BV256" s="117"/>
      <c r="BW256" s="117"/>
      <c r="BX256" s="117"/>
      <c r="BY256" s="117"/>
      <c r="BZ256" s="117"/>
      <c r="CA256" s="117"/>
      <c r="CB256" s="117"/>
      <c r="CC256" s="117"/>
      <c r="CD256" s="117"/>
      <c r="CE256" s="117"/>
    </row>
    <row r="257" spans="2:83" s="86" customFormat="1" x14ac:dyDescent="0.2">
      <c r="B257" s="117"/>
      <c r="C257" s="117"/>
      <c r="D257" s="117"/>
      <c r="E257" s="117"/>
      <c r="F257" s="117"/>
      <c r="G257" s="117"/>
      <c r="H257" s="117"/>
      <c r="I257" s="117"/>
      <c r="J257" s="117"/>
      <c r="K257" s="6"/>
      <c r="L257" s="6"/>
      <c r="M257" s="6"/>
      <c r="N257" s="117"/>
      <c r="O257" s="117"/>
      <c r="P257" s="117"/>
      <c r="Q257" s="117"/>
      <c r="R257" s="117"/>
      <c r="S257" s="117"/>
      <c r="T257" s="117"/>
      <c r="U257" s="117"/>
      <c r="V257" s="117"/>
      <c r="W257" s="117"/>
      <c r="X257" s="117"/>
      <c r="Y257" s="117"/>
      <c r="Z257" s="117"/>
      <c r="AA257" s="117"/>
      <c r="AB257" s="117"/>
      <c r="AC257" s="117"/>
      <c r="AD257" s="117"/>
      <c r="AE257" s="117"/>
      <c r="AF257" s="117"/>
      <c r="AG257" s="117"/>
      <c r="AH257" s="117"/>
      <c r="AI257" s="117"/>
      <c r="AJ257" s="117"/>
      <c r="AK257" s="117"/>
      <c r="AL257" s="117"/>
      <c r="AM257" s="117"/>
      <c r="AN257" s="117"/>
      <c r="AO257" s="117"/>
      <c r="AP257" s="117"/>
      <c r="AQ257" s="117"/>
      <c r="AR257" s="117"/>
      <c r="AS257" s="117"/>
      <c r="AT257" s="117"/>
      <c r="AU257" s="117"/>
      <c r="AV257" s="117"/>
      <c r="AW257" s="117"/>
      <c r="AX257" s="117"/>
      <c r="AY257" s="117"/>
      <c r="AZ257" s="117"/>
      <c r="BA257" s="117"/>
      <c r="BB257" s="117"/>
      <c r="BC257" s="117"/>
      <c r="BD257" s="117"/>
      <c r="BE257" s="117"/>
      <c r="BF257" s="117"/>
      <c r="BG257" s="117"/>
      <c r="BH257" s="117"/>
      <c r="BI257" s="117"/>
      <c r="BJ257" s="117"/>
      <c r="BK257" s="117"/>
      <c r="BL257" s="117"/>
      <c r="BM257" s="117"/>
      <c r="BN257" s="117"/>
      <c r="BO257" s="117"/>
      <c r="BP257" s="117"/>
      <c r="BQ257" s="117"/>
      <c r="BR257" s="117"/>
      <c r="BS257" s="117"/>
      <c r="BT257" s="117"/>
      <c r="BU257" s="117"/>
      <c r="BV257" s="117"/>
      <c r="BW257" s="117"/>
      <c r="BX257" s="117"/>
      <c r="BY257" s="117"/>
      <c r="BZ257" s="117"/>
      <c r="CA257" s="117"/>
      <c r="CB257" s="117"/>
      <c r="CC257" s="117"/>
      <c r="CD257" s="117"/>
      <c r="CE257" s="117"/>
    </row>
    <row r="258" spans="2:83" s="86" customFormat="1" x14ac:dyDescent="0.2">
      <c r="B258" s="117"/>
      <c r="C258" s="117"/>
      <c r="D258" s="117"/>
      <c r="E258" s="117"/>
      <c r="F258" s="117"/>
      <c r="G258" s="117"/>
      <c r="H258" s="117"/>
      <c r="I258" s="117"/>
      <c r="J258" s="117"/>
      <c r="K258" s="6"/>
      <c r="L258" s="6"/>
      <c r="M258" s="6"/>
      <c r="N258" s="117"/>
      <c r="O258" s="117"/>
      <c r="P258" s="117"/>
      <c r="Q258" s="117"/>
      <c r="R258" s="117"/>
      <c r="S258" s="117"/>
      <c r="T258" s="117"/>
      <c r="U258" s="117"/>
      <c r="V258" s="117"/>
      <c r="W258" s="117"/>
      <c r="X258" s="117"/>
      <c r="Y258" s="117"/>
      <c r="Z258" s="117"/>
      <c r="AA258" s="117"/>
      <c r="AB258" s="117"/>
      <c r="AC258" s="117"/>
      <c r="AD258" s="117"/>
      <c r="AE258" s="117"/>
      <c r="AF258" s="117"/>
      <c r="AG258" s="117"/>
      <c r="AH258" s="117"/>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c r="BD258" s="117"/>
      <c r="BE258" s="117"/>
      <c r="BF258" s="117"/>
      <c r="BG258" s="117"/>
      <c r="BH258" s="117"/>
      <c r="BI258" s="117"/>
      <c r="BJ258" s="117"/>
      <c r="BK258" s="117"/>
      <c r="BL258" s="117"/>
      <c r="BM258" s="117"/>
      <c r="BN258" s="117"/>
      <c r="BO258" s="117"/>
      <c r="BP258" s="117"/>
      <c r="BQ258" s="117"/>
      <c r="BR258" s="117"/>
      <c r="BS258" s="117"/>
      <c r="BT258" s="117"/>
      <c r="BU258" s="117"/>
      <c r="BV258" s="117"/>
      <c r="BW258" s="117"/>
      <c r="BX258" s="117"/>
      <c r="BY258" s="117"/>
      <c r="BZ258" s="117"/>
      <c r="CA258" s="117"/>
      <c r="CB258" s="117"/>
      <c r="CC258" s="117"/>
      <c r="CD258" s="117"/>
      <c r="CE258" s="117"/>
    </row>
    <row r="259" spans="2:83" s="86" customFormat="1" x14ac:dyDescent="0.2">
      <c r="B259" s="117"/>
      <c r="C259" s="117"/>
      <c r="D259" s="117"/>
      <c r="E259" s="117"/>
      <c r="F259" s="117"/>
      <c r="G259" s="117"/>
      <c r="H259" s="117"/>
      <c r="I259" s="117"/>
      <c r="J259" s="117"/>
      <c r="K259" s="6"/>
      <c r="L259" s="6"/>
      <c r="M259" s="6"/>
      <c r="N259" s="117"/>
      <c r="O259" s="117"/>
      <c r="P259" s="117"/>
      <c r="Q259" s="117"/>
      <c r="R259" s="117"/>
      <c r="S259" s="117"/>
      <c r="T259" s="117"/>
      <c r="U259" s="117"/>
      <c r="V259" s="117"/>
      <c r="W259" s="117"/>
      <c r="X259" s="117"/>
      <c r="Y259" s="117"/>
      <c r="Z259" s="117"/>
      <c r="AA259" s="117"/>
      <c r="AB259" s="117"/>
      <c r="AC259" s="117"/>
      <c r="AD259" s="117"/>
      <c r="AE259" s="117"/>
      <c r="AF259" s="117"/>
      <c r="AG259" s="117"/>
      <c r="AH259" s="117"/>
      <c r="AI259" s="117"/>
      <c r="AJ259" s="117"/>
      <c r="AK259" s="117"/>
      <c r="AL259" s="117"/>
      <c r="AM259" s="117"/>
      <c r="AN259" s="117"/>
      <c r="AO259" s="117"/>
      <c r="AP259" s="117"/>
      <c r="AQ259" s="117"/>
      <c r="AR259" s="117"/>
      <c r="AS259" s="117"/>
      <c r="AT259" s="117"/>
      <c r="AU259" s="117"/>
      <c r="AV259" s="117"/>
      <c r="AW259" s="117"/>
      <c r="AX259" s="117"/>
      <c r="AY259" s="117"/>
      <c r="AZ259" s="117"/>
      <c r="BA259" s="117"/>
      <c r="BB259" s="117"/>
      <c r="BC259" s="117"/>
      <c r="BD259" s="117"/>
      <c r="BE259" s="117"/>
      <c r="BF259" s="117"/>
      <c r="BG259" s="117"/>
      <c r="BH259" s="117"/>
      <c r="BI259" s="117"/>
      <c r="BJ259" s="117"/>
      <c r="BK259" s="117"/>
      <c r="BL259" s="117"/>
      <c r="BM259" s="117"/>
      <c r="BN259" s="117"/>
      <c r="BO259" s="117"/>
      <c r="BP259" s="117"/>
      <c r="BQ259" s="117"/>
      <c r="BR259" s="117"/>
      <c r="BS259" s="117"/>
      <c r="BT259" s="117"/>
      <c r="BU259" s="117"/>
      <c r="BV259" s="117"/>
      <c r="BW259" s="117"/>
      <c r="BX259" s="117"/>
      <c r="BY259" s="117"/>
      <c r="BZ259" s="117"/>
      <c r="CA259" s="117"/>
      <c r="CB259" s="117"/>
      <c r="CC259" s="117"/>
      <c r="CD259" s="117"/>
      <c r="CE259" s="117"/>
    </row>
    <row r="260" spans="2:83" s="86" customFormat="1" x14ac:dyDescent="0.2">
      <c r="B260" s="117"/>
      <c r="C260" s="117"/>
      <c r="D260" s="117"/>
      <c r="E260" s="117"/>
      <c r="F260" s="117"/>
      <c r="G260" s="117"/>
      <c r="H260" s="117"/>
      <c r="I260" s="117"/>
      <c r="J260" s="117"/>
      <c r="K260" s="6"/>
      <c r="L260" s="6"/>
      <c r="M260" s="6"/>
      <c r="N260" s="117"/>
      <c r="O260" s="117"/>
      <c r="P260" s="117"/>
      <c r="Q260" s="117"/>
      <c r="R260" s="117"/>
      <c r="S260" s="117"/>
      <c r="T260" s="117"/>
      <c r="U260" s="117"/>
      <c r="V260" s="117"/>
      <c r="W260" s="117"/>
      <c r="X260" s="117"/>
      <c r="Y260" s="117"/>
      <c r="Z260" s="117"/>
      <c r="AA260" s="117"/>
      <c r="AB260" s="117"/>
      <c r="AC260" s="117"/>
      <c r="AD260" s="117"/>
      <c r="AE260" s="117"/>
      <c r="AF260" s="117"/>
      <c r="AG260" s="117"/>
      <c r="AH260" s="117"/>
      <c r="AI260" s="117"/>
      <c r="AJ260" s="117"/>
      <c r="AK260" s="117"/>
      <c r="AL260" s="117"/>
      <c r="AM260" s="117"/>
      <c r="AN260" s="117"/>
      <c r="AO260" s="117"/>
      <c r="AP260" s="117"/>
      <c r="AQ260" s="117"/>
      <c r="AR260" s="117"/>
      <c r="AS260" s="117"/>
      <c r="AT260" s="117"/>
      <c r="AU260" s="117"/>
      <c r="AV260" s="117"/>
      <c r="AW260" s="117"/>
      <c r="AX260" s="117"/>
      <c r="AY260" s="117"/>
      <c r="AZ260" s="117"/>
      <c r="BA260" s="117"/>
      <c r="BB260" s="117"/>
      <c r="BC260" s="117"/>
      <c r="BD260" s="117"/>
      <c r="BE260" s="117"/>
      <c r="BF260" s="117"/>
      <c r="BG260" s="117"/>
      <c r="BH260" s="117"/>
      <c r="BI260" s="117"/>
      <c r="BJ260" s="117"/>
      <c r="BK260" s="117"/>
      <c r="BL260" s="117"/>
      <c r="BM260" s="117"/>
      <c r="BN260" s="117"/>
      <c r="BO260" s="117"/>
      <c r="BP260" s="117"/>
      <c r="BQ260" s="117"/>
      <c r="BR260" s="117"/>
      <c r="BS260" s="117"/>
      <c r="BT260" s="117"/>
      <c r="BU260" s="117"/>
      <c r="BV260" s="117"/>
      <c r="BW260" s="117"/>
      <c r="BX260" s="117"/>
      <c r="BY260" s="117"/>
      <c r="BZ260" s="117"/>
      <c r="CA260" s="117"/>
      <c r="CB260" s="117"/>
      <c r="CC260" s="117"/>
      <c r="CD260" s="117"/>
      <c r="CE260" s="117"/>
    </row>
    <row r="261" spans="2:83" s="86" customFormat="1" x14ac:dyDescent="0.2">
      <c r="B261" s="117"/>
      <c r="C261" s="117"/>
      <c r="D261" s="117"/>
      <c r="E261" s="117"/>
      <c r="F261" s="117"/>
      <c r="G261" s="117"/>
      <c r="H261" s="117"/>
      <c r="I261" s="117"/>
      <c r="J261" s="117"/>
      <c r="K261" s="6"/>
      <c r="L261" s="6"/>
      <c r="M261" s="6"/>
      <c r="N261" s="117"/>
      <c r="O261" s="117"/>
      <c r="P261" s="117"/>
      <c r="Q261" s="117"/>
      <c r="R261" s="117"/>
      <c r="S261" s="117"/>
      <c r="T261" s="117"/>
      <c r="U261" s="117"/>
      <c r="V261" s="117"/>
      <c r="W261" s="117"/>
      <c r="X261" s="117"/>
      <c r="Y261" s="117"/>
      <c r="Z261" s="117"/>
      <c r="AA261" s="117"/>
      <c r="AB261" s="117"/>
      <c r="AC261" s="117"/>
      <c r="AD261" s="117"/>
      <c r="AE261" s="117"/>
      <c r="AF261" s="117"/>
      <c r="AG261" s="117"/>
      <c r="AH261" s="117"/>
      <c r="AI261" s="117"/>
      <c r="AJ261" s="117"/>
      <c r="AK261" s="117"/>
      <c r="AL261" s="117"/>
      <c r="AM261" s="117"/>
      <c r="AN261" s="117"/>
      <c r="AO261" s="117"/>
      <c r="AP261" s="117"/>
      <c r="AQ261" s="117"/>
      <c r="AR261" s="117"/>
      <c r="AS261" s="117"/>
      <c r="AT261" s="117"/>
      <c r="AU261" s="117"/>
      <c r="AV261" s="117"/>
      <c r="AW261" s="117"/>
      <c r="AX261" s="117"/>
      <c r="AY261" s="117"/>
      <c r="AZ261" s="117"/>
      <c r="BA261" s="117"/>
      <c r="BB261" s="117"/>
      <c r="BC261" s="117"/>
      <c r="BD261" s="117"/>
      <c r="BE261" s="117"/>
      <c r="BF261" s="117"/>
      <c r="BG261" s="117"/>
      <c r="BH261" s="117"/>
      <c r="BI261" s="117"/>
      <c r="BJ261" s="117"/>
      <c r="BK261" s="117"/>
      <c r="BL261" s="117"/>
      <c r="BM261" s="117"/>
      <c r="BN261" s="117"/>
      <c r="BO261" s="117"/>
      <c r="BP261" s="117"/>
      <c r="BQ261" s="117"/>
      <c r="BR261" s="117"/>
      <c r="BS261" s="117"/>
      <c r="BT261" s="117"/>
      <c r="BU261" s="117"/>
      <c r="BV261" s="117"/>
      <c r="BW261" s="117"/>
      <c r="BX261" s="117"/>
      <c r="BY261" s="117"/>
      <c r="BZ261" s="117"/>
      <c r="CA261" s="117"/>
      <c r="CB261" s="117"/>
      <c r="CC261" s="117"/>
      <c r="CD261" s="117"/>
      <c r="CE261" s="117"/>
    </row>
    <row r="262" spans="2:83" s="86" customFormat="1" x14ac:dyDescent="0.2">
      <c r="B262" s="117"/>
      <c r="C262" s="117"/>
      <c r="D262" s="117"/>
      <c r="E262" s="117"/>
      <c r="F262" s="117"/>
      <c r="G262" s="117"/>
      <c r="H262" s="117"/>
      <c r="I262" s="117"/>
      <c r="J262" s="117"/>
      <c r="K262" s="6"/>
      <c r="L262" s="6"/>
      <c r="M262" s="6"/>
      <c r="N262" s="117"/>
      <c r="O262" s="117"/>
      <c r="P262" s="117"/>
      <c r="Q262" s="117"/>
      <c r="R262" s="117"/>
      <c r="S262" s="117"/>
      <c r="T262" s="117"/>
      <c r="U262" s="117"/>
      <c r="V262" s="117"/>
      <c r="W262" s="117"/>
      <c r="X262" s="117"/>
      <c r="Y262" s="117"/>
      <c r="Z262" s="117"/>
      <c r="AA262" s="117"/>
      <c r="AB262" s="117"/>
      <c r="AC262" s="117"/>
      <c r="AD262" s="117"/>
      <c r="AE262" s="117"/>
      <c r="AF262" s="117"/>
      <c r="AG262" s="117"/>
      <c r="AH262" s="117"/>
      <c r="AI262" s="117"/>
      <c r="AJ262" s="117"/>
      <c r="AK262" s="117"/>
      <c r="AL262" s="117"/>
      <c r="AM262" s="117"/>
      <c r="AN262" s="117"/>
      <c r="AO262" s="117"/>
      <c r="AP262" s="117"/>
      <c r="AQ262" s="117"/>
      <c r="AR262" s="117"/>
      <c r="AS262" s="117"/>
      <c r="AT262" s="117"/>
      <c r="AU262" s="117"/>
      <c r="AV262" s="117"/>
      <c r="AW262" s="117"/>
      <c r="AX262" s="117"/>
      <c r="AY262" s="117"/>
      <c r="AZ262" s="117"/>
      <c r="BA262" s="117"/>
      <c r="BB262" s="117"/>
      <c r="BC262" s="117"/>
      <c r="BD262" s="117"/>
      <c r="BE262" s="117"/>
      <c r="BF262" s="117"/>
      <c r="BG262" s="117"/>
      <c r="BH262" s="117"/>
      <c r="BI262" s="117"/>
      <c r="BJ262" s="117"/>
      <c r="BK262" s="117"/>
      <c r="BL262" s="117"/>
      <c r="BM262" s="117"/>
      <c r="BN262" s="117"/>
      <c r="BO262" s="117"/>
      <c r="BP262" s="117"/>
      <c r="BQ262" s="117"/>
      <c r="BR262" s="117"/>
      <c r="BS262" s="117"/>
      <c r="BT262" s="117"/>
      <c r="BU262" s="117"/>
      <c r="BV262" s="117"/>
      <c r="BW262" s="117"/>
      <c r="BX262" s="117"/>
      <c r="BY262" s="117"/>
      <c r="BZ262" s="117"/>
      <c r="CA262" s="117"/>
      <c r="CB262" s="117"/>
      <c r="CC262" s="117"/>
      <c r="CD262" s="117"/>
      <c r="CE262" s="117"/>
    </row>
    <row r="263" spans="2:83" s="86" customFormat="1" x14ac:dyDescent="0.2">
      <c r="B263" s="117"/>
      <c r="C263" s="117"/>
      <c r="D263" s="117"/>
      <c r="E263" s="117"/>
      <c r="F263" s="117"/>
      <c r="G263" s="117"/>
      <c r="H263" s="117"/>
      <c r="I263" s="117"/>
      <c r="J263" s="117"/>
      <c r="K263" s="6"/>
      <c r="L263" s="6"/>
      <c r="M263" s="6"/>
      <c r="N263" s="117"/>
      <c r="O263" s="117"/>
      <c r="P263" s="117"/>
      <c r="Q263" s="117"/>
      <c r="R263" s="117"/>
      <c r="S263" s="117"/>
      <c r="T263" s="117"/>
      <c r="U263" s="117"/>
      <c r="V263" s="117"/>
      <c r="W263" s="117"/>
      <c r="X263" s="117"/>
      <c r="Y263" s="117"/>
      <c r="Z263" s="117"/>
      <c r="AA263" s="117"/>
      <c r="AB263" s="117"/>
      <c r="AC263" s="117"/>
      <c r="AD263" s="117"/>
      <c r="AE263" s="117"/>
      <c r="AF263" s="117"/>
      <c r="AG263" s="117"/>
      <c r="AH263" s="117"/>
      <c r="AI263" s="117"/>
      <c r="AJ263" s="117"/>
      <c r="AK263" s="117"/>
      <c r="AL263" s="117"/>
      <c r="AM263" s="117"/>
      <c r="AN263" s="117"/>
      <c r="AO263" s="117"/>
      <c r="AP263" s="117"/>
      <c r="AQ263" s="117"/>
      <c r="AR263" s="117"/>
      <c r="AS263" s="117"/>
      <c r="AT263" s="117"/>
      <c r="AU263" s="117"/>
      <c r="AV263" s="117"/>
      <c r="AW263" s="117"/>
      <c r="AX263" s="117"/>
      <c r="AY263" s="117"/>
      <c r="AZ263" s="117"/>
      <c r="BA263" s="117"/>
      <c r="BB263" s="117"/>
      <c r="BC263" s="117"/>
      <c r="BD263" s="117"/>
      <c r="BE263" s="117"/>
      <c r="BF263" s="117"/>
      <c r="BG263" s="117"/>
      <c r="BH263" s="117"/>
      <c r="BI263" s="117"/>
      <c r="BJ263" s="117"/>
      <c r="BK263" s="117"/>
      <c r="BL263" s="117"/>
      <c r="BM263" s="117"/>
      <c r="BN263" s="117"/>
      <c r="BO263" s="117"/>
      <c r="BP263" s="117"/>
      <c r="BQ263" s="117"/>
      <c r="BR263" s="117"/>
      <c r="BS263" s="117"/>
      <c r="BT263" s="117"/>
      <c r="BU263" s="117"/>
      <c r="BV263" s="117"/>
      <c r="BW263" s="117"/>
      <c r="BX263" s="117"/>
      <c r="BY263" s="117"/>
      <c r="BZ263" s="117"/>
      <c r="CA263" s="117"/>
      <c r="CB263" s="117"/>
      <c r="CC263" s="117"/>
      <c r="CD263" s="117"/>
      <c r="CE263" s="117"/>
    </row>
    <row r="264" spans="2:83" s="86" customFormat="1" x14ac:dyDescent="0.2">
      <c r="B264" s="117"/>
      <c r="C264" s="117"/>
      <c r="D264" s="117"/>
      <c r="E264" s="117"/>
      <c r="F264" s="117"/>
      <c r="G264" s="117"/>
      <c r="H264" s="117"/>
      <c r="I264" s="117"/>
      <c r="J264" s="117"/>
      <c r="K264" s="6"/>
      <c r="L264" s="6"/>
      <c r="M264" s="6"/>
      <c r="N264" s="117"/>
      <c r="O264" s="117"/>
      <c r="P264" s="117"/>
      <c r="Q264" s="117"/>
      <c r="R264" s="117"/>
      <c r="S264" s="117"/>
      <c r="T264" s="117"/>
      <c r="U264" s="117"/>
      <c r="V264" s="117"/>
      <c r="W264" s="117"/>
      <c r="X264" s="117"/>
      <c r="Y264" s="117"/>
      <c r="Z264" s="117"/>
      <c r="AA264" s="117"/>
      <c r="AB264" s="117"/>
      <c r="AC264" s="117"/>
      <c r="AD264" s="117"/>
      <c r="AE264" s="117"/>
      <c r="AF264" s="117"/>
      <c r="AG264" s="117"/>
      <c r="AH264" s="117"/>
      <c r="AI264" s="117"/>
      <c r="AJ264" s="117"/>
      <c r="AK264" s="117"/>
      <c r="AL264" s="117"/>
      <c r="AM264" s="117"/>
      <c r="AN264" s="117"/>
      <c r="AO264" s="117"/>
      <c r="AP264" s="117"/>
      <c r="AQ264" s="117"/>
      <c r="AR264" s="117"/>
      <c r="AS264" s="117"/>
      <c r="AT264" s="117"/>
      <c r="AU264" s="117"/>
      <c r="AV264" s="117"/>
      <c r="AW264" s="117"/>
      <c r="AX264" s="117"/>
      <c r="AY264" s="117"/>
      <c r="AZ264" s="117"/>
      <c r="BA264" s="117"/>
      <c r="BB264" s="117"/>
      <c r="BC264" s="117"/>
      <c r="BD264" s="117"/>
      <c r="BE264" s="117"/>
      <c r="BF264" s="117"/>
      <c r="BG264" s="117"/>
      <c r="BH264" s="117"/>
      <c r="BI264" s="117"/>
      <c r="BJ264" s="117"/>
      <c r="BK264" s="117"/>
      <c r="BL264" s="117"/>
      <c r="BM264" s="117"/>
      <c r="BN264" s="117"/>
      <c r="BO264" s="117"/>
      <c r="BP264" s="117"/>
      <c r="BQ264" s="117"/>
      <c r="BR264" s="117"/>
      <c r="BS264" s="117"/>
      <c r="BT264" s="117"/>
      <c r="BU264" s="117"/>
      <c r="BV264" s="117"/>
      <c r="BW264" s="117"/>
      <c r="BX264" s="117"/>
      <c r="BY264" s="117"/>
      <c r="BZ264" s="117"/>
      <c r="CA264" s="117"/>
      <c r="CB264" s="117"/>
      <c r="CC264" s="117"/>
      <c r="CD264" s="117"/>
      <c r="CE264" s="117"/>
    </row>
    <row r="265" spans="2:83" s="86" customFormat="1" x14ac:dyDescent="0.2">
      <c r="B265" s="117"/>
      <c r="C265" s="117"/>
      <c r="D265" s="117"/>
      <c r="E265" s="117"/>
      <c r="F265" s="117"/>
      <c r="G265" s="117"/>
      <c r="H265" s="117"/>
      <c r="I265" s="117"/>
      <c r="J265" s="117"/>
      <c r="K265" s="6"/>
      <c r="L265" s="6"/>
      <c r="M265" s="6"/>
      <c r="N265" s="117"/>
      <c r="O265" s="117"/>
      <c r="P265" s="117"/>
      <c r="Q265" s="117"/>
      <c r="R265" s="117"/>
      <c r="S265" s="117"/>
      <c r="T265" s="117"/>
      <c r="U265" s="117"/>
      <c r="V265" s="117"/>
      <c r="W265" s="117"/>
      <c r="X265" s="117"/>
      <c r="Y265" s="117"/>
      <c r="Z265" s="117"/>
      <c r="AA265" s="117"/>
      <c r="AB265" s="117"/>
      <c r="AC265" s="117"/>
      <c r="AD265" s="117"/>
      <c r="AE265" s="117"/>
      <c r="AF265" s="117"/>
      <c r="AG265" s="117"/>
      <c r="AH265" s="117"/>
      <c r="AI265" s="117"/>
      <c r="AJ265" s="117"/>
      <c r="AK265" s="117"/>
      <c r="AL265" s="117"/>
      <c r="AM265" s="117"/>
      <c r="AN265" s="117"/>
      <c r="AO265" s="117"/>
      <c r="AP265" s="117"/>
      <c r="AQ265" s="117"/>
      <c r="AR265" s="117"/>
      <c r="AS265" s="117"/>
      <c r="AT265" s="117"/>
      <c r="AU265" s="117"/>
      <c r="AV265" s="117"/>
      <c r="AW265" s="117"/>
      <c r="AX265" s="117"/>
      <c r="AY265" s="117"/>
      <c r="AZ265" s="117"/>
      <c r="BA265" s="117"/>
      <c r="BB265" s="117"/>
      <c r="BC265" s="117"/>
      <c r="BD265" s="117"/>
      <c r="BE265" s="117"/>
      <c r="BF265" s="117"/>
      <c r="BG265" s="117"/>
      <c r="BH265" s="117"/>
      <c r="BI265" s="117"/>
      <c r="BJ265" s="117"/>
      <c r="BK265" s="117"/>
      <c r="BL265" s="117"/>
      <c r="BM265" s="117"/>
      <c r="BN265" s="117"/>
      <c r="BO265" s="117"/>
      <c r="BP265" s="117"/>
      <c r="BQ265" s="117"/>
      <c r="BR265" s="117"/>
      <c r="BS265" s="117"/>
      <c r="BT265" s="117"/>
      <c r="BU265" s="117"/>
      <c r="BV265" s="117"/>
      <c r="BW265" s="117"/>
      <c r="BX265" s="117"/>
      <c r="BY265" s="117"/>
      <c r="BZ265" s="117"/>
      <c r="CA265" s="117"/>
      <c r="CB265" s="117"/>
      <c r="CC265" s="117"/>
      <c r="CD265" s="117"/>
      <c r="CE265" s="117"/>
    </row>
    <row r="266" spans="2:83" s="86" customFormat="1" x14ac:dyDescent="0.2">
      <c r="B266" s="117"/>
      <c r="C266" s="117"/>
      <c r="D266" s="117"/>
      <c r="E266" s="117"/>
      <c r="F266" s="117"/>
      <c r="G266" s="117"/>
      <c r="H266" s="117"/>
      <c r="I266" s="117"/>
      <c r="J266" s="117"/>
      <c r="K266" s="6"/>
      <c r="L266" s="6"/>
      <c r="M266" s="6"/>
      <c r="N266" s="117"/>
      <c r="O266" s="117"/>
      <c r="P266" s="117"/>
      <c r="Q266" s="117"/>
      <c r="R266" s="117"/>
      <c r="S266" s="117"/>
      <c r="T266" s="117"/>
      <c r="U266" s="117"/>
      <c r="V266" s="117"/>
      <c r="W266" s="117"/>
      <c r="X266" s="117"/>
      <c r="Y266" s="117"/>
      <c r="Z266" s="117"/>
      <c r="AA266" s="117"/>
      <c r="AB266" s="117"/>
      <c r="AC266" s="117"/>
      <c r="AD266" s="117"/>
      <c r="AE266" s="117"/>
      <c r="AF266" s="117"/>
      <c r="AG266" s="117"/>
      <c r="AH266" s="117"/>
      <c r="AI266" s="117"/>
      <c r="AJ266" s="117"/>
      <c r="AK266" s="117"/>
      <c r="AL266" s="117"/>
      <c r="AM266" s="117"/>
      <c r="AN266" s="117"/>
      <c r="AO266" s="117"/>
      <c r="AP266" s="117"/>
      <c r="AQ266" s="117"/>
      <c r="AR266" s="117"/>
      <c r="AS266" s="117"/>
      <c r="AT266" s="117"/>
      <c r="AU266" s="117"/>
      <c r="AV266" s="117"/>
      <c r="AW266" s="117"/>
      <c r="AX266" s="117"/>
      <c r="AY266" s="117"/>
      <c r="AZ266" s="117"/>
      <c r="BA266" s="117"/>
      <c r="BB266" s="117"/>
      <c r="BC266" s="117"/>
      <c r="BD266" s="117"/>
      <c r="BE266" s="117"/>
      <c r="BF266" s="117"/>
      <c r="BG266" s="117"/>
      <c r="BH266" s="117"/>
      <c r="BI266" s="117"/>
      <c r="BJ266" s="117"/>
      <c r="BK266" s="117"/>
      <c r="BL266" s="117"/>
      <c r="BM266" s="117"/>
      <c r="BN266" s="117"/>
      <c r="BO266" s="117"/>
      <c r="BP266" s="117"/>
      <c r="BQ266" s="117"/>
      <c r="BR266" s="117"/>
      <c r="BS266" s="117"/>
      <c r="BT266" s="117"/>
      <c r="BU266" s="117"/>
      <c r="BV266" s="117"/>
      <c r="BW266" s="117"/>
      <c r="BX266" s="117"/>
      <c r="BY266" s="117"/>
      <c r="BZ266" s="117"/>
      <c r="CA266" s="117"/>
      <c r="CB266" s="117"/>
      <c r="CC266" s="117"/>
      <c r="CD266" s="117"/>
      <c r="CE266" s="117"/>
    </row>
    <row r="267" spans="2:83" s="86" customFormat="1" x14ac:dyDescent="0.2">
      <c r="B267" s="117"/>
      <c r="C267" s="117"/>
      <c r="D267" s="117"/>
      <c r="E267" s="117"/>
      <c r="F267" s="117"/>
      <c r="G267" s="117"/>
      <c r="H267" s="117"/>
      <c r="I267" s="117"/>
      <c r="J267" s="117"/>
      <c r="K267" s="6"/>
      <c r="L267" s="6"/>
      <c r="M267" s="6"/>
      <c r="N267" s="117"/>
      <c r="O267" s="117"/>
      <c r="P267" s="117"/>
      <c r="Q267" s="117"/>
      <c r="R267" s="117"/>
      <c r="S267" s="117"/>
      <c r="T267" s="117"/>
      <c r="U267" s="117"/>
      <c r="V267" s="117"/>
      <c r="W267" s="117"/>
      <c r="X267" s="117"/>
      <c r="Y267" s="117"/>
      <c r="Z267" s="117"/>
      <c r="AA267" s="117"/>
      <c r="AB267" s="117"/>
      <c r="AC267" s="117"/>
      <c r="AD267" s="117"/>
      <c r="AE267" s="117"/>
      <c r="AF267" s="117"/>
      <c r="AG267" s="117"/>
      <c r="AH267" s="117"/>
      <c r="AI267" s="117"/>
      <c r="AJ267" s="117"/>
      <c r="AK267" s="117"/>
      <c r="AL267" s="117"/>
      <c r="AM267" s="117"/>
      <c r="AN267" s="117"/>
      <c r="AO267" s="117"/>
      <c r="AP267" s="117"/>
      <c r="AQ267" s="117"/>
      <c r="AR267" s="117"/>
      <c r="AS267" s="117"/>
      <c r="AT267" s="117"/>
      <c r="AU267" s="117"/>
      <c r="AV267" s="117"/>
      <c r="AW267" s="117"/>
      <c r="AX267" s="117"/>
      <c r="AY267" s="117"/>
      <c r="AZ267" s="117"/>
      <c r="BA267" s="117"/>
      <c r="BB267" s="117"/>
      <c r="BC267" s="117"/>
      <c r="BD267" s="117"/>
      <c r="BE267" s="117"/>
      <c r="BF267" s="117"/>
      <c r="BG267" s="117"/>
      <c r="BH267" s="117"/>
      <c r="BI267" s="117"/>
      <c r="BJ267" s="117"/>
      <c r="BK267" s="117"/>
      <c r="BL267" s="117"/>
      <c r="BM267" s="117"/>
      <c r="BN267" s="117"/>
      <c r="BO267" s="117"/>
      <c r="BP267" s="117"/>
      <c r="BQ267" s="117"/>
      <c r="BR267" s="117"/>
      <c r="BS267" s="117"/>
      <c r="BT267" s="117"/>
      <c r="BU267" s="117"/>
      <c r="BV267" s="117"/>
      <c r="BW267" s="117"/>
      <c r="BX267" s="117"/>
      <c r="BY267" s="117"/>
      <c r="BZ267" s="117"/>
      <c r="CA267" s="117"/>
      <c r="CB267" s="117"/>
      <c r="CC267" s="117"/>
      <c r="CD267" s="117"/>
      <c r="CE267" s="117"/>
    </row>
    <row r="268" spans="2:83" s="86" customFormat="1" x14ac:dyDescent="0.2">
      <c r="B268" s="117"/>
      <c r="C268" s="117"/>
      <c r="D268" s="117"/>
      <c r="E268" s="117"/>
      <c r="F268" s="117"/>
      <c r="G268" s="117"/>
      <c r="H268" s="117"/>
      <c r="I268" s="117"/>
      <c r="J268" s="117"/>
      <c r="K268" s="6"/>
      <c r="L268" s="6"/>
      <c r="M268" s="6"/>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c r="AL268" s="117"/>
      <c r="AM268" s="117"/>
      <c r="AN268" s="117"/>
      <c r="AO268" s="117"/>
      <c r="AP268" s="117"/>
      <c r="AQ268" s="117"/>
      <c r="AR268" s="117"/>
      <c r="AS268" s="117"/>
      <c r="AT268" s="117"/>
      <c r="AU268" s="117"/>
      <c r="AV268" s="117"/>
      <c r="AW268" s="117"/>
      <c r="AX268" s="117"/>
      <c r="AY268" s="117"/>
      <c r="AZ268" s="117"/>
      <c r="BA268" s="117"/>
      <c r="BB268" s="117"/>
      <c r="BC268" s="117"/>
      <c r="BD268" s="117"/>
      <c r="BE268" s="117"/>
      <c r="BF268" s="117"/>
      <c r="BG268" s="117"/>
      <c r="BH268" s="117"/>
      <c r="BI268" s="117"/>
      <c r="BJ268" s="117"/>
      <c r="BK268" s="117"/>
      <c r="BL268" s="117"/>
      <c r="BM268" s="117"/>
      <c r="BN268" s="117"/>
      <c r="BO268" s="117"/>
      <c r="BP268" s="117"/>
      <c r="BQ268" s="117"/>
      <c r="BR268" s="117"/>
      <c r="BS268" s="117"/>
      <c r="BT268" s="117"/>
      <c r="BU268" s="117"/>
      <c r="BV268" s="117"/>
      <c r="BW268" s="117"/>
      <c r="BX268" s="117"/>
      <c r="BY268" s="117"/>
      <c r="BZ268" s="117"/>
      <c r="CA268" s="117"/>
      <c r="CB268" s="117"/>
      <c r="CC268" s="117"/>
      <c r="CD268" s="117"/>
      <c r="CE268" s="117"/>
    </row>
    <row r="269" spans="2:83" s="86" customFormat="1" x14ac:dyDescent="0.2">
      <c r="B269" s="117"/>
      <c r="C269" s="117"/>
      <c r="D269" s="117"/>
      <c r="E269" s="117"/>
      <c r="F269" s="117"/>
      <c r="G269" s="117"/>
      <c r="H269" s="117"/>
      <c r="I269" s="117"/>
      <c r="J269" s="117"/>
      <c r="K269" s="6"/>
      <c r="L269" s="6"/>
      <c r="M269" s="6"/>
      <c r="N269" s="117"/>
      <c r="O269" s="117"/>
      <c r="P269" s="117"/>
      <c r="Q269" s="117"/>
      <c r="R269" s="117"/>
      <c r="S269" s="117"/>
      <c r="T269" s="117"/>
      <c r="U269" s="117"/>
      <c r="V269" s="117"/>
      <c r="W269" s="117"/>
      <c r="X269" s="117"/>
      <c r="Y269" s="117"/>
      <c r="Z269" s="117"/>
      <c r="AA269" s="117"/>
      <c r="AB269" s="117"/>
      <c r="AC269" s="117"/>
      <c r="AD269" s="117"/>
      <c r="AE269" s="117"/>
      <c r="AF269" s="117"/>
      <c r="AG269" s="117"/>
      <c r="AH269" s="117"/>
      <c r="AI269" s="117"/>
      <c r="AJ269" s="117"/>
      <c r="AK269" s="117"/>
      <c r="AL269" s="117"/>
      <c r="AM269" s="117"/>
      <c r="AN269" s="117"/>
      <c r="AO269" s="117"/>
      <c r="AP269" s="117"/>
      <c r="AQ269" s="117"/>
      <c r="AR269" s="117"/>
      <c r="AS269" s="117"/>
      <c r="AT269" s="117"/>
      <c r="AU269" s="117"/>
      <c r="AV269" s="117"/>
      <c r="AW269" s="117"/>
      <c r="AX269" s="117"/>
      <c r="AY269" s="117"/>
      <c r="AZ269" s="117"/>
      <c r="BA269" s="117"/>
      <c r="BB269" s="117"/>
      <c r="BC269" s="117"/>
      <c r="BD269" s="117"/>
      <c r="BE269" s="117"/>
      <c r="BF269" s="117"/>
      <c r="BG269" s="117"/>
      <c r="BH269" s="117"/>
      <c r="BI269" s="117"/>
      <c r="BJ269" s="117"/>
      <c r="BK269" s="117"/>
      <c r="BL269" s="117"/>
      <c r="BM269" s="117"/>
      <c r="BN269" s="117"/>
      <c r="BO269" s="117"/>
      <c r="BP269" s="117"/>
      <c r="BQ269" s="117"/>
      <c r="BR269" s="117"/>
      <c r="BS269" s="117"/>
      <c r="BT269" s="117"/>
      <c r="BU269" s="117"/>
      <c r="BV269" s="117"/>
      <c r="BW269" s="117"/>
      <c r="BX269" s="117"/>
      <c r="BY269" s="117"/>
      <c r="BZ269" s="117"/>
      <c r="CA269" s="117"/>
      <c r="CB269" s="117"/>
      <c r="CC269" s="117"/>
      <c r="CD269" s="117"/>
      <c r="CE269" s="117"/>
    </row>
    <row r="270" spans="2:83" s="86" customFormat="1" x14ac:dyDescent="0.2">
      <c r="B270" s="117"/>
      <c r="C270" s="117"/>
      <c r="D270" s="117"/>
      <c r="E270" s="117"/>
      <c r="F270" s="117"/>
      <c r="G270" s="117"/>
      <c r="H270" s="117"/>
      <c r="I270" s="117"/>
      <c r="J270" s="117"/>
      <c r="K270" s="6"/>
      <c r="L270" s="6"/>
      <c r="M270" s="6"/>
      <c r="N270" s="117"/>
      <c r="O270" s="117"/>
      <c r="P270" s="117"/>
      <c r="Q270" s="117"/>
      <c r="R270" s="117"/>
      <c r="S270" s="117"/>
      <c r="T270" s="117"/>
      <c r="U270" s="117"/>
      <c r="V270" s="117"/>
      <c r="W270" s="117"/>
      <c r="X270" s="117"/>
      <c r="Y270" s="117"/>
      <c r="Z270" s="117"/>
      <c r="AA270" s="117"/>
      <c r="AB270" s="117"/>
      <c r="AC270" s="117"/>
      <c r="AD270" s="117"/>
      <c r="AE270" s="117"/>
      <c r="AF270" s="117"/>
      <c r="AG270" s="117"/>
      <c r="AH270" s="117"/>
      <c r="AI270" s="117"/>
      <c r="AJ270" s="117"/>
      <c r="AK270" s="117"/>
      <c r="AL270" s="117"/>
      <c r="AM270" s="117"/>
      <c r="AN270" s="117"/>
      <c r="AO270" s="117"/>
      <c r="AP270" s="117"/>
      <c r="AQ270" s="117"/>
      <c r="AR270" s="117"/>
      <c r="AS270" s="117"/>
      <c r="AT270" s="117"/>
      <c r="AU270" s="117"/>
      <c r="AV270" s="117"/>
      <c r="AW270" s="117"/>
      <c r="AX270" s="117"/>
      <c r="AY270" s="117"/>
      <c r="AZ270" s="117"/>
      <c r="BA270" s="117"/>
      <c r="BB270" s="117"/>
      <c r="BC270" s="117"/>
      <c r="BD270" s="117"/>
      <c r="BE270" s="117"/>
      <c r="BF270" s="117"/>
      <c r="BG270" s="117"/>
      <c r="BH270" s="117"/>
      <c r="BI270" s="117"/>
      <c r="BJ270" s="117"/>
      <c r="BK270" s="117"/>
      <c r="BL270" s="117"/>
      <c r="BM270" s="117"/>
      <c r="BN270" s="117"/>
      <c r="BO270" s="117"/>
      <c r="BP270" s="117"/>
      <c r="BQ270" s="117"/>
      <c r="BR270" s="117"/>
      <c r="BS270" s="117"/>
      <c r="BT270" s="117"/>
      <c r="BU270" s="117"/>
      <c r="BV270" s="117"/>
      <c r="BW270" s="117"/>
      <c r="BX270" s="117"/>
      <c r="BY270" s="117"/>
      <c r="BZ270" s="117"/>
      <c r="CA270" s="117"/>
      <c r="CB270" s="117"/>
      <c r="CC270" s="117"/>
      <c r="CD270" s="117"/>
      <c r="CE270" s="117"/>
    </row>
    <row r="271" spans="2:83" s="86" customFormat="1" x14ac:dyDescent="0.2">
      <c r="B271" s="117"/>
      <c r="C271" s="117"/>
      <c r="D271" s="117"/>
      <c r="E271" s="117"/>
      <c r="F271" s="117"/>
      <c r="G271" s="117"/>
      <c r="H271" s="117"/>
      <c r="I271" s="117"/>
      <c r="J271" s="117"/>
      <c r="K271" s="6"/>
      <c r="L271" s="6"/>
      <c r="M271" s="6"/>
      <c r="N271" s="117"/>
      <c r="O271" s="117"/>
      <c r="P271" s="117"/>
      <c r="Q271" s="117"/>
      <c r="R271" s="117"/>
      <c r="S271" s="117"/>
      <c r="T271" s="117"/>
      <c r="U271" s="117"/>
      <c r="V271" s="117"/>
      <c r="W271" s="117"/>
      <c r="X271" s="117"/>
      <c r="Y271" s="117"/>
      <c r="Z271" s="117"/>
      <c r="AA271" s="117"/>
      <c r="AB271" s="117"/>
      <c r="AC271" s="117"/>
      <c r="AD271" s="117"/>
      <c r="AE271" s="117"/>
      <c r="AF271" s="117"/>
      <c r="AG271" s="117"/>
      <c r="AH271" s="117"/>
      <c r="AI271" s="117"/>
      <c r="AJ271" s="117"/>
      <c r="AK271" s="117"/>
      <c r="AL271" s="117"/>
      <c r="AM271" s="117"/>
      <c r="AN271" s="117"/>
      <c r="AO271" s="117"/>
      <c r="AP271" s="117"/>
      <c r="AQ271" s="117"/>
      <c r="AR271" s="117"/>
      <c r="AS271" s="117"/>
      <c r="AT271" s="117"/>
      <c r="AU271" s="117"/>
      <c r="AV271" s="117"/>
      <c r="AW271" s="117"/>
      <c r="AX271" s="117"/>
      <c r="AY271" s="117"/>
      <c r="AZ271" s="117"/>
      <c r="BA271" s="117"/>
      <c r="BB271" s="117"/>
      <c r="BC271" s="117"/>
      <c r="BD271" s="117"/>
      <c r="BE271" s="117"/>
      <c r="BF271" s="117"/>
      <c r="BG271" s="117"/>
      <c r="BH271" s="117"/>
      <c r="BI271" s="117"/>
      <c r="BJ271" s="117"/>
      <c r="BK271" s="117"/>
      <c r="BL271" s="117"/>
      <c r="BM271" s="117"/>
      <c r="BN271" s="117"/>
      <c r="BO271" s="117"/>
      <c r="BP271" s="117"/>
      <c r="BQ271" s="117"/>
      <c r="BR271" s="117"/>
      <c r="BS271" s="117"/>
      <c r="BT271" s="117"/>
      <c r="BU271" s="117"/>
      <c r="BV271" s="117"/>
      <c r="BW271" s="117"/>
      <c r="BX271" s="117"/>
      <c r="BY271" s="117"/>
      <c r="BZ271" s="117"/>
      <c r="CA271" s="117"/>
      <c r="CB271" s="117"/>
      <c r="CC271" s="117"/>
      <c r="CD271" s="117"/>
      <c r="CE271" s="117"/>
    </row>
    <row r="272" spans="2:83" s="86" customFormat="1" x14ac:dyDescent="0.2">
      <c r="B272" s="117"/>
      <c r="C272" s="117"/>
      <c r="D272" s="117"/>
      <c r="E272" s="117"/>
      <c r="F272" s="117"/>
      <c r="G272" s="117"/>
      <c r="H272" s="117"/>
      <c r="I272" s="117"/>
      <c r="J272" s="117"/>
      <c r="K272" s="6"/>
      <c r="L272" s="6"/>
      <c r="M272" s="6"/>
      <c r="N272" s="117"/>
      <c r="O272" s="117"/>
      <c r="P272" s="117"/>
      <c r="Q272" s="117"/>
      <c r="R272" s="117"/>
      <c r="S272" s="117"/>
      <c r="T272" s="117"/>
      <c r="U272" s="117"/>
      <c r="V272" s="117"/>
      <c r="W272" s="117"/>
      <c r="X272" s="117"/>
      <c r="Y272" s="117"/>
      <c r="Z272" s="117"/>
      <c r="AA272" s="117"/>
      <c r="AB272" s="117"/>
      <c r="AC272" s="117"/>
      <c r="AD272" s="117"/>
      <c r="AE272" s="117"/>
      <c r="AF272" s="117"/>
      <c r="AG272" s="117"/>
      <c r="AH272" s="117"/>
      <c r="AI272" s="117"/>
      <c r="AJ272" s="117"/>
      <c r="AK272" s="117"/>
      <c r="AL272" s="117"/>
      <c r="AM272" s="117"/>
      <c r="AN272" s="117"/>
      <c r="AO272" s="117"/>
      <c r="AP272" s="117"/>
      <c r="AQ272" s="117"/>
      <c r="AR272" s="117"/>
      <c r="AS272" s="117"/>
      <c r="AT272" s="117"/>
      <c r="AU272" s="117"/>
      <c r="AV272" s="117"/>
      <c r="AW272" s="117"/>
      <c r="AX272" s="117"/>
      <c r="AY272" s="117"/>
      <c r="AZ272" s="117"/>
      <c r="BA272" s="117"/>
      <c r="BB272" s="117"/>
      <c r="BC272" s="117"/>
      <c r="BD272" s="117"/>
      <c r="BE272" s="117"/>
      <c r="BF272" s="117"/>
      <c r="BG272" s="117"/>
      <c r="BH272" s="117"/>
      <c r="BI272" s="117"/>
      <c r="BJ272" s="117"/>
      <c r="BK272" s="117"/>
      <c r="BL272" s="117"/>
      <c r="BM272" s="117"/>
      <c r="BN272" s="117"/>
      <c r="BO272" s="117"/>
      <c r="BP272" s="117"/>
      <c r="BQ272" s="117"/>
      <c r="BR272" s="117"/>
      <c r="BS272" s="117"/>
      <c r="BT272" s="117"/>
      <c r="BU272" s="117"/>
      <c r="BV272" s="117"/>
      <c r="BW272" s="117"/>
      <c r="BX272" s="117"/>
      <c r="BY272" s="117"/>
      <c r="BZ272" s="117"/>
      <c r="CA272" s="117"/>
      <c r="CB272" s="117"/>
      <c r="CC272" s="117"/>
      <c r="CD272" s="117"/>
      <c r="CE272" s="117"/>
    </row>
    <row r="273" spans="2:83" s="86" customFormat="1" x14ac:dyDescent="0.2">
      <c r="B273" s="117"/>
      <c r="C273" s="117"/>
      <c r="D273" s="117"/>
      <c r="E273" s="117"/>
      <c r="F273" s="117"/>
      <c r="G273" s="117"/>
      <c r="H273" s="117"/>
      <c r="I273" s="117"/>
      <c r="J273" s="117"/>
      <c r="K273" s="6"/>
      <c r="L273" s="6"/>
      <c r="M273" s="6"/>
      <c r="N273" s="117"/>
      <c r="O273" s="117"/>
      <c r="P273" s="117"/>
      <c r="Q273" s="117"/>
      <c r="R273" s="117"/>
      <c r="S273" s="117"/>
      <c r="T273" s="117"/>
      <c r="U273" s="117"/>
      <c r="V273" s="117"/>
      <c r="W273" s="117"/>
      <c r="X273" s="117"/>
      <c r="Y273" s="117"/>
      <c r="Z273" s="117"/>
      <c r="AA273" s="117"/>
      <c r="AB273" s="117"/>
      <c r="AC273" s="117"/>
      <c r="AD273" s="117"/>
      <c r="AE273" s="117"/>
      <c r="AF273" s="117"/>
      <c r="AG273" s="117"/>
      <c r="AH273" s="117"/>
      <c r="AI273" s="117"/>
      <c r="AJ273" s="117"/>
      <c r="AK273" s="117"/>
      <c r="AL273" s="117"/>
      <c r="AM273" s="117"/>
      <c r="AN273" s="117"/>
      <c r="AO273" s="117"/>
      <c r="AP273" s="117"/>
      <c r="AQ273" s="117"/>
      <c r="AR273" s="117"/>
      <c r="AS273" s="117"/>
      <c r="AT273" s="117"/>
      <c r="AU273" s="117"/>
      <c r="AV273" s="117"/>
      <c r="AW273" s="117"/>
      <c r="AX273" s="117"/>
      <c r="AY273" s="117"/>
      <c r="AZ273" s="117"/>
      <c r="BA273" s="117"/>
      <c r="BB273" s="117"/>
      <c r="BC273" s="117"/>
      <c r="BD273" s="117"/>
      <c r="BE273" s="117"/>
      <c r="BF273" s="117"/>
      <c r="BG273" s="117"/>
      <c r="BH273" s="117"/>
      <c r="BI273" s="117"/>
      <c r="BJ273" s="117"/>
      <c r="BK273" s="117"/>
      <c r="BL273" s="117"/>
      <c r="BM273" s="117"/>
      <c r="BN273" s="117"/>
      <c r="BO273" s="117"/>
      <c r="BP273" s="117"/>
      <c r="BQ273" s="117"/>
      <c r="BR273" s="117"/>
      <c r="BS273" s="117"/>
      <c r="BT273" s="117"/>
      <c r="BU273" s="117"/>
      <c r="BV273" s="117"/>
      <c r="BW273" s="117"/>
      <c r="BX273" s="117"/>
      <c r="BY273" s="117"/>
      <c r="BZ273" s="117"/>
      <c r="CA273" s="117"/>
      <c r="CB273" s="117"/>
      <c r="CC273" s="117"/>
      <c r="CD273" s="117"/>
      <c r="CE273" s="117"/>
    </row>
    <row r="274" spans="2:83" s="86" customFormat="1" x14ac:dyDescent="0.2">
      <c r="B274" s="117"/>
      <c r="C274" s="117"/>
      <c r="D274" s="117"/>
      <c r="E274" s="117"/>
      <c r="F274" s="117"/>
      <c r="G274" s="117"/>
      <c r="H274" s="117"/>
      <c r="I274" s="117"/>
      <c r="J274" s="117"/>
      <c r="K274" s="6"/>
      <c r="L274" s="6"/>
      <c r="M274" s="6"/>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7"/>
      <c r="AT274" s="117"/>
      <c r="AU274" s="117"/>
      <c r="AV274" s="117"/>
      <c r="AW274" s="117"/>
      <c r="AX274" s="117"/>
      <c r="AY274" s="117"/>
      <c r="AZ274" s="117"/>
      <c r="BA274" s="117"/>
      <c r="BB274" s="117"/>
      <c r="BC274" s="117"/>
      <c r="BD274" s="117"/>
      <c r="BE274" s="117"/>
      <c r="BF274" s="117"/>
      <c r="BG274" s="117"/>
      <c r="BH274" s="117"/>
      <c r="BI274" s="117"/>
      <c r="BJ274" s="117"/>
      <c r="BK274" s="117"/>
      <c r="BL274" s="117"/>
      <c r="BM274" s="117"/>
      <c r="BN274" s="117"/>
      <c r="BO274" s="117"/>
      <c r="BP274" s="117"/>
      <c r="BQ274" s="117"/>
      <c r="BR274" s="117"/>
      <c r="BS274" s="117"/>
      <c r="BT274" s="117"/>
      <c r="BU274" s="117"/>
      <c r="BV274" s="117"/>
      <c r="BW274" s="117"/>
      <c r="BX274" s="117"/>
      <c r="BY274" s="117"/>
      <c r="BZ274" s="117"/>
      <c r="CA274" s="117"/>
      <c r="CB274" s="117"/>
      <c r="CC274" s="117"/>
      <c r="CD274" s="117"/>
      <c r="CE274" s="117"/>
    </row>
    <row r="275" spans="2:83" s="86" customFormat="1" x14ac:dyDescent="0.2">
      <c r="B275" s="117"/>
      <c r="C275" s="117"/>
      <c r="D275" s="117"/>
      <c r="E275" s="117"/>
      <c r="F275" s="117"/>
      <c r="G275" s="117"/>
      <c r="H275" s="117"/>
      <c r="I275" s="117"/>
      <c r="J275" s="117"/>
      <c r="K275" s="6"/>
      <c r="L275" s="6"/>
      <c r="M275" s="6"/>
      <c r="N275" s="117"/>
      <c r="O275" s="117"/>
      <c r="P275" s="117"/>
      <c r="Q275" s="117"/>
      <c r="R275" s="117"/>
      <c r="S275" s="117"/>
      <c r="T275" s="117"/>
      <c r="U275" s="117"/>
      <c r="V275" s="117"/>
      <c r="W275" s="117"/>
      <c r="X275" s="117"/>
      <c r="Y275" s="117"/>
      <c r="Z275" s="117"/>
      <c r="AA275" s="117"/>
      <c r="AB275" s="117"/>
      <c r="AC275" s="117"/>
      <c r="AD275" s="117"/>
      <c r="AE275" s="117"/>
      <c r="AF275" s="117"/>
      <c r="AG275" s="117"/>
      <c r="AH275" s="117"/>
      <c r="AI275" s="117"/>
      <c r="AJ275" s="117"/>
      <c r="AK275" s="117"/>
      <c r="AL275" s="117"/>
      <c r="AM275" s="117"/>
      <c r="AN275" s="117"/>
      <c r="AO275" s="117"/>
      <c r="AP275" s="117"/>
      <c r="AQ275" s="117"/>
      <c r="AR275" s="117"/>
      <c r="AS275" s="117"/>
      <c r="AT275" s="117"/>
      <c r="AU275" s="117"/>
      <c r="AV275" s="117"/>
      <c r="AW275" s="117"/>
      <c r="AX275" s="117"/>
      <c r="AY275" s="117"/>
      <c r="AZ275" s="117"/>
      <c r="BA275" s="117"/>
      <c r="BB275" s="117"/>
      <c r="BC275" s="117"/>
      <c r="BD275" s="117"/>
      <c r="BE275" s="117"/>
      <c r="BF275" s="117"/>
      <c r="BG275" s="117"/>
      <c r="BH275" s="117"/>
      <c r="BI275" s="117"/>
      <c r="BJ275" s="117"/>
      <c r="BK275" s="117"/>
      <c r="BL275" s="117"/>
      <c r="BM275" s="117"/>
      <c r="BN275" s="117"/>
      <c r="BO275" s="117"/>
      <c r="BP275" s="117"/>
      <c r="BQ275" s="117"/>
      <c r="BR275" s="117"/>
      <c r="BS275" s="117"/>
      <c r="BT275" s="117"/>
      <c r="BU275" s="117"/>
      <c r="BV275" s="117"/>
      <c r="BW275" s="117"/>
      <c r="BX275" s="117"/>
      <c r="BY275" s="117"/>
      <c r="BZ275" s="117"/>
      <c r="CA275" s="117"/>
      <c r="CB275" s="117"/>
      <c r="CC275" s="117"/>
      <c r="CD275" s="117"/>
      <c r="CE275" s="117"/>
    </row>
    <row r="276" spans="2:83" s="86" customFormat="1" x14ac:dyDescent="0.2">
      <c r="B276" s="117"/>
      <c r="C276" s="117"/>
      <c r="D276" s="117"/>
      <c r="E276" s="117"/>
      <c r="F276" s="117"/>
      <c r="G276" s="117"/>
      <c r="H276" s="117"/>
      <c r="I276" s="117"/>
      <c r="J276" s="117"/>
      <c r="K276" s="6"/>
      <c r="L276" s="6"/>
      <c r="M276" s="6"/>
      <c r="N276" s="117"/>
      <c r="O276" s="117"/>
      <c r="P276" s="117"/>
      <c r="Q276" s="117"/>
      <c r="R276" s="117"/>
      <c r="S276" s="117"/>
      <c r="T276" s="117"/>
      <c r="U276" s="117"/>
      <c r="V276" s="117"/>
      <c r="W276" s="117"/>
      <c r="X276" s="117"/>
      <c r="Y276" s="117"/>
      <c r="Z276" s="117"/>
      <c r="AA276" s="117"/>
      <c r="AB276" s="117"/>
      <c r="AC276" s="117"/>
      <c r="AD276" s="117"/>
      <c r="AE276" s="117"/>
      <c r="AF276" s="117"/>
      <c r="AG276" s="117"/>
      <c r="AH276" s="117"/>
      <c r="AI276" s="117"/>
      <c r="AJ276" s="117"/>
      <c r="AK276" s="117"/>
      <c r="AL276" s="117"/>
      <c r="AM276" s="117"/>
      <c r="AN276" s="117"/>
      <c r="AO276" s="117"/>
      <c r="AP276" s="117"/>
      <c r="AQ276" s="117"/>
      <c r="AR276" s="117"/>
      <c r="AS276" s="117"/>
      <c r="AT276" s="117"/>
      <c r="AU276" s="117"/>
      <c r="AV276" s="117"/>
      <c r="AW276" s="117"/>
      <c r="AX276" s="117"/>
      <c r="AY276" s="117"/>
      <c r="AZ276" s="117"/>
      <c r="BA276" s="117"/>
      <c r="BB276" s="117"/>
      <c r="BC276" s="117"/>
      <c r="BD276" s="117"/>
      <c r="BE276" s="117"/>
      <c r="BF276" s="117"/>
      <c r="BG276" s="117"/>
      <c r="BH276" s="117"/>
      <c r="BI276" s="117"/>
      <c r="BJ276" s="117"/>
      <c r="BK276" s="117"/>
      <c r="BL276" s="117"/>
      <c r="BM276" s="117"/>
      <c r="BN276" s="117"/>
      <c r="BO276" s="117"/>
      <c r="BP276" s="117"/>
      <c r="BQ276" s="117"/>
      <c r="BR276" s="117"/>
      <c r="BS276" s="117"/>
      <c r="BT276" s="117"/>
      <c r="BU276" s="117"/>
      <c r="BV276" s="117"/>
      <c r="BW276" s="117"/>
      <c r="BX276" s="117"/>
      <c r="BY276" s="117"/>
      <c r="BZ276" s="117"/>
      <c r="CA276" s="117"/>
      <c r="CB276" s="117"/>
      <c r="CC276" s="117"/>
      <c r="CD276" s="117"/>
      <c r="CE276" s="117"/>
    </row>
    <row r="277" spans="2:83" s="86" customFormat="1" x14ac:dyDescent="0.2">
      <c r="B277" s="117"/>
      <c r="C277" s="117"/>
      <c r="D277" s="117"/>
      <c r="E277" s="117"/>
      <c r="F277" s="117"/>
      <c r="G277" s="117"/>
      <c r="H277" s="117"/>
      <c r="I277" s="117"/>
      <c r="J277" s="117"/>
      <c r="K277" s="6"/>
      <c r="L277" s="6"/>
      <c r="M277" s="6"/>
      <c r="N277" s="117"/>
      <c r="O277" s="117"/>
      <c r="P277" s="117"/>
      <c r="Q277" s="117"/>
      <c r="R277" s="117"/>
      <c r="S277" s="117"/>
      <c r="T277" s="117"/>
      <c r="U277" s="117"/>
      <c r="V277" s="117"/>
      <c r="W277" s="117"/>
      <c r="X277" s="117"/>
      <c r="Y277" s="117"/>
      <c r="Z277" s="117"/>
      <c r="AA277" s="117"/>
      <c r="AB277" s="117"/>
      <c r="AC277" s="117"/>
      <c r="AD277" s="117"/>
      <c r="AE277" s="117"/>
      <c r="AF277" s="117"/>
      <c r="AG277" s="117"/>
      <c r="AH277" s="117"/>
      <c r="AI277" s="117"/>
      <c r="AJ277" s="117"/>
      <c r="AK277" s="117"/>
      <c r="AL277" s="117"/>
      <c r="AM277" s="117"/>
      <c r="AN277" s="117"/>
      <c r="AO277" s="117"/>
      <c r="AP277" s="117"/>
      <c r="AQ277" s="117"/>
      <c r="AR277" s="117"/>
      <c r="AS277" s="117"/>
      <c r="AT277" s="117"/>
      <c r="AU277" s="117"/>
      <c r="AV277" s="117"/>
      <c r="AW277" s="117"/>
      <c r="AX277" s="117"/>
      <c r="AY277" s="117"/>
      <c r="AZ277" s="117"/>
      <c r="BA277" s="117"/>
      <c r="BB277" s="117"/>
      <c r="BC277" s="117"/>
      <c r="BD277" s="117"/>
      <c r="BE277" s="117"/>
      <c r="BF277" s="117"/>
      <c r="BG277" s="117"/>
      <c r="BH277" s="117"/>
      <c r="BI277" s="117"/>
      <c r="BJ277" s="117"/>
      <c r="BK277" s="117"/>
      <c r="BL277" s="117"/>
      <c r="BM277" s="117"/>
      <c r="BN277" s="117"/>
      <c r="BO277" s="117"/>
      <c r="BP277" s="117"/>
      <c r="BQ277" s="117"/>
      <c r="BR277" s="117"/>
      <c r="BS277" s="117"/>
      <c r="BT277" s="117"/>
      <c r="BU277" s="117"/>
      <c r="BV277" s="117"/>
      <c r="BW277" s="117"/>
      <c r="BX277" s="117"/>
      <c r="BY277" s="117"/>
      <c r="BZ277" s="117"/>
      <c r="CA277" s="117"/>
      <c r="CB277" s="117"/>
      <c r="CC277" s="117"/>
      <c r="CD277" s="117"/>
      <c r="CE277" s="117"/>
    </row>
    <row r="278" spans="2:83" s="86" customFormat="1" x14ac:dyDescent="0.2">
      <c r="B278" s="117"/>
      <c r="C278" s="117"/>
      <c r="D278" s="117"/>
      <c r="E278" s="117"/>
      <c r="F278" s="117"/>
      <c r="G278" s="117"/>
      <c r="H278" s="117"/>
      <c r="I278" s="117"/>
      <c r="J278" s="117"/>
      <c r="K278" s="6"/>
      <c r="L278" s="6"/>
      <c r="M278" s="6"/>
      <c r="N278" s="117"/>
      <c r="O278" s="117"/>
      <c r="P278" s="117"/>
      <c r="Q278" s="117"/>
      <c r="R278" s="117"/>
      <c r="S278" s="117"/>
      <c r="T278" s="117"/>
      <c r="U278" s="117"/>
      <c r="V278" s="117"/>
      <c r="W278" s="117"/>
      <c r="X278" s="117"/>
      <c r="Y278" s="117"/>
      <c r="Z278" s="117"/>
      <c r="AA278" s="117"/>
      <c r="AB278" s="117"/>
      <c r="AC278" s="117"/>
      <c r="AD278" s="117"/>
      <c r="AE278" s="117"/>
      <c r="AF278" s="117"/>
      <c r="AG278" s="117"/>
      <c r="AH278" s="117"/>
      <c r="AI278" s="117"/>
      <c r="AJ278" s="117"/>
      <c r="AK278" s="117"/>
      <c r="AL278" s="117"/>
      <c r="AM278" s="117"/>
      <c r="AN278" s="117"/>
      <c r="AO278" s="117"/>
      <c r="AP278" s="117"/>
      <c r="AQ278" s="117"/>
      <c r="AR278" s="117"/>
      <c r="AS278" s="117"/>
      <c r="AT278" s="117"/>
      <c r="AU278" s="117"/>
      <c r="AV278" s="117"/>
      <c r="AW278" s="117"/>
      <c r="AX278" s="117"/>
      <c r="AY278" s="117"/>
      <c r="AZ278" s="117"/>
      <c r="BA278" s="117"/>
      <c r="BB278" s="117"/>
      <c r="BC278" s="117"/>
      <c r="BD278" s="117"/>
      <c r="BE278" s="117"/>
      <c r="BF278" s="117"/>
      <c r="BG278" s="117"/>
      <c r="BH278" s="117"/>
      <c r="BI278" s="117"/>
      <c r="BJ278" s="117"/>
      <c r="BK278" s="117"/>
      <c r="BL278" s="117"/>
      <c r="BM278" s="117"/>
      <c r="BN278" s="117"/>
      <c r="BO278" s="117"/>
      <c r="BP278" s="117"/>
      <c r="BQ278" s="117"/>
      <c r="BR278" s="117"/>
      <c r="BS278" s="117"/>
      <c r="BT278" s="117"/>
      <c r="BU278" s="117"/>
      <c r="BV278" s="117"/>
      <c r="BW278" s="117"/>
      <c r="BX278" s="117"/>
      <c r="BY278" s="117"/>
      <c r="BZ278" s="117"/>
      <c r="CA278" s="117"/>
      <c r="CB278" s="117"/>
      <c r="CC278" s="117"/>
      <c r="CD278" s="117"/>
      <c r="CE278" s="117"/>
    </row>
    <row r="279" spans="2:83" s="86" customFormat="1" x14ac:dyDescent="0.2">
      <c r="B279" s="117"/>
      <c r="C279" s="117"/>
      <c r="D279" s="117"/>
      <c r="E279" s="117"/>
      <c r="F279" s="117"/>
      <c r="G279" s="117"/>
      <c r="H279" s="117"/>
      <c r="I279" s="117"/>
      <c r="J279" s="117"/>
      <c r="K279" s="6"/>
      <c r="L279" s="6"/>
      <c r="M279" s="6"/>
      <c r="N279" s="117"/>
      <c r="O279" s="117"/>
      <c r="P279" s="117"/>
      <c r="Q279" s="117"/>
      <c r="R279" s="117"/>
      <c r="S279" s="117"/>
      <c r="T279" s="117"/>
      <c r="U279" s="117"/>
      <c r="V279" s="117"/>
      <c r="W279" s="117"/>
      <c r="X279" s="117"/>
      <c r="Y279" s="117"/>
      <c r="Z279" s="117"/>
      <c r="AA279" s="117"/>
      <c r="AB279" s="117"/>
      <c r="AC279" s="117"/>
      <c r="AD279" s="117"/>
      <c r="AE279" s="117"/>
      <c r="AF279" s="117"/>
      <c r="AG279" s="117"/>
      <c r="AH279" s="117"/>
      <c r="AI279" s="117"/>
      <c r="AJ279" s="117"/>
      <c r="AK279" s="117"/>
      <c r="AL279" s="117"/>
      <c r="AM279" s="117"/>
      <c r="AN279" s="117"/>
      <c r="AO279" s="117"/>
      <c r="AP279" s="117"/>
      <c r="AQ279" s="117"/>
      <c r="AR279" s="117"/>
      <c r="AS279" s="117"/>
      <c r="AT279" s="117"/>
      <c r="AU279" s="117"/>
      <c r="AV279" s="117"/>
      <c r="AW279" s="117"/>
      <c r="AX279" s="117"/>
      <c r="AY279" s="117"/>
      <c r="AZ279" s="117"/>
      <c r="BA279" s="117"/>
      <c r="BB279" s="117"/>
      <c r="BC279" s="117"/>
      <c r="BD279" s="117"/>
      <c r="BE279" s="117"/>
      <c r="BF279" s="117"/>
      <c r="BG279" s="117"/>
      <c r="BH279" s="117"/>
      <c r="BI279" s="117"/>
      <c r="BJ279" s="117"/>
      <c r="BK279" s="117"/>
      <c r="BL279" s="117"/>
      <c r="BM279" s="117"/>
      <c r="BN279" s="117"/>
      <c r="BO279" s="117"/>
      <c r="BP279" s="117"/>
      <c r="BQ279" s="117"/>
      <c r="BR279" s="117"/>
      <c r="BS279" s="117"/>
      <c r="BT279" s="117"/>
      <c r="BU279" s="117"/>
      <c r="BV279" s="117"/>
      <c r="BW279" s="117"/>
      <c r="BX279" s="117"/>
      <c r="BY279" s="117"/>
      <c r="BZ279" s="117"/>
      <c r="CA279" s="117"/>
      <c r="CB279" s="117"/>
      <c r="CC279" s="117"/>
      <c r="CD279" s="117"/>
      <c r="CE279" s="117"/>
    </row>
    <row r="280" spans="2:83" s="86" customFormat="1" x14ac:dyDescent="0.2">
      <c r="B280" s="117"/>
      <c r="C280" s="117"/>
      <c r="D280" s="117"/>
      <c r="E280" s="117"/>
      <c r="F280" s="117"/>
      <c r="G280" s="117"/>
      <c r="H280" s="117"/>
      <c r="I280" s="117"/>
      <c r="J280" s="117"/>
      <c r="K280" s="6"/>
      <c r="L280" s="6"/>
      <c r="M280" s="6"/>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c r="BJ280" s="117"/>
      <c r="BK280" s="117"/>
      <c r="BL280" s="117"/>
      <c r="BM280" s="117"/>
      <c r="BN280" s="117"/>
      <c r="BO280" s="117"/>
      <c r="BP280" s="117"/>
      <c r="BQ280" s="117"/>
      <c r="BR280" s="117"/>
      <c r="BS280" s="117"/>
      <c r="BT280" s="117"/>
      <c r="BU280" s="117"/>
      <c r="BV280" s="117"/>
      <c r="BW280" s="117"/>
      <c r="BX280" s="117"/>
      <c r="BY280" s="117"/>
      <c r="BZ280" s="117"/>
      <c r="CA280" s="117"/>
      <c r="CB280" s="117"/>
      <c r="CC280" s="117"/>
      <c r="CD280" s="117"/>
      <c r="CE280" s="117"/>
    </row>
    <row r="281" spans="2:83" s="86" customFormat="1" x14ac:dyDescent="0.2">
      <c r="B281" s="117"/>
      <c r="C281" s="117"/>
      <c r="D281" s="117"/>
      <c r="E281" s="117"/>
      <c r="F281" s="117"/>
      <c r="G281" s="117"/>
      <c r="H281" s="117"/>
      <c r="I281" s="117"/>
      <c r="J281" s="117"/>
      <c r="K281" s="6"/>
      <c r="L281" s="6"/>
      <c r="M281" s="6"/>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c r="BJ281" s="117"/>
      <c r="BK281" s="117"/>
      <c r="BL281" s="117"/>
      <c r="BM281" s="117"/>
      <c r="BN281" s="117"/>
      <c r="BO281" s="117"/>
      <c r="BP281" s="117"/>
      <c r="BQ281" s="117"/>
      <c r="BR281" s="117"/>
      <c r="BS281" s="117"/>
      <c r="BT281" s="117"/>
      <c r="BU281" s="117"/>
      <c r="BV281" s="117"/>
      <c r="BW281" s="117"/>
      <c r="BX281" s="117"/>
      <c r="BY281" s="117"/>
      <c r="BZ281" s="117"/>
      <c r="CA281" s="117"/>
      <c r="CB281" s="117"/>
      <c r="CC281" s="117"/>
      <c r="CD281" s="117"/>
      <c r="CE281" s="117"/>
    </row>
    <row r="282" spans="2:83" s="86" customFormat="1" x14ac:dyDescent="0.2">
      <c r="B282" s="117"/>
      <c r="C282" s="117"/>
      <c r="D282" s="117"/>
      <c r="E282" s="117"/>
      <c r="F282" s="117"/>
      <c r="G282" s="117"/>
      <c r="H282" s="117"/>
      <c r="I282" s="117"/>
      <c r="J282" s="117"/>
      <c r="K282" s="6"/>
      <c r="L282" s="6"/>
      <c r="M282" s="6"/>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c r="BJ282" s="117"/>
      <c r="BK282" s="117"/>
      <c r="BL282" s="117"/>
      <c r="BM282" s="117"/>
      <c r="BN282" s="117"/>
      <c r="BO282" s="117"/>
      <c r="BP282" s="117"/>
      <c r="BQ282" s="117"/>
      <c r="BR282" s="117"/>
      <c r="BS282" s="117"/>
      <c r="BT282" s="117"/>
      <c r="BU282" s="117"/>
      <c r="BV282" s="117"/>
      <c r="BW282" s="117"/>
      <c r="BX282" s="117"/>
      <c r="BY282" s="117"/>
      <c r="BZ282" s="117"/>
      <c r="CA282" s="117"/>
      <c r="CB282" s="117"/>
      <c r="CC282" s="117"/>
      <c r="CD282" s="117"/>
      <c r="CE282" s="117"/>
    </row>
    <row r="283" spans="2:83" s="86" customFormat="1" x14ac:dyDescent="0.2">
      <c r="B283" s="117"/>
      <c r="C283" s="117"/>
      <c r="D283" s="117"/>
      <c r="E283" s="117"/>
      <c r="F283" s="117"/>
      <c r="G283" s="117"/>
      <c r="H283" s="117"/>
      <c r="I283" s="117"/>
      <c r="J283" s="117"/>
      <c r="K283" s="6"/>
      <c r="L283" s="6"/>
      <c r="M283" s="6"/>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c r="BJ283" s="117"/>
      <c r="BK283" s="117"/>
      <c r="BL283" s="117"/>
      <c r="BM283" s="117"/>
      <c r="BN283" s="117"/>
      <c r="BO283" s="117"/>
      <c r="BP283" s="117"/>
      <c r="BQ283" s="117"/>
      <c r="BR283" s="117"/>
      <c r="BS283" s="117"/>
      <c r="BT283" s="117"/>
      <c r="BU283" s="117"/>
      <c r="BV283" s="117"/>
      <c r="BW283" s="117"/>
      <c r="BX283" s="117"/>
      <c r="BY283" s="117"/>
      <c r="BZ283" s="117"/>
      <c r="CA283" s="117"/>
      <c r="CB283" s="117"/>
      <c r="CC283" s="117"/>
      <c r="CD283" s="117"/>
      <c r="CE283" s="117"/>
    </row>
    <row r="284" spans="2:83" s="86" customFormat="1" x14ac:dyDescent="0.2">
      <c r="B284" s="117"/>
      <c r="C284" s="117"/>
      <c r="D284" s="117"/>
      <c r="E284" s="117"/>
      <c r="F284" s="117"/>
      <c r="G284" s="117"/>
      <c r="H284" s="117"/>
      <c r="I284" s="117"/>
      <c r="J284" s="117"/>
      <c r="K284" s="6"/>
      <c r="L284" s="6"/>
      <c r="M284" s="6"/>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c r="BJ284" s="117"/>
      <c r="BK284" s="117"/>
      <c r="BL284" s="117"/>
      <c r="BM284" s="117"/>
      <c r="BN284" s="117"/>
      <c r="BO284" s="117"/>
      <c r="BP284" s="117"/>
      <c r="BQ284" s="117"/>
      <c r="BR284" s="117"/>
      <c r="BS284" s="117"/>
      <c r="BT284" s="117"/>
      <c r="BU284" s="117"/>
      <c r="BV284" s="117"/>
      <c r="BW284" s="117"/>
      <c r="BX284" s="117"/>
      <c r="BY284" s="117"/>
      <c r="BZ284" s="117"/>
      <c r="CA284" s="117"/>
      <c r="CB284" s="117"/>
      <c r="CC284" s="117"/>
      <c r="CD284" s="117"/>
      <c r="CE284" s="117"/>
    </row>
    <row r="285" spans="2:83" s="86" customFormat="1" x14ac:dyDescent="0.2">
      <c r="B285" s="117"/>
      <c r="C285" s="117"/>
      <c r="D285" s="117"/>
      <c r="E285" s="117"/>
      <c r="F285" s="117"/>
      <c r="G285" s="117"/>
      <c r="H285" s="117"/>
      <c r="I285" s="117"/>
      <c r="J285" s="117"/>
      <c r="K285" s="6"/>
      <c r="L285" s="6"/>
      <c r="M285" s="6"/>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c r="BJ285" s="117"/>
      <c r="BK285" s="117"/>
      <c r="BL285" s="117"/>
      <c r="BM285" s="117"/>
      <c r="BN285" s="117"/>
      <c r="BO285" s="117"/>
      <c r="BP285" s="117"/>
      <c r="BQ285" s="117"/>
      <c r="BR285" s="117"/>
      <c r="BS285" s="117"/>
      <c r="BT285" s="117"/>
      <c r="BU285" s="117"/>
      <c r="BV285" s="117"/>
      <c r="BW285" s="117"/>
      <c r="BX285" s="117"/>
      <c r="BY285" s="117"/>
      <c r="BZ285" s="117"/>
      <c r="CA285" s="117"/>
      <c r="CB285" s="117"/>
      <c r="CC285" s="117"/>
      <c r="CD285" s="117"/>
      <c r="CE285" s="117"/>
    </row>
    <row r="286" spans="2:83" s="86" customFormat="1" x14ac:dyDescent="0.2">
      <c r="B286" s="117"/>
      <c r="C286" s="117"/>
      <c r="D286" s="117"/>
      <c r="E286" s="117"/>
      <c r="F286" s="117"/>
      <c r="G286" s="117"/>
      <c r="H286" s="117"/>
      <c r="I286" s="117"/>
      <c r="J286" s="117"/>
      <c r="K286" s="6"/>
      <c r="L286" s="6"/>
      <c r="M286" s="6"/>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c r="BJ286" s="117"/>
      <c r="BK286" s="117"/>
      <c r="BL286" s="117"/>
      <c r="BM286" s="117"/>
      <c r="BN286" s="117"/>
      <c r="BO286" s="117"/>
      <c r="BP286" s="117"/>
      <c r="BQ286" s="117"/>
      <c r="BR286" s="117"/>
      <c r="BS286" s="117"/>
      <c r="BT286" s="117"/>
      <c r="BU286" s="117"/>
      <c r="BV286" s="117"/>
      <c r="BW286" s="117"/>
      <c r="BX286" s="117"/>
      <c r="BY286" s="117"/>
      <c r="BZ286" s="117"/>
      <c r="CA286" s="117"/>
      <c r="CB286" s="117"/>
      <c r="CC286" s="117"/>
      <c r="CD286" s="117"/>
      <c r="CE286" s="117"/>
    </row>
    <row r="287" spans="2:83" s="86" customFormat="1" x14ac:dyDescent="0.2">
      <c r="B287" s="117"/>
      <c r="C287" s="117"/>
      <c r="D287" s="117"/>
      <c r="E287" s="117"/>
      <c r="F287" s="117"/>
      <c r="G287" s="117"/>
      <c r="H287" s="117"/>
      <c r="I287" s="117"/>
      <c r="J287" s="117"/>
      <c r="K287" s="6"/>
      <c r="L287" s="6"/>
      <c r="M287" s="6"/>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c r="BJ287" s="117"/>
      <c r="BK287" s="117"/>
      <c r="BL287" s="117"/>
      <c r="BM287" s="117"/>
      <c r="BN287" s="117"/>
      <c r="BO287" s="117"/>
      <c r="BP287" s="117"/>
      <c r="BQ287" s="117"/>
      <c r="BR287" s="117"/>
      <c r="BS287" s="117"/>
      <c r="BT287" s="117"/>
      <c r="BU287" s="117"/>
      <c r="BV287" s="117"/>
      <c r="BW287" s="117"/>
      <c r="BX287" s="117"/>
      <c r="BY287" s="117"/>
      <c r="BZ287" s="117"/>
      <c r="CA287" s="117"/>
      <c r="CB287" s="117"/>
      <c r="CC287" s="117"/>
      <c r="CD287" s="117"/>
      <c r="CE287" s="117"/>
    </row>
    <row r="288" spans="2:83" s="86" customFormat="1" x14ac:dyDescent="0.2">
      <c r="B288" s="117"/>
      <c r="C288" s="117"/>
      <c r="D288" s="117"/>
      <c r="E288" s="117"/>
      <c r="F288" s="117"/>
      <c r="G288" s="117"/>
      <c r="H288" s="117"/>
      <c r="I288" s="117"/>
      <c r="J288" s="117"/>
      <c r="K288" s="6"/>
      <c r="L288" s="6"/>
      <c r="M288" s="6"/>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c r="BJ288" s="117"/>
      <c r="BK288" s="117"/>
      <c r="BL288" s="117"/>
      <c r="BM288" s="117"/>
      <c r="BN288" s="117"/>
      <c r="BO288" s="117"/>
      <c r="BP288" s="117"/>
      <c r="BQ288" s="117"/>
      <c r="BR288" s="117"/>
      <c r="BS288" s="117"/>
      <c r="BT288" s="117"/>
      <c r="BU288" s="117"/>
      <c r="BV288" s="117"/>
      <c r="BW288" s="117"/>
      <c r="BX288" s="117"/>
      <c r="BY288" s="117"/>
      <c r="BZ288" s="117"/>
      <c r="CA288" s="117"/>
      <c r="CB288" s="117"/>
      <c r="CC288" s="117"/>
      <c r="CD288" s="117"/>
      <c r="CE288" s="117"/>
    </row>
    <row r="289" spans="2:83" s="86" customFormat="1" x14ac:dyDescent="0.2">
      <c r="B289" s="117"/>
      <c r="C289" s="117"/>
      <c r="D289" s="117"/>
      <c r="E289" s="117"/>
      <c r="F289" s="117"/>
      <c r="G289" s="117"/>
      <c r="H289" s="117"/>
      <c r="I289" s="117"/>
      <c r="J289" s="117"/>
      <c r="K289" s="6"/>
      <c r="L289" s="6"/>
      <c r="M289" s="6"/>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c r="BJ289" s="117"/>
      <c r="BK289" s="117"/>
      <c r="BL289" s="117"/>
      <c r="BM289" s="117"/>
      <c r="BN289" s="117"/>
      <c r="BO289" s="117"/>
      <c r="BP289" s="117"/>
      <c r="BQ289" s="117"/>
      <c r="BR289" s="117"/>
      <c r="BS289" s="117"/>
      <c r="BT289" s="117"/>
      <c r="BU289" s="117"/>
      <c r="BV289" s="117"/>
      <c r="BW289" s="117"/>
      <c r="BX289" s="117"/>
      <c r="BY289" s="117"/>
      <c r="BZ289" s="117"/>
      <c r="CA289" s="117"/>
      <c r="CB289" s="117"/>
      <c r="CC289" s="117"/>
      <c r="CD289" s="117"/>
      <c r="CE289" s="117"/>
    </row>
    <row r="290" spans="2:83" s="86" customFormat="1" x14ac:dyDescent="0.2">
      <c r="B290" s="117"/>
      <c r="C290" s="117"/>
      <c r="D290" s="117"/>
      <c r="E290" s="117"/>
      <c r="F290" s="117"/>
      <c r="G290" s="117"/>
      <c r="H290" s="117"/>
      <c r="I290" s="117"/>
      <c r="J290" s="117"/>
      <c r="K290" s="6"/>
      <c r="L290" s="6"/>
      <c r="M290" s="6"/>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c r="BJ290" s="117"/>
      <c r="BK290" s="117"/>
      <c r="BL290" s="117"/>
      <c r="BM290" s="117"/>
      <c r="BN290" s="117"/>
      <c r="BO290" s="117"/>
      <c r="BP290" s="117"/>
      <c r="BQ290" s="117"/>
      <c r="BR290" s="117"/>
      <c r="BS290" s="117"/>
      <c r="BT290" s="117"/>
      <c r="BU290" s="117"/>
      <c r="BV290" s="117"/>
      <c r="BW290" s="117"/>
      <c r="BX290" s="117"/>
      <c r="BY290" s="117"/>
      <c r="BZ290" s="117"/>
      <c r="CA290" s="117"/>
      <c r="CB290" s="117"/>
      <c r="CC290" s="117"/>
      <c r="CD290" s="117"/>
      <c r="CE290" s="117"/>
    </row>
    <row r="291" spans="2:83" s="86" customFormat="1" x14ac:dyDescent="0.2">
      <c r="B291" s="117"/>
      <c r="C291" s="117"/>
      <c r="D291" s="117"/>
      <c r="E291" s="117"/>
      <c r="F291" s="117"/>
      <c r="G291" s="117"/>
      <c r="H291" s="117"/>
      <c r="I291" s="117"/>
      <c r="J291" s="117"/>
      <c r="K291" s="6"/>
      <c r="L291" s="6"/>
      <c r="M291" s="6"/>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c r="BJ291" s="117"/>
      <c r="BK291" s="117"/>
      <c r="BL291" s="117"/>
      <c r="BM291" s="117"/>
      <c r="BN291" s="117"/>
      <c r="BO291" s="117"/>
      <c r="BP291" s="117"/>
      <c r="BQ291" s="117"/>
      <c r="BR291" s="117"/>
      <c r="BS291" s="117"/>
      <c r="BT291" s="117"/>
      <c r="BU291" s="117"/>
      <c r="BV291" s="117"/>
      <c r="BW291" s="117"/>
      <c r="BX291" s="117"/>
      <c r="BY291" s="117"/>
      <c r="BZ291" s="117"/>
      <c r="CA291" s="117"/>
      <c r="CB291" s="117"/>
      <c r="CC291" s="117"/>
      <c r="CD291" s="117"/>
      <c r="CE291" s="117"/>
    </row>
    <row r="292" spans="2:83" s="86" customFormat="1" x14ac:dyDescent="0.2">
      <c r="B292" s="117"/>
      <c r="C292" s="117"/>
      <c r="D292" s="117"/>
      <c r="E292" s="117"/>
      <c r="F292" s="117"/>
      <c r="G292" s="117"/>
      <c r="H292" s="117"/>
      <c r="I292" s="117"/>
      <c r="J292" s="117"/>
      <c r="K292" s="6"/>
      <c r="L292" s="6"/>
      <c r="M292" s="6"/>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c r="BJ292" s="117"/>
      <c r="BK292" s="117"/>
      <c r="BL292" s="117"/>
      <c r="BM292" s="117"/>
      <c r="BN292" s="117"/>
      <c r="BO292" s="117"/>
      <c r="BP292" s="117"/>
      <c r="BQ292" s="117"/>
      <c r="BR292" s="117"/>
      <c r="BS292" s="117"/>
      <c r="BT292" s="117"/>
      <c r="BU292" s="117"/>
      <c r="BV292" s="117"/>
      <c r="BW292" s="117"/>
      <c r="BX292" s="117"/>
      <c r="BY292" s="117"/>
      <c r="BZ292" s="117"/>
      <c r="CA292" s="117"/>
      <c r="CB292" s="117"/>
      <c r="CC292" s="117"/>
      <c r="CD292" s="117"/>
      <c r="CE292" s="117"/>
    </row>
    <row r="293" spans="2:83" s="86" customFormat="1" x14ac:dyDescent="0.2">
      <c r="B293" s="117"/>
      <c r="C293" s="117"/>
      <c r="D293" s="117"/>
      <c r="E293" s="117"/>
      <c r="F293" s="117"/>
      <c r="G293" s="117"/>
      <c r="H293" s="117"/>
      <c r="I293" s="117"/>
      <c r="J293" s="117"/>
      <c r="K293" s="6"/>
      <c r="L293" s="6"/>
      <c r="M293" s="6"/>
      <c r="N293" s="117"/>
      <c r="O293" s="117"/>
      <c r="P293" s="117"/>
      <c r="Q293" s="117"/>
      <c r="R293" s="117"/>
      <c r="S293" s="117"/>
      <c r="T293" s="117"/>
      <c r="U293" s="117"/>
      <c r="V293" s="117"/>
      <c r="W293" s="117"/>
      <c r="X293" s="117"/>
      <c r="Y293" s="117"/>
      <c r="Z293" s="117"/>
      <c r="AA293" s="117"/>
      <c r="AB293" s="117"/>
      <c r="AC293" s="117"/>
      <c r="AD293" s="117"/>
      <c r="AE293" s="117"/>
      <c r="AF293" s="117"/>
      <c r="AG293" s="117"/>
      <c r="AH293" s="117"/>
      <c r="AI293" s="117"/>
      <c r="AJ293" s="117"/>
      <c r="AK293" s="117"/>
      <c r="AL293" s="117"/>
      <c r="AM293" s="117"/>
      <c r="AN293" s="117"/>
      <c r="AO293" s="117"/>
      <c r="AP293" s="117"/>
      <c r="AQ293" s="117"/>
      <c r="AR293" s="117"/>
      <c r="AS293" s="117"/>
      <c r="AT293" s="117"/>
      <c r="AU293" s="117"/>
      <c r="AV293" s="117"/>
      <c r="AW293" s="117"/>
      <c r="AX293" s="117"/>
      <c r="AY293" s="117"/>
      <c r="AZ293" s="117"/>
      <c r="BA293" s="117"/>
      <c r="BB293" s="117"/>
      <c r="BC293" s="117"/>
      <c r="BD293" s="117"/>
      <c r="BE293" s="117"/>
      <c r="BF293" s="117"/>
      <c r="BG293" s="117"/>
      <c r="BH293" s="117"/>
      <c r="BI293" s="117"/>
      <c r="BJ293" s="117"/>
      <c r="BK293" s="117"/>
      <c r="BL293" s="117"/>
      <c r="BM293" s="117"/>
      <c r="BN293" s="117"/>
      <c r="BO293" s="117"/>
      <c r="BP293" s="117"/>
      <c r="BQ293" s="117"/>
      <c r="BR293" s="117"/>
      <c r="BS293" s="117"/>
      <c r="BT293" s="117"/>
      <c r="BU293" s="117"/>
      <c r="BV293" s="117"/>
      <c r="BW293" s="117"/>
      <c r="BX293" s="117"/>
      <c r="BY293" s="117"/>
      <c r="BZ293" s="117"/>
      <c r="CA293" s="117"/>
      <c r="CB293" s="117"/>
      <c r="CC293" s="117"/>
      <c r="CD293" s="117"/>
      <c r="CE293" s="117"/>
    </row>
  </sheetData>
  <hyperlinks>
    <hyperlink ref="A1" location="Мазмуну!A1" display="МАЗМУНУНА  кайтуу" xr:uid="{00000000-0004-0000-9E00-000000000000}"/>
  </hyperlinks>
  <pageMargins left="0.78740157480314965" right="0.78740157480314965" top="0.98425196850393704" bottom="0.98425196850393704" header="0.51181102362204722" footer="0.51181102362204722"/>
  <pageSetup paperSize="9" orientation="portrait" horizontalDpi="4294967292"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R63"/>
  <sheetViews>
    <sheetView workbookViewId="0">
      <selection activeCell="M42" sqref="M42"/>
    </sheetView>
  </sheetViews>
  <sheetFormatPr defaultColWidth="9.140625" defaultRowHeight="12.75" x14ac:dyDescent="0.2"/>
  <cols>
    <col min="1" max="1" width="45" style="117" customWidth="1"/>
    <col min="2" max="2" width="8.42578125" style="86" hidden="1" customWidth="1"/>
    <col min="3" max="6" width="8" style="86" hidden="1" customWidth="1"/>
    <col min="7" max="8" width="9.5703125" style="86" hidden="1" customWidth="1"/>
    <col min="9" max="9" width="9.5703125" style="86" customWidth="1"/>
    <col min="10" max="11" width="9.5703125" style="6" customWidth="1"/>
    <col min="12" max="13" width="10.42578125" style="6" customWidth="1"/>
    <col min="14" max="243" width="9.140625" style="117"/>
    <col min="244" max="244" width="46.7109375" style="117" customWidth="1"/>
    <col min="245" max="257" width="0" style="117" hidden="1" customWidth="1"/>
    <col min="258" max="262" width="8.42578125" style="117" customWidth="1"/>
    <col min="263" max="499" width="9.140625" style="117"/>
    <col min="500" max="500" width="46.7109375" style="117" customWidth="1"/>
    <col min="501" max="513" width="0" style="117" hidden="1" customWidth="1"/>
    <col min="514" max="518" width="8.42578125" style="117" customWidth="1"/>
    <col min="519" max="755" width="9.140625" style="117"/>
    <col min="756" max="756" width="46.7109375" style="117" customWidth="1"/>
    <col min="757" max="769" width="0" style="117" hidden="1" customWidth="1"/>
    <col min="770" max="774" width="8.42578125" style="117" customWidth="1"/>
    <col min="775" max="1011" width="9.140625" style="117"/>
    <col min="1012" max="1012" width="46.7109375" style="117" customWidth="1"/>
    <col min="1013" max="1025" width="0" style="117" hidden="1" customWidth="1"/>
    <col min="1026" max="1030" width="8.42578125" style="117" customWidth="1"/>
    <col min="1031" max="1267" width="9.140625" style="117"/>
    <col min="1268" max="1268" width="46.7109375" style="117" customWidth="1"/>
    <col min="1269" max="1281" width="0" style="117" hidden="1" customWidth="1"/>
    <col min="1282" max="1286" width="8.42578125" style="117" customWidth="1"/>
    <col min="1287" max="1523" width="9.140625" style="117"/>
    <col min="1524" max="1524" width="46.7109375" style="117" customWidth="1"/>
    <col min="1525" max="1537" width="0" style="117" hidden="1" customWidth="1"/>
    <col min="1538" max="1542" width="8.42578125" style="117" customWidth="1"/>
    <col min="1543" max="1779" width="9.140625" style="117"/>
    <col min="1780" max="1780" width="46.7109375" style="117" customWidth="1"/>
    <col min="1781" max="1793" width="0" style="117" hidden="1" customWidth="1"/>
    <col min="1794" max="1798" width="8.42578125" style="117" customWidth="1"/>
    <col min="1799" max="2035" width="9.140625" style="117"/>
    <col min="2036" max="2036" width="46.7109375" style="117" customWidth="1"/>
    <col min="2037" max="2049" width="0" style="117" hidden="1" customWidth="1"/>
    <col min="2050" max="2054" width="8.42578125" style="117" customWidth="1"/>
    <col min="2055" max="2291" width="9.140625" style="117"/>
    <col min="2292" max="2292" width="46.7109375" style="117" customWidth="1"/>
    <col min="2293" max="2305" width="0" style="117" hidden="1" customWidth="1"/>
    <col min="2306" max="2310" width="8.42578125" style="117" customWidth="1"/>
    <col min="2311" max="2547" width="9.140625" style="117"/>
    <col min="2548" max="2548" width="46.7109375" style="117" customWidth="1"/>
    <col min="2549" max="2561" width="0" style="117" hidden="1" customWidth="1"/>
    <col min="2562" max="2566" width="8.42578125" style="117" customWidth="1"/>
    <col min="2567" max="2803" width="9.140625" style="117"/>
    <col min="2804" max="2804" width="46.7109375" style="117" customWidth="1"/>
    <col min="2805" max="2817" width="0" style="117" hidden="1" customWidth="1"/>
    <col min="2818" max="2822" width="8.42578125" style="117" customWidth="1"/>
    <col min="2823" max="3059" width="9.140625" style="117"/>
    <col min="3060" max="3060" width="46.7109375" style="117" customWidth="1"/>
    <col min="3061" max="3073" width="0" style="117" hidden="1" customWidth="1"/>
    <col min="3074" max="3078" width="8.42578125" style="117" customWidth="1"/>
    <col min="3079" max="3315" width="9.140625" style="117"/>
    <col min="3316" max="3316" width="46.7109375" style="117" customWidth="1"/>
    <col min="3317" max="3329" width="0" style="117" hidden="1" customWidth="1"/>
    <col min="3330" max="3334" width="8.42578125" style="117" customWidth="1"/>
    <col min="3335" max="3571" width="9.140625" style="117"/>
    <col min="3572" max="3572" width="46.7109375" style="117" customWidth="1"/>
    <col min="3573" max="3585" width="0" style="117" hidden="1" customWidth="1"/>
    <col min="3586" max="3590" width="8.42578125" style="117" customWidth="1"/>
    <col min="3591" max="3827" width="9.140625" style="117"/>
    <col min="3828" max="3828" width="46.7109375" style="117" customWidth="1"/>
    <col min="3829" max="3841" width="0" style="117" hidden="1" customWidth="1"/>
    <col min="3842" max="3846" width="8.42578125" style="117" customWidth="1"/>
    <col min="3847" max="4083" width="9.140625" style="117"/>
    <col min="4084" max="4084" width="46.7109375" style="117" customWidth="1"/>
    <col min="4085" max="4097" width="0" style="117" hidden="1" customWidth="1"/>
    <col min="4098" max="4102" width="8.42578125" style="117" customWidth="1"/>
    <col min="4103" max="4339" width="9.140625" style="117"/>
    <col min="4340" max="4340" width="46.7109375" style="117" customWidth="1"/>
    <col min="4341" max="4353" width="0" style="117" hidden="1" customWidth="1"/>
    <col min="4354" max="4358" width="8.42578125" style="117" customWidth="1"/>
    <col min="4359" max="4595" width="9.140625" style="117"/>
    <col min="4596" max="4596" width="46.7109375" style="117" customWidth="1"/>
    <col min="4597" max="4609" width="0" style="117" hidden="1" customWidth="1"/>
    <col min="4610" max="4614" width="8.42578125" style="117" customWidth="1"/>
    <col min="4615" max="4851" width="9.140625" style="117"/>
    <col min="4852" max="4852" width="46.7109375" style="117" customWidth="1"/>
    <col min="4853" max="4865" width="0" style="117" hidden="1" customWidth="1"/>
    <col min="4866" max="4870" width="8.42578125" style="117" customWidth="1"/>
    <col min="4871" max="5107" width="9.140625" style="117"/>
    <col min="5108" max="5108" width="46.7109375" style="117" customWidth="1"/>
    <col min="5109" max="5121" width="0" style="117" hidden="1" customWidth="1"/>
    <col min="5122" max="5126" width="8.42578125" style="117" customWidth="1"/>
    <col min="5127" max="5363" width="9.140625" style="117"/>
    <col min="5364" max="5364" width="46.7109375" style="117" customWidth="1"/>
    <col min="5365" max="5377" width="0" style="117" hidden="1" customWidth="1"/>
    <col min="5378" max="5382" width="8.42578125" style="117" customWidth="1"/>
    <col min="5383" max="5619" width="9.140625" style="117"/>
    <col min="5620" max="5620" width="46.7109375" style="117" customWidth="1"/>
    <col min="5621" max="5633" width="0" style="117" hidden="1" customWidth="1"/>
    <col min="5634" max="5638" width="8.42578125" style="117" customWidth="1"/>
    <col min="5639" max="5875" width="9.140625" style="117"/>
    <col min="5876" max="5876" width="46.7109375" style="117" customWidth="1"/>
    <col min="5877" max="5889" width="0" style="117" hidden="1" customWidth="1"/>
    <col min="5890" max="5894" width="8.42578125" style="117" customWidth="1"/>
    <col min="5895" max="6131" width="9.140625" style="117"/>
    <col min="6132" max="6132" width="46.7109375" style="117" customWidth="1"/>
    <col min="6133" max="6145" width="0" style="117" hidden="1" customWidth="1"/>
    <col min="6146" max="6150" width="8.42578125" style="117" customWidth="1"/>
    <col min="6151" max="6387" width="9.140625" style="117"/>
    <col min="6388" max="6388" width="46.7109375" style="117" customWidth="1"/>
    <col min="6389" max="6401" width="0" style="117" hidden="1" customWidth="1"/>
    <col min="6402" max="6406" width="8.42578125" style="117" customWidth="1"/>
    <col min="6407" max="6643" width="9.140625" style="117"/>
    <col min="6644" max="6644" width="46.7109375" style="117" customWidth="1"/>
    <col min="6645" max="6657" width="0" style="117" hidden="1" customWidth="1"/>
    <col min="6658" max="6662" width="8.42578125" style="117" customWidth="1"/>
    <col min="6663" max="6899" width="9.140625" style="117"/>
    <col min="6900" max="6900" width="46.7109375" style="117" customWidth="1"/>
    <col min="6901" max="6913" width="0" style="117" hidden="1" customWidth="1"/>
    <col min="6914" max="6918" width="8.42578125" style="117" customWidth="1"/>
    <col min="6919" max="7155" width="9.140625" style="117"/>
    <col min="7156" max="7156" width="46.7109375" style="117" customWidth="1"/>
    <col min="7157" max="7169" width="0" style="117" hidden="1" customWidth="1"/>
    <col min="7170" max="7174" width="8.42578125" style="117" customWidth="1"/>
    <col min="7175" max="7411" width="9.140625" style="117"/>
    <col min="7412" max="7412" width="46.7109375" style="117" customWidth="1"/>
    <col min="7413" max="7425" width="0" style="117" hidden="1" customWidth="1"/>
    <col min="7426" max="7430" width="8.42578125" style="117" customWidth="1"/>
    <col min="7431" max="7667" width="9.140625" style="117"/>
    <col min="7668" max="7668" width="46.7109375" style="117" customWidth="1"/>
    <col min="7669" max="7681" width="0" style="117" hidden="1" customWidth="1"/>
    <col min="7682" max="7686" width="8.42578125" style="117" customWidth="1"/>
    <col min="7687" max="7923" width="9.140625" style="117"/>
    <col min="7924" max="7924" width="46.7109375" style="117" customWidth="1"/>
    <col min="7925" max="7937" width="0" style="117" hidden="1" customWidth="1"/>
    <col min="7938" max="7942" width="8.42578125" style="117" customWidth="1"/>
    <col min="7943" max="8179" width="9.140625" style="117"/>
    <col min="8180" max="8180" width="46.7109375" style="117" customWidth="1"/>
    <col min="8181" max="8193" width="0" style="117" hidden="1" customWidth="1"/>
    <col min="8194" max="8198" width="8.42578125" style="117" customWidth="1"/>
    <col min="8199" max="8435" width="9.140625" style="117"/>
    <col min="8436" max="8436" width="46.7109375" style="117" customWidth="1"/>
    <col min="8437" max="8449" width="0" style="117" hidden="1" customWidth="1"/>
    <col min="8450" max="8454" width="8.42578125" style="117" customWidth="1"/>
    <col min="8455" max="8691" width="9.140625" style="117"/>
    <col min="8692" max="8692" width="46.7109375" style="117" customWidth="1"/>
    <col min="8693" max="8705" width="0" style="117" hidden="1" customWidth="1"/>
    <col min="8706" max="8710" width="8.42578125" style="117" customWidth="1"/>
    <col min="8711" max="8947" width="9.140625" style="117"/>
    <col min="8948" max="8948" width="46.7109375" style="117" customWidth="1"/>
    <col min="8949" max="8961" width="0" style="117" hidden="1" customWidth="1"/>
    <col min="8962" max="8966" width="8.42578125" style="117" customWidth="1"/>
    <col min="8967" max="9203" width="9.140625" style="117"/>
    <col min="9204" max="9204" width="46.7109375" style="117" customWidth="1"/>
    <col min="9205" max="9217" width="0" style="117" hidden="1" customWidth="1"/>
    <col min="9218" max="9222" width="8.42578125" style="117" customWidth="1"/>
    <col min="9223" max="9459" width="9.140625" style="117"/>
    <col min="9460" max="9460" width="46.7109375" style="117" customWidth="1"/>
    <col min="9461" max="9473" width="0" style="117" hidden="1" customWidth="1"/>
    <col min="9474" max="9478" width="8.42578125" style="117" customWidth="1"/>
    <col min="9479" max="9715" width="9.140625" style="117"/>
    <col min="9716" max="9716" width="46.7109375" style="117" customWidth="1"/>
    <col min="9717" max="9729" width="0" style="117" hidden="1" customWidth="1"/>
    <col min="9730" max="9734" width="8.42578125" style="117" customWidth="1"/>
    <col min="9735" max="9971" width="9.140625" style="117"/>
    <col min="9972" max="9972" width="46.7109375" style="117" customWidth="1"/>
    <col min="9973" max="9985" width="0" style="117" hidden="1" customWidth="1"/>
    <col min="9986" max="9990" width="8.42578125" style="117" customWidth="1"/>
    <col min="9991" max="10227" width="9.140625" style="117"/>
    <col min="10228" max="10228" width="46.7109375" style="117" customWidth="1"/>
    <col min="10229" max="10241" width="0" style="117" hidden="1" customWidth="1"/>
    <col min="10242" max="10246" width="8.42578125" style="117" customWidth="1"/>
    <col min="10247" max="10483" width="9.140625" style="117"/>
    <col min="10484" max="10484" width="46.7109375" style="117" customWidth="1"/>
    <col min="10485" max="10497" width="0" style="117" hidden="1" customWidth="1"/>
    <col min="10498" max="10502" width="8.42578125" style="117" customWidth="1"/>
    <col min="10503" max="10739" width="9.140625" style="117"/>
    <col min="10740" max="10740" width="46.7109375" style="117" customWidth="1"/>
    <col min="10741" max="10753" width="0" style="117" hidden="1" customWidth="1"/>
    <col min="10754" max="10758" width="8.42578125" style="117" customWidth="1"/>
    <col min="10759" max="10995" width="9.140625" style="117"/>
    <col min="10996" max="10996" width="46.7109375" style="117" customWidth="1"/>
    <col min="10997" max="11009" width="0" style="117" hidden="1" customWidth="1"/>
    <col min="11010" max="11014" width="8.42578125" style="117" customWidth="1"/>
    <col min="11015" max="11251" width="9.140625" style="117"/>
    <col min="11252" max="11252" width="46.7109375" style="117" customWidth="1"/>
    <col min="11253" max="11265" width="0" style="117" hidden="1" customWidth="1"/>
    <col min="11266" max="11270" width="8.42578125" style="117" customWidth="1"/>
    <col min="11271" max="11507" width="9.140625" style="117"/>
    <col min="11508" max="11508" width="46.7109375" style="117" customWidth="1"/>
    <col min="11509" max="11521" width="0" style="117" hidden="1" customWidth="1"/>
    <col min="11522" max="11526" width="8.42578125" style="117" customWidth="1"/>
    <col min="11527" max="11763" width="9.140625" style="117"/>
    <col min="11764" max="11764" width="46.7109375" style="117" customWidth="1"/>
    <col min="11765" max="11777" width="0" style="117" hidden="1" customWidth="1"/>
    <col min="11778" max="11782" width="8.42578125" style="117" customWidth="1"/>
    <col min="11783" max="12019" width="9.140625" style="117"/>
    <col min="12020" max="12020" width="46.7109375" style="117" customWidth="1"/>
    <col min="12021" max="12033" width="0" style="117" hidden="1" customWidth="1"/>
    <col min="12034" max="12038" width="8.42578125" style="117" customWidth="1"/>
    <col min="12039" max="12275" width="9.140625" style="117"/>
    <col min="12276" max="12276" width="46.7109375" style="117" customWidth="1"/>
    <col min="12277" max="12289" width="0" style="117" hidden="1" customWidth="1"/>
    <col min="12290" max="12294" width="8.42578125" style="117" customWidth="1"/>
    <col min="12295" max="12531" width="9.140625" style="117"/>
    <col min="12532" max="12532" width="46.7109375" style="117" customWidth="1"/>
    <col min="12533" max="12545" width="0" style="117" hidden="1" customWidth="1"/>
    <col min="12546" max="12550" width="8.42578125" style="117" customWidth="1"/>
    <col min="12551" max="12787" width="9.140625" style="117"/>
    <col min="12788" max="12788" width="46.7109375" style="117" customWidth="1"/>
    <col min="12789" max="12801" width="0" style="117" hidden="1" customWidth="1"/>
    <col min="12802" max="12806" width="8.42578125" style="117" customWidth="1"/>
    <col min="12807" max="13043" width="9.140625" style="117"/>
    <col min="13044" max="13044" width="46.7109375" style="117" customWidth="1"/>
    <col min="13045" max="13057" width="0" style="117" hidden="1" customWidth="1"/>
    <col min="13058" max="13062" width="8.42578125" style="117" customWidth="1"/>
    <col min="13063" max="13299" width="9.140625" style="117"/>
    <col min="13300" max="13300" width="46.7109375" style="117" customWidth="1"/>
    <col min="13301" max="13313" width="0" style="117" hidden="1" customWidth="1"/>
    <col min="13314" max="13318" width="8.42578125" style="117" customWidth="1"/>
    <col min="13319" max="13555" width="9.140625" style="117"/>
    <col min="13556" max="13556" width="46.7109375" style="117" customWidth="1"/>
    <col min="13557" max="13569" width="0" style="117" hidden="1" customWidth="1"/>
    <col min="13570" max="13574" width="8.42578125" style="117" customWidth="1"/>
    <col min="13575" max="13811" width="9.140625" style="117"/>
    <col min="13812" max="13812" width="46.7109375" style="117" customWidth="1"/>
    <col min="13813" max="13825" width="0" style="117" hidden="1" customWidth="1"/>
    <col min="13826" max="13830" width="8.42578125" style="117" customWidth="1"/>
    <col min="13831" max="14067" width="9.140625" style="117"/>
    <col min="14068" max="14068" width="46.7109375" style="117" customWidth="1"/>
    <col min="14069" max="14081" width="0" style="117" hidden="1" customWidth="1"/>
    <col min="14082" max="14086" width="8.42578125" style="117" customWidth="1"/>
    <col min="14087" max="14323" width="9.140625" style="117"/>
    <col min="14324" max="14324" width="46.7109375" style="117" customWidth="1"/>
    <col min="14325" max="14337" width="0" style="117" hidden="1" customWidth="1"/>
    <col min="14338" max="14342" width="8.42578125" style="117" customWidth="1"/>
    <col min="14343" max="14579" width="9.140625" style="117"/>
    <col min="14580" max="14580" width="46.7109375" style="117" customWidth="1"/>
    <col min="14581" max="14593" width="0" style="117" hidden="1" customWidth="1"/>
    <col min="14594" max="14598" width="8.42578125" style="117" customWidth="1"/>
    <col min="14599" max="14835" width="9.140625" style="117"/>
    <col min="14836" max="14836" width="46.7109375" style="117" customWidth="1"/>
    <col min="14837" max="14849" width="0" style="117" hidden="1" customWidth="1"/>
    <col min="14850" max="14854" width="8.42578125" style="117" customWidth="1"/>
    <col min="14855" max="15091" width="9.140625" style="117"/>
    <col min="15092" max="15092" width="46.7109375" style="117" customWidth="1"/>
    <col min="15093" max="15105" width="0" style="117" hidden="1" customWidth="1"/>
    <col min="15106" max="15110" width="8.42578125" style="117" customWidth="1"/>
    <col min="15111" max="15347" width="9.140625" style="117"/>
    <col min="15348" max="15348" width="46.7109375" style="117" customWidth="1"/>
    <col min="15349" max="15361" width="0" style="117" hidden="1" customWidth="1"/>
    <col min="15362" max="15366" width="8.42578125" style="117" customWidth="1"/>
    <col min="15367" max="15603" width="9.140625" style="117"/>
    <col min="15604" max="15604" width="46.7109375" style="117" customWidth="1"/>
    <col min="15605" max="15617" width="0" style="117" hidden="1" customWidth="1"/>
    <col min="15618" max="15622" width="8.42578125" style="117" customWidth="1"/>
    <col min="15623" max="15859" width="9.140625" style="117"/>
    <col min="15860" max="15860" width="46.7109375" style="117" customWidth="1"/>
    <col min="15861" max="15873" width="0" style="117" hidden="1" customWidth="1"/>
    <col min="15874" max="15878" width="8.42578125" style="117" customWidth="1"/>
    <col min="15879" max="16115" width="9.140625" style="117"/>
    <col min="16116" max="16116" width="46.7109375" style="117" customWidth="1"/>
    <col min="16117" max="16129" width="0" style="117" hidden="1" customWidth="1"/>
    <col min="16130" max="16134" width="8.42578125" style="117" customWidth="1"/>
    <col min="16135" max="16384" width="9.140625" style="117"/>
  </cols>
  <sheetData>
    <row r="1" spans="1:18" s="6" customFormat="1" ht="12.95" customHeight="1" x14ac:dyDescent="0.2">
      <c r="A1" s="952" t="s">
        <v>1375</v>
      </c>
      <c r="L1" s="24"/>
      <c r="M1" s="24"/>
    </row>
    <row r="2" spans="1:18" s="85" customFormat="1" ht="18.600000000000001" customHeight="1" x14ac:dyDescent="0.25">
      <c r="A2" s="194" t="s">
        <v>699</v>
      </c>
      <c r="J2" s="6"/>
      <c r="K2" s="6"/>
      <c r="L2" s="6"/>
      <c r="M2" s="6"/>
    </row>
    <row r="3" spans="1:18" s="85" customFormat="1" ht="18" customHeight="1" x14ac:dyDescent="0.25">
      <c r="A3" s="194" t="s">
        <v>700</v>
      </c>
      <c r="J3" s="6"/>
      <c r="K3" s="6"/>
      <c r="L3" s="6"/>
      <c r="M3" s="6"/>
    </row>
    <row r="4" spans="1:18" ht="18" customHeight="1" thickBot="1" x14ac:dyDescent="0.25">
      <c r="A4" s="684" t="s">
        <v>701</v>
      </c>
      <c r="B4" s="580"/>
      <c r="C4" s="580"/>
      <c r="D4" s="580"/>
      <c r="E4" s="580"/>
      <c r="F4" s="580"/>
      <c r="G4" s="580"/>
      <c r="H4" s="580"/>
      <c r="I4" s="580"/>
      <c r="J4" s="685"/>
      <c r="K4" s="685"/>
      <c r="L4" s="685"/>
      <c r="M4" s="685"/>
    </row>
    <row r="5" spans="1:18" ht="18" customHeight="1" thickBot="1" x14ac:dyDescent="0.25">
      <c r="A5" s="666"/>
      <c r="B5" s="580">
        <v>2014</v>
      </c>
      <c r="C5" s="580">
        <v>2015</v>
      </c>
      <c r="D5" s="580">
        <v>2016</v>
      </c>
      <c r="E5" s="580">
        <v>2017</v>
      </c>
      <c r="F5" s="580">
        <v>2018</v>
      </c>
      <c r="G5" s="580">
        <v>2019</v>
      </c>
      <c r="H5" s="580">
        <v>2020</v>
      </c>
      <c r="I5" s="580">
        <v>2021</v>
      </c>
      <c r="J5" s="685">
        <v>2022</v>
      </c>
      <c r="K5" s="685">
        <v>2023</v>
      </c>
      <c r="L5" s="685">
        <v>2024</v>
      </c>
      <c r="M5" s="685">
        <v>2025</v>
      </c>
    </row>
    <row r="6" spans="1:18" ht="9.1999999999999993" customHeight="1" x14ac:dyDescent="0.2">
      <c r="A6" s="686"/>
    </row>
    <row r="7" spans="1:18" x14ac:dyDescent="0.2">
      <c r="A7" s="136" t="s">
        <v>576</v>
      </c>
    </row>
    <row r="8" spans="1:18" x14ac:dyDescent="0.2">
      <c r="A8" s="86" t="s">
        <v>702</v>
      </c>
      <c r="B8" s="680">
        <v>738</v>
      </c>
      <c r="C8" s="680">
        <v>659</v>
      </c>
      <c r="D8" s="680">
        <v>618</v>
      </c>
      <c r="E8" s="680">
        <v>611</v>
      </c>
      <c r="F8" s="680">
        <v>626</v>
      </c>
      <c r="G8" s="680">
        <v>608</v>
      </c>
      <c r="H8" s="697">
        <v>600</v>
      </c>
      <c r="I8" s="697">
        <v>580</v>
      </c>
      <c r="J8" s="697">
        <v>594</v>
      </c>
      <c r="K8" s="697">
        <v>621</v>
      </c>
      <c r="L8" s="697">
        <v>586</v>
      </c>
      <c r="M8" s="697">
        <v>532</v>
      </c>
    </row>
    <row r="9" spans="1:18" s="86" customFormat="1" x14ac:dyDescent="0.2">
      <c r="A9" s="86" t="s">
        <v>703</v>
      </c>
      <c r="B9" s="680">
        <v>171</v>
      </c>
      <c r="C9" s="680">
        <v>247</v>
      </c>
      <c r="D9" s="680">
        <v>234</v>
      </c>
      <c r="E9" s="680">
        <v>247</v>
      </c>
      <c r="F9" s="680">
        <v>267</v>
      </c>
      <c r="G9" s="680">
        <v>287</v>
      </c>
      <c r="H9" s="697">
        <v>310</v>
      </c>
      <c r="I9" s="697">
        <v>344</v>
      </c>
      <c r="J9" s="697">
        <v>391</v>
      </c>
      <c r="K9" s="697">
        <v>407</v>
      </c>
      <c r="L9" s="697">
        <v>436</v>
      </c>
      <c r="M9" s="697">
        <v>441</v>
      </c>
      <c r="N9" s="117"/>
      <c r="O9" s="117"/>
      <c r="P9" s="117"/>
      <c r="Q9" s="117"/>
      <c r="R9" s="117"/>
    </row>
    <row r="10" spans="1:18" s="86" customFormat="1" x14ac:dyDescent="0.2">
      <c r="A10" s="86" t="s">
        <v>704</v>
      </c>
      <c r="B10" s="680">
        <v>489036</v>
      </c>
      <c r="C10" s="680">
        <v>381034</v>
      </c>
      <c r="D10" s="680">
        <v>299729</v>
      </c>
      <c r="E10" s="680">
        <v>339735</v>
      </c>
      <c r="F10" s="680">
        <v>450809</v>
      </c>
      <c r="G10" s="680">
        <v>614009</v>
      </c>
      <c r="H10" s="697">
        <v>609233</v>
      </c>
      <c r="I10" s="697">
        <v>698070</v>
      </c>
      <c r="J10" s="697">
        <v>730821</v>
      </c>
      <c r="K10" s="697">
        <v>762850</v>
      </c>
      <c r="L10" s="697">
        <v>808105</v>
      </c>
      <c r="M10" s="697">
        <v>921186</v>
      </c>
      <c r="N10" s="117"/>
      <c r="O10" s="117"/>
      <c r="P10" s="117"/>
      <c r="Q10" s="117"/>
      <c r="R10" s="117"/>
    </row>
    <row r="11" spans="1:18" s="86" customFormat="1" ht="6" customHeight="1" x14ac:dyDescent="0.2">
      <c r="B11" s="680"/>
      <c r="C11" s="680"/>
      <c r="D11" s="680"/>
      <c r="E11" s="680"/>
      <c r="F11" s="680"/>
      <c r="G11" s="680"/>
      <c r="H11" s="681"/>
      <c r="I11" s="681"/>
      <c r="J11" s="681"/>
      <c r="K11" s="681"/>
      <c r="L11" s="681"/>
      <c r="M11" s="681"/>
      <c r="N11" s="117"/>
      <c r="O11" s="117"/>
      <c r="P11" s="117"/>
      <c r="Q11" s="117"/>
      <c r="R11" s="117"/>
    </row>
    <row r="12" spans="1:18" s="86" customFormat="1" x14ac:dyDescent="0.2">
      <c r="A12" s="136" t="s">
        <v>35</v>
      </c>
      <c r="B12" s="680"/>
      <c r="C12" s="680"/>
      <c r="D12" s="680"/>
      <c r="E12" s="680"/>
      <c r="F12" s="680"/>
      <c r="G12" s="680"/>
      <c r="H12" s="681"/>
      <c r="I12" s="681"/>
      <c r="J12" s="681"/>
      <c r="K12" s="681"/>
      <c r="L12" s="681"/>
      <c r="M12" s="681"/>
      <c r="N12" s="117"/>
      <c r="O12" s="117"/>
      <c r="P12" s="117"/>
      <c r="Q12" s="117"/>
      <c r="R12" s="117"/>
    </row>
    <row r="13" spans="1:18" s="86" customFormat="1" x14ac:dyDescent="0.2">
      <c r="A13" s="86" t="s">
        <v>702</v>
      </c>
      <c r="B13" s="680">
        <v>19</v>
      </c>
      <c r="C13" s="680">
        <v>18</v>
      </c>
      <c r="D13" s="680">
        <v>17</v>
      </c>
      <c r="E13" s="680">
        <v>15</v>
      </c>
      <c r="F13" s="680">
        <v>15</v>
      </c>
      <c r="G13" s="680">
        <v>13</v>
      </c>
      <c r="H13" s="681">
        <v>12</v>
      </c>
      <c r="I13" s="681">
        <v>12</v>
      </c>
      <c r="J13" s="681">
        <v>13</v>
      </c>
      <c r="K13" s="681">
        <v>14</v>
      </c>
      <c r="L13" s="681">
        <v>14</v>
      </c>
      <c r="M13" s="681">
        <v>13</v>
      </c>
      <c r="N13" s="117"/>
      <c r="O13" s="117"/>
      <c r="P13" s="117"/>
      <c r="Q13" s="117"/>
      <c r="R13" s="117"/>
    </row>
    <row r="14" spans="1:18" s="86" customFormat="1" x14ac:dyDescent="0.2">
      <c r="A14" s="86" t="s">
        <v>703</v>
      </c>
      <c r="B14" s="680">
        <v>8</v>
      </c>
      <c r="C14" s="680">
        <v>18</v>
      </c>
      <c r="D14" s="680">
        <v>15</v>
      </c>
      <c r="E14" s="680">
        <v>15</v>
      </c>
      <c r="F14" s="680">
        <v>16</v>
      </c>
      <c r="G14" s="680">
        <v>18</v>
      </c>
      <c r="H14" s="681">
        <v>19</v>
      </c>
      <c r="I14" s="681">
        <v>19</v>
      </c>
      <c r="J14" s="681">
        <v>20</v>
      </c>
      <c r="K14" s="681">
        <v>23</v>
      </c>
      <c r="L14" s="681">
        <v>26</v>
      </c>
      <c r="M14" s="681">
        <v>27</v>
      </c>
      <c r="N14" s="117"/>
      <c r="O14" s="117"/>
      <c r="P14" s="117"/>
      <c r="Q14" s="117"/>
      <c r="R14" s="117"/>
    </row>
    <row r="15" spans="1:18" s="86" customFormat="1" x14ac:dyDescent="0.2">
      <c r="A15" s="86" t="s">
        <v>704</v>
      </c>
      <c r="B15" s="680">
        <v>36704</v>
      </c>
      <c r="C15" s="680">
        <v>24178</v>
      </c>
      <c r="D15" s="680">
        <v>15151</v>
      </c>
      <c r="E15" s="680">
        <v>19143</v>
      </c>
      <c r="F15" s="680">
        <v>27964</v>
      </c>
      <c r="G15" s="680">
        <v>44874</v>
      </c>
      <c r="H15" s="681">
        <v>50130</v>
      </c>
      <c r="I15" s="681">
        <v>48911</v>
      </c>
      <c r="J15" s="681">
        <v>42895</v>
      </c>
      <c r="K15" s="681">
        <v>43722</v>
      </c>
      <c r="L15" s="681">
        <v>47515</v>
      </c>
      <c r="M15" s="681">
        <v>53100</v>
      </c>
      <c r="N15" s="117"/>
      <c r="O15" s="117"/>
      <c r="P15" s="117"/>
      <c r="Q15" s="117"/>
      <c r="R15" s="117"/>
    </row>
    <row r="16" spans="1:18" s="86" customFormat="1" ht="6.75" customHeight="1" x14ac:dyDescent="0.2">
      <c r="B16" s="680"/>
      <c r="C16" s="680"/>
      <c r="D16" s="680"/>
      <c r="E16" s="680"/>
      <c r="F16" s="680"/>
      <c r="G16" s="680"/>
      <c r="H16" s="681"/>
      <c r="I16" s="681"/>
      <c r="J16" s="681"/>
      <c r="K16" s="681"/>
      <c r="L16" s="681"/>
      <c r="M16" s="681"/>
      <c r="N16" s="117"/>
      <c r="O16" s="117"/>
      <c r="P16" s="117"/>
      <c r="Q16" s="117"/>
      <c r="R16" s="117"/>
    </row>
    <row r="17" spans="1:18" s="86" customFormat="1" x14ac:dyDescent="0.2">
      <c r="A17" s="136" t="s">
        <v>36</v>
      </c>
      <c r="B17" s="680"/>
      <c r="C17" s="680"/>
      <c r="D17" s="680"/>
      <c r="E17" s="680"/>
      <c r="F17" s="680"/>
      <c r="G17" s="680"/>
      <c r="H17" s="681"/>
      <c r="I17" s="681"/>
      <c r="J17" s="681"/>
      <c r="K17" s="681"/>
      <c r="L17" s="681"/>
      <c r="M17" s="681"/>
      <c r="N17" s="117"/>
      <c r="O17" s="117"/>
      <c r="P17" s="117"/>
      <c r="Q17" s="117"/>
      <c r="R17" s="117"/>
    </row>
    <row r="18" spans="1:18" s="86" customFormat="1" x14ac:dyDescent="0.2">
      <c r="A18" s="86" t="s">
        <v>702</v>
      </c>
      <c r="B18" s="680">
        <v>90</v>
      </c>
      <c r="C18" s="680">
        <v>77</v>
      </c>
      <c r="D18" s="680">
        <v>80</v>
      </c>
      <c r="E18" s="680">
        <v>76</v>
      </c>
      <c r="F18" s="680">
        <v>77</v>
      </c>
      <c r="G18" s="680">
        <v>66</v>
      </c>
      <c r="H18" s="681">
        <v>63</v>
      </c>
      <c r="I18" s="681">
        <v>53</v>
      </c>
      <c r="J18" s="681">
        <v>54</v>
      </c>
      <c r="K18" s="681">
        <v>57</v>
      </c>
      <c r="L18" s="681">
        <v>57</v>
      </c>
      <c r="M18" s="681">
        <v>53</v>
      </c>
      <c r="N18" s="117"/>
      <c r="O18" s="117"/>
      <c r="P18" s="117"/>
      <c r="Q18" s="117"/>
      <c r="R18" s="117"/>
    </row>
    <row r="19" spans="1:18" s="86" customFormat="1" x14ac:dyDescent="0.2">
      <c r="A19" s="86" t="s">
        <v>703</v>
      </c>
      <c r="B19" s="680">
        <v>17</v>
      </c>
      <c r="C19" s="680">
        <v>32</v>
      </c>
      <c r="D19" s="680">
        <v>27</v>
      </c>
      <c r="E19" s="680">
        <v>32</v>
      </c>
      <c r="F19" s="680">
        <v>38</v>
      </c>
      <c r="G19" s="680">
        <v>39</v>
      </c>
      <c r="H19" s="681">
        <v>37</v>
      </c>
      <c r="I19" s="681">
        <v>38</v>
      </c>
      <c r="J19" s="681">
        <v>46</v>
      </c>
      <c r="K19" s="681">
        <v>54</v>
      </c>
      <c r="L19" s="681">
        <v>55</v>
      </c>
      <c r="M19" s="681">
        <v>58</v>
      </c>
      <c r="N19" s="117"/>
      <c r="O19" s="117"/>
      <c r="P19" s="117"/>
      <c r="Q19" s="117"/>
      <c r="R19" s="117"/>
    </row>
    <row r="20" spans="1:18" s="86" customFormat="1" x14ac:dyDescent="0.2">
      <c r="A20" s="86" t="s">
        <v>704</v>
      </c>
      <c r="B20" s="680">
        <v>92065</v>
      </c>
      <c r="C20" s="680">
        <v>69272</v>
      </c>
      <c r="D20" s="680">
        <v>42993</v>
      </c>
      <c r="E20" s="680">
        <v>49373</v>
      </c>
      <c r="F20" s="680">
        <v>67785</v>
      </c>
      <c r="G20" s="680">
        <v>93622</v>
      </c>
      <c r="H20" s="681">
        <v>93650</v>
      </c>
      <c r="I20" s="681">
        <v>85285</v>
      </c>
      <c r="J20" s="681">
        <v>84020</v>
      </c>
      <c r="K20" s="681">
        <v>100788</v>
      </c>
      <c r="L20" s="681">
        <v>105797</v>
      </c>
      <c r="M20" s="681">
        <v>113080</v>
      </c>
      <c r="N20" s="117"/>
      <c r="O20" s="117"/>
      <c r="P20" s="117"/>
      <c r="Q20" s="117"/>
      <c r="R20" s="117"/>
    </row>
    <row r="21" spans="1:18" s="86" customFormat="1" ht="6" customHeight="1" x14ac:dyDescent="0.2">
      <c r="B21" s="680"/>
      <c r="C21" s="680"/>
      <c r="D21" s="680"/>
      <c r="E21" s="680"/>
      <c r="F21" s="680"/>
      <c r="G21" s="680"/>
      <c r="H21" s="681"/>
      <c r="I21" s="681"/>
      <c r="J21" s="681"/>
      <c r="K21" s="681"/>
      <c r="L21" s="681"/>
      <c r="M21" s="681"/>
      <c r="N21" s="117"/>
      <c r="O21" s="117"/>
      <c r="P21" s="117"/>
      <c r="Q21" s="117"/>
      <c r="R21" s="117"/>
    </row>
    <row r="22" spans="1:18" s="86" customFormat="1" x14ac:dyDescent="0.2">
      <c r="A22" s="136" t="s">
        <v>57</v>
      </c>
      <c r="B22" s="680"/>
      <c r="C22" s="680"/>
      <c r="D22" s="680"/>
      <c r="E22" s="680"/>
      <c r="F22" s="680"/>
      <c r="G22" s="680"/>
      <c r="H22" s="681"/>
      <c r="I22" s="681"/>
      <c r="J22" s="681"/>
      <c r="K22" s="681"/>
      <c r="L22" s="681"/>
      <c r="M22" s="681"/>
      <c r="N22" s="117"/>
      <c r="O22" s="117"/>
      <c r="P22" s="117"/>
      <c r="Q22" s="117"/>
      <c r="R22" s="117"/>
    </row>
    <row r="23" spans="1:18" s="86" customFormat="1" x14ac:dyDescent="0.2">
      <c r="A23" s="86" t="s">
        <v>702</v>
      </c>
      <c r="B23" s="680">
        <v>60</v>
      </c>
      <c r="C23" s="680">
        <v>56</v>
      </c>
      <c r="D23" s="680">
        <v>56</v>
      </c>
      <c r="E23" s="680">
        <v>62</v>
      </c>
      <c r="F23" s="680">
        <v>67</v>
      </c>
      <c r="G23" s="680">
        <v>65</v>
      </c>
      <c r="H23" s="681">
        <v>63</v>
      </c>
      <c r="I23" s="681">
        <v>59</v>
      </c>
      <c r="J23" s="681">
        <v>58</v>
      </c>
      <c r="K23" s="681">
        <v>56</v>
      </c>
      <c r="L23" s="681">
        <v>53</v>
      </c>
      <c r="M23" s="681">
        <v>42</v>
      </c>
      <c r="N23" s="117"/>
      <c r="O23" s="117"/>
      <c r="P23" s="117"/>
      <c r="Q23" s="117"/>
      <c r="R23" s="117"/>
    </row>
    <row r="24" spans="1:18" s="86" customFormat="1" x14ac:dyDescent="0.2">
      <c r="A24" s="86" t="s">
        <v>703</v>
      </c>
      <c r="B24" s="680">
        <v>7</v>
      </c>
      <c r="C24" s="680">
        <v>19</v>
      </c>
      <c r="D24" s="680">
        <v>19</v>
      </c>
      <c r="E24" s="680">
        <v>19</v>
      </c>
      <c r="F24" s="680">
        <v>21</v>
      </c>
      <c r="G24" s="680">
        <v>23</v>
      </c>
      <c r="H24" s="681">
        <v>27</v>
      </c>
      <c r="I24" s="681">
        <v>30</v>
      </c>
      <c r="J24" s="681">
        <v>34</v>
      </c>
      <c r="K24" s="681">
        <v>39</v>
      </c>
      <c r="L24" s="681">
        <v>49</v>
      </c>
      <c r="M24" s="681">
        <v>52</v>
      </c>
      <c r="N24" s="117"/>
      <c r="O24" s="117"/>
      <c r="P24" s="117"/>
      <c r="Q24" s="117"/>
      <c r="R24" s="117"/>
    </row>
    <row r="25" spans="1:18" s="86" customFormat="1" x14ac:dyDescent="0.2">
      <c r="A25" s="86" t="s">
        <v>704</v>
      </c>
      <c r="B25" s="680">
        <v>49079</v>
      </c>
      <c r="C25" s="680">
        <v>40795</v>
      </c>
      <c r="D25" s="680">
        <v>28144</v>
      </c>
      <c r="E25" s="680">
        <v>34453</v>
      </c>
      <c r="F25" s="680">
        <v>44388</v>
      </c>
      <c r="G25" s="680">
        <v>61481</v>
      </c>
      <c r="H25" s="681">
        <v>59463</v>
      </c>
      <c r="I25" s="681">
        <v>56429</v>
      </c>
      <c r="J25" s="681">
        <v>51317</v>
      </c>
      <c r="K25" s="681">
        <v>59132</v>
      </c>
      <c r="L25" s="681">
        <v>62467</v>
      </c>
      <c r="M25" s="681">
        <v>67477</v>
      </c>
      <c r="N25" s="117"/>
      <c r="O25" s="117"/>
      <c r="P25" s="117"/>
      <c r="Q25" s="117"/>
      <c r="R25" s="117"/>
    </row>
    <row r="26" spans="1:18" s="86" customFormat="1" ht="5.45" customHeight="1" x14ac:dyDescent="0.2">
      <c r="B26" s="680"/>
      <c r="C26" s="680"/>
      <c r="D26" s="680"/>
      <c r="E26" s="680"/>
      <c r="F26" s="680"/>
      <c r="G26" s="680"/>
      <c r="H26" s="681"/>
      <c r="I26" s="681"/>
      <c r="J26" s="681"/>
      <c r="K26" s="681"/>
      <c r="L26" s="681"/>
      <c r="M26" s="681"/>
      <c r="N26" s="117"/>
      <c r="O26" s="117"/>
      <c r="P26" s="117"/>
      <c r="Q26" s="117"/>
      <c r="R26" s="117"/>
    </row>
    <row r="27" spans="1:18" s="86" customFormat="1" x14ac:dyDescent="0.2">
      <c r="A27" s="136" t="s">
        <v>37</v>
      </c>
      <c r="B27" s="680"/>
      <c r="C27" s="680"/>
      <c r="D27" s="680"/>
      <c r="E27" s="680"/>
      <c r="F27" s="680"/>
      <c r="G27" s="680"/>
      <c r="H27" s="681"/>
      <c r="I27" s="681"/>
      <c r="J27" s="681"/>
      <c r="K27" s="681"/>
      <c r="L27" s="681"/>
      <c r="M27" s="681"/>
      <c r="N27" s="117"/>
      <c r="O27" s="117"/>
      <c r="P27" s="117"/>
      <c r="Q27" s="117"/>
      <c r="R27" s="117"/>
    </row>
    <row r="28" spans="1:18" s="86" customFormat="1" x14ac:dyDescent="0.2">
      <c r="A28" s="86" t="s">
        <v>702</v>
      </c>
      <c r="B28" s="680">
        <v>57</v>
      </c>
      <c r="C28" s="680">
        <v>49</v>
      </c>
      <c r="D28" s="680">
        <v>41</v>
      </c>
      <c r="E28" s="680">
        <v>41</v>
      </c>
      <c r="F28" s="680">
        <v>46</v>
      </c>
      <c r="G28" s="680">
        <v>40</v>
      </c>
      <c r="H28" s="681">
        <v>41</v>
      </c>
      <c r="I28" s="681">
        <v>41</v>
      </c>
      <c r="J28" s="681">
        <v>41</v>
      </c>
      <c r="K28" s="681">
        <v>42</v>
      </c>
      <c r="L28" s="681">
        <v>35</v>
      </c>
      <c r="M28" s="681">
        <v>34</v>
      </c>
      <c r="N28" s="117"/>
      <c r="O28" s="117"/>
      <c r="P28" s="117"/>
      <c r="Q28" s="117"/>
      <c r="R28" s="117"/>
    </row>
    <row r="29" spans="1:18" s="86" customFormat="1" x14ac:dyDescent="0.2">
      <c r="A29" s="86" t="s">
        <v>703</v>
      </c>
      <c r="B29" s="680">
        <v>8</v>
      </c>
      <c r="C29" s="680">
        <v>12</v>
      </c>
      <c r="D29" s="680">
        <v>15</v>
      </c>
      <c r="E29" s="680">
        <v>18</v>
      </c>
      <c r="F29" s="680">
        <v>19</v>
      </c>
      <c r="G29" s="680">
        <v>18</v>
      </c>
      <c r="H29" s="681">
        <v>22</v>
      </c>
      <c r="I29" s="681">
        <v>25</v>
      </c>
      <c r="J29" s="681">
        <v>28</v>
      </c>
      <c r="K29" s="681">
        <v>29</v>
      </c>
      <c r="L29" s="681">
        <v>27</v>
      </c>
      <c r="M29" s="681">
        <v>24</v>
      </c>
      <c r="N29" s="117"/>
      <c r="O29" s="117"/>
      <c r="P29" s="117"/>
      <c r="Q29" s="117"/>
      <c r="R29" s="117"/>
    </row>
    <row r="30" spans="1:18" s="86" customFormat="1" x14ac:dyDescent="0.2">
      <c r="A30" s="86" t="s">
        <v>704</v>
      </c>
      <c r="B30" s="680">
        <v>35907</v>
      </c>
      <c r="C30" s="680">
        <v>28151</v>
      </c>
      <c r="D30" s="680">
        <v>18918</v>
      </c>
      <c r="E30" s="680">
        <v>23519</v>
      </c>
      <c r="F30" s="680">
        <v>30892</v>
      </c>
      <c r="G30" s="680">
        <v>42340</v>
      </c>
      <c r="H30" s="681">
        <v>41701</v>
      </c>
      <c r="I30" s="681">
        <v>39699</v>
      </c>
      <c r="J30" s="681">
        <v>33117</v>
      </c>
      <c r="K30" s="681">
        <v>34289</v>
      </c>
      <c r="L30" s="681">
        <v>35250</v>
      </c>
      <c r="M30" s="681">
        <v>36268</v>
      </c>
      <c r="N30" s="117"/>
      <c r="O30" s="117"/>
      <c r="P30" s="117"/>
      <c r="Q30" s="117"/>
      <c r="R30" s="117"/>
    </row>
    <row r="31" spans="1:18" s="86" customFormat="1" ht="6.75" customHeight="1" x14ac:dyDescent="0.2">
      <c r="B31" s="680"/>
      <c r="C31" s="680"/>
      <c r="D31" s="680"/>
      <c r="E31" s="680"/>
      <c r="F31" s="680"/>
      <c r="G31" s="680"/>
      <c r="H31" s="681"/>
      <c r="I31" s="681"/>
      <c r="J31" s="681"/>
      <c r="K31" s="681"/>
      <c r="L31" s="681"/>
      <c r="M31" s="681"/>
      <c r="N31" s="117"/>
      <c r="O31" s="117"/>
      <c r="P31" s="117"/>
      <c r="Q31" s="117"/>
      <c r="R31" s="117"/>
    </row>
    <row r="32" spans="1:18" s="86" customFormat="1" x14ac:dyDescent="0.2">
      <c r="A32" s="136" t="s">
        <v>683</v>
      </c>
      <c r="B32" s="680"/>
      <c r="C32" s="680"/>
      <c r="D32" s="680"/>
      <c r="E32" s="680"/>
      <c r="F32" s="680"/>
      <c r="G32" s="680"/>
      <c r="H32" s="681"/>
      <c r="I32" s="681"/>
      <c r="J32" s="681"/>
      <c r="K32" s="681"/>
      <c r="L32" s="681"/>
      <c r="M32" s="681"/>
      <c r="N32" s="117"/>
      <c r="O32" s="117"/>
      <c r="P32" s="117"/>
      <c r="Q32" s="117"/>
      <c r="R32" s="117"/>
    </row>
    <row r="33" spans="1:18" s="86" customFormat="1" x14ac:dyDescent="0.2">
      <c r="A33" s="86" t="s">
        <v>702</v>
      </c>
      <c r="B33" s="680">
        <v>33</v>
      </c>
      <c r="C33" s="680">
        <v>26</v>
      </c>
      <c r="D33" s="680">
        <v>25</v>
      </c>
      <c r="E33" s="680">
        <v>27</v>
      </c>
      <c r="F33" s="680">
        <v>27</v>
      </c>
      <c r="G33" s="680">
        <v>27</v>
      </c>
      <c r="H33" s="681">
        <v>26</v>
      </c>
      <c r="I33" s="681">
        <v>24</v>
      </c>
      <c r="J33" s="681">
        <v>27</v>
      </c>
      <c r="K33" s="681">
        <v>31</v>
      </c>
      <c r="L33" s="681">
        <v>33</v>
      </c>
      <c r="M33" s="681">
        <v>36</v>
      </c>
      <c r="N33" s="117"/>
      <c r="O33" s="117"/>
      <c r="P33" s="117"/>
      <c r="Q33" s="117"/>
      <c r="R33" s="117"/>
    </row>
    <row r="34" spans="1:18" s="86" customFormat="1" x14ac:dyDescent="0.2">
      <c r="A34" s="86" t="s">
        <v>703</v>
      </c>
      <c r="B34" s="680">
        <v>20</v>
      </c>
      <c r="C34" s="680">
        <v>38</v>
      </c>
      <c r="D34" s="680">
        <v>35</v>
      </c>
      <c r="E34" s="680">
        <v>36</v>
      </c>
      <c r="F34" s="680">
        <v>42</v>
      </c>
      <c r="G34" s="680">
        <v>43</v>
      </c>
      <c r="H34" s="681">
        <v>44</v>
      </c>
      <c r="I34" s="681">
        <v>49</v>
      </c>
      <c r="J34" s="681">
        <v>46</v>
      </c>
      <c r="K34" s="681">
        <v>49</v>
      </c>
      <c r="L34" s="681">
        <v>53</v>
      </c>
      <c r="M34" s="681">
        <v>58</v>
      </c>
      <c r="N34" s="117"/>
      <c r="O34" s="117"/>
      <c r="P34" s="117"/>
      <c r="Q34" s="117"/>
      <c r="R34" s="117"/>
    </row>
    <row r="35" spans="1:18" s="86" customFormat="1" x14ac:dyDescent="0.2">
      <c r="A35" s="86" t="s">
        <v>704</v>
      </c>
      <c r="B35" s="680">
        <v>73726</v>
      </c>
      <c r="C35" s="680">
        <v>69558</v>
      </c>
      <c r="D35" s="680">
        <v>52318</v>
      </c>
      <c r="E35" s="680">
        <v>61557</v>
      </c>
      <c r="F35" s="680">
        <v>79974</v>
      </c>
      <c r="G35" s="680">
        <v>117276</v>
      </c>
      <c r="H35" s="681">
        <v>117576</v>
      </c>
      <c r="I35" s="681">
        <v>116305</v>
      </c>
      <c r="J35" s="681">
        <v>94443</v>
      </c>
      <c r="K35" s="681">
        <v>102045</v>
      </c>
      <c r="L35" s="681">
        <v>111726</v>
      </c>
      <c r="M35" s="681">
        <v>118258</v>
      </c>
      <c r="N35" s="117"/>
      <c r="O35" s="117"/>
      <c r="P35" s="117"/>
      <c r="Q35" s="117"/>
      <c r="R35" s="117"/>
    </row>
    <row r="36" spans="1:18" s="86" customFormat="1" ht="6.75" customHeight="1" x14ac:dyDescent="0.2">
      <c r="B36" s="680"/>
      <c r="C36" s="680"/>
      <c r="D36" s="680"/>
      <c r="E36" s="680"/>
      <c r="F36" s="680"/>
      <c r="G36" s="680"/>
      <c r="H36" s="681"/>
      <c r="I36" s="681"/>
      <c r="J36" s="681"/>
      <c r="K36" s="681"/>
      <c r="L36" s="681"/>
      <c r="M36" s="681"/>
      <c r="N36" s="117"/>
      <c r="O36" s="117"/>
      <c r="P36" s="117"/>
      <c r="Q36" s="117"/>
      <c r="R36" s="117"/>
    </row>
    <row r="37" spans="1:18" s="86" customFormat="1" x14ac:dyDescent="0.2">
      <c r="A37" s="136" t="s">
        <v>39</v>
      </c>
      <c r="B37" s="680"/>
      <c r="C37" s="680"/>
      <c r="D37" s="680"/>
      <c r="E37" s="680"/>
      <c r="F37" s="680"/>
      <c r="G37" s="680"/>
      <c r="H37" s="681"/>
      <c r="I37" s="681"/>
      <c r="J37" s="681"/>
      <c r="K37" s="681"/>
      <c r="L37" s="681"/>
      <c r="M37" s="681"/>
      <c r="N37" s="117"/>
      <c r="O37" s="117"/>
      <c r="P37" s="117"/>
      <c r="Q37" s="117"/>
      <c r="R37" s="117"/>
    </row>
    <row r="38" spans="1:18" s="86" customFormat="1" x14ac:dyDescent="0.2">
      <c r="A38" s="86" t="s">
        <v>702</v>
      </c>
      <c r="B38" s="680">
        <v>40</v>
      </c>
      <c r="C38" s="680">
        <v>32</v>
      </c>
      <c r="D38" s="680">
        <v>28</v>
      </c>
      <c r="E38" s="680">
        <v>28</v>
      </c>
      <c r="F38" s="680">
        <v>32</v>
      </c>
      <c r="G38" s="680">
        <v>38</v>
      </c>
      <c r="H38" s="681">
        <v>37</v>
      </c>
      <c r="I38" s="681">
        <v>35</v>
      </c>
      <c r="J38" s="681">
        <v>35</v>
      </c>
      <c r="K38" s="681">
        <v>32</v>
      </c>
      <c r="L38" s="681">
        <v>30</v>
      </c>
      <c r="M38" s="681">
        <v>26</v>
      </c>
      <c r="N38" s="117"/>
      <c r="O38" s="117"/>
      <c r="P38" s="117"/>
      <c r="Q38" s="117"/>
      <c r="R38" s="117"/>
    </row>
    <row r="39" spans="1:18" s="86" customFormat="1" x14ac:dyDescent="0.2">
      <c r="A39" s="86" t="s">
        <v>703</v>
      </c>
      <c r="B39" s="680">
        <v>13</v>
      </c>
      <c r="C39" s="680">
        <v>17</v>
      </c>
      <c r="D39" s="680">
        <v>10</v>
      </c>
      <c r="E39" s="680">
        <v>10</v>
      </c>
      <c r="F39" s="680">
        <v>10</v>
      </c>
      <c r="G39" s="680">
        <v>9</v>
      </c>
      <c r="H39" s="681">
        <v>12</v>
      </c>
      <c r="I39" s="681">
        <v>14</v>
      </c>
      <c r="J39" s="681">
        <v>16</v>
      </c>
      <c r="K39" s="681">
        <v>18</v>
      </c>
      <c r="L39" s="681">
        <v>17</v>
      </c>
      <c r="M39" s="681">
        <v>16</v>
      </c>
      <c r="N39" s="117"/>
      <c r="O39" s="117"/>
      <c r="P39" s="117"/>
      <c r="Q39" s="117"/>
      <c r="R39" s="117"/>
    </row>
    <row r="40" spans="1:18" s="86" customFormat="1" x14ac:dyDescent="0.2">
      <c r="A40" s="86" t="s">
        <v>704</v>
      </c>
      <c r="B40" s="680">
        <v>34521</v>
      </c>
      <c r="C40" s="680">
        <v>21287</v>
      </c>
      <c r="D40" s="680">
        <v>14011</v>
      </c>
      <c r="E40" s="680">
        <v>14420</v>
      </c>
      <c r="F40" s="680">
        <v>21932</v>
      </c>
      <c r="G40" s="680">
        <v>30000</v>
      </c>
      <c r="H40" s="681">
        <v>22732</v>
      </c>
      <c r="I40" s="681">
        <v>21193</v>
      </c>
      <c r="J40" s="681">
        <v>22802</v>
      </c>
      <c r="K40" s="681">
        <v>24500</v>
      </c>
      <c r="L40" s="681">
        <v>26161</v>
      </c>
      <c r="M40" s="681">
        <v>32329</v>
      </c>
      <c r="N40" s="117"/>
      <c r="O40" s="117"/>
      <c r="P40" s="117"/>
      <c r="Q40" s="117"/>
      <c r="R40" s="117"/>
    </row>
    <row r="41" spans="1:18" s="86" customFormat="1" ht="7.5" customHeight="1" x14ac:dyDescent="0.2">
      <c r="B41" s="680"/>
      <c r="C41" s="680"/>
      <c r="D41" s="680"/>
      <c r="E41" s="680"/>
      <c r="F41" s="680"/>
      <c r="G41" s="680"/>
      <c r="H41" s="681" t="s">
        <v>705</v>
      </c>
      <c r="I41" s="681"/>
      <c r="J41" s="681"/>
      <c r="K41" s="681"/>
      <c r="L41" s="681"/>
      <c r="M41" s="681"/>
      <c r="N41" s="117"/>
      <c r="O41" s="117"/>
      <c r="P41" s="117"/>
      <c r="Q41" s="117"/>
      <c r="R41" s="117"/>
    </row>
    <row r="42" spans="1:18" s="86" customFormat="1" x14ac:dyDescent="0.2">
      <c r="A42" s="136" t="s">
        <v>87</v>
      </c>
      <c r="B42" s="680"/>
      <c r="C42" s="680"/>
      <c r="D42" s="680"/>
      <c r="E42" s="680"/>
      <c r="F42" s="680"/>
      <c r="G42" s="680"/>
      <c r="H42" s="681"/>
      <c r="I42" s="681"/>
      <c r="J42" s="681"/>
      <c r="K42" s="681"/>
      <c r="L42" s="681"/>
      <c r="M42" s="681"/>
      <c r="N42" s="117"/>
      <c r="O42" s="117"/>
      <c r="P42" s="117"/>
      <c r="Q42" s="117"/>
      <c r="R42" s="117"/>
    </row>
    <row r="43" spans="1:18" s="86" customFormat="1" x14ac:dyDescent="0.2">
      <c r="A43" s="86" t="s">
        <v>702</v>
      </c>
      <c r="B43" s="680">
        <v>79</v>
      </c>
      <c r="C43" s="680">
        <v>75</v>
      </c>
      <c r="D43" s="680">
        <v>70</v>
      </c>
      <c r="E43" s="680">
        <v>66</v>
      </c>
      <c r="F43" s="680">
        <v>72</v>
      </c>
      <c r="G43" s="680">
        <v>68</v>
      </c>
      <c r="H43" s="681">
        <v>64</v>
      </c>
      <c r="I43" s="681">
        <v>66</v>
      </c>
      <c r="J43" s="681">
        <v>68</v>
      </c>
      <c r="K43" s="681">
        <v>72</v>
      </c>
      <c r="L43" s="681">
        <v>68</v>
      </c>
      <c r="M43" s="681">
        <v>63</v>
      </c>
      <c r="N43" s="117"/>
      <c r="O43" s="117"/>
      <c r="P43" s="117"/>
      <c r="Q43" s="117"/>
      <c r="R43" s="117"/>
    </row>
    <row r="44" spans="1:18" s="86" customFormat="1" x14ac:dyDescent="0.2">
      <c r="A44" s="86" t="s">
        <v>703</v>
      </c>
      <c r="B44" s="680">
        <v>48</v>
      </c>
      <c r="C44" s="680">
        <v>51</v>
      </c>
      <c r="D44" s="680">
        <v>49</v>
      </c>
      <c r="E44" s="680">
        <v>47</v>
      </c>
      <c r="F44" s="680">
        <v>49</v>
      </c>
      <c r="G44" s="680">
        <v>52</v>
      </c>
      <c r="H44" s="681">
        <v>57</v>
      </c>
      <c r="I44" s="681">
        <v>64</v>
      </c>
      <c r="J44" s="681">
        <v>84</v>
      </c>
      <c r="K44" s="681">
        <v>59</v>
      </c>
      <c r="L44" s="681">
        <v>65</v>
      </c>
      <c r="M44" s="681">
        <v>64</v>
      </c>
      <c r="N44" s="117"/>
      <c r="O44" s="117"/>
      <c r="P44" s="117"/>
      <c r="Q44" s="117"/>
      <c r="R44" s="117"/>
    </row>
    <row r="45" spans="1:18" s="86" customFormat="1" x14ac:dyDescent="0.2">
      <c r="A45" s="86" t="s">
        <v>704</v>
      </c>
      <c r="B45" s="680">
        <v>72078</v>
      </c>
      <c r="C45" s="680">
        <v>52085</v>
      </c>
      <c r="D45" s="680">
        <v>44117</v>
      </c>
      <c r="E45" s="680">
        <v>49184</v>
      </c>
      <c r="F45" s="680">
        <v>57006</v>
      </c>
      <c r="G45" s="680">
        <v>66318</v>
      </c>
      <c r="H45" s="681">
        <v>66333</v>
      </c>
      <c r="I45" s="681">
        <v>70504</v>
      </c>
      <c r="J45" s="681">
        <v>72701</v>
      </c>
      <c r="K45" s="681">
        <v>83770</v>
      </c>
      <c r="L45" s="681">
        <v>97796</v>
      </c>
      <c r="M45" s="681">
        <v>132896</v>
      </c>
      <c r="N45" s="117"/>
      <c r="O45" s="117"/>
      <c r="P45" s="117"/>
      <c r="Q45" s="117"/>
      <c r="R45" s="117"/>
    </row>
    <row r="46" spans="1:18" s="86" customFormat="1" ht="6.75" customHeight="1" x14ac:dyDescent="0.2">
      <c r="B46" s="680"/>
      <c r="C46" s="680"/>
      <c r="D46" s="680"/>
      <c r="E46" s="680"/>
      <c r="F46" s="680"/>
      <c r="G46" s="680"/>
      <c r="H46" s="681"/>
      <c r="I46" s="681"/>
      <c r="J46" s="681"/>
      <c r="K46" s="681"/>
      <c r="L46" s="681"/>
      <c r="M46" s="681"/>
      <c r="N46" s="117"/>
      <c r="O46" s="117"/>
      <c r="P46" s="117"/>
      <c r="Q46" s="117"/>
      <c r="R46" s="117"/>
    </row>
    <row r="47" spans="1:18" s="86" customFormat="1" x14ac:dyDescent="0.2">
      <c r="A47" s="136" t="s">
        <v>40</v>
      </c>
      <c r="B47" s="680"/>
      <c r="C47" s="680"/>
      <c r="D47" s="680"/>
      <c r="E47" s="680"/>
      <c r="F47" s="680"/>
      <c r="G47" s="680"/>
      <c r="H47" s="681"/>
      <c r="I47" s="681"/>
      <c r="J47" s="681"/>
      <c r="K47" s="681"/>
      <c r="L47" s="681"/>
      <c r="M47" s="681"/>
      <c r="N47" s="117"/>
      <c r="O47" s="117"/>
      <c r="P47" s="117"/>
      <c r="Q47" s="117"/>
      <c r="R47" s="117"/>
    </row>
    <row r="48" spans="1:18" s="86" customFormat="1" x14ac:dyDescent="0.2">
      <c r="A48" s="86" t="s">
        <v>702</v>
      </c>
      <c r="B48" s="680">
        <v>322</v>
      </c>
      <c r="C48" s="680">
        <v>293</v>
      </c>
      <c r="D48" s="680">
        <v>269</v>
      </c>
      <c r="E48" s="680">
        <v>262</v>
      </c>
      <c r="F48" s="680">
        <v>253</v>
      </c>
      <c r="G48" s="680">
        <v>256</v>
      </c>
      <c r="H48" s="681">
        <f>255+5</f>
        <v>260</v>
      </c>
      <c r="I48" s="681">
        <v>257</v>
      </c>
      <c r="J48" s="681">
        <v>277</v>
      </c>
      <c r="K48" s="681">
        <v>271</v>
      </c>
      <c r="L48" s="681">
        <f>250+5</f>
        <v>255</v>
      </c>
      <c r="M48" s="681">
        <v>227</v>
      </c>
      <c r="N48" s="117"/>
      <c r="O48" s="117"/>
      <c r="P48" s="117"/>
      <c r="Q48" s="117"/>
      <c r="R48" s="117"/>
    </row>
    <row r="49" spans="1:18" s="86" customFormat="1" x14ac:dyDescent="0.2">
      <c r="A49" s="86" t="s">
        <v>703</v>
      </c>
      <c r="B49" s="680">
        <v>41</v>
      </c>
      <c r="C49" s="680">
        <v>48</v>
      </c>
      <c r="D49" s="680">
        <v>53</v>
      </c>
      <c r="E49" s="680">
        <v>57</v>
      </c>
      <c r="F49" s="680">
        <v>60</v>
      </c>
      <c r="G49" s="680">
        <v>71</v>
      </c>
      <c r="H49" s="681">
        <v>76</v>
      </c>
      <c r="I49" s="681">
        <v>87</v>
      </c>
      <c r="J49" s="681">
        <v>95</v>
      </c>
      <c r="K49" s="681">
        <v>113</v>
      </c>
      <c r="L49" s="681">
        <v>121</v>
      </c>
      <c r="M49" s="681">
        <v>115</v>
      </c>
      <c r="N49" s="117"/>
      <c r="O49" s="117"/>
      <c r="P49" s="117"/>
      <c r="Q49" s="117"/>
      <c r="R49" s="117"/>
    </row>
    <row r="50" spans="1:18" s="86" customFormat="1" x14ac:dyDescent="0.2">
      <c r="A50" s="86" t="s">
        <v>704</v>
      </c>
      <c r="B50" s="680">
        <v>77674</v>
      </c>
      <c r="C50" s="680">
        <v>63026</v>
      </c>
      <c r="D50" s="680">
        <v>75267</v>
      </c>
      <c r="E50" s="680">
        <v>76697</v>
      </c>
      <c r="F50" s="680">
        <v>104944</v>
      </c>
      <c r="G50" s="680">
        <v>127900</v>
      </c>
      <c r="H50" s="681">
        <v>133693</v>
      </c>
      <c r="I50" s="681">
        <v>226519</v>
      </c>
      <c r="J50" s="681">
        <v>297076</v>
      </c>
      <c r="K50" s="681">
        <v>278234</v>
      </c>
      <c r="L50" s="681">
        <v>285070</v>
      </c>
      <c r="M50" s="681">
        <v>328577</v>
      </c>
      <c r="N50" s="117"/>
      <c r="O50" s="117"/>
      <c r="P50" s="117"/>
      <c r="Q50" s="117"/>
      <c r="R50" s="117"/>
    </row>
    <row r="51" spans="1:18" s="86" customFormat="1" ht="9.6" customHeight="1" x14ac:dyDescent="0.2">
      <c r="B51" s="680"/>
      <c r="C51" s="680"/>
      <c r="D51" s="680"/>
      <c r="E51" s="680"/>
      <c r="F51" s="680"/>
      <c r="G51" s="680"/>
      <c r="H51" s="681"/>
      <c r="I51" s="681"/>
      <c r="J51" s="681"/>
      <c r="K51" s="681"/>
      <c r="L51" s="681"/>
      <c r="M51" s="681"/>
      <c r="N51" s="117"/>
      <c r="O51" s="117"/>
      <c r="P51" s="117"/>
      <c r="Q51" s="117"/>
      <c r="R51" s="117"/>
    </row>
    <row r="52" spans="1:18" s="86" customFormat="1" x14ac:dyDescent="0.2">
      <c r="A52" s="136" t="s">
        <v>684</v>
      </c>
      <c r="B52" s="680"/>
      <c r="C52" s="680"/>
      <c r="D52" s="680"/>
      <c r="E52" s="680"/>
      <c r="F52" s="680"/>
      <c r="G52" s="680"/>
      <c r="H52" s="681"/>
      <c r="I52" s="681"/>
      <c r="J52" s="681"/>
      <c r="K52" s="681"/>
      <c r="L52" s="681"/>
      <c r="M52" s="681"/>
      <c r="N52" s="117"/>
      <c r="O52" s="117"/>
      <c r="P52" s="117"/>
      <c r="Q52" s="117"/>
      <c r="R52" s="117"/>
    </row>
    <row r="53" spans="1:18" s="86" customFormat="1" x14ac:dyDescent="0.2">
      <c r="A53" s="86" t="s">
        <v>702</v>
      </c>
      <c r="B53" s="680">
        <v>38</v>
      </c>
      <c r="C53" s="680">
        <v>33</v>
      </c>
      <c r="D53" s="680">
        <v>32</v>
      </c>
      <c r="E53" s="680">
        <v>34</v>
      </c>
      <c r="F53" s="680">
        <v>37</v>
      </c>
      <c r="G53" s="680">
        <v>35</v>
      </c>
      <c r="H53" s="681">
        <v>34</v>
      </c>
      <c r="I53" s="681">
        <v>28</v>
      </c>
      <c r="J53" s="681">
        <v>21</v>
      </c>
      <c r="K53" s="681">
        <v>41</v>
      </c>
      <c r="L53" s="681">
        <v>41</v>
      </c>
      <c r="M53" s="681">
        <v>38</v>
      </c>
      <c r="N53" s="117"/>
      <c r="O53" s="117"/>
      <c r="P53" s="117"/>
      <c r="Q53" s="117"/>
      <c r="R53" s="117"/>
    </row>
    <row r="54" spans="1:18" s="86" customFormat="1" x14ac:dyDescent="0.2">
      <c r="A54" s="86" t="s">
        <v>703</v>
      </c>
      <c r="B54" s="680">
        <v>9</v>
      </c>
      <c r="C54" s="680">
        <v>12</v>
      </c>
      <c r="D54" s="680">
        <v>11</v>
      </c>
      <c r="E54" s="680">
        <v>13</v>
      </c>
      <c r="F54" s="680">
        <v>12</v>
      </c>
      <c r="G54" s="680">
        <v>14</v>
      </c>
      <c r="H54" s="681">
        <v>16</v>
      </c>
      <c r="I54" s="681">
        <v>18</v>
      </c>
      <c r="J54" s="681">
        <v>22</v>
      </c>
      <c r="K54" s="681">
        <v>23</v>
      </c>
      <c r="L54" s="681">
        <v>23</v>
      </c>
      <c r="M54" s="681">
        <v>27</v>
      </c>
      <c r="N54" s="117"/>
      <c r="O54" s="117"/>
      <c r="P54" s="117"/>
      <c r="Q54" s="117"/>
      <c r="R54" s="117"/>
    </row>
    <row r="55" spans="1:18" s="86" customFormat="1" x14ac:dyDescent="0.2">
      <c r="A55" s="86" t="s">
        <v>704</v>
      </c>
      <c r="B55" s="680">
        <v>17282</v>
      </c>
      <c r="C55" s="680">
        <v>12682</v>
      </c>
      <c r="D55" s="680">
        <v>8810</v>
      </c>
      <c r="E55" s="680">
        <v>11389</v>
      </c>
      <c r="F55" s="680">
        <v>15924</v>
      </c>
      <c r="G55" s="680">
        <v>30198</v>
      </c>
      <c r="H55" s="681">
        <v>23955</v>
      </c>
      <c r="I55" s="681">
        <v>33225</v>
      </c>
      <c r="J55" s="681">
        <v>32450</v>
      </c>
      <c r="K55" s="681">
        <v>36370</v>
      </c>
      <c r="L55" s="681">
        <v>36323</v>
      </c>
      <c r="M55" s="681">
        <v>39201</v>
      </c>
      <c r="N55" s="117"/>
      <c r="O55" s="117"/>
      <c r="P55" s="117"/>
      <c r="Q55" s="117"/>
      <c r="R55" s="117"/>
    </row>
    <row r="56" spans="1:18" s="86" customFormat="1" ht="9.1999999999999993" customHeight="1" thickBot="1" x14ac:dyDescent="0.25">
      <c r="A56" s="118"/>
      <c r="B56" s="688"/>
      <c r="C56" s="688"/>
      <c r="D56" s="688"/>
      <c r="E56" s="688"/>
      <c r="F56" s="688"/>
      <c r="G56" s="688"/>
      <c r="H56" s="689"/>
      <c r="I56" s="689"/>
      <c r="J56" s="689"/>
      <c r="K56" s="689"/>
      <c r="L56" s="689"/>
      <c r="M56" s="689"/>
      <c r="N56" s="117"/>
      <c r="O56" s="117"/>
      <c r="P56" s="117"/>
      <c r="Q56" s="117"/>
      <c r="R56" s="117"/>
    </row>
    <row r="57" spans="1:18" s="86" customFormat="1" ht="9.1999999999999993" customHeight="1" x14ac:dyDescent="0.2">
      <c r="B57" s="680"/>
      <c r="C57" s="680"/>
      <c r="D57" s="680"/>
      <c r="E57" s="680"/>
      <c r="F57" s="680"/>
      <c r="G57" s="680"/>
      <c r="H57" s="681"/>
      <c r="I57" s="681"/>
      <c r="J57" s="681"/>
      <c r="K57" s="681"/>
      <c r="L57" s="681"/>
      <c r="M57" s="681"/>
      <c r="N57" s="117"/>
      <c r="O57" s="117"/>
      <c r="P57" s="117"/>
      <c r="Q57" s="117"/>
      <c r="R57" s="117"/>
    </row>
    <row r="58" spans="1:18" s="86" customFormat="1" x14ac:dyDescent="0.2">
      <c r="A58" s="136" t="s">
        <v>633</v>
      </c>
      <c r="B58" s="680"/>
      <c r="C58" s="680"/>
      <c r="D58" s="680"/>
      <c r="E58" s="680"/>
      <c r="F58" s="680"/>
      <c r="G58" s="680"/>
      <c r="H58" s="681"/>
      <c r="I58" s="681"/>
      <c r="J58" s="681"/>
      <c r="K58" s="681"/>
      <c r="L58" s="681"/>
      <c r="M58" s="681"/>
      <c r="N58" s="117"/>
      <c r="O58" s="117"/>
      <c r="P58" s="117"/>
      <c r="Q58" s="117"/>
      <c r="R58" s="117"/>
    </row>
    <row r="59" spans="1:18" s="86" customFormat="1" ht="24" customHeight="1" x14ac:dyDescent="0.2">
      <c r="A59" s="172" t="s">
        <v>706</v>
      </c>
      <c r="B59" s="680">
        <v>5875</v>
      </c>
      <c r="C59" s="680">
        <v>4219</v>
      </c>
      <c r="D59" s="680">
        <v>3279</v>
      </c>
      <c r="E59" s="680">
        <v>3448</v>
      </c>
      <c r="F59" s="680">
        <v>3972</v>
      </c>
      <c r="G59" s="680">
        <v>4640</v>
      </c>
      <c r="H59" s="681">
        <v>5372</v>
      </c>
      <c r="I59" s="681">
        <v>5305</v>
      </c>
      <c r="J59" s="681">
        <v>5404</v>
      </c>
      <c r="K59" s="681">
        <v>6035</v>
      </c>
      <c r="L59" s="681">
        <v>6017</v>
      </c>
      <c r="M59" s="681">
        <v>5854</v>
      </c>
      <c r="N59" s="117"/>
      <c r="O59" s="117"/>
      <c r="P59" s="117"/>
      <c r="Q59" s="117"/>
      <c r="R59" s="117"/>
    </row>
    <row r="60" spans="1:18" s="86" customFormat="1" ht="13.9" customHeight="1" x14ac:dyDescent="0.2">
      <c r="A60" s="172"/>
      <c r="B60" s="680"/>
      <c r="C60" s="680"/>
      <c r="D60" s="680"/>
      <c r="E60" s="680"/>
      <c r="F60" s="680"/>
      <c r="G60" s="680"/>
      <c r="H60" s="680"/>
      <c r="I60" s="680"/>
      <c r="J60" s="681"/>
      <c r="K60" s="681"/>
      <c r="L60" s="681"/>
      <c r="M60" s="681"/>
      <c r="N60" s="117"/>
      <c r="O60" s="117"/>
      <c r="P60" s="117"/>
      <c r="Q60" s="117"/>
      <c r="R60" s="117"/>
    </row>
    <row r="61" spans="1:18" s="86" customFormat="1" x14ac:dyDescent="0.2">
      <c r="B61" s="680"/>
      <c r="C61" s="680"/>
      <c r="D61" s="680"/>
      <c r="E61" s="680"/>
      <c r="F61" s="680"/>
      <c r="G61" s="680"/>
      <c r="H61" s="680"/>
      <c r="I61" s="680"/>
      <c r="J61" s="681"/>
      <c r="K61" s="681"/>
      <c r="L61" s="681"/>
      <c r="M61" s="681"/>
      <c r="N61" s="117"/>
      <c r="O61" s="117"/>
      <c r="P61" s="117"/>
      <c r="Q61" s="117"/>
      <c r="R61" s="117"/>
    </row>
    <row r="62" spans="1:18" s="86" customFormat="1" ht="13.5" x14ac:dyDescent="0.2">
      <c r="A62" s="690"/>
      <c r="J62" s="6"/>
      <c r="K62" s="6"/>
      <c r="L62" s="6"/>
      <c r="M62" s="6"/>
      <c r="N62" s="117"/>
      <c r="O62" s="117"/>
      <c r="P62" s="117"/>
      <c r="Q62" s="117"/>
      <c r="R62" s="117"/>
    </row>
    <row r="63" spans="1:18" s="86" customFormat="1" x14ac:dyDescent="0.2">
      <c r="J63" s="6"/>
      <c r="K63" s="6"/>
      <c r="L63" s="6"/>
      <c r="M63" s="6"/>
      <c r="N63" s="117"/>
      <c r="O63" s="117"/>
      <c r="P63" s="117"/>
      <c r="Q63" s="117"/>
      <c r="R63" s="117"/>
    </row>
  </sheetData>
  <hyperlinks>
    <hyperlink ref="A1" location="Мазмуну!A1" display="МАЗМУНУНА  кайтуу" xr:uid="{00000000-0004-0000-9F00-000000000000}"/>
  </hyperlinks>
  <pageMargins left="0.98425196850393704" right="0.59055118110236227" top="0.98425196850393704" bottom="0.98425196850393704" header="0.51181102362204722" footer="0.51181102362204722"/>
  <pageSetup paperSize="9" orientation="portrait" horizontalDpi="4294967292"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M59"/>
  <sheetViews>
    <sheetView topLeftCell="A31" workbookViewId="0">
      <selection activeCell="M42" sqref="M42"/>
    </sheetView>
  </sheetViews>
  <sheetFormatPr defaultColWidth="9.28515625" defaultRowHeight="12.95" customHeight="1" x14ac:dyDescent="0.2"/>
  <cols>
    <col min="1" max="1" width="42.140625" style="152" customWidth="1"/>
    <col min="2" max="6" width="8.85546875" style="305" hidden="1" customWidth="1"/>
    <col min="7" max="8" width="9.5703125" style="305" hidden="1" customWidth="1"/>
    <col min="9" max="11" width="9.5703125" style="305" customWidth="1"/>
    <col min="12" max="13" width="10.7109375" style="24" customWidth="1"/>
    <col min="14" max="237" width="9.28515625" style="305"/>
    <col min="238" max="238" width="40.85546875" style="305" customWidth="1"/>
    <col min="239" max="257" width="0" style="305" hidden="1" customWidth="1"/>
    <col min="258" max="258" width="8.85546875" style="305" customWidth="1"/>
    <col min="259" max="259" width="9" style="305" customWidth="1"/>
    <col min="260" max="493" width="9.28515625" style="305"/>
    <col min="494" max="494" width="40.85546875" style="305" customWidth="1"/>
    <col min="495" max="513" width="0" style="305" hidden="1" customWidth="1"/>
    <col min="514" max="514" width="8.85546875" style="305" customWidth="1"/>
    <col min="515" max="515" width="9" style="305" customWidth="1"/>
    <col min="516" max="749" width="9.28515625" style="305"/>
    <col min="750" max="750" width="40.85546875" style="305" customWidth="1"/>
    <col min="751" max="769" width="0" style="305" hidden="1" customWidth="1"/>
    <col min="770" max="770" width="8.85546875" style="305" customWidth="1"/>
    <col min="771" max="771" width="9" style="305" customWidth="1"/>
    <col min="772" max="1005" width="9.28515625" style="305"/>
    <col min="1006" max="1006" width="40.85546875" style="305" customWidth="1"/>
    <col min="1007" max="1025" width="0" style="305" hidden="1" customWidth="1"/>
    <col min="1026" max="1026" width="8.85546875" style="305" customWidth="1"/>
    <col min="1027" max="1027" width="9" style="305" customWidth="1"/>
    <col min="1028" max="1261" width="9.28515625" style="305"/>
    <col min="1262" max="1262" width="40.85546875" style="305" customWidth="1"/>
    <col min="1263" max="1281" width="0" style="305" hidden="1" customWidth="1"/>
    <col min="1282" max="1282" width="8.85546875" style="305" customWidth="1"/>
    <col min="1283" max="1283" width="9" style="305" customWidth="1"/>
    <col min="1284" max="1517" width="9.28515625" style="305"/>
    <col min="1518" max="1518" width="40.85546875" style="305" customWidth="1"/>
    <col min="1519" max="1537" width="0" style="305" hidden="1" customWidth="1"/>
    <col min="1538" max="1538" width="8.85546875" style="305" customWidth="1"/>
    <col min="1539" max="1539" width="9" style="305" customWidth="1"/>
    <col min="1540" max="1773" width="9.28515625" style="305"/>
    <col min="1774" max="1774" width="40.85546875" style="305" customWidth="1"/>
    <col min="1775" max="1793" width="0" style="305" hidden="1" customWidth="1"/>
    <col min="1794" max="1794" width="8.85546875" style="305" customWidth="1"/>
    <col min="1795" max="1795" width="9" style="305" customWidth="1"/>
    <col min="1796" max="2029" width="9.28515625" style="305"/>
    <col min="2030" max="2030" width="40.85546875" style="305" customWidth="1"/>
    <col min="2031" max="2049" width="0" style="305" hidden="1" customWidth="1"/>
    <col min="2050" max="2050" width="8.85546875" style="305" customWidth="1"/>
    <col min="2051" max="2051" width="9" style="305" customWidth="1"/>
    <col min="2052" max="2285" width="9.28515625" style="305"/>
    <col min="2286" max="2286" width="40.85546875" style="305" customWidth="1"/>
    <col min="2287" max="2305" width="0" style="305" hidden="1" customWidth="1"/>
    <col min="2306" max="2306" width="8.85546875" style="305" customWidth="1"/>
    <col min="2307" max="2307" width="9" style="305" customWidth="1"/>
    <col min="2308" max="2541" width="9.28515625" style="305"/>
    <col min="2542" max="2542" width="40.85546875" style="305" customWidth="1"/>
    <col min="2543" max="2561" width="0" style="305" hidden="1" customWidth="1"/>
    <col min="2562" max="2562" width="8.85546875" style="305" customWidth="1"/>
    <col min="2563" max="2563" width="9" style="305" customWidth="1"/>
    <col min="2564" max="2797" width="9.28515625" style="305"/>
    <col min="2798" max="2798" width="40.85546875" style="305" customWidth="1"/>
    <col min="2799" max="2817" width="0" style="305" hidden="1" customWidth="1"/>
    <col min="2818" max="2818" width="8.85546875" style="305" customWidth="1"/>
    <col min="2819" max="2819" width="9" style="305" customWidth="1"/>
    <col min="2820" max="3053" width="9.28515625" style="305"/>
    <col min="3054" max="3054" width="40.85546875" style="305" customWidth="1"/>
    <col min="3055" max="3073" width="0" style="305" hidden="1" customWidth="1"/>
    <col min="3074" max="3074" width="8.85546875" style="305" customWidth="1"/>
    <col min="3075" max="3075" width="9" style="305" customWidth="1"/>
    <col min="3076" max="3309" width="9.28515625" style="305"/>
    <col min="3310" max="3310" width="40.85546875" style="305" customWidth="1"/>
    <col min="3311" max="3329" width="0" style="305" hidden="1" customWidth="1"/>
    <col min="3330" max="3330" width="8.85546875" style="305" customWidth="1"/>
    <col min="3331" max="3331" width="9" style="305" customWidth="1"/>
    <col min="3332" max="3565" width="9.28515625" style="305"/>
    <col min="3566" max="3566" width="40.85546875" style="305" customWidth="1"/>
    <col min="3567" max="3585" width="0" style="305" hidden="1" customWidth="1"/>
    <col min="3586" max="3586" width="8.85546875" style="305" customWidth="1"/>
    <col min="3587" max="3587" width="9" style="305" customWidth="1"/>
    <col min="3588" max="3821" width="9.28515625" style="305"/>
    <col min="3822" max="3822" width="40.85546875" style="305" customWidth="1"/>
    <col min="3823" max="3841" width="0" style="305" hidden="1" customWidth="1"/>
    <col min="3842" max="3842" width="8.85546875" style="305" customWidth="1"/>
    <col min="3843" max="3843" width="9" style="305" customWidth="1"/>
    <col min="3844" max="4077" width="9.28515625" style="305"/>
    <col min="4078" max="4078" width="40.85546875" style="305" customWidth="1"/>
    <col min="4079" max="4097" width="0" style="305" hidden="1" customWidth="1"/>
    <col min="4098" max="4098" width="8.85546875" style="305" customWidth="1"/>
    <col min="4099" max="4099" width="9" style="305" customWidth="1"/>
    <col min="4100" max="4333" width="9.28515625" style="305"/>
    <col min="4334" max="4334" width="40.85546875" style="305" customWidth="1"/>
    <col min="4335" max="4353" width="0" style="305" hidden="1" customWidth="1"/>
    <col min="4354" max="4354" width="8.85546875" style="305" customWidth="1"/>
    <col min="4355" max="4355" width="9" style="305" customWidth="1"/>
    <col min="4356" max="4589" width="9.28515625" style="305"/>
    <col min="4590" max="4590" width="40.85546875" style="305" customWidth="1"/>
    <col min="4591" max="4609" width="0" style="305" hidden="1" customWidth="1"/>
    <col min="4610" max="4610" width="8.85546875" style="305" customWidth="1"/>
    <col min="4611" max="4611" width="9" style="305" customWidth="1"/>
    <col min="4612" max="4845" width="9.28515625" style="305"/>
    <col min="4846" max="4846" width="40.85546875" style="305" customWidth="1"/>
    <col min="4847" max="4865" width="0" style="305" hidden="1" customWidth="1"/>
    <col min="4866" max="4866" width="8.85546875" style="305" customWidth="1"/>
    <col min="4867" max="4867" width="9" style="305" customWidth="1"/>
    <col min="4868" max="5101" width="9.28515625" style="305"/>
    <col min="5102" max="5102" width="40.85546875" style="305" customWidth="1"/>
    <col min="5103" max="5121" width="0" style="305" hidden="1" customWidth="1"/>
    <col min="5122" max="5122" width="8.85546875" style="305" customWidth="1"/>
    <col min="5123" max="5123" width="9" style="305" customWidth="1"/>
    <col min="5124" max="5357" width="9.28515625" style="305"/>
    <col min="5358" max="5358" width="40.85546875" style="305" customWidth="1"/>
    <col min="5359" max="5377" width="0" style="305" hidden="1" customWidth="1"/>
    <col min="5378" max="5378" width="8.85546875" style="305" customWidth="1"/>
    <col min="5379" max="5379" width="9" style="305" customWidth="1"/>
    <col min="5380" max="5613" width="9.28515625" style="305"/>
    <col min="5614" max="5614" width="40.85546875" style="305" customWidth="1"/>
    <col min="5615" max="5633" width="0" style="305" hidden="1" customWidth="1"/>
    <col min="5634" max="5634" width="8.85546875" style="305" customWidth="1"/>
    <col min="5635" max="5635" width="9" style="305" customWidth="1"/>
    <col min="5636" max="5869" width="9.28515625" style="305"/>
    <col min="5870" max="5870" width="40.85546875" style="305" customWidth="1"/>
    <col min="5871" max="5889" width="0" style="305" hidden="1" customWidth="1"/>
    <col min="5890" max="5890" width="8.85546875" style="305" customWidth="1"/>
    <col min="5891" max="5891" width="9" style="305" customWidth="1"/>
    <col min="5892" max="6125" width="9.28515625" style="305"/>
    <col min="6126" max="6126" width="40.85546875" style="305" customWidth="1"/>
    <col min="6127" max="6145" width="0" style="305" hidden="1" customWidth="1"/>
    <col min="6146" max="6146" width="8.85546875" style="305" customWidth="1"/>
    <col min="6147" max="6147" width="9" style="305" customWidth="1"/>
    <col min="6148" max="6381" width="9.28515625" style="305"/>
    <col min="6382" max="6382" width="40.85546875" style="305" customWidth="1"/>
    <col min="6383" max="6401" width="0" style="305" hidden="1" customWidth="1"/>
    <col min="6402" max="6402" width="8.85546875" style="305" customWidth="1"/>
    <col min="6403" max="6403" width="9" style="305" customWidth="1"/>
    <col min="6404" max="6637" width="9.28515625" style="305"/>
    <col min="6638" max="6638" width="40.85546875" style="305" customWidth="1"/>
    <col min="6639" max="6657" width="0" style="305" hidden="1" customWidth="1"/>
    <col min="6658" max="6658" width="8.85546875" style="305" customWidth="1"/>
    <col min="6659" max="6659" width="9" style="305" customWidth="1"/>
    <col min="6660" max="6893" width="9.28515625" style="305"/>
    <col min="6894" max="6894" width="40.85546875" style="305" customWidth="1"/>
    <col min="6895" max="6913" width="0" style="305" hidden="1" customWidth="1"/>
    <col min="6914" max="6914" width="8.85546875" style="305" customWidth="1"/>
    <col min="6915" max="6915" width="9" style="305" customWidth="1"/>
    <col min="6916" max="7149" width="9.28515625" style="305"/>
    <col min="7150" max="7150" width="40.85546875" style="305" customWidth="1"/>
    <col min="7151" max="7169" width="0" style="305" hidden="1" customWidth="1"/>
    <col min="7170" max="7170" width="8.85546875" style="305" customWidth="1"/>
    <col min="7171" max="7171" width="9" style="305" customWidth="1"/>
    <col min="7172" max="7405" width="9.28515625" style="305"/>
    <col min="7406" max="7406" width="40.85546875" style="305" customWidth="1"/>
    <col min="7407" max="7425" width="0" style="305" hidden="1" customWidth="1"/>
    <col min="7426" max="7426" width="8.85546875" style="305" customWidth="1"/>
    <col min="7427" max="7427" width="9" style="305" customWidth="1"/>
    <col min="7428" max="7661" width="9.28515625" style="305"/>
    <col min="7662" max="7662" width="40.85546875" style="305" customWidth="1"/>
    <col min="7663" max="7681" width="0" style="305" hidden="1" customWidth="1"/>
    <col min="7682" max="7682" width="8.85546875" style="305" customWidth="1"/>
    <col min="7683" max="7683" width="9" style="305" customWidth="1"/>
    <col min="7684" max="7917" width="9.28515625" style="305"/>
    <col min="7918" max="7918" width="40.85546875" style="305" customWidth="1"/>
    <col min="7919" max="7937" width="0" style="305" hidden="1" customWidth="1"/>
    <col min="7938" max="7938" width="8.85546875" style="305" customWidth="1"/>
    <col min="7939" max="7939" width="9" style="305" customWidth="1"/>
    <col min="7940" max="8173" width="9.28515625" style="305"/>
    <col min="8174" max="8174" width="40.85546875" style="305" customWidth="1"/>
    <col min="8175" max="8193" width="0" style="305" hidden="1" customWidth="1"/>
    <col min="8194" max="8194" width="8.85546875" style="305" customWidth="1"/>
    <col min="8195" max="8195" width="9" style="305" customWidth="1"/>
    <col min="8196" max="8429" width="9.28515625" style="305"/>
    <col min="8430" max="8430" width="40.85546875" style="305" customWidth="1"/>
    <col min="8431" max="8449" width="0" style="305" hidden="1" customWidth="1"/>
    <col min="8450" max="8450" width="8.85546875" style="305" customWidth="1"/>
    <col min="8451" max="8451" width="9" style="305" customWidth="1"/>
    <col min="8452" max="8685" width="9.28515625" style="305"/>
    <col min="8686" max="8686" width="40.85546875" style="305" customWidth="1"/>
    <col min="8687" max="8705" width="0" style="305" hidden="1" customWidth="1"/>
    <col min="8706" max="8706" width="8.85546875" style="305" customWidth="1"/>
    <col min="8707" max="8707" width="9" style="305" customWidth="1"/>
    <col min="8708" max="8941" width="9.28515625" style="305"/>
    <col min="8942" max="8942" width="40.85546875" style="305" customWidth="1"/>
    <col min="8943" max="8961" width="0" style="305" hidden="1" customWidth="1"/>
    <col min="8962" max="8962" width="8.85546875" style="305" customWidth="1"/>
    <col min="8963" max="8963" width="9" style="305" customWidth="1"/>
    <col min="8964" max="9197" width="9.28515625" style="305"/>
    <col min="9198" max="9198" width="40.85546875" style="305" customWidth="1"/>
    <col min="9199" max="9217" width="0" style="305" hidden="1" customWidth="1"/>
    <col min="9218" max="9218" width="8.85546875" style="305" customWidth="1"/>
    <col min="9219" max="9219" width="9" style="305" customWidth="1"/>
    <col min="9220" max="9453" width="9.28515625" style="305"/>
    <col min="9454" max="9454" width="40.85546875" style="305" customWidth="1"/>
    <col min="9455" max="9473" width="0" style="305" hidden="1" customWidth="1"/>
    <col min="9474" max="9474" width="8.85546875" style="305" customWidth="1"/>
    <col min="9475" max="9475" width="9" style="305" customWidth="1"/>
    <col min="9476" max="9709" width="9.28515625" style="305"/>
    <col min="9710" max="9710" width="40.85546875" style="305" customWidth="1"/>
    <col min="9711" max="9729" width="0" style="305" hidden="1" customWidth="1"/>
    <col min="9730" max="9730" width="8.85546875" style="305" customWidth="1"/>
    <col min="9731" max="9731" width="9" style="305" customWidth="1"/>
    <col min="9732" max="9965" width="9.28515625" style="305"/>
    <col min="9966" max="9966" width="40.85546875" style="305" customWidth="1"/>
    <col min="9967" max="9985" width="0" style="305" hidden="1" customWidth="1"/>
    <col min="9986" max="9986" width="8.85546875" style="305" customWidth="1"/>
    <col min="9987" max="9987" width="9" style="305" customWidth="1"/>
    <col min="9988" max="10221" width="9.28515625" style="305"/>
    <col min="10222" max="10222" width="40.85546875" style="305" customWidth="1"/>
    <col min="10223" max="10241" width="0" style="305" hidden="1" customWidth="1"/>
    <col min="10242" max="10242" width="8.85546875" style="305" customWidth="1"/>
    <col min="10243" max="10243" width="9" style="305" customWidth="1"/>
    <col min="10244" max="10477" width="9.28515625" style="305"/>
    <col min="10478" max="10478" width="40.85546875" style="305" customWidth="1"/>
    <col min="10479" max="10497" width="0" style="305" hidden="1" customWidth="1"/>
    <col min="10498" max="10498" width="8.85546875" style="305" customWidth="1"/>
    <col min="10499" max="10499" width="9" style="305" customWidth="1"/>
    <col min="10500" max="10733" width="9.28515625" style="305"/>
    <col min="10734" max="10734" width="40.85546875" style="305" customWidth="1"/>
    <col min="10735" max="10753" width="0" style="305" hidden="1" customWidth="1"/>
    <col min="10754" max="10754" width="8.85546875" style="305" customWidth="1"/>
    <col min="10755" max="10755" width="9" style="305" customWidth="1"/>
    <col min="10756" max="10989" width="9.28515625" style="305"/>
    <col min="10990" max="10990" width="40.85546875" style="305" customWidth="1"/>
    <col min="10991" max="11009" width="0" style="305" hidden="1" customWidth="1"/>
    <col min="11010" max="11010" width="8.85546875" style="305" customWidth="1"/>
    <col min="11011" max="11011" width="9" style="305" customWidth="1"/>
    <col min="11012" max="11245" width="9.28515625" style="305"/>
    <col min="11246" max="11246" width="40.85546875" style="305" customWidth="1"/>
    <col min="11247" max="11265" width="0" style="305" hidden="1" customWidth="1"/>
    <col min="11266" max="11266" width="8.85546875" style="305" customWidth="1"/>
    <col min="11267" max="11267" width="9" style="305" customWidth="1"/>
    <col min="11268" max="11501" width="9.28515625" style="305"/>
    <col min="11502" max="11502" width="40.85546875" style="305" customWidth="1"/>
    <col min="11503" max="11521" width="0" style="305" hidden="1" customWidth="1"/>
    <col min="11522" max="11522" width="8.85546875" style="305" customWidth="1"/>
    <col min="11523" max="11523" width="9" style="305" customWidth="1"/>
    <col min="11524" max="11757" width="9.28515625" style="305"/>
    <col min="11758" max="11758" width="40.85546875" style="305" customWidth="1"/>
    <col min="11759" max="11777" width="0" style="305" hidden="1" customWidth="1"/>
    <col min="11778" max="11778" width="8.85546875" style="305" customWidth="1"/>
    <col min="11779" max="11779" width="9" style="305" customWidth="1"/>
    <col min="11780" max="12013" width="9.28515625" style="305"/>
    <col min="12014" max="12014" width="40.85546875" style="305" customWidth="1"/>
    <col min="12015" max="12033" width="0" style="305" hidden="1" customWidth="1"/>
    <col min="12034" max="12034" width="8.85546875" style="305" customWidth="1"/>
    <col min="12035" max="12035" width="9" style="305" customWidth="1"/>
    <col min="12036" max="12269" width="9.28515625" style="305"/>
    <col min="12270" max="12270" width="40.85546875" style="305" customWidth="1"/>
    <col min="12271" max="12289" width="0" style="305" hidden="1" customWidth="1"/>
    <col min="12290" max="12290" width="8.85546875" style="305" customWidth="1"/>
    <col min="12291" max="12291" width="9" style="305" customWidth="1"/>
    <col min="12292" max="12525" width="9.28515625" style="305"/>
    <col min="12526" max="12526" width="40.85546875" style="305" customWidth="1"/>
    <col min="12527" max="12545" width="0" style="305" hidden="1" customWidth="1"/>
    <col min="12546" max="12546" width="8.85546875" style="305" customWidth="1"/>
    <col min="12547" max="12547" width="9" style="305" customWidth="1"/>
    <col min="12548" max="12781" width="9.28515625" style="305"/>
    <col min="12782" max="12782" width="40.85546875" style="305" customWidth="1"/>
    <col min="12783" max="12801" width="0" style="305" hidden="1" customWidth="1"/>
    <col min="12802" max="12802" width="8.85546875" style="305" customWidth="1"/>
    <col min="12803" max="12803" width="9" style="305" customWidth="1"/>
    <col min="12804" max="13037" width="9.28515625" style="305"/>
    <col min="13038" max="13038" width="40.85546875" style="305" customWidth="1"/>
    <col min="13039" max="13057" width="0" style="305" hidden="1" customWidth="1"/>
    <col min="13058" max="13058" width="8.85546875" style="305" customWidth="1"/>
    <col min="13059" max="13059" width="9" style="305" customWidth="1"/>
    <col min="13060" max="13293" width="9.28515625" style="305"/>
    <col min="13294" max="13294" width="40.85546875" style="305" customWidth="1"/>
    <col min="13295" max="13313" width="0" style="305" hidden="1" customWidth="1"/>
    <col min="13314" max="13314" width="8.85546875" style="305" customWidth="1"/>
    <col min="13315" max="13315" width="9" style="305" customWidth="1"/>
    <col min="13316" max="13549" width="9.28515625" style="305"/>
    <col min="13550" max="13550" width="40.85546875" style="305" customWidth="1"/>
    <col min="13551" max="13569" width="0" style="305" hidden="1" customWidth="1"/>
    <col min="13570" max="13570" width="8.85546875" style="305" customWidth="1"/>
    <col min="13571" max="13571" width="9" style="305" customWidth="1"/>
    <col min="13572" max="13805" width="9.28515625" style="305"/>
    <col min="13806" max="13806" width="40.85546875" style="305" customWidth="1"/>
    <col min="13807" max="13825" width="0" style="305" hidden="1" customWidth="1"/>
    <col min="13826" max="13826" width="8.85546875" style="305" customWidth="1"/>
    <col min="13827" max="13827" width="9" style="305" customWidth="1"/>
    <col min="13828" max="14061" width="9.28515625" style="305"/>
    <col min="14062" max="14062" width="40.85546875" style="305" customWidth="1"/>
    <col min="14063" max="14081" width="0" style="305" hidden="1" customWidth="1"/>
    <col min="14082" max="14082" width="8.85546875" style="305" customWidth="1"/>
    <col min="14083" max="14083" width="9" style="305" customWidth="1"/>
    <col min="14084" max="14317" width="9.28515625" style="305"/>
    <col min="14318" max="14318" width="40.85546875" style="305" customWidth="1"/>
    <col min="14319" max="14337" width="0" style="305" hidden="1" customWidth="1"/>
    <col min="14338" max="14338" width="8.85546875" style="305" customWidth="1"/>
    <col min="14339" max="14339" width="9" style="305" customWidth="1"/>
    <col min="14340" max="14573" width="9.28515625" style="305"/>
    <col min="14574" max="14574" width="40.85546875" style="305" customWidth="1"/>
    <col min="14575" max="14593" width="0" style="305" hidden="1" customWidth="1"/>
    <col min="14594" max="14594" width="8.85546875" style="305" customWidth="1"/>
    <col min="14595" max="14595" width="9" style="305" customWidth="1"/>
    <col min="14596" max="14829" width="9.28515625" style="305"/>
    <col min="14830" max="14830" width="40.85546875" style="305" customWidth="1"/>
    <col min="14831" max="14849" width="0" style="305" hidden="1" customWidth="1"/>
    <col min="14850" max="14850" width="8.85546875" style="305" customWidth="1"/>
    <col min="14851" max="14851" width="9" style="305" customWidth="1"/>
    <col min="14852" max="15085" width="9.28515625" style="305"/>
    <col min="15086" max="15086" width="40.85546875" style="305" customWidth="1"/>
    <col min="15087" max="15105" width="0" style="305" hidden="1" customWidth="1"/>
    <col min="15106" max="15106" width="8.85546875" style="305" customWidth="1"/>
    <col min="15107" max="15107" width="9" style="305" customWidth="1"/>
    <col min="15108" max="15341" width="9.28515625" style="305"/>
    <col min="15342" max="15342" width="40.85546875" style="305" customWidth="1"/>
    <col min="15343" max="15361" width="0" style="305" hidden="1" customWidth="1"/>
    <col min="15362" max="15362" width="8.85546875" style="305" customWidth="1"/>
    <col min="15363" max="15363" width="9" style="305" customWidth="1"/>
    <col min="15364" max="15597" width="9.28515625" style="305"/>
    <col min="15598" max="15598" width="40.85546875" style="305" customWidth="1"/>
    <col min="15599" max="15617" width="0" style="305" hidden="1" customWidth="1"/>
    <col min="15618" max="15618" width="8.85546875" style="305" customWidth="1"/>
    <col min="15619" max="15619" width="9" style="305" customWidth="1"/>
    <col min="15620" max="15853" width="9.28515625" style="305"/>
    <col min="15854" max="15854" width="40.85546875" style="305" customWidth="1"/>
    <col min="15855" max="15873" width="0" style="305" hidden="1" customWidth="1"/>
    <col min="15874" max="15874" width="8.85546875" style="305" customWidth="1"/>
    <col min="15875" max="15875" width="9" style="305" customWidth="1"/>
    <col min="15876" max="16109" width="9.28515625" style="305"/>
    <col min="16110" max="16110" width="40.85546875" style="305" customWidth="1"/>
    <col min="16111" max="16129" width="0" style="305" hidden="1" customWidth="1"/>
    <col min="16130" max="16130" width="8.85546875" style="305" customWidth="1"/>
    <col min="16131" max="16131" width="9" style="305" customWidth="1"/>
    <col min="16132" max="16384" width="9.28515625" style="305"/>
  </cols>
  <sheetData>
    <row r="1" spans="1:13" s="6" customFormat="1" ht="12.95" customHeight="1" x14ac:dyDescent="0.2">
      <c r="A1" s="952" t="s">
        <v>1375</v>
      </c>
      <c r="L1" s="24"/>
      <c r="M1" s="24"/>
    </row>
    <row r="2" spans="1:13" s="573" customFormat="1" ht="18.600000000000001" customHeight="1" x14ac:dyDescent="0.2">
      <c r="A2" s="154" t="s">
        <v>707</v>
      </c>
      <c r="L2" s="24"/>
      <c r="M2" s="24"/>
    </row>
    <row r="3" spans="1:13" ht="18" customHeight="1" thickBot="1" x14ac:dyDescent="0.25">
      <c r="A3" s="698" t="s">
        <v>708</v>
      </c>
      <c r="B3" s="306"/>
      <c r="C3" s="306"/>
      <c r="D3" s="306"/>
      <c r="E3" s="306"/>
      <c r="F3" s="306"/>
      <c r="G3" s="306"/>
      <c r="H3" s="306"/>
      <c r="I3" s="306"/>
      <c r="J3" s="306"/>
      <c r="K3" s="306"/>
      <c r="L3" s="26"/>
      <c r="M3" s="26"/>
    </row>
    <row r="4" spans="1:13" ht="18" customHeight="1" thickBot="1" x14ac:dyDescent="0.25">
      <c r="A4" s="699"/>
      <c r="B4" s="700">
        <v>2014</v>
      </c>
      <c r="C4" s="700">
        <v>2015</v>
      </c>
      <c r="D4" s="700">
        <v>2016</v>
      </c>
      <c r="E4" s="700">
        <v>2017</v>
      </c>
      <c r="F4" s="700">
        <v>2018</v>
      </c>
      <c r="G4" s="700">
        <v>2019</v>
      </c>
      <c r="H4" s="700">
        <v>2020</v>
      </c>
      <c r="I4" s="700">
        <v>2021</v>
      </c>
      <c r="J4" s="700">
        <v>2022</v>
      </c>
      <c r="K4" s="701">
        <v>2023</v>
      </c>
      <c r="L4" s="701">
        <v>2024</v>
      </c>
      <c r="M4" s="701">
        <v>2025</v>
      </c>
    </row>
    <row r="5" spans="1:13" ht="9.1999999999999993" customHeight="1" x14ac:dyDescent="0.2">
      <c r="A5" s="702"/>
      <c r="K5" s="1"/>
      <c r="L5" s="1"/>
      <c r="M5" s="1"/>
    </row>
    <row r="6" spans="1:13" ht="12.95" customHeight="1" x14ac:dyDescent="0.2">
      <c r="A6" s="702" t="s">
        <v>709</v>
      </c>
      <c r="B6" s="703">
        <v>10.5</v>
      </c>
      <c r="C6" s="703">
        <v>10</v>
      </c>
      <c r="D6" s="704">
        <v>5</v>
      </c>
      <c r="E6" s="704">
        <v>5</v>
      </c>
      <c r="F6" s="704">
        <v>4.75</v>
      </c>
      <c r="G6" s="704">
        <v>4.25</v>
      </c>
      <c r="H6" s="705">
        <v>5</v>
      </c>
      <c r="I6" s="705">
        <v>8</v>
      </c>
      <c r="J6" s="705">
        <v>13</v>
      </c>
      <c r="K6" s="706">
        <v>13</v>
      </c>
      <c r="L6" s="706">
        <v>9</v>
      </c>
      <c r="M6" s="706">
        <v>11</v>
      </c>
    </row>
    <row r="7" spans="1:13" ht="6" customHeight="1" x14ac:dyDescent="0.2">
      <c r="A7" s="702"/>
      <c r="B7" s="703"/>
      <c r="C7" s="703"/>
      <c r="D7" s="704"/>
      <c r="E7" s="704"/>
      <c r="F7" s="704"/>
      <c r="G7" s="704"/>
      <c r="H7" s="705"/>
      <c r="I7" s="705"/>
      <c r="J7" s="705"/>
      <c r="K7" s="706"/>
      <c r="L7" s="706"/>
      <c r="M7" s="706"/>
    </row>
    <row r="8" spans="1:13" ht="24" x14ac:dyDescent="0.2">
      <c r="A8" s="707" t="s">
        <v>710</v>
      </c>
      <c r="B8" s="708">
        <v>5.17</v>
      </c>
      <c r="C8" s="708">
        <v>8.07</v>
      </c>
      <c r="D8" s="534">
        <v>3.62</v>
      </c>
      <c r="E8" s="534">
        <v>2.12</v>
      </c>
      <c r="F8" s="259" t="s">
        <v>33</v>
      </c>
      <c r="G8" s="259">
        <v>5.07</v>
      </c>
      <c r="H8" s="259">
        <v>5.0999999999999996</v>
      </c>
      <c r="I8" s="259" t="s">
        <v>33</v>
      </c>
      <c r="J8" s="259" t="s">
        <v>33</v>
      </c>
      <c r="K8" s="706" t="s">
        <v>33</v>
      </c>
      <c r="L8" s="706" t="s">
        <v>33</v>
      </c>
      <c r="M8" s="706" t="s">
        <v>33</v>
      </c>
    </row>
    <row r="9" spans="1:13" ht="6.75" customHeight="1" x14ac:dyDescent="0.2">
      <c r="A9" s="707"/>
      <c r="B9" s="708"/>
      <c r="C9" s="708"/>
      <c r="D9" s="534"/>
      <c r="E9" s="534"/>
      <c r="F9" s="534"/>
      <c r="G9" s="534"/>
      <c r="H9" s="259"/>
      <c r="I9" s="259"/>
      <c r="J9" s="259"/>
      <c r="K9" s="706"/>
      <c r="L9" s="706"/>
      <c r="M9" s="706"/>
    </row>
    <row r="10" spans="1:13" ht="12.95" customHeight="1" x14ac:dyDescent="0.2">
      <c r="A10" s="702" t="s">
        <v>711</v>
      </c>
      <c r="B10" s="709"/>
      <c r="C10" s="710"/>
      <c r="D10" s="711"/>
      <c r="E10" s="711"/>
      <c r="F10" s="711"/>
      <c r="G10" s="711"/>
      <c r="H10" s="712"/>
      <c r="I10" s="712"/>
      <c r="J10" s="712"/>
      <c r="K10" s="706"/>
      <c r="L10" s="706"/>
      <c r="M10" s="706"/>
    </row>
    <row r="11" spans="1:13" ht="12.95" customHeight="1" x14ac:dyDescent="0.2">
      <c r="A11" s="227" t="s">
        <v>712</v>
      </c>
      <c r="B11" s="703">
        <v>10.55</v>
      </c>
      <c r="C11" s="703">
        <v>14.06</v>
      </c>
      <c r="D11" s="704">
        <v>6.89</v>
      </c>
      <c r="E11" s="704">
        <v>3.44</v>
      </c>
      <c r="F11" s="705" t="s">
        <v>33</v>
      </c>
      <c r="G11" s="705">
        <v>2.2999999999999998</v>
      </c>
      <c r="H11" s="705" t="s">
        <v>33</v>
      </c>
      <c r="I11" s="705" t="s">
        <v>33</v>
      </c>
      <c r="J11" s="705" t="s">
        <v>33</v>
      </c>
      <c r="K11" s="706" t="s">
        <v>33</v>
      </c>
      <c r="L11" s="706" t="s">
        <v>33</v>
      </c>
      <c r="M11" s="706" t="s">
        <v>33</v>
      </c>
    </row>
    <row r="12" spans="1:13" ht="12.75" customHeight="1" x14ac:dyDescent="0.2">
      <c r="A12" s="713" t="s">
        <v>713</v>
      </c>
      <c r="B12" s="714">
        <v>0.5</v>
      </c>
      <c r="C12" s="714">
        <v>1.41</v>
      </c>
      <c r="D12" s="705">
        <v>2</v>
      </c>
      <c r="E12" s="705">
        <v>2.63</v>
      </c>
      <c r="F12" s="705" t="s">
        <v>33</v>
      </c>
      <c r="G12" s="705">
        <v>3.19</v>
      </c>
      <c r="H12" s="705">
        <v>2.5</v>
      </c>
      <c r="I12" s="705">
        <v>7</v>
      </c>
      <c r="J12" s="705" t="s">
        <v>33</v>
      </c>
      <c r="K12" s="706" t="s">
        <v>33</v>
      </c>
      <c r="L12" s="706" t="s">
        <v>33</v>
      </c>
      <c r="M12" s="706" t="s">
        <v>33</v>
      </c>
    </row>
    <row r="13" spans="1:13" ht="9.1999999999999993" customHeight="1" x14ac:dyDescent="0.2">
      <c r="A13" s="227"/>
      <c r="B13" s="703"/>
      <c r="C13" s="703"/>
      <c r="D13" s="704"/>
      <c r="E13" s="704"/>
      <c r="F13" s="704"/>
      <c r="G13" s="704"/>
      <c r="H13" s="705"/>
      <c r="I13" s="705"/>
      <c r="J13" s="705"/>
      <c r="K13" s="706"/>
      <c r="L13" s="706"/>
      <c r="M13" s="706"/>
    </row>
    <row r="14" spans="1:13" ht="12.95" customHeight="1" x14ac:dyDescent="0.2">
      <c r="A14" s="702" t="s">
        <v>714</v>
      </c>
      <c r="B14" s="703"/>
      <c r="C14" s="703"/>
      <c r="D14" s="704"/>
      <c r="E14" s="704"/>
      <c r="F14" s="704"/>
      <c r="G14" s="704"/>
      <c r="H14" s="705"/>
      <c r="I14" s="705"/>
      <c r="J14" s="705"/>
      <c r="K14" s="706"/>
      <c r="L14" s="706"/>
      <c r="M14" s="706"/>
    </row>
    <row r="15" spans="1:13" ht="12.95" customHeight="1" x14ac:dyDescent="0.2">
      <c r="A15" s="227" t="s">
        <v>715</v>
      </c>
      <c r="B15" s="703">
        <v>2.4900000000000002</v>
      </c>
      <c r="C15" s="703">
        <v>2.46</v>
      </c>
      <c r="D15" s="704">
        <v>2.42</v>
      </c>
      <c r="E15" s="704">
        <v>2.75</v>
      </c>
      <c r="F15" s="704">
        <v>2.42</v>
      </c>
      <c r="G15" s="704">
        <v>1.54</v>
      </c>
      <c r="H15" s="705">
        <v>1.37</v>
      </c>
      <c r="I15" s="705">
        <v>1.29</v>
      </c>
      <c r="J15" s="705">
        <v>1.4</v>
      </c>
      <c r="K15" s="706">
        <v>1.3</v>
      </c>
      <c r="L15" s="706">
        <v>1.67</v>
      </c>
      <c r="M15" s="706">
        <v>2.25</v>
      </c>
    </row>
    <row r="16" spans="1:13" ht="12.95" customHeight="1" x14ac:dyDescent="0.2">
      <c r="A16" s="227" t="s">
        <v>716</v>
      </c>
      <c r="B16" s="703">
        <v>0.86</v>
      </c>
      <c r="C16" s="703">
        <v>1.0900000000000001</v>
      </c>
      <c r="D16" s="704">
        <v>0.63</v>
      </c>
      <c r="E16" s="704">
        <v>0.59</v>
      </c>
      <c r="F16" s="704">
        <v>0.37</v>
      </c>
      <c r="G16" s="704">
        <v>0.25</v>
      </c>
      <c r="H16" s="705">
        <v>0.34</v>
      </c>
      <c r="I16" s="705">
        <v>0.27</v>
      </c>
      <c r="J16" s="705">
        <v>0.18</v>
      </c>
      <c r="K16" s="706">
        <v>0.17</v>
      </c>
      <c r="L16" s="706">
        <v>0.18</v>
      </c>
      <c r="M16" s="706">
        <v>0.22</v>
      </c>
    </row>
    <row r="17" spans="1:13" ht="8.4499999999999993" customHeight="1" x14ac:dyDescent="0.2">
      <c r="A17" s="702"/>
      <c r="B17" s="703"/>
      <c r="C17" s="703"/>
      <c r="D17" s="704"/>
      <c r="E17" s="704"/>
      <c r="F17" s="704"/>
      <c r="G17" s="704"/>
      <c r="H17" s="705"/>
      <c r="I17" s="705"/>
      <c r="J17" s="705"/>
      <c r="K17" s="706"/>
      <c r="L17" s="706"/>
      <c r="M17" s="706"/>
    </row>
    <row r="18" spans="1:13" ht="12.95" customHeight="1" x14ac:dyDescent="0.2">
      <c r="A18" s="702" t="s">
        <v>717</v>
      </c>
      <c r="B18" s="703"/>
      <c r="C18" s="703"/>
      <c r="D18" s="704"/>
      <c r="E18" s="704"/>
      <c r="F18" s="704"/>
      <c r="G18" s="704"/>
      <c r="H18" s="705"/>
      <c r="I18" s="705"/>
      <c r="J18" s="705"/>
      <c r="K18" s="706"/>
      <c r="L18" s="706"/>
      <c r="M18" s="706"/>
    </row>
    <row r="19" spans="1:13" ht="12.95" customHeight="1" x14ac:dyDescent="0.2">
      <c r="A19" s="227" t="s">
        <v>715</v>
      </c>
      <c r="B19" s="703">
        <v>20.13</v>
      </c>
      <c r="C19" s="703">
        <v>23.63</v>
      </c>
      <c r="D19" s="704">
        <v>24.53</v>
      </c>
      <c r="E19" s="704">
        <v>19.82</v>
      </c>
      <c r="F19" s="704">
        <v>19.510000000000002</v>
      </c>
      <c r="G19" s="704">
        <v>19</v>
      </c>
      <c r="H19" s="705">
        <v>17.04</v>
      </c>
      <c r="I19" s="705">
        <v>16.62</v>
      </c>
      <c r="J19" s="705">
        <v>18.66</v>
      </c>
      <c r="K19" s="706">
        <v>19.11</v>
      </c>
      <c r="L19" s="706">
        <v>19.78</v>
      </c>
      <c r="M19" s="706">
        <v>19.329999999999998</v>
      </c>
    </row>
    <row r="20" spans="1:13" ht="12.95" customHeight="1" x14ac:dyDescent="0.2">
      <c r="A20" s="227" t="s">
        <v>716</v>
      </c>
      <c r="B20" s="703">
        <v>14.95</v>
      </c>
      <c r="C20" s="703">
        <v>14.28</v>
      </c>
      <c r="D20" s="704">
        <v>12.45</v>
      </c>
      <c r="E20" s="704">
        <v>10.49</v>
      </c>
      <c r="F20" s="704">
        <v>9.7100000000000009</v>
      </c>
      <c r="G20" s="704">
        <v>9.5500000000000007</v>
      </c>
      <c r="H20" s="705">
        <v>8.69</v>
      </c>
      <c r="I20" s="705">
        <v>7.82</v>
      </c>
      <c r="J20" s="705">
        <v>8.2100000000000009</v>
      </c>
      <c r="K20" s="706">
        <v>8.58</v>
      </c>
      <c r="L20" s="706">
        <v>8.9499999999999993</v>
      </c>
      <c r="M20" s="706">
        <v>8.2799999999999994</v>
      </c>
    </row>
    <row r="21" spans="1:13" ht="12.95" customHeight="1" x14ac:dyDescent="0.2">
      <c r="A21" s="227"/>
      <c r="B21" s="703"/>
      <c r="C21" s="703"/>
      <c r="D21" s="704"/>
      <c r="E21" s="704"/>
      <c r="F21" s="704"/>
      <c r="G21" s="704"/>
      <c r="H21" s="705"/>
      <c r="I21" s="705"/>
      <c r="J21" s="705"/>
      <c r="K21" s="706"/>
      <c r="L21" s="706"/>
      <c r="M21" s="706"/>
    </row>
    <row r="22" spans="1:13" ht="28.15" customHeight="1" x14ac:dyDescent="0.2">
      <c r="A22" s="715" t="s">
        <v>718</v>
      </c>
      <c r="B22" s="703"/>
      <c r="C22" s="703"/>
      <c r="D22" s="704"/>
      <c r="E22" s="704"/>
      <c r="F22" s="704"/>
      <c r="G22" s="704"/>
      <c r="H22" s="705"/>
      <c r="I22" s="705"/>
      <c r="J22" s="705"/>
      <c r="K22" s="706"/>
      <c r="L22" s="706"/>
      <c r="M22" s="706"/>
    </row>
    <row r="23" spans="1:13" ht="12.95" customHeight="1" x14ac:dyDescent="0.2">
      <c r="A23" s="227" t="s">
        <v>719</v>
      </c>
      <c r="B23" s="703">
        <v>30.04</v>
      </c>
      <c r="C23" s="703">
        <v>32.159999999999997</v>
      </c>
      <c r="D23" s="704">
        <v>31.42</v>
      </c>
      <c r="E23" s="704">
        <v>31.15</v>
      </c>
      <c r="F23" s="704">
        <v>30.4</v>
      </c>
      <c r="G23" s="704">
        <v>30.02</v>
      </c>
      <c r="H23" s="705">
        <v>29.84</v>
      </c>
      <c r="I23" s="705">
        <v>29.11</v>
      </c>
      <c r="J23" s="705">
        <v>29.98</v>
      </c>
      <c r="K23" s="706">
        <v>31.98</v>
      </c>
      <c r="L23" s="706">
        <v>30.33</v>
      </c>
      <c r="M23" s="706">
        <v>29.79</v>
      </c>
    </row>
    <row r="24" spans="1:13" ht="12.95" customHeight="1" x14ac:dyDescent="0.2">
      <c r="A24" s="227" t="s">
        <v>720</v>
      </c>
      <c r="B24" s="703">
        <v>25.63</v>
      </c>
      <c r="C24" s="703">
        <v>27.88</v>
      </c>
      <c r="D24" s="704">
        <v>27.77</v>
      </c>
      <c r="E24" s="704">
        <v>25.91</v>
      </c>
      <c r="F24" s="704">
        <v>27.42</v>
      </c>
      <c r="G24" s="704">
        <v>26.6</v>
      </c>
      <c r="H24" s="705">
        <v>26.45</v>
      </c>
      <c r="I24" s="705">
        <v>25.32</v>
      </c>
      <c r="J24" s="705">
        <v>25.09</v>
      </c>
      <c r="K24" s="706">
        <v>24.95</v>
      </c>
      <c r="L24" s="706">
        <v>24.96</v>
      </c>
      <c r="M24" s="706">
        <v>25.59</v>
      </c>
    </row>
    <row r="25" spans="1:13" ht="12.95" customHeight="1" thickBot="1" x14ac:dyDescent="0.25">
      <c r="A25" s="716"/>
      <c r="B25" s="306"/>
      <c r="C25" s="306"/>
      <c r="D25" s="306"/>
      <c r="E25" s="306"/>
      <c r="F25" s="306"/>
      <c r="G25" s="306"/>
      <c r="H25" s="306"/>
      <c r="I25" s="306"/>
      <c r="J25" s="306"/>
      <c r="K25" s="26"/>
      <c r="L25" s="26"/>
      <c r="M25" s="26"/>
    </row>
    <row r="26" spans="1:13" ht="12.95" customHeight="1" x14ac:dyDescent="0.2">
      <c r="K26" s="24"/>
    </row>
    <row r="27" spans="1:13" ht="12.95" customHeight="1" x14ac:dyDescent="0.2">
      <c r="K27" s="24"/>
    </row>
    <row r="28" spans="1:13" ht="12.95" customHeight="1" x14ac:dyDescent="0.2">
      <c r="K28" s="24"/>
    </row>
    <row r="29" spans="1:13" s="573" customFormat="1" ht="18" customHeight="1" x14ac:dyDescent="0.25">
      <c r="A29" s="717" t="s">
        <v>721</v>
      </c>
      <c r="K29" s="24"/>
      <c r="L29" s="24"/>
      <c r="M29" s="24"/>
    </row>
    <row r="30" spans="1:13" ht="18" customHeight="1" thickBot="1" x14ac:dyDescent="0.25">
      <c r="A30" s="698" t="s">
        <v>688</v>
      </c>
      <c r="B30" s="306"/>
      <c r="C30" s="306"/>
      <c r="D30" s="306"/>
      <c r="E30" s="306"/>
      <c r="F30" s="306"/>
      <c r="G30" s="306"/>
      <c r="H30" s="306"/>
      <c r="I30" s="306"/>
      <c r="J30" s="306"/>
      <c r="K30" s="26"/>
      <c r="L30" s="26"/>
      <c r="M30" s="26"/>
    </row>
    <row r="31" spans="1:13" s="310" customFormat="1" ht="18" customHeight="1" thickBot="1" x14ac:dyDescent="0.25">
      <c r="A31" s="140"/>
      <c r="B31" s="718">
        <v>2014</v>
      </c>
      <c r="C31" s="718">
        <v>2015</v>
      </c>
      <c r="D31" s="718">
        <v>2016</v>
      </c>
      <c r="E31" s="718">
        <v>2017</v>
      </c>
      <c r="F31" s="718">
        <v>2018</v>
      </c>
      <c r="G31" s="718">
        <v>2019</v>
      </c>
      <c r="H31" s="718">
        <v>2020</v>
      </c>
      <c r="I31" s="718">
        <v>2021</v>
      </c>
      <c r="J31" s="718">
        <v>2022</v>
      </c>
      <c r="K31" s="719">
        <v>2023</v>
      </c>
      <c r="L31" s="719">
        <v>2024</v>
      </c>
      <c r="M31" s="719">
        <v>2025</v>
      </c>
    </row>
    <row r="32" spans="1:13" s="310" customFormat="1" ht="8.4499999999999993" customHeight="1" x14ac:dyDescent="0.2">
      <c r="A32" s="141"/>
      <c r="K32" s="27"/>
      <c r="L32" s="27"/>
      <c r="M32" s="27"/>
    </row>
    <row r="33" spans="1:13" s="722" customFormat="1" ht="26.25" customHeight="1" x14ac:dyDescent="0.2">
      <c r="A33" s="720" t="s">
        <v>722</v>
      </c>
      <c r="B33" s="323">
        <v>7308.8</v>
      </c>
      <c r="C33" s="323">
        <v>14524.8</v>
      </c>
      <c r="D33" s="323">
        <v>3477.6</v>
      </c>
      <c r="E33" s="323">
        <v>10758</v>
      </c>
      <c r="F33" s="323">
        <v>9899</v>
      </c>
      <c r="G33" s="323">
        <v>13556.7</v>
      </c>
      <c r="H33" s="340">
        <v>13830</v>
      </c>
      <c r="I33" s="340">
        <v>17348.8</v>
      </c>
      <c r="J33" s="340">
        <v>48747</v>
      </c>
      <c r="K33" s="721">
        <v>45691</v>
      </c>
      <c r="L33" s="721">
        <v>55615.9</v>
      </c>
      <c r="M33" s="721">
        <v>84957</v>
      </c>
    </row>
    <row r="34" spans="1:13" ht="12.95" customHeight="1" x14ac:dyDescent="0.2">
      <c r="A34" s="715" t="s">
        <v>723</v>
      </c>
      <c r="B34" s="722"/>
      <c r="C34" s="722"/>
      <c r="D34" s="722"/>
      <c r="E34" s="722"/>
      <c r="F34" s="722"/>
      <c r="G34" s="722"/>
      <c r="H34" s="723"/>
      <c r="I34" s="723"/>
      <c r="J34" s="723"/>
      <c r="K34" s="724"/>
      <c r="L34" s="724"/>
      <c r="M34" s="724"/>
    </row>
    <row r="35" spans="1:13" ht="12.95" customHeight="1" x14ac:dyDescent="0.2">
      <c r="A35" s="715" t="s">
        <v>724</v>
      </c>
      <c r="B35" s="39">
        <v>7460.4</v>
      </c>
      <c r="C35" s="39">
        <v>11479.2</v>
      </c>
      <c r="D35" s="39">
        <v>-5261.8</v>
      </c>
      <c r="E35" s="39">
        <v>382.7</v>
      </c>
      <c r="F35" s="39">
        <v>1043.2</v>
      </c>
      <c r="G35" s="39">
        <v>1660.1</v>
      </c>
      <c r="H35" s="108">
        <v>9520.1</v>
      </c>
      <c r="I35" s="108">
        <v>7045.5</v>
      </c>
      <c r="J35" s="108">
        <v>31247.5</v>
      </c>
      <c r="K35" s="70">
        <v>16006.2</v>
      </c>
      <c r="L35" s="70">
        <v>20636.400000000001</v>
      </c>
      <c r="M35" s="70">
        <v>14615</v>
      </c>
    </row>
    <row r="36" spans="1:13" ht="11.25" customHeight="1" x14ac:dyDescent="0.2">
      <c r="A36" s="715"/>
      <c r="B36" s="39"/>
      <c r="C36" s="39"/>
      <c r="D36" s="39"/>
      <c r="E36" s="39"/>
      <c r="F36" s="39"/>
      <c r="G36" s="39"/>
      <c r="H36" s="108"/>
      <c r="I36" s="108"/>
      <c r="J36" s="108"/>
      <c r="K36" s="108"/>
      <c r="L36" s="108"/>
      <c r="M36" s="108"/>
    </row>
    <row r="37" spans="1:13" s="722" customFormat="1" ht="24" x14ac:dyDescent="0.2">
      <c r="A37" s="725" t="s">
        <v>725</v>
      </c>
      <c r="B37" s="323">
        <v>37042.9</v>
      </c>
      <c r="C37" s="323">
        <v>51567.7</v>
      </c>
      <c r="D37" s="323">
        <v>55256</v>
      </c>
      <c r="E37" s="323">
        <v>65577.2</v>
      </c>
      <c r="F37" s="323">
        <v>75476.399999999994</v>
      </c>
      <c r="G37" s="323">
        <v>88858</v>
      </c>
      <c r="H37" s="340">
        <v>102687</v>
      </c>
      <c r="I37" s="340">
        <v>120035.8</v>
      </c>
      <c r="J37" s="340">
        <v>168782.7</v>
      </c>
      <c r="K37" s="721">
        <v>214346.5</v>
      </c>
      <c r="L37" s="721">
        <v>269957.09999999998</v>
      </c>
      <c r="M37" s="721">
        <v>354914.1</v>
      </c>
    </row>
    <row r="38" spans="1:13" ht="12.95" customHeight="1" x14ac:dyDescent="0.2">
      <c r="A38" s="715" t="s">
        <v>726</v>
      </c>
      <c r="B38" s="39"/>
      <c r="C38" s="39"/>
      <c r="D38" s="39"/>
      <c r="E38" s="39"/>
      <c r="F38" s="39"/>
      <c r="G38" s="39"/>
      <c r="H38" s="108"/>
      <c r="I38" s="108"/>
      <c r="J38" s="108"/>
      <c r="K38" s="70"/>
      <c r="L38" s="70"/>
      <c r="M38" s="70"/>
    </row>
    <row r="39" spans="1:13" ht="12.95" customHeight="1" x14ac:dyDescent="0.2">
      <c r="A39" s="222" t="s">
        <v>724</v>
      </c>
      <c r="B39" s="39">
        <v>22534</v>
      </c>
      <c r="C39" s="39">
        <v>35107.4</v>
      </c>
      <c r="D39" s="39">
        <v>27636.3</v>
      </c>
      <c r="E39" s="39">
        <v>29074.2</v>
      </c>
      <c r="F39" s="39">
        <v>29607.200000000001</v>
      </c>
      <c r="G39" s="39">
        <v>30948.799999999999</v>
      </c>
      <c r="H39" s="108">
        <v>39470.9</v>
      </c>
      <c r="I39" s="108">
        <v>45179.3</v>
      </c>
      <c r="J39" s="108">
        <v>74521.8</v>
      </c>
      <c r="K39" s="70">
        <v>98110</v>
      </c>
      <c r="L39" s="70">
        <v>116670.3</v>
      </c>
      <c r="M39" s="70">
        <v>135334.29999999999</v>
      </c>
    </row>
    <row r="40" spans="1:13" ht="12.95" customHeight="1" x14ac:dyDescent="0.2">
      <c r="A40" s="222" t="s">
        <v>727</v>
      </c>
      <c r="B40" s="39">
        <v>25106.799999999999</v>
      </c>
      <c r="C40" s="39">
        <v>34935.800000000003</v>
      </c>
      <c r="D40" s="39">
        <v>34185.4</v>
      </c>
      <c r="E40" s="39">
        <v>38489.800000000003</v>
      </c>
      <c r="F40" s="39">
        <v>45601.4</v>
      </c>
      <c r="G40" s="39">
        <v>56382.5</v>
      </c>
      <c r="H40" s="108">
        <v>58201.8</v>
      </c>
      <c r="I40" s="108">
        <v>64647.7</v>
      </c>
      <c r="J40" s="108">
        <v>75207.600000000006</v>
      </c>
      <c r="K40" s="70">
        <v>94408.6</v>
      </c>
      <c r="L40" s="70">
        <v>114836.8</v>
      </c>
      <c r="M40" s="70">
        <v>155544.20000000001</v>
      </c>
    </row>
    <row r="41" spans="1:13" ht="12.95" customHeight="1" thickBot="1" x14ac:dyDescent="0.25">
      <c r="A41" s="726"/>
      <c r="B41" s="306"/>
      <c r="C41" s="306"/>
      <c r="D41" s="306"/>
      <c r="E41" s="306"/>
      <c r="F41" s="306"/>
      <c r="G41" s="306"/>
      <c r="H41" s="26"/>
      <c r="I41" s="26"/>
      <c r="J41" s="26"/>
      <c r="K41" s="73"/>
      <c r="L41" s="73"/>
      <c r="M41" s="73"/>
    </row>
    <row r="42" spans="1:13" ht="3" customHeight="1" x14ac:dyDescent="0.2">
      <c r="A42" s="727"/>
      <c r="H42" s="24"/>
      <c r="I42" s="24"/>
      <c r="J42" s="24"/>
      <c r="K42" s="1"/>
      <c r="L42" s="1"/>
      <c r="M42" s="1"/>
    </row>
    <row r="43" spans="1:13" ht="12.95" customHeight="1" x14ac:dyDescent="0.2">
      <c r="A43" s="152" t="s">
        <v>14</v>
      </c>
      <c r="H43" s="24"/>
      <c r="I43" s="24"/>
      <c r="J43" s="24"/>
      <c r="K43" s="1"/>
      <c r="L43" s="1"/>
      <c r="M43" s="1"/>
    </row>
    <row r="44" spans="1:13" ht="5.45" customHeight="1" x14ac:dyDescent="0.2">
      <c r="A44" s="727"/>
      <c r="H44" s="24"/>
      <c r="I44" s="24"/>
      <c r="J44" s="24"/>
      <c r="K44" s="1"/>
      <c r="L44" s="1"/>
      <c r="M44" s="1"/>
    </row>
    <row r="45" spans="1:13" s="316" customFormat="1" ht="24" x14ac:dyDescent="0.2">
      <c r="A45" s="728" t="s">
        <v>728</v>
      </c>
      <c r="B45" s="35">
        <v>1588613</v>
      </c>
      <c r="C45" s="35">
        <v>1884054</v>
      </c>
      <c r="D45" s="35">
        <v>2147729</v>
      </c>
      <c r="E45" s="35">
        <v>2903039</v>
      </c>
      <c r="F45" s="35">
        <v>3355435</v>
      </c>
      <c r="G45" s="35">
        <v>3826803</v>
      </c>
      <c r="H45" s="34">
        <v>4102802</v>
      </c>
      <c r="I45" s="34">
        <v>4951663</v>
      </c>
      <c r="J45" s="34">
        <v>8065290</v>
      </c>
      <c r="K45" s="15">
        <v>10962293</v>
      </c>
      <c r="L45" s="15">
        <v>14514762</v>
      </c>
      <c r="M45" s="15">
        <v>19799335</v>
      </c>
    </row>
    <row r="46" spans="1:13" s="316" customFormat="1" ht="12.95" customHeight="1" x14ac:dyDescent="0.2">
      <c r="A46" s="728" t="s">
        <v>729</v>
      </c>
      <c r="B46" s="35">
        <v>317880</v>
      </c>
      <c r="C46" s="35">
        <v>502295</v>
      </c>
      <c r="D46" s="35">
        <v>562085</v>
      </c>
      <c r="E46" s="35">
        <v>679584</v>
      </c>
      <c r="F46" s="35">
        <v>555785</v>
      </c>
      <c r="G46" s="35">
        <v>603781</v>
      </c>
      <c r="H46" s="34">
        <v>516259</v>
      </c>
      <c r="I46" s="34">
        <v>561419</v>
      </c>
      <c r="J46" s="34">
        <v>624088</v>
      </c>
      <c r="K46" s="15">
        <v>680505</v>
      </c>
      <c r="L46" s="15">
        <v>742818</v>
      </c>
      <c r="M46" s="15">
        <v>1748914</v>
      </c>
    </row>
    <row r="47" spans="1:13" ht="12.95" customHeight="1" x14ac:dyDescent="0.2">
      <c r="A47" s="715" t="s">
        <v>730</v>
      </c>
      <c r="B47" s="35">
        <f>B37/B45*1000000</f>
        <v>23317.762098132145</v>
      </c>
      <c r="C47" s="35">
        <f>C37/C45*1000000</f>
        <v>27370.606150354499</v>
      </c>
      <c r="D47" s="35">
        <v>25728</v>
      </c>
      <c r="E47" s="35">
        <v>22589</v>
      </c>
      <c r="F47" s="35">
        <v>22494</v>
      </c>
      <c r="G47" s="35">
        <v>23220</v>
      </c>
      <c r="H47" s="34">
        <v>25029</v>
      </c>
      <c r="I47" s="34">
        <v>24242</v>
      </c>
      <c r="J47" s="34">
        <v>20927</v>
      </c>
      <c r="K47" s="15">
        <v>19553</v>
      </c>
      <c r="L47" s="15">
        <v>18599</v>
      </c>
      <c r="M47" s="15">
        <v>17926</v>
      </c>
    </row>
    <row r="48" spans="1:13" ht="24" customHeight="1" x14ac:dyDescent="0.2">
      <c r="A48" s="715" t="s">
        <v>731</v>
      </c>
      <c r="B48" s="35">
        <v>6347.5</v>
      </c>
      <c r="C48" s="35">
        <v>8656</v>
      </c>
      <c r="D48" s="35">
        <v>9089</v>
      </c>
      <c r="E48" s="35">
        <v>10580</v>
      </c>
      <c r="F48" s="35">
        <v>11937</v>
      </c>
      <c r="G48" s="35">
        <v>13763</v>
      </c>
      <c r="H48" s="34">
        <v>15605</v>
      </c>
      <c r="I48" s="34">
        <v>17937</v>
      </c>
      <c r="J48" s="34">
        <v>24197.5</v>
      </c>
      <c r="K48" s="15">
        <v>30191</v>
      </c>
      <c r="L48" s="15">
        <v>37380</v>
      </c>
      <c r="M48" s="15">
        <v>48333</v>
      </c>
    </row>
    <row r="49" spans="1:13" ht="11.45" customHeight="1" x14ac:dyDescent="0.2">
      <c r="A49" s="715"/>
      <c r="K49" s="24"/>
    </row>
    <row r="50" spans="1:13" ht="11.45" customHeight="1" x14ac:dyDescent="0.2">
      <c r="K50" s="24"/>
    </row>
    <row r="51" spans="1:13" ht="12.95" customHeight="1" x14ac:dyDescent="0.2">
      <c r="A51" s="729" t="s">
        <v>732</v>
      </c>
      <c r="K51" s="24"/>
    </row>
    <row r="52" spans="1:13" ht="12.95" customHeight="1" x14ac:dyDescent="0.2">
      <c r="A52" s="729" t="s">
        <v>733</v>
      </c>
      <c r="K52" s="24"/>
    </row>
    <row r="53" spans="1:13" s="226" customFormat="1" ht="13.5" x14ac:dyDescent="0.2">
      <c r="A53" s="729" t="s">
        <v>734</v>
      </c>
      <c r="K53" s="256"/>
      <c r="L53" s="256"/>
      <c r="M53" s="256"/>
    </row>
    <row r="54" spans="1:13" ht="12.95" customHeight="1" x14ac:dyDescent="0.2">
      <c r="A54" s="153" t="s">
        <v>735</v>
      </c>
      <c r="K54" s="24"/>
    </row>
    <row r="56" spans="1:13" ht="22.7" customHeight="1" x14ac:dyDescent="0.2"/>
    <row r="59" spans="1:13" ht="12.95" customHeight="1" x14ac:dyDescent="0.2">
      <c r="A59" s="730"/>
    </row>
  </sheetData>
  <hyperlinks>
    <hyperlink ref="A1" location="Мазмуну!A1" display="МАЗМУНУНА  кайтуу" xr:uid="{00000000-0004-0000-A000-000000000000}"/>
  </hyperlinks>
  <pageMargins left="0.78740157480314965" right="0.59055118110236227" top="0.78740157480314965" bottom="0.78740157480314965" header="0.51181102362204722" footer="0.51181102362204722"/>
  <pageSetup paperSize="9" orientation="portrait" horizontalDpi="120" verticalDpi="72"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M55"/>
  <sheetViews>
    <sheetView workbookViewId="0">
      <selection activeCell="M42" sqref="M42"/>
    </sheetView>
  </sheetViews>
  <sheetFormatPr defaultRowHeight="12.75" x14ac:dyDescent="0.2"/>
  <cols>
    <col min="1" max="1" width="36.7109375" style="250" customWidth="1"/>
    <col min="2" max="3" width="0" style="250" hidden="1" customWidth="1"/>
    <col min="4" max="5" width="8.85546875" style="226" hidden="1" customWidth="1"/>
    <col min="6" max="6" width="0" style="250" hidden="1" customWidth="1"/>
    <col min="7" max="8" width="9.42578125" style="250" hidden="1" customWidth="1"/>
    <col min="9" max="10" width="9.42578125" style="250" customWidth="1"/>
    <col min="11" max="11" width="9.42578125" style="246" customWidth="1"/>
    <col min="12" max="13" width="9.5703125" style="246" customWidth="1"/>
    <col min="14" max="235" width="9.140625" style="250"/>
    <col min="236" max="236" width="35.7109375" style="250" customWidth="1"/>
    <col min="237" max="257" width="0" style="250" hidden="1" customWidth="1"/>
    <col min="258" max="259" width="9.140625" style="250"/>
    <col min="260" max="261" width="9.140625" style="250" customWidth="1"/>
    <col min="262" max="491" width="9.140625" style="250"/>
    <col min="492" max="492" width="35.7109375" style="250" customWidth="1"/>
    <col min="493" max="513" width="0" style="250" hidden="1" customWidth="1"/>
    <col min="514" max="515" width="9.140625" style="250"/>
    <col min="516" max="517" width="9.140625" style="250" customWidth="1"/>
    <col min="518" max="747" width="9.140625" style="250"/>
    <col min="748" max="748" width="35.7109375" style="250" customWidth="1"/>
    <col min="749" max="769" width="0" style="250" hidden="1" customWidth="1"/>
    <col min="770" max="771" width="9.140625" style="250"/>
    <col min="772" max="773" width="9.140625" style="250" customWidth="1"/>
    <col min="774" max="1003" width="9.140625" style="250"/>
    <col min="1004" max="1004" width="35.7109375" style="250" customWidth="1"/>
    <col min="1005" max="1025" width="0" style="250" hidden="1" customWidth="1"/>
    <col min="1026" max="1027" width="9.140625" style="250"/>
    <col min="1028" max="1029" width="9.140625" style="250" customWidth="1"/>
    <col min="1030" max="1259" width="9.140625" style="250"/>
    <col min="1260" max="1260" width="35.7109375" style="250" customWidth="1"/>
    <col min="1261" max="1281" width="0" style="250" hidden="1" customWidth="1"/>
    <col min="1282" max="1283" width="9.140625" style="250"/>
    <col min="1284" max="1285" width="9.140625" style="250" customWidth="1"/>
    <col min="1286" max="1515" width="9.140625" style="250"/>
    <col min="1516" max="1516" width="35.7109375" style="250" customWidth="1"/>
    <col min="1517" max="1537" width="0" style="250" hidden="1" customWidth="1"/>
    <col min="1538" max="1539" width="9.140625" style="250"/>
    <col min="1540" max="1541" width="9.140625" style="250" customWidth="1"/>
    <col min="1542" max="1771" width="9.140625" style="250"/>
    <col min="1772" max="1772" width="35.7109375" style="250" customWidth="1"/>
    <col min="1773" max="1793" width="0" style="250" hidden="1" customWidth="1"/>
    <col min="1794" max="1795" width="9.140625" style="250"/>
    <col min="1796" max="1797" width="9.140625" style="250" customWidth="1"/>
    <col min="1798" max="2027" width="9.140625" style="250"/>
    <col min="2028" max="2028" width="35.7109375" style="250" customWidth="1"/>
    <col min="2029" max="2049" width="0" style="250" hidden="1" customWidth="1"/>
    <col min="2050" max="2051" width="9.140625" style="250"/>
    <col min="2052" max="2053" width="9.140625" style="250" customWidth="1"/>
    <col min="2054" max="2283" width="9.140625" style="250"/>
    <col min="2284" max="2284" width="35.7109375" style="250" customWidth="1"/>
    <col min="2285" max="2305" width="0" style="250" hidden="1" customWidth="1"/>
    <col min="2306" max="2307" width="9.140625" style="250"/>
    <col min="2308" max="2309" width="9.140625" style="250" customWidth="1"/>
    <col min="2310" max="2539" width="9.140625" style="250"/>
    <col min="2540" max="2540" width="35.7109375" style="250" customWidth="1"/>
    <col min="2541" max="2561" width="0" style="250" hidden="1" customWidth="1"/>
    <col min="2562" max="2563" width="9.140625" style="250"/>
    <col min="2564" max="2565" width="9.140625" style="250" customWidth="1"/>
    <col min="2566" max="2795" width="9.140625" style="250"/>
    <col min="2796" max="2796" width="35.7109375" style="250" customWidth="1"/>
    <col min="2797" max="2817" width="0" style="250" hidden="1" customWidth="1"/>
    <col min="2818" max="2819" width="9.140625" style="250"/>
    <col min="2820" max="2821" width="9.140625" style="250" customWidth="1"/>
    <col min="2822" max="3051" width="9.140625" style="250"/>
    <col min="3052" max="3052" width="35.7109375" style="250" customWidth="1"/>
    <col min="3053" max="3073" width="0" style="250" hidden="1" customWidth="1"/>
    <col min="3074" max="3075" width="9.140625" style="250"/>
    <col min="3076" max="3077" width="9.140625" style="250" customWidth="1"/>
    <col min="3078" max="3307" width="9.140625" style="250"/>
    <col min="3308" max="3308" width="35.7109375" style="250" customWidth="1"/>
    <col min="3309" max="3329" width="0" style="250" hidden="1" customWidth="1"/>
    <col min="3330" max="3331" width="9.140625" style="250"/>
    <col min="3332" max="3333" width="9.140625" style="250" customWidth="1"/>
    <col min="3334" max="3563" width="9.140625" style="250"/>
    <col min="3564" max="3564" width="35.7109375" style="250" customWidth="1"/>
    <col min="3565" max="3585" width="0" style="250" hidden="1" customWidth="1"/>
    <col min="3586" max="3587" width="9.140625" style="250"/>
    <col min="3588" max="3589" width="9.140625" style="250" customWidth="1"/>
    <col min="3590" max="3819" width="9.140625" style="250"/>
    <col min="3820" max="3820" width="35.7109375" style="250" customWidth="1"/>
    <col min="3821" max="3841" width="0" style="250" hidden="1" customWidth="1"/>
    <col min="3842" max="3843" width="9.140625" style="250"/>
    <col min="3844" max="3845" width="9.140625" style="250" customWidth="1"/>
    <col min="3846" max="4075" width="9.140625" style="250"/>
    <col min="4076" max="4076" width="35.7109375" style="250" customWidth="1"/>
    <col min="4077" max="4097" width="0" style="250" hidden="1" customWidth="1"/>
    <col min="4098" max="4099" width="9.140625" style="250"/>
    <col min="4100" max="4101" width="9.140625" style="250" customWidth="1"/>
    <col min="4102" max="4331" width="9.140625" style="250"/>
    <col min="4332" max="4332" width="35.7109375" style="250" customWidth="1"/>
    <col min="4333" max="4353" width="0" style="250" hidden="1" customWidth="1"/>
    <col min="4354" max="4355" width="9.140625" style="250"/>
    <col min="4356" max="4357" width="9.140625" style="250" customWidth="1"/>
    <col min="4358" max="4587" width="9.140625" style="250"/>
    <col min="4588" max="4588" width="35.7109375" style="250" customWidth="1"/>
    <col min="4589" max="4609" width="0" style="250" hidden="1" customWidth="1"/>
    <col min="4610" max="4611" width="9.140625" style="250"/>
    <col min="4612" max="4613" width="9.140625" style="250" customWidth="1"/>
    <col min="4614" max="4843" width="9.140625" style="250"/>
    <col min="4844" max="4844" width="35.7109375" style="250" customWidth="1"/>
    <col min="4845" max="4865" width="0" style="250" hidden="1" customWidth="1"/>
    <col min="4866" max="4867" width="9.140625" style="250"/>
    <col min="4868" max="4869" width="9.140625" style="250" customWidth="1"/>
    <col min="4870" max="5099" width="9.140625" style="250"/>
    <col min="5100" max="5100" width="35.7109375" style="250" customWidth="1"/>
    <col min="5101" max="5121" width="0" style="250" hidden="1" customWidth="1"/>
    <col min="5122" max="5123" width="9.140625" style="250"/>
    <col min="5124" max="5125" width="9.140625" style="250" customWidth="1"/>
    <col min="5126" max="5355" width="9.140625" style="250"/>
    <col min="5356" max="5356" width="35.7109375" style="250" customWidth="1"/>
    <col min="5357" max="5377" width="0" style="250" hidden="1" customWidth="1"/>
    <col min="5378" max="5379" width="9.140625" style="250"/>
    <col min="5380" max="5381" width="9.140625" style="250" customWidth="1"/>
    <col min="5382" max="5611" width="9.140625" style="250"/>
    <col min="5612" max="5612" width="35.7109375" style="250" customWidth="1"/>
    <col min="5613" max="5633" width="0" style="250" hidden="1" customWidth="1"/>
    <col min="5634" max="5635" width="9.140625" style="250"/>
    <col min="5636" max="5637" width="9.140625" style="250" customWidth="1"/>
    <col min="5638" max="5867" width="9.140625" style="250"/>
    <col min="5868" max="5868" width="35.7109375" style="250" customWidth="1"/>
    <col min="5869" max="5889" width="0" style="250" hidden="1" customWidth="1"/>
    <col min="5890" max="5891" width="9.140625" style="250"/>
    <col min="5892" max="5893" width="9.140625" style="250" customWidth="1"/>
    <col min="5894" max="6123" width="9.140625" style="250"/>
    <col min="6124" max="6124" width="35.7109375" style="250" customWidth="1"/>
    <col min="6125" max="6145" width="0" style="250" hidden="1" customWidth="1"/>
    <col min="6146" max="6147" width="9.140625" style="250"/>
    <col min="6148" max="6149" width="9.140625" style="250" customWidth="1"/>
    <col min="6150" max="6379" width="9.140625" style="250"/>
    <col min="6380" max="6380" width="35.7109375" style="250" customWidth="1"/>
    <col min="6381" max="6401" width="0" style="250" hidden="1" customWidth="1"/>
    <col min="6402" max="6403" width="9.140625" style="250"/>
    <col min="6404" max="6405" width="9.140625" style="250" customWidth="1"/>
    <col min="6406" max="6635" width="9.140625" style="250"/>
    <col min="6636" max="6636" width="35.7109375" style="250" customWidth="1"/>
    <col min="6637" max="6657" width="0" style="250" hidden="1" customWidth="1"/>
    <col min="6658" max="6659" width="9.140625" style="250"/>
    <col min="6660" max="6661" width="9.140625" style="250" customWidth="1"/>
    <col min="6662" max="6891" width="9.140625" style="250"/>
    <col min="6892" max="6892" width="35.7109375" style="250" customWidth="1"/>
    <col min="6893" max="6913" width="0" style="250" hidden="1" customWidth="1"/>
    <col min="6914" max="6915" width="9.140625" style="250"/>
    <col min="6916" max="6917" width="9.140625" style="250" customWidth="1"/>
    <col min="6918" max="7147" width="9.140625" style="250"/>
    <col min="7148" max="7148" width="35.7109375" style="250" customWidth="1"/>
    <col min="7149" max="7169" width="0" style="250" hidden="1" customWidth="1"/>
    <col min="7170" max="7171" width="9.140625" style="250"/>
    <col min="7172" max="7173" width="9.140625" style="250" customWidth="1"/>
    <col min="7174" max="7403" width="9.140625" style="250"/>
    <col min="7404" max="7404" width="35.7109375" style="250" customWidth="1"/>
    <col min="7405" max="7425" width="0" style="250" hidden="1" customWidth="1"/>
    <col min="7426" max="7427" width="9.140625" style="250"/>
    <col min="7428" max="7429" width="9.140625" style="250" customWidth="1"/>
    <col min="7430" max="7659" width="9.140625" style="250"/>
    <col min="7660" max="7660" width="35.7109375" style="250" customWidth="1"/>
    <col min="7661" max="7681" width="0" style="250" hidden="1" customWidth="1"/>
    <col min="7682" max="7683" width="9.140625" style="250"/>
    <col min="7684" max="7685" width="9.140625" style="250" customWidth="1"/>
    <col min="7686" max="7915" width="9.140625" style="250"/>
    <col min="7916" max="7916" width="35.7109375" style="250" customWidth="1"/>
    <col min="7917" max="7937" width="0" style="250" hidden="1" customWidth="1"/>
    <col min="7938" max="7939" width="9.140625" style="250"/>
    <col min="7940" max="7941" width="9.140625" style="250" customWidth="1"/>
    <col min="7942" max="8171" width="9.140625" style="250"/>
    <col min="8172" max="8172" width="35.7109375" style="250" customWidth="1"/>
    <col min="8173" max="8193" width="0" style="250" hidden="1" customWidth="1"/>
    <col min="8194" max="8195" width="9.140625" style="250"/>
    <col min="8196" max="8197" width="9.140625" style="250" customWidth="1"/>
    <col min="8198" max="8427" width="9.140625" style="250"/>
    <col min="8428" max="8428" width="35.7109375" style="250" customWidth="1"/>
    <col min="8429" max="8449" width="0" style="250" hidden="1" customWidth="1"/>
    <col min="8450" max="8451" width="9.140625" style="250"/>
    <col min="8452" max="8453" width="9.140625" style="250" customWidth="1"/>
    <col min="8454" max="8683" width="9.140625" style="250"/>
    <col min="8684" max="8684" width="35.7109375" style="250" customWidth="1"/>
    <col min="8685" max="8705" width="0" style="250" hidden="1" customWidth="1"/>
    <col min="8706" max="8707" width="9.140625" style="250"/>
    <col min="8708" max="8709" width="9.140625" style="250" customWidth="1"/>
    <col min="8710" max="8939" width="9.140625" style="250"/>
    <col min="8940" max="8940" width="35.7109375" style="250" customWidth="1"/>
    <col min="8941" max="8961" width="0" style="250" hidden="1" customWidth="1"/>
    <col min="8962" max="8963" width="9.140625" style="250"/>
    <col min="8964" max="8965" width="9.140625" style="250" customWidth="1"/>
    <col min="8966" max="9195" width="9.140625" style="250"/>
    <col min="9196" max="9196" width="35.7109375" style="250" customWidth="1"/>
    <col min="9197" max="9217" width="0" style="250" hidden="1" customWidth="1"/>
    <col min="9218" max="9219" width="9.140625" style="250"/>
    <col min="9220" max="9221" width="9.140625" style="250" customWidth="1"/>
    <col min="9222" max="9451" width="9.140625" style="250"/>
    <col min="9452" max="9452" width="35.7109375" style="250" customWidth="1"/>
    <col min="9453" max="9473" width="0" style="250" hidden="1" customWidth="1"/>
    <col min="9474" max="9475" width="9.140625" style="250"/>
    <col min="9476" max="9477" width="9.140625" style="250" customWidth="1"/>
    <col min="9478" max="9707" width="9.140625" style="250"/>
    <col min="9708" max="9708" width="35.7109375" style="250" customWidth="1"/>
    <col min="9709" max="9729" width="0" style="250" hidden="1" customWidth="1"/>
    <col min="9730" max="9731" width="9.140625" style="250"/>
    <col min="9732" max="9733" width="9.140625" style="250" customWidth="1"/>
    <col min="9734" max="9963" width="9.140625" style="250"/>
    <col min="9964" max="9964" width="35.7109375" style="250" customWidth="1"/>
    <col min="9965" max="9985" width="0" style="250" hidden="1" customWidth="1"/>
    <col min="9986" max="9987" width="9.140625" style="250"/>
    <col min="9988" max="9989" width="9.140625" style="250" customWidth="1"/>
    <col min="9990" max="10219" width="9.140625" style="250"/>
    <col min="10220" max="10220" width="35.7109375" style="250" customWidth="1"/>
    <col min="10221" max="10241" width="0" style="250" hidden="1" customWidth="1"/>
    <col min="10242" max="10243" width="9.140625" style="250"/>
    <col min="10244" max="10245" width="9.140625" style="250" customWidth="1"/>
    <col min="10246" max="10475" width="9.140625" style="250"/>
    <col min="10476" max="10476" width="35.7109375" style="250" customWidth="1"/>
    <col min="10477" max="10497" width="0" style="250" hidden="1" customWidth="1"/>
    <col min="10498" max="10499" width="9.140625" style="250"/>
    <col min="10500" max="10501" width="9.140625" style="250" customWidth="1"/>
    <col min="10502" max="10731" width="9.140625" style="250"/>
    <col min="10732" max="10732" width="35.7109375" style="250" customWidth="1"/>
    <col min="10733" max="10753" width="0" style="250" hidden="1" customWidth="1"/>
    <col min="10754" max="10755" width="9.140625" style="250"/>
    <col min="10756" max="10757" width="9.140625" style="250" customWidth="1"/>
    <col min="10758" max="10987" width="9.140625" style="250"/>
    <col min="10988" max="10988" width="35.7109375" style="250" customWidth="1"/>
    <col min="10989" max="11009" width="0" style="250" hidden="1" customWidth="1"/>
    <col min="11010" max="11011" width="9.140625" style="250"/>
    <col min="11012" max="11013" width="9.140625" style="250" customWidth="1"/>
    <col min="11014" max="11243" width="9.140625" style="250"/>
    <col min="11244" max="11244" width="35.7109375" style="250" customWidth="1"/>
    <col min="11245" max="11265" width="0" style="250" hidden="1" customWidth="1"/>
    <col min="11266" max="11267" width="9.140625" style="250"/>
    <col min="11268" max="11269" width="9.140625" style="250" customWidth="1"/>
    <col min="11270" max="11499" width="9.140625" style="250"/>
    <col min="11500" max="11500" width="35.7109375" style="250" customWidth="1"/>
    <col min="11501" max="11521" width="0" style="250" hidden="1" customWidth="1"/>
    <col min="11522" max="11523" width="9.140625" style="250"/>
    <col min="11524" max="11525" width="9.140625" style="250" customWidth="1"/>
    <col min="11526" max="11755" width="9.140625" style="250"/>
    <col min="11756" max="11756" width="35.7109375" style="250" customWidth="1"/>
    <col min="11757" max="11777" width="0" style="250" hidden="1" customWidth="1"/>
    <col min="11778" max="11779" width="9.140625" style="250"/>
    <col min="11780" max="11781" width="9.140625" style="250" customWidth="1"/>
    <col min="11782" max="12011" width="9.140625" style="250"/>
    <col min="12012" max="12012" width="35.7109375" style="250" customWidth="1"/>
    <col min="12013" max="12033" width="0" style="250" hidden="1" customWidth="1"/>
    <col min="12034" max="12035" width="9.140625" style="250"/>
    <col min="12036" max="12037" width="9.140625" style="250" customWidth="1"/>
    <col min="12038" max="12267" width="9.140625" style="250"/>
    <col min="12268" max="12268" width="35.7109375" style="250" customWidth="1"/>
    <col min="12269" max="12289" width="0" style="250" hidden="1" customWidth="1"/>
    <col min="12290" max="12291" width="9.140625" style="250"/>
    <col min="12292" max="12293" width="9.140625" style="250" customWidth="1"/>
    <col min="12294" max="12523" width="9.140625" style="250"/>
    <col min="12524" max="12524" width="35.7109375" style="250" customWidth="1"/>
    <col min="12525" max="12545" width="0" style="250" hidden="1" customWidth="1"/>
    <col min="12546" max="12547" width="9.140625" style="250"/>
    <col min="12548" max="12549" width="9.140625" style="250" customWidth="1"/>
    <col min="12550" max="12779" width="9.140625" style="250"/>
    <col min="12780" max="12780" width="35.7109375" style="250" customWidth="1"/>
    <col min="12781" max="12801" width="0" style="250" hidden="1" customWidth="1"/>
    <col min="12802" max="12803" width="9.140625" style="250"/>
    <col min="12804" max="12805" width="9.140625" style="250" customWidth="1"/>
    <col min="12806" max="13035" width="9.140625" style="250"/>
    <col min="13036" max="13036" width="35.7109375" style="250" customWidth="1"/>
    <col min="13037" max="13057" width="0" style="250" hidden="1" customWidth="1"/>
    <col min="13058" max="13059" width="9.140625" style="250"/>
    <col min="13060" max="13061" width="9.140625" style="250" customWidth="1"/>
    <col min="13062" max="13291" width="9.140625" style="250"/>
    <col min="13292" max="13292" width="35.7109375" style="250" customWidth="1"/>
    <col min="13293" max="13313" width="0" style="250" hidden="1" customWidth="1"/>
    <col min="13314" max="13315" width="9.140625" style="250"/>
    <col min="13316" max="13317" width="9.140625" style="250" customWidth="1"/>
    <col min="13318" max="13547" width="9.140625" style="250"/>
    <col min="13548" max="13548" width="35.7109375" style="250" customWidth="1"/>
    <col min="13549" max="13569" width="0" style="250" hidden="1" customWidth="1"/>
    <col min="13570" max="13571" width="9.140625" style="250"/>
    <col min="13572" max="13573" width="9.140625" style="250" customWidth="1"/>
    <col min="13574" max="13803" width="9.140625" style="250"/>
    <col min="13804" max="13804" width="35.7109375" style="250" customWidth="1"/>
    <col min="13805" max="13825" width="0" style="250" hidden="1" customWidth="1"/>
    <col min="13826" max="13827" width="9.140625" style="250"/>
    <col min="13828" max="13829" width="9.140625" style="250" customWidth="1"/>
    <col min="13830" max="14059" width="9.140625" style="250"/>
    <col min="14060" max="14060" width="35.7109375" style="250" customWidth="1"/>
    <col min="14061" max="14081" width="0" style="250" hidden="1" customWidth="1"/>
    <col min="14082" max="14083" width="9.140625" style="250"/>
    <col min="14084" max="14085" width="9.140625" style="250" customWidth="1"/>
    <col min="14086" max="14315" width="9.140625" style="250"/>
    <col min="14316" max="14316" width="35.7109375" style="250" customWidth="1"/>
    <col min="14317" max="14337" width="0" style="250" hidden="1" customWidth="1"/>
    <col min="14338" max="14339" width="9.140625" style="250"/>
    <col min="14340" max="14341" width="9.140625" style="250" customWidth="1"/>
    <col min="14342" max="14571" width="9.140625" style="250"/>
    <col min="14572" max="14572" width="35.7109375" style="250" customWidth="1"/>
    <col min="14573" max="14593" width="0" style="250" hidden="1" customWidth="1"/>
    <col min="14594" max="14595" width="9.140625" style="250"/>
    <col min="14596" max="14597" width="9.140625" style="250" customWidth="1"/>
    <col min="14598" max="14827" width="9.140625" style="250"/>
    <col min="14828" max="14828" width="35.7109375" style="250" customWidth="1"/>
    <col min="14829" max="14849" width="0" style="250" hidden="1" customWidth="1"/>
    <col min="14850" max="14851" width="9.140625" style="250"/>
    <col min="14852" max="14853" width="9.140625" style="250" customWidth="1"/>
    <col min="14854" max="15083" width="9.140625" style="250"/>
    <col min="15084" max="15084" width="35.7109375" style="250" customWidth="1"/>
    <col min="15085" max="15105" width="0" style="250" hidden="1" customWidth="1"/>
    <col min="15106" max="15107" width="9.140625" style="250"/>
    <col min="15108" max="15109" width="9.140625" style="250" customWidth="1"/>
    <col min="15110" max="15339" width="9.140625" style="250"/>
    <col min="15340" max="15340" width="35.7109375" style="250" customWidth="1"/>
    <col min="15341" max="15361" width="0" style="250" hidden="1" customWidth="1"/>
    <col min="15362" max="15363" width="9.140625" style="250"/>
    <col min="15364" max="15365" width="9.140625" style="250" customWidth="1"/>
    <col min="15366" max="15595" width="9.140625" style="250"/>
    <col min="15596" max="15596" width="35.7109375" style="250" customWidth="1"/>
    <col min="15597" max="15617" width="0" style="250" hidden="1" customWidth="1"/>
    <col min="15618" max="15619" width="9.140625" style="250"/>
    <col min="15620" max="15621" width="9.140625" style="250" customWidth="1"/>
    <col min="15622" max="15851" width="9.140625" style="250"/>
    <col min="15852" max="15852" width="35.7109375" style="250" customWidth="1"/>
    <col min="15853" max="15873" width="0" style="250" hidden="1" customWidth="1"/>
    <col min="15874" max="15875" width="9.140625" style="250"/>
    <col min="15876" max="15877" width="9.140625" style="250" customWidth="1"/>
    <col min="15878" max="16107" width="9.140625" style="250"/>
    <col min="16108" max="16108" width="35.7109375" style="250" customWidth="1"/>
    <col min="16109" max="16129" width="0" style="250" hidden="1" customWidth="1"/>
    <col min="16130" max="16131" width="9.140625" style="250"/>
    <col min="16132" max="16133" width="9.140625" style="250" customWidth="1"/>
    <col min="16134" max="16384" width="9.140625" style="250"/>
  </cols>
  <sheetData>
    <row r="1" spans="1:13" s="6" customFormat="1" ht="12.95" customHeight="1" x14ac:dyDescent="0.2">
      <c r="A1" s="952" t="s">
        <v>1375</v>
      </c>
      <c r="L1" s="24"/>
      <c r="M1" s="24"/>
    </row>
    <row r="2" spans="1:13" s="574" customFormat="1" ht="18.600000000000001" customHeight="1" x14ac:dyDescent="0.25">
      <c r="A2" s="717" t="s">
        <v>736</v>
      </c>
      <c r="K2" s="246"/>
      <c r="L2" s="246"/>
      <c r="M2" s="246"/>
    </row>
    <row r="3" spans="1:13" ht="18" customHeight="1" thickBot="1" x14ac:dyDescent="0.25">
      <c r="A3" s="731" t="s">
        <v>737</v>
      </c>
    </row>
    <row r="4" spans="1:13" ht="18" customHeight="1" thickBot="1" x14ac:dyDescent="0.25">
      <c r="A4" s="140"/>
      <c r="B4" s="732">
        <v>2014</v>
      </c>
      <c r="C4" s="732">
        <v>2015</v>
      </c>
      <c r="D4" s="732">
        <v>2016</v>
      </c>
      <c r="E4" s="732">
        <v>2017</v>
      </c>
      <c r="F4" s="732">
        <v>2018</v>
      </c>
      <c r="G4" s="732">
        <v>2019</v>
      </c>
      <c r="H4" s="732">
        <v>2020</v>
      </c>
      <c r="I4" s="732">
        <v>2021</v>
      </c>
      <c r="J4" s="732">
        <v>2022</v>
      </c>
      <c r="K4" s="732">
        <v>2023</v>
      </c>
      <c r="L4" s="732">
        <v>2024</v>
      </c>
      <c r="M4" s="732">
        <v>2025</v>
      </c>
    </row>
    <row r="5" spans="1:13" x14ac:dyDescent="0.2">
      <c r="A5" s="141"/>
    </row>
    <row r="6" spans="1:13" s="226" customFormat="1" ht="12.95" customHeight="1" x14ac:dyDescent="0.2">
      <c r="A6" s="152" t="s">
        <v>34</v>
      </c>
      <c r="B6" s="323">
        <v>37042.9</v>
      </c>
      <c r="C6" s="323">
        <v>51567.7</v>
      </c>
      <c r="D6" s="323">
        <v>55256</v>
      </c>
      <c r="E6" s="323">
        <v>65577.2</v>
      </c>
      <c r="F6" s="323">
        <v>75476.399999999994</v>
      </c>
      <c r="G6" s="323">
        <v>88858</v>
      </c>
      <c r="H6" s="323">
        <v>102687</v>
      </c>
      <c r="I6" s="323">
        <v>120035.8</v>
      </c>
      <c r="J6" s="323">
        <v>168782.7</v>
      </c>
      <c r="K6" s="323">
        <v>214346.5</v>
      </c>
      <c r="L6" s="323">
        <v>269957.09999999998</v>
      </c>
      <c r="M6" s="323">
        <v>354914.1</v>
      </c>
    </row>
    <row r="7" spans="1:13" s="226" customFormat="1" ht="12.95" customHeight="1" x14ac:dyDescent="0.2">
      <c r="A7" s="366" t="s">
        <v>738</v>
      </c>
      <c r="B7" s="323"/>
      <c r="C7" s="323"/>
      <c r="D7" s="323" t="s">
        <v>525</v>
      </c>
      <c r="E7" s="323"/>
      <c r="F7" s="323"/>
      <c r="G7" s="323"/>
      <c r="H7" s="323"/>
      <c r="I7" s="323"/>
      <c r="J7" s="323"/>
      <c r="K7" s="323"/>
      <c r="L7" s="323"/>
      <c r="M7" s="323"/>
    </row>
    <row r="8" spans="1:13" s="226" customFormat="1" ht="12.95" customHeight="1" x14ac:dyDescent="0.2">
      <c r="A8" s="713" t="s">
        <v>35</v>
      </c>
      <c r="B8" s="39">
        <v>370.1</v>
      </c>
      <c r="C8" s="39">
        <v>491.5</v>
      </c>
      <c r="D8" s="39">
        <v>983</v>
      </c>
      <c r="E8" s="39">
        <v>1387.1</v>
      </c>
      <c r="F8" s="39">
        <v>1618.5</v>
      </c>
      <c r="G8" s="39">
        <v>1939.4</v>
      </c>
      <c r="H8" s="39">
        <v>2475.3000000000002</v>
      </c>
      <c r="I8" s="39">
        <v>3092.3</v>
      </c>
      <c r="J8" s="39">
        <v>4137.8</v>
      </c>
      <c r="K8" s="39">
        <v>4894.7</v>
      </c>
      <c r="L8" s="39">
        <v>5856.1</v>
      </c>
      <c r="M8" s="39">
        <v>8160.1</v>
      </c>
    </row>
    <row r="9" spans="1:13" s="226" customFormat="1" ht="12.95" customHeight="1" x14ac:dyDescent="0.2">
      <c r="A9" s="713" t="s">
        <v>36</v>
      </c>
      <c r="B9" s="39">
        <v>1048.5</v>
      </c>
      <c r="C9" s="39">
        <v>1340.9</v>
      </c>
      <c r="D9" s="39">
        <v>2225</v>
      </c>
      <c r="E9" s="39">
        <v>3153.5</v>
      </c>
      <c r="F9" s="39">
        <v>3718.3</v>
      </c>
      <c r="G9" s="39">
        <v>4198.8</v>
      </c>
      <c r="H9" s="39">
        <v>5592.1</v>
      </c>
      <c r="I9" s="39">
        <v>5913.1</v>
      </c>
      <c r="J9" s="39">
        <v>7495.5</v>
      </c>
      <c r="K9" s="39">
        <v>9090.2999999999993</v>
      </c>
      <c r="L9" s="39">
        <v>11310.2</v>
      </c>
      <c r="M9" s="39">
        <v>14952.2</v>
      </c>
    </row>
    <row r="10" spans="1:13" s="226" customFormat="1" ht="12.95" customHeight="1" x14ac:dyDescent="0.2">
      <c r="A10" s="713" t="s">
        <v>57</v>
      </c>
      <c r="B10" s="39">
        <v>954.9</v>
      </c>
      <c r="C10" s="39">
        <v>1218.8</v>
      </c>
      <c r="D10" s="39">
        <v>1846.5</v>
      </c>
      <c r="E10" s="39">
        <v>2457.1999999999998</v>
      </c>
      <c r="F10" s="39">
        <v>2957.9</v>
      </c>
      <c r="G10" s="39">
        <v>3443.7</v>
      </c>
      <c r="H10" s="39">
        <v>4045.8</v>
      </c>
      <c r="I10" s="39">
        <v>5868.5</v>
      </c>
      <c r="J10" s="39">
        <v>7934.3</v>
      </c>
      <c r="K10" s="39">
        <v>9398.2000000000007</v>
      </c>
      <c r="L10" s="39">
        <v>10940.1</v>
      </c>
      <c r="M10" s="39">
        <v>15273.3</v>
      </c>
    </row>
    <row r="11" spans="1:13" s="226" customFormat="1" ht="12.95" customHeight="1" x14ac:dyDescent="0.2">
      <c r="A11" s="713" t="s">
        <v>37</v>
      </c>
      <c r="B11" s="39">
        <v>238.4</v>
      </c>
      <c r="C11" s="39">
        <v>328.9</v>
      </c>
      <c r="D11" s="39">
        <v>660.4</v>
      </c>
      <c r="E11" s="39">
        <v>919</v>
      </c>
      <c r="F11" s="39">
        <v>1038.5</v>
      </c>
      <c r="G11" s="39">
        <v>1161</v>
      </c>
      <c r="H11" s="39">
        <v>1383.9</v>
      </c>
      <c r="I11" s="39">
        <v>1491.3</v>
      </c>
      <c r="J11" s="39">
        <v>1910</v>
      </c>
      <c r="K11" s="39">
        <v>2501.1999999999998</v>
      </c>
      <c r="L11" s="39">
        <v>3043.5</v>
      </c>
      <c r="M11" s="39">
        <v>3797.5</v>
      </c>
    </row>
    <row r="12" spans="1:13" s="226" customFormat="1" ht="12.95" customHeight="1" x14ac:dyDescent="0.2">
      <c r="A12" s="713" t="s">
        <v>38</v>
      </c>
      <c r="B12" s="39">
        <v>932.9</v>
      </c>
      <c r="C12" s="39">
        <v>1474.5</v>
      </c>
      <c r="D12" s="39">
        <v>2453.5</v>
      </c>
      <c r="E12" s="39">
        <v>3278.7</v>
      </c>
      <c r="F12" s="39">
        <v>3539.7</v>
      </c>
      <c r="G12" s="39">
        <v>3686.1</v>
      </c>
      <c r="H12" s="39">
        <v>4273.3999999999996</v>
      </c>
      <c r="I12" s="39">
        <v>4860.6000000000004</v>
      </c>
      <c r="J12" s="39">
        <v>4876.3999999999996</v>
      </c>
      <c r="K12" s="39">
        <v>5761.4</v>
      </c>
      <c r="L12" s="39">
        <v>6720</v>
      </c>
      <c r="M12" s="39">
        <v>8515.7000000000007</v>
      </c>
    </row>
    <row r="13" spans="1:13" s="226" customFormat="1" ht="12.95" customHeight="1" x14ac:dyDescent="0.2">
      <c r="A13" s="713" t="s">
        <v>39</v>
      </c>
      <c r="B13" s="39">
        <v>218.5</v>
      </c>
      <c r="C13" s="39">
        <v>305</v>
      </c>
      <c r="D13" s="39">
        <v>532.9</v>
      </c>
      <c r="E13" s="39">
        <v>709.1</v>
      </c>
      <c r="F13" s="39">
        <v>840.9</v>
      </c>
      <c r="G13" s="39">
        <v>1045.5999999999999</v>
      </c>
      <c r="H13" s="39">
        <v>1297.5999999999999</v>
      </c>
      <c r="I13" s="39">
        <v>1436.5</v>
      </c>
      <c r="J13" s="39">
        <v>1870.6</v>
      </c>
      <c r="K13" s="39">
        <v>2291.4</v>
      </c>
      <c r="L13" s="39">
        <v>2801.2</v>
      </c>
      <c r="M13" s="39">
        <v>3658.9</v>
      </c>
    </row>
    <row r="14" spans="1:13" s="226" customFormat="1" ht="12.95" customHeight="1" x14ac:dyDescent="0.2">
      <c r="A14" s="713" t="s">
        <v>87</v>
      </c>
      <c r="B14" s="39">
        <v>1413.9</v>
      </c>
      <c r="C14" s="39">
        <v>1756.9</v>
      </c>
      <c r="D14" s="39">
        <v>2824.5</v>
      </c>
      <c r="E14" s="39">
        <v>3660</v>
      </c>
      <c r="F14" s="39">
        <v>4469.8999999999996</v>
      </c>
      <c r="G14" s="39">
        <v>5313.7</v>
      </c>
      <c r="H14" s="39">
        <v>5423.4</v>
      </c>
      <c r="I14" s="39">
        <v>6263.3</v>
      </c>
      <c r="J14" s="39">
        <v>8019.1</v>
      </c>
      <c r="K14" s="39">
        <v>9929.5</v>
      </c>
      <c r="L14" s="39">
        <v>12488.1</v>
      </c>
      <c r="M14" s="39">
        <v>16108.4</v>
      </c>
    </row>
    <row r="15" spans="1:13" s="226" customFormat="1" ht="12.95" customHeight="1" x14ac:dyDescent="0.2">
      <c r="A15" s="713" t="s">
        <v>40</v>
      </c>
      <c r="B15" s="39">
        <v>30875.3</v>
      </c>
      <c r="C15" s="39">
        <v>43282</v>
      </c>
      <c r="D15" s="39">
        <v>42089.7</v>
      </c>
      <c r="E15" s="39">
        <v>48144</v>
      </c>
      <c r="F15" s="39">
        <v>55005.1</v>
      </c>
      <c r="G15" s="39">
        <v>65324.6</v>
      </c>
      <c r="H15" s="39">
        <v>74937</v>
      </c>
      <c r="I15" s="39">
        <v>86874.6</v>
      </c>
      <c r="J15" s="39">
        <v>125721</v>
      </c>
      <c r="K15" s="39">
        <v>163060</v>
      </c>
      <c r="L15" s="39">
        <v>206523.2</v>
      </c>
      <c r="M15" s="39">
        <v>270477.09999999998</v>
      </c>
    </row>
    <row r="16" spans="1:13" s="226" customFormat="1" ht="12.95" customHeight="1" x14ac:dyDescent="0.2">
      <c r="A16" s="713" t="s">
        <v>41</v>
      </c>
      <c r="B16" s="39">
        <v>990.4</v>
      </c>
      <c r="C16" s="39">
        <v>1369.1</v>
      </c>
      <c r="D16" s="39">
        <v>1640.5</v>
      </c>
      <c r="E16" s="39">
        <v>1868.6</v>
      </c>
      <c r="F16" s="39">
        <v>2287.6</v>
      </c>
      <c r="G16" s="39">
        <v>2745.1</v>
      </c>
      <c r="H16" s="39">
        <v>3258.3</v>
      </c>
      <c r="I16" s="39">
        <v>4235.5</v>
      </c>
      <c r="J16" s="39">
        <v>6818.1</v>
      </c>
      <c r="K16" s="39">
        <v>7419.9</v>
      </c>
      <c r="L16" s="39">
        <v>10274.700000000001</v>
      </c>
      <c r="M16" s="39">
        <v>13970.8</v>
      </c>
    </row>
    <row r="17" spans="1:13" s="226" customFormat="1" thickBot="1" x14ac:dyDescent="0.25">
      <c r="A17" s="151"/>
      <c r="B17" s="584"/>
      <c r="C17" s="584"/>
      <c r="D17" s="584"/>
      <c r="E17" s="584"/>
      <c r="F17" s="584"/>
      <c r="G17" s="584"/>
      <c r="H17" s="584"/>
      <c r="I17" s="584"/>
      <c r="J17" s="584"/>
      <c r="K17" s="584"/>
      <c r="L17" s="584"/>
      <c r="M17" s="584"/>
    </row>
    <row r="18" spans="1:13" x14ac:dyDescent="0.2">
      <c r="A18" s="152"/>
    </row>
    <row r="19" spans="1:13" x14ac:dyDescent="0.2">
      <c r="A19" s="152"/>
    </row>
    <row r="20" spans="1:13" s="574" customFormat="1" ht="18" customHeight="1" x14ac:dyDescent="0.25">
      <c r="A20" s="717" t="s">
        <v>739</v>
      </c>
      <c r="K20" s="246"/>
      <c r="L20" s="246"/>
      <c r="M20" s="246"/>
    </row>
    <row r="21" spans="1:13" ht="18" customHeight="1" thickBot="1" x14ac:dyDescent="0.25">
      <c r="A21" s="731" t="s">
        <v>740</v>
      </c>
    </row>
    <row r="22" spans="1:13" ht="18" customHeight="1" thickBot="1" x14ac:dyDescent="0.25">
      <c r="A22" s="140"/>
      <c r="B22" s="732">
        <v>2014</v>
      </c>
      <c r="C22" s="732">
        <v>2015</v>
      </c>
      <c r="D22" s="732">
        <v>2016</v>
      </c>
      <c r="E22" s="732">
        <v>2017</v>
      </c>
      <c r="F22" s="732">
        <v>2018</v>
      </c>
      <c r="G22" s="732">
        <v>2019</v>
      </c>
      <c r="H22" s="732">
        <v>2020</v>
      </c>
      <c r="I22" s="732">
        <v>2021</v>
      </c>
      <c r="J22" s="732">
        <v>2022</v>
      </c>
      <c r="K22" s="732">
        <v>2023</v>
      </c>
      <c r="L22" s="732">
        <v>2024</v>
      </c>
      <c r="M22" s="732">
        <v>2025</v>
      </c>
    </row>
    <row r="23" spans="1:13" x14ac:dyDescent="0.2">
      <c r="A23" s="152"/>
    </row>
    <row r="24" spans="1:13" s="226" customFormat="1" ht="12.95" customHeight="1" x14ac:dyDescent="0.2">
      <c r="A24" s="152" t="s">
        <v>34</v>
      </c>
      <c r="B24" s="38">
        <v>1588613</v>
      </c>
      <c r="C24" s="38">
        <v>1884054</v>
      </c>
      <c r="D24" s="38">
        <v>2147729</v>
      </c>
      <c r="E24" s="38">
        <v>2903039</v>
      </c>
      <c r="F24" s="38">
        <v>3355435</v>
      </c>
      <c r="G24" s="38">
        <v>3826803</v>
      </c>
      <c r="H24" s="38">
        <v>4102802</v>
      </c>
      <c r="I24" s="38">
        <v>4951663</v>
      </c>
      <c r="J24" s="38">
        <v>8065290</v>
      </c>
      <c r="K24" s="38">
        <v>10962293</v>
      </c>
      <c r="L24" s="38">
        <v>14514762</v>
      </c>
      <c r="M24" s="38">
        <v>19799335</v>
      </c>
    </row>
    <row r="25" spans="1:13" s="226" customFormat="1" ht="12.95" customHeight="1" x14ac:dyDescent="0.2">
      <c r="A25" s="366"/>
      <c r="B25" s="38"/>
      <c r="C25" s="38"/>
      <c r="D25" s="38"/>
      <c r="E25" s="38"/>
      <c r="F25" s="38"/>
      <c r="G25" s="38"/>
      <c r="H25" s="38"/>
      <c r="I25" s="38"/>
      <c r="J25" s="38"/>
      <c r="K25" s="38"/>
      <c r="L25" s="38"/>
      <c r="M25" s="38"/>
    </row>
    <row r="26" spans="1:13" s="226" customFormat="1" ht="12.95" customHeight="1" x14ac:dyDescent="0.2">
      <c r="A26" s="713" t="s">
        <v>35</v>
      </c>
      <c r="B26" s="35">
        <v>39499</v>
      </c>
      <c r="C26" s="35">
        <v>55551</v>
      </c>
      <c r="D26" s="35">
        <v>114339</v>
      </c>
      <c r="E26" s="35">
        <v>143459</v>
      </c>
      <c r="F26" s="35">
        <v>198400</v>
      </c>
      <c r="G26" s="35">
        <v>211595</v>
      </c>
      <c r="H26" s="35">
        <v>242237</v>
      </c>
      <c r="I26" s="35">
        <v>278254</v>
      </c>
      <c r="J26" s="35">
        <v>402941</v>
      </c>
      <c r="K26" s="35">
        <v>502094</v>
      </c>
      <c r="L26" s="35">
        <v>630162</v>
      </c>
      <c r="M26" s="35">
        <v>808182</v>
      </c>
    </row>
    <row r="27" spans="1:13" s="226" customFormat="1" ht="12.95" customHeight="1" x14ac:dyDescent="0.2">
      <c r="A27" s="713" t="s">
        <v>36</v>
      </c>
      <c r="B27" s="35">
        <v>142372</v>
      </c>
      <c r="C27" s="35">
        <v>184473</v>
      </c>
      <c r="D27" s="35">
        <v>322226</v>
      </c>
      <c r="E27" s="35">
        <v>394801</v>
      </c>
      <c r="F27" s="35">
        <v>442052</v>
      </c>
      <c r="G27" s="35">
        <v>494914</v>
      </c>
      <c r="H27" s="35">
        <v>549637</v>
      </c>
      <c r="I27" s="35">
        <v>562172</v>
      </c>
      <c r="J27" s="35">
        <v>735843</v>
      </c>
      <c r="K27" s="35">
        <v>873892</v>
      </c>
      <c r="L27" s="35">
        <v>1272477</v>
      </c>
      <c r="M27" s="35">
        <v>1370395</v>
      </c>
    </row>
    <row r="28" spans="1:13" s="226" customFormat="1" ht="12.95" customHeight="1" x14ac:dyDescent="0.2">
      <c r="A28" s="713" t="s">
        <v>57</v>
      </c>
      <c r="B28" s="35">
        <v>84417</v>
      </c>
      <c r="C28" s="35">
        <v>98894</v>
      </c>
      <c r="D28" s="35">
        <v>159365</v>
      </c>
      <c r="E28" s="35">
        <v>206045</v>
      </c>
      <c r="F28" s="35">
        <v>233777</v>
      </c>
      <c r="G28" s="35">
        <v>264874</v>
      </c>
      <c r="H28" s="35">
        <v>270462</v>
      </c>
      <c r="I28" s="35">
        <v>373537</v>
      </c>
      <c r="J28" s="35">
        <v>592410</v>
      </c>
      <c r="K28" s="35">
        <v>721715</v>
      </c>
      <c r="L28" s="35">
        <v>739252</v>
      </c>
      <c r="M28" s="35">
        <v>1100161</v>
      </c>
    </row>
    <row r="29" spans="1:13" s="226" customFormat="1" ht="12.95" customHeight="1" x14ac:dyDescent="0.2">
      <c r="A29" s="713" t="s">
        <v>37</v>
      </c>
      <c r="B29" s="35">
        <v>60227</v>
      </c>
      <c r="C29" s="35">
        <v>64678</v>
      </c>
      <c r="D29" s="35">
        <v>111070</v>
      </c>
      <c r="E29" s="35">
        <v>135381</v>
      </c>
      <c r="F29" s="35">
        <v>151651</v>
      </c>
      <c r="G29" s="35">
        <v>171506</v>
      </c>
      <c r="H29" s="35">
        <v>174340</v>
      </c>
      <c r="I29" s="35">
        <v>191557</v>
      </c>
      <c r="J29" s="35">
        <v>236707</v>
      </c>
      <c r="K29" s="35">
        <v>282670</v>
      </c>
      <c r="L29" s="35">
        <v>340857</v>
      </c>
      <c r="M29" s="35">
        <v>402503</v>
      </c>
    </row>
    <row r="30" spans="1:13" s="226" customFormat="1" ht="12.95" customHeight="1" x14ac:dyDescent="0.2">
      <c r="A30" s="713" t="s">
        <v>38</v>
      </c>
      <c r="B30" s="35">
        <v>142686</v>
      </c>
      <c r="C30" s="35">
        <v>153743</v>
      </c>
      <c r="D30" s="35">
        <v>242302</v>
      </c>
      <c r="E30" s="35">
        <v>328314</v>
      </c>
      <c r="F30" s="35">
        <v>384015</v>
      </c>
      <c r="G30" s="35">
        <v>419746</v>
      </c>
      <c r="H30" s="35">
        <v>445937</v>
      </c>
      <c r="I30" s="35">
        <v>513499</v>
      </c>
      <c r="J30" s="35">
        <v>577819</v>
      </c>
      <c r="K30" s="35">
        <v>730514</v>
      </c>
      <c r="L30" s="35">
        <v>903910</v>
      </c>
      <c r="M30" s="35">
        <v>1087605</v>
      </c>
    </row>
    <row r="31" spans="1:13" s="226" customFormat="1" ht="12.95" customHeight="1" x14ac:dyDescent="0.2">
      <c r="A31" s="713" t="s">
        <v>39</v>
      </c>
      <c r="B31" s="35">
        <v>34256</v>
      </c>
      <c r="C31" s="35">
        <v>50562</v>
      </c>
      <c r="D31" s="35">
        <v>79526</v>
      </c>
      <c r="E31" s="35">
        <v>118837</v>
      </c>
      <c r="F31" s="35">
        <v>106846</v>
      </c>
      <c r="G31" s="35">
        <v>127312</v>
      </c>
      <c r="H31" s="35">
        <v>136154</v>
      </c>
      <c r="I31" s="35">
        <v>151575</v>
      </c>
      <c r="J31" s="35">
        <v>222931</v>
      </c>
      <c r="K31" s="35">
        <v>280327</v>
      </c>
      <c r="L31" s="35">
        <v>327606</v>
      </c>
      <c r="M31" s="35">
        <v>387294</v>
      </c>
    </row>
    <row r="32" spans="1:13" s="226" customFormat="1" ht="12.95" customHeight="1" x14ac:dyDescent="0.2">
      <c r="A32" s="713" t="s">
        <v>87</v>
      </c>
      <c r="B32" s="35">
        <v>94369</v>
      </c>
      <c r="C32" s="35">
        <v>103362</v>
      </c>
      <c r="D32" s="35">
        <v>204984</v>
      </c>
      <c r="E32" s="35">
        <v>230900</v>
      </c>
      <c r="F32" s="35">
        <v>263785</v>
      </c>
      <c r="G32" s="35">
        <v>291827</v>
      </c>
      <c r="H32" s="35">
        <v>297357</v>
      </c>
      <c r="I32" s="35">
        <v>329743</v>
      </c>
      <c r="J32" s="35">
        <v>544651</v>
      </c>
      <c r="K32" s="35">
        <v>671260</v>
      </c>
      <c r="L32" s="35">
        <v>823942</v>
      </c>
      <c r="M32" s="35">
        <v>971273</v>
      </c>
    </row>
    <row r="33" spans="1:13" s="226" customFormat="1" ht="12.95" customHeight="1" x14ac:dyDescent="0.2">
      <c r="A33" s="713" t="s">
        <v>40</v>
      </c>
      <c r="B33" s="35">
        <v>931240</v>
      </c>
      <c r="C33" s="35">
        <v>1083168</v>
      </c>
      <c r="D33" s="35">
        <v>810717</v>
      </c>
      <c r="E33" s="35">
        <v>1188097</v>
      </c>
      <c r="F33" s="35">
        <v>1423641</v>
      </c>
      <c r="G33" s="35">
        <v>1649019</v>
      </c>
      <c r="H33" s="35">
        <v>1812381</v>
      </c>
      <c r="I33" s="35">
        <v>2341810</v>
      </c>
      <c r="J33" s="35">
        <v>4232017</v>
      </c>
      <c r="K33" s="35">
        <v>6215557</v>
      </c>
      <c r="L33" s="35">
        <v>8551155</v>
      </c>
      <c r="M33" s="35">
        <v>12498140</v>
      </c>
    </row>
    <row r="34" spans="1:13" s="226" customFormat="1" ht="12.95" customHeight="1" x14ac:dyDescent="0.2">
      <c r="A34" s="713" t="s">
        <v>41</v>
      </c>
      <c r="B34" s="35">
        <v>59547</v>
      </c>
      <c r="C34" s="35">
        <v>89623</v>
      </c>
      <c r="D34" s="35">
        <v>103200</v>
      </c>
      <c r="E34" s="35">
        <v>157205</v>
      </c>
      <c r="F34" s="35">
        <v>151268</v>
      </c>
      <c r="G34" s="35">
        <v>196010</v>
      </c>
      <c r="H34" s="35">
        <v>174297</v>
      </c>
      <c r="I34" s="35">
        <v>209516</v>
      </c>
      <c r="J34" s="35">
        <v>519971</v>
      </c>
      <c r="K34" s="35">
        <v>684264</v>
      </c>
      <c r="L34" s="35">
        <v>925401</v>
      </c>
      <c r="M34" s="35">
        <v>1173782</v>
      </c>
    </row>
    <row r="35" spans="1:13" ht="13.5" thickBot="1" x14ac:dyDescent="0.25">
      <c r="A35" s="151"/>
      <c r="B35" s="584"/>
      <c r="C35" s="584"/>
      <c r="D35" s="584"/>
      <c r="E35" s="584"/>
      <c r="F35" s="584"/>
      <c r="G35" s="584"/>
      <c r="H35" s="584"/>
      <c r="I35" s="584"/>
      <c r="J35" s="584"/>
      <c r="K35" s="584"/>
      <c r="L35" s="584"/>
      <c r="M35" s="584"/>
    </row>
    <row r="36" spans="1:13" x14ac:dyDescent="0.2">
      <c r="A36" s="152"/>
    </row>
    <row r="37" spans="1:13" x14ac:dyDescent="0.2">
      <c r="A37" s="152"/>
    </row>
    <row r="38" spans="1:13" s="574" customFormat="1" ht="18" customHeight="1" x14ac:dyDescent="0.25">
      <c r="A38" s="717" t="s">
        <v>741</v>
      </c>
      <c r="K38" s="246"/>
      <c r="L38" s="246"/>
      <c r="M38" s="246"/>
    </row>
    <row r="39" spans="1:13" ht="18" customHeight="1" thickBot="1" x14ac:dyDescent="0.25">
      <c r="A39" s="733" t="s">
        <v>742</v>
      </c>
    </row>
    <row r="40" spans="1:13" ht="18" customHeight="1" thickBot="1" x14ac:dyDescent="0.25">
      <c r="A40" s="140"/>
      <c r="B40" s="732">
        <v>2014</v>
      </c>
      <c r="C40" s="732">
        <v>2015</v>
      </c>
      <c r="D40" s="732">
        <v>2016</v>
      </c>
      <c r="E40" s="732">
        <v>2017</v>
      </c>
      <c r="F40" s="732">
        <v>2018</v>
      </c>
      <c r="G40" s="732">
        <v>2019</v>
      </c>
      <c r="H40" s="732">
        <v>2020</v>
      </c>
      <c r="I40" s="732">
        <v>2021</v>
      </c>
      <c r="J40" s="732">
        <v>2022</v>
      </c>
      <c r="K40" s="732">
        <v>2023</v>
      </c>
      <c r="L40" s="732">
        <v>2024</v>
      </c>
      <c r="M40" s="732">
        <v>2025</v>
      </c>
    </row>
    <row r="41" spans="1:13" x14ac:dyDescent="0.2">
      <c r="A41" s="152"/>
    </row>
    <row r="42" spans="1:13" s="226" customFormat="1" ht="12.95" customHeight="1" x14ac:dyDescent="0.2">
      <c r="A42" s="152" t="s">
        <v>34</v>
      </c>
      <c r="B42" s="38">
        <v>23317.762098132102</v>
      </c>
      <c r="C42" s="38">
        <v>27371</v>
      </c>
      <c r="D42" s="38">
        <v>25728</v>
      </c>
      <c r="E42" s="38">
        <v>22589</v>
      </c>
      <c r="F42" s="38">
        <v>22494</v>
      </c>
      <c r="G42" s="38">
        <v>23220</v>
      </c>
      <c r="H42" s="38">
        <v>25029</v>
      </c>
      <c r="I42" s="38">
        <v>24242</v>
      </c>
      <c r="J42" s="38">
        <v>20927</v>
      </c>
      <c r="K42" s="38">
        <v>19553</v>
      </c>
      <c r="L42" s="38">
        <v>18599</v>
      </c>
      <c r="M42" s="38">
        <v>17926</v>
      </c>
    </row>
    <row r="43" spans="1:13" s="226" customFormat="1" ht="12.95" customHeight="1" x14ac:dyDescent="0.2">
      <c r="A43" s="366"/>
      <c r="B43" s="38"/>
      <c r="C43" s="38"/>
      <c r="D43" s="38"/>
      <c r="E43" s="38"/>
      <c r="F43" s="38"/>
      <c r="G43" s="38"/>
      <c r="H43" s="38"/>
      <c r="I43" s="38"/>
      <c r="J43" s="38"/>
      <c r="K43" s="38"/>
      <c r="L43" s="38"/>
      <c r="M43" s="38"/>
    </row>
    <row r="44" spans="1:13" s="226" customFormat="1" ht="12.95" customHeight="1" x14ac:dyDescent="0.2">
      <c r="A44" s="713" t="s">
        <v>35</v>
      </c>
      <c r="B44" s="35">
        <v>9371</v>
      </c>
      <c r="C44" s="35">
        <v>8848</v>
      </c>
      <c r="D44" s="35">
        <v>8597</v>
      </c>
      <c r="E44" s="35">
        <v>9669</v>
      </c>
      <c r="F44" s="35">
        <v>8158</v>
      </c>
      <c r="G44" s="35">
        <v>9165.6230062147042</v>
      </c>
      <c r="H44" s="35">
        <v>10219</v>
      </c>
      <c r="I44" s="35">
        <v>11113</v>
      </c>
      <c r="J44" s="35">
        <v>10269</v>
      </c>
      <c r="K44" s="35">
        <v>9749</v>
      </c>
      <c r="L44" s="35">
        <v>9293</v>
      </c>
      <c r="M44" s="35">
        <v>10097</v>
      </c>
    </row>
    <row r="45" spans="1:13" s="226" customFormat="1" ht="12.95" customHeight="1" x14ac:dyDescent="0.2">
      <c r="A45" s="713" t="s">
        <v>36</v>
      </c>
      <c r="B45" s="35">
        <v>7365</v>
      </c>
      <c r="C45" s="35">
        <v>7269</v>
      </c>
      <c r="D45" s="35">
        <v>6905</v>
      </c>
      <c r="E45" s="35">
        <v>7988</v>
      </c>
      <c r="F45" s="35">
        <v>8411</v>
      </c>
      <c r="G45" s="35">
        <v>8483.8982126187584</v>
      </c>
      <c r="H45" s="35">
        <v>10174</v>
      </c>
      <c r="I45" s="35">
        <v>10518</v>
      </c>
      <c r="J45" s="35">
        <v>10186</v>
      </c>
      <c r="K45" s="35">
        <v>10402</v>
      </c>
      <c r="L45" s="35">
        <v>8888</v>
      </c>
      <c r="M45" s="35">
        <v>10911</v>
      </c>
    </row>
    <row r="46" spans="1:13" s="226" customFormat="1" ht="12.95" customHeight="1" x14ac:dyDescent="0.2">
      <c r="A46" s="713" t="s">
        <v>57</v>
      </c>
      <c r="B46" s="35">
        <v>11311</v>
      </c>
      <c r="C46" s="35">
        <v>12324</v>
      </c>
      <c r="D46" s="35">
        <v>11587</v>
      </c>
      <c r="E46" s="35">
        <v>11925</v>
      </c>
      <c r="F46" s="35">
        <v>12653</v>
      </c>
      <c r="G46" s="35">
        <v>13001.276078437293</v>
      </c>
      <c r="H46" s="35">
        <v>14959</v>
      </c>
      <c r="I46" s="35">
        <v>15711</v>
      </c>
      <c r="J46" s="35">
        <v>13393</v>
      </c>
      <c r="K46" s="35">
        <v>13022</v>
      </c>
      <c r="L46" s="35">
        <v>14799</v>
      </c>
      <c r="M46" s="35">
        <v>13883</v>
      </c>
    </row>
    <row r="47" spans="1:13" s="226" customFormat="1" ht="12.95" customHeight="1" x14ac:dyDescent="0.2">
      <c r="A47" s="713" t="s">
        <v>37</v>
      </c>
      <c r="B47" s="35">
        <v>3958</v>
      </c>
      <c r="C47" s="35">
        <v>5085</v>
      </c>
      <c r="D47" s="35">
        <v>5946</v>
      </c>
      <c r="E47" s="35">
        <v>6788</v>
      </c>
      <c r="F47" s="35">
        <v>6848</v>
      </c>
      <c r="G47" s="35">
        <v>6769.4424684850674</v>
      </c>
      <c r="H47" s="35">
        <v>7938</v>
      </c>
      <c r="I47" s="35">
        <v>7785</v>
      </c>
      <c r="J47" s="35">
        <v>8069</v>
      </c>
      <c r="K47" s="35">
        <v>8848</v>
      </c>
      <c r="L47" s="35">
        <v>8929</v>
      </c>
      <c r="M47" s="35">
        <v>9435</v>
      </c>
    </row>
    <row r="48" spans="1:13" s="226" customFormat="1" ht="12.95" customHeight="1" x14ac:dyDescent="0.2">
      <c r="A48" s="713" t="s">
        <v>38</v>
      </c>
      <c r="B48" s="35">
        <v>6538</v>
      </c>
      <c r="C48" s="35">
        <v>9591</v>
      </c>
      <c r="D48" s="35">
        <v>10126</v>
      </c>
      <c r="E48" s="35">
        <v>9987</v>
      </c>
      <c r="F48" s="35">
        <v>9218</v>
      </c>
      <c r="G48" s="35">
        <v>8781.7394328951323</v>
      </c>
      <c r="H48" s="35">
        <v>9583</v>
      </c>
      <c r="I48" s="35">
        <v>9466</v>
      </c>
      <c r="J48" s="35">
        <v>8439</v>
      </c>
      <c r="K48" s="35">
        <v>7887</v>
      </c>
      <c r="L48" s="35">
        <v>7434</v>
      </c>
      <c r="M48" s="35">
        <v>7830</v>
      </c>
    </row>
    <row r="49" spans="1:13" s="226" customFormat="1" ht="12.95" customHeight="1" x14ac:dyDescent="0.2">
      <c r="A49" s="713" t="s">
        <v>39</v>
      </c>
      <c r="B49" s="35">
        <v>6378</v>
      </c>
      <c r="C49" s="35">
        <v>6032</v>
      </c>
      <c r="D49" s="35">
        <v>6701</v>
      </c>
      <c r="E49" s="35">
        <v>5967</v>
      </c>
      <c r="F49" s="35">
        <v>7870</v>
      </c>
      <c r="G49" s="35">
        <v>8212.8943068995832</v>
      </c>
      <c r="H49" s="35">
        <v>9530</v>
      </c>
      <c r="I49" s="35">
        <v>9477</v>
      </c>
      <c r="J49" s="35">
        <v>8391</v>
      </c>
      <c r="K49" s="35">
        <v>8174</v>
      </c>
      <c r="L49" s="35">
        <v>8551</v>
      </c>
      <c r="M49" s="35">
        <v>9447</v>
      </c>
    </row>
    <row r="50" spans="1:13" s="226" customFormat="1" ht="12.95" customHeight="1" x14ac:dyDescent="0.2">
      <c r="A50" s="713" t="s">
        <v>87</v>
      </c>
      <c r="B50" s="35">
        <v>14983</v>
      </c>
      <c r="C50" s="35">
        <v>16998</v>
      </c>
      <c r="D50" s="35">
        <v>13779</v>
      </c>
      <c r="E50" s="35">
        <v>15851</v>
      </c>
      <c r="F50" s="35">
        <v>16945</v>
      </c>
      <c r="G50" s="35">
        <v>18208.390587574144</v>
      </c>
      <c r="H50" s="35">
        <v>18239</v>
      </c>
      <c r="I50" s="35">
        <v>18994</v>
      </c>
      <c r="J50" s="35">
        <v>14723</v>
      </c>
      <c r="K50" s="35">
        <v>14792</v>
      </c>
      <c r="L50" s="35">
        <v>15157</v>
      </c>
      <c r="M50" s="35">
        <v>16585</v>
      </c>
    </row>
    <row r="51" spans="1:13" s="226" customFormat="1" ht="12.95" customHeight="1" x14ac:dyDescent="0.2">
      <c r="A51" s="713" t="s">
        <v>40</v>
      </c>
      <c r="B51" s="35">
        <v>33155</v>
      </c>
      <c r="C51" s="35">
        <v>39959</v>
      </c>
      <c r="D51" s="35">
        <v>51917</v>
      </c>
      <c r="E51" s="35">
        <v>40522</v>
      </c>
      <c r="F51" s="35">
        <v>38637</v>
      </c>
      <c r="G51" s="35">
        <v>39614.219120580179</v>
      </c>
      <c r="H51" s="35">
        <v>41347</v>
      </c>
      <c r="I51" s="35">
        <v>37097</v>
      </c>
      <c r="J51" s="35">
        <v>29707</v>
      </c>
      <c r="K51" s="35">
        <v>26234</v>
      </c>
      <c r="L51" s="35">
        <v>24151</v>
      </c>
      <c r="M51" s="35">
        <v>21641</v>
      </c>
    </row>
    <row r="52" spans="1:13" s="226" customFormat="1" ht="12.95" customHeight="1" x14ac:dyDescent="0.2">
      <c r="A52" s="713" t="s">
        <v>41</v>
      </c>
      <c r="B52" s="35">
        <v>16632</v>
      </c>
      <c r="C52" s="35">
        <v>15276</v>
      </c>
      <c r="D52" s="35">
        <v>15896</v>
      </c>
      <c r="E52" s="35">
        <v>11887</v>
      </c>
      <c r="F52" s="35">
        <v>15123</v>
      </c>
      <c r="G52" s="35">
        <v>14004.897709300545</v>
      </c>
      <c r="H52" s="35">
        <v>18694</v>
      </c>
      <c r="I52" s="35">
        <v>20216</v>
      </c>
      <c r="J52" s="35">
        <v>13112</v>
      </c>
      <c r="K52" s="35">
        <v>10844</v>
      </c>
      <c r="L52" s="35">
        <v>11103</v>
      </c>
      <c r="M52" s="35">
        <v>11902</v>
      </c>
    </row>
    <row r="53" spans="1:13" ht="13.5" thickBot="1" x14ac:dyDescent="0.25">
      <c r="A53" s="151"/>
      <c r="B53" s="584"/>
      <c r="C53" s="584"/>
      <c r="D53" s="584"/>
      <c r="E53" s="584"/>
      <c r="F53" s="584"/>
      <c r="G53" s="584"/>
      <c r="H53" s="584"/>
      <c r="I53" s="584"/>
      <c r="J53" s="584"/>
      <c r="K53" s="584"/>
      <c r="L53" s="584"/>
      <c r="M53" s="584"/>
    </row>
    <row r="54" spans="1:13" x14ac:dyDescent="0.2">
      <c r="A54" s="152"/>
    </row>
    <row r="55" spans="1:13" x14ac:dyDescent="0.2">
      <c r="A55" s="152"/>
    </row>
  </sheetData>
  <hyperlinks>
    <hyperlink ref="A1" location="Мазмуну!A1" display="МАЗМУНУНА  кайтуу" xr:uid="{00000000-0004-0000-A100-000000000000}"/>
  </hyperlinks>
  <pageMargins left="0.98425196850393704" right="0.78740157480314965" top="0.98425196850393704" bottom="0.98425196850393704" header="0.51181102362204722" footer="0.51181102362204722"/>
  <pageSetup paperSize="9" firstPageNumber="21" orientation="portrait" useFirstPageNumber="1" horizontalDpi="4294967292"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M27"/>
  <sheetViews>
    <sheetView workbookViewId="0">
      <selection activeCell="M42" sqref="M42"/>
    </sheetView>
  </sheetViews>
  <sheetFormatPr defaultColWidth="9.140625" defaultRowHeight="12.75" x14ac:dyDescent="0.2"/>
  <cols>
    <col min="1" max="1" width="41.7109375" style="117" customWidth="1"/>
    <col min="2" max="6" width="8.85546875" style="117" hidden="1" customWidth="1"/>
    <col min="7" max="8" width="9.5703125" style="117" hidden="1" customWidth="1"/>
    <col min="9" max="13" width="9.5703125" style="117" customWidth="1"/>
    <col min="14" max="246" width="9.140625" style="117"/>
    <col min="247" max="247" width="43.5703125" style="117" customWidth="1"/>
    <col min="248" max="248" width="8.85546875" style="117" customWidth="1"/>
    <col min="249" max="251" width="0" style="117" hidden="1" customWidth="1"/>
    <col min="252" max="252" width="9" style="117" customWidth="1"/>
    <col min="253" max="255" width="0" style="117" hidden="1" customWidth="1"/>
    <col min="256" max="256" width="9.140625" style="117" customWidth="1"/>
    <col min="257" max="259" width="0" style="117" hidden="1" customWidth="1"/>
    <col min="260" max="260" width="9.28515625" style="117" customWidth="1"/>
    <col min="261" max="261" width="0" style="117" hidden="1" customWidth="1"/>
    <col min="262" max="262" width="9.28515625" style="117" customWidth="1"/>
    <col min="263" max="502" width="9.140625" style="117"/>
    <col min="503" max="503" width="43.5703125" style="117" customWidth="1"/>
    <col min="504" max="504" width="8.85546875" style="117" customWidth="1"/>
    <col min="505" max="507" width="0" style="117" hidden="1" customWidth="1"/>
    <col min="508" max="508" width="9" style="117" customWidth="1"/>
    <col min="509" max="511" width="0" style="117" hidden="1" customWidth="1"/>
    <col min="512" max="512" width="9.140625" style="117" customWidth="1"/>
    <col min="513" max="515" width="0" style="117" hidden="1" customWidth="1"/>
    <col min="516" max="516" width="9.28515625" style="117" customWidth="1"/>
    <col min="517" max="517" width="0" style="117" hidden="1" customWidth="1"/>
    <col min="518" max="518" width="9.28515625" style="117" customWidth="1"/>
    <col min="519" max="758" width="9.140625" style="117"/>
    <col min="759" max="759" width="43.5703125" style="117" customWidth="1"/>
    <col min="760" max="760" width="8.85546875" style="117" customWidth="1"/>
    <col min="761" max="763" width="0" style="117" hidden="1" customWidth="1"/>
    <col min="764" max="764" width="9" style="117" customWidth="1"/>
    <col min="765" max="767" width="0" style="117" hidden="1" customWidth="1"/>
    <col min="768" max="768" width="9.140625" style="117" customWidth="1"/>
    <col min="769" max="771" width="0" style="117" hidden="1" customWidth="1"/>
    <col min="772" max="772" width="9.28515625" style="117" customWidth="1"/>
    <col min="773" max="773" width="0" style="117" hidden="1" customWidth="1"/>
    <col min="774" max="774" width="9.28515625" style="117" customWidth="1"/>
    <col min="775" max="1014" width="9.140625" style="117"/>
    <col min="1015" max="1015" width="43.5703125" style="117" customWidth="1"/>
    <col min="1016" max="1016" width="8.85546875" style="117" customWidth="1"/>
    <col min="1017" max="1019" width="0" style="117" hidden="1" customWidth="1"/>
    <col min="1020" max="1020" width="9" style="117" customWidth="1"/>
    <col min="1021" max="1023" width="0" style="117" hidden="1" customWidth="1"/>
    <col min="1024" max="1024" width="9.140625" style="117" customWidth="1"/>
    <col min="1025" max="1027" width="0" style="117" hidden="1" customWidth="1"/>
    <col min="1028" max="1028" width="9.28515625" style="117" customWidth="1"/>
    <col min="1029" max="1029" width="0" style="117" hidden="1" customWidth="1"/>
    <col min="1030" max="1030" width="9.28515625" style="117" customWidth="1"/>
    <col min="1031" max="1270" width="9.140625" style="117"/>
    <col min="1271" max="1271" width="43.5703125" style="117" customWidth="1"/>
    <col min="1272" max="1272" width="8.85546875" style="117" customWidth="1"/>
    <col min="1273" max="1275" width="0" style="117" hidden="1" customWidth="1"/>
    <col min="1276" max="1276" width="9" style="117" customWidth="1"/>
    <col min="1277" max="1279" width="0" style="117" hidden="1" customWidth="1"/>
    <col min="1280" max="1280" width="9.140625" style="117" customWidth="1"/>
    <col min="1281" max="1283" width="0" style="117" hidden="1" customWidth="1"/>
    <col min="1284" max="1284" width="9.28515625" style="117" customWidth="1"/>
    <col min="1285" max="1285" width="0" style="117" hidden="1" customWidth="1"/>
    <col min="1286" max="1286" width="9.28515625" style="117" customWidth="1"/>
    <col min="1287" max="1526" width="9.140625" style="117"/>
    <col min="1527" max="1527" width="43.5703125" style="117" customWidth="1"/>
    <col min="1528" max="1528" width="8.85546875" style="117" customWidth="1"/>
    <col min="1529" max="1531" width="0" style="117" hidden="1" customWidth="1"/>
    <col min="1532" max="1532" width="9" style="117" customWidth="1"/>
    <col min="1533" max="1535" width="0" style="117" hidden="1" customWidth="1"/>
    <col min="1536" max="1536" width="9.140625" style="117" customWidth="1"/>
    <col min="1537" max="1539" width="0" style="117" hidden="1" customWidth="1"/>
    <col min="1540" max="1540" width="9.28515625" style="117" customWidth="1"/>
    <col min="1541" max="1541" width="0" style="117" hidden="1" customWidth="1"/>
    <col min="1542" max="1542" width="9.28515625" style="117" customWidth="1"/>
    <col min="1543" max="1782" width="9.140625" style="117"/>
    <col min="1783" max="1783" width="43.5703125" style="117" customWidth="1"/>
    <col min="1784" max="1784" width="8.85546875" style="117" customWidth="1"/>
    <col min="1785" max="1787" width="0" style="117" hidden="1" customWidth="1"/>
    <col min="1788" max="1788" width="9" style="117" customWidth="1"/>
    <col min="1789" max="1791" width="0" style="117" hidden="1" customWidth="1"/>
    <col min="1792" max="1792" width="9.140625" style="117" customWidth="1"/>
    <col min="1793" max="1795" width="0" style="117" hidden="1" customWidth="1"/>
    <col min="1796" max="1796" width="9.28515625" style="117" customWidth="1"/>
    <col min="1797" max="1797" width="0" style="117" hidden="1" customWidth="1"/>
    <col min="1798" max="1798" width="9.28515625" style="117" customWidth="1"/>
    <col min="1799" max="2038" width="9.140625" style="117"/>
    <col min="2039" max="2039" width="43.5703125" style="117" customWidth="1"/>
    <col min="2040" max="2040" width="8.85546875" style="117" customWidth="1"/>
    <col min="2041" max="2043" width="0" style="117" hidden="1" customWidth="1"/>
    <col min="2044" max="2044" width="9" style="117" customWidth="1"/>
    <col min="2045" max="2047" width="0" style="117" hidden="1" customWidth="1"/>
    <col min="2048" max="2048" width="9.140625" style="117" customWidth="1"/>
    <col min="2049" max="2051" width="0" style="117" hidden="1" customWidth="1"/>
    <col min="2052" max="2052" width="9.28515625" style="117" customWidth="1"/>
    <col min="2053" max="2053" width="0" style="117" hidden="1" customWidth="1"/>
    <col min="2054" max="2054" width="9.28515625" style="117" customWidth="1"/>
    <col min="2055" max="2294" width="9.140625" style="117"/>
    <col min="2295" max="2295" width="43.5703125" style="117" customWidth="1"/>
    <col min="2296" max="2296" width="8.85546875" style="117" customWidth="1"/>
    <col min="2297" max="2299" width="0" style="117" hidden="1" customWidth="1"/>
    <col min="2300" max="2300" width="9" style="117" customWidth="1"/>
    <col min="2301" max="2303" width="0" style="117" hidden="1" customWidth="1"/>
    <col min="2304" max="2304" width="9.140625" style="117" customWidth="1"/>
    <col min="2305" max="2307" width="0" style="117" hidden="1" customWidth="1"/>
    <col min="2308" max="2308" width="9.28515625" style="117" customWidth="1"/>
    <col min="2309" max="2309" width="0" style="117" hidden="1" customWidth="1"/>
    <col min="2310" max="2310" width="9.28515625" style="117" customWidth="1"/>
    <col min="2311" max="2550" width="9.140625" style="117"/>
    <col min="2551" max="2551" width="43.5703125" style="117" customWidth="1"/>
    <col min="2552" max="2552" width="8.85546875" style="117" customWidth="1"/>
    <col min="2553" max="2555" width="0" style="117" hidden="1" customWidth="1"/>
    <col min="2556" max="2556" width="9" style="117" customWidth="1"/>
    <col min="2557" max="2559" width="0" style="117" hidden="1" customWidth="1"/>
    <col min="2560" max="2560" width="9.140625" style="117" customWidth="1"/>
    <col min="2561" max="2563" width="0" style="117" hidden="1" customWidth="1"/>
    <col min="2564" max="2564" width="9.28515625" style="117" customWidth="1"/>
    <col min="2565" max="2565" width="0" style="117" hidden="1" customWidth="1"/>
    <col min="2566" max="2566" width="9.28515625" style="117" customWidth="1"/>
    <col min="2567" max="2806" width="9.140625" style="117"/>
    <col min="2807" max="2807" width="43.5703125" style="117" customWidth="1"/>
    <col min="2808" max="2808" width="8.85546875" style="117" customWidth="1"/>
    <col min="2809" max="2811" width="0" style="117" hidden="1" customWidth="1"/>
    <col min="2812" max="2812" width="9" style="117" customWidth="1"/>
    <col min="2813" max="2815" width="0" style="117" hidden="1" customWidth="1"/>
    <col min="2816" max="2816" width="9.140625" style="117" customWidth="1"/>
    <col min="2817" max="2819" width="0" style="117" hidden="1" customWidth="1"/>
    <col min="2820" max="2820" width="9.28515625" style="117" customWidth="1"/>
    <col min="2821" max="2821" width="0" style="117" hidden="1" customWidth="1"/>
    <col min="2822" max="2822" width="9.28515625" style="117" customWidth="1"/>
    <col min="2823" max="3062" width="9.140625" style="117"/>
    <col min="3063" max="3063" width="43.5703125" style="117" customWidth="1"/>
    <col min="3064" max="3064" width="8.85546875" style="117" customWidth="1"/>
    <col min="3065" max="3067" width="0" style="117" hidden="1" customWidth="1"/>
    <col min="3068" max="3068" width="9" style="117" customWidth="1"/>
    <col min="3069" max="3071" width="0" style="117" hidden="1" customWidth="1"/>
    <col min="3072" max="3072" width="9.140625" style="117" customWidth="1"/>
    <col min="3073" max="3075" width="0" style="117" hidden="1" customWidth="1"/>
    <col min="3076" max="3076" width="9.28515625" style="117" customWidth="1"/>
    <col min="3077" max="3077" width="0" style="117" hidden="1" customWidth="1"/>
    <col min="3078" max="3078" width="9.28515625" style="117" customWidth="1"/>
    <col min="3079" max="3318" width="9.140625" style="117"/>
    <col min="3319" max="3319" width="43.5703125" style="117" customWidth="1"/>
    <col min="3320" max="3320" width="8.85546875" style="117" customWidth="1"/>
    <col min="3321" max="3323" width="0" style="117" hidden="1" customWidth="1"/>
    <col min="3324" max="3324" width="9" style="117" customWidth="1"/>
    <col min="3325" max="3327" width="0" style="117" hidden="1" customWidth="1"/>
    <col min="3328" max="3328" width="9.140625" style="117" customWidth="1"/>
    <col min="3329" max="3331" width="0" style="117" hidden="1" customWidth="1"/>
    <col min="3332" max="3332" width="9.28515625" style="117" customWidth="1"/>
    <col min="3333" max="3333" width="0" style="117" hidden="1" customWidth="1"/>
    <col min="3334" max="3334" width="9.28515625" style="117" customWidth="1"/>
    <col min="3335" max="3574" width="9.140625" style="117"/>
    <col min="3575" max="3575" width="43.5703125" style="117" customWidth="1"/>
    <col min="3576" max="3576" width="8.85546875" style="117" customWidth="1"/>
    <col min="3577" max="3579" width="0" style="117" hidden="1" customWidth="1"/>
    <col min="3580" max="3580" width="9" style="117" customWidth="1"/>
    <col min="3581" max="3583" width="0" style="117" hidden="1" customWidth="1"/>
    <col min="3584" max="3584" width="9.140625" style="117" customWidth="1"/>
    <col min="3585" max="3587" width="0" style="117" hidden="1" customWidth="1"/>
    <col min="3588" max="3588" width="9.28515625" style="117" customWidth="1"/>
    <col min="3589" max="3589" width="0" style="117" hidden="1" customWidth="1"/>
    <col min="3590" max="3590" width="9.28515625" style="117" customWidth="1"/>
    <col min="3591" max="3830" width="9.140625" style="117"/>
    <col min="3831" max="3831" width="43.5703125" style="117" customWidth="1"/>
    <col min="3832" max="3832" width="8.85546875" style="117" customWidth="1"/>
    <col min="3833" max="3835" width="0" style="117" hidden="1" customWidth="1"/>
    <col min="3836" max="3836" width="9" style="117" customWidth="1"/>
    <col min="3837" max="3839" width="0" style="117" hidden="1" customWidth="1"/>
    <col min="3840" max="3840" width="9.140625" style="117" customWidth="1"/>
    <col min="3841" max="3843" width="0" style="117" hidden="1" customWidth="1"/>
    <col min="3844" max="3844" width="9.28515625" style="117" customWidth="1"/>
    <col min="3845" max="3845" width="0" style="117" hidden="1" customWidth="1"/>
    <col min="3846" max="3846" width="9.28515625" style="117" customWidth="1"/>
    <col min="3847" max="4086" width="9.140625" style="117"/>
    <col min="4087" max="4087" width="43.5703125" style="117" customWidth="1"/>
    <col min="4088" max="4088" width="8.85546875" style="117" customWidth="1"/>
    <col min="4089" max="4091" width="0" style="117" hidden="1" customWidth="1"/>
    <col min="4092" max="4092" width="9" style="117" customWidth="1"/>
    <col min="4093" max="4095" width="0" style="117" hidden="1" customWidth="1"/>
    <col min="4096" max="4096" width="9.140625" style="117" customWidth="1"/>
    <col min="4097" max="4099" width="0" style="117" hidden="1" customWidth="1"/>
    <col min="4100" max="4100" width="9.28515625" style="117" customWidth="1"/>
    <col min="4101" max="4101" width="0" style="117" hidden="1" customWidth="1"/>
    <col min="4102" max="4102" width="9.28515625" style="117" customWidth="1"/>
    <col min="4103" max="4342" width="9.140625" style="117"/>
    <col min="4343" max="4343" width="43.5703125" style="117" customWidth="1"/>
    <col min="4344" max="4344" width="8.85546875" style="117" customWidth="1"/>
    <col min="4345" max="4347" width="0" style="117" hidden="1" customWidth="1"/>
    <col min="4348" max="4348" width="9" style="117" customWidth="1"/>
    <col min="4349" max="4351" width="0" style="117" hidden="1" customWidth="1"/>
    <col min="4352" max="4352" width="9.140625" style="117" customWidth="1"/>
    <col min="4353" max="4355" width="0" style="117" hidden="1" customWidth="1"/>
    <col min="4356" max="4356" width="9.28515625" style="117" customWidth="1"/>
    <col min="4357" max="4357" width="0" style="117" hidden="1" customWidth="1"/>
    <col min="4358" max="4358" width="9.28515625" style="117" customWidth="1"/>
    <col min="4359" max="4598" width="9.140625" style="117"/>
    <col min="4599" max="4599" width="43.5703125" style="117" customWidth="1"/>
    <col min="4600" max="4600" width="8.85546875" style="117" customWidth="1"/>
    <col min="4601" max="4603" width="0" style="117" hidden="1" customWidth="1"/>
    <col min="4604" max="4604" width="9" style="117" customWidth="1"/>
    <col min="4605" max="4607" width="0" style="117" hidden="1" customWidth="1"/>
    <col min="4608" max="4608" width="9.140625" style="117" customWidth="1"/>
    <col min="4609" max="4611" width="0" style="117" hidden="1" customWidth="1"/>
    <col min="4612" max="4612" width="9.28515625" style="117" customWidth="1"/>
    <col min="4613" max="4613" width="0" style="117" hidden="1" customWidth="1"/>
    <col min="4614" max="4614" width="9.28515625" style="117" customWidth="1"/>
    <col min="4615" max="4854" width="9.140625" style="117"/>
    <col min="4855" max="4855" width="43.5703125" style="117" customWidth="1"/>
    <col min="4856" max="4856" width="8.85546875" style="117" customWidth="1"/>
    <col min="4857" max="4859" width="0" style="117" hidden="1" customWidth="1"/>
    <col min="4860" max="4860" width="9" style="117" customWidth="1"/>
    <col min="4861" max="4863" width="0" style="117" hidden="1" customWidth="1"/>
    <col min="4864" max="4864" width="9.140625" style="117" customWidth="1"/>
    <col min="4865" max="4867" width="0" style="117" hidden="1" customWidth="1"/>
    <col min="4868" max="4868" width="9.28515625" style="117" customWidth="1"/>
    <col min="4869" max="4869" width="0" style="117" hidden="1" customWidth="1"/>
    <col min="4870" max="4870" width="9.28515625" style="117" customWidth="1"/>
    <col min="4871" max="5110" width="9.140625" style="117"/>
    <col min="5111" max="5111" width="43.5703125" style="117" customWidth="1"/>
    <col min="5112" max="5112" width="8.85546875" style="117" customWidth="1"/>
    <col min="5113" max="5115" width="0" style="117" hidden="1" customWidth="1"/>
    <col min="5116" max="5116" width="9" style="117" customWidth="1"/>
    <col min="5117" max="5119" width="0" style="117" hidden="1" customWidth="1"/>
    <col min="5120" max="5120" width="9.140625" style="117" customWidth="1"/>
    <col min="5121" max="5123" width="0" style="117" hidden="1" customWidth="1"/>
    <col min="5124" max="5124" width="9.28515625" style="117" customWidth="1"/>
    <col min="5125" max="5125" width="0" style="117" hidden="1" customWidth="1"/>
    <col min="5126" max="5126" width="9.28515625" style="117" customWidth="1"/>
    <col min="5127" max="5366" width="9.140625" style="117"/>
    <col min="5367" max="5367" width="43.5703125" style="117" customWidth="1"/>
    <col min="5368" max="5368" width="8.85546875" style="117" customWidth="1"/>
    <col min="5369" max="5371" width="0" style="117" hidden="1" customWidth="1"/>
    <col min="5372" max="5372" width="9" style="117" customWidth="1"/>
    <col min="5373" max="5375" width="0" style="117" hidden="1" customWidth="1"/>
    <col min="5376" max="5376" width="9.140625" style="117" customWidth="1"/>
    <col min="5377" max="5379" width="0" style="117" hidden="1" customWidth="1"/>
    <col min="5380" max="5380" width="9.28515625" style="117" customWidth="1"/>
    <col min="5381" max="5381" width="0" style="117" hidden="1" customWidth="1"/>
    <col min="5382" max="5382" width="9.28515625" style="117" customWidth="1"/>
    <col min="5383" max="5622" width="9.140625" style="117"/>
    <col min="5623" max="5623" width="43.5703125" style="117" customWidth="1"/>
    <col min="5624" max="5624" width="8.85546875" style="117" customWidth="1"/>
    <col min="5625" max="5627" width="0" style="117" hidden="1" customWidth="1"/>
    <col min="5628" max="5628" width="9" style="117" customWidth="1"/>
    <col min="5629" max="5631" width="0" style="117" hidden="1" customWidth="1"/>
    <col min="5632" max="5632" width="9.140625" style="117" customWidth="1"/>
    <col min="5633" max="5635" width="0" style="117" hidden="1" customWidth="1"/>
    <col min="5636" max="5636" width="9.28515625" style="117" customWidth="1"/>
    <col min="5637" max="5637" width="0" style="117" hidden="1" customWidth="1"/>
    <col min="5638" max="5638" width="9.28515625" style="117" customWidth="1"/>
    <col min="5639" max="5878" width="9.140625" style="117"/>
    <col min="5879" max="5879" width="43.5703125" style="117" customWidth="1"/>
    <col min="5880" max="5880" width="8.85546875" style="117" customWidth="1"/>
    <col min="5881" max="5883" width="0" style="117" hidden="1" customWidth="1"/>
    <col min="5884" max="5884" width="9" style="117" customWidth="1"/>
    <col min="5885" max="5887" width="0" style="117" hidden="1" customWidth="1"/>
    <col min="5888" max="5888" width="9.140625" style="117" customWidth="1"/>
    <col min="5889" max="5891" width="0" style="117" hidden="1" customWidth="1"/>
    <col min="5892" max="5892" width="9.28515625" style="117" customWidth="1"/>
    <col min="5893" max="5893" width="0" style="117" hidden="1" customWidth="1"/>
    <col min="5894" max="5894" width="9.28515625" style="117" customWidth="1"/>
    <col min="5895" max="6134" width="9.140625" style="117"/>
    <col min="6135" max="6135" width="43.5703125" style="117" customWidth="1"/>
    <col min="6136" max="6136" width="8.85546875" style="117" customWidth="1"/>
    <col min="6137" max="6139" width="0" style="117" hidden="1" customWidth="1"/>
    <col min="6140" max="6140" width="9" style="117" customWidth="1"/>
    <col min="6141" max="6143" width="0" style="117" hidden="1" customWidth="1"/>
    <col min="6144" max="6144" width="9.140625" style="117" customWidth="1"/>
    <col min="6145" max="6147" width="0" style="117" hidden="1" customWidth="1"/>
    <col min="6148" max="6148" width="9.28515625" style="117" customWidth="1"/>
    <col min="6149" max="6149" width="0" style="117" hidden="1" customWidth="1"/>
    <col min="6150" max="6150" width="9.28515625" style="117" customWidth="1"/>
    <col min="6151" max="6390" width="9.140625" style="117"/>
    <col min="6391" max="6391" width="43.5703125" style="117" customWidth="1"/>
    <col min="6392" max="6392" width="8.85546875" style="117" customWidth="1"/>
    <col min="6393" max="6395" width="0" style="117" hidden="1" customWidth="1"/>
    <col min="6396" max="6396" width="9" style="117" customWidth="1"/>
    <col min="6397" max="6399" width="0" style="117" hidden="1" customWidth="1"/>
    <col min="6400" max="6400" width="9.140625" style="117" customWidth="1"/>
    <col min="6401" max="6403" width="0" style="117" hidden="1" customWidth="1"/>
    <col min="6404" max="6404" width="9.28515625" style="117" customWidth="1"/>
    <col min="6405" max="6405" width="0" style="117" hidden="1" customWidth="1"/>
    <col min="6406" max="6406" width="9.28515625" style="117" customWidth="1"/>
    <col min="6407" max="6646" width="9.140625" style="117"/>
    <col min="6647" max="6647" width="43.5703125" style="117" customWidth="1"/>
    <col min="6648" max="6648" width="8.85546875" style="117" customWidth="1"/>
    <col min="6649" max="6651" width="0" style="117" hidden="1" customWidth="1"/>
    <col min="6652" max="6652" width="9" style="117" customWidth="1"/>
    <col min="6653" max="6655" width="0" style="117" hidden="1" customWidth="1"/>
    <col min="6656" max="6656" width="9.140625" style="117" customWidth="1"/>
    <col min="6657" max="6659" width="0" style="117" hidden="1" customWidth="1"/>
    <col min="6660" max="6660" width="9.28515625" style="117" customWidth="1"/>
    <col min="6661" max="6661" width="0" style="117" hidden="1" customWidth="1"/>
    <col min="6662" max="6662" width="9.28515625" style="117" customWidth="1"/>
    <col min="6663" max="6902" width="9.140625" style="117"/>
    <col min="6903" max="6903" width="43.5703125" style="117" customWidth="1"/>
    <col min="6904" max="6904" width="8.85546875" style="117" customWidth="1"/>
    <col min="6905" max="6907" width="0" style="117" hidden="1" customWidth="1"/>
    <col min="6908" max="6908" width="9" style="117" customWidth="1"/>
    <col min="6909" max="6911" width="0" style="117" hidden="1" customWidth="1"/>
    <col min="6912" max="6912" width="9.140625" style="117" customWidth="1"/>
    <col min="6913" max="6915" width="0" style="117" hidden="1" customWidth="1"/>
    <col min="6916" max="6916" width="9.28515625" style="117" customWidth="1"/>
    <col min="6917" max="6917" width="0" style="117" hidden="1" customWidth="1"/>
    <col min="6918" max="6918" width="9.28515625" style="117" customWidth="1"/>
    <col min="6919" max="7158" width="9.140625" style="117"/>
    <col min="7159" max="7159" width="43.5703125" style="117" customWidth="1"/>
    <col min="7160" max="7160" width="8.85546875" style="117" customWidth="1"/>
    <col min="7161" max="7163" width="0" style="117" hidden="1" customWidth="1"/>
    <col min="7164" max="7164" width="9" style="117" customWidth="1"/>
    <col min="7165" max="7167" width="0" style="117" hidden="1" customWidth="1"/>
    <col min="7168" max="7168" width="9.140625" style="117" customWidth="1"/>
    <col min="7169" max="7171" width="0" style="117" hidden="1" customWidth="1"/>
    <col min="7172" max="7172" width="9.28515625" style="117" customWidth="1"/>
    <col min="7173" max="7173" width="0" style="117" hidden="1" customWidth="1"/>
    <col min="7174" max="7174" width="9.28515625" style="117" customWidth="1"/>
    <col min="7175" max="7414" width="9.140625" style="117"/>
    <col min="7415" max="7415" width="43.5703125" style="117" customWidth="1"/>
    <col min="7416" max="7416" width="8.85546875" style="117" customWidth="1"/>
    <col min="7417" max="7419" width="0" style="117" hidden="1" customWidth="1"/>
    <col min="7420" max="7420" width="9" style="117" customWidth="1"/>
    <col min="7421" max="7423" width="0" style="117" hidden="1" customWidth="1"/>
    <col min="7424" max="7424" width="9.140625" style="117" customWidth="1"/>
    <col min="7425" max="7427" width="0" style="117" hidden="1" customWidth="1"/>
    <col min="7428" max="7428" width="9.28515625" style="117" customWidth="1"/>
    <col min="7429" max="7429" width="0" style="117" hidden="1" customWidth="1"/>
    <col min="7430" max="7430" width="9.28515625" style="117" customWidth="1"/>
    <col min="7431" max="7670" width="9.140625" style="117"/>
    <col min="7671" max="7671" width="43.5703125" style="117" customWidth="1"/>
    <col min="7672" max="7672" width="8.85546875" style="117" customWidth="1"/>
    <col min="7673" max="7675" width="0" style="117" hidden="1" customWidth="1"/>
    <col min="7676" max="7676" width="9" style="117" customWidth="1"/>
    <col min="7677" max="7679" width="0" style="117" hidden="1" customWidth="1"/>
    <col min="7680" max="7680" width="9.140625" style="117" customWidth="1"/>
    <col min="7681" max="7683" width="0" style="117" hidden="1" customWidth="1"/>
    <col min="7684" max="7684" width="9.28515625" style="117" customWidth="1"/>
    <col min="7685" max="7685" width="0" style="117" hidden="1" customWidth="1"/>
    <col min="7686" max="7686" width="9.28515625" style="117" customWidth="1"/>
    <col min="7687" max="7926" width="9.140625" style="117"/>
    <col min="7927" max="7927" width="43.5703125" style="117" customWidth="1"/>
    <col min="7928" max="7928" width="8.85546875" style="117" customWidth="1"/>
    <col min="7929" max="7931" width="0" style="117" hidden="1" customWidth="1"/>
    <col min="7932" max="7932" width="9" style="117" customWidth="1"/>
    <col min="7933" max="7935" width="0" style="117" hidden="1" customWidth="1"/>
    <col min="7936" max="7936" width="9.140625" style="117" customWidth="1"/>
    <col min="7937" max="7939" width="0" style="117" hidden="1" customWidth="1"/>
    <col min="7940" max="7940" width="9.28515625" style="117" customWidth="1"/>
    <col min="7941" max="7941" width="0" style="117" hidden="1" customWidth="1"/>
    <col min="7942" max="7942" width="9.28515625" style="117" customWidth="1"/>
    <col min="7943" max="8182" width="9.140625" style="117"/>
    <col min="8183" max="8183" width="43.5703125" style="117" customWidth="1"/>
    <col min="8184" max="8184" width="8.85546875" style="117" customWidth="1"/>
    <col min="8185" max="8187" width="0" style="117" hidden="1" customWidth="1"/>
    <col min="8188" max="8188" width="9" style="117" customWidth="1"/>
    <col min="8189" max="8191" width="0" style="117" hidden="1" customWidth="1"/>
    <col min="8192" max="8192" width="9.140625" style="117" customWidth="1"/>
    <col min="8193" max="8195" width="0" style="117" hidden="1" customWidth="1"/>
    <col min="8196" max="8196" width="9.28515625" style="117" customWidth="1"/>
    <col min="8197" max="8197" width="0" style="117" hidden="1" customWidth="1"/>
    <col min="8198" max="8198" width="9.28515625" style="117" customWidth="1"/>
    <col min="8199" max="8438" width="9.140625" style="117"/>
    <col min="8439" max="8439" width="43.5703125" style="117" customWidth="1"/>
    <col min="8440" max="8440" width="8.85546875" style="117" customWidth="1"/>
    <col min="8441" max="8443" width="0" style="117" hidden="1" customWidth="1"/>
    <col min="8444" max="8444" width="9" style="117" customWidth="1"/>
    <col min="8445" max="8447" width="0" style="117" hidden="1" customWidth="1"/>
    <col min="8448" max="8448" width="9.140625" style="117" customWidth="1"/>
    <col min="8449" max="8451" width="0" style="117" hidden="1" customWidth="1"/>
    <col min="8452" max="8452" width="9.28515625" style="117" customWidth="1"/>
    <col min="8453" max="8453" width="0" style="117" hidden="1" customWidth="1"/>
    <col min="8454" max="8454" width="9.28515625" style="117" customWidth="1"/>
    <col min="8455" max="8694" width="9.140625" style="117"/>
    <col min="8695" max="8695" width="43.5703125" style="117" customWidth="1"/>
    <col min="8696" max="8696" width="8.85546875" style="117" customWidth="1"/>
    <col min="8697" max="8699" width="0" style="117" hidden="1" customWidth="1"/>
    <col min="8700" max="8700" width="9" style="117" customWidth="1"/>
    <col min="8701" max="8703" width="0" style="117" hidden="1" customWidth="1"/>
    <col min="8704" max="8704" width="9.140625" style="117" customWidth="1"/>
    <col min="8705" max="8707" width="0" style="117" hidden="1" customWidth="1"/>
    <col min="8708" max="8708" width="9.28515625" style="117" customWidth="1"/>
    <col min="8709" max="8709" width="0" style="117" hidden="1" customWidth="1"/>
    <col min="8710" max="8710" width="9.28515625" style="117" customWidth="1"/>
    <col min="8711" max="8950" width="9.140625" style="117"/>
    <col min="8951" max="8951" width="43.5703125" style="117" customWidth="1"/>
    <col min="8952" max="8952" width="8.85546875" style="117" customWidth="1"/>
    <col min="8953" max="8955" width="0" style="117" hidden="1" customWidth="1"/>
    <col min="8956" max="8956" width="9" style="117" customWidth="1"/>
    <col min="8957" max="8959" width="0" style="117" hidden="1" customWidth="1"/>
    <col min="8960" max="8960" width="9.140625" style="117" customWidth="1"/>
    <col min="8961" max="8963" width="0" style="117" hidden="1" customWidth="1"/>
    <col min="8964" max="8964" width="9.28515625" style="117" customWidth="1"/>
    <col min="8965" max="8965" width="0" style="117" hidden="1" customWidth="1"/>
    <col min="8966" max="8966" width="9.28515625" style="117" customWidth="1"/>
    <col min="8967" max="9206" width="9.140625" style="117"/>
    <col min="9207" max="9207" width="43.5703125" style="117" customWidth="1"/>
    <col min="9208" max="9208" width="8.85546875" style="117" customWidth="1"/>
    <col min="9209" max="9211" width="0" style="117" hidden="1" customWidth="1"/>
    <col min="9212" max="9212" width="9" style="117" customWidth="1"/>
    <col min="9213" max="9215" width="0" style="117" hidden="1" customWidth="1"/>
    <col min="9216" max="9216" width="9.140625" style="117" customWidth="1"/>
    <col min="9217" max="9219" width="0" style="117" hidden="1" customWidth="1"/>
    <col min="9220" max="9220" width="9.28515625" style="117" customWidth="1"/>
    <col min="9221" max="9221" width="0" style="117" hidden="1" customWidth="1"/>
    <col min="9222" max="9222" width="9.28515625" style="117" customWidth="1"/>
    <col min="9223" max="9462" width="9.140625" style="117"/>
    <col min="9463" max="9463" width="43.5703125" style="117" customWidth="1"/>
    <col min="9464" max="9464" width="8.85546875" style="117" customWidth="1"/>
    <col min="9465" max="9467" width="0" style="117" hidden="1" customWidth="1"/>
    <col min="9468" max="9468" width="9" style="117" customWidth="1"/>
    <col min="9469" max="9471" width="0" style="117" hidden="1" customWidth="1"/>
    <col min="9472" max="9472" width="9.140625" style="117" customWidth="1"/>
    <col min="9473" max="9475" width="0" style="117" hidden="1" customWidth="1"/>
    <col min="9476" max="9476" width="9.28515625" style="117" customWidth="1"/>
    <col min="9477" max="9477" width="0" style="117" hidden="1" customWidth="1"/>
    <col min="9478" max="9478" width="9.28515625" style="117" customWidth="1"/>
    <col min="9479" max="9718" width="9.140625" style="117"/>
    <col min="9719" max="9719" width="43.5703125" style="117" customWidth="1"/>
    <col min="9720" max="9720" width="8.85546875" style="117" customWidth="1"/>
    <col min="9721" max="9723" width="0" style="117" hidden="1" customWidth="1"/>
    <col min="9724" max="9724" width="9" style="117" customWidth="1"/>
    <col min="9725" max="9727" width="0" style="117" hidden="1" customWidth="1"/>
    <col min="9728" max="9728" width="9.140625" style="117" customWidth="1"/>
    <col min="9729" max="9731" width="0" style="117" hidden="1" customWidth="1"/>
    <col min="9732" max="9732" width="9.28515625" style="117" customWidth="1"/>
    <col min="9733" max="9733" width="0" style="117" hidden="1" customWidth="1"/>
    <col min="9734" max="9734" width="9.28515625" style="117" customWidth="1"/>
    <col min="9735" max="9974" width="9.140625" style="117"/>
    <col min="9975" max="9975" width="43.5703125" style="117" customWidth="1"/>
    <col min="9976" max="9976" width="8.85546875" style="117" customWidth="1"/>
    <col min="9977" max="9979" width="0" style="117" hidden="1" customWidth="1"/>
    <col min="9980" max="9980" width="9" style="117" customWidth="1"/>
    <col min="9981" max="9983" width="0" style="117" hidden="1" customWidth="1"/>
    <col min="9984" max="9984" width="9.140625" style="117" customWidth="1"/>
    <col min="9985" max="9987" width="0" style="117" hidden="1" customWidth="1"/>
    <col min="9988" max="9988" width="9.28515625" style="117" customWidth="1"/>
    <col min="9989" max="9989" width="0" style="117" hidden="1" customWidth="1"/>
    <col min="9990" max="9990" width="9.28515625" style="117" customWidth="1"/>
    <col min="9991" max="10230" width="9.140625" style="117"/>
    <col min="10231" max="10231" width="43.5703125" style="117" customWidth="1"/>
    <col min="10232" max="10232" width="8.85546875" style="117" customWidth="1"/>
    <col min="10233" max="10235" width="0" style="117" hidden="1" customWidth="1"/>
    <col min="10236" max="10236" width="9" style="117" customWidth="1"/>
    <col min="10237" max="10239" width="0" style="117" hidden="1" customWidth="1"/>
    <col min="10240" max="10240" width="9.140625" style="117" customWidth="1"/>
    <col min="10241" max="10243" width="0" style="117" hidden="1" customWidth="1"/>
    <col min="10244" max="10244" width="9.28515625" style="117" customWidth="1"/>
    <col min="10245" max="10245" width="0" style="117" hidden="1" customWidth="1"/>
    <col min="10246" max="10246" width="9.28515625" style="117" customWidth="1"/>
    <col min="10247" max="10486" width="9.140625" style="117"/>
    <col min="10487" max="10487" width="43.5703125" style="117" customWidth="1"/>
    <col min="10488" max="10488" width="8.85546875" style="117" customWidth="1"/>
    <col min="10489" max="10491" width="0" style="117" hidden="1" customWidth="1"/>
    <col min="10492" max="10492" width="9" style="117" customWidth="1"/>
    <col min="10493" max="10495" width="0" style="117" hidden="1" customWidth="1"/>
    <col min="10496" max="10496" width="9.140625" style="117" customWidth="1"/>
    <col min="10497" max="10499" width="0" style="117" hidden="1" customWidth="1"/>
    <col min="10500" max="10500" width="9.28515625" style="117" customWidth="1"/>
    <col min="10501" max="10501" width="0" style="117" hidden="1" customWidth="1"/>
    <col min="10502" max="10502" width="9.28515625" style="117" customWidth="1"/>
    <col min="10503" max="10742" width="9.140625" style="117"/>
    <col min="10743" max="10743" width="43.5703125" style="117" customWidth="1"/>
    <col min="10744" max="10744" width="8.85546875" style="117" customWidth="1"/>
    <col min="10745" max="10747" width="0" style="117" hidden="1" customWidth="1"/>
    <col min="10748" max="10748" width="9" style="117" customWidth="1"/>
    <col min="10749" max="10751" width="0" style="117" hidden="1" customWidth="1"/>
    <col min="10752" max="10752" width="9.140625" style="117" customWidth="1"/>
    <col min="10753" max="10755" width="0" style="117" hidden="1" customWidth="1"/>
    <col min="10756" max="10756" width="9.28515625" style="117" customWidth="1"/>
    <col min="10757" max="10757" width="0" style="117" hidden="1" customWidth="1"/>
    <col min="10758" max="10758" width="9.28515625" style="117" customWidth="1"/>
    <col min="10759" max="10998" width="9.140625" style="117"/>
    <col min="10999" max="10999" width="43.5703125" style="117" customWidth="1"/>
    <col min="11000" max="11000" width="8.85546875" style="117" customWidth="1"/>
    <col min="11001" max="11003" width="0" style="117" hidden="1" customWidth="1"/>
    <col min="11004" max="11004" width="9" style="117" customWidth="1"/>
    <col min="11005" max="11007" width="0" style="117" hidden="1" customWidth="1"/>
    <col min="11008" max="11008" width="9.140625" style="117" customWidth="1"/>
    <col min="11009" max="11011" width="0" style="117" hidden="1" customWidth="1"/>
    <col min="11012" max="11012" width="9.28515625" style="117" customWidth="1"/>
    <col min="11013" max="11013" width="0" style="117" hidden="1" customWidth="1"/>
    <col min="11014" max="11014" width="9.28515625" style="117" customWidth="1"/>
    <col min="11015" max="11254" width="9.140625" style="117"/>
    <col min="11255" max="11255" width="43.5703125" style="117" customWidth="1"/>
    <col min="11256" max="11256" width="8.85546875" style="117" customWidth="1"/>
    <col min="11257" max="11259" width="0" style="117" hidden="1" customWidth="1"/>
    <col min="11260" max="11260" width="9" style="117" customWidth="1"/>
    <col min="11261" max="11263" width="0" style="117" hidden="1" customWidth="1"/>
    <col min="11264" max="11264" width="9.140625" style="117" customWidth="1"/>
    <col min="11265" max="11267" width="0" style="117" hidden="1" customWidth="1"/>
    <col min="11268" max="11268" width="9.28515625" style="117" customWidth="1"/>
    <col min="11269" max="11269" width="0" style="117" hidden="1" customWidth="1"/>
    <col min="11270" max="11270" width="9.28515625" style="117" customWidth="1"/>
    <col min="11271" max="11510" width="9.140625" style="117"/>
    <col min="11511" max="11511" width="43.5703125" style="117" customWidth="1"/>
    <col min="11512" max="11512" width="8.85546875" style="117" customWidth="1"/>
    <col min="11513" max="11515" width="0" style="117" hidden="1" customWidth="1"/>
    <col min="11516" max="11516" width="9" style="117" customWidth="1"/>
    <col min="11517" max="11519" width="0" style="117" hidden="1" customWidth="1"/>
    <col min="11520" max="11520" width="9.140625" style="117" customWidth="1"/>
    <col min="11521" max="11523" width="0" style="117" hidden="1" customWidth="1"/>
    <col min="11524" max="11524" width="9.28515625" style="117" customWidth="1"/>
    <col min="11525" max="11525" width="0" style="117" hidden="1" customWidth="1"/>
    <col min="11526" max="11526" width="9.28515625" style="117" customWidth="1"/>
    <col min="11527" max="11766" width="9.140625" style="117"/>
    <col min="11767" max="11767" width="43.5703125" style="117" customWidth="1"/>
    <col min="11768" max="11768" width="8.85546875" style="117" customWidth="1"/>
    <col min="11769" max="11771" width="0" style="117" hidden="1" customWidth="1"/>
    <col min="11772" max="11772" width="9" style="117" customWidth="1"/>
    <col min="11773" max="11775" width="0" style="117" hidden="1" customWidth="1"/>
    <col min="11776" max="11776" width="9.140625" style="117" customWidth="1"/>
    <col min="11777" max="11779" width="0" style="117" hidden="1" customWidth="1"/>
    <col min="11780" max="11780" width="9.28515625" style="117" customWidth="1"/>
    <col min="11781" max="11781" width="0" style="117" hidden="1" customWidth="1"/>
    <col min="11782" max="11782" width="9.28515625" style="117" customWidth="1"/>
    <col min="11783" max="12022" width="9.140625" style="117"/>
    <col min="12023" max="12023" width="43.5703125" style="117" customWidth="1"/>
    <col min="12024" max="12024" width="8.85546875" style="117" customWidth="1"/>
    <col min="12025" max="12027" width="0" style="117" hidden="1" customWidth="1"/>
    <col min="12028" max="12028" width="9" style="117" customWidth="1"/>
    <col min="12029" max="12031" width="0" style="117" hidden="1" customWidth="1"/>
    <col min="12032" max="12032" width="9.140625" style="117" customWidth="1"/>
    <col min="12033" max="12035" width="0" style="117" hidden="1" customWidth="1"/>
    <col min="12036" max="12036" width="9.28515625" style="117" customWidth="1"/>
    <col min="12037" max="12037" width="0" style="117" hidden="1" customWidth="1"/>
    <col min="12038" max="12038" width="9.28515625" style="117" customWidth="1"/>
    <col min="12039" max="12278" width="9.140625" style="117"/>
    <col min="12279" max="12279" width="43.5703125" style="117" customWidth="1"/>
    <col min="12280" max="12280" width="8.85546875" style="117" customWidth="1"/>
    <col min="12281" max="12283" width="0" style="117" hidden="1" customWidth="1"/>
    <col min="12284" max="12284" width="9" style="117" customWidth="1"/>
    <col min="12285" max="12287" width="0" style="117" hidden="1" customWidth="1"/>
    <col min="12288" max="12288" width="9.140625" style="117" customWidth="1"/>
    <col min="12289" max="12291" width="0" style="117" hidden="1" customWidth="1"/>
    <col min="12292" max="12292" width="9.28515625" style="117" customWidth="1"/>
    <col min="12293" max="12293" width="0" style="117" hidden="1" customWidth="1"/>
    <col min="12294" max="12294" width="9.28515625" style="117" customWidth="1"/>
    <col min="12295" max="12534" width="9.140625" style="117"/>
    <col min="12535" max="12535" width="43.5703125" style="117" customWidth="1"/>
    <col min="12536" max="12536" width="8.85546875" style="117" customWidth="1"/>
    <col min="12537" max="12539" width="0" style="117" hidden="1" customWidth="1"/>
    <col min="12540" max="12540" width="9" style="117" customWidth="1"/>
    <col min="12541" max="12543" width="0" style="117" hidden="1" customWidth="1"/>
    <col min="12544" max="12544" width="9.140625" style="117" customWidth="1"/>
    <col min="12545" max="12547" width="0" style="117" hidden="1" customWidth="1"/>
    <col min="12548" max="12548" width="9.28515625" style="117" customWidth="1"/>
    <col min="12549" max="12549" width="0" style="117" hidden="1" customWidth="1"/>
    <col min="12550" max="12550" width="9.28515625" style="117" customWidth="1"/>
    <col min="12551" max="12790" width="9.140625" style="117"/>
    <col min="12791" max="12791" width="43.5703125" style="117" customWidth="1"/>
    <col min="12792" max="12792" width="8.85546875" style="117" customWidth="1"/>
    <col min="12793" max="12795" width="0" style="117" hidden="1" customWidth="1"/>
    <col min="12796" max="12796" width="9" style="117" customWidth="1"/>
    <col min="12797" max="12799" width="0" style="117" hidden="1" customWidth="1"/>
    <col min="12800" max="12800" width="9.140625" style="117" customWidth="1"/>
    <col min="12801" max="12803" width="0" style="117" hidden="1" customWidth="1"/>
    <col min="12804" max="12804" width="9.28515625" style="117" customWidth="1"/>
    <col min="12805" max="12805" width="0" style="117" hidden="1" customWidth="1"/>
    <col min="12806" max="12806" width="9.28515625" style="117" customWidth="1"/>
    <col min="12807" max="13046" width="9.140625" style="117"/>
    <col min="13047" max="13047" width="43.5703125" style="117" customWidth="1"/>
    <col min="13048" max="13048" width="8.85546875" style="117" customWidth="1"/>
    <col min="13049" max="13051" width="0" style="117" hidden="1" customWidth="1"/>
    <col min="13052" max="13052" width="9" style="117" customWidth="1"/>
    <col min="13053" max="13055" width="0" style="117" hidden="1" customWidth="1"/>
    <col min="13056" max="13056" width="9.140625" style="117" customWidth="1"/>
    <col min="13057" max="13059" width="0" style="117" hidden="1" customWidth="1"/>
    <col min="13060" max="13060" width="9.28515625" style="117" customWidth="1"/>
    <col min="13061" max="13061" width="0" style="117" hidden="1" customWidth="1"/>
    <col min="13062" max="13062" width="9.28515625" style="117" customWidth="1"/>
    <col min="13063" max="13302" width="9.140625" style="117"/>
    <col min="13303" max="13303" width="43.5703125" style="117" customWidth="1"/>
    <col min="13304" max="13304" width="8.85546875" style="117" customWidth="1"/>
    <col min="13305" max="13307" width="0" style="117" hidden="1" customWidth="1"/>
    <col min="13308" max="13308" width="9" style="117" customWidth="1"/>
    <col min="13309" max="13311" width="0" style="117" hidden="1" customWidth="1"/>
    <col min="13312" max="13312" width="9.140625" style="117" customWidth="1"/>
    <col min="13313" max="13315" width="0" style="117" hidden="1" customWidth="1"/>
    <col min="13316" max="13316" width="9.28515625" style="117" customWidth="1"/>
    <col min="13317" max="13317" width="0" style="117" hidden="1" customWidth="1"/>
    <col min="13318" max="13318" width="9.28515625" style="117" customWidth="1"/>
    <col min="13319" max="13558" width="9.140625" style="117"/>
    <col min="13559" max="13559" width="43.5703125" style="117" customWidth="1"/>
    <col min="13560" max="13560" width="8.85546875" style="117" customWidth="1"/>
    <col min="13561" max="13563" width="0" style="117" hidden="1" customWidth="1"/>
    <col min="13564" max="13564" width="9" style="117" customWidth="1"/>
    <col min="13565" max="13567" width="0" style="117" hidden="1" customWidth="1"/>
    <col min="13568" max="13568" width="9.140625" style="117" customWidth="1"/>
    <col min="13569" max="13571" width="0" style="117" hidden="1" customWidth="1"/>
    <col min="13572" max="13572" width="9.28515625" style="117" customWidth="1"/>
    <col min="13573" max="13573" width="0" style="117" hidden="1" customWidth="1"/>
    <col min="13574" max="13574" width="9.28515625" style="117" customWidth="1"/>
    <col min="13575" max="13814" width="9.140625" style="117"/>
    <col min="13815" max="13815" width="43.5703125" style="117" customWidth="1"/>
    <col min="13816" max="13816" width="8.85546875" style="117" customWidth="1"/>
    <col min="13817" max="13819" width="0" style="117" hidden="1" customWidth="1"/>
    <col min="13820" max="13820" width="9" style="117" customWidth="1"/>
    <col min="13821" max="13823" width="0" style="117" hidden="1" customWidth="1"/>
    <col min="13824" max="13824" width="9.140625" style="117" customWidth="1"/>
    <col min="13825" max="13827" width="0" style="117" hidden="1" customWidth="1"/>
    <col min="13828" max="13828" width="9.28515625" style="117" customWidth="1"/>
    <col min="13829" max="13829" width="0" style="117" hidden="1" customWidth="1"/>
    <col min="13830" max="13830" width="9.28515625" style="117" customWidth="1"/>
    <col min="13831" max="14070" width="9.140625" style="117"/>
    <col min="14071" max="14071" width="43.5703125" style="117" customWidth="1"/>
    <col min="14072" max="14072" width="8.85546875" style="117" customWidth="1"/>
    <col min="14073" max="14075" width="0" style="117" hidden="1" customWidth="1"/>
    <col min="14076" max="14076" width="9" style="117" customWidth="1"/>
    <col min="14077" max="14079" width="0" style="117" hidden="1" customWidth="1"/>
    <col min="14080" max="14080" width="9.140625" style="117" customWidth="1"/>
    <col min="14081" max="14083" width="0" style="117" hidden="1" customWidth="1"/>
    <col min="14084" max="14084" width="9.28515625" style="117" customWidth="1"/>
    <col min="14085" max="14085" width="0" style="117" hidden="1" customWidth="1"/>
    <col min="14086" max="14086" width="9.28515625" style="117" customWidth="1"/>
    <col min="14087" max="14326" width="9.140625" style="117"/>
    <col min="14327" max="14327" width="43.5703125" style="117" customWidth="1"/>
    <col min="14328" max="14328" width="8.85546875" style="117" customWidth="1"/>
    <col min="14329" max="14331" width="0" style="117" hidden="1" customWidth="1"/>
    <col min="14332" max="14332" width="9" style="117" customWidth="1"/>
    <col min="14333" max="14335" width="0" style="117" hidden="1" customWidth="1"/>
    <col min="14336" max="14336" width="9.140625" style="117" customWidth="1"/>
    <col min="14337" max="14339" width="0" style="117" hidden="1" customWidth="1"/>
    <col min="14340" max="14340" width="9.28515625" style="117" customWidth="1"/>
    <col min="14341" max="14341" width="0" style="117" hidden="1" customWidth="1"/>
    <col min="14342" max="14342" width="9.28515625" style="117" customWidth="1"/>
    <col min="14343" max="14582" width="9.140625" style="117"/>
    <col min="14583" max="14583" width="43.5703125" style="117" customWidth="1"/>
    <col min="14584" max="14584" width="8.85546875" style="117" customWidth="1"/>
    <col min="14585" max="14587" width="0" style="117" hidden="1" customWidth="1"/>
    <col min="14588" max="14588" width="9" style="117" customWidth="1"/>
    <col min="14589" max="14591" width="0" style="117" hidden="1" customWidth="1"/>
    <col min="14592" max="14592" width="9.140625" style="117" customWidth="1"/>
    <col min="14593" max="14595" width="0" style="117" hidden="1" customWidth="1"/>
    <col min="14596" max="14596" width="9.28515625" style="117" customWidth="1"/>
    <col min="14597" max="14597" width="0" style="117" hidden="1" customWidth="1"/>
    <col min="14598" max="14598" width="9.28515625" style="117" customWidth="1"/>
    <col min="14599" max="14838" width="9.140625" style="117"/>
    <col min="14839" max="14839" width="43.5703125" style="117" customWidth="1"/>
    <col min="14840" max="14840" width="8.85546875" style="117" customWidth="1"/>
    <col min="14841" max="14843" width="0" style="117" hidden="1" customWidth="1"/>
    <col min="14844" max="14844" width="9" style="117" customWidth="1"/>
    <col min="14845" max="14847" width="0" style="117" hidden="1" customWidth="1"/>
    <col min="14848" max="14848" width="9.140625" style="117" customWidth="1"/>
    <col min="14849" max="14851" width="0" style="117" hidden="1" customWidth="1"/>
    <col min="14852" max="14852" width="9.28515625" style="117" customWidth="1"/>
    <col min="14853" max="14853" width="0" style="117" hidden="1" customWidth="1"/>
    <col min="14854" max="14854" width="9.28515625" style="117" customWidth="1"/>
    <col min="14855" max="15094" width="9.140625" style="117"/>
    <col min="15095" max="15095" width="43.5703125" style="117" customWidth="1"/>
    <col min="15096" max="15096" width="8.85546875" style="117" customWidth="1"/>
    <col min="15097" max="15099" width="0" style="117" hidden="1" customWidth="1"/>
    <col min="15100" max="15100" width="9" style="117" customWidth="1"/>
    <col min="15101" max="15103" width="0" style="117" hidden="1" customWidth="1"/>
    <col min="15104" max="15104" width="9.140625" style="117" customWidth="1"/>
    <col min="15105" max="15107" width="0" style="117" hidden="1" customWidth="1"/>
    <col min="15108" max="15108" width="9.28515625" style="117" customWidth="1"/>
    <col min="15109" max="15109" width="0" style="117" hidden="1" customWidth="1"/>
    <col min="15110" max="15110" width="9.28515625" style="117" customWidth="1"/>
    <col min="15111" max="15350" width="9.140625" style="117"/>
    <col min="15351" max="15351" width="43.5703125" style="117" customWidth="1"/>
    <col min="15352" max="15352" width="8.85546875" style="117" customWidth="1"/>
    <col min="15353" max="15355" width="0" style="117" hidden="1" customWidth="1"/>
    <col min="15356" max="15356" width="9" style="117" customWidth="1"/>
    <col min="15357" max="15359" width="0" style="117" hidden="1" customWidth="1"/>
    <col min="15360" max="15360" width="9.140625" style="117" customWidth="1"/>
    <col min="15361" max="15363" width="0" style="117" hidden="1" customWidth="1"/>
    <col min="15364" max="15364" width="9.28515625" style="117" customWidth="1"/>
    <col min="15365" max="15365" width="0" style="117" hidden="1" customWidth="1"/>
    <col min="15366" max="15366" width="9.28515625" style="117" customWidth="1"/>
    <col min="15367" max="15606" width="9.140625" style="117"/>
    <col min="15607" max="15607" width="43.5703125" style="117" customWidth="1"/>
    <col min="15608" max="15608" width="8.85546875" style="117" customWidth="1"/>
    <col min="15609" max="15611" width="0" style="117" hidden="1" customWidth="1"/>
    <col min="15612" max="15612" width="9" style="117" customWidth="1"/>
    <col min="15613" max="15615" width="0" style="117" hidden="1" customWidth="1"/>
    <col min="15616" max="15616" width="9.140625" style="117" customWidth="1"/>
    <col min="15617" max="15619" width="0" style="117" hidden="1" customWidth="1"/>
    <col min="15620" max="15620" width="9.28515625" style="117" customWidth="1"/>
    <col min="15621" max="15621" width="0" style="117" hidden="1" customWidth="1"/>
    <col min="15622" max="15622" width="9.28515625" style="117" customWidth="1"/>
    <col min="15623" max="15862" width="9.140625" style="117"/>
    <col min="15863" max="15863" width="43.5703125" style="117" customWidth="1"/>
    <col min="15864" max="15864" width="8.85546875" style="117" customWidth="1"/>
    <col min="15865" max="15867" width="0" style="117" hidden="1" customWidth="1"/>
    <col min="15868" max="15868" width="9" style="117" customWidth="1"/>
    <col min="15869" max="15871" width="0" style="117" hidden="1" customWidth="1"/>
    <col min="15872" max="15872" width="9.140625" style="117" customWidth="1"/>
    <col min="15873" max="15875" width="0" style="117" hidden="1" customWidth="1"/>
    <col min="15876" max="15876" width="9.28515625" style="117" customWidth="1"/>
    <col min="15877" max="15877" width="0" style="117" hidden="1" customWidth="1"/>
    <col min="15878" max="15878" width="9.28515625" style="117" customWidth="1"/>
    <col min="15879" max="16118" width="9.140625" style="117"/>
    <col min="16119" max="16119" width="43.5703125" style="117" customWidth="1"/>
    <col min="16120" max="16120" width="8.85546875" style="117" customWidth="1"/>
    <col min="16121" max="16123" width="0" style="117" hidden="1" customWidth="1"/>
    <col min="16124" max="16124" width="9" style="117" customWidth="1"/>
    <col min="16125" max="16127" width="0" style="117" hidden="1" customWidth="1"/>
    <col min="16128" max="16128" width="9.140625" style="117" customWidth="1"/>
    <col min="16129" max="16131" width="0" style="117" hidden="1" customWidth="1"/>
    <col min="16132" max="16132" width="9.28515625" style="117" customWidth="1"/>
    <col min="16133" max="16133" width="0" style="117" hidden="1" customWidth="1"/>
    <col min="16134" max="16134" width="9.28515625" style="117" customWidth="1"/>
    <col min="16135" max="16384" width="9.140625" style="117"/>
  </cols>
  <sheetData>
    <row r="1" spans="1:13" s="6" customFormat="1" ht="12.95" customHeight="1" x14ac:dyDescent="0.2">
      <c r="A1" s="952" t="s">
        <v>1375</v>
      </c>
    </row>
    <row r="2" spans="1:13" s="599" customFormat="1" ht="18.2" customHeight="1" x14ac:dyDescent="0.2">
      <c r="A2" s="734" t="s">
        <v>743</v>
      </c>
    </row>
    <row r="3" spans="1:13" s="62" customFormat="1" ht="21.2" customHeight="1" thickBot="1" x14ac:dyDescent="0.25">
      <c r="A3" s="735" t="s">
        <v>744</v>
      </c>
      <c r="B3" s="100"/>
      <c r="C3" s="100"/>
      <c r="D3" s="100"/>
      <c r="E3" s="100"/>
      <c r="F3" s="100"/>
      <c r="G3" s="100"/>
      <c r="H3" s="100"/>
      <c r="I3" s="100"/>
      <c r="J3" s="100"/>
      <c r="K3" s="100"/>
      <c r="L3" s="100"/>
      <c r="M3" s="100"/>
    </row>
    <row r="4" spans="1:13" s="136" customFormat="1" ht="18" customHeight="1" thickBot="1" x14ac:dyDescent="0.25">
      <c r="A4" s="652"/>
      <c r="B4" s="653">
        <v>2014</v>
      </c>
      <c r="C4" s="653">
        <v>2015</v>
      </c>
      <c r="D4" s="653">
        <v>2016</v>
      </c>
      <c r="E4" s="653">
        <v>2017</v>
      </c>
      <c r="F4" s="653">
        <v>2018</v>
      </c>
      <c r="G4" s="653">
        <v>2019</v>
      </c>
      <c r="H4" s="653">
        <v>2020</v>
      </c>
      <c r="I4" s="653">
        <v>2021</v>
      </c>
      <c r="J4" s="653">
        <v>2022</v>
      </c>
      <c r="K4" s="732">
        <v>2023</v>
      </c>
      <c r="L4" s="653">
        <v>2024</v>
      </c>
      <c r="M4" s="732">
        <v>2025</v>
      </c>
    </row>
    <row r="5" spans="1:13" s="136" customFormat="1" ht="6.75" customHeight="1" x14ac:dyDescent="0.2">
      <c r="A5" s="605"/>
      <c r="K5" s="67"/>
      <c r="L5" s="67"/>
      <c r="M5" s="67"/>
    </row>
    <row r="6" spans="1:13" s="136" customFormat="1" ht="12.95" customHeight="1" x14ac:dyDescent="0.2">
      <c r="A6" s="136" t="s">
        <v>745</v>
      </c>
      <c r="B6" s="93">
        <v>105243.0794</v>
      </c>
      <c r="C6" s="93">
        <v>112114.8358</v>
      </c>
      <c r="D6" s="669">
        <v>107822.9</v>
      </c>
      <c r="E6" s="669">
        <v>122607.3</v>
      </c>
      <c r="F6" s="669">
        <v>146156.5</v>
      </c>
      <c r="G6" s="669">
        <v>170919.6</v>
      </c>
      <c r="H6" s="669">
        <v>187337.4</v>
      </c>
      <c r="I6" s="669">
        <v>211245.3</v>
      </c>
      <c r="J6" s="669">
        <v>238544.5</v>
      </c>
      <c r="K6" s="669">
        <v>301925.90000000002</v>
      </c>
      <c r="L6" s="669">
        <v>393867.2</v>
      </c>
      <c r="M6" s="669">
        <v>574487.69999999995</v>
      </c>
    </row>
    <row r="7" spans="1:13" s="86" customFormat="1" ht="7.5" customHeight="1" x14ac:dyDescent="0.2">
      <c r="B7" s="93"/>
      <c r="C7" s="93"/>
      <c r="D7" s="669"/>
      <c r="E7" s="669"/>
      <c r="F7" s="669"/>
      <c r="G7" s="669"/>
      <c r="H7" s="669"/>
      <c r="I7" s="669"/>
      <c r="J7" s="669"/>
      <c r="K7" s="669"/>
      <c r="L7" s="669"/>
      <c r="M7" s="669"/>
    </row>
    <row r="8" spans="1:13" s="86" customFormat="1" ht="27.6" customHeight="1" x14ac:dyDescent="0.2">
      <c r="A8" s="736" t="s">
        <v>746</v>
      </c>
      <c r="B8" s="95">
        <v>24037.981899999999</v>
      </c>
      <c r="C8" s="95">
        <v>23700.364300000001</v>
      </c>
      <c r="D8" s="737">
        <v>26222.3</v>
      </c>
      <c r="E8" s="737">
        <v>25276.2</v>
      </c>
      <c r="F8" s="737">
        <v>28844.3</v>
      </c>
      <c r="G8" s="737">
        <v>34198.199999999997</v>
      </c>
      <c r="H8" s="737">
        <v>37407.1</v>
      </c>
      <c r="I8" s="737">
        <v>41464.6</v>
      </c>
      <c r="J8" s="737">
        <v>43128.4</v>
      </c>
      <c r="K8" s="737">
        <v>51623.4</v>
      </c>
      <c r="L8" s="737">
        <v>55729.5</v>
      </c>
      <c r="M8" s="737">
        <v>60546.6</v>
      </c>
    </row>
    <row r="9" spans="1:13" s="86" customFormat="1" ht="15" customHeight="1" x14ac:dyDescent="0.2">
      <c r="A9" s="736" t="s">
        <v>101</v>
      </c>
      <c r="B9" s="95">
        <v>18.9755</v>
      </c>
      <c r="C9" s="95">
        <v>15.434200000000001</v>
      </c>
      <c r="D9" s="737">
        <v>15.6</v>
      </c>
      <c r="E9" s="737">
        <v>48.9</v>
      </c>
      <c r="F9" s="737">
        <v>39.4</v>
      </c>
      <c r="G9" s="737">
        <v>90.2</v>
      </c>
      <c r="H9" s="737">
        <v>87.8</v>
      </c>
      <c r="I9" s="737">
        <v>29</v>
      </c>
      <c r="J9" s="737">
        <v>8.6999999999999993</v>
      </c>
      <c r="K9" s="737">
        <v>7.7</v>
      </c>
      <c r="L9" s="737">
        <v>7.3</v>
      </c>
      <c r="M9" s="737">
        <v>6.9</v>
      </c>
    </row>
    <row r="10" spans="1:13" s="86" customFormat="1" ht="15" customHeight="1" x14ac:dyDescent="0.2">
      <c r="A10" s="736" t="s">
        <v>747</v>
      </c>
      <c r="B10" s="95">
        <v>5994.6442999999999</v>
      </c>
      <c r="C10" s="95">
        <v>5706.5039999999999</v>
      </c>
      <c r="D10" s="737">
        <v>7757.2</v>
      </c>
      <c r="E10" s="737">
        <v>8896.5</v>
      </c>
      <c r="F10" s="737">
        <v>9976.7000000000007</v>
      </c>
      <c r="G10" s="737">
        <v>11269.8</v>
      </c>
      <c r="H10" s="737">
        <v>13179.5</v>
      </c>
      <c r="I10" s="737">
        <v>12016.5</v>
      </c>
      <c r="J10" s="737">
        <v>12223.9</v>
      </c>
      <c r="K10" s="737">
        <v>11170</v>
      </c>
      <c r="L10" s="737">
        <v>12342.8</v>
      </c>
      <c r="M10" s="737">
        <v>13363.5</v>
      </c>
    </row>
    <row r="11" spans="1:13" s="86" customFormat="1" ht="27.2" customHeight="1" x14ac:dyDescent="0.2">
      <c r="A11" s="736" t="s">
        <v>388</v>
      </c>
      <c r="B11" s="95">
        <v>377.053</v>
      </c>
      <c r="C11" s="95">
        <v>1833.3495</v>
      </c>
      <c r="D11" s="737">
        <v>1104.7</v>
      </c>
      <c r="E11" s="737">
        <v>1653.3</v>
      </c>
      <c r="F11" s="737">
        <v>1836.5</v>
      </c>
      <c r="G11" s="737">
        <v>1888.4</v>
      </c>
      <c r="H11" s="737">
        <v>2455.8000000000002</v>
      </c>
      <c r="I11" s="737">
        <v>2083.5</v>
      </c>
      <c r="J11" s="737">
        <v>2017.5</v>
      </c>
      <c r="K11" s="737">
        <v>3069.3</v>
      </c>
      <c r="L11" s="737">
        <v>1771.2</v>
      </c>
      <c r="M11" s="737">
        <v>5066.2</v>
      </c>
    </row>
    <row r="12" spans="1:13" s="86" customFormat="1" ht="27.2" customHeight="1" x14ac:dyDescent="0.2">
      <c r="A12" s="736" t="s">
        <v>81</v>
      </c>
      <c r="B12" s="95">
        <v>3.6214</v>
      </c>
      <c r="C12" s="119" t="s">
        <v>33</v>
      </c>
      <c r="D12" s="69" t="s">
        <v>33</v>
      </c>
      <c r="E12" s="69" t="s">
        <v>33</v>
      </c>
      <c r="F12" s="69" t="s">
        <v>33</v>
      </c>
      <c r="G12" s="69">
        <v>12.9</v>
      </c>
      <c r="H12" s="69" t="s">
        <v>33</v>
      </c>
      <c r="I12" s="69" t="s">
        <v>33</v>
      </c>
      <c r="J12" s="69">
        <v>0.8</v>
      </c>
      <c r="K12" s="69">
        <v>1.6</v>
      </c>
      <c r="L12" s="69">
        <v>1</v>
      </c>
      <c r="M12" s="69">
        <v>3.9</v>
      </c>
    </row>
    <row r="13" spans="1:13" s="86" customFormat="1" ht="15" customHeight="1" x14ac:dyDescent="0.2">
      <c r="A13" s="736" t="s">
        <v>24</v>
      </c>
      <c r="B13" s="95">
        <v>6081.3132000000005</v>
      </c>
      <c r="C13" s="95">
        <v>6590.7878999999994</v>
      </c>
      <c r="D13" s="737">
        <v>7075.9</v>
      </c>
      <c r="E13" s="737">
        <v>9326.6</v>
      </c>
      <c r="F13" s="737">
        <v>13033.5</v>
      </c>
      <c r="G13" s="737">
        <v>16567.400000000001</v>
      </c>
      <c r="H13" s="737">
        <v>16373.7</v>
      </c>
      <c r="I13" s="737">
        <v>16038.6</v>
      </c>
      <c r="J13" s="737">
        <v>15447.5</v>
      </c>
      <c r="K13" s="737">
        <v>14661.5</v>
      </c>
      <c r="L13" s="737">
        <v>16598.099999999999</v>
      </c>
      <c r="M13" s="737">
        <v>20565</v>
      </c>
    </row>
    <row r="14" spans="1:13" s="86" customFormat="1" ht="27.2" customHeight="1" x14ac:dyDescent="0.2">
      <c r="A14" s="736" t="s">
        <v>748</v>
      </c>
      <c r="B14" s="95">
        <v>34163.635199999997</v>
      </c>
      <c r="C14" s="95">
        <v>35646.659</v>
      </c>
      <c r="D14" s="737">
        <v>31509.1</v>
      </c>
      <c r="E14" s="737">
        <v>33427.1</v>
      </c>
      <c r="F14" s="737">
        <v>37862.800000000003</v>
      </c>
      <c r="G14" s="737">
        <v>40827</v>
      </c>
      <c r="H14" s="737">
        <v>44653.4</v>
      </c>
      <c r="I14" s="737">
        <v>54897</v>
      </c>
      <c r="J14" s="737">
        <v>61756.3</v>
      </c>
      <c r="K14" s="737">
        <v>78970.2</v>
      </c>
      <c r="L14" s="737">
        <v>97274.1</v>
      </c>
      <c r="M14" s="737">
        <v>131377.29999999999</v>
      </c>
    </row>
    <row r="15" spans="1:13" s="86" customFormat="1" ht="15" customHeight="1" x14ac:dyDescent="0.2">
      <c r="A15" s="736" t="s">
        <v>82</v>
      </c>
      <c r="B15" s="95">
        <v>2085.9840999999997</v>
      </c>
      <c r="C15" s="95">
        <v>2052.4011999999998</v>
      </c>
      <c r="D15" s="737">
        <v>1827.3</v>
      </c>
      <c r="E15" s="737">
        <v>2318.3000000000002</v>
      </c>
      <c r="F15" s="737">
        <v>3344.1</v>
      </c>
      <c r="G15" s="737">
        <v>4032.6</v>
      </c>
      <c r="H15" s="737">
        <v>4239.8999999999996</v>
      </c>
      <c r="I15" s="737">
        <v>4571.3999999999996</v>
      </c>
      <c r="J15" s="737">
        <v>6938.5</v>
      </c>
      <c r="K15" s="737">
        <v>10067.200000000001</v>
      </c>
      <c r="L15" s="737">
        <v>12049.2</v>
      </c>
      <c r="M15" s="737">
        <v>17830.099999999999</v>
      </c>
    </row>
    <row r="16" spans="1:13" s="86" customFormat="1" ht="15" customHeight="1" x14ac:dyDescent="0.2">
      <c r="A16" s="736" t="s">
        <v>749</v>
      </c>
      <c r="B16" s="95">
        <v>423.21690000000001</v>
      </c>
      <c r="C16" s="95">
        <v>730.69429999999988</v>
      </c>
      <c r="D16" s="737">
        <v>695.6</v>
      </c>
      <c r="E16" s="737">
        <v>1072.2</v>
      </c>
      <c r="F16" s="737">
        <v>1185.8</v>
      </c>
      <c r="G16" s="737">
        <v>1206</v>
      </c>
      <c r="H16" s="737">
        <v>1124.9000000000001</v>
      </c>
      <c r="I16" s="737">
        <v>1052</v>
      </c>
      <c r="J16" s="737">
        <v>893.4</v>
      </c>
      <c r="K16" s="737">
        <v>1363.8</v>
      </c>
      <c r="L16" s="737">
        <v>1294.8</v>
      </c>
      <c r="M16" s="737">
        <v>1293.2</v>
      </c>
    </row>
    <row r="17" spans="1:13" s="86" customFormat="1" ht="15" customHeight="1" x14ac:dyDescent="0.2">
      <c r="A17" s="736" t="s">
        <v>26</v>
      </c>
      <c r="B17" s="95">
        <v>1.4418</v>
      </c>
      <c r="C17" s="95">
        <v>5.0453000000000001</v>
      </c>
      <c r="D17" s="737">
        <v>9.1</v>
      </c>
      <c r="E17" s="737">
        <v>3.7</v>
      </c>
      <c r="F17" s="737">
        <v>5.8</v>
      </c>
      <c r="G17" s="737">
        <v>6.7</v>
      </c>
      <c r="H17" s="737">
        <v>4.4000000000000004</v>
      </c>
      <c r="I17" s="737">
        <v>3.2</v>
      </c>
      <c r="J17" s="737">
        <v>0.3</v>
      </c>
      <c r="K17" s="737">
        <v>0.1</v>
      </c>
      <c r="L17" s="737">
        <v>1</v>
      </c>
      <c r="M17" s="69" t="s">
        <v>33</v>
      </c>
    </row>
    <row r="18" spans="1:13" s="86" customFormat="1" ht="15" customHeight="1" x14ac:dyDescent="0.2">
      <c r="A18" s="736" t="s">
        <v>27</v>
      </c>
      <c r="B18" s="95">
        <v>29.272399999999998</v>
      </c>
      <c r="C18" s="95">
        <v>59.156999999999996</v>
      </c>
      <c r="D18" s="737">
        <v>100.8</v>
      </c>
      <c r="E18" s="737">
        <v>150.69999999999999</v>
      </c>
      <c r="F18" s="737">
        <v>149.30000000000001</v>
      </c>
      <c r="G18" s="737">
        <v>268.8</v>
      </c>
      <c r="H18" s="737">
        <v>277.3</v>
      </c>
      <c r="I18" s="737">
        <v>373.1</v>
      </c>
      <c r="J18" s="737">
        <v>161.80000000000001</v>
      </c>
      <c r="K18" s="737">
        <v>96.9</v>
      </c>
      <c r="L18" s="737">
        <v>46</v>
      </c>
      <c r="M18" s="737">
        <v>25</v>
      </c>
    </row>
    <row r="19" spans="1:13" s="86" customFormat="1" ht="15" customHeight="1" x14ac:dyDescent="0.2">
      <c r="A19" s="736" t="s">
        <v>28</v>
      </c>
      <c r="B19" s="95">
        <v>64.015799999999999</v>
      </c>
      <c r="C19" s="95">
        <v>46.251100000000001</v>
      </c>
      <c r="D19" s="737">
        <v>69.599999999999994</v>
      </c>
      <c r="E19" s="737">
        <v>82.5</v>
      </c>
      <c r="F19" s="737">
        <v>128.6</v>
      </c>
      <c r="G19" s="737">
        <v>187.5</v>
      </c>
      <c r="H19" s="737">
        <v>230</v>
      </c>
      <c r="I19" s="737">
        <v>293.5</v>
      </c>
      <c r="J19" s="737">
        <v>197.3</v>
      </c>
      <c r="K19" s="737">
        <v>365.4</v>
      </c>
      <c r="L19" s="737">
        <v>261.39999999999998</v>
      </c>
      <c r="M19" s="737">
        <v>37.799999999999997</v>
      </c>
    </row>
    <row r="20" spans="1:13" s="86" customFormat="1" ht="15" customHeight="1" x14ac:dyDescent="0.2">
      <c r="A20" s="736" t="s">
        <v>84</v>
      </c>
      <c r="B20" s="95">
        <v>902.90170000000001</v>
      </c>
      <c r="C20" s="95">
        <v>894.10189999999989</v>
      </c>
      <c r="D20" s="737">
        <v>839.8</v>
      </c>
      <c r="E20" s="737">
        <v>1269.5999999999999</v>
      </c>
      <c r="F20" s="737">
        <v>1297.5</v>
      </c>
      <c r="G20" s="737">
        <v>1457.5</v>
      </c>
      <c r="H20" s="737">
        <v>1428.2</v>
      </c>
      <c r="I20" s="737">
        <v>1273.9000000000001</v>
      </c>
      <c r="J20" s="737">
        <v>911.5</v>
      </c>
      <c r="K20" s="737">
        <v>824</v>
      </c>
      <c r="L20" s="737">
        <v>572.1</v>
      </c>
      <c r="M20" s="737">
        <v>976.3</v>
      </c>
    </row>
    <row r="21" spans="1:13" s="86" customFormat="1" ht="15" customHeight="1" x14ac:dyDescent="0.2">
      <c r="A21" s="736" t="s">
        <v>86</v>
      </c>
      <c r="B21" s="95">
        <v>47.888599999999997</v>
      </c>
      <c r="C21" s="95">
        <v>53.665699999999994</v>
      </c>
      <c r="D21" s="737">
        <v>62.2</v>
      </c>
      <c r="E21" s="737">
        <v>57.8</v>
      </c>
      <c r="F21" s="737">
        <v>96</v>
      </c>
      <c r="G21" s="737">
        <v>171.1</v>
      </c>
      <c r="H21" s="737">
        <v>293.2</v>
      </c>
      <c r="I21" s="737">
        <v>377.1</v>
      </c>
      <c r="J21" s="737">
        <v>198.5</v>
      </c>
      <c r="K21" s="737">
        <v>183.9</v>
      </c>
      <c r="L21" s="737">
        <v>458.3</v>
      </c>
      <c r="M21" s="737">
        <v>497</v>
      </c>
    </row>
    <row r="22" spans="1:13" s="86" customFormat="1" ht="27.2" customHeight="1" x14ac:dyDescent="0.2">
      <c r="A22" s="736" t="s">
        <v>750</v>
      </c>
      <c r="B22" s="95">
        <v>75.202299999999994</v>
      </c>
      <c r="C22" s="95">
        <v>150.3818</v>
      </c>
      <c r="D22" s="737">
        <v>316.7</v>
      </c>
      <c r="E22" s="737">
        <v>437.1</v>
      </c>
      <c r="F22" s="737">
        <v>508.3</v>
      </c>
      <c r="G22" s="737">
        <v>559.4</v>
      </c>
      <c r="H22" s="737">
        <v>816.3</v>
      </c>
      <c r="I22" s="737">
        <v>609.5</v>
      </c>
      <c r="J22" s="737">
        <v>397.3</v>
      </c>
      <c r="K22" s="737">
        <v>972.3</v>
      </c>
      <c r="L22" s="737">
        <v>783.1</v>
      </c>
      <c r="M22" s="737">
        <v>775.7</v>
      </c>
    </row>
    <row r="23" spans="1:13" s="86" customFormat="1" ht="15" customHeight="1" x14ac:dyDescent="0.2">
      <c r="A23" s="736" t="s">
        <v>751</v>
      </c>
      <c r="B23" s="95">
        <v>8676.724400000001</v>
      </c>
      <c r="C23" s="95">
        <v>9503.1940999999988</v>
      </c>
      <c r="D23" s="737">
        <v>8525.5</v>
      </c>
      <c r="E23" s="737">
        <v>10497.9</v>
      </c>
      <c r="F23" s="737">
        <v>12324.5</v>
      </c>
      <c r="G23" s="737">
        <v>15802.3</v>
      </c>
      <c r="H23" s="737">
        <v>18011.2</v>
      </c>
      <c r="I23" s="737">
        <v>20734.599999999999</v>
      </c>
      <c r="J23" s="737">
        <v>25773.3</v>
      </c>
      <c r="K23" s="737">
        <v>31368.7</v>
      </c>
      <c r="L23" s="737">
        <v>40805.199999999997</v>
      </c>
      <c r="M23" s="737">
        <v>58285.5</v>
      </c>
    </row>
    <row r="24" spans="1:13" s="86" customFormat="1" ht="15" customHeight="1" x14ac:dyDescent="0.2">
      <c r="A24" s="736" t="s">
        <v>752</v>
      </c>
      <c r="B24" s="95">
        <v>10283.791300000001</v>
      </c>
      <c r="C24" s="95">
        <v>10003.109</v>
      </c>
      <c r="D24" s="737">
        <v>9602</v>
      </c>
      <c r="E24" s="737">
        <v>15352</v>
      </c>
      <c r="F24" s="737">
        <v>18406</v>
      </c>
      <c r="G24" s="737">
        <v>23522.6</v>
      </c>
      <c r="H24" s="737">
        <v>24008.7</v>
      </c>
      <c r="I24" s="737">
        <v>33203.1</v>
      </c>
      <c r="J24" s="737">
        <v>47736.2</v>
      </c>
      <c r="K24" s="737">
        <v>74746.2</v>
      </c>
      <c r="L24" s="737">
        <v>122674.3</v>
      </c>
      <c r="M24" s="737">
        <v>210762.8</v>
      </c>
    </row>
    <row r="25" spans="1:13" s="86" customFormat="1" ht="15" customHeight="1" x14ac:dyDescent="0.2">
      <c r="A25" s="736" t="s">
        <v>753</v>
      </c>
      <c r="B25" s="95">
        <v>11975.415599999998</v>
      </c>
      <c r="C25" s="95">
        <v>15123.735500000001</v>
      </c>
      <c r="D25" s="737">
        <v>12089.4</v>
      </c>
      <c r="E25" s="737">
        <v>12737</v>
      </c>
      <c r="F25" s="737">
        <v>17117.5</v>
      </c>
      <c r="G25" s="737">
        <v>18851.2</v>
      </c>
      <c r="H25" s="737">
        <v>22746</v>
      </c>
      <c r="I25" s="737">
        <v>22224.7</v>
      </c>
      <c r="J25" s="737">
        <v>20753.2</v>
      </c>
      <c r="K25" s="737">
        <v>22433.599999999999</v>
      </c>
      <c r="L25" s="737">
        <v>31197.7</v>
      </c>
      <c r="M25" s="737">
        <v>53074.9</v>
      </c>
    </row>
    <row r="26" spans="1:13" s="86" customFormat="1" ht="13.9" customHeight="1" thickBot="1" x14ac:dyDescent="0.25">
      <c r="A26" s="738"/>
      <c r="B26" s="739"/>
      <c r="C26" s="739"/>
      <c r="D26" s="739"/>
      <c r="E26" s="739"/>
      <c r="F26" s="739"/>
      <c r="G26" s="739"/>
      <c r="H26" s="739"/>
      <c r="I26" s="739"/>
      <c r="J26" s="739"/>
      <c r="K26" s="739"/>
      <c r="L26" s="795"/>
      <c r="M26" s="795"/>
    </row>
    <row r="27" spans="1:13" s="86" customFormat="1" ht="5.45" customHeight="1" x14ac:dyDescent="0.2">
      <c r="A27" s="136"/>
    </row>
  </sheetData>
  <hyperlinks>
    <hyperlink ref="A1" location="Мазмуну!A1" display="МАЗМУНУНА  кайтуу" xr:uid="{00000000-0004-0000-A200-000000000000}"/>
  </hyperlinks>
  <pageMargins left="0.98425196850393704" right="0.78740157480314965" top="0.78740157480314965" bottom="0.59055118110236227" header="0.51181102362204722" footer="0.51181102362204722"/>
  <pageSetup paperSize="9" orientation="portrait" horizontalDpi="4294967292"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M76"/>
  <sheetViews>
    <sheetView topLeftCell="A22" workbookViewId="0">
      <selection activeCell="M42" sqref="M42"/>
    </sheetView>
  </sheetViews>
  <sheetFormatPr defaultColWidth="9.140625" defaultRowHeight="12.75" x14ac:dyDescent="0.2"/>
  <cols>
    <col min="1" max="1" width="44.140625" style="117" customWidth="1"/>
    <col min="2" max="2" width="9.42578125" style="117" hidden="1" customWidth="1"/>
    <col min="3" max="6" width="8.85546875" style="117" hidden="1" customWidth="1"/>
    <col min="7" max="8" width="9.85546875" style="117" hidden="1" customWidth="1"/>
    <col min="9" max="13" width="9.85546875" style="117" customWidth="1"/>
    <col min="14" max="247" width="9.140625" style="117"/>
    <col min="248" max="248" width="40.140625" style="117" customWidth="1"/>
    <col min="249" max="249" width="9.42578125" style="117" customWidth="1"/>
    <col min="250" max="252" width="0" style="117" hidden="1" customWidth="1"/>
    <col min="253" max="253" width="9" style="117" customWidth="1"/>
    <col min="254" max="256" width="0" style="117" hidden="1" customWidth="1"/>
    <col min="257" max="257" width="9.28515625" style="117" customWidth="1"/>
    <col min="258" max="260" width="0" style="117" hidden="1" customWidth="1"/>
    <col min="261" max="262" width="8.7109375" style="117" customWidth="1"/>
    <col min="263" max="503" width="9.140625" style="117"/>
    <col min="504" max="504" width="40.140625" style="117" customWidth="1"/>
    <col min="505" max="505" width="9.42578125" style="117" customWidth="1"/>
    <col min="506" max="508" width="0" style="117" hidden="1" customWidth="1"/>
    <col min="509" max="509" width="9" style="117" customWidth="1"/>
    <col min="510" max="512" width="0" style="117" hidden="1" customWidth="1"/>
    <col min="513" max="513" width="9.28515625" style="117" customWidth="1"/>
    <col min="514" max="516" width="0" style="117" hidden="1" customWidth="1"/>
    <col min="517" max="518" width="8.7109375" style="117" customWidth="1"/>
    <col min="519" max="759" width="9.140625" style="117"/>
    <col min="760" max="760" width="40.140625" style="117" customWidth="1"/>
    <col min="761" max="761" width="9.42578125" style="117" customWidth="1"/>
    <col min="762" max="764" width="0" style="117" hidden="1" customWidth="1"/>
    <col min="765" max="765" width="9" style="117" customWidth="1"/>
    <col min="766" max="768" width="0" style="117" hidden="1" customWidth="1"/>
    <col min="769" max="769" width="9.28515625" style="117" customWidth="1"/>
    <col min="770" max="772" width="0" style="117" hidden="1" customWidth="1"/>
    <col min="773" max="774" width="8.7109375" style="117" customWidth="1"/>
    <col min="775" max="1015" width="9.140625" style="117"/>
    <col min="1016" max="1016" width="40.140625" style="117" customWidth="1"/>
    <col min="1017" max="1017" width="9.42578125" style="117" customWidth="1"/>
    <col min="1018" max="1020" width="0" style="117" hidden="1" customWidth="1"/>
    <col min="1021" max="1021" width="9" style="117" customWidth="1"/>
    <col min="1022" max="1024" width="0" style="117" hidden="1" customWidth="1"/>
    <col min="1025" max="1025" width="9.28515625" style="117" customWidth="1"/>
    <col min="1026" max="1028" width="0" style="117" hidden="1" customWidth="1"/>
    <col min="1029" max="1030" width="8.7109375" style="117" customWidth="1"/>
    <col min="1031" max="1271" width="9.140625" style="117"/>
    <col min="1272" max="1272" width="40.140625" style="117" customWidth="1"/>
    <col min="1273" max="1273" width="9.42578125" style="117" customWidth="1"/>
    <col min="1274" max="1276" width="0" style="117" hidden="1" customWidth="1"/>
    <col min="1277" max="1277" width="9" style="117" customWidth="1"/>
    <col min="1278" max="1280" width="0" style="117" hidden="1" customWidth="1"/>
    <col min="1281" max="1281" width="9.28515625" style="117" customWidth="1"/>
    <col min="1282" max="1284" width="0" style="117" hidden="1" customWidth="1"/>
    <col min="1285" max="1286" width="8.7109375" style="117" customWidth="1"/>
    <col min="1287" max="1527" width="9.140625" style="117"/>
    <col min="1528" max="1528" width="40.140625" style="117" customWidth="1"/>
    <col min="1529" max="1529" width="9.42578125" style="117" customWidth="1"/>
    <col min="1530" max="1532" width="0" style="117" hidden="1" customWidth="1"/>
    <col min="1533" max="1533" width="9" style="117" customWidth="1"/>
    <col min="1534" max="1536" width="0" style="117" hidden="1" customWidth="1"/>
    <col min="1537" max="1537" width="9.28515625" style="117" customWidth="1"/>
    <col min="1538" max="1540" width="0" style="117" hidden="1" customWidth="1"/>
    <col min="1541" max="1542" width="8.7109375" style="117" customWidth="1"/>
    <col min="1543" max="1783" width="9.140625" style="117"/>
    <col min="1784" max="1784" width="40.140625" style="117" customWidth="1"/>
    <col min="1785" max="1785" width="9.42578125" style="117" customWidth="1"/>
    <col min="1786" max="1788" width="0" style="117" hidden="1" customWidth="1"/>
    <col min="1789" max="1789" width="9" style="117" customWidth="1"/>
    <col min="1790" max="1792" width="0" style="117" hidden="1" customWidth="1"/>
    <col min="1793" max="1793" width="9.28515625" style="117" customWidth="1"/>
    <col min="1794" max="1796" width="0" style="117" hidden="1" customWidth="1"/>
    <col min="1797" max="1798" width="8.7109375" style="117" customWidth="1"/>
    <col min="1799" max="2039" width="9.140625" style="117"/>
    <col min="2040" max="2040" width="40.140625" style="117" customWidth="1"/>
    <col min="2041" max="2041" width="9.42578125" style="117" customWidth="1"/>
    <col min="2042" max="2044" width="0" style="117" hidden="1" customWidth="1"/>
    <col min="2045" max="2045" width="9" style="117" customWidth="1"/>
    <col min="2046" max="2048" width="0" style="117" hidden="1" customWidth="1"/>
    <col min="2049" max="2049" width="9.28515625" style="117" customWidth="1"/>
    <col min="2050" max="2052" width="0" style="117" hidden="1" customWidth="1"/>
    <col min="2053" max="2054" width="8.7109375" style="117" customWidth="1"/>
    <col min="2055" max="2295" width="9.140625" style="117"/>
    <col min="2296" max="2296" width="40.140625" style="117" customWidth="1"/>
    <col min="2297" max="2297" width="9.42578125" style="117" customWidth="1"/>
    <col min="2298" max="2300" width="0" style="117" hidden="1" customWidth="1"/>
    <col min="2301" max="2301" width="9" style="117" customWidth="1"/>
    <col min="2302" max="2304" width="0" style="117" hidden="1" customWidth="1"/>
    <col min="2305" max="2305" width="9.28515625" style="117" customWidth="1"/>
    <col min="2306" max="2308" width="0" style="117" hidden="1" customWidth="1"/>
    <col min="2309" max="2310" width="8.7109375" style="117" customWidth="1"/>
    <col min="2311" max="2551" width="9.140625" style="117"/>
    <col min="2552" max="2552" width="40.140625" style="117" customWidth="1"/>
    <col min="2553" max="2553" width="9.42578125" style="117" customWidth="1"/>
    <col min="2554" max="2556" width="0" style="117" hidden="1" customWidth="1"/>
    <col min="2557" max="2557" width="9" style="117" customWidth="1"/>
    <col min="2558" max="2560" width="0" style="117" hidden="1" customWidth="1"/>
    <col min="2561" max="2561" width="9.28515625" style="117" customWidth="1"/>
    <col min="2562" max="2564" width="0" style="117" hidden="1" customWidth="1"/>
    <col min="2565" max="2566" width="8.7109375" style="117" customWidth="1"/>
    <col min="2567" max="2807" width="9.140625" style="117"/>
    <col min="2808" max="2808" width="40.140625" style="117" customWidth="1"/>
    <col min="2809" max="2809" width="9.42578125" style="117" customWidth="1"/>
    <col min="2810" max="2812" width="0" style="117" hidden="1" customWidth="1"/>
    <col min="2813" max="2813" width="9" style="117" customWidth="1"/>
    <col min="2814" max="2816" width="0" style="117" hidden="1" customWidth="1"/>
    <col min="2817" max="2817" width="9.28515625" style="117" customWidth="1"/>
    <col min="2818" max="2820" width="0" style="117" hidden="1" customWidth="1"/>
    <col min="2821" max="2822" width="8.7109375" style="117" customWidth="1"/>
    <col min="2823" max="3063" width="9.140625" style="117"/>
    <col min="3064" max="3064" width="40.140625" style="117" customWidth="1"/>
    <col min="3065" max="3065" width="9.42578125" style="117" customWidth="1"/>
    <col min="3066" max="3068" width="0" style="117" hidden="1" customWidth="1"/>
    <col min="3069" max="3069" width="9" style="117" customWidth="1"/>
    <col min="3070" max="3072" width="0" style="117" hidden="1" customWidth="1"/>
    <col min="3073" max="3073" width="9.28515625" style="117" customWidth="1"/>
    <col min="3074" max="3076" width="0" style="117" hidden="1" customWidth="1"/>
    <col min="3077" max="3078" width="8.7109375" style="117" customWidth="1"/>
    <col min="3079" max="3319" width="9.140625" style="117"/>
    <col min="3320" max="3320" width="40.140625" style="117" customWidth="1"/>
    <col min="3321" max="3321" width="9.42578125" style="117" customWidth="1"/>
    <col min="3322" max="3324" width="0" style="117" hidden="1" customWidth="1"/>
    <col min="3325" max="3325" width="9" style="117" customWidth="1"/>
    <col min="3326" max="3328" width="0" style="117" hidden="1" customWidth="1"/>
    <col min="3329" max="3329" width="9.28515625" style="117" customWidth="1"/>
    <col min="3330" max="3332" width="0" style="117" hidden="1" customWidth="1"/>
    <col min="3333" max="3334" width="8.7109375" style="117" customWidth="1"/>
    <col min="3335" max="3575" width="9.140625" style="117"/>
    <col min="3576" max="3576" width="40.140625" style="117" customWidth="1"/>
    <col min="3577" max="3577" width="9.42578125" style="117" customWidth="1"/>
    <col min="3578" max="3580" width="0" style="117" hidden="1" customWidth="1"/>
    <col min="3581" max="3581" width="9" style="117" customWidth="1"/>
    <col min="3582" max="3584" width="0" style="117" hidden="1" customWidth="1"/>
    <col min="3585" max="3585" width="9.28515625" style="117" customWidth="1"/>
    <col min="3586" max="3588" width="0" style="117" hidden="1" customWidth="1"/>
    <col min="3589" max="3590" width="8.7109375" style="117" customWidth="1"/>
    <col min="3591" max="3831" width="9.140625" style="117"/>
    <col min="3832" max="3832" width="40.140625" style="117" customWidth="1"/>
    <col min="3833" max="3833" width="9.42578125" style="117" customWidth="1"/>
    <col min="3834" max="3836" width="0" style="117" hidden="1" customWidth="1"/>
    <col min="3837" max="3837" width="9" style="117" customWidth="1"/>
    <col min="3838" max="3840" width="0" style="117" hidden="1" customWidth="1"/>
    <col min="3841" max="3841" width="9.28515625" style="117" customWidth="1"/>
    <col min="3842" max="3844" width="0" style="117" hidden="1" customWidth="1"/>
    <col min="3845" max="3846" width="8.7109375" style="117" customWidth="1"/>
    <col min="3847" max="4087" width="9.140625" style="117"/>
    <col min="4088" max="4088" width="40.140625" style="117" customWidth="1"/>
    <col min="4089" max="4089" width="9.42578125" style="117" customWidth="1"/>
    <col min="4090" max="4092" width="0" style="117" hidden="1" customWidth="1"/>
    <col min="4093" max="4093" width="9" style="117" customWidth="1"/>
    <col min="4094" max="4096" width="0" style="117" hidden="1" customWidth="1"/>
    <col min="4097" max="4097" width="9.28515625" style="117" customWidth="1"/>
    <col min="4098" max="4100" width="0" style="117" hidden="1" customWidth="1"/>
    <col min="4101" max="4102" width="8.7109375" style="117" customWidth="1"/>
    <col min="4103" max="4343" width="9.140625" style="117"/>
    <col min="4344" max="4344" width="40.140625" style="117" customWidth="1"/>
    <col min="4345" max="4345" width="9.42578125" style="117" customWidth="1"/>
    <col min="4346" max="4348" width="0" style="117" hidden="1" customWidth="1"/>
    <col min="4349" max="4349" width="9" style="117" customWidth="1"/>
    <col min="4350" max="4352" width="0" style="117" hidden="1" customWidth="1"/>
    <col min="4353" max="4353" width="9.28515625" style="117" customWidth="1"/>
    <col min="4354" max="4356" width="0" style="117" hidden="1" customWidth="1"/>
    <col min="4357" max="4358" width="8.7109375" style="117" customWidth="1"/>
    <col min="4359" max="4599" width="9.140625" style="117"/>
    <col min="4600" max="4600" width="40.140625" style="117" customWidth="1"/>
    <col min="4601" max="4601" width="9.42578125" style="117" customWidth="1"/>
    <col min="4602" max="4604" width="0" style="117" hidden="1" customWidth="1"/>
    <col min="4605" max="4605" width="9" style="117" customWidth="1"/>
    <col min="4606" max="4608" width="0" style="117" hidden="1" customWidth="1"/>
    <col min="4609" max="4609" width="9.28515625" style="117" customWidth="1"/>
    <col min="4610" max="4612" width="0" style="117" hidden="1" customWidth="1"/>
    <col min="4613" max="4614" width="8.7109375" style="117" customWidth="1"/>
    <col min="4615" max="4855" width="9.140625" style="117"/>
    <col min="4856" max="4856" width="40.140625" style="117" customWidth="1"/>
    <col min="4857" max="4857" width="9.42578125" style="117" customWidth="1"/>
    <col min="4858" max="4860" width="0" style="117" hidden="1" customWidth="1"/>
    <col min="4861" max="4861" width="9" style="117" customWidth="1"/>
    <col min="4862" max="4864" width="0" style="117" hidden="1" customWidth="1"/>
    <col min="4865" max="4865" width="9.28515625" style="117" customWidth="1"/>
    <col min="4866" max="4868" width="0" style="117" hidden="1" customWidth="1"/>
    <col min="4869" max="4870" width="8.7109375" style="117" customWidth="1"/>
    <col min="4871" max="5111" width="9.140625" style="117"/>
    <col min="5112" max="5112" width="40.140625" style="117" customWidth="1"/>
    <col min="5113" max="5113" width="9.42578125" style="117" customWidth="1"/>
    <col min="5114" max="5116" width="0" style="117" hidden="1" customWidth="1"/>
    <col min="5117" max="5117" width="9" style="117" customWidth="1"/>
    <col min="5118" max="5120" width="0" style="117" hidden="1" customWidth="1"/>
    <col min="5121" max="5121" width="9.28515625" style="117" customWidth="1"/>
    <col min="5122" max="5124" width="0" style="117" hidden="1" customWidth="1"/>
    <col min="5125" max="5126" width="8.7109375" style="117" customWidth="1"/>
    <col min="5127" max="5367" width="9.140625" style="117"/>
    <col min="5368" max="5368" width="40.140625" style="117" customWidth="1"/>
    <col min="5369" max="5369" width="9.42578125" style="117" customWidth="1"/>
    <col min="5370" max="5372" width="0" style="117" hidden="1" customWidth="1"/>
    <col min="5373" max="5373" width="9" style="117" customWidth="1"/>
    <col min="5374" max="5376" width="0" style="117" hidden="1" customWidth="1"/>
    <col min="5377" max="5377" width="9.28515625" style="117" customWidth="1"/>
    <col min="5378" max="5380" width="0" style="117" hidden="1" customWidth="1"/>
    <col min="5381" max="5382" width="8.7109375" style="117" customWidth="1"/>
    <col min="5383" max="5623" width="9.140625" style="117"/>
    <col min="5624" max="5624" width="40.140625" style="117" customWidth="1"/>
    <col min="5625" max="5625" width="9.42578125" style="117" customWidth="1"/>
    <col min="5626" max="5628" width="0" style="117" hidden="1" customWidth="1"/>
    <col min="5629" max="5629" width="9" style="117" customWidth="1"/>
    <col min="5630" max="5632" width="0" style="117" hidden="1" customWidth="1"/>
    <col min="5633" max="5633" width="9.28515625" style="117" customWidth="1"/>
    <col min="5634" max="5636" width="0" style="117" hidden="1" customWidth="1"/>
    <col min="5637" max="5638" width="8.7109375" style="117" customWidth="1"/>
    <col min="5639" max="5879" width="9.140625" style="117"/>
    <col min="5880" max="5880" width="40.140625" style="117" customWidth="1"/>
    <col min="5881" max="5881" width="9.42578125" style="117" customWidth="1"/>
    <col min="5882" max="5884" width="0" style="117" hidden="1" customWidth="1"/>
    <col min="5885" max="5885" width="9" style="117" customWidth="1"/>
    <col min="5886" max="5888" width="0" style="117" hidden="1" customWidth="1"/>
    <col min="5889" max="5889" width="9.28515625" style="117" customWidth="1"/>
    <col min="5890" max="5892" width="0" style="117" hidden="1" customWidth="1"/>
    <col min="5893" max="5894" width="8.7109375" style="117" customWidth="1"/>
    <col min="5895" max="6135" width="9.140625" style="117"/>
    <col min="6136" max="6136" width="40.140625" style="117" customWidth="1"/>
    <col min="6137" max="6137" width="9.42578125" style="117" customWidth="1"/>
    <col min="6138" max="6140" width="0" style="117" hidden="1" customWidth="1"/>
    <col min="6141" max="6141" width="9" style="117" customWidth="1"/>
    <col min="6142" max="6144" width="0" style="117" hidden="1" customWidth="1"/>
    <col min="6145" max="6145" width="9.28515625" style="117" customWidth="1"/>
    <col min="6146" max="6148" width="0" style="117" hidden="1" customWidth="1"/>
    <col min="6149" max="6150" width="8.7109375" style="117" customWidth="1"/>
    <col min="6151" max="6391" width="9.140625" style="117"/>
    <col min="6392" max="6392" width="40.140625" style="117" customWidth="1"/>
    <col min="6393" max="6393" width="9.42578125" style="117" customWidth="1"/>
    <col min="6394" max="6396" width="0" style="117" hidden="1" customWidth="1"/>
    <col min="6397" max="6397" width="9" style="117" customWidth="1"/>
    <col min="6398" max="6400" width="0" style="117" hidden="1" customWidth="1"/>
    <col min="6401" max="6401" width="9.28515625" style="117" customWidth="1"/>
    <col min="6402" max="6404" width="0" style="117" hidden="1" customWidth="1"/>
    <col min="6405" max="6406" width="8.7109375" style="117" customWidth="1"/>
    <col min="6407" max="6647" width="9.140625" style="117"/>
    <col min="6648" max="6648" width="40.140625" style="117" customWidth="1"/>
    <col min="6649" max="6649" width="9.42578125" style="117" customWidth="1"/>
    <col min="6650" max="6652" width="0" style="117" hidden="1" customWidth="1"/>
    <col min="6653" max="6653" width="9" style="117" customWidth="1"/>
    <col min="6654" max="6656" width="0" style="117" hidden="1" customWidth="1"/>
    <col min="6657" max="6657" width="9.28515625" style="117" customWidth="1"/>
    <col min="6658" max="6660" width="0" style="117" hidden="1" customWidth="1"/>
    <col min="6661" max="6662" width="8.7109375" style="117" customWidth="1"/>
    <col min="6663" max="6903" width="9.140625" style="117"/>
    <col min="6904" max="6904" width="40.140625" style="117" customWidth="1"/>
    <col min="6905" max="6905" width="9.42578125" style="117" customWidth="1"/>
    <col min="6906" max="6908" width="0" style="117" hidden="1" customWidth="1"/>
    <col min="6909" max="6909" width="9" style="117" customWidth="1"/>
    <col min="6910" max="6912" width="0" style="117" hidden="1" customWidth="1"/>
    <col min="6913" max="6913" width="9.28515625" style="117" customWidth="1"/>
    <col min="6914" max="6916" width="0" style="117" hidden="1" customWidth="1"/>
    <col min="6917" max="6918" width="8.7109375" style="117" customWidth="1"/>
    <col min="6919" max="7159" width="9.140625" style="117"/>
    <col min="7160" max="7160" width="40.140625" style="117" customWidth="1"/>
    <col min="7161" max="7161" width="9.42578125" style="117" customWidth="1"/>
    <col min="7162" max="7164" width="0" style="117" hidden="1" customWidth="1"/>
    <col min="7165" max="7165" width="9" style="117" customWidth="1"/>
    <col min="7166" max="7168" width="0" style="117" hidden="1" customWidth="1"/>
    <col min="7169" max="7169" width="9.28515625" style="117" customWidth="1"/>
    <col min="7170" max="7172" width="0" style="117" hidden="1" customWidth="1"/>
    <col min="7173" max="7174" width="8.7109375" style="117" customWidth="1"/>
    <col min="7175" max="7415" width="9.140625" style="117"/>
    <col min="7416" max="7416" width="40.140625" style="117" customWidth="1"/>
    <col min="7417" max="7417" width="9.42578125" style="117" customWidth="1"/>
    <col min="7418" max="7420" width="0" style="117" hidden="1" customWidth="1"/>
    <col min="7421" max="7421" width="9" style="117" customWidth="1"/>
    <col min="7422" max="7424" width="0" style="117" hidden="1" customWidth="1"/>
    <col min="7425" max="7425" width="9.28515625" style="117" customWidth="1"/>
    <col min="7426" max="7428" width="0" style="117" hidden="1" customWidth="1"/>
    <col min="7429" max="7430" width="8.7109375" style="117" customWidth="1"/>
    <col min="7431" max="7671" width="9.140625" style="117"/>
    <col min="7672" max="7672" width="40.140625" style="117" customWidth="1"/>
    <col min="7673" max="7673" width="9.42578125" style="117" customWidth="1"/>
    <col min="7674" max="7676" width="0" style="117" hidden="1" customWidth="1"/>
    <col min="7677" max="7677" width="9" style="117" customWidth="1"/>
    <col min="7678" max="7680" width="0" style="117" hidden="1" customWidth="1"/>
    <col min="7681" max="7681" width="9.28515625" style="117" customWidth="1"/>
    <col min="7682" max="7684" width="0" style="117" hidden="1" customWidth="1"/>
    <col min="7685" max="7686" width="8.7109375" style="117" customWidth="1"/>
    <col min="7687" max="7927" width="9.140625" style="117"/>
    <col min="7928" max="7928" width="40.140625" style="117" customWidth="1"/>
    <col min="7929" max="7929" width="9.42578125" style="117" customWidth="1"/>
    <col min="7930" max="7932" width="0" style="117" hidden="1" customWidth="1"/>
    <col min="7933" max="7933" width="9" style="117" customWidth="1"/>
    <col min="7934" max="7936" width="0" style="117" hidden="1" customWidth="1"/>
    <col min="7937" max="7937" width="9.28515625" style="117" customWidth="1"/>
    <col min="7938" max="7940" width="0" style="117" hidden="1" customWidth="1"/>
    <col min="7941" max="7942" width="8.7109375" style="117" customWidth="1"/>
    <col min="7943" max="8183" width="9.140625" style="117"/>
    <col min="8184" max="8184" width="40.140625" style="117" customWidth="1"/>
    <col min="8185" max="8185" width="9.42578125" style="117" customWidth="1"/>
    <col min="8186" max="8188" width="0" style="117" hidden="1" customWidth="1"/>
    <col min="8189" max="8189" width="9" style="117" customWidth="1"/>
    <col min="8190" max="8192" width="0" style="117" hidden="1" customWidth="1"/>
    <col min="8193" max="8193" width="9.28515625" style="117" customWidth="1"/>
    <col min="8194" max="8196" width="0" style="117" hidden="1" customWidth="1"/>
    <col min="8197" max="8198" width="8.7109375" style="117" customWidth="1"/>
    <col min="8199" max="8439" width="9.140625" style="117"/>
    <col min="8440" max="8440" width="40.140625" style="117" customWidth="1"/>
    <col min="8441" max="8441" width="9.42578125" style="117" customWidth="1"/>
    <col min="8442" max="8444" width="0" style="117" hidden="1" customWidth="1"/>
    <col min="8445" max="8445" width="9" style="117" customWidth="1"/>
    <col min="8446" max="8448" width="0" style="117" hidden="1" customWidth="1"/>
    <col min="8449" max="8449" width="9.28515625" style="117" customWidth="1"/>
    <col min="8450" max="8452" width="0" style="117" hidden="1" customWidth="1"/>
    <col min="8453" max="8454" width="8.7109375" style="117" customWidth="1"/>
    <col min="8455" max="8695" width="9.140625" style="117"/>
    <col min="8696" max="8696" width="40.140625" style="117" customWidth="1"/>
    <col min="8697" max="8697" width="9.42578125" style="117" customWidth="1"/>
    <col min="8698" max="8700" width="0" style="117" hidden="1" customWidth="1"/>
    <col min="8701" max="8701" width="9" style="117" customWidth="1"/>
    <col min="8702" max="8704" width="0" style="117" hidden="1" customWidth="1"/>
    <col min="8705" max="8705" width="9.28515625" style="117" customWidth="1"/>
    <col min="8706" max="8708" width="0" style="117" hidden="1" customWidth="1"/>
    <col min="8709" max="8710" width="8.7109375" style="117" customWidth="1"/>
    <col min="8711" max="8951" width="9.140625" style="117"/>
    <col min="8952" max="8952" width="40.140625" style="117" customWidth="1"/>
    <col min="8953" max="8953" width="9.42578125" style="117" customWidth="1"/>
    <col min="8954" max="8956" width="0" style="117" hidden="1" customWidth="1"/>
    <col min="8957" max="8957" width="9" style="117" customWidth="1"/>
    <col min="8958" max="8960" width="0" style="117" hidden="1" customWidth="1"/>
    <col min="8961" max="8961" width="9.28515625" style="117" customWidth="1"/>
    <col min="8962" max="8964" width="0" style="117" hidden="1" customWidth="1"/>
    <col min="8965" max="8966" width="8.7109375" style="117" customWidth="1"/>
    <col min="8967" max="9207" width="9.140625" style="117"/>
    <col min="9208" max="9208" width="40.140625" style="117" customWidth="1"/>
    <col min="9209" max="9209" width="9.42578125" style="117" customWidth="1"/>
    <col min="9210" max="9212" width="0" style="117" hidden="1" customWidth="1"/>
    <col min="9213" max="9213" width="9" style="117" customWidth="1"/>
    <col min="9214" max="9216" width="0" style="117" hidden="1" customWidth="1"/>
    <col min="9217" max="9217" width="9.28515625" style="117" customWidth="1"/>
    <col min="9218" max="9220" width="0" style="117" hidden="1" customWidth="1"/>
    <col min="9221" max="9222" width="8.7109375" style="117" customWidth="1"/>
    <col min="9223" max="9463" width="9.140625" style="117"/>
    <col min="9464" max="9464" width="40.140625" style="117" customWidth="1"/>
    <col min="9465" max="9465" width="9.42578125" style="117" customWidth="1"/>
    <col min="9466" max="9468" width="0" style="117" hidden="1" customWidth="1"/>
    <col min="9469" max="9469" width="9" style="117" customWidth="1"/>
    <col min="9470" max="9472" width="0" style="117" hidden="1" customWidth="1"/>
    <col min="9473" max="9473" width="9.28515625" style="117" customWidth="1"/>
    <col min="9474" max="9476" width="0" style="117" hidden="1" customWidth="1"/>
    <col min="9477" max="9478" width="8.7109375" style="117" customWidth="1"/>
    <col min="9479" max="9719" width="9.140625" style="117"/>
    <col min="9720" max="9720" width="40.140625" style="117" customWidth="1"/>
    <col min="9721" max="9721" width="9.42578125" style="117" customWidth="1"/>
    <col min="9722" max="9724" width="0" style="117" hidden="1" customWidth="1"/>
    <col min="9725" max="9725" width="9" style="117" customWidth="1"/>
    <col min="9726" max="9728" width="0" style="117" hidden="1" customWidth="1"/>
    <col min="9729" max="9729" width="9.28515625" style="117" customWidth="1"/>
    <col min="9730" max="9732" width="0" style="117" hidden="1" customWidth="1"/>
    <col min="9733" max="9734" width="8.7109375" style="117" customWidth="1"/>
    <col min="9735" max="9975" width="9.140625" style="117"/>
    <col min="9976" max="9976" width="40.140625" style="117" customWidth="1"/>
    <col min="9977" max="9977" width="9.42578125" style="117" customWidth="1"/>
    <col min="9978" max="9980" width="0" style="117" hidden="1" customWidth="1"/>
    <col min="9981" max="9981" width="9" style="117" customWidth="1"/>
    <col min="9982" max="9984" width="0" style="117" hidden="1" customWidth="1"/>
    <col min="9985" max="9985" width="9.28515625" style="117" customWidth="1"/>
    <col min="9986" max="9988" width="0" style="117" hidden="1" customWidth="1"/>
    <col min="9989" max="9990" width="8.7109375" style="117" customWidth="1"/>
    <col min="9991" max="10231" width="9.140625" style="117"/>
    <col min="10232" max="10232" width="40.140625" style="117" customWidth="1"/>
    <col min="10233" max="10233" width="9.42578125" style="117" customWidth="1"/>
    <col min="10234" max="10236" width="0" style="117" hidden="1" customWidth="1"/>
    <col min="10237" max="10237" width="9" style="117" customWidth="1"/>
    <col min="10238" max="10240" width="0" style="117" hidden="1" customWidth="1"/>
    <col min="10241" max="10241" width="9.28515625" style="117" customWidth="1"/>
    <col min="10242" max="10244" width="0" style="117" hidden="1" customWidth="1"/>
    <col min="10245" max="10246" width="8.7109375" style="117" customWidth="1"/>
    <col min="10247" max="10487" width="9.140625" style="117"/>
    <col min="10488" max="10488" width="40.140625" style="117" customWidth="1"/>
    <col min="10489" max="10489" width="9.42578125" style="117" customWidth="1"/>
    <col min="10490" max="10492" width="0" style="117" hidden="1" customWidth="1"/>
    <col min="10493" max="10493" width="9" style="117" customWidth="1"/>
    <col min="10494" max="10496" width="0" style="117" hidden="1" customWidth="1"/>
    <col min="10497" max="10497" width="9.28515625" style="117" customWidth="1"/>
    <col min="10498" max="10500" width="0" style="117" hidden="1" customWidth="1"/>
    <col min="10501" max="10502" width="8.7109375" style="117" customWidth="1"/>
    <col min="10503" max="10743" width="9.140625" style="117"/>
    <col min="10744" max="10744" width="40.140625" style="117" customWidth="1"/>
    <col min="10745" max="10745" width="9.42578125" style="117" customWidth="1"/>
    <col min="10746" max="10748" width="0" style="117" hidden="1" customWidth="1"/>
    <col min="10749" max="10749" width="9" style="117" customWidth="1"/>
    <col min="10750" max="10752" width="0" style="117" hidden="1" customWidth="1"/>
    <col min="10753" max="10753" width="9.28515625" style="117" customWidth="1"/>
    <col min="10754" max="10756" width="0" style="117" hidden="1" customWidth="1"/>
    <col min="10757" max="10758" width="8.7109375" style="117" customWidth="1"/>
    <col min="10759" max="10999" width="9.140625" style="117"/>
    <col min="11000" max="11000" width="40.140625" style="117" customWidth="1"/>
    <col min="11001" max="11001" width="9.42578125" style="117" customWidth="1"/>
    <col min="11002" max="11004" width="0" style="117" hidden="1" customWidth="1"/>
    <col min="11005" max="11005" width="9" style="117" customWidth="1"/>
    <col min="11006" max="11008" width="0" style="117" hidden="1" customWidth="1"/>
    <col min="11009" max="11009" width="9.28515625" style="117" customWidth="1"/>
    <col min="11010" max="11012" width="0" style="117" hidden="1" customWidth="1"/>
    <col min="11013" max="11014" width="8.7109375" style="117" customWidth="1"/>
    <col min="11015" max="11255" width="9.140625" style="117"/>
    <col min="11256" max="11256" width="40.140625" style="117" customWidth="1"/>
    <col min="11257" max="11257" width="9.42578125" style="117" customWidth="1"/>
    <col min="11258" max="11260" width="0" style="117" hidden="1" customWidth="1"/>
    <col min="11261" max="11261" width="9" style="117" customWidth="1"/>
    <col min="11262" max="11264" width="0" style="117" hidden="1" customWidth="1"/>
    <col min="11265" max="11265" width="9.28515625" style="117" customWidth="1"/>
    <col min="11266" max="11268" width="0" style="117" hidden="1" customWidth="1"/>
    <col min="11269" max="11270" width="8.7109375" style="117" customWidth="1"/>
    <col min="11271" max="11511" width="9.140625" style="117"/>
    <col min="11512" max="11512" width="40.140625" style="117" customWidth="1"/>
    <col min="11513" max="11513" width="9.42578125" style="117" customWidth="1"/>
    <col min="11514" max="11516" width="0" style="117" hidden="1" customWidth="1"/>
    <col min="11517" max="11517" width="9" style="117" customWidth="1"/>
    <col min="11518" max="11520" width="0" style="117" hidden="1" customWidth="1"/>
    <col min="11521" max="11521" width="9.28515625" style="117" customWidth="1"/>
    <col min="11522" max="11524" width="0" style="117" hidden="1" customWidth="1"/>
    <col min="11525" max="11526" width="8.7109375" style="117" customWidth="1"/>
    <col min="11527" max="11767" width="9.140625" style="117"/>
    <col min="11768" max="11768" width="40.140625" style="117" customWidth="1"/>
    <col min="11769" max="11769" width="9.42578125" style="117" customWidth="1"/>
    <col min="11770" max="11772" width="0" style="117" hidden="1" customWidth="1"/>
    <col min="11773" max="11773" width="9" style="117" customWidth="1"/>
    <col min="11774" max="11776" width="0" style="117" hidden="1" customWidth="1"/>
    <col min="11777" max="11777" width="9.28515625" style="117" customWidth="1"/>
    <col min="11778" max="11780" width="0" style="117" hidden="1" customWidth="1"/>
    <col min="11781" max="11782" width="8.7109375" style="117" customWidth="1"/>
    <col min="11783" max="12023" width="9.140625" style="117"/>
    <col min="12024" max="12024" width="40.140625" style="117" customWidth="1"/>
    <col min="12025" max="12025" width="9.42578125" style="117" customWidth="1"/>
    <col min="12026" max="12028" width="0" style="117" hidden="1" customWidth="1"/>
    <col min="12029" max="12029" width="9" style="117" customWidth="1"/>
    <col min="12030" max="12032" width="0" style="117" hidden="1" customWidth="1"/>
    <col min="12033" max="12033" width="9.28515625" style="117" customWidth="1"/>
    <col min="12034" max="12036" width="0" style="117" hidden="1" customWidth="1"/>
    <col min="12037" max="12038" width="8.7109375" style="117" customWidth="1"/>
    <col min="12039" max="12279" width="9.140625" style="117"/>
    <col min="12280" max="12280" width="40.140625" style="117" customWidth="1"/>
    <col min="12281" max="12281" width="9.42578125" style="117" customWidth="1"/>
    <col min="12282" max="12284" width="0" style="117" hidden="1" customWidth="1"/>
    <col min="12285" max="12285" width="9" style="117" customWidth="1"/>
    <col min="12286" max="12288" width="0" style="117" hidden="1" customWidth="1"/>
    <col min="12289" max="12289" width="9.28515625" style="117" customWidth="1"/>
    <col min="12290" max="12292" width="0" style="117" hidden="1" customWidth="1"/>
    <col min="12293" max="12294" width="8.7109375" style="117" customWidth="1"/>
    <col min="12295" max="12535" width="9.140625" style="117"/>
    <col min="12536" max="12536" width="40.140625" style="117" customWidth="1"/>
    <col min="12537" max="12537" width="9.42578125" style="117" customWidth="1"/>
    <col min="12538" max="12540" width="0" style="117" hidden="1" customWidth="1"/>
    <col min="12541" max="12541" width="9" style="117" customWidth="1"/>
    <col min="12542" max="12544" width="0" style="117" hidden="1" customWidth="1"/>
    <col min="12545" max="12545" width="9.28515625" style="117" customWidth="1"/>
    <col min="12546" max="12548" width="0" style="117" hidden="1" customWidth="1"/>
    <col min="12549" max="12550" width="8.7109375" style="117" customWidth="1"/>
    <col min="12551" max="12791" width="9.140625" style="117"/>
    <col min="12792" max="12792" width="40.140625" style="117" customWidth="1"/>
    <col min="12793" max="12793" width="9.42578125" style="117" customWidth="1"/>
    <col min="12794" max="12796" width="0" style="117" hidden="1" customWidth="1"/>
    <col min="12797" max="12797" width="9" style="117" customWidth="1"/>
    <col min="12798" max="12800" width="0" style="117" hidden="1" customWidth="1"/>
    <col min="12801" max="12801" width="9.28515625" style="117" customWidth="1"/>
    <col min="12802" max="12804" width="0" style="117" hidden="1" customWidth="1"/>
    <col min="12805" max="12806" width="8.7109375" style="117" customWidth="1"/>
    <col min="12807" max="13047" width="9.140625" style="117"/>
    <col min="13048" max="13048" width="40.140625" style="117" customWidth="1"/>
    <col min="13049" max="13049" width="9.42578125" style="117" customWidth="1"/>
    <col min="13050" max="13052" width="0" style="117" hidden="1" customWidth="1"/>
    <col min="13053" max="13053" width="9" style="117" customWidth="1"/>
    <col min="13054" max="13056" width="0" style="117" hidden="1" customWidth="1"/>
    <col min="13057" max="13057" width="9.28515625" style="117" customWidth="1"/>
    <col min="13058" max="13060" width="0" style="117" hidden="1" customWidth="1"/>
    <col min="13061" max="13062" width="8.7109375" style="117" customWidth="1"/>
    <col min="13063" max="13303" width="9.140625" style="117"/>
    <col min="13304" max="13304" width="40.140625" style="117" customWidth="1"/>
    <col min="13305" max="13305" width="9.42578125" style="117" customWidth="1"/>
    <col min="13306" max="13308" width="0" style="117" hidden="1" customWidth="1"/>
    <col min="13309" max="13309" width="9" style="117" customWidth="1"/>
    <col min="13310" max="13312" width="0" style="117" hidden="1" customWidth="1"/>
    <col min="13313" max="13313" width="9.28515625" style="117" customWidth="1"/>
    <col min="13314" max="13316" width="0" style="117" hidden="1" customWidth="1"/>
    <col min="13317" max="13318" width="8.7109375" style="117" customWidth="1"/>
    <col min="13319" max="13559" width="9.140625" style="117"/>
    <col min="13560" max="13560" width="40.140625" style="117" customWidth="1"/>
    <col min="13561" max="13561" width="9.42578125" style="117" customWidth="1"/>
    <col min="13562" max="13564" width="0" style="117" hidden="1" customWidth="1"/>
    <col min="13565" max="13565" width="9" style="117" customWidth="1"/>
    <col min="13566" max="13568" width="0" style="117" hidden="1" customWidth="1"/>
    <col min="13569" max="13569" width="9.28515625" style="117" customWidth="1"/>
    <col min="13570" max="13572" width="0" style="117" hidden="1" customWidth="1"/>
    <col min="13573" max="13574" width="8.7109375" style="117" customWidth="1"/>
    <col min="13575" max="13815" width="9.140625" style="117"/>
    <col min="13816" max="13816" width="40.140625" style="117" customWidth="1"/>
    <col min="13817" max="13817" width="9.42578125" style="117" customWidth="1"/>
    <col min="13818" max="13820" width="0" style="117" hidden="1" customWidth="1"/>
    <col min="13821" max="13821" width="9" style="117" customWidth="1"/>
    <col min="13822" max="13824" width="0" style="117" hidden="1" customWidth="1"/>
    <col min="13825" max="13825" width="9.28515625" style="117" customWidth="1"/>
    <col min="13826" max="13828" width="0" style="117" hidden="1" customWidth="1"/>
    <col min="13829" max="13830" width="8.7109375" style="117" customWidth="1"/>
    <col min="13831" max="14071" width="9.140625" style="117"/>
    <col min="14072" max="14072" width="40.140625" style="117" customWidth="1"/>
    <col min="14073" max="14073" width="9.42578125" style="117" customWidth="1"/>
    <col min="14074" max="14076" width="0" style="117" hidden="1" customWidth="1"/>
    <col min="14077" max="14077" width="9" style="117" customWidth="1"/>
    <col min="14078" max="14080" width="0" style="117" hidden="1" customWidth="1"/>
    <col min="14081" max="14081" width="9.28515625" style="117" customWidth="1"/>
    <col min="14082" max="14084" width="0" style="117" hidden="1" customWidth="1"/>
    <col min="14085" max="14086" width="8.7109375" style="117" customWidth="1"/>
    <col min="14087" max="14327" width="9.140625" style="117"/>
    <col min="14328" max="14328" width="40.140625" style="117" customWidth="1"/>
    <col min="14329" max="14329" width="9.42578125" style="117" customWidth="1"/>
    <col min="14330" max="14332" width="0" style="117" hidden="1" customWidth="1"/>
    <col min="14333" max="14333" width="9" style="117" customWidth="1"/>
    <col min="14334" max="14336" width="0" style="117" hidden="1" customWidth="1"/>
    <col min="14337" max="14337" width="9.28515625" style="117" customWidth="1"/>
    <col min="14338" max="14340" width="0" style="117" hidden="1" customWidth="1"/>
    <col min="14341" max="14342" width="8.7109375" style="117" customWidth="1"/>
    <col min="14343" max="14583" width="9.140625" style="117"/>
    <col min="14584" max="14584" width="40.140625" style="117" customWidth="1"/>
    <col min="14585" max="14585" width="9.42578125" style="117" customWidth="1"/>
    <col min="14586" max="14588" width="0" style="117" hidden="1" customWidth="1"/>
    <col min="14589" max="14589" width="9" style="117" customWidth="1"/>
    <col min="14590" max="14592" width="0" style="117" hidden="1" customWidth="1"/>
    <col min="14593" max="14593" width="9.28515625" style="117" customWidth="1"/>
    <col min="14594" max="14596" width="0" style="117" hidden="1" customWidth="1"/>
    <col min="14597" max="14598" width="8.7109375" style="117" customWidth="1"/>
    <col min="14599" max="14839" width="9.140625" style="117"/>
    <col min="14840" max="14840" width="40.140625" style="117" customWidth="1"/>
    <col min="14841" max="14841" width="9.42578125" style="117" customWidth="1"/>
    <col min="14842" max="14844" width="0" style="117" hidden="1" customWidth="1"/>
    <col min="14845" max="14845" width="9" style="117" customWidth="1"/>
    <col min="14846" max="14848" width="0" style="117" hidden="1" customWidth="1"/>
    <col min="14849" max="14849" width="9.28515625" style="117" customWidth="1"/>
    <col min="14850" max="14852" width="0" style="117" hidden="1" customWidth="1"/>
    <col min="14853" max="14854" width="8.7109375" style="117" customWidth="1"/>
    <col min="14855" max="15095" width="9.140625" style="117"/>
    <col min="15096" max="15096" width="40.140625" style="117" customWidth="1"/>
    <col min="15097" max="15097" width="9.42578125" style="117" customWidth="1"/>
    <col min="15098" max="15100" width="0" style="117" hidden="1" customWidth="1"/>
    <col min="15101" max="15101" width="9" style="117" customWidth="1"/>
    <col min="15102" max="15104" width="0" style="117" hidden="1" customWidth="1"/>
    <col min="15105" max="15105" width="9.28515625" style="117" customWidth="1"/>
    <col min="15106" max="15108" width="0" style="117" hidden="1" customWidth="1"/>
    <col min="15109" max="15110" width="8.7109375" style="117" customWidth="1"/>
    <col min="15111" max="15351" width="9.140625" style="117"/>
    <col min="15352" max="15352" width="40.140625" style="117" customWidth="1"/>
    <col min="15353" max="15353" width="9.42578125" style="117" customWidth="1"/>
    <col min="15354" max="15356" width="0" style="117" hidden="1" customWidth="1"/>
    <col min="15357" max="15357" width="9" style="117" customWidth="1"/>
    <col min="15358" max="15360" width="0" style="117" hidden="1" customWidth="1"/>
    <col min="15361" max="15361" width="9.28515625" style="117" customWidth="1"/>
    <col min="15362" max="15364" width="0" style="117" hidden="1" customWidth="1"/>
    <col min="15365" max="15366" width="8.7109375" style="117" customWidth="1"/>
    <col min="15367" max="15607" width="9.140625" style="117"/>
    <col min="15608" max="15608" width="40.140625" style="117" customWidth="1"/>
    <col min="15609" max="15609" width="9.42578125" style="117" customWidth="1"/>
    <col min="15610" max="15612" width="0" style="117" hidden="1" customWidth="1"/>
    <col min="15613" max="15613" width="9" style="117" customWidth="1"/>
    <col min="15614" max="15616" width="0" style="117" hidden="1" customWidth="1"/>
    <col min="15617" max="15617" width="9.28515625" style="117" customWidth="1"/>
    <col min="15618" max="15620" width="0" style="117" hidden="1" customWidth="1"/>
    <col min="15621" max="15622" width="8.7109375" style="117" customWidth="1"/>
    <col min="15623" max="15863" width="9.140625" style="117"/>
    <col min="15864" max="15864" width="40.140625" style="117" customWidth="1"/>
    <col min="15865" max="15865" width="9.42578125" style="117" customWidth="1"/>
    <col min="15866" max="15868" width="0" style="117" hidden="1" customWidth="1"/>
    <col min="15869" max="15869" width="9" style="117" customWidth="1"/>
    <col min="15870" max="15872" width="0" style="117" hidden="1" customWidth="1"/>
    <col min="15873" max="15873" width="9.28515625" style="117" customWidth="1"/>
    <col min="15874" max="15876" width="0" style="117" hidden="1" customWidth="1"/>
    <col min="15877" max="15878" width="8.7109375" style="117" customWidth="1"/>
    <col min="15879" max="16119" width="9.140625" style="117"/>
    <col min="16120" max="16120" width="40.140625" style="117" customWidth="1"/>
    <col min="16121" max="16121" width="9.42578125" style="117" customWidth="1"/>
    <col min="16122" max="16124" width="0" style="117" hidden="1" customWidth="1"/>
    <col min="16125" max="16125" width="9" style="117" customWidth="1"/>
    <col min="16126" max="16128" width="0" style="117" hidden="1" customWidth="1"/>
    <col min="16129" max="16129" width="9.28515625" style="117" customWidth="1"/>
    <col min="16130" max="16132" width="0" style="117" hidden="1" customWidth="1"/>
    <col min="16133" max="16134" width="8.7109375" style="117" customWidth="1"/>
    <col min="16135" max="16384" width="9.140625" style="117"/>
  </cols>
  <sheetData>
    <row r="1" spans="1:13" s="6" customFormat="1" ht="12.95" customHeight="1" x14ac:dyDescent="0.2">
      <c r="A1" s="952" t="s">
        <v>1375</v>
      </c>
    </row>
    <row r="2" spans="1:13" ht="17.100000000000001" customHeight="1" x14ac:dyDescent="0.25">
      <c r="A2" s="194" t="s">
        <v>754</v>
      </c>
    </row>
    <row r="3" spans="1:13" ht="17.100000000000001" customHeight="1" x14ac:dyDescent="0.25">
      <c r="A3" s="194" t="s">
        <v>755</v>
      </c>
    </row>
    <row r="4" spans="1:13" s="62" customFormat="1" ht="16.899999999999999" customHeight="1" thickBot="1" x14ac:dyDescent="0.25">
      <c r="A4" s="740" t="s">
        <v>744</v>
      </c>
      <c r="B4" s="100"/>
      <c r="C4" s="100"/>
      <c r="D4" s="100"/>
      <c r="E4" s="100"/>
      <c r="F4" s="100"/>
      <c r="G4" s="100"/>
      <c r="H4" s="100"/>
      <c r="I4" s="100"/>
      <c r="J4" s="100"/>
      <c r="K4" s="100"/>
      <c r="L4" s="100"/>
      <c r="M4" s="100"/>
    </row>
    <row r="5" spans="1:13" s="136" customFormat="1" ht="18" customHeight="1" thickBot="1" x14ac:dyDescent="0.25">
      <c r="A5" s="652"/>
      <c r="B5" s="653">
        <v>2014</v>
      </c>
      <c r="C5" s="653">
        <v>2015</v>
      </c>
      <c r="D5" s="653">
        <v>2016</v>
      </c>
      <c r="E5" s="653">
        <v>2017</v>
      </c>
      <c r="F5" s="653">
        <v>2018</v>
      </c>
      <c r="G5" s="653">
        <v>2019</v>
      </c>
      <c r="H5" s="653">
        <v>2020</v>
      </c>
      <c r="I5" s="653">
        <v>2021</v>
      </c>
      <c r="J5" s="653">
        <v>2022</v>
      </c>
      <c r="K5" s="653">
        <v>2023</v>
      </c>
      <c r="L5" s="653">
        <v>2024</v>
      </c>
      <c r="M5" s="653">
        <v>2025</v>
      </c>
    </row>
    <row r="6" spans="1:13" s="136" customFormat="1" ht="2.4500000000000002" customHeight="1" x14ac:dyDescent="0.2">
      <c r="A6" s="741"/>
    </row>
    <row r="7" spans="1:13" s="136" customFormat="1" ht="13.15" customHeight="1" x14ac:dyDescent="0.2">
      <c r="A7" s="742" t="s">
        <v>756</v>
      </c>
      <c r="B7" s="93">
        <v>81286.749299999996</v>
      </c>
      <c r="C7" s="93">
        <v>96248.5435</v>
      </c>
      <c r="D7" s="93">
        <v>95762.916500000007</v>
      </c>
      <c r="E7" s="93">
        <v>108749.1498</v>
      </c>
      <c r="F7" s="120">
        <v>127919.94929999999</v>
      </c>
      <c r="G7" s="120">
        <v>147374.05680000002</v>
      </c>
      <c r="H7" s="721">
        <v>162840.9</v>
      </c>
      <c r="I7" s="721">
        <v>180794.9</v>
      </c>
      <c r="J7" s="721">
        <v>204198.1</v>
      </c>
      <c r="K7" s="721">
        <v>258274</v>
      </c>
      <c r="L7" s="721">
        <v>340875.4</v>
      </c>
      <c r="M7" s="721">
        <v>506859.8</v>
      </c>
    </row>
    <row r="8" spans="1:13" s="86" customFormat="1" ht="3.2" customHeight="1" x14ac:dyDescent="0.2">
      <c r="A8" s="741"/>
      <c r="B8" s="93"/>
      <c r="C8" s="93"/>
      <c r="D8" s="93"/>
      <c r="E8" s="93"/>
      <c r="F8" s="120"/>
      <c r="G8" s="120"/>
      <c r="H8" s="721"/>
      <c r="I8" s="721"/>
      <c r="J8" s="721"/>
      <c r="K8" s="721"/>
      <c r="L8" s="721"/>
      <c r="M8" s="721"/>
    </row>
    <row r="9" spans="1:13" s="86" customFormat="1" ht="17.25" customHeight="1" x14ac:dyDescent="0.2">
      <c r="A9" s="741" t="s">
        <v>757</v>
      </c>
      <c r="B9" s="95">
        <v>13262.667800000001</v>
      </c>
      <c r="C9" s="95">
        <v>17764.6211</v>
      </c>
      <c r="D9" s="95">
        <v>22970.4411</v>
      </c>
      <c r="E9" s="95">
        <v>21810.432499999999</v>
      </c>
      <c r="F9" s="119">
        <v>23971.874</v>
      </c>
      <c r="G9" s="119">
        <v>27921.588100000001</v>
      </c>
      <c r="H9" s="69">
        <v>30569.9</v>
      </c>
      <c r="I9" s="69">
        <v>34199.800000000003</v>
      </c>
      <c r="J9" s="69">
        <v>36323.599999999999</v>
      </c>
      <c r="K9" s="69">
        <v>42989.1</v>
      </c>
      <c r="L9" s="69">
        <v>46178.9</v>
      </c>
      <c r="M9" s="69">
        <v>49880.2</v>
      </c>
    </row>
    <row r="10" spans="1:13" s="86" customFormat="1" ht="12.95" customHeight="1" x14ac:dyDescent="0.2">
      <c r="A10" s="741" t="s">
        <v>101</v>
      </c>
      <c r="B10" s="95">
        <v>14.8222</v>
      </c>
      <c r="C10" s="95">
        <v>11.737500000000001</v>
      </c>
      <c r="D10" s="95">
        <v>11.5694</v>
      </c>
      <c r="E10" s="95">
        <v>34.011499999999998</v>
      </c>
      <c r="F10" s="119">
        <v>32.086199999999998</v>
      </c>
      <c r="G10" s="119">
        <v>29.199900000000003</v>
      </c>
      <c r="H10" s="69">
        <v>28.8</v>
      </c>
      <c r="I10" s="69">
        <v>1.4</v>
      </c>
      <c r="J10" s="69" t="s">
        <v>33</v>
      </c>
      <c r="K10" s="69" t="s">
        <v>33</v>
      </c>
      <c r="L10" s="69" t="s">
        <v>33</v>
      </c>
      <c r="M10" s="69" t="s">
        <v>33</v>
      </c>
    </row>
    <row r="11" spans="1:13" s="86" customFormat="1" ht="12.95" customHeight="1" x14ac:dyDescent="0.2">
      <c r="A11" s="741" t="s">
        <v>747</v>
      </c>
      <c r="B11" s="95">
        <v>5788.5931</v>
      </c>
      <c r="C11" s="95">
        <v>5525.3557999999994</v>
      </c>
      <c r="D11" s="95">
        <v>7644.7424000000001</v>
      </c>
      <c r="E11" s="95">
        <v>8740.0289000000012</v>
      </c>
      <c r="F11" s="119">
        <v>9776.9699000000001</v>
      </c>
      <c r="G11" s="119">
        <v>10728.91</v>
      </c>
      <c r="H11" s="69">
        <v>12707.9</v>
      </c>
      <c r="I11" s="69">
        <v>11542.7</v>
      </c>
      <c r="J11" s="69">
        <v>11698.9</v>
      </c>
      <c r="K11" s="69">
        <v>10481.4</v>
      </c>
      <c r="L11" s="69">
        <v>11714.8</v>
      </c>
      <c r="M11" s="69">
        <v>12881.9</v>
      </c>
    </row>
    <row r="12" spans="1:13" s="86" customFormat="1" ht="25.5" customHeight="1" x14ac:dyDescent="0.2">
      <c r="A12" s="741" t="s">
        <v>388</v>
      </c>
      <c r="B12" s="95">
        <v>377.053</v>
      </c>
      <c r="C12" s="95">
        <v>1833.3495</v>
      </c>
      <c r="D12" s="95">
        <v>1104.6668</v>
      </c>
      <c r="E12" s="95">
        <v>1653.2709</v>
      </c>
      <c r="F12" s="119">
        <v>1835.0666000000001</v>
      </c>
      <c r="G12" s="119">
        <v>1887.2421000000002</v>
      </c>
      <c r="H12" s="69">
        <v>2454.6999999999998</v>
      </c>
      <c r="I12" s="69">
        <v>2083</v>
      </c>
      <c r="J12" s="69">
        <v>2017.5</v>
      </c>
      <c r="K12" s="69">
        <v>3069.3</v>
      </c>
      <c r="L12" s="69">
        <v>1771.2</v>
      </c>
      <c r="M12" s="69">
        <v>5066.2</v>
      </c>
    </row>
    <row r="13" spans="1:13" s="86" customFormat="1" ht="24" customHeight="1" x14ac:dyDescent="0.2">
      <c r="A13" s="741" t="s">
        <v>81</v>
      </c>
      <c r="B13" s="119" t="s">
        <v>33</v>
      </c>
      <c r="C13" s="119" t="s">
        <v>33</v>
      </c>
      <c r="D13" s="119" t="s">
        <v>33</v>
      </c>
      <c r="E13" s="119" t="s">
        <v>33</v>
      </c>
      <c r="F13" s="119" t="s">
        <v>33</v>
      </c>
      <c r="G13" s="119">
        <v>12.910600000000001</v>
      </c>
      <c r="H13" s="69" t="s">
        <v>33</v>
      </c>
      <c r="I13" s="69" t="s">
        <v>33</v>
      </c>
      <c r="J13" s="69" t="s">
        <v>33</v>
      </c>
      <c r="K13" s="69" t="s">
        <v>33</v>
      </c>
      <c r="L13" s="69" t="s">
        <v>33</v>
      </c>
      <c r="M13" s="69" t="s">
        <v>33</v>
      </c>
    </row>
    <row r="14" spans="1:13" s="86" customFormat="1" ht="12.95" customHeight="1" x14ac:dyDescent="0.2">
      <c r="A14" s="741" t="s">
        <v>24</v>
      </c>
      <c r="B14" s="95">
        <v>5141.8337999999994</v>
      </c>
      <c r="C14" s="95">
        <v>5865.5057999999999</v>
      </c>
      <c r="D14" s="95">
        <v>6321.2340999999997</v>
      </c>
      <c r="E14" s="95">
        <v>8178.2285999999995</v>
      </c>
      <c r="F14" s="119">
        <v>11428.6288</v>
      </c>
      <c r="G14" s="119">
        <v>14116.2469</v>
      </c>
      <c r="H14" s="69">
        <v>14182.4</v>
      </c>
      <c r="I14" s="69">
        <v>13345.2</v>
      </c>
      <c r="J14" s="69">
        <v>13029.9</v>
      </c>
      <c r="K14" s="69">
        <v>11860</v>
      </c>
      <c r="L14" s="69">
        <v>13468.6</v>
      </c>
      <c r="M14" s="69">
        <v>17999.099999999999</v>
      </c>
    </row>
    <row r="15" spans="1:13" s="86" customFormat="1" ht="24" x14ac:dyDescent="0.2">
      <c r="A15" s="741" t="s">
        <v>748</v>
      </c>
      <c r="B15" s="95">
        <v>29483.713799999998</v>
      </c>
      <c r="C15" s="95">
        <v>33014.638599999998</v>
      </c>
      <c r="D15" s="95">
        <v>29511.0533</v>
      </c>
      <c r="E15" s="95">
        <v>31386.708300000002</v>
      </c>
      <c r="F15" s="119">
        <v>35340.445599999999</v>
      </c>
      <c r="G15" s="119">
        <v>37731.215700000001</v>
      </c>
      <c r="H15" s="69">
        <v>41675.599999999999</v>
      </c>
      <c r="I15" s="69">
        <v>51105.5</v>
      </c>
      <c r="J15" s="69">
        <v>57399.6</v>
      </c>
      <c r="K15" s="69">
        <v>73223.7</v>
      </c>
      <c r="L15" s="69">
        <v>89935.4</v>
      </c>
      <c r="M15" s="69">
        <v>121644.5</v>
      </c>
    </row>
    <row r="16" spans="1:13" s="86" customFormat="1" ht="12.95" customHeight="1" x14ac:dyDescent="0.2">
      <c r="A16" s="741" t="s">
        <v>82</v>
      </c>
      <c r="B16" s="95">
        <v>1706.6059</v>
      </c>
      <c r="C16" s="95">
        <v>1764.7637</v>
      </c>
      <c r="D16" s="95">
        <v>1625.2302999999999</v>
      </c>
      <c r="E16" s="95">
        <v>2008.6898999999999</v>
      </c>
      <c r="F16" s="119">
        <v>2849.6884</v>
      </c>
      <c r="G16" s="119">
        <v>3399.2105000000001</v>
      </c>
      <c r="H16" s="69">
        <v>3637.8</v>
      </c>
      <c r="I16" s="69">
        <v>3874.6</v>
      </c>
      <c r="J16" s="69">
        <v>5927.8</v>
      </c>
      <c r="K16" s="69">
        <v>8377.9</v>
      </c>
      <c r="L16" s="69">
        <v>9812.7000000000007</v>
      </c>
      <c r="M16" s="69">
        <v>15008.4</v>
      </c>
    </row>
    <row r="17" spans="1:13" s="86" customFormat="1" ht="12.95" customHeight="1" x14ac:dyDescent="0.2">
      <c r="A17" s="741" t="s">
        <v>749</v>
      </c>
      <c r="B17" s="95">
        <v>374.29</v>
      </c>
      <c r="C17" s="95">
        <v>674.86419999999998</v>
      </c>
      <c r="D17" s="95">
        <v>675.21359999999993</v>
      </c>
      <c r="E17" s="95">
        <v>1020.1408</v>
      </c>
      <c r="F17" s="119">
        <v>1079.5981000000002</v>
      </c>
      <c r="G17" s="119">
        <v>1072.4496000000001</v>
      </c>
      <c r="H17" s="69">
        <v>1029</v>
      </c>
      <c r="I17" s="69">
        <v>990.8</v>
      </c>
      <c r="J17" s="69">
        <v>847.1</v>
      </c>
      <c r="K17" s="69">
        <v>1309.3</v>
      </c>
      <c r="L17" s="69">
        <v>1248.4000000000001</v>
      </c>
      <c r="M17" s="69">
        <v>1256.2</v>
      </c>
    </row>
    <row r="18" spans="1:13" s="86" customFormat="1" ht="12.95" customHeight="1" x14ac:dyDescent="0.2">
      <c r="A18" s="741" t="s">
        <v>26</v>
      </c>
      <c r="B18" s="119" t="s">
        <v>33</v>
      </c>
      <c r="C18" s="95">
        <v>4.5854999999999997</v>
      </c>
      <c r="D18" s="95">
        <v>7.7565</v>
      </c>
      <c r="E18" s="119" t="s">
        <v>33</v>
      </c>
      <c r="F18" s="119" t="s">
        <v>33</v>
      </c>
      <c r="G18" s="119">
        <v>0.66410000000000002</v>
      </c>
      <c r="H18" s="69" t="s">
        <v>33</v>
      </c>
      <c r="I18" s="69" t="s">
        <v>33</v>
      </c>
      <c r="J18" s="69" t="s">
        <v>33</v>
      </c>
      <c r="K18" s="69" t="s">
        <v>33</v>
      </c>
      <c r="L18" s="69" t="s">
        <v>33</v>
      </c>
      <c r="M18" s="69" t="s">
        <v>33</v>
      </c>
    </row>
    <row r="19" spans="1:13" s="86" customFormat="1" ht="12.95" customHeight="1" x14ac:dyDescent="0.2">
      <c r="A19" s="741" t="s">
        <v>27</v>
      </c>
      <c r="B19" s="95">
        <v>25.5913</v>
      </c>
      <c r="C19" s="95">
        <v>39.891199999999998</v>
      </c>
      <c r="D19" s="95">
        <v>79.604399999999998</v>
      </c>
      <c r="E19" s="95">
        <v>147.6146</v>
      </c>
      <c r="F19" s="119">
        <v>140.15260000000001</v>
      </c>
      <c r="G19" s="119">
        <v>262.37700000000001</v>
      </c>
      <c r="H19" s="69">
        <v>261.89999999999998</v>
      </c>
      <c r="I19" s="69">
        <v>369.3</v>
      </c>
      <c r="J19" s="69">
        <v>157.69999999999999</v>
      </c>
      <c r="K19" s="69">
        <v>96.9</v>
      </c>
      <c r="L19" s="69">
        <v>46</v>
      </c>
      <c r="M19" s="69">
        <v>24.1</v>
      </c>
    </row>
    <row r="20" spans="1:13" s="86" customFormat="1" ht="13.15" customHeight="1" x14ac:dyDescent="0.2">
      <c r="A20" s="741" t="s">
        <v>28</v>
      </c>
      <c r="B20" s="95">
        <v>64.015799999999999</v>
      </c>
      <c r="C20" s="95">
        <v>21.4831</v>
      </c>
      <c r="D20" s="95">
        <v>9.9012999999999991</v>
      </c>
      <c r="E20" s="95">
        <v>20.371700000000001</v>
      </c>
      <c r="F20" s="119">
        <v>98.067999999999998</v>
      </c>
      <c r="G20" s="119">
        <v>174.64920000000001</v>
      </c>
      <c r="H20" s="69">
        <v>229.3</v>
      </c>
      <c r="I20" s="69">
        <v>293.10000000000002</v>
      </c>
      <c r="J20" s="69">
        <v>197.3</v>
      </c>
      <c r="K20" s="69">
        <v>365.4</v>
      </c>
      <c r="L20" s="69">
        <v>261.39999999999998</v>
      </c>
      <c r="M20" s="69">
        <v>37.799999999999997</v>
      </c>
    </row>
    <row r="21" spans="1:13" s="86" customFormat="1" ht="12.95" customHeight="1" x14ac:dyDescent="0.2">
      <c r="A21" s="741" t="s">
        <v>84</v>
      </c>
      <c r="B21" s="95">
        <v>902.7432</v>
      </c>
      <c r="C21" s="95">
        <v>890.03620000000001</v>
      </c>
      <c r="D21" s="95">
        <v>839.79650000000004</v>
      </c>
      <c r="E21" s="95">
        <v>1269.5981999999999</v>
      </c>
      <c r="F21" s="119">
        <v>1297.5172</v>
      </c>
      <c r="G21" s="119">
        <v>1456.6381000000001</v>
      </c>
      <c r="H21" s="69">
        <v>1427.6</v>
      </c>
      <c r="I21" s="69">
        <v>1249.0999999999999</v>
      </c>
      <c r="J21" s="69">
        <v>909.1</v>
      </c>
      <c r="K21" s="69">
        <v>822.8</v>
      </c>
      <c r="L21" s="69">
        <v>557.20000000000005</v>
      </c>
      <c r="M21" s="69">
        <v>966.9</v>
      </c>
    </row>
    <row r="22" spans="1:13" s="86" customFormat="1" ht="12.95" customHeight="1" x14ac:dyDescent="0.2">
      <c r="A22" s="736" t="s">
        <v>86</v>
      </c>
      <c r="B22" s="95">
        <v>40.405999999999999</v>
      </c>
      <c r="C22" s="95">
        <v>44.605699999999999</v>
      </c>
      <c r="D22" s="95">
        <v>52.671500000000002</v>
      </c>
      <c r="E22" s="95">
        <v>46.677800000000005</v>
      </c>
      <c r="F22" s="119">
        <v>75.001300000000001</v>
      </c>
      <c r="G22" s="119">
        <v>155.30789999999999</v>
      </c>
      <c r="H22" s="69">
        <v>279.7</v>
      </c>
      <c r="I22" s="69">
        <v>359.9</v>
      </c>
      <c r="J22" s="69">
        <v>174.3</v>
      </c>
      <c r="K22" s="69">
        <v>145.5</v>
      </c>
      <c r="L22" s="69">
        <v>422</v>
      </c>
      <c r="M22" s="69">
        <v>464</v>
      </c>
    </row>
    <row r="23" spans="1:13" s="86" customFormat="1" ht="26.1" customHeight="1" x14ac:dyDescent="0.2">
      <c r="A23" s="736" t="s">
        <v>750</v>
      </c>
      <c r="B23" s="95">
        <v>74.747399999999999</v>
      </c>
      <c r="C23" s="95">
        <v>146.06279999999998</v>
      </c>
      <c r="D23" s="95">
        <v>301.23700000000002</v>
      </c>
      <c r="E23" s="95">
        <v>423.59969999999998</v>
      </c>
      <c r="F23" s="119">
        <v>436.82600000000002</v>
      </c>
      <c r="G23" s="119">
        <v>491.74119999999999</v>
      </c>
      <c r="H23" s="69">
        <v>555.6</v>
      </c>
      <c r="I23" s="69">
        <v>517.29999999999995</v>
      </c>
      <c r="J23" s="69">
        <v>304.60000000000002</v>
      </c>
      <c r="K23" s="69">
        <v>719.2</v>
      </c>
      <c r="L23" s="69">
        <v>603.6</v>
      </c>
      <c r="M23" s="69">
        <v>495.1</v>
      </c>
    </row>
    <row r="24" spans="1:13" s="86" customFormat="1" ht="12.95" customHeight="1" x14ac:dyDescent="0.2">
      <c r="A24" s="743" t="s">
        <v>751</v>
      </c>
      <c r="B24" s="95">
        <v>8477.1380000000008</v>
      </c>
      <c r="C24" s="95">
        <v>9280.6857</v>
      </c>
      <c r="D24" s="95">
        <v>8390.4704999999994</v>
      </c>
      <c r="E24" s="95">
        <v>10306.257300000001</v>
      </c>
      <c r="F24" s="119">
        <v>12106.2788</v>
      </c>
      <c r="G24" s="119">
        <v>15511.7189</v>
      </c>
      <c r="H24" s="69">
        <v>17412.099999999999</v>
      </c>
      <c r="I24" s="69">
        <v>19723.400000000001</v>
      </c>
      <c r="J24" s="69">
        <v>24568.7</v>
      </c>
      <c r="K24" s="69">
        <v>29905.5</v>
      </c>
      <c r="L24" s="69">
        <v>38719.800000000003</v>
      </c>
      <c r="M24" s="69">
        <v>54854.7</v>
      </c>
    </row>
    <row r="25" spans="1:13" s="86" customFormat="1" ht="12.95" customHeight="1" x14ac:dyDescent="0.2">
      <c r="A25" s="743" t="s">
        <v>752</v>
      </c>
      <c r="B25" s="95">
        <v>6929.9549999999999</v>
      </c>
      <c r="C25" s="95">
        <v>6949.7936</v>
      </c>
      <c r="D25" s="95">
        <v>6275.3370999999997</v>
      </c>
      <c r="E25" s="95">
        <v>10785.761699999999</v>
      </c>
      <c r="F25" s="119">
        <v>13587.3626</v>
      </c>
      <c r="G25" s="119">
        <v>16644.100200000001</v>
      </c>
      <c r="H25" s="69">
        <v>16806.3</v>
      </c>
      <c r="I25" s="69">
        <v>21528.400000000001</v>
      </c>
      <c r="J25" s="69">
        <v>32425.5</v>
      </c>
      <c r="K25" s="69">
        <v>55331.5</v>
      </c>
      <c r="L25" s="69">
        <v>98607.9</v>
      </c>
      <c r="M25" s="69">
        <v>178520.2</v>
      </c>
    </row>
    <row r="26" spans="1:13" s="86" customFormat="1" ht="13.15" customHeight="1" x14ac:dyDescent="0.2">
      <c r="A26" s="743" t="s">
        <v>753</v>
      </c>
      <c r="B26" s="95">
        <v>8622.5729999999985</v>
      </c>
      <c r="C26" s="95">
        <v>12416.5635</v>
      </c>
      <c r="D26" s="95">
        <v>9941.9906999999985</v>
      </c>
      <c r="E26" s="95">
        <v>10917.7574</v>
      </c>
      <c r="F26" s="119">
        <v>13864.385199999999</v>
      </c>
      <c r="G26" s="119">
        <v>15777.8868</v>
      </c>
      <c r="H26" s="69">
        <v>19582.099999999999</v>
      </c>
      <c r="I26" s="69">
        <v>19611.5</v>
      </c>
      <c r="J26" s="69">
        <v>18216.3</v>
      </c>
      <c r="K26" s="69">
        <v>19576.5</v>
      </c>
      <c r="L26" s="69">
        <v>27527.4</v>
      </c>
      <c r="M26" s="69">
        <v>47760.5</v>
      </c>
    </row>
    <row r="27" spans="1:13" s="86" customFormat="1" ht="3.2" customHeight="1" thickBot="1" x14ac:dyDescent="0.25">
      <c r="A27" s="738"/>
      <c r="B27" s="739"/>
      <c r="C27" s="739"/>
      <c r="D27" s="739"/>
      <c r="E27" s="739"/>
      <c r="F27" s="739"/>
      <c r="G27" s="739"/>
      <c r="H27" s="739"/>
      <c r="I27" s="739"/>
      <c r="J27" s="739"/>
      <c r="K27" s="739"/>
      <c r="L27" s="739"/>
      <c r="M27" s="739"/>
    </row>
    <row r="28" spans="1:13" s="86" customFormat="1" ht="5.65" customHeight="1" x14ac:dyDescent="0.2">
      <c r="A28" s="136"/>
    </row>
    <row r="29" spans="1:13" ht="13.15" customHeight="1" x14ac:dyDescent="0.2">
      <c r="A29" s="690" t="s">
        <v>758</v>
      </c>
    </row>
    <row r="30" spans="1:13" ht="6.95" customHeight="1" x14ac:dyDescent="0.2">
      <c r="F30" s="86"/>
      <c r="G30" s="86"/>
      <c r="H30" s="86"/>
      <c r="I30" s="86"/>
      <c r="J30" s="86"/>
      <c r="K30" s="86"/>
      <c r="L30" s="86"/>
      <c r="M30" s="86"/>
    </row>
    <row r="31" spans="1:13" ht="7.5" customHeight="1" x14ac:dyDescent="0.2">
      <c r="A31" s="744"/>
      <c r="B31" s="62"/>
      <c r="C31" s="62"/>
      <c r="D31" s="62"/>
      <c r="E31" s="62"/>
      <c r="F31" s="62"/>
      <c r="G31" s="62"/>
      <c r="H31" s="62"/>
      <c r="I31" s="62"/>
      <c r="J31" s="62"/>
      <c r="K31" s="62"/>
      <c r="L31" s="62"/>
      <c r="M31" s="62"/>
    </row>
    <row r="32" spans="1:13" ht="15.95" customHeight="1" x14ac:dyDescent="0.2">
      <c r="A32" s="191" t="s">
        <v>759</v>
      </c>
      <c r="B32" s="62"/>
      <c r="C32" s="62"/>
      <c r="D32" s="62"/>
      <c r="E32" s="62"/>
      <c r="F32" s="62"/>
      <c r="G32" s="62"/>
      <c r="H32" s="62"/>
      <c r="I32" s="62"/>
      <c r="J32" s="62"/>
      <c r="K32" s="62"/>
      <c r="L32" s="62"/>
      <c r="M32" s="62"/>
    </row>
    <row r="33" spans="1:13" ht="15.95" customHeight="1" x14ac:dyDescent="0.2">
      <c r="A33" s="191" t="s">
        <v>760</v>
      </c>
      <c r="B33" s="62"/>
      <c r="C33" s="62"/>
      <c r="D33" s="62"/>
      <c r="E33" s="62"/>
      <c r="F33" s="62"/>
      <c r="G33" s="62"/>
      <c r="H33" s="62"/>
      <c r="I33" s="62"/>
      <c r="J33" s="62"/>
      <c r="K33" s="62"/>
      <c r="L33" s="62"/>
      <c r="M33" s="62"/>
    </row>
    <row r="34" spans="1:13" ht="17.100000000000001" customHeight="1" thickBot="1" x14ac:dyDescent="0.25">
      <c r="A34" s="740" t="s">
        <v>761</v>
      </c>
      <c r="B34" s="100"/>
      <c r="C34" s="100"/>
      <c r="D34" s="100"/>
      <c r="E34" s="100"/>
      <c r="F34" s="100"/>
      <c r="G34" s="100"/>
      <c r="H34" s="100"/>
      <c r="I34" s="100"/>
      <c r="J34" s="100"/>
      <c r="K34" s="100"/>
      <c r="L34" s="100"/>
      <c r="M34" s="100"/>
    </row>
    <row r="35" spans="1:13" ht="17.100000000000001" customHeight="1" thickBot="1" x14ac:dyDescent="0.25">
      <c r="A35" s="652"/>
      <c r="B35" s="653">
        <v>2014</v>
      </c>
      <c r="C35" s="653">
        <v>2015</v>
      </c>
      <c r="D35" s="602">
        <v>2016</v>
      </c>
      <c r="E35" s="602">
        <v>2017</v>
      </c>
      <c r="F35" s="653">
        <v>2018</v>
      </c>
      <c r="G35" s="602">
        <v>2019</v>
      </c>
      <c r="H35" s="653">
        <v>2020</v>
      </c>
      <c r="I35" s="602">
        <v>2021</v>
      </c>
      <c r="J35" s="653">
        <v>2022</v>
      </c>
      <c r="K35" s="602">
        <v>2023</v>
      </c>
      <c r="L35" s="653">
        <v>2024</v>
      </c>
      <c r="M35" s="602">
        <v>2025</v>
      </c>
    </row>
    <row r="36" spans="1:13" ht="3.2" customHeight="1" x14ac:dyDescent="0.2">
      <c r="A36" s="605"/>
      <c r="B36" s="136"/>
      <c r="C36" s="136"/>
      <c r="D36" s="136"/>
      <c r="E36" s="136"/>
      <c r="F36" s="136"/>
      <c r="G36" s="136"/>
      <c r="H36" s="136"/>
      <c r="I36" s="136"/>
      <c r="J36" s="136"/>
      <c r="K36" s="136"/>
      <c r="L36" s="136"/>
      <c r="M36" s="136"/>
    </row>
    <row r="37" spans="1:13" x14ac:dyDescent="0.2">
      <c r="A37" s="742" t="s">
        <v>756</v>
      </c>
      <c r="B37" s="120">
        <v>23956.330100000003</v>
      </c>
      <c r="C37" s="120">
        <v>15866.292300000001</v>
      </c>
      <c r="D37" s="120">
        <v>12059.986999999999</v>
      </c>
      <c r="E37" s="120">
        <v>13948.40171</v>
      </c>
      <c r="F37" s="120">
        <v>18236.6469</v>
      </c>
      <c r="G37" s="120">
        <v>23545.529699999999</v>
      </c>
      <c r="H37" s="721">
        <v>24496.5</v>
      </c>
      <c r="I37" s="721">
        <v>30450.3</v>
      </c>
      <c r="J37" s="669">
        <v>34346.400000000001</v>
      </c>
      <c r="K37" s="669">
        <v>43652</v>
      </c>
      <c r="L37" s="669">
        <v>52991.8</v>
      </c>
      <c r="M37" s="669">
        <v>67627.899999999994</v>
      </c>
    </row>
    <row r="38" spans="1:13" ht="1.9" customHeight="1" x14ac:dyDescent="0.2">
      <c r="A38" s="745"/>
      <c r="B38" s="119"/>
      <c r="C38" s="119"/>
      <c r="D38" s="119"/>
      <c r="E38" s="119"/>
      <c r="F38" s="120"/>
      <c r="G38" s="120"/>
      <c r="H38" s="721"/>
      <c r="I38" s="721"/>
      <c r="J38" s="721"/>
      <c r="K38" s="721"/>
      <c r="L38" s="721"/>
      <c r="M38" s="721"/>
    </row>
    <row r="39" spans="1:13" ht="17.25" customHeight="1" x14ac:dyDescent="0.2">
      <c r="A39" s="741" t="s">
        <v>762</v>
      </c>
      <c r="B39" s="119">
        <v>10775.3141</v>
      </c>
      <c r="C39" s="119">
        <v>5935.7431999999999</v>
      </c>
      <c r="D39" s="119">
        <v>3251.8592000000003</v>
      </c>
      <c r="E39" s="119">
        <v>3265.8069500000001</v>
      </c>
      <c r="F39" s="119">
        <v>4872.4700999999995</v>
      </c>
      <c r="G39" s="119">
        <v>6276.6329999999998</v>
      </c>
      <c r="H39" s="69">
        <v>6837.1</v>
      </c>
      <c r="I39" s="69">
        <v>7264.7</v>
      </c>
      <c r="J39" s="69">
        <v>6804.8</v>
      </c>
      <c r="K39" s="69">
        <v>8634.2999999999993</v>
      </c>
      <c r="L39" s="69">
        <v>9550.6</v>
      </c>
      <c r="M39" s="69">
        <v>10666.4</v>
      </c>
    </row>
    <row r="40" spans="1:13" x14ac:dyDescent="0.2">
      <c r="A40" s="741" t="s">
        <v>101</v>
      </c>
      <c r="B40" s="119">
        <v>4.1532999999999998</v>
      </c>
      <c r="C40" s="119">
        <v>3.6966999999999999</v>
      </c>
      <c r="D40" s="119">
        <v>4.0133000000000001</v>
      </c>
      <c r="E40" s="119">
        <v>3.3326899999999999</v>
      </c>
      <c r="F40" s="119">
        <v>7.3353999999999999</v>
      </c>
      <c r="G40" s="119">
        <v>60.9559</v>
      </c>
      <c r="H40" s="69">
        <v>59</v>
      </c>
      <c r="I40" s="69">
        <v>27.7</v>
      </c>
      <c r="J40" s="69">
        <v>8.6999999999999993</v>
      </c>
      <c r="K40" s="69">
        <v>7.7</v>
      </c>
      <c r="L40" s="69">
        <v>7.3</v>
      </c>
      <c r="M40" s="69">
        <v>6.9</v>
      </c>
    </row>
    <row r="41" spans="1:13" x14ac:dyDescent="0.2">
      <c r="A41" s="741" t="s">
        <v>747</v>
      </c>
      <c r="B41" s="119">
        <v>206.05120000000002</v>
      </c>
      <c r="C41" s="119">
        <v>181.1482</v>
      </c>
      <c r="D41" s="119">
        <v>112.44460000000001</v>
      </c>
      <c r="E41" s="119">
        <v>96.281710000000004</v>
      </c>
      <c r="F41" s="119">
        <v>199.7483</v>
      </c>
      <c r="G41" s="119">
        <v>540.88310000000001</v>
      </c>
      <c r="H41" s="69">
        <v>471.6</v>
      </c>
      <c r="I41" s="69">
        <v>473.8</v>
      </c>
      <c r="J41" s="69">
        <v>525</v>
      </c>
      <c r="K41" s="69">
        <v>688.6</v>
      </c>
      <c r="L41" s="69">
        <v>628</v>
      </c>
      <c r="M41" s="69">
        <v>481.5</v>
      </c>
    </row>
    <row r="42" spans="1:13" ht="24" customHeight="1" x14ac:dyDescent="0.2">
      <c r="A42" s="741" t="s">
        <v>388</v>
      </c>
      <c r="B42" s="119" t="s">
        <v>33</v>
      </c>
      <c r="C42" s="119" t="s">
        <v>33</v>
      </c>
      <c r="D42" s="119" t="s">
        <v>33</v>
      </c>
      <c r="E42" s="119" t="s">
        <v>33</v>
      </c>
      <c r="F42" s="119" t="s">
        <v>33</v>
      </c>
      <c r="G42" s="119">
        <v>1.1200000000000001</v>
      </c>
      <c r="H42" s="69">
        <v>1.1000000000000001</v>
      </c>
      <c r="I42" s="69">
        <v>0.6</v>
      </c>
      <c r="J42" s="69" t="s">
        <v>33</v>
      </c>
      <c r="K42" s="69" t="s">
        <v>33</v>
      </c>
      <c r="L42" s="69" t="s">
        <v>33</v>
      </c>
      <c r="M42" s="69" t="s">
        <v>33</v>
      </c>
    </row>
    <row r="43" spans="1:13" ht="26.25" hidden="1" customHeight="1" x14ac:dyDescent="0.2">
      <c r="A43" s="741" t="s">
        <v>81</v>
      </c>
      <c r="B43" s="119">
        <v>3.6214</v>
      </c>
      <c r="C43" s="119" t="s">
        <v>33</v>
      </c>
      <c r="D43" s="119" t="s">
        <v>33</v>
      </c>
      <c r="E43" s="119" t="s">
        <v>33</v>
      </c>
      <c r="F43" s="119" t="s">
        <v>33</v>
      </c>
      <c r="G43" s="119" t="s">
        <v>33</v>
      </c>
      <c r="H43" s="69">
        <v>0</v>
      </c>
      <c r="I43" s="69">
        <v>0</v>
      </c>
      <c r="J43" s="69">
        <v>0.8</v>
      </c>
      <c r="K43" s="69">
        <v>1.6</v>
      </c>
      <c r="L43" s="69">
        <v>1</v>
      </c>
      <c r="M43" s="69">
        <v>3.9</v>
      </c>
    </row>
    <row r="44" spans="1:13" x14ac:dyDescent="0.2">
      <c r="A44" s="741" t="s">
        <v>24</v>
      </c>
      <c r="B44" s="119">
        <v>939.47940000000006</v>
      </c>
      <c r="C44" s="119">
        <v>725.28210000000001</v>
      </c>
      <c r="D44" s="119">
        <v>754.6857</v>
      </c>
      <c r="E44" s="119">
        <v>1154.1138800000001</v>
      </c>
      <c r="F44" s="119">
        <v>1604.92</v>
      </c>
      <c r="G44" s="119">
        <v>2451.1967999999997</v>
      </c>
      <c r="H44" s="69">
        <v>2191.3000000000002</v>
      </c>
      <c r="I44" s="69">
        <v>2693.5</v>
      </c>
      <c r="J44" s="69">
        <v>2417.5</v>
      </c>
      <c r="K44" s="69">
        <v>2801.5</v>
      </c>
      <c r="L44" s="69">
        <v>3129.5</v>
      </c>
      <c r="M44" s="69">
        <v>2565.9</v>
      </c>
    </row>
    <row r="45" spans="1:13" ht="24" x14ac:dyDescent="0.2">
      <c r="A45" s="741" t="s">
        <v>748</v>
      </c>
      <c r="B45" s="119">
        <v>4679.9214000000002</v>
      </c>
      <c r="C45" s="119">
        <v>2632.0203999999999</v>
      </c>
      <c r="D45" s="119">
        <v>1998.0454</v>
      </c>
      <c r="E45" s="119">
        <v>2026.94913</v>
      </c>
      <c r="F45" s="119">
        <v>2522.3483999999999</v>
      </c>
      <c r="G45" s="119">
        <v>3095.7698</v>
      </c>
      <c r="H45" s="69">
        <v>2977.8</v>
      </c>
      <c r="I45" s="69">
        <v>3791.5</v>
      </c>
      <c r="J45" s="69">
        <v>4356.7</v>
      </c>
      <c r="K45" s="69">
        <v>5746.6</v>
      </c>
      <c r="L45" s="69">
        <v>7338.7</v>
      </c>
      <c r="M45" s="69">
        <v>9732.7999999999993</v>
      </c>
    </row>
    <row r="46" spans="1:13" ht="12.75" customHeight="1" x14ac:dyDescent="0.2">
      <c r="A46" s="741" t="s">
        <v>82</v>
      </c>
      <c r="B46" s="119">
        <v>379.37819999999999</v>
      </c>
      <c r="C46" s="119">
        <v>287.63749999999999</v>
      </c>
      <c r="D46" s="119">
        <v>202.07839999999999</v>
      </c>
      <c r="E46" s="119">
        <v>177.94380000000001</v>
      </c>
      <c r="F46" s="119">
        <v>494.42840000000001</v>
      </c>
      <c r="G46" s="119">
        <v>633.43819999999994</v>
      </c>
      <c r="H46" s="69">
        <v>602.1</v>
      </c>
      <c r="I46" s="69">
        <v>696.8</v>
      </c>
      <c r="J46" s="69">
        <v>1010.7</v>
      </c>
      <c r="K46" s="69">
        <v>1689.3</v>
      </c>
      <c r="L46" s="69">
        <v>2236.6</v>
      </c>
      <c r="M46" s="69">
        <v>2821.7</v>
      </c>
    </row>
    <row r="47" spans="1:13" ht="12.75" customHeight="1" x14ac:dyDescent="0.2">
      <c r="A47" s="741" t="s">
        <v>749</v>
      </c>
      <c r="B47" s="119">
        <v>48.926900000000003</v>
      </c>
      <c r="C47" s="119">
        <v>55.830100000000002</v>
      </c>
      <c r="D47" s="119">
        <v>20.414999999999999</v>
      </c>
      <c r="E47" s="119">
        <v>33.911729999999999</v>
      </c>
      <c r="F47" s="119">
        <v>106.21510000000001</v>
      </c>
      <c r="G47" s="119">
        <v>133.54429999999999</v>
      </c>
      <c r="H47" s="69">
        <v>95.9</v>
      </c>
      <c r="I47" s="69">
        <v>61.1</v>
      </c>
      <c r="J47" s="69">
        <v>46.4</v>
      </c>
      <c r="K47" s="69">
        <v>54.5</v>
      </c>
      <c r="L47" s="69">
        <v>46.5</v>
      </c>
      <c r="M47" s="69">
        <v>37</v>
      </c>
    </row>
    <row r="48" spans="1:13" ht="12.75" customHeight="1" x14ac:dyDescent="0.2">
      <c r="A48" s="741" t="s">
        <v>26</v>
      </c>
      <c r="B48" s="119">
        <v>1.4418</v>
      </c>
      <c r="C48" s="119">
        <v>0.45979999999999999</v>
      </c>
      <c r="D48" s="119">
        <v>1.3449</v>
      </c>
      <c r="E48" s="119">
        <v>2.1783800000000002</v>
      </c>
      <c r="F48" s="119">
        <v>5.7516999999999996</v>
      </c>
      <c r="G48" s="119">
        <v>6.0034000000000001</v>
      </c>
      <c r="H48" s="69">
        <v>4.4000000000000004</v>
      </c>
      <c r="I48" s="69">
        <v>3.2</v>
      </c>
      <c r="J48" s="69">
        <v>0.3</v>
      </c>
      <c r="K48" s="69">
        <v>0.1</v>
      </c>
      <c r="L48" s="69">
        <v>1</v>
      </c>
      <c r="M48" s="69" t="s">
        <v>33</v>
      </c>
    </row>
    <row r="49" spans="1:13" ht="12.75" customHeight="1" x14ac:dyDescent="0.2">
      <c r="A49" s="741" t="s">
        <v>27</v>
      </c>
      <c r="B49" s="119">
        <v>3.6810999999999998</v>
      </c>
      <c r="C49" s="119">
        <v>19.265799999999999</v>
      </c>
      <c r="D49" s="119">
        <v>21.238099999999999</v>
      </c>
      <c r="E49" s="119">
        <v>26.734259999999999</v>
      </c>
      <c r="F49" s="119">
        <v>9.1392999999999986</v>
      </c>
      <c r="G49" s="119">
        <v>6.4663000000000004</v>
      </c>
      <c r="H49" s="69">
        <v>15.3</v>
      </c>
      <c r="I49" s="69">
        <v>3.7</v>
      </c>
      <c r="J49" s="69">
        <v>4</v>
      </c>
      <c r="K49" s="69">
        <v>0.1</v>
      </c>
      <c r="L49" s="69">
        <v>0</v>
      </c>
      <c r="M49" s="69">
        <v>0.9</v>
      </c>
    </row>
    <row r="50" spans="1:13" ht="12.75" customHeight="1" x14ac:dyDescent="0.2">
      <c r="A50" s="741" t="s">
        <v>28</v>
      </c>
      <c r="B50" s="119" t="s">
        <v>33</v>
      </c>
      <c r="C50" s="119">
        <v>24.768000000000001</v>
      </c>
      <c r="D50" s="119">
        <v>59.701599999999999</v>
      </c>
      <c r="E50" s="119">
        <v>85.621009999999998</v>
      </c>
      <c r="F50" s="119">
        <v>30.490200000000002</v>
      </c>
      <c r="G50" s="119">
        <v>12.8245</v>
      </c>
      <c r="H50" s="69">
        <v>0.7</v>
      </c>
      <c r="I50" s="69">
        <v>0.5</v>
      </c>
      <c r="J50" s="69" t="s">
        <v>33</v>
      </c>
      <c r="K50" s="69" t="s">
        <v>33</v>
      </c>
      <c r="L50" s="69" t="s">
        <v>33</v>
      </c>
      <c r="M50" s="69" t="s">
        <v>33</v>
      </c>
    </row>
    <row r="51" spans="1:13" ht="12.75" customHeight="1" x14ac:dyDescent="0.2">
      <c r="A51" s="741" t="s">
        <v>84</v>
      </c>
      <c r="B51" s="119">
        <v>0.1585</v>
      </c>
      <c r="C51" s="119">
        <v>4.0656999999999996</v>
      </c>
      <c r="D51" s="119" t="s">
        <v>33</v>
      </c>
      <c r="E51" s="119" t="s">
        <v>33</v>
      </c>
      <c r="F51" s="119" t="s">
        <v>33</v>
      </c>
      <c r="G51" s="119">
        <v>0.89710000000000001</v>
      </c>
      <c r="H51" s="69">
        <v>0.6</v>
      </c>
      <c r="I51" s="69">
        <v>24.8</v>
      </c>
      <c r="J51" s="69">
        <v>2.4</v>
      </c>
      <c r="K51" s="69">
        <v>1.1000000000000001</v>
      </c>
      <c r="L51" s="69">
        <v>14.8</v>
      </c>
      <c r="M51" s="69">
        <v>9.3000000000000007</v>
      </c>
    </row>
    <row r="52" spans="1:13" ht="12.75" customHeight="1" x14ac:dyDescent="0.2">
      <c r="A52" s="736" t="s">
        <v>86</v>
      </c>
      <c r="B52" s="119">
        <v>7.4826000000000006</v>
      </c>
      <c r="C52" s="119">
        <v>9.06</v>
      </c>
      <c r="D52" s="119">
        <v>9.5207999999999995</v>
      </c>
      <c r="E52" s="119">
        <v>10.11693</v>
      </c>
      <c r="F52" s="119">
        <v>21.011099999999999</v>
      </c>
      <c r="G52" s="119">
        <v>15.748899999999999</v>
      </c>
      <c r="H52" s="69">
        <v>13.4</v>
      </c>
      <c r="I52" s="69">
        <v>17.2</v>
      </c>
      <c r="J52" s="69">
        <v>24.2</v>
      </c>
      <c r="K52" s="69">
        <v>38.4</v>
      </c>
      <c r="L52" s="69">
        <v>36.299999999999997</v>
      </c>
      <c r="M52" s="69">
        <v>33</v>
      </c>
    </row>
    <row r="53" spans="1:13" ht="25.15" customHeight="1" x14ac:dyDescent="0.2">
      <c r="A53" s="736" t="s">
        <v>750</v>
      </c>
      <c r="B53" s="119">
        <v>0.45489999999999997</v>
      </c>
      <c r="C53" s="119">
        <v>4.319</v>
      </c>
      <c r="D53" s="119">
        <v>15.457600000000001</v>
      </c>
      <c r="E53" s="119">
        <v>18.967510000000001</v>
      </c>
      <c r="F53" s="119">
        <v>71.457499999999996</v>
      </c>
      <c r="G53" s="119">
        <v>67.6691</v>
      </c>
      <c r="H53" s="69">
        <v>260.60000000000002</v>
      </c>
      <c r="I53" s="69">
        <v>92.2</v>
      </c>
      <c r="J53" s="69">
        <v>92.7</v>
      </c>
      <c r="K53" s="69">
        <v>253</v>
      </c>
      <c r="L53" s="69">
        <v>179.5</v>
      </c>
      <c r="M53" s="69">
        <v>280.60000000000002</v>
      </c>
    </row>
    <row r="54" spans="1:13" ht="12.95" customHeight="1" x14ac:dyDescent="0.2">
      <c r="A54" s="743" t="s">
        <v>751</v>
      </c>
      <c r="B54" s="119">
        <v>199.5864</v>
      </c>
      <c r="C54" s="119">
        <v>222.50839999999999</v>
      </c>
      <c r="D54" s="119">
        <v>135.0624</v>
      </c>
      <c r="E54" s="119">
        <v>196.94815</v>
      </c>
      <c r="F54" s="119">
        <v>218.18979999999999</v>
      </c>
      <c r="G54" s="119">
        <v>290.58249999999998</v>
      </c>
      <c r="H54" s="69">
        <v>599.1</v>
      </c>
      <c r="I54" s="69">
        <v>1011.1</v>
      </c>
      <c r="J54" s="69">
        <v>1204.5999999999999</v>
      </c>
      <c r="K54" s="69">
        <v>1463.3</v>
      </c>
      <c r="L54" s="69">
        <v>2085.4</v>
      </c>
      <c r="M54" s="69">
        <v>3430.8</v>
      </c>
    </row>
    <row r="55" spans="1:13" ht="12.95" customHeight="1" x14ac:dyDescent="0.2">
      <c r="A55" s="743" t="s">
        <v>752</v>
      </c>
      <c r="B55" s="119">
        <v>3353.8362999999999</v>
      </c>
      <c r="C55" s="119">
        <v>3053.3154</v>
      </c>
      <c r="D55" s="119">
        <v>3326.6794</v>
      </c>
      <c r="E55" s="119">
        <v>4669.3063700000002</v>
      </c>
      <c r="F55" s="119">
        <v>4818.6119000000008</v>
      </c>
      <c r="G55" s="119">
        <v>6878.4763000000003</v>
      </c>
      <c r="H55" s="69">
        <v>7202.4</v>
      </c>
      <c r="I55" s="69">
        <v>11674.6</v>
      </c>
      <c r="J55" s="69">
        <v>15310.7</v>
      </c>
      <c r="K55" s="69">
        <v>19414.7</v>
      </c>
      <c r="L55" s="69">
        <v>24066.400000000001</v>
      </c>
      <c r="M55" s="69">
        <v>32242.7</v>
      </c>
    </row>
    <row r="56" spans="1:13" ht="12.95" customHeight="1" x14ac:dyDescent="0.2">
      <c r="A56" s="743" t="s">
        <v>753</v>
      </c>
      <c r="B56" s="119">
        <v>3352.8425999999999</v>
      </c>
      <c r="C56" s="119">
        <v>2707.172</v>
      </c>
      <c r="D56" s="119">
        <v>2147.4405999999999</v>
      </c>
      <c r="E56" s="119">
        <v>2180.18921</v>
      </c>
      <c r="F56" s="119">
        <v>3253.1297000000004</v>
      </c>
      <c r="G56" s="119">
        <v>3073.3204999999998</v>
      </c>
      <c r="H56" s="69">
        <v>3163.9</v>
      </c>
      <c r="I56" s="69">
        <v>2613.1999999999998</v>
      </c>
      <c r="J56" s="69">
        <v>2536.9</v>
      </c>
      <c r="K56" s="69">
        <v>2857.1</v>
      </c>
      <c r="L56" s="69">
        <v>3670.3</v>
      </c>
      <c r="M56" s="69">
        <v>5314.4</v>
      </c>
    </row>
    <row r="57" spans="1:13" ht="3.75" customHeight="1" thickBot="1" x14ac:dyDescent="0.25">
      <c r="A57" s="738"/>
      <c r="B57" s="647"/>
      <c r="C57" s="647"/>
      <c r="D57" s="647"/>
      <c r="E57" s="647"/>
      <c r="F57" s="647"/>
      <c r="G57" s="647"/>
      <c r="H57" s="647"/>
      <c r="I57" s="647"/>
      <c r="J57" s="647"/>
      <c r="K57" s="647"/>
      <c r="L57" s="647"/>
      <c r="M57" s="647"/>
    </row>
    <row r="58" spans="1:13" ht="12" customHeight="1" x14ac:dyDescent="0.2">
      <c r="A58" s="136"/>
      <c r="B58" s="86"/>
      <c r="C58" s="86"/>
      <c r="D58" s="86"/>
      <c r="E58" s="86"/>
      <c r="F58" s="86"/>
      <c r="G58" s="86"/>
      <c r="H58" s="86"/>
      <c r="I58" s="86"/>
      <c r="J58" s="86"/>
      <c r="K58" s="86"/>
      <c r="L58" s="86"/>
      <c r="M58" s="86"/>
    </row>
    <row r="59" spans="1:13" x14ac:dyDescent="0.2">
      <c r="F59" s="746"/>
      <c r="G59" s="746"/>
      <c r="H59" s="746"/>
      <c r="I59" s="746"/>
      <c r="J59" s="746"/>
      <c r="K59" s="746"/>
      <c r="L59" s="746"/>
      <c r="M59" s="746"/>
    </row>
    <row r="60" spans="1:13" x14ac:dyDescent="0.2">
      <c r="F60" s="746"/>
      <c r="G60" s="746"/>
      <c r="H60" s="746"/>
      <c r="I60" s="746"/>
      <c r="J60" s="746"/>
      <c r="K60" s="746"/>
      <c r="L60" s="746"/>
      <c r="M60" s="746"/>
    </row>
    <row r="61" spans="1:13" x14ac:dyDescent="0.2">
      <c r="F61" s="746"/>
      <c r="G61" s="746"/>
      <c r="H61" s="746"/>
      <c r="I61" s="746"/>
      <c r="J61" s="746"/>
      <c r="K61" s="746"/>
      <c r="L61" s="746"/>
      <c r="M61" s="746"/>
    </row>
    <row r="62" spans="1:13" x14ac:dyDescent="0.2">
      <c r="F62" s="746"/>
      <c r="G62" s="746"/>
      <c r="H62" s="746"/>
      <c r="I62" s="746"/>
      <c r="J62" s="746"/>
      <c r="K62" s="746"/>
      <c r="L62" s="746"/>
      <c r="M62" s="746"/>
    </row>
    <row r="63" spans="1:13" x14ac:dyDescent="0.2">
      <c r="F63" s="746"/>
      <c r="G63" s="746"/>
      <c r="H63" s="746"/>
      <c r="I63" s="746"/>
      <c r="J63" s="746"/>
      <c r="K63" s="746"/>
      <c r="L63" s="746"/>
      <c r="M63" s="746"/>
    </row>
    <row r="64" spans="1:13" x14ac:dyDescent="0.2">
      <c r="F64" s="746"/>
      <c r="G64" s="746"/>
      <c r="H64" s="746"/>
      <c r="I64" s="746"/>
      <c r="J64" s="746"/>
      <c r="K64" s="746"/>
      <c r="L64" s="746"/>
      <c r="M64" s="746"/>
    </row>
    <row r="65" spans="6:13" x14ac:dyDescent="0.2">
      <c r="F65" s="746"/>
      <c r="G65" s="746"/>
      <c r="H65" s="746"/>
      <c r="I65" s="746"/>
      <c r="J65" s="746"/>
      <c r="K65" s="746"/>
      <c r="L65" s="746"/>
      <c r="M65" s="746"/>
    </row>
    <row r="66" spans="6:13" x14ac:dyDescent="0.2">
      <c r="F66" s="746"/>
      <c r="G66" s="746"/>
      <c r="H66" s="746"/>
      <c r="I66" s="746"/>
      <c r="J66" s="746"/>
      <c r="K66" s="746"/>
      <c r="L66" s="746"/>
      <c r="M66" s="746"/>
    </row>
    <row r="67" spans="6:13" x14ac:dyDescent="0.2">
      <c r="F67" s="746"/>
      <c r="G67" s="746"/>
      <c r="H67" s="746"/>
      <c r="I67" s="746"/>
      <c r="J67" s="746"/>
      <c r="K67" s="746"/>
      <c r="L67" s="746"/>
      <c r="M67" s="746"/>
    </row>
    <row r="68" spans="6:13" x14ac:dyDescent="0.2">
      <c r="F68" s="746"/>
      <c r="G68" s="746"/>
      <c r="H68" s="746"/>
      <c r="I68" s="746"/>
      <c r="J68" s="746"/>
      <c r="K68" s="746"/>
      <c r="L68" s="746"/>
      <c r="M68" s="746"/>
    </row>
    <row r="69" spans="6:13" x14ac:dyDescent="0.2">
      <c r="F69" s="746"/>
      <c r="G69" s="746"/>
      <c r="H69" s="746"/>
      <c r="I69" s="746"/>
      <c r="J69" s="746"/>
      <c r="K69" s="746"/>
      <c r="L69" s="746"/>
      <c r="M69" s="746"/>
    </row>
    <row r="70" spans="6:13" x14ac:dyDescent="0.2">
      <c r="F70" s="746"/>
      <c r="G70" s="746"/>
      <c r="H70" s="746"/>
      <c r="I70" s="746"/>
      <c r="J70" s="746"/>
      <c r="K70" s="746"/>
      <c r="L70" s="746"/>
      <c r="M70" s="746"/>
    </row>
    <row r="71" spans="6:13" x14ac:dyDescent="0.2">
      <c r="F71" s="746"/>
      <c r="G71" s="746"/>
      <c r="H71" s="746"/>
      <c r="I71" s="746"/>
      <c r="J71" s="746"/>
      <c r="K71" s="746"/>
      <c r="L71" s="746"/>
      <c r="M71" s="746"/>
    </row>
    <row r="72" spans="6:13" x14ac:dyDescent="0.2">
      <c r="F72" s="746"/>
      <c r="G72" s="746"/>
      <c r="H72" s="746"/>
      <c r="I72" s="746"/>
      <c r="J72" s="746"/>
      <c r="K72" s="746"/>
      <c r="L72" s="746"/>
      <c r="M72" s="746"/>
    </row>
    <row r="73" spans="6:13" x14ac:dyDescent="0.2">
      <c r="F73" s="746"/>
      <c r="G73" s="746"/>
      <c r="H73" s="746"/>
      <c r="I73" s="746"/>
      <c r="J73" s="746"/>
      <c r="K73" s="746"/>
      <c r="L73" s="746"/>
      <c r="M73" s="746"/>
    </row>
    <row r="74" spans="6:13" x14ac:dyDescent="0.2">
      <c r="F74" s="746"/>
      <c r="G74" s="746"/>
      <c r="H74" s="746"/>
      <c r="I74" s="746"/>
      <c r="J74" s="746"/>
      <c r="K74" s="746"/>
      <c r="L74" s="746"/>
      <c r="M74" s="746"/>
    </row>
    <row r="75" spans="6:13" x14ac:dyDescent="0.2">
      <c r="F75" s="746"/>
      <c r="G75" s="746"/>
      <c r="H75" s="746"/>
      <c r="I75" s="746"/>
      <c r="J75" s="746"/>
      <c r="K75" s="746"/>
      <c r="L75" s="746"/>
      <c r="M75" s="746"/>
    </row>
    <row r="76" spans="6:13" x14ac:dyDescent="0.2">
      <c r="F76" s="746"/>
      <c r="G76" s="746"/>
      <c r="H76" s="746"/>
      <c r="I76" s="746"/>
      <c r="J76" s="746"/>
      <c r="K76" s="746"/>
      <c r="L76" s="746"/>
      <c r="M76" s="746"/>
    </row>
  </sheetData>
  <hyperlinks>
    <hyperlink ref="A1" location="Мазмуну!A1" display="МАЗМУНУНА  кайтуу" xr:uid="{00000000-0004-0000-A300-000000000000}"/>
  </hyperlinks>
  <pageMargins left="0.86614173228346458" right="0.6692913385826772" top="0.78740157480314965" bottom="0.59055118110236227" header="0.51181102362204722" footer="0.51181102362204722"/>
  <pageSetup paperSize="9" orientation="portrait" horizontalDpi="4294967292"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M59"/>
  <sheetViews>
    <sheetView topLeftCell="A25" workbookViewId="0">
      <selection activeCell="P22" sqref="P22"/>
    </sheetView>
  </sheetViews>
  <sheetFormatPr defaultColWidth="9.140625" defaultRowHeight="12.75" x14ac:dyDescent="0.2"/>
  <cols>
    <col min="1" max="1" width="41.7109375" style="691" customWidth="1"/>
    <col min="2" max="2" width="9.85546875" style="691" hidden="1" customWidth="1"/>
    <col min="3" max="4" width="9.140625" style="691" hidden="1" customWidth="1"/>
    <col min="5" max="6" width="0" style="691" hidden="1" customWidth="1"/>
    <col min="7" max="8" width="9.7109375" style="691" hidden="1" customWidth="1"/>
    <col min="9" max="11" width="9.7109375" style="691" customWidth="1"/>
    <col min="12" max="13" width="9.5703125" style="691" customWidth="1"/>
    <col min="14" max="16384" width="9.140625" style="691"/>
  </cols>
  <sheetData>
    <row r="1" spans="1:13" s="6" customFormat="1" ht="12.95" customHeight="1" x14ac:dyDescent="0.2">
      <c r="A1" s="952" t="s">
        <v>1375</v>
      </c>
      <c r="L1" s="24"/>
      <c r="M1" s="24"/>
    </row>
    <row r="2" spans="1:13" s="1" customFormat="1" ht="18.75" customHeight="1" x14ac:dyDescent="0.2">
      <c r="A2" s="191" t="s">
        <v>763</v>
      </c>
      <c r="B2" s="191"/>
    </row>
    <row r="3" spans="1:13" s="1" customFormat="1" ht="18.75" customHeight="1" thickBot="1" x14ac:dyDescent="0.25">
      <c r="A3" s="735" t="s">
        <v>761</v>
      </c>
      <c r="B3" s="735"/>
      <c r="C3" s="661"/>
      <c r="D3" s="661"/>
      <c r="E3" s="661"/>
      <c r="F3" s="661"/>
      <c r="G3" s="661"/>
      <c r="H3" s="661"/>
      <c r="I3" s="661"/>
      <c r="J3" s="661"/>
      <c r="K3" s="661"/>
      <c r="L3" s="661"/>
      <c r="M3" s="661"/>
    </row>
    <row r="4" spans="1:13" s="67" customFormat="1" ht="18" customHeight="1" thickBot="1" x14ac:dyDescent="0.25">
      <c r="A4" s="747"/>
      <c r="B4" s="64">
        <v>2014</v>
      </c>
      <c r="C4" s="64">
        <v>2015</v>
      </c>
      <c r="D4" s="64">
        <v>2016</v>
      </c>
      <c r="E4" s="64">
        <v>2017</v>
      </c>
      <c r="F4" s="64">
        <v>2018</v>
      </c>
      <c r="G4" s="64">
        <v>2019</v>
      </c>
      <c r="H4" s="64">
        <v>2020</v>
      </c>
      <c r="I4" s="64">
        <v>2021</v>
      </c>
      <c r="J4" s="64">
        <v>2022</v>
      </c>
      <c r="K4" s="64">
        <v>2023</v>
      </c>
      <c r="L4" s="64">
        <v>2024</v>
      </c>
      <c r="M4" s="64">
        <v>2025</v>
      </c>
    </row>
    <row r="5" spans="1:13" s="67" customFormat="1" ht="7.5" customHeight="1" x14ac:dyDescent="0.2">
      <c r="A5" s="748"/>
    </row>
    <row r="6" spans="1:13" s="750" customFormat="1" x14ac:dyDescent="0.2">
      <c r="A6" s="749" t="s">
        <v>764</v>
      </c>
      <c r="B6" s="669">
        <v>105243</v>
      </c>
      <c r="C6" s="669">
        <v>112114.8</v>
      </c>
      <c r="D6" s="669">
        <v>107822.9</v>
      </c>
      <c r="E6" s="669">
        <v>122607.3</v>
      </c>
      <c r="F6" s="669">
        <v>146156.5</v>
      </c>
      <c r="G6" s="669">
        <v>170919.6</v>
      </c>
      <c r="H6" s="669">
        <v>187337.4</v>
      </c>
      <c r="I6" s="669">
        <v>211245.19999999998</v>
      </c>
      <c r="J6" s="669">
        <v>238544.5</v>
      </c>
      <c r="K6" s="669">
        <v>301926</v>
      </c>
      <c r="L6" s="669">
        <v>393867.2</v>
      </c>
      <c r="M6" s="669">
        <v>574487.69999999995</v>
      </c>
    </row>
    <row r="7" spans="1:13" x14ac:dyDescent="0.2">
      <c r="A7" s="748" t="s">
        <v>575</v>
      </c>
      <c r="B7" s="7"/>
      <c r="C7" s="7"/>
      <c r="D7" s="7"/>
      <c r="E7" s="7"/>
      <c r="F7" s="7"/>
      <c r="G7" s="7"/>
      <c r="H7" s="7"/>
      <c r="I7" s="7"/>
      <c r="J7" s="7"/>
      <c r="K7" s="7"/>
      <c r="L7" s="7"/>
    </row>
    <row r="8" spans="1:13" x14ac:dyDescent="0.2">
      <c r="A8" s="642" t="s">
        <v>765</v>
      </c>
      <c r="B8" s="70">
        <v>16991.3</v>
      </c>
      <c r="C8" s="70">
        <v>18256.400000000001</v>
      </c>
      <c r="D8" s="70">
        <v>15867.1</v>
      </c>
      <c r="E8" s="70">
        <v>16187.300000000001</v>
      </c>
      <c r="F8" s="70">
        <v>19680.2</v>
      </c>
      <c r="G8" s="70">
        <v>21318</v>
      </c>
      <c r="H8" s="70">
        <v>21959.9</v>
      </c>
      <c r="I8" s="70">
        <v>31863.599999999999</v>
      </c>
      <c r="J8" s="70">
        <v>40093.9</v>
      </c>
      <c r="K8" s="70">
        <v>51143.3</v>
      </c>
      <c r="L8" s="70">
        <v>60097.1</v>
      </c>
      <c r="M8" s="7">
        <v>80593.5</v>
      </c>
    </row>
    <row r="9" spans="1:13" x14ac:dyDescent="0.2">
      <c r="A9" s="642" t="s">
        <v>766</v>
      </c>
      <c r="B9" s="70">
        <v>88251.7</v>
      </c>
      <c r="C9" s="70">
        <v>93858.400000000009</v>
      </c>
      <c r="D9" s="70">
        <v>91955.800000000017</v>
      </c>
      <c r="E9" s="70">
        <v>106420</v>
      </c>
      <c r="F9" s="70">
        <v>126476.29999999999</v>
      </c>
      <c r="G9" s="70">
        <v>149601.59999999998</v>
      </c>
      <c r="H9" s="70">
        <v>165377.5</v>
      </c>
      <c r="I9" s="70">
        <v>179381.6</v>
      </c>
      <c r="J9" s="70">
        <v>198450.6</v>
      </c>
      <c r="K9" s="70">
        <v>250782.6</v>
      </c>
      <c r="L9" s="70">
        <v>333770.09999999998</v>
      </c>
      <c r="M9" s="70">
        <v>493894.2</v>
      </c>
    </row>
    <row r="10" spans="1:13" ht="8.1" customHeight="1" x14ac:dyDescent="0.2">
      <c r="A10" s="751"/>
      <c r="B10" s="70"/>
      <c r="C10" s="70"/>
      <c r="D10" s="70"/>
      <c r="E10" s="70"/>
      <c r="F10" s="70"/>
      <c r="G10" s="70"/>
      <c r="H10" s="70"/>
      <c r="I10" s="70"/>
      <c r="J10" s="70"/>
      <c r="K10" s="70"/>
      <c r="L10" s="70"/>
      <c r="M10" s="70"/>
    </row>
    <row r="11" spans="1:13" x14ac:dyDescent="0.2">
      <c r="A11" s="752" t="s">
        <v>715</v>
      </c>
      <c r="B11" s="70" t="s">
        <v>248</v>
      </c>
      <c r="C11" s="70" t="s">
        <v>248</v>
      </c>
      <c r="D11" s="70" t="s">
        <v>248</v>
      </c>
      <c r="E11" s="70">
        <f>E27+E44</f>
        <v>81959.600000000006</v>
      </c>
      <c r="F11" s="70">
        <f t="shared" ref="F11:I12" si="0">F27+F44</f>
        <v>97422.399999999994</v>
      </c>
      <c r="G11" s="70">
        <f t="shared" si="0"/>
        <v>118154</v>
      </c>
      <c r="H11" s="70">
        <f t="shared" si="0"/>
        <v>133149.20000000001</v>
      </c>
      <c r="I11" s="70">
        <f t="shared" si="0"/>
        <v>159652.70000000001</v>
      </c>
      <c r="J11" s="70">
        <v>189505.8</v>
      </c>
      <c r="K11" s="70">
        <v>243976.3</v>
      </c>
      <c r="L11" s="70">
        <v>324089.2</v>
      </c>
      <c r="M11" s="70">
        <v>481971.1</v>
      </c>
    </row>
    <row r="12" spans="1:13" x14ac:dyDescent="0.2">
      <c r="A12" s="752" t="s">
        <v>716</v>
      </c>
      <c r="B12" s="70" t="s">
        <v>248</v>
      </c>
      <c r="C12" s="70" t="s">
        <v>248</v>
      </c>
      <c r="D12" s="70" t="s">
        <v>248</v>
      </c>
      <c r="E12" s="70">
        <f>E28+E45</f>
        <v>40647.700000000004</v>
      </c>
      <c r="F12" s="70">
        <f t="shared" si="0"/>
        <v>48734.1</v>
      </c>
      <c r="G12" s="70">
        <f t="shared" si="0"/>
        <v>52765.600000000006</v>
      </c>
      <c r="H12" s="70">
        <f t="shared" si="0"/>
        <v>54188.2</v>
      </c>
      <c r="I12" s="70">
        <f t="shared" si="0"/>
        <v>51592.5</v>
      </c>
      <c r="J12" s="70">
        <v>49038.7</v>
      </c>
      <c r="K12" s="70">
        <v>57949.5</v>
      </c>
      <c r="L12" s="70">
        <v>69777.899999999994</v>
      </c>
      <c r="M12" s="70">
        <v>92516.6</v>
      </c>
    </row>
    <row r="13" spans="1:13" ht="15.6" customHeight="1" thickBot="1" x14ac:dyDescent="0.25">
      <c r="A13" s="753"/>
      <c r="B13" s="11"/>
      <c r="C13" s="11"/>
      <c r="D13" s="11"/>
      <c r="E13" s="11"/>
      <c r="F13" s="11"/>
      <c r="G13" s="11"/>
      <c r="H13" s="11"/>
      <c r="I13" s="11"/>
      <c r="J13" s="11"/>
      <c r="K13" s="11"/>
      <c r="L13" s="11"/>
      <c r="M13" s="11"/>
    </row>
    <row r="14" spans="1:13" ht="6.75" customHeight="1" x14ac:dyDescent="0.2">
      <c r="A14" s="748"/>
      <c r="B14" s="6"/>
      <c r="C14" s="6"/>
      <c r="D14" s="6"/>
      <c r="E14" s="6"/>
      <c r="F14" s="6"/>
      <c r="G14" s="6"/>
      <c r="H14" s="6"/>
      <c r="I14" s="6"/>
      <c r="J14" s="6"/>
      <c r="K14" s="6"/>
      <c r="L14" s="6"/>
      <c r="M14" s="6"/>
    </row>
    <row r="15" spans="1:13" ht="6.75" customHeight="1" x14ac:dyDescent="0.2">
      <c r="A15" s="748"/>
      <c r="B15" s="6"/>
      <c r="C15" s="6"/>
      <c r="D15" s="6"/>
      <c r="E15" s="6"/>
      <c r="F15" s="6"/>
      <c r="G15" s="6"/>
      <c r="H15" s="6"/>
      <c r="I15" s="6"/>
      <c r="J15" s="6"/>
      <c r="K15" s="6"/>
      <c r="L15" s="6"/>
      <c r="M15" s="6"/>
    </row>
    <row r="16" spans="1:13" ht="6.75" customHeight="1" x14ac:dyDescent="0.2">
      <c r="A16" s="748"/>
      <c r="B16" s="6"/>
      <c r="C16" s="6"/>
      <c r="D16" s="6"/>
      <c r="E16" s="6"/>
      <c r="F16" s="6"/>
      <c r="G16" s="6"/>
      <c r="H16" s="6"/>
      <c r="I16" s="6"/>
      <c r="J16" s="6"/>
      <c r="K16" s="6"/>
      <c r="L16" s="6"/>
      <c r="M16" s="6"/>
    </row>
    <row r="17" spans="1:13" x14ac:dyDescent="0.2">
      <c r="B17" s="630"/>
      <c r="C17" s="630"/>
      <c r="D17" s="630"/>
      <c r="E17" s="630"/>
      <c r="F17" s="630"/>
      <c r="G17" s="630"/>
      <c r="H17" s="630"/>
      <c r="I17" s="630"/>
      <c r="J17" s="630"/>
      <c r="K17" s="630"/>
      <c r="L17" s="630"/>
      <c r="M17" s="630"/>
    </row>
    <row r="18" spans="1:13" s="1" customFormat="1" ht="18.75" customHeight="1" x14ac:dyDescent="0.2">
      <c r="A18" s="191" t="s">
        <v>767</v>
      </c>
    </row>
    <row r="19" spans="1:13" s="1" customFormat="1" ht="18.75" customHeight="1" thickBot="1" x14ac:dyDescent="0.25">
      <c r="A19" s="735" t="s">
        <v>761</v>
      </c>
      <c r="B19" s="661"/>
      <c r="C19" s="661"/>
      <c r="D19" s="661"/>
      <c r="E19" s="661"/>
      <c r="F19" s="661"/>
      <c r="G19" s="661"/>
      <c r="H19" s="661"/>
      <c r="I19" s="661"/>
      <c r="J19" s="661"/>
      <c r="K19" s="661"/>
      <c r="L19" s="661"/>
      <c r="M19" s="661"/>
    </row>
    <row r="20" spans="1:13" s="67" customFormat="1" ht="18" customHeight="1" thickBot="1" x14ac:dyDescent="0.25">
      <c r="A20" s="747"/>
      <c r="B20" s="64">
        <v>2014</v>
      </c>
      <c r="C20" s="64">
        <v>2015</v>
      </c>
      <c r="D20" s="64">
        <v>2016</v>
      </c>
      <c r="E20" s="64">
        <v>2017</v>
      </c>
      <c r="F20" s="64">
        <v>2018</v>
      </c>
      <c r="G20" s="64">
        <v>2019</v>
      </c>
      <c r="H20" s="64">
        <v>2020</v>
      </c>
      <c r="I20" s="64">
        <v>2021</v>
      </c>
      <c r="J20" s="64">
        <v>2022</v>
      </c>
      <c r="K20" s="64">
        <v>2023</v>
      </c>
      <c r="L20" s="64">
        <v>2024</v>
      </c>
      <c r="M20" s="64">
        <v>2025</v>
      </c>
    </row>
    <row r="21" spans="1:13" s="67" customFormat="1" ht="6.75" customHeight="1" x14ac:dyDescent="0.2">
      <c r="A21" s="748"/>
    </row>
    <row r="22" spans="1:13" s="750" customFormat="1" x14ac:dyDescent="0.2">
      <c r="A22" s="749" t="s">
        <v>764</v>
      </c>
      <c r="B22" s="721">
        <v>81286.7</v>
      </c>
      <c r="C22" s="669">
        <v>96248.5</v>
      </c>
      <c r="D22" s="669">
        <v>95762.9</v>
      </c>
      <c r="E22" s="669">
        <v>108749.1</v>
      </c>
      <c r="F22" s="669">
        <v>127919.9</v>
      </c>
      <c r="G22" s="669">
        <v>147374.1</v>
      </c>
      <c r="H22" s="669">
        <v>162840.9</v>
      </c>
      <c r="I22" s="669">
        <v>180794.9</v>
      </c>
      <c r="J22" s="669">
        <v>204198.1</v>
      </c>
      <c r="K22" s="669">
        <v>258274</v>
      </c>
      <c r="L22" s="669">
        <v>340875.4</v>
      </c>
      <c r="M22" s="669">
        <v>506859.8</v>
      </c>
    </row>
    <row r="23" spans="1:13" x14ac:dyDescent="0.2">
      <c r="A23" s="748" t="s">
        <v>575</v>
      </c>
      <c r="B23" s="7"/>
      <c r="C23" s="7"/>
      <c r="D23" s="7"/>
      <c r="E23" s="7"/>
      <c r="F23" s="7"/>
      <c r="G23" s="7"/>
      <c r="H23" s="7"/>
      <c r="I23" s="7"/>
      <c r="J23" s="7"/>
      <c r="K23" s="7"/>
      <c r="L23" s="7"/>
      <c r="M23" s="7"/>
    </row>
    <row r="24" spans="1:13" x14ac:dyDescent="0.2">
      <c r="A24" s="642" t="s">
        <v>765</v>
      </c>
      <c r="B24" s="70">
        <v>10270.700000000001</v>
      </c>
      <c r="C24" s="70">
        <v>12615.8</v>
      </c>
      <c r="D24" s="70">
        <v>11365.2</v>
      </c>
      <c r="E24" s="70">
        <v>10435.200000000001</v>
      </c>
      <c r="F24" s="70">
        <v>12023.2</v>
      </c>
      <c r="G24" s="70">
        <v>12775.8</v>
      </c>
      <c r="H24" s="70">
        <v>13777.6</v>
      </c>
      <c r="I24" s="70">
        <v>21057</v>
      </c>
      <c r="J24" s="70">
        <v>26429.5</v>
      </c>
      <c r="K24" s="70">
        <v>35991.1</v>
      </c>
      <c r="L24" s="70">
        <v>42756.1</v>
      </c>
      <c r="M24" s="70">
        <v>61166.5</v>
      </c>
    </row>
    <row r="25" spans="1:13" x14ac:dyDescent="0.2">
      <c r="A25" s="642" t="s">
        <v>766</v>
      </c>
      <c r="B25" s="70">
        <v>71016</v>
      </c>
      <c r="C25" s="70">
        <v>83632.700000000012</v>
      </c>
      <c r="D25" s="70">
        <v>84397.700000000012</v>
      </c>
      <c r="E25" s="70">
        <v>98313.9</v>
      </c>
      <c r="F25" s="70">
        <v>115896.7</v>
      </c>
      <c r="G25" s="70">
        <v>134598.29999999999</v>
      </c>
      <c r="H25" s="70">
        <v>149063.29999999999</v>
      </c>
      <c r="I25" s="70">
        <v>159737.9</v>
      </c>
      <c r="J25" s="70">
        <v>177768.6</v>
      </c>
      <c r="K25" s="70">
        <v>222282.9</v>
      </c>
      <c r="L25" s="70">
        <v>298119.3</v>
      </c>
      <c r="M25" s="70">
        <v>445693.3</v>
      </c>
    </row>
    <row r="26" spans="1:13" ht="8.1" customHeight="1" x14ac:dyDescent="0.2">
      <c r="A26" s="751"/>
      <c r="B26" s="70"/>
      <c r="C26" s="70"/>
      <c r="D26" s="70"/>
      <c r="E26" s="70"/>
      <c r="F26" s="70"/>
      <c r="G26" s="70"/>
      <c r="H26" s="70"/>
      <c r="I26" s="70"/>
      <c r="J26" s="70"/>
      <c r="K26" s="70"/>
      <c r="L26" s="70"/>
      <c r="M26" s="70"/>
    </row>
    <row r="27" spans="1:13" x14ac:dyDescent="0.2">
      <c r="A27" s="752" t="s">
        <v>715</v>
      </c>
      <c r="B27" s="70" t="s">
        <v>248</v>
      </c>
      <c r="C27" s="70" t="s">
        <v>248</v>
      </c>
      <c r="D27" s="70" t="s">
        <v>248</v>
      </c>
      <c r="E27" s="70">
        <v>68278.8</v>
      </c>
      <c r="F27" s="70">
        <v>79412</v>
      </c>
      <c r="G27" s="70">
        <v>95023.8</v>
      </c>
      <c r="H27" s="70">
        <v>109063.8</v>
      </c>
      <c r="I27" s="70">
        <v>129848.1</v>
      </c>
      <c r="J27" s="70">
        <v>156000.20000000001</v>
      </c>
      <c r="K27" s="70">
        <v>201437.8</v>
      </c>
      <c r="L27" s="70">
        <v>272522.2</v>
      </c>
      <c r="M27" s="70">
        <v>416111.3</v>
      </c>
    </row>
    <row r="28" spans="1:13" x14ac:dyDescent="0.2">
      <c r="A28" s="752" t="s">
        <v>716</v>
      </c>
      <c r="B28" s="70" t="s">
        <v>248</v>
      </c>
      <c r="C28" s="70" t="s">
        <v>248</v>
      </c>
      <c r="D28" s="70" t="s">
        <v>248</v>
      </c>
      <c r="E28" s="70">
        <v>40470.300000000003</v>
      </c>
      <c r="F28" s="70">
        <v>48507.9</v>
      </c>
      <c r="G28" s="70">
        <v>52350.3</v>
      </c>
      <c r="H28" s="70">
        <v>53777.1</v>
      </c>
      <c r="I28" s="70">
        <v>50946.8</v>
      </c>
      <c r="J28" s="70">
        <v>48197.9</v>
      </c>
      <c r="K28" s="70">
        <v>56836.1</v>
      </c>
      <c r="L28" s="70">
        <v>68353.100000000006</v>
      </c>
      <c r="M28" s="70">
        <v>90748.5</v>
      </c>
    </row>
    <row r="29" spans="1:13" ht="15" customHeight="1" thickBot="1" x14ac:dyDescent="0.25">
      <c r="A29" s="753"/>
      <c r="B29" s="11"/>
      <c r="C29" s="11"/>
      <c r="D29" s="11"/>
      <c r="E29" s="11"/>
      <c r="F29" s="11"/>
      <c r="G29" s="11"/>
      <c r="H29" s="11"/>
      <c r="I29" s="11"/>
      <c r="J29" s="11"/>
      <c r="K29" s="11"/>
      <c r="L29" s="11"/>
      <c r="M29" s="11"/>
    </row>
    <row r="30" spans="1:13" ht="5.45" customHeight="1" x14ac:dyDescent="0.2">
      <c r="B30" s="6"/>
      <c r="C30" s="6"/>
      <c r="D30" s="6"/>
      <c r="E30" s="6"/>
      <c r="F30" s="6"/>
      <c r="G30" s="6"/>
      <c r="H30" s="6"/>
      <c r="I30" s="6"/>
      <c r="J30" s="6"/>
      <c r="K30" s="6"/>
      <c r="L30" s="6"/>
      <c r="M30" s="6"/>
    </row>
    <row r="31" spans="1:13" s="755" customFormat="1" ht="13.5" x14ac:dyDescent="0.2">
      <c r="A31" s="690" t="s">
        <v>758</v>
      </c>
      <c r="B31" s="754"/>
      <c r="C31" s="754"/>
      <c r="D31" s="754"/>
      <c r="E31" s="754"/>
      <c r="F31" s="754"/>
      <c r="G31" s="754"/>
      <c r="H31" s="754"/>
      <c r="I31" s="754"/>
      <c r="J31" s="754"/>
      <c r="K31" s="754"/>
      <c r="L31" s="754"/>
      <c r="M31" s="754"/>
    </row>
    <row r="32" spans="1:13" x14ac:dyDescent="0.2">
      <c r="B32" s="756"/>
      <c r="C32" s="756"/>
      <c r="D32" s="756"/>
      <c r="E32" s="756"/>
      <c r="F32" s="756"/>
      <c r="G32" s="756"/>
      <c r="H32" s="756"/>
      <c r="I32" s="756"/>
      <c r="J32" s="756"/>
      <c r="K32" s="756"/>
      <c r="L32" s="756"/>
      <c r="M32" s="756"/>
    </row>
    <row r="33" spans="1:13" x14ac:dyDescent="0.2">
      <c r="B33" s="756"/>
      <c r="C33" s="756"/>
      <c r="D33" s="756"/>
      <c r="E33" s="756"/>
      <c r="F33" s="756"/>
      <c r="G33" s="756"/>
      <c r="H33" s="756"/>
      <c r="I33" s="756"/>
      <c r="J33" s="756"/>
      <c r="K33" s="756"/>
      <c r="L33" s="756"/>
      <c r="M33" s="756"/>
    </row>
    <row r="34" spans="1:13" x14ac:dyDescent="0.2">
      <c r="B34" s="756"/>
      <c r="C34" s="756"/>
      <c r="D34" s="756"/>
      <c r="E34" s="756"/>
      <c r="F34" s="756"/>
      <c r="G34" s="756"/>
      <c r="H34" s="756"/>
      <c r="I34" s="756"/>
      <c r="J34" s="756"/>
      <c r="K34" s="756"/>
      <c r="L34" s="756"/>
      <c r="M34" s="756"/>
    </row>
    <row r="35" spans="1:13" s="1" customFormat="1" ht="18.75" customHeight="1" x14ac:dyDescent="0.2">
      <c r="A35" s="191" t="s">
        <v>768</v>
      </c>
    </row>
    <row r="36" spans="1:13" s="1" customFormat="1" ht="18.75" customHeight="1" thickBot="1" x14ac:dyDescent="0.25">
      <c r="A36" s="735" t="s">
        <v>769</v>
      </c>
      <c r="B36" s="661"/>
      <c r="C36" s="661"/>
      <c r="D36" s="661"/>
      <c r="E36" s="661"/>
      <c r="F36" s="661"/>
      <c r="G36" s="661"/>
      <c r="H36" s="661"/>
      <c r="I36" s="661"/>
      <c r="J36" s="661"/>
      <c r="K36" s="661"/>
      <c r="L36" s="661"/>
      <c r="M36" s="661"/>
    </row>
    <row r="37" spans="1:13" s="67" customFormat="1" ht="18" customHeight="1" thickBot="1" x14ac:dyDescent="0.25">
      <c r="A37" s="747"/>
      <c r="B37" s="64">
        <v>2014</v>
      </c>
      <c r="C37" s="64">
        <v>2015</v>
      </c>
      <c r="D37" s="64">
        <v>2016</v>
      </c>
      <c r="E37" s="64">
        <v>2017</v>
      </c>
      <c r="F37" s="64">
        <v>2018</v>
      </c>
      <c r="G37" s="64">
        <v>2019</v>
      </c>
      <c r="H37" s="64">
        <v>2020</v>
      </c>
      <c r="I37" s="64">
        <v>2021</v>
      </c>
      <c r="J37" s="64">
        <v>2022</v>
      </c>
      <c r="K37" s="64">
        <v>2023</v>
      </c>
      <c r="L37" s="64">
        <v>2024</v>
      </c>
      <c r="M37" s="64">
        <v>2025</v>
      </c>
    </row>
    <row r="38" spans="1:13" s="67" customFormat="1" ht="7.5" customHeight="1" x14ac:dyDescent="0.2">
      <c r="A38" s="748"/>
    </row>
    <row r="39" spans="1:13" s="750" customFormat="1" x14ac:dyDescent="0.2">
      <c r="A39" s="749" t="s">
        <v>764</v>
      </c>
      <c r="B39" s="721">
        <v>23956.3</v>
      </c>
      <c r="C39" s="669">
        <v>15866.3</v>
      </c>
      <c r="D39" s="669">
        <v>12060</v>
      </c>
      <c r="E39" s="669">
        <v>13858.2</v>
      </c>
      <c r="F39" s="669">
        <v>18236.599999999999</v>
      </c>
      <c r="G39" s="669">
        <v>23545.5</v>
      </c>
      <c r="H39" s="669">
        <v>24496.5</v>
      </c>
      <c r="I39" s="669">
        <v>30450.3</v>
      </c>
      <c r="J39" s="669">
        <v>34346.400000000001</v>
      </c>
      <c r="K39" s="669">
        <v>43652</v>
      </c>
      <c r="L39" s="669">
        <v>52991.8</v>
      </c>
      <c r="M39" s="669">
        <v>67627.899999999994</v>
      </c>
    </row>
    <row r="40" spans="1:13" s="755" customFormat="1" x14ac:dyDescent="0.2">
      <c r="A40" s="748" t="s">
        <v>575</v>
      </c>
      <c r="B40" s="7"/>
      <c r="C40" s="7"/>
      <c r="D40" s="7"/>
      <c r="E40" s="7"/>
      <c r="F40" s="7"/>
      <c r="G40" s="7"/>
      <c r="H40" s="7"/>
      <c r="I40" s="7"/>
      <c r="J40" s="7"/>
      <c r="K40" s="7"/>
      <c r="L40" s="7"/>
      <c r="M40" s="7"/>
    </row>
    <row r="41" spans="1:13" x14ac:dyDescent="0.2">
      <c r="A41" s="642" t="s">
        <v>765</v>
      </c>
      <c r="B41" s="70">
        <v>6720.6</v>
      </c>
      <c r="C41" s="70">
        <v>5640.6</v>
      </c>
      <c r="D41" s="70">
        <v>4501.8999999999996</v>
      </c>
      <c r="E41" s="70">
        <v>5752.1</v>
      </c>
      <c r="F41" s="70">
        <v>7657</v>
      </c>
      <c r="G41" s="70">
        <v>8542.2000000000007</v>
      </c>
      <c r="H41" s="70">
        <v>8182.3</v>
      </c>
      <c r="I41" s="70">
        <v>10806.6</v>
      </c>
      <c r="J41" s="70">
        <v>13664.4</v>
      </c>
      <c r="K41" s="70">
        <v>15152.2</v>
      </c>
      <c r="L41" s="70">
        <v>17341</v>
      </c>
      <c r="M41" s="70">
        <v>19427</v>
      </c>
    </row>
    <row r="42" spans="1:13" x14ac:dyDescent="0.2">
      <c r="A42" s="642" t="s">
        <v>766</v>
      </c>
      <c r="B42" s="70">
        <v>17235.7</v>
      </c>
      <c r="C42" s="70">
        <v>10225.700000000001</v>
      </c>
      <c r="D42" s="70">
        <v>7558.1</v>
      </c>
      <c r="E42" s="70">
        <v>8106.1</v>
      </c>
      <c r="F42" s="70">
        <v>10579.599999999999</v>
      </c>
      <c r="G42" s="70">
        <v>15003.3</v>
      </c>
      <c r="H42" s="70">
        <v>16314.2</v>
      </c>
      <c r="I42" s="70">
        <v>19643.7</v>
      </c>
      <c r="J42" s="70">
        <v>20682</v>
      </c>
      <c r="K42" s="70">
        <v>28499.7</v>
      </c>
      <c r="L42" s="70">
        <v>35650.800000000003</v>
      </c>
      <c r="M42" s="70">
        <v>48200.9</v>
      </c>
    </row>
    <row r="43" spans="1:13" ht="9" customHeight="1" x14ac:dyDescent="0.2">
      <c r="A43" s="751"/>
      <c r="B43" s="70"/>
      <c r="C43" s="70"/>
      <c r="D43" s="70"/>
      <c r="E43" s="70"/>
      <c r="F43" s="70"/>
      <c r="G43" s="70"/>
      <c r="H43" s="70"/>
      <c r="I43" s="70"/>
      <c r="J43" s="70"/>
      <c r="K43" s="70"/>
      <c r="L43" s="70"/>
      <c r="M43" s="70"/>
    </row>
    <row r="44" spans="1:13" x14ac:dyDescent="0.2">
      <c r="A44" s="752" t="s">
        <v>715</v>
      </c>
      <c r="B44" s="70" t="s">
        <v>248</v>
      </c>
      <c r="C44" s="70" t="s">
        <v>248</v>
      </c>
      <c r="D44" s="70" t="s">
        <v>248</v>
      </c>
      <c r="E44" s="70">
        <v>13680.8</v>
      </c>
      <c r="F44" s="70">
        <v>18010.400000000001</v>
      </c>
      <c r="G44" s="70">
        <v>23130.2</v>
      </c>
      <c r="H44" s="70">
        <v>24085.4</v>
      </c>
      <c r="I44" s="70">
        <v>29804.6</v>
      </c>
      <c r="J44" s="70">
        <v>33505.599999999999</v>
      </c>
      <c r="K44" s="70">
        <v>42538.5</v>
      </c>
      <c r="L44" s="70">
        <v>51567</v>
      </c>
      <c r="M44" s="70">
        <v>65859.8</v>
      </c>
    </row>
    <row r="45" spans="1:13" x14ac:dyDescent="0.2">
      <c r="A45" s="752" t="s">
        <v>716</v>
      </c>
      <c r="B45" s="70" t="s">
        <v>248</v>
      </c>
      <c r="C45" s="70" t="s">
        <v>248</v>
      </c>
      <c r="D45" s="70" t="s">
        <v>248</v>
      </c>
      <c r="E45" s="70">
        <v>177.4</v>
      </c>
      <c r="F45" s="70">
        <v>226.2</v>
      </c>
      <c r="G45" s="70">
        <v>415.3</v>
      </c>
      <c r="H45" s="70">
        <v>411.1</v>
      </c>
      <c r="I45" s="70">
        <v>645.70000000000005</v>
      </c>
      <c r="J45" s="70">
        <v>840.8</v>
      </c>
      <c r="K45" s="70">
        <v>1113.4000000000001</v>
      </c>
      <c r="L45" s="70">
        <v>1424.8</v>
      </c>
      <c r="M45" s="70">
        <v>1768.1</v>
      </c>
    </row>
    <row r="46" spans="1:13" x14ac:dyDescent="0.2">
      <c r="A46" s="752"/>
      <c r="B46" s="70"/>
      <c r="C46" s="70"/>
      <c r="D46" s="70"/>
      <c r="E46" s="70"/>
      <c r="F46" s="70"/>
      <c r="G46" s="70"/>
      <c r="H46" s="70"/>
      <c r="I46" s="70"/>
      <c r="J46" s="70"/>
      <c r="K46" s="70"/>
      <c r="L46" s="70"/>
      <c r="M46" s="70"/>
    </row>
    <row r="47" spans="1:13" x14ac:dyDescent="0.2">
      <c r="A47" s="757" t="s">
        <v>770</v>
      </c>
      <c r="B47" s="70">
        <v>21781.9</v>
      </c>
      <c r="C47" s="70">
        <v>13753.6</v>
      </c>
      <c r="D47" s="70">
        <v>9824</v>
      </c>
      <c r="E47" s="70">
        <v>11641.8</v>
      </c>
      <c r="F47" s="70">
        <v>15805.5</v>
      </c>
      <c r="G47" s="70">
        <v>20945.3</v>
      </c>
      <c r="H47" s="70">
        <v>21865.599999999999</v>
      </c>
      <c r="I47" s="70">
        <v>26790.9</v>
      </c>
      <c r="J47" s="70">
        <v>30009.1</v>
      </c>
      <c r="K47" s="70">
        <v>38788</v>
      </c>
      <c r="L47" s="70">
        <v>48057.3</v>
      </c>
      <c r="M47" s="70">
        <v>61695.199999999997</v>
      </c>
    </row>
    <row r="48" spans="1:13" x14ac:dyDescent="0.2">
      <c r="A48" s="757" t="s">
        <v>771</v>
      </c>
      <c r="B48" s="70">
        <v>1522.4</v>
      </c>
      <c r="C48" s="70">
        <v>1289.3</v>
      </c>
      <c r="D48" s="70">
        <v>1062.0999999999999</v>
      </c>
      <c r="E48" s="70">
        <v>1049.0999999999999</v>
      </c>
      <c r="F48" s="70">
        <v>1072.5999999999999</v>
      </c>
      <c r="G48" s="70">
        <v>1052.7</v>
      </c>
      <c r="H48" s="70">
        <v>952.7</v>
      </c>
      <c r="I48" s="70">
        <v>958.7</v>
      </c>
      <c r="J48" s="70">
        <v>956.8</v>
      </c>
      <c r="K48" s="70">
        <v>967</v>
      </c>
      <c r="L48" s="70">
        <v>888.5</v>
      </c>
      <c r="M48" s="70">
        <v>913.9</v>
      </c>
    </row>
    <row r="49" spans="1:13" x14ac:dyDescent="0.2">
      <c r="A49" s="757" t="s">
        <v>772</v>
      </c>
      <c r="B49" s="70">
        <v>252.8</v>
      </c>
      <c r="C49" s="70">
        <v>350.4</v>
      </c>
      <c r="D49" s="70">
        <v>699.2</v>
      </c>
      <c r="E49" s="70">
        <v>722.9</v>
      </c>
      <c r="F49" s="70">
        <v>947.4</v>
      </c>
      <c r="G49" s="70">
        <v>1165.5999999999999</v>
      </c>
      <c r="H49" s="70">
        <v>1339.9</v>
      </c>
      <c r="I49" s="70">
        <v>2384.4</v>
      </c>
      <c r="J49" s="70">
        <v>3071.1</v>
      </c>
      <c r="K49" s="70">
        <v>3573.7</v>
      </c>
      <c r="L49" s="70">
        <v>3779.9</v>
      </c>
      <c r="M49" s="70">
        <v>4744.8</v>
      </c>
    </row>
    <row r="50" spans="1:13" x14ac:dyDescent="0.2">
      <c r="A50" s="757" t="s">
        <v>773</v>
      </c>
      <c r="B50" s="70">
        <v>399.2</v>
      </c>
      <c r="C50" s="70">
        <v>473</v>
      </c>
      <c r="D50" s="70">
        <v>474.7</v>
      </c>
      <c r="E50" s="70">
        <v>444.4</v>
      </c>
      <c r="F50" s="70">
        <v>411.1</v>
      </c>
      <c r="G50" s="70">
        <v>381.9</v>
      </c>
      <c r="H50" s="70">
        <v>338.3</v>
      </c>
      <c r="I50" s="70">
        <v>316.3</v>
      </c>
      <c r="J50" s="70">
        <v>309.39999999999998</v>
      </c>
      <c r="K50" s="70">
        <v>323.3</v>
      </c>
      <c r="L50" s="70">
        <v>266.10000000000002</v>
      </c>
      <c r="M50" s="70">
        <v>274</v>
      </c>
    </row>
    <row r="51" spans="1:13" s="755" customFormat="1" ht="15.95" customHeight="1" thickBot="1" x14ac:dyDescent="0.25">
      <c r="A51" s="758"/>
      <c r="B51" s="759"/>
      <c r="C51" s="759"/>
      <c r="D51" s="759"/>
      <c r="E51" s="759"/>
      <c r="F51" s="759"/>
      <c r="G51" s="759"/>
      <c r="H51" s="759"/>
      <c r="I51" s="759"/>
      <c r="J51" s="759"/>
      <c r="K51" s="759"/>
      <c r="L51" s="759"/>
      <c r="M51" s="759"/>
    </row>
    <row r="52" spans="1:13" ht="5.45" customHeight="1" x14ac:dyDescent="0.2"/>
    <row r="53" spans="1:13" s="6" customFormat="1" ht="13.9" customHeight="1" x14ac:dyDescent="0.2"/>
    <row r="54" spans="1:13" s="6" customFormat="1" ht="13.9" customHeight="1" x14ac:dyDescent="0.2"/>
    <row r="55" spans="1:13" s="6" customFormat="1" ht="13.9" customHeight="1" x14ac:dyDescent="0.2">
      <c r="L55" s="691"/>
      <c r="M55" s="691"/>
    </row>
    <row r="56" spans="1:13" s="6" customFormat="1" x14ac:dyDescent="0.2">
      <c r="L56" s="691"/>
      <c r="M56" s="691"/>
    </row>
    <row r="57" spans="1:13" s="6" customFormat="1" x14ac:dyDescent="0.2">
      <c r="L57" s="691"/>
      <c r="M57" s="691"/>
    </row>
    <row r="58" spans="1:13" s="6" customFormat="1" x14ac:dyDescent="0.2">
      <c r="L58" s="691"/>
      <c r="M58" s="691"/>
    </row>
    <row r="59" spans="1:13" s="6" customFormat="1" x14ac:dyDescent="0.2">
      <c r="L59" s="691"/>
      <c r="M59" s="691"/>
    </row>
  </sheetData>
  <hyperlinks>
    <hyperlink ref="A1" location="Мазмуну!A1" display="МАЗМУНУНА  кайтуу" xr:uid="{00000000-0004-0000-A400-000000000000}"/>
  </hyperlinks>
  <pageMargins left="0.98425196850393704" right="0.78740157480314965" top="0.98425196850393704" bottom="0.98425196850393704" header="0.51181102362204722" footer="0.51181102362204722"/>
  <pageSetup paperSize="9" orientation="portrait" horizontalDpi="4294967292"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M56"/>
  <sheetViews>
    <sheetView workbookViewId="0">
      <selection activeCell="M42" sqref="M42"/>
    </sheetView>
  </sheetViews>
  <sheetFormatPr defaultColWidth="9.140625" defaultRowHeight="12.75" x14ac:dyDescent="0.2"/>
  <cols>
    <col min="1" max="1" width="37.140625" style="117" customWidth="1"/>
    <col min="2" max="2" width="10.28515625" style="117" hidden="1" customWidth="1"/>
    <col min="3" max="6" width="8.85546875" style="117" hidden="1" customWidth="1"/>
    <col min="7" max="8" width="9.7109375" style="117" hidden="1" customWidth="1"/>
    <col min="9" max="11" width="9.7109375" style="117" customWidth="1"/>
    <col min="12" max="13" width="10.140625" style="691" customWidth="1"/>
    <col min="14" max="174" width="9.140625" style="117"/>
    <col min="175" max="175" width="0" style="117" hidden="1" customWidth="1"/>
    <col min="176" max="176" width="33" style="117" customWidth="1"/>
    <col min="177" max="232" width="0" style="117" hidden="1" customWidth="1"/>
    <col min="233" max="233" width="10.28515625" style="117" customWidth="1"/>
    <col min="234" max="237" width="0" style="117" hidden="1" customWidth="1"/>
    <col min="238" max="238" width="10" style="117" customWidth="1"/>
    <col min="239" max="242" width="0" style="117" hidden="1" customWidth="1"/>
    <col min="243" max="243" width="9.7109375" style="117" customWidth="1"/>
    <col min="244" max="247" width="0" style="117" hidden="1" customWidth="1"/>
    <col min="248" max="248" width="9.140625" style="117"/>
    <col min="249" max="252" width="0" style="117" hidden="1" customWidth="1"/>
    <col min="253" max="253" width="9.140625" style="117"/>
    <col min="254" max="257" width="0" style="117" hidden="1" customWidth="1"/>
    <col min="258" max="430" width="9.140625" style="117"/>
    <col min="431" max="431" width="0" style="117" hidden="1" customWidth="1"/>
    <col min="432" max="432" width="33" style="117" customWidth="1"/>
    <col min="433" max="488" width="0" style="117" hidden="1" customWidth="1"/>
    <col min="489" max="489" width="10.28515625" style="117" customWidth="1"/>
    <col min="490" max="493" width="0" style="117" hidden="1" customWidth="1"/>
    <col min="494" max="494" width="10" style="117" customWidth="1"/>
    <col min="495" max="498" width="0" style="117" hidden="1" customWidth="1"/>
    <col min="499" max="499" width="9.7109375" style="117" customWidth="1"/>
    <col min="500" max="503" width="0" style="117" hidden="1" customWidth="1"/>
    <col min="504" max="504" width="9.140625" style="117"/>
    <col min="505" max="508" width="0" style="117" hidden="1" customWidth="1"/>
    <col min="509" max="509" width="9.140625" style="117"/>
    <col min="510" max="513" width="0" style="117" hidden="1" customWidth="1"/>
    <col min="514" max="686" width="9.140625" style="117"/>
    <col min="687" max="687" width="0" style="117" hidden="1" customWidth="1"/>
    <col min="688" max="688" width="33" style="117" customWidth="1"/>
    <col min="689" max="744" width="0" style="117" hidden="1" customWidth="1"/>
    <col min="745" max="745" width="10.28515625" style="117" customWidth="1"/>
    <col min="746" max="749" width="0" style="117" hidden="1" customWidth="1"/>
    <col min="750" max="750" width="10" style="117" customWidth="1"/>
    <col min="751" max="754" width="0" style="117" hidden="1" customWidth="1"/>
    <col min="755" max="755" width="9.7109375" style="117" customWidth="1"/>
    <col min="756" max="759" width="0" style="117" hidden="1" customWidth="1"/>
    <col min="760" max="760" width="9.140625" style="117"/>
    <col min="761" max="764" width="0" style="117" hidden="1" customWidth="1"/>
    <col min="765" max="765" width="9.140625" style="117"/>
    <col min="766" max="769" width="0" style="117" hidden="1" customWidth="1"/>
    <col min="770" max="942" width="9.140625" style="117"/>
    <col min="943" max="943" width="0" style="117" hidden="1" customWidth="1"/>
    <col min="944" max="944" width="33" style="117" customWidth="1"/>
    <col min="945" max="1000" width="0" style="117" hidden="1" customWidth="1"/>
    <col min="1001" max="1001" width="10.28515625" style="117" customWidth="1"/>
    <col min="1002" max="1005" width="0" style="117" hidden="1" customWidth="1"/>
    <col min="1006" max="1006" width="10" style="117" customWidth="1"/>
    <col min="1007" max="1010" width="0" style="117" hidden="1" customWidth="1"/>
    <col min="1011" max="1011" width="9.7109375" style="117" customWidth="1"/>
    <col min="1012" max="1015" width="0" style="117" hidden="1" customWidth="1"/>
    <col min="1016" max="1016" width="9.140625" style="117"/>
    <col min="1017" max="1020" width="0" style="117" hidden="1" customWidth="1"/>
    <col min="1021" max="1021" width="9.140625" style="117"/>
    <col min="1022" max="1025" width="0" style="117" hidden="1" customWidth="1"/>
    <col min="1026" max="1198" width="9.140625" style="117"/>
    <col min="1199" max="1199" width="0" style="117" hidden="1" customWidth="1"/>
    <col min="1200" max="1200" width="33" style="117" customWidth="1"/>
    <col min="1201" max="1256" width="0" style="117" hidden="1" customWidth="1"/>
    <col min="1257" max="1257" width="10.28515625" style="117" customWidth="1"/>
    <col min="1258" max="1261" width="0" style="117" hidden="1" customWidth="1"/>
    <col min="1262" max="1262" width="10" style="117" customWidth="1"/>
    <col min="1263" max="1266" width="0" style="117" hidden="1" customWidth="1"/>
    <col min="1267" max="1267" width="9.7109375" style="117" customWidth="1"/>
    <col min="1268" max="1271" width="0" style="117" hidden="1" customWidth="1"/>
    <col min="1272" max="1272" width="9.140625" style="117"/>
    <col min="1273" max="1276" width="0" style="117" hidden="1" customWidth="1"/>
    <col min="1277" max="1277" width="9.140625" style="117"/>
    <col min="1278" max="1281" width="0" style="117" hidden="1" customWidth="1"/>
    <col min="1282" max="1454" width="9.140625" style="117"/>
    <col min="1455" max="1455" width="0" style="117" hidden="1" customWidth="1"/>
    <col min="1456" max="1456" width="33" style="117" customWidth="1"/>
    <col min="1457" max="1512" width="0" style="117" hidden="1" customWidth="1"/>
    <col min="1513" max="1513" width="10.28515625" style="117" customWidth="1"/>
    <col min="1514" max="1517" width="0" style="117" hidden="1" customWidth="1"/>
    <col min="1518" max="1518" width="10" style="117" customWidth="1"/>
    <col min="1519" max="1522" width="0" style="117" hidden="1" customWidth="1"/>
    <col min="1523" max="1523" width="9.7109375" style="117" customWidth="1"/>
    <col min="1524" max="1527" width="0" style="117" hidden="1" customWidth="1"/>
    <col min="1528" max="1528" width="9.140625" style="117"/>
    <col min="1529" max="1532" width="0" style="117" hidden="1" customWidth="1"/>
    <col min="1533" max="1533" width="9.140625" style="117"/>
    <col min="1534" max="1537" width="0" style="117" hidden="1" customWidth="1"/>
    <col min="1538" max="1710" width="9.140625" style="117"/>
    <col min="1711" max="1711" width="0" style="117" hidden="1" customWidth="1"/>
    <col min="1712" max="1712" width="33" style="117" customWidth="1"/>
    <col min="1713" max="1768" width="0" style="117" hidden="1" customWidth="1"/>
    <col min="1769" max="1769" width="10.28515625" style="117" customWidth="1"/>
    <col min="1770" max="1773" width="0" style="117" hidden="1" customWidth="1"/>
    <col min="1774" max="1774" width="10" style="117" customWidth="1"/>
    <col min="1775" max="1778" width="0" style="117" hidden="1" customWidth="1"/>
    <col min="1779" max="1779" width="9.7109375" style="117" customWidth="1"/>
    <col min="1780" max="1783" width="0" style="117" hidden="1" customWidth="1"/>
    <col min="1784" max="1784" width="9.140625" style="117"/>
    <col min="1785" max="1788" width="0" style="117" hidden="1" customWidth="1"/>
    <col min="1789" max="1789" width="9.140625" style="117"/>
    <col min="1790" max="1793" width="0" style="117" hidden="1" customWidth="1"/>
    <col min="1794" max="1966" width="9.140625" style="117"/>
    <col min="1967" max="1967" width="0" style="117" hidden="1" customWidth="1"/>
    <col min="1968" max="1968" width="33" style="117" customWidth="1"/>
    <col min="1969" max="2024" width="0" style="117" hidden="1" customWidth="1"/>
    <col min="2025" max="2025" width="10.28515625" style="117" customWidth="1"/>
    <col min="2026" max="2029" width="0" style="117" hidden="1" customWidth="1"/>
    <col min="2030" max="2030" width="10" style="117" customWidth="1"/>
    <col min="2031" max="2034" width="0" style="117" hidden="1" customWidth="1"/>
    <col min="2035" max="2035" width="9.7109375" style="117" customWidth="1"/>
    <col min="2036" max="2039" width="0" style="117" hidden="1" customWidth="1"/>
    <col min="2040" max="2040" width="9.140625" style="117"/>
    <col min="2041" max="2044" width="0" style="117" hidden="1" customWidth="1"/>
    <col min="2045" max="2045" width="9.140625" style="117"/>
    <col min="2046" max="2049" width="0" style="117" hidden="1" customWidth="1"/>
    <col min="2050" max="2222" width="9.140625" style="117"/>
    <col min="2223" max="2223" width="0" style="117" hidden="1" customWidth="1"/>
    <col min="2224" max="2224" width="33" style="117" customWidth="1"/>
    <col min="2225" max="2280" width="0" style="117" hidden="1" customWidth="1"/>
    <col min="2281" max="2281" width="10.28515625" style="117" customWidth="1"/>
    <col min="2282" max="2285" width="0" style="117" hidden="1" customWidth="1"/>
    <col min="2286" max="2286" width="10" style="117" customWidth="1"/>
    <col min="2287" max="2290" width="0" style="117" hidden="1" customWidth="1"/>
    <col min="2291" max="2291" width="9.7109375" style="117" customWidth="1"/>
    <col min="2292" max="2295" width="0" style="117" hidden="1" customWidth="1"/>
    <col min="2296" max="2296" width="9.140625" style="117"/>
    <col min="2297" max="2300" width="0" style="117" hidden="1" customWidth="1"/>
    <col min="2301" max="2301" width="9.140625" style="117"/>
    <col min="2302" max="2305" width="0" style="117" hidden="1" customWidth="1"/>
    <col min="2306" max="2478" width="9.140625" style="117"/>
    <col min="2479" max="2479" width="0" style="117" hidden="1" customWidth="1"/>
    <col min="2480" max="2480" width="33" style="117" customWidth="1"/>
    <col min="2481" max="2536" width="0" style="117" hidden="1" customWidth="1"/>
    <col min="2537" max="2537" width="10.28515625" style="117" customWidth="1"/>
    <col min="2538" max="2541" width="0" style="117" hidden="1" customWidth="1"/>
    <col min="2542" max="2542" width="10" style="117" customWidth="1"/>
    <col min="2543" max="2546" width="0" style="117" hidden="1" customWidth="1"/>
    <col min="2547" max="2547" width="9.7109375" style="117" customWidth="1"/>
    <col min="2548" max="2551" width="0" style="117" hidden="1" customWidth="1"/>
    <col min="2552" max="2552" width="9.140625" style="117"/>
    <col min="2553" max="2556" width="0" style="117" hidden="1" customWidth="1"/>
    <col min="2557" max="2557" width="9.140625" style="117"/>
    <col min="2558" max="2561" width="0" style="117" hidden="1" customWidth="1"/>
    <col min="2562" max="2734" width="9.140625" style="117"/>
    <col min="2735" max="2735" width="0" style="117" hidden="1" customWidth="1"/>
    <col min="2736" max="2736" width="33" style="117" customWidth="1"/>
    <col min="2737" max="2792" width="0" style="117" hidden="1" customWidth="1"/>
    <col min="2793" max="2793" width="10.28515625" style="117" customWidth="1"/>
    <col min="2794" max="2797" width="0" style="117" hidden="1" customWidth="1"/>
    <col min="2798" max="2798" width="10" style="117" customWidth="1"/>
    <col min="2799" max="2802" width="0" style="117" hidden="1" customWidth="1"/>
    <col min="2803" max="2803" width="9.7109375" style="117" customWidth="1"/>
    <col min="2804" max="2807" width="0" style="117" hidden="1" customWidth="1"/>
    <col min="2808" max="2808" width="9.140625" style="117"/>
    <col min="2809" max="2812" width="0" style="117" hidden="1" customWidth="1"/>
    <col min="2813" max="2813" width="9.140625" style="117"/>
    <col min="2814" max="2817" width="0" style="117" hidden="1" customWidth="1"/>
    <col min="2818" max="2990" width="9.140625" style="117"/>
    <col min="2991" max="2991" width="0" style="117" hidden="1" customWidth="1"/>
    <col min="2992" max="2992" width="33" style="117" customWidth="1"/>
    <col min="2993" max="3048" width="0" style="117" hidden="1" customWidth="1"/>
    <col min="3049" max="3049" width="10.28515625" style="117" customWidth="1"/>
    <col min="3050" max="3053" width="0" style="117" hidden="1" customWidth="1"/>
    <col min="3054" max="3054" width="10" style="117" customWidth="1"/>
    <col min="3055" max="3058" width="0" style="117" hidden="1" customWidth="1"/>
    <col min="3059" max="3059" width="9.7109375" style="117" customWidth="1"/>
    <col min="3060" max="3063" width="0" style="117" hidden="1" customWidth="1"/>
    <col min="3064" max="3064" width="9.140625" style="117"/>
    <col min="3065" max="3068" width="0" style="117" hidden="1" customWidth="1"/>
    <col min="3069" max="3069" width="9.140625" style="117"/>
    <col min="3070" max="3073" width="0" style="117" hidden="1" customWidth="1"/>
    <col min="3074" max="3246" width="9.140625" style="117"/>
    <col min="3247" max="3247" width="0" style="117" hidden="1" customWidth="1"/>
    <col min="3248" max="3248" width="33" style="117" customWidth="1"/>
    <col min="3249" max="3304" width="0" style="117" hidden="1" customWidth="1"/>
    <col min="3305" max="3305" width="10.28515625" style="117" customWidth="1"/>
    <col min="3306" max="3309" width="0" style="117" hidden="1" customWidth="1"/>
    <col min="3310" max="3310" width="10" style="117" customWidth="1"/>
    <col min="3311" max="3314" width="0" style="117" hidden="1" customWidth="1"/>
    <col min="3315" max="3315" width="9.7109375" style="117" customWidth="1"/>
    <col min="3316" max="3319" width="0" style="117" hidden="1" customWidth="1"/>
    <col min="3320" max="3320" width="9.140625" style="117"/>
    <col min="3321" max="3324" width="0" style="117" hidden="1" customWidth="1"/>
    <col min="3325" max="3325" width="9.140625" style="117"/>
    <col min="3326" max="3329" width="0" style="117" hidden="1" customWidth="1"/>
    <col min="3330" max="3502" width="9.140625" style="117"/>
    <col min="3503" max="3503" width="0" style="117" hidden="1" customWidth="1"/>
    <col min="3504" max="3504" width="33" style="117" customWidth="1"/>
    <col min="3505" max="3560" width="0" style="117" hidden="1" customWidth="1"/>
    <col min="3561" max="3561" width="10.28515625" style="117" customWidth="1"/>
    <col min="3562" max="3565" width="0" style="117" hidden="1" customWidth="1"/>
    <col min="3566" max="3566" width="10" style="117" customWidth="1"/>
    <col min="3567" max="3570" width="0" style="117" hidden="1" customWidth="1"/>
    <col min="3571" max="3571" width="9.7109375" style="117" customWidth="1"/>
    <col min="3572" max="3575" width="0" style="117" hidden="1" customWidth="1"/>
    <col min="3576" max="3576" width="9.140625" style="117"/>
    <col min="3577" max="3580" width="0" style="117" hidden="1" customWidth="1"/>
    <col min="3581" max="3581" width="9.140625" style="117"/>
    <col min="3582" max="3585" width="0" style="117" hidden="1" customWidth="1"/>
    <col min="3586" max="3758" width="9.140625" style="117"/>
    <col min="3759" max="3759" width="0" style="117" hidden="1" customWidth="1"/>
    <col min="3760" max="3760" width="33" style="117" customWidth="1"/>
    <col min="3761" max="3816" width="0" style="117" hidden="1" customWidth="1"/>
    <col min="3817" max="3817" width="10.28515625" style="117" customWidth="1"/>
    <col min="3818" max="3821" width="0" style="117" hidden="1" customWidth="1"/>
    <col min="3822" max="3822" width="10" style="117" customWidth="1"/>
    <col min="3823" max="3826" width="0" style="117" hidden="1" customWidth="1"/>
    <col min="3827" max="3827" width="9.7109375" style="117" customWidth="1"/>
    <col min="3828" max="3831" width="0" style="117" hidden="1" customWidth="1"/>
    <col min="3832" max="3832" width="9.140625" style="117"/>
    <col min="3833" max="3836" width="0" style="117" hidden="1" customWidth="1"/>
    <col min="3837" max="3837" width="9.140625" style="117"/>
    <col min="3838" max="3841" width="0" style="117" hidden="1" customWidth="1"/>
    <col min="3842" max="4014" width="9.140625" style="117"/>
    <col min="4015" max="4015" width="0" style="117" hidden="1" customWidth="1"/>
    <col min="4016" max="4016" width="33" style="117" customWidth="1"/>
    <col min="4017" max="4072" width="0" style="117" hidden="1" customWidth="1"/>
    <col min="4073" max="4073" width="10.28515625" style="117" customWidth="1"/>
    <col min="4074" max="4077" width="0" style="117" hidden="1" customWidth="1"/>
    <col min="4078" max="4078" width="10" style="117" customWidth="1"/>
    <col min="4079" max="4082" width="0" style="117" hidden="1" customWidth="1"/>
    <col min="4083" max="4083" width="9.7109375" style="117" customWidth="1"/>
    <col min="4084" max="4087" width="0" style="117" hidden="1" customWidth="1"/>
    <col min="4088" max="4088" width="9.140625" style="117"/>
    <col min="4089" max="4092" width="0" style="117" hidden="1" customWidth="1"/>
    <col min="4093" max="4093" width="9.140625" style="117"/>
    <col min="4094" max="4097" width="0" style="117" hidden="1" customWidth="1"/>
    <col min="4098" max="4270" width="9.140625" style="117"/>
    <col min="4271" max="4271" width="0" style="117" hidden="1" customWidth="1"/>
    <col min="4272" max="4272" width="33" style="117" customWidth="1"/>
    <col min="4273" max="4328" width="0" style="117" hidden="1" customWidth="1"/>
    <col min="4329" max="4329" width="10.28515625" style="117" customWidth="1"/>
    <col min="4330" max="4333" width="0" style="117" hidden="1" customWidth="1"/>
    <col min="4334" max="4334" width="10" style="117" customWidth="1"/>
    <col min="4335" max="4338" width="0" style="117" hidden="1" customWidth="1"/>
    <col min="4339" max="4339" width="9.7109375" style="117" customWidth="1"/>
    <col min="4340" max="4343" width="0" style="117" hidden="1" customWidth="1"/>
    <col min="4344" max="4344" width="9.140625" style="117"/>
    <col min="4345" max="4348" width="0" style="117" hidden="1" customWidth="1"/>
    <col min="4349" max="4349" width="9.140625" style="117"/>
    <col min="4350" max="4353" width="0" style="117" hidden="1" customWidth="1"/>
    <col min="4354" max="4526" width="9.140625" style="117"/>
    <col min="4527" max="4527" width="0" style="117" hidden="1" customWidth="1"/>
    <col min="4528" max="4528" width="33" style="117" customWidth="1"/>
    <col min="4529" max="4584" width="0" style="117" hidden="1" customWidth="1"/>
    <col min="4585" max="4585" width="10.28515625" style="117" customWidth="1"/>
    <col min="4586" max="4589" width="0" style="117" hidden="1" customWidth="1"/>
    <col min="4590" max="4590" width="10" style="117" customWidth="1"/>
    <col min="4591" max="4594" width="0" style="117" hidden="1" customWidth="1"/>
    <col min="4595" max="4595" width="9.7109375" style="117" customWidth="1"/>
    <col min="4596" max="4599" width="0" style="117" hidden="1" customWidth="1"/>
    <col min="4600" max="4600" width="9.140625" style="117"/>
    <col min="4601" max="4604" width="0" style="117" hidden="1" customWidth="1"/>
    <col min="4605" max="4605" width="9.140625" style="117"/>
    <col min="4606" max="4609" width="0" style="117" hidden="1" customWidth="1"/>
    <col min="4610" max="4782" width="9.140625" style="117"/>
    <col min="4783" max="4783" width="0" style="117" hidden="1" customWidth="1"/>
    <col min="4784" max="4784" width="33" style="117" customWidth="1"/>
    <col min="4785" max="4840" width="0" style="117" hidden="1" customWidth="1"/>
    <col min="4841" max="4841" width="10.28515625" style="117" customWidth="1"/>
    <col min="4842" max="4845" width="0" style="117" hidden="1" customWidth="1"/>
    <col min="4846" max="4846" width="10" style="117" customWidth="1"/>
    <col min="4847" max="4850" width="0" style="117" hidden="1" customWidth="1"/>
    <col min="4851" max="4851" width="9.7109375" style="117" customWidth="1"/>
    <col min="4852" max="4855" width="0" style="117" hidden="1" customWidth="1"/>
    <col min="4856" max="4856" width="9.140625" style="117"/>
    <col min="4857" max="4860" width="0" style="117" hidden="1" customWidth="1"/>
    <col min="4861" max="4861" width="9.140625" style="117"/>
    <col min="4862" max="4865" width="0" style="117" hidden="1" customWidth="1"/>
    <col min="4866" max="5038" width="9.140625" style="117"/>
    <col min="5039" max="5039" width="0" style="117" hidden="1" customWidth="1"/>
    <col min="5040" max="5040" width="33" style="117" customWidth="1"/>
    <col min="5041" max="5096" width="0" style="117" hidden="1" customWidth="1"/>
    <col min="5097" max="5097" width="10.28515625" style="117" customWidth="1"/>
    <col min="5098" max="5101" width="0" style="117" hidden="1" customWidth="1"/>
    <col min="5102" max="5102" width="10" style="117" customWidth="1"/>
    <col min="5103" max="5106" width="0" style="117" hidden="1" customWidth="1"/>
    <col min="5107" max="5107" width="9.7109375" style="117" customWidth="1"/>
    <col min="5108" max="5111" width="0" style="117" hidden="1" customWidth="1"/>
    <col min="5112" max="5112" width="9.140625" style="117"/>
    <col min="5113" max="5116" width="0" style="117" hidden="1" customWidth="1"/>
    <col min="5117" max="5117" width="9.140625" style="117"/>
    <col min="5118" max="5121" width="0" style="117" hidden="1" customWidth="1"/>
    <col min="5122" max="5294" width="9.140625" style="117"/>
    <col min="5295" max="5295" width="0" style="117" hidden="1" customWidth="1"/>
    <col min="5296" max="5296" width="33" style="117" customWidth="1"/>
    <col min="5297" max="5352" width="0" style="117" hidden="1" customWidth="1"/>
    <col min="5353" max="5353" width="10.28515625" style="117" customWidth="1"/>
    <col min="5354" max="5357" width="0" style="117" hidden="1" customWidth="1"/>
    <col min="5358" max="5358" width="10" style="117" customWidth="1"/>
    <col min="5359" max="5362" width="0" style="117" hidden="1" customWidth="1"/>
    <col min="5363" max="5363" width="9.7109375" style="117" customWidth="1"/>
    <col min="5364" max="5367" width="0" style="117" hidden="1" customWidth="1"/>
    <col min="5368" max="5368" width="9.140625" style="117"/>
    <col min="5369" max="5372" width="0" style="117" hidden="1" customWidth="1"/>
    <col min="5373" max="5373" width="9.140625" style="117"/>
    <col min="5374" max="5377" width="0" style="117" hidden="1" customWidth="1"/>
    <col min="5378" max="5550" width="9.140625" style="117"/>
    <col min="5551" max="5551" width="0" style="117" hidden="1" customWidth="1"/>
    <col min="5552" max="5552" width="33" style="117" customWidth="1"/>
    <col min="5553" max="5608" width="0" style="117" hidden="1" customWidth="1"/>
    <col min="5609" max="5609" width="10.28515625" style="117" customWidth="1"/>
    <col min="5610" max="5613" width="0" style="117" hidden="1" customWidth="1"/>
    <col min="5614" max="5614" width="10" style="117" customWidth="1"/>
    <col min="5615" max="5618" width="0" style="117" hidden="1" customWidth="1"/>
    <col min="5619" max="5619" width="9.7109375" style="117" customWidth="1"/>
    <col min="5620" max="5623" width="0" style="117" hidden="1" customWidth="1"/>
    <col min="5624" max="5624" width="9.140625" style="117"/>
    <col min="5625" max="5628" width="0" style="117" hidden="1" customWidth="1"/>
    <col min="5629" max="5629" width="9.140625" style="117"/>
    <col min="5630" max="5633" width="0" style="117" hidden="1" customWidth="1"/>
    <col min="5634" max="5806" width="9.140625" style="117"/>
    <col min="5807" max="5807" width="0" style="117" hidden="1" customWidth="1"/>
    <col min="5808" max="5808" width="33" style="117" customWidth="1"/>
    <col min="5809" max="5864" width="0" style="117" hidden="1" customWidth="1"/>
    <col min="5865" max="5865" width="10.28515625" style="117" customWidth="1"/>
    <col min="5866" max="5869" width="0" style="117" hidden="1" customWidth="1"/>
    <col min="5870" max="5870" width="10" style="117" customWidth="1"/>
    <col min="5871" max="5874" width="0" style="117" hidden="1" customWidth="1"/>
    <col min="5875" max="5875" width="9.7109375" style="117" customWidth="1"/>
    <col min="5876" max="5879" width="0" style="117" hidden="1" customWidth="1"/>
    <col min="5880" max="5880" width="9.140625" style="117"/>
    <col min="5881" max="5884" width="0" style="117" hidden="1" customWidth="1"/>
    <col min="5885" max="5885" width="9.140625" style="117"/>
    <col min="5886" max="5889" width="0" style="117" hidden="1" customWidth="1"/>
    <col min="5890" max="6062" width="9.140625" style="117"/>
    <col min="6063" max="6063" width="0" style="117" hidden="1" customWidth="1"/>
    <col min="6064" max="6064" width="33" style="117" customWidth="1"/>
    <col min="6065" max="6120" width="0" style="117" hidden="1" customWidth="1"/>
    <col min="6121" max="6121" width="10.28515625" style="117" customWidth="1"/>
    <col min="6122" max="6125" width="0" style="117" hidden="1" customWidth="1"/>
    <col min="6126" max="6126" width="10" style="117" customWidth="1"/>
    <col min="6127" max="6130" width="0" style="117" hidden="1" customWidth="1"/>
    <col min="6131" max="6131" width="9.7109375" style="117" customWidth="1"/>
    <col min="6132" max="6135" width="0" style="117" hidden="1" customWidth="1"/>
    <col min="6136" max="6136" width="9.140625" style="117"/>
    <col min="6137" max="6140" width="0" style="117" hidden="1" customWidth="1"/>
    <col min="6141" max="6141" width="9.140625" style="117"/>
    <col min="6142" max="6145" width="0" style="117" hidden="1" customWidth="1"/>
    <col min="6146" max="6318" width="9.140625" style="117"/>
    <col min="6319" max="6319" width="0" style="117" hidden="1" customWidth="1"/>
    <col min="6320" max="6320" width="33" style="117" customWidth="1"/>
    <col min="6321" max="6376" width="0" style="117" hidden="1" customWidth="1"/>
    <col min="6377" max="6377" width="10.28515625" style="117" customWidth="1"/>
    <col min="6378" max="6381" width="0" style="117" hidden="1" customWidth="1"/>
    <col min="6382" max="6382" width="10" style="117" customWidth="1"/>
    <col min="6383" max="6386" width="0" style="117" hidden="1" customWidth="1"/>
    <col min="6387" max="6387" width="9.7109375" style="117" customWidth="1"/>
    <col min="6388" max="6391" width="0" style="117" hidden="1" customWidth="1"/>
    <col min="6392" max="6392" width="9.140625" style="117"/>
    <col min="6393" max="6396" width="0" style="117" hidden="1" customWidth="1"/>
    <col min="6397" max="6397" width="9.140625" style="117"/>
    <col min="6398" max="6401" width="0" style="117" hidden="1" customWidth="1"/>
    <col min="6402" max="6574" width="9.140625" style="117"/>
    <col min="6575" max="6575" width="0" style="117" hidden="1" customWidth="1"/>
    <col min="6576" max="6576" width="33" style="117" customWidth="1"/>
    <col min="6577" max="6632" width="0" style="117" hidden="1" customWidth="1"/>
    <col min="6633" max="6633" width="10.28515625" style="117" customWidth="1"/>
    <col min="6634" max="6637" width="0" style="117" hidden="1" customWidth="1"/>
    <col min="6638" max="6638" width="10" style="117" customWidth="1"/>
    <col min="6639" max="6642" width="0" style="117" hidden="1" customWidth="1"/>
    <col min="6643" max="6643" width="9.7109375" style="117" customWidth="1"/>
    <col min="6644" max="6647" width="0" style="117" hidden="1" customWidth="1"/>
    <col min="6648" max="6648" width="9.140625" style="117"/>
    <col min="6649" max="6652" width="0" style="117" hidden="1" customWidth="1"/>
    <col min="6653" max="6653" width="9.140625" style="117"/>
    <col min="6654" max="6657" width="0" style="117" hidden="1" customWidth="1"/>
    <col min="6658" max="6830" width="9.140625" style="117"/>
    <col min="6831" max="6831" width="0" style="117" hidden="1" customWidth="1"/>
    <col min="6832" max="6832" width="33" style="117" customWidth="1"/>
    <col min="6833" max="6888" width="0" style="117" hidden="1" customWidth="1"/>
    <col min="6889" max="6889" width="10.28515625" style="117" customWidth="1"/>
    <col min="6890" max="6893" width="0" style="117" hidden="1" customWidth="1"/>
    <col min="6894" max="6894" width="10" style="117" customWidth="1"/>
    <col min="6895" max="6898" width="0" style="117" hidden="1" customWidth="1"/>
    <col min="6899" max="6899" width="9.7109375" style="117" customWidth="1"/>
    <col min="6900" max="6903" width="0" style="117" hidden="1" customWidth="1"/>
    <col min="6904" max="6904" width="9.140625" style="117"/>
    <col min="6905" max="6908" width="0" style="117" hidden="1" customWidth="1"/>
    <col min="6909" max="6909" width="9.140625" style="117"/>
    <col min="6910" max="6913" width="0" style="117" hidden="1" customWidth="1"/>
    <col min="6914" max="7086" width="9.140625" style="117"/>
    <col min="7087" max="7087" width="0" style="117" hidden="1" customWidth="1"/>
    <col min="7088" max="7088" width="33" style="117" customWidth="1"/>
    <col min="7089" max="7144" width="0" style="117" hidden="1" customWidth="1"/>
    <col min="7145" max="7145" width="10.28515625" style="117" customWidth="1"/>
    <col min="7146" max="7149" width="0" style="117" hidden="1" customWidth="1"/>
    <col min="7150" max="7150" width="10" style="117" customWidth="1"/>
    <col min="7151" max="7154" width="0" style="117" hidden="1" customWidth="1"/>
    <col min="7155" max="7155" width="9.7109375" style="117" customWidth="1"/>
    <col min="7156" max="7159" width="0" style="117" hidden="1" customWidth="1"/>
    <col min="7160" max="7160" width="9.140625" style="117"/>
    <col min="7161" max="7164" width="0" style="117" hidden="1" customWidth="1"/>
    <col min="7165" max="7165" width="9.140625" style="117"/>
    <col min="7166" max="7169" width="0" style="117" hidden="1" customWidth="1"/>
    <col min="7170" max="7342" width="9.140625" style="117"/>
    <col min="7343" max="7343" width="0" style="117" hidden="1" customWidth="1"/>
    <col min="7344" max="7344" width="33" style="117" customWidth="1"/>
    <col min="7345" max="7400" width="0" style="117" hidden="1" customWidth="1"/>
    <col min="7401" max="7401" width="10.28515625" style="117" customWidth="1"/>
    <col min="7402" max="7405" width="0" style="117" hidden="1" customWidth="1"/>
    <col min="7406" max="7406" width="10" style="117" customWidth="1"/>
    <col min="7407" max="7410" width="0" style="117" hidden="1" customWidth="1"/>
    <col min="7411" max="7411" width="9.7109375" style="117" customWidth="1"/>
    <col min="7412" max="7415" width="0" style="117" hidden="1" customWidth="1"/>
    <col min="7416" max="7416" width="9.140625" style="117"/>
    <col min="7417" max="7420" width="0" style="117" hidden="1" customWidth="1"/>
    <col min="7421" max="7421" width="9.140625" style="117"/>
    <col min="7422" max="7425" width="0" style="117" hidden="1" customWidth="1"/>
    <col min="7426" max="7598" width="9.140625" style="117"/>
    <col min="7599" max="7599" width="0" style="117" hidden="1" customWidth="1"/>
    <col min="7600" max="7600" width="33" style="117" customWidth="1"/>
    <col min="7601" max="7656" width="0" style="117" hidden="1" customWidth="1"/>
    <col min="7657" max="7657" width="10.28515625" style="117" customWidth="1"/>
    <col min="7658" max="7661" width="0" style="117" hidden="1" customWidth="1"/>
    <col min="7662" max="7662" width="10" style="117" customWidth="1"/>
    <col min="7663" max="7666" width="0" style="117" hidden="1" customWidth="1"/>
    <col min="7667" max="7667" width="9.7109375" style="117" customWidth="1"/>
    <col min="7668" max="7671" width="0" style="117" hidden="1" customWidth="1"/>
    <col min="7672" max="7672" width="9.140625" style="117"/>
    <col min="7673" max="7676" width="0" style="117" hidden="1" customWidth="1"/>
    <col min="7677" max="7677" width="9.140625" style="117"/>
    <col min="7678" max="7681" width="0" style="117" hidden="1" customWidth="1"/>
    <col min="7682" max="7854" width="9.140625" style="117"/>
    <col min="7855" max="7855" width="0" style="117" hidden="1" customWidth="1"/>
    <col min="7856" max="7856" width="33" style="117" customWidth="1"/>
    <col min="7857" max="7912" width="0" style="117" hidden="1" customWidth="1"/>
    <col min="7913" max="7913" width="10.28515625" style="117" customWidth="1"/>
    <col min="7914" max="7917" width="0" style="117" hidden="1" customWidth="1"/>
    <col min="7918" max="7918" width="10" style="117" customWidth="1"/>
    <col min="7919" max="7922" width="0" style="117" hidden="1" customWidth="1"/>
    <col min="7923" max="7923" width="9.7109375" style="117" customWidth="1"/>
    <col min="7924" max="7927" width="0" style="117" hidden="1" customWidth="1"/>
    <col min="7928" max="7928" width="9.140625" style="117"/>
    <col min="7929" max="7932" width="0" style="117" hidden="1" customWidth="1"/>
    <col min="7933" max="7933" width="9.140625" style="117"/>
    <col min="7934" max="7937" width="0" style="117" hidden="1" customWidth="1"/>
    <col min="7938" max="8110" width="9.140625" style="117"/>
    <col min="8111" max="8111" width="0" style="117" hidden="1" customWidth="1"/>
    <col min="8112" max="8112" width="33" style="117" customWidth="1"/>
    <col min="8113" max="8168" width="0" style="117" hidden="1" customWidth="1"/>
    <col min="8169" max="8169" width="10.28515625" style="117" customWidth="1"/>
    <col min="8170" max="8173" width="0" style="117" hidden="1" customWidth="1"/>
    <col min="8174" max="8174" width="10" style="117" customWidth="1"/>
    <col min="8175" max="8178" width="0" style="117" hidden="1" customWidth="1"/>
    <col min="8179" max="8179" width="9.7109375" style="117" customWidth="1"/>
    <col min="8180" max="8183" width="0" style="117" hidden="1" customWidth="1"/>
    <col min="8184" max="8184" width="9.140625" style="117"/>
    <col min="8185" max="8188" width="0" style="117" hidden="1" customWidth="1"/>
    <col min="8189" max="8189" width="9.140625" style="117"/>
    <col min="8190" max="8193" width="0" style="117" hidden="1" customWidth="1"/>
    <col min="8194" max="8366" width="9.140625" style="117"/>
    <col min="8367" max="8367" width="0" style="117" hidden="1" customWidth="1"/>
    <col min="8368" max="8368" width="33" style="117" customWidth="1"/>
    <col min="8369" max="8424" width="0" style="117" hidden="1" customWidth="1"/>
    <col min="8425" max="8425" width="10.28515625" style="117" customWidth="1"/>
    <col min="8426" max="8429" width="0" style="117" hidden="1" customWidth="1"/>
    <col min="8430" max="8430" width="10" style="117" customWidth="1"/>
    <col min="8431" max="8434" width="0" style="117" hidden="1" customWidth="1"/>
    <col min="8435" max="8435" width="9.7109375" style="117" customWidth="1"/>
    <col min="8436" max="8439" width="0" style="117" hidden="1" customWidth="1"/>
    <col min="8440" max="8440" width="9.140625" style="117"/>
    <col min="8441" max="8444" width="0" style="117" hidden="1" customWidth="1"/>
    <col min="8445" max="8445" width="9.140625" style="117"/>
    <col min="8446" max="8449" width="0" style="117" hidden="1" customWidth="1"/>
    <col min="8450" max="8622" width="9.140625" style="117"/>
    <col min="8623" max="8623" width="0" style="117" hidden="1" customWidth="1"/>
    <col min="8624" max="8624" width="33" style="117" customWidth="1"/>
    <col min="8625" max="8680" width="0" style="117" hidden="1" customWidth="1"/>
    <col min="8681" max="8681" width="10.28515625" style="117" customWidth="1"/>
    <col min="8682" max="8685" width="0" style="117" hidden="1" customWidth="1"/>
    <col min="8686" max="8686" width="10" style="117" customWidth="1"/>
    <col min="8687" max="8690" width="0" style="117" hidden="1" customWidth="1"/>
    <col min="8691" max="8691" width="9.7109375" style="117" customWidth="1"/>
    <col min="8692" max="8695" width="0" style="117" hidden="1" customWidth="1"/>
    <col min="8696" max="8696" width="9.140625" style="117"/>
    <col min="8697" max="8700" width="0" style="117" hidden="1" customWidth="1"/>
    <col min="8701" max="8701" width="9.140625" style="117"/>
    <col min="8702" max="8705" width="0" style="117" hidden="1" customWidth="1"/>
    <col min="8706" max="8878" width="9.140625" style="117"/>
    <col min="8879" max="8879" width="0" style="117" hidden="1" customWidth="1"/>
    <col min="8880" max="8880" width="33" style="117" customWidth="1"/>
    <col min="8881" max="8936" width="0" style="117" hidden="1" customWidth="1"/>
    <col min="8937" max="8937" width="10.28515625" style="117" customWidth="1"/>
    <col min="8938" max="8941" width="0" style="117" hidden="1" customWidth="1"/>
    <col min="8942" max="8942" width="10" style="117" customWidth="1"/>
    <col min="8943" max="8946" width="0" style="117" hidden="1" customWidth="1"/>
    <col min="8947" max="8947" width="9.7109375" style="117" customWidth="1"/>
    <col min="8948" max="8951" width="0" style="117" hidden="1" customWidth="1"/>
    <col min="8952" max="8952" width="9.140625" style="117"/>
    <col min="8953" max="8956" width="0" style="117" hidden="1" customWidth="1"/>
    <col min="8957" max="8957" width="9.140625" style="117"/>
    <col min="8958" max="8961" width="0" style="117" hidden="1" customWidth="1"/>
    <col min="8962" max="9134" width="9.140625" style="117"/>
    <col min="9135" max="9135" width="0" style="117" hidden="1" customWidth="1"/>
    <col min="9136" max="9136" width="33" style="117" customWidth="1"/>
    <col min="9137" max="9192" width="0" style="117" hidden="1" customWidth="1"/>
    <col min="9193" max="9193" width="10.28515625" style="117" customWidth="1"/>
    <col min="9194" max="9197" width="0" style="117" hidden="1" customWidth="1"/>
    <col min="9198" max="9198" width="10" style="117" customWidth="1"/>
    <col min="9199" max="9202" width="0" style="117" hidden="1" customWidth="1"/>
    <col min="9203" max="9203" width="9.7109375" style="117" customWidth="1"/>
    <col min="9204" max="9207" width="0" style="117" hidden="1" customWidth="1"/>
    <col min="9208" max="9208" width="9.140625" style="117"/>
    <col min="9209" max="9212" width="0" style="117" hidden="1" customWidth="1"/>
    <col min="9213" max="9213" width="9.140625" style="117"/>
    <col min="9214" max="9217" width="0" style="117" hidden="1" customWidth="1"/>
    <col min="9218" max="9390" width="9.140625" style="117"/>
    <col min="9391" max="9391" width="0" style="117" hidden="1" customWidth="1"/>
    <col min="9392" max="9392" width="33" style="117" customWidth="1"/>
    <col min="9393" max="9448" width="0" style="117" hidden="1" customWidth="1"/>
    <col min="9449" max="9449" width="10.28515625" style="117" customWidth="1"/>
    <col min="9450" max="9453" width="0" style="117" hidden="1" customWidth="1"/>
    <col min="9454" max="9454" width="10" style="117" customWidth="1"/>
    <col min="9455" max="9458" width="0" style="117" hidden="1" customWidth="1"/>
    <col min="9459" max="9459" width="9.7109375" style="117" customWidth="1"/>
    <col min="9460" max="9463" width="0" style="117" hidden="1" customWidth="1"/>
    <col min="9464" max="9464" width="9.140625" style="117"/>
    <col min="9465" max="9468" width="0" style="117" hidden="1" customWidth="1"/>
    <col min="9469" max="9469" width="9.140625" style="117"/>
    <col min="9470" max="9473" width="0" style="117" hidden="1" customWidth="1"/>
    <col min="9474" max="9646" width="9.140625" style="117"/>
    <col min="9647" max="9647" width="0" style="117" hidden="1" customWidth="1"/>
    <col min="9648" max="9648" width="33" style="117" customWidth="1"/>
    <col min="9649" max="9704" width="0" style="117" hidden="1" customWidth="1"/>
    <col min="9705" max="9705" width="10.28515625" style="117" customWidth="1"/>
    <col min="9706" max="9709" width="0" style="117" hidden="1" customWidth="1"/>
    <col min="9710" max="9710" width="10" style="117" customWidth="1"/>
    <col min="9711" max="9714" width="0" style="117" hidden="1" customWidth="1"/>
    <col min="9715" max="9715" width="9.7109375" style="117" customWidth="1"/>
    <col min="9716" max="9719" width="0" style="117" hidden="1" customWidth="1"/>
    <col min="9720" max="9720" width="9.140625" style="117"/>
    <col min="9721" max="9724" width="0" style="117" hidden="1" customWidth="1"/>
    <col min="9725" max="9725" width="9.140625" style="117"/>
    <col min="9726" max="9729" width="0" style="117" hidden="1" customWidth="1"/>
    <col min="9730" max="9902" width="9.140625" style="117"/>
    <col min="9903" max="9903" width="0" style="117" hidden="1" customWidth="1"/>
    <col min="9904" max="9904" width="33" style="117" customWidth="1"/>
    <col min="9905" max="9960" width="0" style="117" hidden="1" customWidth="1"/>
    <col min="9961" max="9961" width="10.28515625" style="117" customWidth="1"/>
    <col min="9962" max="9965" width="0" style="117" hidden="1" customWidth="1"/>
    <col min="9966" max="9966" width="10" style="117" customWidth="1"/>
    <col min="9967" max="9970" width="0" style="117" hidden="1" customWidth="1"/>
    <col min="9971" max="9971" width="9.7109375" style="117" customWidth="1"/>
    <col min="9972" max="9975" width="0" style="117" hidden="1" customWidth="1"/>
    <col min="9976" max="9976" width="9.140625" style="117"/>
    <col min="9977" max="9980" width="0" style="117" hidden="1" customWidth="1"/>
    <col min="9981" max="9981" width="9.140625" style="117"/>
    <col min="9982" max="9985" width="0" style="117" hidden="1" customWidth="1"/>
    <col min="9986" max="10158" width="9.140625" style="117"/>
    <col min="10159" max="10159" width="0" style="117" hidden="1" customWidth="1"/>
    <col min="10160" max="10160" width="33" style="117" customWidth="1"/>
    <col min="10161" max="10216" width="0" style="117" hidden="1" customWidth="1"/>
    <col min="10217" max="10217" width="10.28515625" style="117" customWidth="1"/>
    <col min="10218" max="10221" width="0" style="117" hidden="1" customWidth="1"/>
    <col min="10222" max="10222" width="10" style="117" customWidth="1"/>
    <col min="10223" max="10226" width="0" style="117" hidden="1" customWidth="1"/>
    <col min="10227" max="10227" width="9.7109375" style="117" customWidth="1"/>
    <col min="10228" max="10231" width="0" style="117" hidden="1" customWidth="1"/>
    <col min="10232" max="10232" width="9.140625" style="117"/>
    <col min="10233" max="10236" width="0" style="117" hidden="1" customWidth="1"/>
    <col min="10237" max="10237" width="9.140625" style="117"/>
    <col min="10238" max="10241" width="0" style="117" hidden="1" customWidth="1"/>
    <col min="10242" max="10414" width="9.140625" style="117"/>
    <col min="10415" max="10415" width="0" style="117" hidden="1" customWidth="1"/>
    <col min="10416" max="10416" width="33" style="117" customWidth="1"/>
    <col min="10417" max="10472" width="0" style="117" hidden="1" customWidth="1"/>
    <col min="10473" max="10473" width="10.28515625" style="117" customWidth="1"/>
    <col min="10474" max="10477" width="0" style="117" hidden="1" customWidth="1"/>
    <col min="10478" max="10478" width="10" style="117" customWidth="1"/>
    <col min="10479" max="10482" width="0" style="117" hidden="1" customWidth="1"/>
    <col min="10483" max="10483" width="9.7109375" style="117" customWidth="1"/>
    <col min="10484" max="10487" width="0" style="117" hidden="1" customWidth="1"/>
    <col min="10488" max="10488" width="9.140625" style="117"/>
    <col min="10489" max="10492" width="0" style="117" hidden="1" customWidth="1"/>
    <col min="10493" max="10493" width="9.140625" style="117"/>
    <col min="10494" max="10497" width="0" style="117" hidden="1" customWidth="1"/>
    <col min="10498" max="10670" width="9.140625" style="117"/>
    <col min="10671" max="10671" width="0" style="117" hidden="1" customWidth="1"/>
    <col min="10672" max="10672" width="33" style="117" customWidth="1"/>
    <col min="10673" max="10728" width="0" style="117" hidden="1" customWidth="1"/>
    <col min="10729" max="10729" width="10.28515625" style="117" customWidth="1"/>
    <col min="10730" max="10733" width="0" style="117" hidden="1" customWidth="1"/>
    <col min="10734" max="10734" width="10" style="117" customWidth="1"/>
    <col min="10735" max="10738" width="0" style="117" hidden="1" customWidth="1"/>
    <col min="10739" max="10739" width="9.7109375" style="117" customWidth="1"/>
    <col min="10740" max="10743" width="0" style="117" hidden="1" customWidth="1"/>
    <col min="10744" max="10744" width="9.140625" style="117"/>
    <col min="10745" max="10748" width="0" style="117" hidden="1" customWidth="1"/>
    <col min="10749" max="10749" width="9.140625" style="117"/>
    <col min="10750" max="10753" width="0" style="117" hidden="1" customWidth="1"/>
    <col min="10754" max="10926" width="9.140625" style="117"/>
    <col min="10927" max="10927" width="0" style="117" hidden="1" customWidth="1"/>
    <col min="10928" max="10928" width="33" style="117" customWidth="1"/>
    <col min="10929" max="10984" width="0" style="117" hidden="1" customWidth="1"/>
    <col min="10985" max="10985" width="10.28515625" style="117" customWidth="1"/>
    <col min="10986" max="10989" width="0" style="117" hidden="1" customWidth="1"/>
    <col min="10990" max="10990" width="10" style="117" customWidth="1"/>
    <col min="10991" max="10994" width="0" style="117" hidden="1" customWidth="1"/>
    <col min="10995" max="10995" width="9.7109375" style="117" customWidth="1"/>
    <col min="10996" max="10999" width="0" style="117" hidden="1" customWidth="1"/>
    <col min="11000" max="11000" width="9.140625" style="117"/>
    <col min="11001" max="11004" width="0" style="117" hidden="1" customWidth="1"/>
    <col min="11005" max="11005" width="9.140625" style="117"/>
    <col min="11006" max="11009" width="0" style="117" hidden="1" customWidth="1"/>
    <col min="11010" max="11182" width="9.140625" style="117"/>
    <col min="11183" max="11183" width="0" style="117" hidden="1" customWidth="1"/>
    <col min="11184" max="11184" width="33" style="117" customWidth="1"/>
    <col min="11185" max="11240" width="0" style="117" hidden="1" customWidth="1"/>
    <col min="11241" max="11241" width="10.28515625" style="117" customWidth="1"/>
    <col min="11242" max="11245" width="0" style="117" hidden="1" customWidth="1"/>
    <col min="11246" max="11246" width="10" style="117" customWidth="1"/>
    <col min="11247" max="11250" width="0" style="117" hidden="1" customWidth="1"/>
    <col min="11251" max="11251" width="9.7109375" style="117" customWidth="1"/>
    <col min="11252" max="11255" width="0" style="117" hidden="1" customWidth="1"/>
    <col min="11256" max="11256" width="9.140625" style="117"/>
    <col min="11257" max="11260" width="0" style="117" hidden="1" customWidth="1"/>
    <col min="11261" max="11261" width="9.140625" style="117"/>
    <col min="11262" max="11265" width="0" style="117" hidden="1" customWidth="1"/>
    <col min="11266" max="11438" width="9.140625" style="117"/>
    <col min="11439" max="11439" width="0" style="117" hidden="1" customWidth="1"/>
    <col min="11440" max="11440" width="33" style="117" customWidth="1"/>
    <col min="11441" max="11496" width="0" style="117" hidden="1" customWidth="1"/>
    <col min="11497" max="11497" width="10.28515625" style="117" customWidth="1"/>
    <col min="11498" max="11501" width="0" style="117" hidden="1" customWidth="1"/>
    <col min="11502" max="11502" width="10" style="117" customWidth="1"/>
    <col min="11503" max="11506" width="0" style="117" hidden="1" customWidth="1"/>
    <col min="11507" max="11507" width="9.7109375" style="117" customWidth="1"/>
    <col min="11508" max="11511" width="0" style="117" hidden="1" customWidth="1"/>
    <col min="11512" max="11512" width="9.140625" style="117"/>
    <col min="11513" max="11516" width="0" style="117" hidden="1" customWidth="1"/>
    <col min="11517" max="11517" width="9.140625" style="117"/>
    <col min="11518" max="11521" width="0" style="117" hidden="1" customWidth="1"/>
    <col min="11522" max="11694" width="9.140625" style="117"/>
    <col min="11695" max="11695" width="0" style="117" hidden="1" customWidth="1"/>
    <col min="11696" max="11696" width="33" style="117" customWidth="1"/>
    <col min="11697" max="11752" width="0" style="117" hidden="1" customWidth="1"/>
    <col min="11753" max="11753" width="10.28515625" style="117" customWidth="1"/>
    <col min="11754" max="11757" width="0" style="117" hidden="1" customWidth="1"/>
    <col min="11758" max="11758" width="10" style="117" customWidth="1"/>
    <col min="11759" max="11762" width="0" style="117" hidden="1" customWidth="1"/>
    <col min="11763" max="11763" width="9.7109375" style="117" customWidth="1"/>
    <col min="11764" max="11767" width="0" style="117" hidden="1" customWidth="1"/>
    <col min="11768" max="11768" width="9.140625" style="117"/>
    <col min="11769" max="11772" width="0" style="117" hidden="1" customWidth="1"/>
    <col min="11773" max="11773" width="9.140625" style="117"/>
    <col min="11774" max="11777" width="0" style="117" hidden="1" customWidth="1"/>
    <col min="11778" max="11950" width="9.140625" style="117"/>
    <col min="11951" max="11951" width="0" style="117" hidden="1" customWidth="1"/>
    <col min="11952" max="11952" width="33" style="117" customWidth="1"/>
    <col min="11953" max="12008" width="0" style="117" hidden="1" customWidth="1"/>
    <col min="12009" max="12009" width="10.28515625" style="117" customWidth="1"/>
    <col min="12010" max="12013" width="0" style="117" hidden="1" customWidth="1"/>
    <col min="12014" max="12014" width="10" style="117" customWidth="1"/>
    <col min="12015" max="12018" width="0" style="117" hidden="1" customWidth="1"/>
    <col min="12019" max="12019" width="9.7109375" style="117" customWidth="1"/>
    <col min="12020" max="12023" width="0" style="117" hidden="1" customWidth="1"/>
    <col min="12024" max="12024" width="9.140625" style="117"/>
    <col min="12025" max="12028" width="0" style="117" hidden="1" customWidth="1"/>
    <col min="12029" max="12029" width="9.140625" style="117"/>
    <col min="12030" max="12033" width="0" style="117" hidden="1" customWidth="1"/>
    <col min="12034" max="12206" width="9.140625" style="117"/>
    <col min="12207" max="12207" width="0" style="117" hidden="1" customWidth="1"/>
    <col min="12208" max="12208" width="33" style="117" customWidth="1"/>
    <col min="12209" max="12264" width="0" style="117" hidden="1" customWidth="1"/>
    <col min="12265" max="12265" width="10.28515625" style="117" customWidth="1"/>
    <col min="12266" max="12269" width="0" style="117" hidden="1" customWidth="1"/>
    <col min="12270" max="12270" width="10" style="117" customWidth="1"/>
    <col min="12271" max="12274" width="0" style="117" hidden="1" customWidth="1"/>
    <col min="12275" max="12275" width="9.7109375" style="117" customWidth="1"/>
    <col min="12276" max="12279" width="0" style="117" hidden="1" customWidth="1"/>
    <col min="12280" max="12280" width="9.140625" style="117"/>
    <col min="12281" max="12284" width="0" style="117" hidden="1" customWidth="1"/>
    <col min="12285" max="12285" width="9.140625" style="117"/>
    <col min="12286" max="12289" width="0" style="117" hidden="1" customWidth="1"/>
    <col min="12290" max="12462" width="9.140625" style="117"/>
    <col min="12463" max="12463" width="0" style="117" hidden="1" customWidth="1"/>
    <col min="12464" max="12464" width="33" style="117" customWidth="1"/>
    <col min="12465" max="12520" width="0" style="117" hidden="1" customWidth="1"/>
    <col min="12521" max="12521" width="10.28515625" style="117" customWidth="1"/>
    <col min="12522" max="12525" width="0" style="117" hidden="1" customWidth="1"/>
    <col min="12526" max="12526" width="10" style="117" customWidth="1"/>
    <col min="12527" max="12530" width="0" style="117" hidden="1" customWidth="1"/>
    <col min="12531" max="12531" width="9.7109375" style="117" customWidth="1"/>
    <col min="12532" max="12535" width="0" style="117" hidden="1" customWidth="1"/>
    <col min="12536" max="12536" width="9.140625" style="117"/>
    <col min="12537" max="12540" width="0" style="117" hidden="1" customWidth="1"/>
    <col min="12541" max="12541" width="9.140625" style="117"/>
    <col min="12542" max="12545" width="0" style="117" hidden="1" customWidth="1"/>
    <col min="12546" max="12718" width="9.140625" style="117"/>
    <col min="12719" max="12719" width="0" style="117" hidden="1" customWidth="1"/>
    <col min="12720" max="12720" width="33" style="117" customWidth="1"/>
    <col min="12721" max="12776" width="0" style="117" hidden="1" customWidth="1"/>
    <col min="12777" max="12777" width="10.28515625" style="117" customWidth="1"/>
    <col min="12778" max="12781" width="0" style="117" hidden="1" customWidth="1"/>
    <col min="12782" max="12782" width="10" style="117" customWidth="1"/>
    <col min="12783" max="12786" width="0" style="117" hidden="1" customWidth="1"/>
    <col min="12787" max="12787" width="9.7109375" style="117" customWidth="1"/>
    <col min="12788" max="12791" width="0" style="117" hidden="1" customWidth="1"/>
    <col min="12792" max="12792" width="9.140625" style="117"/>
    <col min="12793" max="12796" width="0" style="117" hidden="1" customWidth="1"/>
    <col min="12797" max="12797" width="9.140625" style="117"/>
    <col min="12798" max="12801" width="0" style="117" hidden="1" customWidth="1"/>
    <col min="12802" max="12974" width="9.140625" style="117"/>
    <col min="12975" max="12975" width="0" style="117" hidden="1" customWidth="1"/>
    <col min="12976" max="12976" width="33" style="117" customWidth="1"/>
    <col min="12977" max="13032" width="0" style="117" hidden="1" customWidth="1"/>
    <col min="13033" max="13033" width="10.28515625" style="117" customWidth="1"/>
    <col min="13034" max="13037" width="0" style="117" hidden="1" customWidth="1"/>
    <col min="13038" max="13038" width="10" style="117" customWidth="1"/>
    <col min="13039" max="13042" width="0" style="117" hidden="1" customWidth="1"/>
    <col min="13043" max="13043" width="9.7109375" style="117" customWidth="1"/>
    <col min="13044" max="13047" width="0" style="117" hidden="1" customWidth="1"/>
    <col min="13048" max="13048" width="9.140625" style="117"/>
    <col min="13049" max="13052" width="0" style="117" hidden="1" customWidth="1"/>
    <col min="13053" max="13053" width="9.140625" style="117"/>
    <col min="13054" max="13057" width="0" style="117" hidden="1" customWidth="1"/>
    <col min="13058" max="13230" width="9.140625" style="117"/>
    <col min="13231" max="13231" width="0" style="117" hidden="1" customWidth="1"/>
    <col min="13232" max="13232" width="33" style="117" customWidth="1"/>
    <col min="13233" max="13288" width="0" style="117" hidden="1" customWidth="1"/>
    <col min="13289" max="13289" width="10.28515625" style="117" customWidth="1"/>
    <col min="13290" max="13293" width="0" style="117" hidden="1" customWidth="1"/>
    <col min="13294" max="13294" width="10" style="117" customWidth="1"/>
    <col min="13295" max="13298" width="0" style="117" hidden="1" customWidth="1"/>
    <col min="13299" max="13299" width="9.7109375" style="117" customWidth="1"/>
    <col min="13300" max="13303" width="0" style="117" hidden="1" customWidth="1"/>
    <col min="13304" max="13304" width="9.140625" style="117"/>
    <col min="13305" max="13308" width="0" style="117" hidden="1" customWidth="1"/>
    <col min="13309" max="13309" width="9.140625" style="117"/>
    <col min="13310" max="13313" width="0" style="117" hidden="1" customWidth="1"/>
    <col min="13314" max="13486" width="9.140625" style="117"/>
    <col min="13487" max="13487" width="0" style="117" hidden="1" customWidth="1"/>
    <col min="13488" max="13488" width="33" style="117" customWidth="1"/>
    <col min="13489" max="13544" width="0" style="117" hidden="1" customWidth="1"/>
    <col min="13545" max="13545" width="10.28515625" style="117" customWidth="1"/>
    <col min="13546" max="13549" width="0" style="117" hidden="1" customWidth="1"/>
    <col min="13550" max="13550" width="10" style="117" customWidth="1"/>
    <col min="13551" max="13554" width="0" style="117" hidden="1" customWidth="1"/>
    <col min="13555" max="13555" width="9.7109375" style="117" customWidth="1"/>
    <col min="13556" max="13559" width="0" style="117" hidden="1" customWidth="1"/>
    <col min="13560" max="13560" width="9.140625" style="117"/>
    <col min="13561" max="13564" width="0" style="117" hidden="1" customWidth="1"/>
    <col min="13565" max="13565" width="9.140625" style="117"/>
    <col min="13566" max="13569" width="0" style="117" hidden="1" customWidth="1"/>
    <col min="13570" max="13742" width="9.140625" style="117"/>
    <col min="13743" max="13743" width="0" style="117" hidden="1" customWidth="1"/>
    <col min="13744" max="13744" width="33" style="117" customWidth="1"/>
    <col min="13745" max="13800" width="0" style="117" hidden="1" customWidth="1"/>
    <col min="13801" max="13801" width="10.28515625" style="117" customWidth="1"/>
    <col min="13802" max="13805" width="0" style="117" hidden="1" customWidth="1"/>
    <col min="13806" max="13806" width="10" style="117" customWidth="1"/>
    <col min="13807" max="13810" width="0" style="117" hidden="1" customWidth="1"/>
    <col min="13811" max="13811" width="9.7109375" style="117" customWidth="1"/>
    <col min="13812" max="13815" width="0" style="117" hidden="1" customWidth="1"/>
    <col min="13816" max="13816" width="9.140625" style="117"/>
    <col min="13817" max="13820" width="0" style="117" hidden="1" customWidth="1"/>
    <col min="13821" max="13821" width="9.140625" style="117"/>
    <col min="13822" max="13825" width="0" style="117" hidden="1" customWidth="1"/>
    <col min="13826" max="13998" width="9.140625" style="117"/>
    <col min="13999" max="13999" width="0" style="117" hidden="1" customWidth="1"/>
    <col min="14000" max="14000" width="33" style="117" customWidth="1"/>
    <col min="14001" max="14056" width="0" style="117" hidden="1" customWidth="1"/>
    <col min="14057" max="14057" width="10.28515625" style="117" customWidth="1"/>
    <col min="14058" max="14061" width="0" style="117" hidden="1" customWidth="1"/>
    <col min="14062" max="14062" width="10" style="117" customWidth="1"/>
    <col min="14063" max="14066" width="0" style="117" hidden="1" customWidth="1"/>
    <col min="14067" max="14067" width="9.7109375" style="117" customWidth="1"/>
    <col min="14068" max="14071" width="0" style="117" hidden="1" customWidth="1"/>
    <col min="14072" max="14072" width="9.140625" style="117"/>
    <col min="14073" max="14076" width="0" style="117" hidden="1" customWidth="1"/>
    <col min="14077" max="14077" width="9.140625" style="117"/>
    <col min="14078" max="14081" width="0" style="117" hidden="1" customWidth="1"/>
    <col min="14082" max="14254" width="9.140625" style="117"/>
    <col min="14255" max="14255" width="0" style="117" hidden="1" customWidth="1"/>
    <col min="14256" max="14256" width="33" style="117" customWidth="1"/>
    <col min="14257" max="14312" width="0" style="117" hidden="1" customWidth="1"/>
    <col min="14313" max="14313" width="10.28515625" style="117" customWidth="1"/>
    <col min="14314" max="14317" width="0" style="117" hidden="1" customWidth="1"/>
    <col min="14318" max="14318" width="10" style="117" customWidth="1"/>
    <col min="14319" max="14322" width="0" style="117" hidden="1" customWidth="1"/>
    <col min="14323" max="14323" width="9.7109375" style="117" customWidth="1"/>
    <col min="14324" max="14327" width="0" style="117" hidden="1" customWidth="1"/>
    <col min="14328" max="14328" width="9.140625" style="117"/>
    <col min="14329" max="14332" width="0" style="117" hidden="1" customWidth="1"/>
    <col min="14333" max="14333" width="9.140625" style="117"/>
    <col min="14334" max="14337" width="0" style="117" hidden="1" customWidth="1"/>
    <col min="14338" max="14510" width="9.140625" style="117"/>
    <col min="14511" max="14511" width="0" style="117" hidden="1" customWidth="1"/>
    <col min="14512" max="14512" width="33" style="117" customWidth="1"/>
    <col min="14513" max="14568" width="0" style="117" hidden="1" customWidth="1"/>
    <col min="14569" max="14569" width="10.28515625" style="117" customWidth="1"/>
    <col min="14570" max="14573" width="0" style="117" hidden="1" customWidth="1"/>
    <col min="14574" max="14574" width="10" style="117" customWidth="1"/>
    <col min="14575" max="14578" width="0" style="117" hidden="1" customWidth="1"/>
    <col min="14579" max="14579" width="9.7109375" style="117" customWidth="1"/>
    <col min="14580" max="14583" width="0" style="117" hidden="1" customWidth="1"/>
    <col min="14584" max="14584" width="9.140625" style="117"/>
    <col min="14585" max="14588" width="0" style="117" hidden="1" customWidth="1"/>
    <col min="14589" max="14589" width="9.140625" style="117"/>
    <col min="14590" max="14593" width="0" style="117" hidden="1" customWidth="1"/>
    <col min="14594" max="14766" width="9.140625" style="117"/>
    <col min="14767" max="14767" width="0" style="117" hidden="1" customWidth="1"/>
    <col min="14768" max="14768" width="33" style="117" customWidth="1"/>
    <col min="14769" max="14824" width="0" style="117" hidden="1" customWidth="1"/>
    <col min="14825" max="14825" width="10.28515625" style="117" customWidth="1"/>
    <col min="14826" max="14829" width="0" style="117" hidden="1" customWidth="1"/>
    <col min="14830" max="14830" width="10" style="117" customWidth="1"/>
    <col min="14831" max="14834" width="0" style="117" hidden="1" customWidth="1"/>
    <col min="14835" max="14835" width="9.7109375" style="117" customWidth="1"/>
    <col min="14836" max="14839" width="0" style="117" hidden="1" customWidth="1"/>
    <col min="14840" max="14840" width="9.140625" style="117"/>
    <col min="14841" max="14844" width="0" style="117" hidden="1" customWidth="1"/>
    <col min="14845" max="14845" width="9.140625" style="117"/>
    <col min="14846" max="14849" width="0" style="117" hidden="1" customWidth="1"/>
    <col min="14850" max="15022" width="9.140625" style="117"/>
    <col min="15023" max="15023" width="0" style="117" hidden="1" customWidth="1"/>
    <col min="15024" max="15024" width="33" style="117" customWidth="1"/>
    <col min="15025" max="15080" width="0" style="117" hidden="1" customWidth="1"/>
    <col min="15081" max="15081" width="10.28515625" style="117" customWidth="1"/>
    <col min="15082" max="15085" width="0" style="117" hidden="1" customWidth="1"/>
    <col min="15086" max="15086" width="10" style="117" customWidth="1"/>
    <col min="15087" max="15090" width="0" style="117" hidden="1" customWidth="1"/>
    <col min="15091" max="15091" width="9.7109375" style="117" customWidth="1"/>
    <col min="15092" max="15095" width="0" style="117" hidden="1" customWidth="1"/>
    <col min="15096" max="15096" width="9.140625" style="117"/>
    <col min="15097" max="15100" width="0" style="117" hidden="1" customWidth="1"/>
    <col min="15101" max="15101" width="9.140625" style="117"/>
    <col min="15102" max="15105" width="0" style="117" hidden="1" customWidth="1"/>
    <col min="15106" max="15278" width="9.140625" style="117"/>
    <col min="15279" max="15279" width="0" style="117" hidden="1" customWidth="1"/>
    <col min="15280" max="15280" width="33" style="117" customWidth="1"/>
    <col min="15281" max="15336" width="0" style="117" hidden="1" customWidth="1"/>
    <col min="15337" max="15337" width="10.28515625" style="117" customWidth="1"/>
    <col min="15338" max="15341" width="0" style="117" hidden="1" customWidth="1"/>
    <col min="15342" max="15342" width="10" style="117" customWidth="1"/>
    <col min="15343" max="15346" width="0" style="117" hidden="1" customWidth="1"/>
    <col min="15347" max="15347" width="9.7109375" style="117" customWidth="1"/>
    <col min="15348" max="15351" width="0" style="117" hidden="1" customWidth="1"/>
    <col min="15352" max="15352" width="9.140625" style="117"/>
    <col min="15353" max="15356" width="0" style="117" hidden="1" customWidth="1"/>
    <col min="15357" max="15357" width="9.140625" style="117"/>
    <col min="15358" max="15361" width="0" style="117" hidden="1" customWidth="1"/>
    <col min="15362" max="15534" width="9.140625" style="117"/>
    <col min="15535" max="15535" width="0" style="117" hidden="1" customWidth="1"/>
    <col min="15536" max="15536" width="33" style="117" customWidth="1"/>
    <col min="15537" max="15592" width="0" style="117" hidden="1" customWidth="1"/>
    <col min="15593" max="15593" width="10.28515625" style="117" customWidth="1"/>
    <col min="15594" max="15597" width="0" style="117" hidden="1" customWidth="1"/>
    <col min="15598" max="15598" width="10" style="117" customWidth="1"/>
    <col min="15599" max="15602" width="0" style="117" hidden="1" customWidth="1"/>
    <col min="15603" max="15603" width="9.7109375" style="117" customWidth="1"/>
    <col min="15604" max="15607" width="0" style="117" hidden="1" customWidth="1"/>
    <col min="15608" max="15608" width="9.140625" style="117"/>
    <col min="15609" max="15612" width="0" style="117" hidden="1" customWidth="1"/>
    <col min="15613" max="15613" width="9.140625" style="117"/>
    <col min="15614" max="15617" width="0" style="117" hidden="1" customWidth="1"/>
    <col min="15618" max="15790" width="9.140625" style="117"/>
    <col min="15791" max="15791" width="0" style="117" hidden="1" customWidth="1"/>
    <col min="15792" max="15792" width="33" style="117" customWidth="1"/>
    <col min="15793" max="15848" width="0" style="117" hidden="1" customWidth="1"/>
    <col min="15849" max="15849" width="10.28515625" style="117" customWidth="1"/>
    <col min="15850" max="15853" width="0" style="117" hidden="1" customWidth="1"/>
    <col min="15854" max="15854" width="10" style="117" customWidth="1"/>
    <col min="15855" max="15858" width="0" style="117" hidden="1" customWidth="1"/>
    <col min="15859" max="15859" width="9.7109375" style="117" customWidth="1"/>
    <col min="15860" max="15863" width="0" style="117" hidden="1" customWidth="1"/>
    <col min="15864" max="15864" width="9.140625" style="117"/>
    <col min="15865" max="15868" width="0" style="117" hidden="1" customWidth="1"/>
    <col min="15869" max="15869" width="9.140625" style="117"/>
    <col min="15870" max="15873" width="0" style="117" hidden="1" customWidth="1"/>
    <col min="15874" max="16046" width="9.140625" style="117"/>
    <col min="16047" max="16047" width="0" style="117" hidden="1" customWidth="1"/>
    <col min="16048" max="16048" width="33" style="117" customWidth="1"/>
    <col min="16049" max="16104" width="0" style="117" hidden="1" customWidth="1"/>
    <col min="16105" max="16105" width="10.28515625" style="117" customWidth="1"/>
    <col min="16106" max="16109" width="0" style="117" hidden="1" customWidth="1"/>
    <col min="16110" max="16110" width="10" style="117" customWidth="1"/>
    <col min="16111" max="16114" width="0" style="117" hidden="1" customWidth="1"/>
    <col min="16115" max="16115" width="9.7109375" style="117" customWidth="1"/>
    <col min="16116" max="16119" width="0" style="117" hidden="1" customWidth="1"/>
    <col min="16120" max="16120" width="9.140625" style="117"/>
    <col min="16121" max="16124" width="0" style="117" hidden="1" customWidth="1"/>
    <col min="16125" max="16125" width="9.140625" style="117"/>
    <col min="16126" max="16129" width="0" style="117" hidden="1" customWidth="1"/>
    <col min="16130" max="16384" width="9.140625" style="117"/>
  </cols>
  <sheetData>
    <row r="1" spans="1:13" s="6" customFormat="1" ht="12.95" customHeight="1" x14ac:dyDescent="0.2">
      <c r="A1" s="952" t="s">
        <v>1375</v>
      </c>
      <c r="L1" s="24"/>
      <c r="M1" s="24"/>
    </row>
    <row r="2" spans="1:13" s="599" customFormat="1" ht="18.600000000000001" customHeight="1" x14ac:dyDescent="0.2">
      <c r="A2" s="191" t="s">
        <v>774</v>
      </c>
      <c r="L2" s="1"/>
      <c r="M2" s="1"/>
    </row>
    <row r="3" spans="1:13" s="62" customFormat="1" ht="18" customHeight="1" thickBot="1" x14ac:dyDescent="0.25">
      <c r="A3" s="740" t="s">
        <v>769</v>
      </c>
      <c r="B3" s="660"/>
      <c r="C3" s="660"/>
      <c r="D3" s="660"/>
      <c r="E3" s="660"/>
      <c r="F3" s="660"/>
      <c r="G3" s="660"/>
      <c r="H3" s="660"/>
      <c r="I3" s="660"/>
      <c r="J3" s="660"/>
      <c r="K3" s="660"/>
      <c r="L3" s="660"/>
      <c r="M3" s="660"/>
    </row>
    <row r="4" spans="1:13" s="136" customFormat="1" ht="18" customHeight="1" thickBot="1" x14ac:dyDescent="0.25">
      <c r="A4" s="652"/>
      <c r="B4" s="128">
        <v>2014</v>
      </c>
      <c r="C4" s="128">
        <v>2015</v>
      </c>
      <c r="D4" s="128">
        <v>2016</v>
      </c>
      <c r="E4" s="128">
        <v>2017</v>
      </c>
      <c r="F4" s="128">
        <v>2018</v>
      </c>
      <c r="G4" s="128">
        <v>2019</v>
      </c>
      <c r="H4" s="128">
        <v>2020</v>
      </c>
      <c r="I4" s="128">
        <v>2021</v>
      </c>
      <c r="J4" s="128">
        <v>2022</v>
      </c>
      <c r="K4" s="128">
        <v>2023</v>
      </c>
      <c r="L4" s="128">
        <v>2024</v>
      </c>
      <c r="M4" s="128">
        <v>2025</v>
      </c>
    </row>
    <row r="5" spans="1:13" s="136" customFormat="1" ht="6.75" customHeight="1" x14ac:dyDescent="0.2">
      <c r="A5" s="605"/>
      <c r="L5" s="67"/>
      <c r="M5" s="67"/>
    </row>
    <row r="6" spans="1:13" s="682" customFormat="1" x14ac:dyDescent="0.2">
      <c r="A6" s="135" t="s">
        <v>34</v>
      </c>
      <c r="B6" s="93">
        <v>105243</v>
      </c>
      <c r="C6" s="93">
        <v>112114.8</v>
      </c>
      <c r="D6" s="93">
        <v>107822.9</v>
      </c>
      <c r="E6" s="93">
        <v>122607.3</v>
      </c>
      <c r="F6" s="93">
        <v>146156.5</v>
      </c>
      <c r="G6" s="93">
        <v>170919.6</v>
      </c>
      <c r="H6" s="669">
        <v>187337.4</v>
      </c>
      <c r="I6" s="669">
        <v>211245.2</v>
      </c>
      <c r="J6" s="669">
        <v>238544.5</v>
      </c>
      <c r="K6" s="669">
        <v>301926</v>
      </c>
      <c r="L6" s="669">
        <v>393867.2</v>
      </c>
      <c r="M6" s="669">
        <v>574487.69999999995</v>
      </c>
    </row>
    <row r="7" spans="1:13" ht="4.3499999999999996" customHeight="1" x14ac:dyDescent="0.2">
      <c r="A7" s="641"/>
      <c r="B7" s="95"/>
      <c r="C7" s="95"/>
      <c r="D7" s="95"/>
      <c r="E7" s="95"/>
      <c r="F7" s="95"/>
      <c r="G7" s="95"/>
      <c r="H7" s="7"/>
      <c r="I7" s="7"/>
      <c r="J7" s="7"/>
      <c r="K7" s="7"/>
      <c r="L7" s="7"/>
      <c r="M7" s="7"/>
    </row>
    <row r="8" spans="1:13" s="682" customFormat="1" x14ac:dyDescent="0.2">
      <c r="A8" s="736" t="s">
        <v>35</v>
      </c>
      <c r="B8" s="95">
        <v>4212.3999999999996</v>
      </c>
      <c r="C8" s="95">
        <v>4081.5999999999995</v>
      </c>
      <c r="D8" s="95">
        <v>3854.3</v>
      </c>
      <c r="E8" s="95">
        <v>4189.8</v>
      </c>
      <c r="F8" s="95">
        <v>4938.8</v>
      </c>
      <c r="G8" s="95">
        <v>6094.5</v>
      </c>
      <c r="H8" s="7">
        <v>6526.3</v>
      </c>
      <c r="I8" s="7">
        <v>7534.4</v>
      </c>
      <c r="J8" s="7">
        <v>8901.2000000000007</v>
      </c>
      <c r="K8" s="7">
        <v>12404.2</v>
      </c>
      <c r="L8" s="7">
        <v>16627.5</v>
      </c>
      <c r="M8" s="7">
        <v>21981.5</v>
      </c>
    </row>
    <row r="9" spans="1:13" x14ac:dyDescent="0.2">
      <c r="A9" s="736" t="s">
        <v>36</v>
      </c>
      <c r="B9" s="95">
        <v>11005.699999999999</v>
      </c>
      <c r="C9" s="95">
        <v>10870.6</v>
      </c>
      <c r="D9" s="95">
        <v>10714.800000000001</v>
      </c>
      <c r="E9" s="95">
        <v>12230.8</v>
      </c>
      <c r="F9" s="95">
        <v>14240.999999999998</v>
      </c>
      <c r="G9" s="95">
        <v>17385.3</v>
      </c>
      <c r="H9" s="7">
        <v>18622.5</v>
      </c>
      <c r="I9" s="7">
        <v>20829.599999999999</v>
      </c>
      <c r="J9" s="7">
        <v>25315.5</v>
      </c>
      <c r="K9" s="7">
        <v>33724.699999999997</v>
      </c>
      <c r="L9" s="7">
        <v>43803.8</v>
      </c>
      <c r="M9" s="7">
        <v>57230.5</v>
      </c>
    </row>
    <row r="10" spans="1:13" x14ac:dyDescent="0.2">
      <c r="A10" s="736" t="s">
        <v>57</v>
      </c>
      <c r="B10" s="95">
        <v>6354.1999999999989</v>
      </c>
      <c r="C10" s="95">
        <v>6379.1</v>
      </c>
      <c r="D10" s="95">
        <v>6430.1</v>
      </c>
      <c r="E10" s="95">
        <v>7682.4</v>
      </c>
      <c r="F10" s="95">
        <v>9325.8000000000011</v>
      </c>
      <c r="G10" s="95">
        <v>11248.800000000001</v>
      </c>
      <c r="H10" s="7">
        <v>11832.7</v>
      </c>
      <c r="I10" s="7">
        <v>13387.4</v>
      </c>
      <c r="J10" s="7">
        <v>16178</v>
      </c>
      <c r="K10" s="7">
        <v>20904.599999999999</v>
      </c>
      <c r="L10" s="7">
        <v>27603.1</v>
      </c>
      <c r="M10" s="7">
        <v>37658</v>
      </c>
    </row>
    <row r="11" spans="1:13" x14ac:dyDescent="0.2">
      <c r="A11" s="736" t="s">
        <v>37</v>
      </c>
      <c r="B11" s="95">
        <v>3451.7</v>
      </c>
      <c r="C11" s="95">
        <v>3245.7</v>
      </c>
      <c r="D11" s="95">
        <v>3314.6000000000004</v>
      </c>
      <c r="E11" s="95">
        <v>4001</v>
      </c>
      <c r="F11" s="95">
        <v>4896.8999999999996</v>
      </c>
      <c r="G11" s="95">
        <v>6201.7000000000007</v>
      </c>
      <c r="H11" s="7">
        <v>6857.6</v>
      </c>
      <c r="I11" s="7">
        <v>7375.2</v>
      </c>
      <c r="J11" s="7">
        <v>8822.9</v>
      </c>
      <c r="K11" s="7">
        <v>10623.9</v>
      </c>
      <c r="L11" s="7">
        <v>12984.3</v>
      </c>
      <c r="M11" s="7">
        <v>16744.099999999999</v>
      </c>
    </row>
    <row r="12" spans="1:13" x14ac:dyDescent="0.2">
      <c r="A12" s="736" t="s">
        <v>38</v>
      </c>
      <c r="B12" s="95">
        <v>8377.1000000000022</v>
      </c>
      <c r="C12" s="95">
        <v>8823</v>
      </c>
      <c r="D12" s="95">
        <v>8635</v>
      </c>
      <c r="E12" s="95">
        <v>9880.8000000000011</v>
      </c>
      <c r="F12" s="95">
        <v>12241.000000000004</v>
      </c>
      <c r="G12" s="95">
        <v>15463.099999999999</v>
      </c>
      <c r="H12" s="7">
        <v>15030.1</v>
      </c>
      <c r="I12" s="7">
        <v>17581.7</v>
      </c>
      <c r="J12" s="7">
        <v>20439</v>
      </c>
      <c r="K12" s="7">
        <v>26284</v>
      </c>
      <c r="L12" s="7">
        <v>32238</v>
      </c>
      <c r="M12" s="7">
        <v>45421</v>
      </c>
    </row>
    <row r="13" spans="1:13" x14ac:dyDescent="0.2">
      <c r="A13" s="736" t="s">
        <v>39</v>
      </c>
      <c r="B13" s="95">
        <v>4047.6</v>
      </c>
      <c r="C13" s="95">
        <v>3584.6</v>
      </c>
      <c r="D13" s="95">
        <v>3128.3</v>
      </c>
      <c r="E13" s="95">
        <v>3448.5</v>
      </c>
      <c r="F13" s="95">
        <v>3991.0000000000005</v>
      </c>
      <c r="G13" s="95">
        <v>4779.3999999999996</v>
      </c>
      <c r="H13" s="7">
        <v>5298.4</v>
      </c>
      <c r="I13" s="7">
        <v>5948.7</v>
      </c>
      <c r="J13" s="7">
        <v>7092.5</v>
      </c>
      <c r="K13" s="7">
        <v>9272.2999999999993</v>
      </c>
      <c r="L13" s="7">
        <v>12753.5</v>
      </c>
      <c r="M13" s="7">
        <v>17616.2</v>
      </c>
    </row>
    <row r="14" spans="1:13" x14ac:dyDescent="0.2">
      <c r="A14" s="736" t="s">
        <v>87</v>
      </c>
      <c r="B14" s="95">
        <v>8743.3000000000011</v>
      </c>
      <c r="C14" s="95">
        <v>8927.9</v>
      </c>
      <c r="D14" s="95">
        <v>8902.2999999999993</v>
      </c>
      <c r="E14" s="95">
        <v>10572.2</v>
      </c>
      <c r="F14" s="95">
        <v>13005.199999999999</v>
      </c>
      <c r="G14" s="95">
        <v>15354.800000000001</v>
      </c>
      <c r="H14" s="7">
        <v>17086.7</v>
      </c>
      <c r="I14" s="7">
        <v>16933.900000000001</v>
      </c>
      <c r="J14" s="7">
        <v>20748.599999999999</v>
      </c>
      <c r="K14" s="7">
        <v>26051.599999999999</v>
      </c>
      <c r="L14" s="7">
        <v>35062.9</v>
      </c>
      <c r="M14" s="7">
        <v>46064.800000000003</v>
      </c>
    </row>
    <row r="15" spans="1:13" ht="16.5" customHeight="1" x14ac:dyDescent="0.2">
      <c r="A15" s="736" t="s">
        <v>40</v>
      </c>
      <c r="B15" s="95">
        <v>53693.8</v>
      </c>
      <c r="C15" s="95">
        <v>60696.6</v>
      </c>
      <c r="D15" s="95">
        <v>57112</v>
      </c>
      <c r="E15" s="95">
        <v>64404.2</v>
      </c>
      <c r="F15" s="95">
        <v>76441</v>
      </c>
      <c r="G15" s="95">
        <v>86362.6</v>
      </c>
      <c r="H15" s="7">
        <v>96390.399999999994</v>
      </c>
      <c r="I15" s="7">
        <v>109679</v>
      </c>
      <c r="J15" s="7">
        <v>116695</v>
      </c>
      <c r="K15" s="7">
        <v>144756</v>
      </c>
      <c r="L15" s="7">
        <v>188349.7</v>
      </c>
      <c r="M15" s="7">
        <v>301880.90000000002</v>
      </c>
    </row>
    <row r="16" spans="1:13" x14ac:dyDescent="0.2">
      <c r="A16" s="736" t="s">
        <v>41</v>
      </c>
      <c r="B16" s="95">
        <v>5357.2</v>
      </c>
      <c r="C16" s="95">
        <v>5505.6000000000013</v>
      </c>
      <c r="D16" s="95">
        <v>5731.5</v>
      </c>
      <c r="E16" s="95">
        <v>6197.6</v>
      </c>
      <c r="F16" s="95">
        <v>7075.7999999999993</v>
      </c>
      <c r="G16" s="95">
        <v>8029.4000000000015</v>
      </c>
      <c r="H16" s="7">
        <v>9692.6</v>
      </c>
      <c r="I16" s="7">
        <v>11975.4</v>
      </c>
      <c r="J16" s="7">
        <v>14351.8</v>
      </c>
      <c r="K16" s="7">
        <v>17904.599999999999</v>
      </c>
      <c r="L16" s="7">
        <v>24444.3</v>
      </c>
      <c r="M16" s="7">
        <v>29890.6</v>
      </c>
    </row>
    <row r="17" spans="1:13" ht="11.25" customHeight="1" thickBot="1" x14ac:dyDescent="0.25">
      <c r="A17" s="760"/>
      <c r="B17" s="761"/>
      <c r="C17" s="761"/>
      <c r="D17" s="761"/>
      <c r="E17" s="761"/>
      <c r="F17" s="761"/>
      <c r="G17" s="761"/>
      <c r="H17" s="761"/>
      <c r="I17" s="761"/>
      <c r="J17" s="761"/>
      <c r="K17" s="761"/>
      <c r="L17" s="960"/>
      <c r="M17" s="960"/>
    </row>
    <row r="18" spans="1:13" ht="6.75" customHeight="1" x14ac:dyDescent="0.2"/>
    <row r="19" spans="1:13" ht="12.75" customHeight="1" x14ac:dyDescent="0.2"/>
    <row r="20" spans="1:13" s="599" customFormat="1" ht="18" customHeight="1" x14ac:dyDescent="0.2">
      <c r="A20" s="191" t="s">
        <v>775</v>
      </c>
      <c r="L20" s="1"/>
      <c r="M20" s="1"/>
    </row>
    <row r="21" spans="1:13" s="62" customFormat="1" ht="18" customHeight="1" thickBot="1" x14ac:dyDescent="0.25">
      <c r="A21" s="740" t="s">
        <v>769</v>
      </c>
      <c r="B21" s="660"/>
      <c r="C21" s="660"/>
      <c r="D21" s="660"/>
      <c r="E21" s="660"/>
      <c r="F21" s="660"/>
      <c r="G21" s="660"/>
      <c r="H21" s="660"/>
      <c r="I21" s="660"/>
      <c r="J21" s="660"/>
      <c r="K21" s="660"/>
      <c r="L21" s="660"/>
      <c r="M21" s="660"/>
    </row>
    <row r="22" spans="1:13" s="136" customFormat="1" ht="18" customHeight="1" thickBot="1" x14ac:dyDescent="0.25">
      <c r="A22" s="652"/>
      <c r="B22" s="128">
        <v>2014</v>
      </c>
      <c r="C22" s="128">
        <v>2015</v>
      </c>
      <c r="D22" s="128">
        <v>2016</v>
      </c>
      <c r="E22" s="128">
        <v>2017</v>
      </c>
      <c r="F22" s="128">
        <v>2018</v>
      </c>
      <c r="G22" s="128">
        <v>2019</v>
      </c>
      <c r="H22" s="128">
        <v>2020</v>
      </c>
      <c r="I22" s="128">
        <v>2021</v>
      </c>
      <c r="J22" s="128">
        <v>2022</v>
      </c>
      <c r="K22" s="128">
        <v>2023</v>
      </c>
      <c r="L22" s="128">
        <v>2024</v>
      </c>
      <c r="M22" s="128">
        <v>2025</v>
      </c>
    </row>
    <row r="23" spans="1:13" s="136" customFormat="1" ht="7.5" customHeight="1" x14ac:dyDescent="0.2">
      <c r="A23" s="605"/>
      <c r="L23" s="67"/>
      <c r="M23" s="67"/>
    </row>
    <row r="24" spans="1:13" s="682" customFormat="1" x14ac:dyDescent="0.2">
      <c r="A24" s="135" t="s">
        <v>34</v>
      </c>
      <c r="B24" s="93">
        <v>81286.7</v>
      </c>
      <c r="C24" s="93">
        <v>96248.5</v>
      </c>
      <c r="D24" s="93">
        <v>95762.9</v>
      </c>
      <c r="E24" s="93">
        <v>108749.1</v>
      </c>
      <c r="F24" s="93">
        <v>127919.9</v>
      </c>
      <c r="G24" s="93">
        <v>147374.1</v>
      </c>
      <c r="H24" s="669">
        <v>162840.9</v>
      </c>
      <c r="I24" s="669">
        <v>180794.9</v>
      </c>
      <c r="J24" s="669">
        <v>204198.1</v>
      </c>
      <c r="K24" s="669">
        <v>258274</v>
      </c>
      <c r="L24" s="669">
        <v>340875.4</v>
      </c>
      <c r="M24" s="669">
        <v>506859.8</v>
      </c>
    </row>
    <row r="25" spans="1:13" ht="6.95" customHeight="1" x14ac:dyDescent="0.2">
      <c r="A25" s="641"/>
      <c r="B25" s="95"/>
      <c r="C25" s="95"/>
      <c r="D25" s="95"/>
      <c r="E25" s="95"/>
      <c r="F25" s="95"/>
      <c r="G25" s="95"/>
      <c r="H25" s="7"/>
      <c r="I25" s="7"/>
      <c r="J25" s="7"/>
      <c r="K25" s="7"/>
      <c r="L25" s="7"/>
      <c r="M25" s="7"/>
    </row>
    <row r="26" spans="1:13" x14ac:dyDescent="0.2">
      <c r="A26" s="736" t="s">
        <v>35</v>
      </c>
      <c r="B26" s="95">
        <v>2154</v>
      </c>
      <c r="C26" s="95">
        <v>3159.5</v>
      </c>
      <c r="D26" s="95">
        <v>3401.5</v>
      </c>
      <c r="E26" s="95">
        <v>3611.2</v>
      </c>
      <c r="F26" s="95">
        <v>4117.7000000000007</v>
      </c>
      <c r="G26" s="95">
        <v>4866.7</v>
      </c>
      <c r="H26" s="7">
        <v>5072.3</v>
      </c>
      <c r="I26" s="7">
        <v>5797.6</v>
      </c>
      <c r="J26" s="7">
        <v>7126.5</v>
      </c>
      <c r="K26" s="7">
        <v>10124.4</v>
      </c>
      <c r="L26" s="7">
        <v>13785.5</v>
      </c>
      <c r="M26" s="7">
        <v>18424.099999999999</v>
      </c>
    </row>
    <row r="27" spans="1:13" x14ac:dyDescent="0.2">
      <c r="A27" s="736" t="s">
        <v>36</v>
      </c>
      <c r="B27" s="95">
        <v>7161.4</v>
      </c>
      <c r="C27" s="95">
        <v>8660.9</v>
      </c>
      <c r="D27" s="95">
        <v>9582.7000000000007</v>
      </c>
      <c r="E27" s="95">
        <v>10781.800000000001</v>
      </c>
      <c r="F27" s="95">
        <v>12184.2</v>
      </c>
      <c r="G27" s="95">
        <v>14634.899999999998</v>
      </c>
      <c r="H27" s="7">
        <v>15612.3</v>
      </c>
      <c r="I27" s="7">
        <v>17451.2</v>
      </c>
      <c r="J27" s="7">
        <v>21288.3</v>
      </c>
      <c r="K27" s="7">
        <v>28211.599999999999</v>
      </c>
      <c r="L27" s="7">
        <v>37161.5</v>
      </c>
      <c r="M27" s="7">
        <v>49092.3</v>
      </c>
    </row>
    <row r="28" spans="1:13" x14ac:dyDescent="0.2">
      <c r="A28" s="736" t="s">
        <v>57</v>
      </c>
      <c r="B28" s="95">
        <v>4040.3</v>
      </c>
      <c r="C28" s="95">
        <v>4768.7</v>
      </c>
      <c r="D28" s="95">
        <v>5284.4000000000005</v>
      </c>
      <c r="E28" s="95">
        <v>6320.6</v>
      </c>
      <c r="F28" s="95">
        <v>7377.9</v>
      </c>
      <c r="G28" s="95">
        <v>8742.2999999999993</v>
      </c>
      <c r="H28" s="7">
        <v>9336.7999999999993</v>
      </c>
      <c r="I28" s="7">
        <v>10481.299999999999</v>
      </c>
      <c r="J28" s="7">
        <v>12955.7</v>
      </c>
      <c r="K28" s="7">
        <v>16906.400000000001</v>
      </c>
      <c r="L28" s="7">
        <v>23017.5</v>
      </c>
      <c r="M28" s="7">
        <v>32064.400000000001</v>
      </c>
    </row>
    <row r="29" spans="1:13" x14ac:dyDescent="0.2">
      <c r="A29" s="736" t="s">
        <v>37</v>
      </c>
      <c r="B29" s="95">
        <v>1790.7</v>
      </c>
      <c r="C29" s="95">
        <v>2147</v>
      </c>
      <c r="D29" s="95">
        <v>2501.3000000000002</v>
      </c>
      <c r="E29" s="95">
        <v>2993.6</v>
      </c>
      <c r="F29" s="95">
        <v>3619.7</v>
      </c>
      <c r="G29" s="95">
        <v>4656.8</v>
      </c>
      <c r="H29" s="7">
        <v>5244</v>
      </c>
      <c r="I29" s="7">
        <v>5611.3</v>
      </c>
      <c r="J29" s="7">
        <v>7005.8</v>
      </c>
      <c r="K29" s="7">
        <v>8386.4</v>
      </c>
      <c r="L29" s="7">
        <v>10585.9</v>
      </c>
      <c r="M29" s="7">
        <v>13967.5</v>
      </c>
    </row>
    <row r="30" spans="1:13" x14ac:dyDescent="0.2">
      <c r="A30" s="736" t="s">
        <v>38</v>
      </c>
      <c r="B30" s="95">
        <v>5125.2999999999993</v>
      </c>
      <c r="C30" s="95">
        <v>6265.8999999999987</v>
      </c>
      <c r="D30" s="95">
        <v>6675.7000000000016</v>
      </c>
      <c r="E30" s="95">
        <v>7537.7999999999993</v>
      </c>
      <c r="F30" s="95">
        <v>9107.4</v>
      </c>
      <c r="G30" s="95">
        <v>11278.399999999998</v>
      </c>
      <c r="H30" s="7">
        <v>10843.9</v>
      </c>
      <c r="I30" s="7">
        <v>12305.5</v>
      </c>
      <c r="J30" s="7">
        <v>15742.8</v>
      </c>
      <c r="K30" s="7">
        <v>20336</v>
      </c>
      <c r="L30" s="7">
        <v>25055.9</v>
      </c>
      <c r="M30" s="7">
        <v>36353.800000000003</v>
      </c>
    </row>
    <row r="31" spans="1:13" x14ac:dyDescent="0.2">
      <c r="A31" s="736" t="s">
        <v>39</v>
      </c>
      <c r="B31" s="95">
        <v>2448</v>
      </c>
      <c r="C31" s="95">
        <v>2709.4</v>
      </c>
      <c r="D31" s="95">
        <v>2705.2999999999997</v>
      </c>
      <c r="E31" s="95">
        <v>3024.9</v>
      </c>
      <c r="F31" s="95">
        <v>3449.2</v>
      </c>
      <c r="G31" s="95">
        <v>4108.7</v>
      </c>
      <c r="H31" s="7">
        <v>4581.1000000000004</v>
      </c>
      <c r="I31" s="7">
        <v>5138.8999999999996</v>
      </c>
      <c r="J31" s="7">
        <v>6005.9</v>
      </c>
      <c r="K31" s="7">
        <v>7864.1</v>
      </c>
      <c r="L31" s="7">
        <v>11031.9</v>
      </c>
      <c r="M31" s="7">
        <v>15385.9</v>
      </c>
    </row>
    <row r="32" spans="1:13" x14ac:dyDescent="0.2">
      <c r="A32" s="736" t="s">
        <v>87</v>
      </c>
      <c r="B32" s="95">
        <v>5398.7</v>
      </c>
      <c r="C32" s="95">
        <v>6675.7999999999993</v>
      </c>
      <c r="D32" s="95">
        <v>7083.5</v>
      </c>
      <c r="E32" s="95">
        <v>8407.1</v>
      </c>
      <c r="F32" s="95">
        <v>10486.099999999999</v>
      </c>
      <c r="G32" s="95">
        <v>12186.199999999999</v>
      </c>
      <c r="H32" s="7">
        <v>13574.6</v>
      </c>
      <c r="I32" s="7">
        <v>12481.7</v>
      </c>
      <c r="J32" s="7">
        <v>15260.6</v>
      </c>
      <c r="K32" s="7">
        <v>19057.8</v>
      </c>
      <c r="L32" s="7">
        <v>26945.7</v>
      </c>
      <c r="M32" s="7">
        <v>36317</v>
      </c>
    </row>
    <row r="33" spans="1:13" x14ac:dyDescent="0.2">
      <c r="A33" s="736" t="s">
        <v>40</v>
      </c>
      <c r="B33" s="95">
        <v>48765.9</v>
      </c>
      <c r="C33" s="95">
        <v>57030.3</v>
      </c>
      <c r="D33" s="95">
        <v>53270.400000000001</v>
      </c>
      <c r="E33" s="95">
        <v>60386.600000000006</v>
      </c>
      <c r="F33" s="95">
        <v>71228.099999999991</v>
      </c>
      <c r="G33" s="95">
        <v>79865.899999999994</v>
      </c>
      <c r="H33" s="7">
        <v>89879.6</v>
      </c>
      <c r="I33" s="7">
        <v>101127.1</v>
      </c>
      <c r="J33" s="7">
        <v>106335.2</v>
      </c>
      <c r="K33" s="7">
        <v>131720.6</v>
      </c>
      <c r="L33" s="7">
        <v>171560.9</v>
      </c>
      <c r="M33" s="7">
        <v>279038.90000000002</v>
      </c>
    </row>
    <row r="34" spans="1:13" x14ac:dyDescent="0.2">
      <c r="A34" s="736" t="s">
        <v>41</v>
      </c>
      <c r="B34" s="95">
        <v>4402.3999999999996</v>
      </c>
      <c r="C34" s="95">
        <v>4830.9000000000005</v>
      </c>
      <c r="D34" s="95">
        <v>5258.0999999999995</v>
      </c>
      <c r="E34" s="95">
        <v>5685.5</v>
      </c>
      <c r="F34" s="95">
        <v>6349.6</v>
      </c>
      <c r="G34" s="95">
        <v>7034.2000000000007</v>
      </c>
      <c r="H34" s="7">
        <v>8696.2000000000007</v>
      </c>
      <c r="I34" s="7">
        <v>10400.299999999999</v>
      </c>
      <c r="J34" s="7">
        <v>12477.3</v>
      </c>
      <c r="K34" s="7">
        <v>15666.7</v>
      </c>
      <c r="L34" s="7">
        <v>21730.7</v>
      </c>
      <c r="M34" s="7">
        <v>26215.7</v>
      </c>
    </row>
    <row r="35" spans="1:13" ht="6.4" customHeight="1" thickBot="1" x14ac:dyDescent="0.25">
      <c r="A35" s="760"/>
      <c r="B35" s="761"/>
      <c r="C35" s="761"/>
      <c r="D35" s="761"/>
      <c r="E35" s="761"/>
      <c r="F35" s="761"/>
      <c r="G35" s="761"/>
      <c r="H35" s="761"/>
      <c r="I35" s="761"/>
      <c r="J35" s="761"/>
      <c r="K35" s="761"/>
      <c r="L35" s="960"/>
      <c r="M35" s="960"/>
    </row>
    <row r="36" spans="1:13" ht="8.4499999999999993" customHeight="1" x14ac:dyDescent="0.2"/>
    <row r="37" spans="1:13" ht="16.5" customHeight="1" x14ac:dyDescent="0.2"/>
    <row r="38" spans="1:13" s="599" customFormat="1" ht="18" customHeight="1" x14ac:dyDescent="0.2">
      <c r="A38" s="191" t="s">
        <v>776</v>
      </c>
      <c r="L38" s="1"/>
      <c r="M38" s="1"/>
    </row>
    <row r="39" spans="1:13" s="599" customFormat="1" ht="18" customHeight="1" x14ac:dyDescent="0.2">
      <c r="A39" s="191" t="s">
        <v>777</v>
      </c>
      <c r="L39" s="1"/>
      <c r="M39" s="1"/>
    </row>
    <row r="40" spans="1:13" s="62" customFormat="1" ht="18" customHeight="1" thickBot="1" x14ac:dyDescent="0.25">
      <c r="A40" s="740" t="s">
        <v>744</v>
      </c>
      <c r="B40" s="660"/>
      <c r="C40" s="660"/>
      <c r="D40" s="660"/>
      <c r="E40" s="660"/>
      <c r="F40" s="660"/>
      <c r="G40" s="660"/>
      <c r="H40" s="660"/>
      <c r="I40" s="660"/>
      <c r="J40" s="660"/>
      <c r="K40" s="660"/>
      <c r="L40" s="660"/>
      <c r="M40" s="660"/>
    </row>
    <row r="41" spans="1:13" s="136" customFormat="1" ht="18" customHeight="1" thickBot="1" x14ac:dyDescent="0.25">
      <c r="A41" s="652"/>
      <c r="B41" s="128">
        <v>2014</v>
      </c>
      <c r="C41" s="128">
        <v>2015</v>
      </c>
      <c r="D41" s="128">
        <v>2016</v>
      </c>
      <c r="E41" s="128">
        <v>2017</v>
      </c>
      <c r="F41" s="128">
        <v>2018</v>
      </c>
      <c r="G41" s="128">
        <v>2019</v>
      </c>
      <c r="H41" s="128">
        <v>2020</v>
      </c>
      <c r="I41" s="128">
        <v>2021</v>
      </c>
      <c r="J41" s="128">
        <v>2022</v>
      </c>
      <c r="K41" s="128">
        <v>2023</v>
      </c>
      <c r="L41" s="128">
        <v>2024</v>
      </c>
      <c r="M41" s="128">
        <v>2025</v>
      </c>
    </row>
    <row r="42" spans="1:13" s="136" customFormat="1" ht="8.4499999999999993" customHeight="1" x14ac:dyDescent="0.2">
      <c r="A42" s="605"/>
      <c r="L42" s="67"/>
      <c r="M42" s="67"/>
    </row>
    <row r="43" spans="1:13" s="682" customFormat="1" x14ac:dyDescent="0.2">
      <c r="A43" s="135" t="s">
        <v>34</v>
      </c>
      <c r="B43" s="93">
        <v>23956.3</v>
      </c>
      <c r="C43" s="93">
        <v>15866.3</v>
      </c>
      <c r="D43" s="93">
        <v>12060</v>
      </c>
      <c r="E43" s="93">
        <v>13858.2</v>
      </c>
      <c r="F43" s="93">
        <v>18236.599999999999</v>
      </c>
      <c r="G43" s="93">
        <v>23545.5</v>
      </c>
      <c r="H43" s="669">
        <v>24496.5</v>
      </c>
      <c r="I43" s="669">
        <v>30450.3</v>
      </c>
      <c r="J43" s="669">
        <v>34346.400000000001</v>
      </c>
      <c r="K43" s="669">
        <v>43652</v>
      </c>
      <c r="L43" s="669">
        <v>52991.8</v>
      </c>
      <c r="M43" s="669">
        <v>67627.899999999994</v>
      </c>
    </row>
    <row r="44" spans="1:13" ht="4.3499999999999996" customHeight="1" x14ac:dyDescent="0.2">
      <c r="A44" s="641"/>
      <c r="B44" s="86"/>
      <c r="C44" s="86"/>
      <c r="D44" s="86"/>
      <c r="E44" s="86"/>
      <c r="F44" s="86"/>
      <c r="G44" s="86"/>
      <c r="H44" s="6"/>
      <c r="I44" s="6"/>
      <c r="J44" s="6"/>
      <c r="K44" s="6"/>
      <c r="L44" s="6"/>
      <c r="M44" s="6"/>
    </row>
    <row r="45" spans="1:13" x14ac:dyDescent="0.2">
      <c r="A45" s="736" t="s">
        <v>35</v>
      </c>
      <c r="B45" s="119">
        <v>2058.4</v>
      </c>
      <c r="C45" s="119">
        <v>922.09999999999991</v>
      </c>
      <c r="D45" s="119">
        <v>452.8</v>
      </c>
      <c r="E45" s="119">
        <v>578.6</v>
      </c>
      <c r="F45" s="119">
        <v>821.1</v>
      </c>
      <c r="G45" s="119">
        <v>1227.8</v>
      </c>
      <c r="H45" s="70">
        <v>1454</v>
      </c>
      <c r="I45" s="70">
        <v>1736.8</v>
      </c>
      <c r="J45" s="70">
        <v>1774.7</v>
      </c>
      <c r="K45" s="70">
        <v>2279.8000000000002</v>
      </c>
      <c r="L45" s="70">
        <v>2842</v>
      </c>
      <c r="M45" s="70">
        <v>3557.4</v>
      </c>
    </row>
    <row r="46" spans="1:13" x14ac:dyDescent="0.2">
      <c r="A46" s="736" t="s">
        <v>36</v>
      </c>
      <c r="B46" s="119">
        <v>3844.2999999999997</v>
      </c>
      <c r="C46" s="119">
        <v>2209.7000000000003</v>
      </c>
      <c r="D46" s="119">
        <v>1132.0999999999999</v>
      </c>
      <c r="E46" s="119">
        <v>1449</v>
      </c>
      <c r="F46" s="119">
        <v>2056.8000000000002</v>
      </c>
      <c r="G46" s="119">
        <v>2750.4</v>
      </c>
      <c r="H46" s="70">
        <v>3010.2</v>
      </c>
      <c r="I46" s="70">
        <v>3378.4</v>
      </c>
      <c r="J46" s="70">
        <v>4027.2</v>
      </c>
      <c r="K46" s="70">
        <v>5513.1</v>
      </c>
      <c r="L46" s="70">
        <v>6642.3</v>
      </c>
      <c r="M46" s="70">
        <v>8138.2</v>
      </c>
    </row>
    <row r="47" spans="1:13" x14ac:dyDescent="0.2">
      <c r="A47" s="736" t="s">
        <v>57</v>
      </c>
      <c r="B47" s="119">
        <v>2313.9</v>
      </c>
      <c r="C47" s="119">
        <v>1610.3999999999999</v>
      </c>
      <c r="D47" s="119">
        <v>1145.6999999999998</v>
      </c>
      <c r="E47" s="119">
        <v>1361.8000000000002</v>
      </c>
      <c r="F47" s="119">
        <v>1947.9</v>
      </c>
      <c r="G47" s="119">
        <v>2506.5</v>
      </c>
      <c r="H47" s="70">
        <v>2495.9</v>
      </c>
      <c r="I47" s="70">
        <v>2906.1</v>
      </c>
      <c r="J47" s="70">
        <v>3222.3</v>
      </c>
      <c r="K47" s="70">
        <v>3998.2</v>
      </c>
      <c r="L47" s="70">
        <v>4585.7</v>
      </c>
      <c r="M47" s="70">
        <v>5593.6</v>
      </c>
    </row>
    <row r="48" spans="1:13" x14ac:dyDescent="0.2">
      <c r="A48" s="736" t="s">
        <v>37</v>
      </c>
      <c r="B48" s="119">
        <v>1660.9999999999998</v>
      </c>
      <c r="C48" s="119">
        <v>1098.6999999999998</v>
      </c>
      <c r="D48" s="119">
        <v>813.3</v>
      </c>
      <c r="E48" s="119">
        <v>1007.4</v>
      </c>
      <c r="F48" s="119">
        <v>1277.2</v>
      </c>
      <c r="G48" s="119">
        <v>1544.9</v>
      </c>
      <c r="H48" s="70">
        <v>1613.6</v>
      </c>
      <c r="I48" s="70">
        <v>1763.9</v>
      </c>
      <c r="J48" s="70">
        <v>1817</v>
      </c>
      <c r="K48" s="70">
        <v>2237.5</v>
      </c>
      <c r="L48" s="70">
        <v>2398.4</v>
      </c>
      <c r="M48" s="70">
        <v>2776.6</v>
      </c>
    </row>
    <row r="49" spans="1:13" x14ac:dyDescent="0.2">
      <c r="A49" s="736" t="s">
        <v>38</v>
      </c>
      <c r="B49" s="119">
        <v>3251.8</v>
      </c>
      <c r="C49" s="119">
        <v>2557.1000000000004</v>
      </c>
      <c r="D49" s="119">
        <v>1959.2999999999997</v>
      </c>
      <c r="E49" s="119">
        <v>2343.0000000000005</v>
      </c>
      <c r="F49" s="119">
        <v>3133.6000000000004</v>
      </c>
      <c r="G49" s="119">
        <v>4184.7</v>
      </c>
      <c r="H49" s="70">
        <v>4186.2</v>
      </c>
      <c r="I49" s="70">
        <v>5276.2</v>
      </c>
      <c r="J49" s="70">
        <v>4696.2</v>
      </c>
      <c r="K49" s="70">
        <v>5948</v>
      </c>
      <c r="L49" s="70">
        <v>7182.1</v>
      </c>
      <c r="M49" s="70">
        <v>9067.2000000000007</v>
      </c>
    </row>
    <row r="50" spans="1:13" x14ac:dyDescent="0.2">
      <c r="A50" s="736" t="s">
        <v>39</v>
      </c>
      <c r="B50" s="119">
        <v>1599.6000000000001</v>
      </c>
      <c r="C50" s="119">
        <v>875.2</v>
      </c>
      <c r="D50" s="119">
        <v>423</v>
      </c>
      <c r="E50" s="119">
        <v>423.6</v>
      </c>
      <c r="F50" s="119">
        <v>541.79999999999995</v>
      </c>
      <c r="G50" s="119">
        <v>670.69999999999993</v>
      </c>
      <c r="H50" s="70">
        <v>717.3</v>
      </c>
      <c r="I50" s="70">
        <v>809.8</v>
      </c>
      <c r="J50" s="70">
        <v>1086.5999999999999</v>
      </c>
      <c r="K50" s="70">
        <v>1408.2</v>
      </c>
      <c r="L50" s="70">
        <v>1721.6</v>
      </c>
      <c r="M50" s="70">
        <v>2230.3000000000002</v>
      </c>
    </row>
    <row r="51" spans="1:13" x14ac:dyDescent="0.2">
      <c r="A51" s="736" t="s">
        <v>87</v>
      </c>
      <c r="B51" s="119">
        <v>3344.6</v>
      </c>
      <c r="C51" s="119">
        <v>2252.1</v>
      </c>
      <c r="D51" s="119">
        <v>1818.8</v>
      </c>
      <c r="E51" s="119">
        <v>2165.1</v>
      </c>
      <c r="F51" s="119">
        <v>2519.1</v>
      </c>
      <c r="G51" s="119">
        <v>3168.6</v>
      </c>
      <c r="H51" s="70">
        <v>3512.1</v>
      </c>
      <c r="I51" s="70">
        <v>4452.2</v>
      </c>
      <c r="J51" s="70">
        <v>5488</v>
      </c>
      <c r="K51" s="70">
        <v>6993.8</v>
      </c>
      <c r="L51" s="70">
        <v>8117.3</v>
      </c>
      <c r="M51" s="70">
        <v>9747.7999999999993</v>
      </c>
    </row>
    <row r="52" spans="1:13" x14ac:dyDescent="0.2">
      <c r="A52" s="736" t="s">
        <v>40</v>
      </c>
      <c r="B52" s="119">
        <v>4927.9000000000005</v>
      </c>
      <c r="C52" s="119">
        <v>3666.2999999999997</v>
      </c>
      <c r="D52" s="119">
        <v>3841.6</v>
      </c>
      <c r="E52" s="119">
        <v>4017.6</v>
      </c>
      <c r="F52" s="119">
        <v>5212.8999999999996</v>
      </c>
      <c r="G52" s="119">
        <v>6496.7000000000007</v>
      </c>
      <c r="H52" s="70">
        <v>6510.8</v>
      </c>
      <c r="I52" s="70">
        <v>8551.9</v>
      </c>
      <c r="J52" s="70">
        <v>10359.700000000001</v>
      </c>
      <c r="K52" s="70">
        <v>13035.4</v>
      </c>
      <c r="L52" s="70">
        <v>16788.8</v>
      </c>
      <c r="M52" s="70">
        <v>22842</v>
      </c>
    </row>
    <row r="53" spans="1:13" x14ac:dyDescent="0.2">
      <c r="A53" s="736" t="s">
        <v>41</v>
      </c>
      <c r="B53" s="119">
        <v>954.80000000000007</v>
      </c>
      <c r="C53" s="119">
        <v>674.7</v>
      </c>
      <c r="D53" s="119">
        <v>473.4</v>
      </c>
      <c r="E53" s="119">
        <v>512.1</v>
      </c>
      <c r="F53" s="119">
        <v>726.19999999999993</v>
      </c>
      <c r="G53" s="119">
        <v>995.19999999999993</v>
      </c>
      <c r="H53" s="70">
        <v>996.4</v>
      </c>
      <c r="I53" s="70">
        <v>1575.1</v>
      </c>
      <c r="J53" s="70">
        <v>1874.6</v>
      </c>
      <c r="K53" s="70">
        <v>2237.9</v>
      </c>
      <c r="L53" s="70">
        <v>2713.6</v>
      </c>
      <c r="M53" s="70">
        <v>3674.9</v>
      </c>
    </row>
    <row r="54" spans="1:13" ht="8.4499999999999993" customHeight="1" thickBot="1" x14ac:dyDescent="0.25">
      <c r="A54" s="760"/>
      <c r="B54" s="761"/>
      <c r="C54" s="761"/>
      <c r="D54" s="761"/>
      <c r="E54" s="761"/>
      <c r="F54" s="761"/>
      <c r="G54" s="761"/>
      <c r="H54" s="761"/>
      <c r="I54" s="761"/>
      <c r="J54" s="761"/>
      <c r="K54" s="761"/>
      <c r="L54" s="960"/>
      <c r="M54" s="960"/>
    </row>
    <row r="55" spans="1:13" ht="9.4" customHeight="1" x14ac:dyDescent="0.2"/>
    <row r="56" spans="1:13" ht="13.5" x14ac:dyDescent="0.2">
      <c r="A56" s="690" t="s">
        <v>758</v>
      </c>
    </row>
  </sheetData>
  <hyperlinks>
    <hyperlink ref="A1" location="Мазмуну!A1" display="МАЗМУНУНА  кайтуу" xr:uid="{00000000-0004-0000-A500-000000000000}"/>
  </hyperlinks>
  <pageMargins left="0.98425196850393704" right="0.59055118110236227" top="0.98425196850393704" bottom="0.98425196850393704" header="0.51181102362204722" footer="0.51181102362204722"/>
  <pageSetup paperSize="9" orientation="portrait" horizontalDpi="4294967292"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A1:M45"/>
  <sheetViews>
    <sheetView zoomScaleNormal="100" workbookViewId="0">
      <pane xSplit="1" ySplit="5" topLeftCell="B6" activePane="bottomRight" state="frozen"/>
      <selection activeCell="M42" sqref="M42"/>
      <selection pane="topRight" activeCell="M42" sqref="M42"/>
      <selection pane="bottomLeft" activeCell="M42" sqref="M42"/>
      <selection pane="bottomRight" activeCell="M42" sqref="M42"/>
    </sheetView>
  </sheetViews>
  <sheetFormatPr defaultColWidth="9.140625" defaultRowHeight="12" x14ac:dyDescent="0.2"/>
  <cols>
    <col min="1" max="1" width="45.7109375" style="977" customWidth="1"/>
    <col min="2" max="2" width="12.7109375" style="977" customWidth="1"/>
    <col min="3" max="3" width="11.7109375" style="977" customWidth="1"/>
    <col min="4" max="4" width="12.140625" style="977" customWidth="1"/>
    <col min="5" max="16384" width="9.140625" style="977"/>
  </cols>
  <sheetData>
    <row r="1" spans="1:13" s="6" customFormat="1" ht="18.600000000000001" customHeight="1" x14ac:dyDescent="0.2">
      <c r="A1" s="952" t="s">
        <v>1375</v>
      </c>
      <c r="L1" s="24"/>
      <c r="M1" s="24"/>
    </row>
    <row r="2" spans="1:13" ht="18" customHeight="1" x14ac:dyDescent="0.25">
      <c r="A2" s="976" t="s">
        <v>1446</v>
      </c>
    </row>
    <row r="3" spans="1:13" ht="6.75" customHeight="1" thickBot="1" x14ac:dyDescent="0.3">
      <c r="A3" s="976"/>
    </row>
    <row r="4" spans="1:13" s="980" customFormat="1" ht="18" customHeight="1" thickBot="1" x14ac:dyDescent="0.25">
      <c r="A4" s="978"/>
      <c r="B4" s="979">
        <v>2023</v>
      </c>
      <c r="C4" s="979">
        <v>2024</v>
      </c>
      <c r="D4" s="979">
        <v>2025</v>
      </c>
    </row>
    <row r="5" spans="1:13" ht="9.75" customHeight="1" x14ac:dyDescent="0.2">
      <c r="A5" s="981"/>
      <c r="B5" s="981"/>
      <c r="C5" s="981"/>
      <c r="D5" s="981"/>
    </row>
    <row r="6" spans="1:13" ht="24" x14ac:dyDescent="0.2">
      <c r="A6" s="982" t="s">
        <v>1442</v>
      </c>
      <c r="B6" s="983">
        <f t="shared" ref="B6:D7" si="0">B21+B36</f>
        <v>301268</v>
      </c>
      <c r="C6" s="983">
        <f t="shared" si="0"/>
        <v>375519</v>
      </c>
      <c r="D6" s="983">
        <f t="shared" si="0"/>
        <v>441399</v>
      </c>
    </row>
    <row r="7" spans="1:13" x14ac:dyDescent="0.2">
      <c r="A7" s="984" t="s">
        <v>1443</v>
      </c>
      <c r="B7" s="983">
        <f t="shared" si="0"/>
        <v>150193</v>
      </c>
      <c r="C7" s="983">
        <f t="shared" si="0"/>
        <v>189687</v>
      </c>
      <c r="D7" s="983">
        <f t="shared" si="0"/>
        <v>235921</v>
      </c>
    </row>
    <row r="8" spans="1:13" ht="8.25" customHeight="1" x14ac:dyDescent="0.2"/>
    <row r="9" spans="1:13" ht="24" x14ac:dyDescent="0.2">
      <c r="A9" s="982" t="s">
        <v>1444</v>
      </c>
      <c r="B9" s="985">
        <f t="shared" ref="B9:D10" si="1">B24+B39</f>
        <v>68037.242599999998</v>
      </c>
      <c r="C9" s="985">
        <f t="shared" si="1"/>
        <v>77819.600000000006</v>
      </c>
      <c r="D9" s="985">
        <f t="shared" si="1"/>
        <v>109046</v>
      </c>
    </row>
    <row r="10" spans="1:13" x14ac:dyDescent="0.2">
      <c r="A10" s="984" t="s">
        <v>1443</v>
      </c>
      <c r="B10" s="985">
        <f t="shared" si="1"/>
        <v>23650.118399999999</v>
      </c>
      <c r="C10" s="985">
        <f t="shared" si="1"/>
        <v>28935.3</v>
      </c>
      <c r="D10" s="985">
        <f t="shared" si="1"/>
        <v>43456.100000000006</v>
      </c>
    </row>
    <row r="11" spans="1:13" ht="5.45" customHeight="1" thickBot="1" x14ac:dyDescent="0.25">
      <c r="A11" s="986"/>
      <c r="B11" s="986"/>
      <c r="C11" s="986"/>
      <c r="D11" s="986"/>
    </row>
    <row r="12" spans="1:13" ht="6.6" customHeight="1" x14ac:dyDescent="0.2"/>
    <row r="13" spans="1:13" s="981" customFormat="1" ht="16.899999999999999" customHeight="1" x14ac:dyDescent="0.2">
      <c r="A13" s="767" t="s">
        <v>781</v>
      </c>
    </row>
    <row r="14" spans="1:13" ht="15.6" customHeight="1" x14ac:dyDescent="0.2">
      <c r="A14" s="977" t="s">
        <v>1445</v>
      </c>
      <c r="B14" s="983">
        <f>B29+B44</f>
        <v>2345026</v>
      </c>
      <c r="C14" s="983">
        <f t="shared" ref="C14:D14" si="2">C29+C44</f>
        <v>3772952</v>
      </c>
      <c r="D14" s="983">
        <f t="shared" si="2"/>
        <v>6453929</v>
      </c>
    </row>
    <row r="17" spans="1:4" ht="18" customHeight="1" x14ac:dyDescent="0.25">
      <c r="A17" s="976" t="s">
        <v>1447</v>
      </c>
    </row>
    <row r="18" spans="1:4" ht="6.75" customHeight="1" thickBot="1" x14ac:dyDescent="0.3">
      <c r="A18" s="976"/>
    </row>
    <row r="19" spans="1:4" s="980" customFormat="1" ht="18" customHeight="1" thickBot="1" x14ac:dyDescent="0.25">
      <c r="A19" s="978"/>
      <c r="B19" s="979">
        <v>2023</v>
      </c>
      <c r="C19" s="979">
        <v>2024</v>
      </c>
      <c r="D19" s="979">
        <v>2025</v>
      </c>
    </row>
    <row r="20" spans="1:4" ht="9.75" customHeight="1" x14ac:dyDescent="0.2">
      <c r="A20" s="981"/>
      <c r="B20" s="981"/>
      <c r="C20" s="981"/>
      <c r="D20" s="981"/>
    </row>
    <row r="21" spans="1:4" ht="24" x14ac:dyDescent="0.2">
      <c r="A21" s="982" t="s">
        <v>1454</v>
      </c>
      <c r="B21" s="983">
        <v>126300</v>
      </c>
      <c r="C21" s="983">
        <v>167556</v>
      </c>
      <c r="D21" s="983">
        <v>290368</v>
      </c>
    </row>
    <row r="22" spans="1:4" x14ac:dyDescent="0.2">
      <c r="A22" s="984" t="s">
        <v>1443</v>
      </c>
      <c r="B22" s="983">
        <v>50760</v>
      </c>
      <c r="C22" s="983">
        <v>74267</v>
      </c>
      <c r="D22" s="983">
        <v>153179</v>
      </c>
    </row>
    <row r="23" spans="1:4" ht="8.25" customHeight="1" x14ac:dyDescent="0.2"/>
    <row r="24" spans="1:4" ht="24" x14ac:dyDescent="0.2">
      <c r="A24" s="982" t="s">
        <v>1453</v>
      </c>
      <c r="B24" s="985">
        <v>53385.838899999995</v>
      </c>
      <c r="C24" s="985">
        <v>60826.5</v>
      </c>
      <c r="D24" s="985">
        <v>88937.3</v>
      </c>
    </row>
    <row r="25" spans="1:4" x14ac:dyDescent="0.2">
      <c r="A25" s="984" t="s">
        <v>1443</v>
      </c>
      <c r="B25" s="985">
        <v>16072.716</v>
      </c>
      <c r="C25" s="985">
        <v>20573.599999999999</v>
      </c>
      <c r="D25" s="985">
        <v>33818.400000000001</v>
      </c>
    </row>
    <row r="26" spans="1:4" ht="5.45" customHeight="1" thickBot="1" x14ac:dyDescent="0.25">
      <c r="A26" s="986"/>
      <c r="B26" s="986"/>
      <c r="C26" s="986"/>
      <c r="D26" s="986"/>
    </row>
    <row r="27" spans="1:4" ht="6.6" customHeight="1" x14ac:dyDescent="0.2"/>
    <row r="28" spans="1:4" s="981" customFormat="1" ht="16.899999999999999" customHeight="1" x14ac:dyDescent="0.2">
      <c r="A28" s="767" t="s">
        <v>781</v>
      </c>
    </row>
    <row r="29" spans="1:4" ht="15.6" customHeight="1" x14ac:dyDescent="0.2">
      <c r="A29" s="977" t="s">
        <v>1445</v>
      </c>
      <c r="B29" s="983">
        <v>1091753</v>
      </c>
      <c r="C29" s="983">
        <v>1920962</v>
      </c>
      <c r="D29" s="983">
        <v>4211846</v>
      </c>
    </row>
    <row r="30" spans="1:4" x14ac:dyDescent="0.2">
      <c r="A30" s="987"/>
      <c r="B30" s="988"/>
      <c r="C30" s="988"/>
      <c r="D30" s="988"/>
    </row>
    <row r="31" spans="1:4" ht="18" customHeight="1" x14ac:dyDescent="0.25">
      <c r="A31" s="976" t="s">
        <v>1451</v>
      </c>
    </row>
    <row r="32" spans="1:4" ht="18" customHeight="1" x14ac:dyDescent="0.25">
      <c r="A32" s="976" t="s">
        <v>1452</v>
      </c>
    </row>
    <row r="33" spans="1:4" ht="6.75" customHeight="1" thickBot="1" x14ac:dyDescent="0.3">
      <c r="A33" s="976"/>
    </row>
    <row r="34" spans="1:4" s="980" customFormat="1" ht="18" customHeight="1" thickBot="1" x14ac:dyDescent="0.25">
      <c r="A34" s="978"/>
      <c r="B34" s="979">
        <v>2023</v>
      </c>
      <c r="C34" s="979">
        <v>2024</v>
      </c>
      <c r="D34" s="979">
        <v>2025</v>
      </c>
    </row>
    <row r="35" spans="1:4" ht="9.75" customHeight="1" x14ac:dyDescent="0.2">
      <c r="A35" s="981"/>
      <c r="B35" s="981"/>
      <c r="C35" s="981"/>
      <c r="D35" s="981"/>
    </row>
    <row r="36" spans="1:4" ht="24" x14ac:dyDescent="0.2">
      <c r="A36" s="982" t="s">
        <v>1454</v>
      </c>
      <c r="B36" s="983">
        <v>174968</v>
      </c>
      <c r="C36" s="983">
        <v>207963</v>
      </c>
      <c r="D36" s="983">
        <v>151031</v>
      </c>
    </row>
    <row r="37" spans="1:4" x14ac:dyDescent="0.2">
      <c r="A37" s="984" t="s">
        <v>1443</v>
      </c>
      <c r="B37" s="983">
        <v>99433</v>
      </c>
      <c r="C37" s="983">
        <v>115420</v>
      </c>
      <c r="D37" s="983">
        <v>82742</v>
      </c>
    </row>
    <row r="38" spans="1:4" ht="8.25" customHeight="1" x14ac:dyDescent="0.2"/>
    <row r="39" spans="1:4" ht="24" x14ac:dyDescent="0.2">
      <c r="A39" s="982" t="s">
        <v>1453</v>
      </c>
      <c r="B39" s="985">
        <v>14651.403699999999</v>
      </c>
      <c r="C39" s="985">
        <v>16993.099999999999</v>
      </c>
      <c r="D39" s="985">
        <v>20108.7</v>
      </c>
    </row>
    <row r="40" spans="1:4" x14ac:dyDescent="0.2">
      <c r="A40" s="984" t="s">
        <v>1443</v>
      </c>
      <c r="B40" s="985">
        <v>7577.4023999999999</v>
      </c>
      <c r="C40" s="985">
        <v>8361.7000000000007</v>
      </c>
      <c r="D40" s="985">
        <v>9637.7000000000007</v>
      </c>
    </row>
    <row r="41" spans="1:4" ht="5.45" customHeight="1" thickBot="1" x14ac:dyDescent="0.25">
      <c r="A41" s="986"/>
      <c r="B41" s="986"/>
      <c r="C41" s="986"/>
      <c r="D41" s="986"/>
    </row>
    <row r="42" spans="1:4" ht="6.6" customHeight="1" x14ac:dyDescent="0.2"/>
    <row r="43" spans="1:4" s="981" customFormat="1" ht="15" customHeight="1" x14ac:dyDescent="0.2">
      <c r="A43" s="767" t="s">
        <v>781</v>
      </c>
    </row>
    <row r="44" spans="1:4" ht="15.6" customHeight="1" x14ac:dyDescent="0.2">
      <c r="A44" s="977" t="s">
        <v>1445</v>
      </c>
      <c r="B44" s="983">
        <v>1253273</v>
      </c>
      <c r="C44" s="983">
        <v>1851990</v>
      </c>
      <c r="D44" s="983">
        <v>2242083</v>
      </c>
    </row>
    <row r="45" spans="1:4" x14ac:dyDescent="0.2">
      <c r="B45" s="989"/>
      <c r="C45" s="989"/>
      <c r="D45" s="989"/>
    </row>
  </sheetData>
  <hyperlinks>
    <hyperlink ref="A1" location="Мазмуну!A1" display="МАЗМУНУНА  кайтуу" xr:uid="{00000000-0004-0000-A600-000000000000}"/>
  </hyperlinks>
  <pageMargins left="0.7" right="0.7" top="0.75" bottom="0.75" header="0.3" footer="0.3"/>
  <pageSetup paperSize="9" orientation="portrait" horizontalDpi="1200" verticalDpi="1200"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A1:M28"/>
  <sheetViews>
    <sheetView topLeftCell="A10" workbookViewId="0">
      <selection activeCell="P16" sqref="P16"/>
    </sheetView>
  </sheetViews>
  <sheetFormatPr defaultColWidth="9.140625" defaultRowHeight="12" x14ac:dyDescent="0.2"/>
  <cols>
    <col min="1" max="1" width="40.5703125" style="86" customWidth="1"/>
    <col min="2" max="2" width="8.7109375" style="86" hidden="1" customWidth="1"/>
    <col min="3" max="6" width="8.85546875" style="86" hidden="1" customWidth="1"/>
    <col min="7" max="8" width="9.7109375" style="86" hidden="1" customWidth="1"/>
    <col min="9" max="11" width="9.7109375" style="86" customWidth="1"/>
    <col min="12" max="13" width="10.28515625" style="86" customWidth="1"/>
    <col min="14" max="250" width="9.140625" style="86"/>
    <col min="251" max="251" width="42.85546875" style="86" customWidth="1"/>
    <col min="252" max="257" width="0" style="86" hidden="1" customWidth="1"/>
    <col min="258" max="260" width="8.7109375" style="86" customWidth="1"/>
    <col min="261" max="506" width="9.140625" style="86"/>
    <col min="507" max="507" width="42.85546875" style="86" customWidth="1"/>
    <col min="508" max="513" width="0" style="86" hidden="1" customWidth="1"/>
    <col min="514" max="516" width="8.7109375" style="86" customWidth="1"/>
    <col min="517" max="762" width="9.140625" style="86"/>
    <col min="763" max="763" width="42.85546875" style="86" customWidth="1"/>
    <col min="764" max="769" width="0" style="86" hidden="1" customWidth="1"/>
    <col min="770" max="772" width="8.7109375" style="86" customWidth="1"/>
    <col min="773" max="1018" width="9.140625" style="86"/>
    <col min="1019" max="1019" width="42.85546875" style="86" customWidth="1"/>
    <col min="1020" max="1025" width="0" style="86" hidden="1" customWidth="1"/>
    <col min="1026" max="1028" width="8.7109375" style="86" customWidth="1"/>
    <col min="1029" max="1274" width="9.140625" style="86"/>
    <col min="1275" max="1275" width="42.85546875" style="86" customWidth="1"/>
    <col min="1276" max="1281" width="0" style="86" hidden="1" customWidth="1"/>
    <col min="1282" max="1284" width="8.7109375" style="86" customWidth="1"/>
    <col min="1285" max="1530" width="9.140625" style="86"/>
    <col min="1531" max="1531" width="42.85546875" style="86" customWidth="1"/>
    <col min="1532" max="1537" width="0" style="86" hidden="1" customWidth="1"/>
    <col min="1538" max="1540" width="8.7109375" style="86" customWidth="1"/>
    <col min="1541" max="1786" width="9.140625" style="86"/>
    <col min="1787" max="1787" width="42.85546875" style="86" customWidth="1"/>
    <col min="1788" max="1793" width="0" style="86" hidden="1" customWidth="1"/>
    <col min="1794" max="1796" width="8.7109375" style="86" customWidth="1"/>
    <col min="1797" max="2042" width="9.140625" style="86"/>
    <col min="2043" max="2043" width="42.85546875" style="86" customWidth="1"/>
    <col min="2044" max="2049" width="0" style="86" hidden="1" customWidth="1"/>
    <col min="2050" max="2052" width="8.7109375" style="86" customWidth="1"/>
    <col min="2053" max="2298" width="9.140625" style="86"/>
    <col min="2299" max="2299" width="42.85546875" style="86" customWidth="1"/>
    <col min="2300" max="2305" width="0" style="86" hidden="1" customWidth="1"/>
    <col min="2306" max="2308" width="8.7109375" style="86" customWidth="1"/>
    <col min="2309" max="2554" width="9.140625" style="86"/>
    <col min="2555" max="2555" width="42.85546875" style="86" customWidth="1"/>
    <col min="2556" max="2561" width="0" style="86" hidden="1" customWidth="1"/>
    <col min="2562" max="2564" width="8.7109375" style="86" customWidth="1"/>
    <col min="2565" max="2810" width="9.140625" style="86"/>
    <col min="2811" max="2811" width="42.85546875" style="86" customWidth="1"/>
    <col min="2812" max="2817" width="0" style="86" hidden="1" customWidth="1"/>
    <col min="2818" max="2820" width="8.7109375" style="86" customWidth="1"/>
    <col min="2821" max="3066" width="9.140625" style="86"/>
    <col min="3067" max="3067" width="42.85546875" style="86" customWidth="1"/>
    <col min="3068" max="3073" width="0" style="86" hidden="1" customWidth="1"/>
    <col min="3074" max="3076" width="8.7109375" style="86" customWidth="1"/>
    <col min="3077" max="3322" width="9.140625" style="86"/>
    <col min="3323" max="3323" width="42.85546875" style="86" customWidth="1"/>
    <col min="3324" max="3329" width="0" style="86" hidden="1" customWidth="1"/>
    <col min="3330" max="3332" width="8.7109375" style="86" customWidth="1"/>
    <col min="3333" max="3578" width="9.140625" style="86"/>
    <col min="3579" max="3579" width="42.85546875" style="86" customWidth="1"/>
    <col min="3580" max="3585" width="0" style="86" hidden="1" customWidth="1"/>
    <col min="3586" max="3588" width="8.7109375" style="86" customWidth="1"/>
    <col min="3589" max="3834" width="9.140625" style="86"/>
    <col min="3835" max="3835" width="42.85546875" style="86" customWidth="1"/>
    <col min="3836" max="3841" width="0" style="86" hidden="1" customWidth="1"/>
    <col min="3842" max="3844" width="8.7109375" style="86" customWidth="1"/>
    <col min="3845" max="4090" width="9.140625" style="86"/>
    <col min="4091" max="4091" width="42.85546875" style="86" customWidth="1"/>
    <col min="4092" max="4097" width="0" style="86" hidden="1" customWidth="1"/>
    <col min="4098" max="4100" width="8.7109375" style="86" customWidth="1"/>
    <col min="4101" max="4346" width="9.140625" style="86"/>
    <col min="4347" max="4347" width="42.85546875" style="86" customWidth="1"/>
    <col min="4348" max="4353" width="0" style="86" hidden="1" customWidth="1"/>
    <col min="4354" max="4356" width="8.7109375" style="86" customWidth="1"/>
    <col min="4357" max="4602" width="9.140625" style="86"/>
    <col min="4603" max="4603" width="42.85546875" style="86" customWidth="1"/>
    <col min="4604" max="4609" width="0" style="86" hidden="1" customWidth="1"/>
    <col min="4610" max="4612" width="8.7109375" style="86" customWidth="1"/>
    <col min="4613" max="4858" width="9.140625" style="86"/>
    <col min="4859" max="4859" width="42.85546875" style="86" customWidth="1"/>
    <col min="4860" max="4865" width="0" style="86" hidden="1" customWidth="1"/>
    <col min="4866" max="4868" width="8.7109375" style="86" customWidth="1"/>
    <col min="4869" max="5114" width="9.140625" style="86"/>
    <col min="5115" max="5115" width="42.85546875" style="86" customWidth="1"/>
    <col min="5116" max="5121" width="0" style="86" hidden="1" customWidth="1"/>
    <col min="5122" max="5124" width="8.7109375" style="86" customWidth="1"/>
    <col min="5125" max="5370" width="9.140625" style="86"/>
    <col min="5371" max="5371" width="42.85546875" style="86" customWidth="1"/>
    <col min="5372" max="5377" width="0" style="86" hidden="1" customWidth="1"/>
    <col min="5378" max="5380" width="8.7109375" style="86" customWidth="1"/>
    <col min="5381" max="5626" width="9.140625" style="86"/>
    <col min="5627" max="5627" width="42.85546875" style="86" customWidth="1"/>
    <col min="5628" max="5633" width="0" style="86" hidden="1" customWidth="1"/>
    <col min="5634" max="5636" width="8.7109375" style="86" customWidth="1"/>
    <col min="5637" max="5882" width="9.140625" style="86"/>
    <col min="5883" max="5883" width="42.85546875" style="86" customWidth="1"/>
    <col min="5884" max="5889" width="0" style="86" hidden="1" customWidth="1"/>
    <col min="5890" max="5892" width="8.7109375" style="86" customWidth="1"/>
    <col min="5893" max="6138" width="9.140625" style="86"/>
    <col min="6139" max="6139" width="42.85546875" style="86" customWidth="1"/>
    <col min="6140" max="6145" width="0" style="86" hidden="1" customWidth="1"/>
    <col min="6146" max="6148" width="8.7109375" style="86" customWidth="1"/>
    <col min="6149" max="6394" width="9.140625" style="86"/>
    <col min="6395" max="6395" width="42.85546875" style="86" customWidth="1"/>
    <col min="6396" max="6401" width="0" style="86" hidden="1" customWidth="1"/>
    <col min="6402" max="6404" width="8.7109375" style="86" customWidth="1"/>
    <col min="6405" max="6650" width="9.140625" style="86"/>
    <col min="6651" max="6651" width="42.85546875" style="86" customWidth="1"/>
    <col min="6652" max="6657" width="0" style="86" hidden="1" customWidth="1"/>
    <col min="6658" max="6660" width="8.7109375" style="86" customWidth="1"/>
    <col min="6661" max="6906" width="9.140625" style="86"/>
    <col min="6907" max="6907" width="42.85546875" style="86" customWidth="1"/>
    <col min="6908" max="6913" width="0" style="86" hidden="1" customWidth="1"/>
    <col min="6914" max="6916" width="8.7109375" style="86" customWidth="1"/>
    <col min="6917" max="7162" width="9.140625" style="86"/>
    <col min="7163" max="7163" width="42.85546875" style="86" customWidth="1"/>
    <col min="7164" max="7169" width="0" style="86" hidden="1" customWidth="1"/>
    <col min="7170" max="7172" width="8.7109375" style="86" customWidth="1"/>
    <col min="7173" max="7418" width="9.140625" style="86"/>
    <col min="7419" max="7419" width="42.85546875" style="86" customWidth="1"/>
    <col min="7420" max="7425" width="0" style="86" hidden="1" customWidth="1"/>
    <col min="7426" max="7428" width="8.7109375" style="86" customWidth="1"/>
    <col min="7429" max="7674" width="9.140625" style="86"/>
    <col min="7675" max="7675" width="42.85546875" style="86" customWidth="1"/>
    <col min="7676" max="7681" width="0" style="86" hidden="1" customWidth="1"/>
    <col min="7682" max="7684" width="8.7109375" style="86" customWidth="1"/>
    <col min="7685" max="7930" width="9.140625" style="86"/>
    <col min="7931" max="7931" width="42.85546875" style="86" customWidth="1"/>
    <col min="7932" max="7937" width="0" style="86" hidden="1" customWidth="1"/>
    <col min="7938" max="7940" width="8.7109375" style="86" customWidth="1"/>
    <col min="7941" max="8186" width="9.140625" style="86"/>
    <col min="8187" max="8187" width="42.85546875" style="86" customWidth="1"/>
    <col min="8188" max="8193" width="0" style="86" hidden="1" customWidth="1"/>
    <col min="8194" max="8196" width="8.7109375" style="86" customWidth="1"/>
    <col min="8197" max="8442" width="9.140625" style="86"/>
    <col min="8443" max="8443" width="42.85546875" style="86" customWidth="1"/>
    <col min="8444" max="8449" width="0" style="86" hidden="1" customWidth="1"/>
    <col min="8450" max="8452" width="8.7109375" style="86" customWidth="1"/>
    <col min="8453" max="8698" width="9.140625" style="86"/>
    <col min="8699" max="8699" width="42.85546875" style="86" customWidth="1"/>
    <col min="8700" max="8705" width="0" style="86" hidden="1" customWidth="1"/>
    <col min="8706" max="8708" width="8.7109375" style="86" customWidth="1"/>
    <col min="8709" max="8954" width="9.140625" style="86"/>
    <col min="8955" max="8955" width="42.85546875" style="86" customWidth="1"/>
    <col min="8956" max="8961" width="0" style="86" hidden="1" customWidth="1"/>
    <col min="8962" max="8964" width="8.7109375" style="86" customWidth="1"/>
    <col min="8965" max="9210" width="9.140625" style="86"/>
    <col min="9211" max="9211" width="42.85546875" style="86" customWidth="1"/>
    <col min="9212" max="9217" width="0" style="86" hidden="1" customWidth="1"/>
    <col min="9218" max="9220" width="8.7109375" style="86" customWidth="1"/>
    <col min="9221" max="9466" width="9.140625" style="86"/>
    <col min="9467" max="9467" width="42.85546875" style="86" customWidth="1"/>
    <col min="9468" max="9473" width="0" style="86" hidden="1" customWidth="1"/>
    <col min="9474" max="9476" width="8.7109375" style="86" customWidth="1"/>
    <col min="9477" max="9722" width="9.140625" style="86"/>
    <col min="9723" max="9723" width="42.85546875" style="86" customWidth="1"/>
    <col min="9724" max="9729" width="0" style="86" hidden="1" customWidth="1"/>
    <col min="9730" max="9732" width="8.7109375" style="86" customWidth="1"/>
    <col min="9733" max="9978" width="9.140625" style="86"/>
    <col min="9979" max="9979" width="42.85546875" style="86" customWidth="1"/>
    <col min="9980" max="9985" width="0" style="86" hidden="1" customWidth="1"/>
    <col min="9986" max="9988" width="8.7109375" style="86" customWidth="1"/>
    <col min="9989" max="10234" width="9.140625" style="86"/>
    <col min="10235" max="10235" width="42.85546875" style="86" customWidth="1"/>
    <col min="10236" max="10241" width="0" style="86" hidden="1" customWidth="1"/>
    <col min="10242" max="10244" width="8.7109375" style="86" customWidth="1"/>
    <col min="10245" max="10490" width="9.140625" style="86"/>
    <col min="10491" max="10491" width="42.85546875" style="86" customWidth="1"/>
    <col min="10492" max="10497" width="0" style="86" hidden="1" customWidth="1"/>
    <col min="10498" max="10500" width="8.7109375" style="86" customWidth="1"/>
    <col min="10501" max="10746" width="9.140625" style="86"/>
    <col min="10747" max="10747" width="42.85546875" style="86" customWidth="1"/>
    <col min="10748" max="10753" width="0" style="86" hidden="1" customWidth="1"/>
    <col min="10754" max="10756" width="8.7109375" style="86" customWidth="1"/>
    <col min="10757" max="11002" width="9.140625" style="86"/>
    <col min="11003" max="11003" width="42.85546875" style="86" customWidth="1"/>
    <col min="11004" max="11009" width="0" style="86" hidden="1" customWidth="1"/>
    <col min="11010" max="11012" width="8.7109375" style="86" customWidth="1"/>
    <col min="11013" max="11258" width="9.140625" style="86"/>
    <col min="11259" max="11259" width="42.85546875" style="86" customWidth="1"/>
    <col min="11260" max="11265" width="0" style="86" hidden="1" customWidth="1"/>
    <col min="11266" max="11268" width="8.7109375" style="86" customWidth="1"/>
    <col min="11269" max="11514" width="9.140625" style="86"/>
    <col min="11515" max="11515" width="42.85546875" style="86" customWidth="1"/>
    <col min="11516" max="11521" width="0" style="86" hidden="1" customWidth="1"/>
    <col min="11522" max="11524" width="8.7109375" style="86" customWidth="1"/>
    <col min="11525" max="11770" width="9.140625" style="86"/>
    <col min="11771" max="11771" width="42.85546875" style="86" customWidth="1"/>
    <col min="11772" max="11777" width="0" style="86" hidden="1" customWidth="1"/>
    <col min="11778" max="11780" width="8.7109375" style="86" customWidth="1"/>
    <col min="11781" max="12026" width="9.140625" style="86"/>
    <col min="12027" max="12027" width="42.85546875" style="86" customWidth="1"/>
    <col min="12028" max="12033" width="0" style="86" hidden="1" customWidth="1"/>
    <col min="12034" max="12036" width="8.7109375" style="86" customWidth="1"/>
    <col min="12037" max="12282" width="9.140625" style="86"/>
    <col min="12283" max="12283" width="42.85546875" style="86" customWidth="1"/>
    <col min="12284" max="12289" width="0" style="86" hidden="1" customWidth="1"/>
    <col min="12290" max="12292" width="8.7109375" style="86" customWidth="1"/>
    <col min="12293" max="12538" width="9.140625" style="86"/>
    <col min="12539" max="12539" width="42.85546875" style="86" customWidth="1"/>
    <col min="12540" max="12545" width="0" style="86" hidden="1" customWidth="1"/>
    <col min="12546" max="12548" width="8.7109375" style="86" customWidth="1"/>
    <col min="12549" max="12794" width="9.140625" style="86"/>
    <col min="12795" max="12795" width="42.85546875" style="86" customWidth="1"/>
    <col min="12796" max="12801" width="0" style="86" hidden="1" customWidth="1"/>
    <col min="12802" max="12804" width="8.7109375" style="86" customWidth="1"/>
    <col min="12805" max="13050" width="9.140625" style="86"/>
    <col min="13051" max="13051" width="42.85546875" style="86" customWidth="1"/>
    <col min="13052" max="13057" width="0" style="86" hidden="1" customWidth="1"/>
    <col min="13058" max="13060" width="8.7109375" style="86" customWidth="1"/>
    <col min="13061" max="13306" width="9.140625" style="86"/>
    <col min="13307" max="13307" width="42.85546875" style="86" customWidth="1"/>
    <col min="13308" max="13313" width="0" style="86" hidden="1" customWidth="1"/>
    <col min="13314" max="13316" width="8.7109375" style="86" customWidth="1"/>
    <col min="13317" max="13562" width="9.140625" style="86"/>
    <col min="13563" max="13563" width="42.85546875" style="86" customWidth="1"/>
    <col min="13564" max="13569" width="0" style="86" hidden="1" customWidth="1"/>
    <col min="13570" max="13572" width="8.7109375" style="86" customWidth="1"/>
    <col min="13573" max="13818" width="9.140625" style="86"/>
    <col min="13819" max="13819" width="42.85546875" style="86" customWidth="1"/>
    <col min="13820" max="13825" width="0" style="86" hidden="1" customWidth="1"/>
    <col min="13826" max="13828" width="8.7109375" style="86" customWidth="1"/>
    <col min="13829" max="14074" width="9.140625" style="86"/>
    <col min="14075" max="14075" width="42.85546875" style="86" customWidth="1"/>
    <col min="14076" max="14081" width="0" style="86" hidden="1" customWidth="1"/>
    <col min="14082" max="14084" width="8.7109375" style="86" customWidth="1"/>
    <col min="14085" max="14330" width="9.140625" style="86"/>
    <col min="14331" max="14331" width="42.85546875" style="86" customWidth="1"/>
    <col min="14332" max="14337" width="0" style="86" hidden="1" customWidth="1"/>
    <col min="14338" max="14340" width="8.7109375" style="86" customWidth="1"/>
    <col min="14341" max="14586" width="9.140625" style="86"/>
    <col min="14587" max="14587" width="42.85546875" style="86" customWidth="1"/>
    <col min="14588" max="14593" width="0" style="86" hidden="1" customWidth="1"/>
    <col min="14594" max="14596" width="8.7109375" style="86" customWidth="1"/>
    <col min="14597" max="14842" width="9.140625" style="86"/>
    <col min="14843" max="14843" width="42.85546875" style="86" customWidth="1"/>
    <col min="14844" max="14849" width="0" style="86" hidden="1" customWidth="1"/>
    <col min="14850" max="14852" width="8.7109375" style="86" customWidth="1"/>
    <col min="14853" max="15098" width="9.140625" style="86"/>
    <col min="15099" max="15099" width="42.85546875" style="86" customWidth="1"/>
    <col min="15100" max="15105" width="0" style="86" hidden="1" customWidth="1"/>
    <col min="15106" max="15108" width="8.7109375" style="86" customWidth="1"/>
    <col min="15109" max="15354" width="9.140625" style="86"/>
    <col min="15355" max="15355" width="42.85546875" style="86" customWidth="1"/>
    <col min="15356" max="15361" width="0" style="86" hidden="1" customWidth="1"/>
    <col min="15362" max="15364" width="8.7109375" style="86" customWidth="1"/>
    <col min="15365" max="15610" width="9.140625" style="86"/>
    <col min="15611" max="15611" width="42.85546875" style="86" customWidth="1"/>
    <col min="15612" max="15617" width="0" style="86" hidden="1" customWidth="1"/>
    <col min="15618" max="15620" width="8.7109375" style="86" customWidth="1"/>
    <col min="15621" max="15866" width="9.140625" style="86"/>
    <col min="15867" max="15867" width="42.85546875" style="86" customWidth="1"/>
    <col min="15868" max="15873" width="0" style="86" hidden="1" customWidth="1"/>
    <col min="15874" max="15876" width="8.7109375" style="86" customWidth="1"/>
    <col min="15877" max="16122" width="9.140625" style="86"/>
    <col min="16123" max="16123" width="42.85546875" style="86" customWidth="1"/>
    <col min="16124" max="16129" width="0" style="86" hidden="1" customWidth="1"/>
    <col min="16130" max="16132" width="8.7109375" style="86" customWidth="1"/>
    <col min="16133" max="16384" width="9.140625" style="86"/>
  </cols>
  <sheetData>
    <row r="1" spans="1:13" s="6" customFormat="1" ht="12.95" customHeight="1" x14ac:dyDescent="0.2">
      <c r="A1" s="952" t="s">
        <v>1375</v>
      </c>
      <c r="L1" s="24"/>
      <c r="M1" s="24"/>
    </row>
    <row r="2" spans="1:13" s="85" customFormat="1" ht="18" customHeight="1" x14ac:dyDescent="0.25">
      <c r="A2" s="194" t="s">
        <v>1441</v>
      </c>
      <c r="L2" s="86"/>
      <c r="M2" s="86"/>
    </row>
    <row r="3" spans="1:13" ht="9.75" customHeight="1" thickBot="1" x14ac:dyDescent="0.25">
      <c r="A3" s="191"/>
    </row>
    <row r="4" spans="1:13" ht="18" customHeight="1" thickBot="1" x14ac:dyDescent="0.25">
      <c r="A4" s="762"/>
      <c r="B4" s="763">
        <v>2014</v>
      </c>
      <c r="C4" s="763">
        <v>2015</v>
      </c>
      <c r="D4" s="763">
        <v>2016</v>
      </c>
      <c r="E4" s="763">
        <v>2017</v>
      </c>
      <c r="F4" s="763">
        <v>2018</v>
      </c>
      <c r="G4" s="763">
        <v>2019</v>
      </c>
      <c r="H4" s="763">
        <v>2020</v>
      </c>
      <c r="I4" s="763">
        <v>2021</v>
      </c>
      <c r="J4" s="763">
        <v>2022</v>
      </c>
      <c r="K4" s="763">
        <v>2023</v>
      </c>
      <c r="L4" s="763">
        <v>2024</v>
      </c>
      <c r="M4" s="123" t="s">
        <v>1465</v>
      </c>
    </row>
    <row r="5" spans="1:13" ht="6" customHeight="1" x14ac:dyDescent="0.2"/>
    <row r="6" spans="1:13" ht="36" x14ac:dyDescent="0.2">
      <c r="A6" s="612" t="s">
        <v>1461</v>
      </c>
      <c r="B6" s="764">
        <v>22</v>
      </c>
      <c r="C6" s="764">
        <v>22</v>
      </c>
      <c r="D6" s="764">
        <v>25</v>
      </c>
      <c r="E6" s="764">
        <v>25</v>
      </c>
      <c r="F6" s="764">
        <v>25</v>
      </c>
      <c r="G6" s="764">
        <v>24</v>
      </c>
      <c r="H6" s="764">
        <v>23</v>
      </c>
      <c r="I6" s="764">
        <v>21</v>
      </c>
      <c r="J6" s="764">
        <v>21</v>
      </c>
      <c r="K6" s="764">
        <v>21</v>
      </c>
      <c r="L6" s="764">
        <v>21</v>
      </c>
      <c r="M6" s="764">
        <v>21</v>
      </c>
    </row>
    <row r="7" spans="1:13" ht="7.9" customHeight="1" x14ac:dyDescent="0.2">
      <c r="A7" s="612"/>
      <c r="B7" s="764"/>
      <c r="C7" s="764"/>
      <c r="D7" s="764"/>
      <c r="E7" s="764"/>
      <c r="F7" s="764"/>
      <c r="G7" s="764"/>
      <c r="H7" s="764"/>
      <c r="I7" s="764"/>
      <c r="J7" s="764"/>
      <c r="K7" s="764"/>
      <c r="L7" s="764"/>
      <c r="M7" s="764"/>
    </row>
    <row r="8" spans="1:13" ht="39.200000000000003" customHeight="1" x14ac:dyDescent="0.2">
      <c r="A8" s="612" t="s">
        <v>1462</v>
      </c>
      <c r="B8" s="7">
        <v>908.9</v>
      </c>
      <c r="C8" s="7">
        <v>1198.5</v>
      </c>
      <c r="D8" s="7">
        <v>1615.8</v>
      </c>
      <c r="E8" s="7">
        <v>1984.8</v>
      </c>
      <c r="F8" s="7">
        <v>2432.6</v>
      </c>
      <c r="G8" s="7">
        <v>2980.6</v>
      </c>
      <c r="H8" s="7">
        <v>3388.3</v>
      </c>
      <c r="I8" s="7">
        <v>3757.1</v>
      </c>
      <c r="J8" s="7">
        <v>5236</v>
      </c>
      <c r="K8" s="7">
        <v>6890.3</v>
      </c>
      <c r="L8" s="7">
        <v>9184.9</v>
      </c>
      <c r="M8" s="7">
        <v>9910.1</v>
      </c>
    </row>
    <row r="9" spans="1:13" ht="6.6" customHeight="1" x14ac:dyDescent="0.2">
      <c r="A9" s="612"/>
      <c r="B9" s="766"/>
      <c r="C9" s="766"/>
      <c r="D9" s="766"/>
      <c r="E9" s="766"/>
      <c r="F9" s="766"/>
      <c r="G9" s="766"/>
      <c r="H9" s="766"/>
      <c r="I9" s="766"/>
      <c r="J9" s="766"/>
      <c r="K9" s="766"/>
      <c r="L9" s="766"/>
      <c r="M9" s="766"/>
    </row>
    <row r="10" spans="1:13" s="136" customFormat="1" ht="38.25" customHeight="1" x14ac:dyDescent="0.2">
      <c r="A10" s="767" t="s">
        <v>1463</v>
      </c>
      <c r="B10" s="721">
        <v>15.5</v>
      </c>
      <c r="C10" s="721">
        <v>20.5</v>
      </c>
      <c r="D10" s="721">
        <v>24.8</v>
      </c>
      <c r="E10" s="721">
        <v>30.3</v>
      </c>
      <c r="F10" s="721">
        <v>38</v>
      </c>
      <c r="G10" s="721">
        <v>47.7</v>
      </c>
      <c r="H10" s="721">
        <v>58.5</v>
      </c>
      <c r="I10" s="721">
        <v>84.2</v>
      </c>
      <c r="J10" s="721">
        <v>128.30000000000001</v>
      </c>
      <c r="K10" s="721">
        <v>204.2</v>
      </c>
      <c r="L10" s="721">
        <v>252</v>
      </c>
      <c r="M10" s="721">
        <v>228.3</v>
      </c>
    </row>
    <row r="11" spans="1:13" x14ac:dyDescent="0.2">
      <c r="A11" s="612" t="s">
        <v>778</v>
      </c>
      <c r="B11" s="70"/>
      <c r="C11" s="70"/>
      <c r="D11" s="70"/>
      <c r="E11" s="70"/>
      <c r="F11" s="70"/>
      <c r="G11" s="70"/>
      <c r="H11" s="70"/>
      <c r="I11" s="70"/>
    </row>
    <row r="12" spans="1:13" x14ac:dyDescent="0.2">
      <c r="A12" s="736" t="s">
        <v>779</v>
      </c>
      <c r="B12" s="7">
        <v>14</v>
      </c>
      <c r="C12" s="7">
        <v>18.5</v>
      </c>
      <c r="D12" s="7">
        <v>22.2</v>
      </c>
      <c r="E12" s="7">
        <v>26.3</v>
      </c>
      <c r="F12" s="7">
        <v>31.6</v>
      </c>
      <c r="G12" s="7">
        <v>36.6</v>
      </c>
      <c r="H12" s="7">
        <v>40.9</v>
      </c>
      <c r="I12" s="7">
        <v>52.7</v>
      </c>
      <c r="J12" s="70">
        <v>70.900000000000006</v>
      </c>
      <c r="K12" s="70">
        <v>94</v>
      </c>
      <c r="L12" s="70">
        <v>87.2</v>
      </c>
      <c r="M12" s="70">
        <v>57.6</v>
      </c>
    </row>
    <row r="13" spans="1:13" x14ac:dyDescent="0.2">
      <c r="A13" s="736" t="s">
        <v>780</v>
      </c>
      <c r="B13" s="7">
        <v>1.4</v>
      </c>
      <c r="C13" s="7">
        <v>2</v>
      </c>
      <c r="D13" s="7">
        <v>2.6</v>
      </c>
      <c r="E13" s="7">
        <v>4</v>
      </c>
      <c r="F13" s="7">
        <v>6.4</v>
      </c>
      <c r="G13" s="7">
        <v>11.1</v>
      </c>
      <c r="H13" s="7">
        <v>17.7</v>
      </c>
      <c r="I13" s="7">
        <v>31.6</v>
      </c>
      <c r="J13" s="7">
        <v>57.4</v>
      </c>
      <c r="K13" s="7">
        <v>110.2</v>
      </c>
      <c r="L13" s="7">
        <v>164.7</v>
      </c>
      <c r="M13" s="7">
        <v>170.7</v>
      </c>
    </row>
    <row r="14" spans="1:13" ht="7.15" customHeight="1" x14ac:dyDescent="0.2">
      <c r="A14" s="736"/>
    </row>
    <row r="15" spans="1:13" s="136" customFormat="1" ht="37.700000000000003" customHeight="1" x14ac:dyDescent="0.2">
      <c r="A15" s="767" t="s">
        <v>1464</v>
      </c>
      <c r="B15" s="669">
        <v>83.8</v>
      </c>
      <c r="C15" s="669">
        <v>100.5</v>
      </c>
      <c r="D15" s="669">
        <v>120.5</v>
      </c>
      <c r="E15" s="669">
        <v>162.80000000000001</v>
      </c>
      <c r="F15" s="669">
        <v>196.2</v>
      </c>
      <c r="G15" s="669">
        <v>237.9</v>
      </c>
      <c r="H15" s="669">
        <v>269.8</v>
      </c>
      <c r="I15" s="669">
        <v>375.1</v>
      </c>
      <c r="J15" s="669">
        <v>524.70000000000005</v>
      </c>
      <c r="K15" s="669">
        <v>826.1</v>
      </c>
      <c r="L15" s="669">
        <v>1099.0999999999999</v>
      </c>
      <c r="M15" s="669">
        <v>1205.7</v>
      </c>
    </row>
    <row r="16" spans="1:13" x14ac:dyDescent="0.2">
      <c r="A16" s="612" t="s">
        <v>778</v>
      </c>
      <c r="B16" s="669"/>
      <c r="C16" s="669"/>
      <c r="D16" s="669"/>
      <c r="E16" s="669"/>
      <c r="F16" s="669"/>
      <c r="G16" s="669"/>
      <c r="H16" s="669"/>
      <c r="I16" s="669"/>
      <c r="J16" s="669"/>
      <c r="K16" s="669"/>
      <c r="L16" s="669"/>
      <c r="M16" s="669"/>
    </row>
    <row r="17" spans="1:13" x14ac:dyDescent="0.2">
      <c r="A17" s="736" t="s">
        <v>779</v>
      </c>
      <c r="B17" s="7">
        <v>80.900000000000006</v>
      </c>
      <c r="C17" s="7">
        <v>96.8</v>
      </c>
      <c r="D17" s="7">
        <v>115.8</v>
      </c>
      <c r="E17" s="7">
        <v>155</v>
      </c>
      <c r="F17" s="7">
        <v>185.3</v>
      </c>
      <c r="G17" s="7">
        <v>219.5</v>
      </c>
      <c r="H17" s="7">
        <v>251</v>
      </c>
      <c r="I17" s="7">
        <v>337.3</v>
      </c>
      <c r="J17" s="7">
        <v>437.9</v>
      </c>
      <c r="K17" s="7">
        <v>647.79999999999995</v>
      </c>
      <c r="L17" s="7">
        <v>841.9</v>
      </c>
      <c r="M17" s="7">
        <v>832.1</v>
      </c>
    </row>
    <row r="18" spans="1:13" x14ac:dyDescent="0.2">
      <c r="A18" s="736" t="s">
        <v>780</v>
      </c>
      <c r="B18" s="7">
        <v>2.9</v>
      </c>
      <c r="C18" s="7">
        <v>3.7</v>
      </c>
      <c r="D18" s="7">
        <v>4.8</v>
      </c>
      <c r="E18" s="7">
        <v>7.9</v>
      </c>
      <c r="F18" s="7">
        <v>10.9</v>
      </c>
      <c r="G18" s="7">
        <v>18.3</v>
      </c>
      <c r="H18" s="7">
        <v>18.8</v>
      </c>
      <c r="I18" s="7">
        <v>37.799999999999997</v>
      </c>
      <c r="J18" s="7">
        <v>86.7</v>
      </c>
      <c r="K18" s="7">
        <v>178.4</v>
      </c>
      <c r="L18" s="7">
        <v>257.2</v>
      </c>
      <c r="M18" s="7">
        <v>373.6</v>
      </c>
    </row>
    <row r="19" spans="1:13" ht="12.75" thickBot="1" x14ac:dyDescent="0.25">
      <c r="A19" s="768"/>
      <c r="B19" s="118"/>
      <c r="C19" s="118"/>
      <c r="D19" s="118"/>
      <c r="E19" s="118"/>
      <c r="F19" s="118"/>
      <c r="G19" s="118"/>
      <c r="H19" s="118"/>
      <c r="I19" s="118"/>
      <c r="J19" s="118"/>
      <c r="K19" s="118"/>
      <c r="L19" s="118"/>
      <c r="M19" s="118"/>
    </row>
    <row r="20" spans="1:13" x14ac:dyDescent="0.2">
      <c r="A20" s="736"/>
    </row>
    <row r="21" spans="1:13" x14ac:dyDescent="0.2">
      <c r="A21" s="767" t="s">
        <v>781</v>
      </c>
      <c r="D21" s="680"/>
      <c r="E21" s="680"/>
      <c r="F21" s="680"/>
      <c r="G21" s="680"/>
      <c r="H21" s="680"/>
      <c r="I21" s="680"/>
    </row>
    <row r="22" spans="1:13" x14ac:dyDescent="0.2">
      <c r="A22" s="612" t="s">
        <v>782</v>
      </c>
      <c r="B22" s="680">
        <f t="shared" ref="B22:C22" si="0">B23+B24</f>
        <v>5673</v>
      </c>
      <c r="C22" s="680">
        <f t="shared" si="0"/>
        <v>7290</v>
      </c>
      <c r="D22" s="680">
        <v>9137</v>
      </c>
      <c r="E22" s="680">
        <v>10919</v>
      </c>
      <c r="F22" s="680">
        <v>13235</v>
      </c>
      <c r="G22" s="680">
        <v>14653</v>
      </c>
      <c r="H22" s="680">
        <v>15907</v>
      </c>
      <c r="I22" s="680">
        <v>17050</v>
      </c>
      <c r="J22" s="680">
        <v>20649</v>
      </c>
      <c r="K22" s="680">
        <v>28044</v>
      </c>
      <c r="L22" s="680">
        <v>42051</v>
      </c>
      <c r="M22" s="680">
        <v>69961</v>
      </c>
    </row>
    <row r="23" spans="1:13" x14ac:dyDescent="0.2">
      <c r="A23" s="736" t="s">
        <v>783</v>
      </c>
      <c r="B23" s="680">
        <v>998</v>
      </c>
      <c r="C23" s="680">
        <v>1236</v>
      </c>
      <c r="D23" s="680">
        <v>1300</v>
      </c>
      <c r="E23" s="680">
        <v>1413</v>
      </c>
      <c r="F23" s="680">
        <v>1583</v>
      </c>
      <c r="G23" s="680">
        <v>1712</v>
      </c>
      <c r="H23" s="680">
        <v>1856</v>
      </c>
      <c r="I23" s="680">
        <v>1910</v>
      </c>
      <c r="J23" s="680">
        <v>2041</v>
      </c>
      <c r="K23" s="680">
        <v>2260</v>
      </c>
      <c r="L23" s="680">
        <v>2529</v>
      </c>
      <c r="M23" s="680">
        <v>2789</v>
      </c>
    </row>
    <row r="24" spans="1:13" x14ac:dyDescent="0.2">
      <c r="A24" s="132" t="s">
        <v>784</v>
      </c>
      <c r="B24" s="680">
        <v>4675</v>
      </c>
      <c r="C24" s="680">
        <v>6054</v>
      </c>
      <c r="D24" s="680">
        <v>7101</v>
      </c>
      <c r="E24" s="680">
        <v>8285</v>
      </c>
      <c r="F24" s="680">
        <v>10046</v>
      </c>
      <c r="G24" s="680">
        <v>11114</v>
      </c>
      <c r="H24" s="680">
        <v>12067</v>
      </c>
      <c r="I24" s="680">
        <v>13067</v>
      </c>
      <c r="J24" s="680">
        <v>16252</v>
      </c>
      <c r="K24" s="680">
        <v>23009</v>
      </c>
      <c r="L24" s="680">
        <v>36330</v>
      </c>
      <c r="M24" s="680">
        <v>63682</v>
      </c>
    </row>
    <row r="25" spans="1:13" x14ac:dyDescent="0.2">
      <c r="A25" s="86" t="s">
        <v>785</v>
      </c>
      <c r="B25" s="662" t="s">
        <v>248</v>
      </c>
      <c r="C25" s="662" t="s">
        <v>248</v>
      </c>
      <c r="D25" s="680">
        <v>736</v>
      </c>
      <c r="E25" s="680">
        <v>1221</v>
      </c>
      <c r="F25" s="680">
        <v>1606</v>
      </c>
      <c r="G25" s="680">
        <v>1827</v>
      </c>
      <c r="H25" s="680">
        <v>1984</v>
      </c>
      <c r="I25" s="680">
        <v>2073</v>
      </c>
      <c r="J25" s="680">
        <v>2356</v>
      </c>
      <c r="K25" s="680">
        <v>2775</v>
      </c>
      <c r="L25" s="680">
        <v>3192</v>
      </c>
      <c r="M25" s="680">
        <v>3490</v>
      </c>
    </row>
    <row r="27" spans="1:13" ht="13.5" x14ac:dyDescent="0.2">
      <c r="A27" s="690" t="s">
        <v>786</v>
      </c>
    </row>
    <row r="28" spans="1:13" ht="16.899999999999999" customHeight="1" x14ac:dyDescent="0.2">
      <c r="A28" s="86" t="s">
        <v>1466</v>
      </c>
    </row>
  </sheetData>
  <hyperlinks>
    <hyperlink ref="A1" location="Мазмуну!A1" display="МАЗМУНУНА  кайтуу" xr:uid="{00000000-0004-0000-A700-000000000000}"/>
  </hyperlinks>
  <pageMargins left="0.78740157480314965" right="0.59055118110236227" top="0.98425196850393704" bottom="0.98425196850393704" header="0.51181102362204722" footer="0.51181102362204722"/>
  <pageSetup paperSize="9"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A1:M55"/>
  <sheetViews>
    <sheetView workbookViewId="0">
      <selection activeCell="M42" sqref="M42"/>
    </sheetView>
  </sheetViews>
  <sheetFormatPr defaultRowHeight="12.75" x14ac:dyDescent="0.2"/>
  <cols>
    <col min="1" max="1" width="34.85546875" style="117" customWidth="1"/>
    <col min="2" max="3" width="0" style="117" hidden="1" customWidth="1"/>
    <col min="4" max="6" width="9.7109375" style="117" hidden="1" customWidth="1"/>
    <col min="7" max="8" width="10.85546875" style="117" hidden="1" customWidth="1"/>
    <col min="9" max="13" width="10.85546875" style="117" customWidth="1"/>
    <col min="14" max="246" width="9.140625" style="117"/>
    <col min="247" max="247" width="35.42578125" style="117" customWidth="1"/>
    <col min="248" max="257" width="0" style="117" hidden="1" customWidth="1"/>
    <col min="258" max="502" width="9.140625" style="117"/>
    <col min="503" max="503" width="35.42578125" style="117" customWidth="1"/>
    <col min="504" max="513" width="0" style="117" hidden="1" customWidth="1"/>
    <col min="514" max="758" width="9.140625" style="117"/>
    <col min="759" max="759" width="35.42578125" style="117" customWidth="1"/>
    <col min="760" max="769" width="0" style="117" hidden="1" customWidth="1"/>
    <col min="770" max="1014" width="9.140625" style="117"/>
    <col min="1015" max="1015" width="35.42578125" style="117" customWidth="1"/>
    <col min="1016" max="1025" width="0" style="117" hidden="1" customWidth="1"/>
    <col min="1026" max="1270" width="9.140625" style="117"/>
    <col min="1271" max="1271" width="35.42578125" style="117" customWidth="1"/>
    <col min="1272" max="1281" width="0" style="117" hidden="1" customWidth="1"/>
    <col min="1282" max="1526" width="9.140625" style="117"/>
    <col min="1527" max="1527" width="35.42578125" style="117" customWidth="1"/>
    <col min="1528" max="1537" width="0" style="117" hidden="1" customWidth="1"/>
    <col min="1538" max="1782" width="9.140625" style="117"/>
    <col min="1783" max="1783" width="35.42578125" style="117" customWidth="1"/>
    <col min="1784" max="1793" width="0" style="117" hidden="1" customWidth="1"/>
    <col min="1794" max="2038" width="9.140625" style="117"/>
    <col min="2039" max="2039" width="35.42578125" style="117" customWidth="1"/>
    <col min="2040" max="2049" width="0" style="117" hidden="1" customWidth="1"/>
    <col min="2050" max="2294" width="9.140625" style="117"/>
    <col min="2295" max="2295" width="35.42578125" style="117" customWidth="1"/>
    <col min="2296" max="2305" width="0" style="117" hidden="1" customWidth="1"/>
    <col min="2306" max="2550" width="9.140625" style="117"/>
    <col min="2551" max="2551" width="35.42578125" style="117" customWidth="1"/>
    <col min="2552" max="2561" width="0" style="117" hidden="1" customWidth="1"/>
    <col min="2562" max="2806" width="9.140625" style="117"/>
    <col min="2807" max="2807" width="35.42578125" style="117" customWidth="1"/>
    <col min="2808" max="2817" width="0" style="117" hidden="1" customWidth="1"/>
    <col min="2818" max="3062" width="9.140625" style="117"/>
    <col min="3063" max="3063" width="35.42578125" style="117" customWidth="1"/>
    <col min="3064" max="3073" width="0" style="117" hidden="1" customWidth="1"/>
    <col min="3074" max="3318" width="9.140625" style="117"/>
    <col min="3319" max="3319" width="35.42578125" style="117" customWidth="1"/>
    <col min="3320" max="3329" width="0" style="117" hidden="1" customWidth="1"/>
    <col min="3330" max="3574" width="9.140625" style="117"/>
    <col min="3575" max="3575" width="35.42578125" style="117" customWidth="1"/>
    <col min="3576" max="3585" width="0" style="117" hidden="1" customWidth="1"/>
    <col min="3586" max="3830" width="9.140625" style="117"/>
    <col min="3831" max="3831" width="35.42578125" style="117" customWidth="1"/>
    <col min="3832" max="3841" width="0" style="117" hidden="1" customWidth="1"/>
    <col min="3842" max="4086" width="9.140625" style="117"/>
    <col min="4087" max="4087" width="35.42578125" style="117" customWidth="1"/>
    <col min="4088" max="4097" width="0" style="117" hidden="1" customWidth="1"/>
    <col min="4098" max="4342" width="9.140625" style="117"/>
    <col min="4343" max="4343" width="35.42578125" style="117" customWidth="1"/>
    <col min="4344" max="4353" width="0" style="117" hidden="1" customWidth="1"/>
    <col min="4354" max="4598" width="9.140625" style="117"/>
    <col min="4599" max="4599" width="35.42578125" style="117" customWidth="1"/>
    <col min="4600" max="4609" width="0" style="117" hidden="1" customWidth="1"/>
    <col min="4610" max="4854" width="9.140625" style="117"/>
    <col min="4855" max="4855" width="35.42578125" style="117" customWidth="1"/>
    <col min="4856" max="4865" width="0" style="117" hidden="1" customWidth="1"/>
    <col min="4866" max="5110" width="9.140625" style="117"/>
    <col min="5111" max="5111" width="35.42578125" style="117" customWidth="1"/>
    <col min="5112" max="5121" width="0" style="117" hidden="1" customWidth="1"/>
    <col min="5122" max="5366" width="9.140625" style="117"/>
    <col min="5367" max="5367" width="35.42578125" style="117" customWidth="1"/>
    <col min="5368" max="5377" width="0" style="117" hidden="1" customWidth="1"/>
    <col min="5378" max="5622" width="9.140625" style="117"/>
    <col min="5623" max="5623" width="35.42578125" style="117" customWidth="1"/>
    <col min="5624" max="5633" width="0" style="117" hidden="1" customWidth="1"/>
    <col min="5634" max="5878" width="9.140625" style="117"/>
    <col min="5879" max="5879" width="35.42578125" style="117" customWidth="1"/>
    <col min="5880" max="5889" width="0" style="117" hidden="1" customWidth="1"/>
    <col min="5890" max="6134" width="9.140625" style="117"/>
    <col min="6135" max="6135" width="35.42578125" style="117" customWidth="1"/>
    <col min="6136" max="6145" width="0" style="117" hidden="1" customWidth="1"/>
    <col min="6146" max="6390" width="9.140625" style="117"/>
    <col min="6391" max="6391" width="35.42578125" style="117" customWidth="1"/>
    <col min="6392" max="6401" width="0" style="117" hidden="1" customWidth="1"/>
    <col min="6402" max="6646" width="9.140625" style="117"/>
    <col min="6647" max="6647" width="35.42578125" style="117" customWidth="1"/>
    <col min="6648" max="6657" width="0" style="117" hidden="1" customWidth="1"/>
    <col min="6658" max="6902" width="9.140625" style="117"/>
    <col min="6903" max="6903" width="35.42578125" style="117" customWidth="1"/>
    <col min="6904" max="6913" width="0" style="117" hidden="1" customWidth="1"/>
    <col min="6914" max="7158" width="9.140625" style="117"/>
    <col min="7159" max="7159" width="35.42578125" style="117" customWidth="1"/>
    <col min="7160" max="7169" width="0" style="117" hidden="1" customWidth="1"/>
    <col min="7170" max="7414" width="9.140625" style="117"/>
    <col min="7415" max="7415" width="35.42578125" style="117" customWidth="1"/>
    <col min="7416" max="7425" width="0" style="117" hidden="1" customWidth="1"/>
    <col min="7426" max="7670" width="9.140625" style="117"/>
    <col min="7671" max="7671" width="35.42578125" style="117" customWidth="1"/>
    <col min="7672" max="7681" width="0" style="117" hidden="1" customWidth="1"/>
    <col min="7682" max="7926" width="9.140625" style="117"/>
    <col min="7927" max="7927" width="35.42578125" style="117" customWidth="1"/>
    <col min="7928" max="7937" width="0" style="117" hidden="1" customWidth="1"/>
    <col min="7938" max="8182" width="9.140625" style="117"/>
    <col min="8183" max="8183" width="35.42578125" style="117" customWidth="1"/>
    <col min="8184" max="8193" width="0" style="117" hidden="1" customWidth="1"/>
    <col min="8194" max="8438" width="9.140625" style="117"/>
    <col min="8439" max="8439" width="35.42578125" style="117" customWidth="1"/>
    <col min="8440" max="8449" width="0" style="117" hidden="1" customWidth="1"/>
    <col min="8450" max="8694" width="9.140625" style="117"/>
    <col min="8695" max="8695" width="35.42578125" style="117" customWidth="1"/>
    <col min="8696" max="8705" width="0" style="117" hidden="1" customWidth="1"/>
    <col min="8706" max="8950" width="9.140625" style="117"/>
    <col min="8951" max="8951" width="35.42578125" style="117" customWidth="1"/>
    <col min="8952" max="8961" width="0" style="117" hidden="1" customWidth="1"/>
    <col min="8962" max="9206" width="9.140625" style="117"/>
    <col min="9207" max="9207" width="35.42578125" style="117" customWidth="1"/>
    <col min="9208" max="9217" width="0" style="117" hidden="1" customWidth="1"/>
    <col min="9218" max="9462" width="9.140625" style="117"/>
    <col min="9463" max="9463" width="35.42578125" style="117" customWidth="1"/>
    <col min="9464" max="9473" width="0" style="117" hidden="1" customWidth="1"/>
    <col min="9474" max="9718" width="9.140625" style="117"/>
    <col min="9719" max="9719" width="35.42578125" style="117" customWidth="1"/>
    <col min="9720" max="9729" width="0" style="117" hidden="1" customWidth="1"/>
    <col min="9730" max="9974" width="9.140625" style="117"/>
    <col min="9975" max="9975" width="35.42578125" style="117" customWidth="1"/>
    <col min="9976" max="9985" width="0" style="117" hidden="1" customWidth="1"/>
    <col min="9986" max="10230" width="9.140625" style="117"/>
    <col min="10231" max="10231" width="35.42578125" style="117" customWidth="1"/>
    <col min="10232" max="10241" width="0" style="117" hidden="1" customWidth="1"/>
    <col min="10242" max="10486" width="9.140625" style="117"/>
    <col min="10487" max="10487" width="35.42578125" style="117" customWidth="1"/>
    <col min="10488" max="10497" width="0" style="117" hidden="1" customWidth="1"/>
    <col min="10498" max="10742" width="9.140625" style="117"/>
    <col min="10743" max="10743" width="35.42578125" style="117" customWidth="1"/>
    <col min="10744" max="10753" width="0" style="117" hidden="1" customWidth="1"/>
    <col min="10754" max="10998" width="9.140625" style="117"/>
    <col min="10999" max="10999" width="35.42578125" style="117" customWidth="1"/>
    <col min="11000" max="11009" width="0" style="117" hidden="1" customWidth="1"/>
    <col min="11010" max="11254" width="9.140625" style="117"/>
    <col min="11255" max="11255" width="35.42578125" style="117" customWidth="1"/>
    <col min="11256" max="11265" width="0" style="117" hidden="1" customWidth="1"/>
    <col min="11266" max="11510" width="9.140625" style="117"/>
    <col min="11511" max="11511" width="35.42578125" style="117" customWidth="1"/>
    <col min="11512" max="11521" width="0" style="117" hidden="1" customWidth="1"/>
    <col min="11522" max="11766" width="9.140625" style="117"/>
    <col min="11767" max="11767" width="35.42578125" style="117" customWidth="1"/>
    <col min="11768" max="11777" width="0" style="117" hidden="1" customWidth="1"/>
    <col min="11778" max="12022" width="9.140625" style="117"/>
    <col min="12023" max="12023" width="35.42578125" style="117" customWidth="1"/>
    <col min="12024" max="12033" width="0" style="117" hidden="1" customWidth="1"/>
    <col min="12034" max="12278" width="9.140625" style="117"/>
    <col min="12279" max="12279" width="35.42578125" style="117" customWidth="1"/>
    <col min="12280" max="12289" width="0" style="117" hidden="1" customWidth="1"/>
    <col min="12290" max="12534" width="9.140625" style="117"/>
    <col min="12535" max="12535" width="35.42578125" style="117" customWidth="1"/>
    <col min="12536" max="12545" width="0" style="117" hidden="1" customWidth="1"/>
    <col min="12546" max="12790" width="9.140625" style="117"/>
    <col min="12791" max="12791" width="35.42578125" style="117" customWidth="1"/>
    <col min="12792" max="12801" width="0" style="117" hidden="1" customWidth="1"/>
    <col min="12802" max="13046" width="9.140625" style="117"/>
    <col min="13047" max="13047" width="35.42578125" style="117" customWidth="1"/>
    <col min="13048" max="13057" width="0" style="117" hidden="1" customWidth="1"/>
    <col min="13058" max="13302" width="9.140625" style="117"/>
    <col min="13303" max="13303" width="35.42578125" style="117" customWidth="1"/>
    <col min="13304" max="13313" width="0" style="117" hidden="1" customWidth="1"/>
    <col min="13314" max="13558" width="9.140625" style="117"/>
    <col min="13559" max="13559" width="35.42578125" style="117" customWidth="1"/>
    <col min="13560" max="13569" width="0" style="117" hidden="1" customWidth="1"/>
    <col min="13570" max="13814" width="9.140625" style="117"/>
    <col min="13815" max="13815" width="35.42578125" style="117" customWidth="1"/>
    <col min="13816" max="13825" width="0" style="117" hidden="1" customWidth="1"/>
    <col min="13826" max="14070" width="9.140625" style="117"/>
    <col min="14071" max="14071" width="35.42578125" style="117" customWidth="1"/>
    <col min="14072" max="14081" width="0" style="117" hidden="1" customWidth="1"/>
    <col min="14082" max="14326" width="9.140625" style="117"/>
    <col min="14327" max="14327" width="35.42578125" style="117" customWidth="1"/>
    <col min="14328" max="14337" width="0" style="117" hidden="1" customWidth="1"/>
    <col min="14338" max="14582" width="9.140625" style="117"/>
    <col min="14583" max="14583" width="35.42578125" style="117" customWidth="1"/>
    <col min="14584" max="14593" width="0" style="117" hidden="1" customWidth="1"/>
    <col min="14594" max="14838" width="9.140625" style="117"/>
    <col min="14839" max="14839" width="35.42578125" style="117" customWidth="1"/>
    <col min="14840" max="14849" width="0" style="117" hidden="1" customWidth="1"/>
    <col min="14850" max="15094" width="9.140625" style="117"/>
    <col min="15095" max="15095" width="35.42578125" style="117" customWidth="1"/>
    <col min="15096" max="15105" width="0" style="117" hidden="1" customWidth="1"/>
    <col min="15106" max="15350" width="9.140625" style="117"/>
    <col min="15351" max="15351" width="35.42578125" style="117" customWidth="1"/>
    <col min="15352" max="15361" width="0" style="117" hidden="1" customWidth="1"/>
    <col min="15362" max="15606" width="9.140625" style="117"/>
    <col min="15607" max="15607" width="35.42578125" style="117" customWidth="1"/>
    <col min="15608" max="15617" width="0" style="117" hidden="1" customWidth="1"/>
    <col min="15618" max="15862" width="9.140625" style="117"/>
    <col min="15863" max="15863" width="35.42578125" style="117" customWidth="1"/>
    <col min="15864" max="15873" width="0" style="117" hidden="1" customWidth="1"/>
    <col min="15874" max="16118" width="9.140625" style="117"/>
    <col min="16119" max="16119" width="35.42578125" style="117" customWidth="1"/>
    <col min="16120" max="16129" width="0" style="117" hidden="1" customWidth="1"/>
    <col min="16130" max="16384" width="9.140625" style="117"/>
  </cols>
  <sheetData>
    <row r="1" spans="1:13" s="6" customFormat="1" ht="12.95" customHeight="1" x14ac:dyDescent="0.2">
      <c r="A1" s="952" t="s">
        <v>1375</v>
      </c>
    </row>
    <row r="2" spans="1:13" s="85" customFormat="1" ht="18" customHeight="1" x14ac:dyDescent="0.25">
      <c r="A2" s="769" t="s">
        <v>1448</v>
      </c>
    </row>
    <row r="3" spans="1:13" ht="18" customHeight="1" thickBot="1" x14ac:dyDescent="0.25">
      <c r="A3" s="770" t="s">
        <v>787</v>
      </c>
    </row>
    <row r="4" spans="1:13" ht="18" customHeight="1" thickBot="1" x14ac:dyDescent="0.25">
      <c r="A4" s="623"/>
      <c r="B4" s="616">
        <v>2014</v>
      </c>
      <c r="C4" s="616">
        <v>2015</v>
      </c>
      <c r="D4" s="616">
        <v>2016</v>
      </c>
      <c r="E4" s="616">
        <v>2017</v>
      </c>
      <c r="F4" s="616">
        <v>2018</v>
      </c>
      <c r="G4" s="616">
        <v>2019</v>
      </c>
      <c r="H4" s="616">
        <v>2020</v>
      </c>
      <c r="I4" s="616">
        <v>2021</v>
      </c>
      <c r="J4" s="616">
        <v>2022</v>
      </c>
      <c r="K4" s="616">
        <v>2023</v>
      </c>
      <c r="L4" s="616">
        <v>2024</v>
      </c>
      <c r="M4" s="616">
        <v>2025</v>
      </c>
    </row>
    <row r="5" spans="1:13" x14ac:dyDescent="0.2">
      <c r="A5" s="604"/>
    </row>
    <row r="6" spans="1:13" x14ac:dyDescent="0.2">
      <c r="A6" s="641" t="s">
        <v>576</v>
      </c>
      <c r="B6" s="93">
        <v>30523.409299999999</v>
      </c>
      <c r="C6" s="93">
        <v>18325.202000000001</v>
      </c>
      <c r="D6" s="93">
        <v>13300.465</v>
      </c>
      <c r="E6" s="93">
        <v>17166.544000000002</v>
      </c>
      <c r="F6" s="93">
        <v>23116.239899999997</v>
      </c>
      <c r="G6" s="93">
        <v>30188.226899999998</v>
      </c>
      <c r="H6" s="93">
        <v>31144</v>
      </c>
      <c r="I6" s="93">
        <v>36982.400000000001</v>
      </c>
      <c r="J6" s="93">
        <v>39222.9</v>
      </c>
      <c r="K6" s="93">
        <v>50774.400000000001</v>
      </c>
      <c r="L6" s="93">
        <v>65190</v>
      </c>
      <c r="M6" s="93">
        <v>85967.903999999995</v>
      </c>
    </row>
    <row r="7" spans="1:13" ht="11.25" customHeight="1" x14ac:dyDescent="0.2">
      <c r="A7" s="641"/>
      <c r="B7" s="771"/>
      <c r="C7" s="771"/>
      <c r="D7" s="771"/>
      <c r="E7" s="771"/>
      <c r="F7" s="771"/>
      <c r="G7" s="771"/>
      <c r="H7" s="771"/>
      <c r="I7" s="771"/>
      <c r="J7" s="771"/>
      <c r="K7" s="771"/>
      <c r="L7" s="771"/>
      <c r="M7" s="771"/>
    </row>
    <row r="8" spans="1:13" x14ac:dyDescent="0.2">
      <c r="A8" s="132" t="s">
        <v>35</v>
      </c>
      <c r="B8" s="95">
        <v>2340.2388999999998</v>
      </c>
      <c r="C8" s="95">
        <v>1170.5478999999998</v>
      </c>
      <c r="D8" s="95">
        <v>649.20500000000004</v>
      </c>
      <c r="E8" s="95">
        <v>854.25599999999997</v>
      </c>
      <c r="F8" s="95">
        <v>1325.9543000000001</v>
      </c>
      <c r="G8" s="95">
        <v>2015.39</v>
      </c>
      <c r="H8" s="95">
        <v>2577.1</v>
      </c>
      <c r="I8" s="95">
        <v>2820.5</v>
      </c>
      <c r="J8" s="95">
        <v>2707.6</v>
      </c>
      <c r="K8" s="95">
        <v>3519.6</v>
      </c>
      <c r="L8" s="95">
        <v>4373.5</v>
      </c>
      <c r="M8" s="95">
        <v>5354.4994999999999</v>
      </c>
    </row>
    <row r="9" spans="1:13" x14ac:dyDescent="0.2">
      <c r="A9" s="132" t="s">
        <v>36</v>
      </c>
      <c r="B9" s="95">
        <v>5061.46</v>
      </c>
      <c r="C9" s="95">
        <v>2866.3487</v>
      </c>
      <c r="D9" s="95">
        <v>1505.6849999999999</v>
      </c>
      <c r="E9" s="95">
        <v>2014.376</v>
      </c>
      <c r="F9" s="95">
        <v>3089.1202999999996</v>
      </c>
      <c r="G9" s="95">
        <v>4238.0490999999993</v>
      </c>
      <c r="H9" s="95">
        <v>4901.7</v>
      </c>
      <c r="I9" s="95">
        <v>5058.7</v>
      </c>
      <c r="J9" s="95">
        <v>5714.9</v>
      </c>
      <c r="K9" s="95">
        <v>7849.4</v>
      </c>
      <c r="L9" s="95">
        <v>9645.1</v>
      </c>
      <c r="M9" s="95">
        <v>11744.199000000001</v>
      </c>
    </row>
    <row r="10" spans="1:13" x14ac:dyDescent="0.2">
      <c r="A10" s="132" t="s">
        <v>57</v>
      </c>
      <c r="B10" s="95">
        <v>2882.0884000000001</v>
      </c>
      <c r="C10" s="95">
        <v>1839.4193</v>
      </c>
      <c r="D10" s="95">
        <v>1283.2239999999999</v>
      </c>
      <c r="E10" s="95">
        <v>1631.4369999999999</v>
      </c>
      <c r="F10" s="95">
        <v>2576.4022</v>
      </c>
      <c r="G10" s="95">
        <v>3326.4701</v>
      </c>
      <c r="H10" s="95">
        <v>3246.7</v>
      </c>
      <c r="I10" s="95">
        <v>3611.9</v>
      </c>
      <c r="J10" s="95">
        <v>3847.2</v>
      </c>
      <c r="K10" s="95">
        <v>4979.3</v>
      </c>
      <c r="L10" s="95">
        <v>6013.2</v>
      </c>
      <c r="M10" s="95">
        <v>7526.1819000000005</v>
      </c>
    </row>
    <row r="11" spans="1:13" x14ac:dyDescent="0.2">
      <c r="A11" s="132" t="s">
        <v>37</v>
      </c>
      <c r="B11" s="95">
        <v>2268.9157999999998</v>
      </c>
      <c r="C11" s="95">
        <v>1432.3936000000001</v>
      </c>
      <c r="D11" s="95">
        <v>1011.816</v>
      </c>
      <c r="E11" s="95">
        <v>1397.0619999999999</v>
      </c>
      <c r="F11" s="95">
        <v>1735.0798</v>
      </c>
      <c r="G11" s="95">
        <v>2162.2538999999997</v>
      </c>
      <c r="H11" s="95">
        <v>2238.6999999999998</v>
      </c>
      <c r="I11" s="95">
        <v>2362.8000000000002</v>
      </c>
      <c r="J11" s="95">
        <v>2398.1</v>
      </c>
      <c r="K11" s="95">
        <v>2878.7</v>
      </c>
      <c r="L11" s="95">
        <v>3215.3</v>
      </c>
      <c r="M11" s="95">
        <v>3722.3707000000004</v>
      </c>
    </row>
    <row r="12" spans="1:13" x14ac:dyDescent="0.2">
      <c r="A12" s="132" t="s">
        <v>38</v>
      </c>
      <c r="B12" s="95">
        <v>4359.3710999999994</v>
      </c>
      <c r="C12" s="95">
        <v>3498.9487999999997</v>
      </c>
      <c r="D12" s="95">
        <v>2749.152</v>
      </c>
      <c r="E12" s="95">
        <v>3792.0650000000001</v>
      </c>
      <c r="F12" s="95">
        <v>4638.3787000000002</v>
      </c>
      <c r="G12" s="95">
        <v>6327.5720999999994</v>
      </c>
      <c r="H12" s="95">
        <v>6803.8</v>
      </c>
      <c r="I12" s="95">
        <v>7824</v>
      </c>
      <c r="J12" s="95">
        <v>6808.3</v>
      </c>
      <c r="K12" s="95">
        <v>8487.2999999999993</v>
      </c>
      <c r="L12" s="95">
        <v>10319.6</v>
      </c>
      <c r="M12" s="95">
        <v>13239.616199999999</v>
      </c>
    </row>
    <row r="13" spans="1:13" x14ac:dyDescent="0.2">
      <c r="A13" s="132" t="s">
        <v>39</v>
      </c>
      <c r="B13" s="95">
        <v>2215.6492000000003</v>
      </c>
      <c r="C13" s="95">
        <v>1004.6528000000001</v>
      </c>
      <c r="D13" s="95">
        <v>354.09800000000001</v>
      </c>
      <c r="E13" s="95">
        <v>412.60700000000003</v>
      </c>
      <c r="F13" s="95">
        <v>645.82349999999997</v>
      </c>
      <c r="G13" s="95">
        <v>888.24699999999996</v>
      </c>
      <c r="H13" s="95">
        <v>1045.7</v>
      </c>
      <c r="I13" s="95">
        <v>1147.8</v>
      </c>
      <c r="J13" s="95">
        <v>1468.1</v>
      </c>
      <c r="K13" s="95">
        <v>1927.2</v>
      </c>
      <c r="L13" s="95">
        <v>2558.5</v>
      </c>
      <c r="M13" s="95">
        <v>3149.0247999999997</v>
      </c>
    </row>
    <row r="14" spans="1:13" x14ac:dyDescent="0.2">
      <c r="A14" s="132" t="s">
        <v>87</v>
      </c>
      <c r="B14" s="95">
        <v>4623.9538000000002</v>
      </c>
      <c r="C14" s="95">
        <v>2752.1844000000001</v>
      </c>
      <c r="D14" s="95">
        <v>2204.3229999999999</v>
      </c>
      <c r="E14" s="95">
        <v>2820.9290000000001</v>
      </c>
      <c r="F14" s="95">
        <v>3493.2207000000003</v>
      </c>
      <c r="G14" s="95">
        <v>4191.1827000000003</v>
      </c>
      <c r="H14" s="95">
        <v>4178.8999999999996</v>
      </c>
      <c r="I14" s="95">
        <v>5361.5</v>
      </c>
      <c r="J14" s="95">
        <v>6382.9</v>
      </c>
      <c r="K14" s="95">
        <v>8167.6</v>
      </c>
      <c r="L14" s="95">
        <v>9888.6</v>
      </c>
      <c r="M14" s="95">
        <v>11870.816199999999</v>
      </c>
    </row>
    <row r="15" spans="1:13" x14ac:dyDescent="0.2">
      <c r="A15" s="132" t="s">
        <v>40</v>
      </c>
      <c r="B15" s="95">
        <v>5543.5767000000005</v>
      </c>
      <c r="C15" s="95">
        <v>3032.2538999999997</v>
      </c>
      <c r="D15" s="95">
        <v>3087.2159999999999</v>
      </c>
      <c r="E15" s="95">
        <v>3605.35</v>
      </c>
      <c r="F15" s="95">
        <v>4661.2114000000001</v>
      </c>
      <c r="G15" s="95">
        <v>5808.3117999999995</v>
      </c>
      <c r="H15" s="95">
        <v>4853.3</v>
      </c>
      <c r="I15" s="95">
        <v>6729.9</v>
      </c>
      <c r="J15" s="95">
        <v>7445.4</v>
      </c>
      <c r="K15" s="95">
        <v>10039.299999999999</v>
      </c>
      <c r="L15" s="95">
        <v>15621.7</v>
      </c>
      <c r="M15" s="95">
        <v>24490.8668</v>
      </c>
    </row>
    <row r="16" spans="1:13" x14ac:dyDescent="0.2">
      <c r="A16" s="133" t="s">
        <v>41</v>
      </c>
      <c r="B16" s="95">
        <v>1228.1553999999999</v>
      </c>
      <c r="C16" s="95">
        <v>728.45259999999996</v>
      </c>
      <c r="D16" s="95">
        <v>455.74599999999998</v>
      </c>
      <c r="E16" s="95">
        <v>638.46299999999997</v>
      </c>
      <c r="F16" s="95">
        <v>951.04899999999998</v>
      </c>
      <c r="G16" s="95">
        <v>1230.7501999999999</v>
      </c>
      <c r="H16" s="95">
        <v>1297.9000000000001</v>
      </c>
      <c r="I16" s="95">
        <v>2065.3000000000002</v>
      </c>
      <c r="J16" s="95">
        <v>2450.3000000000002</v>
      </c>
      <c r="K16" s="95">
        <v>2925.9</v>
      </c>
      <c r="L16" s="95">
        <v>3554.4</v>
      </c>
      <c r="M16" s="95">
        <v>4870.3289000000004</v>
      </c>
    </row>
    <row r="17" spans="1:13" ht="13.5" thickBot="1" x14ac:dyDescent="0.25">
      <c r="A17" s="772"/>
      <c r="B17" s="761"/>
      <c r="C17" s="761"/>
      <c r="D17" s="761"/>
      <c r="E17" s="761"/>
      <c r="F17" s="761"/>
      <c r="G17" s="761"/>
      <c r="H17" s="761"/>
      <c r="I17" s="761"/>
      <c r="J17" s="761"/>
      <c r="K17" s="761"/>
      <c r="L17" s="761"/>
      <c r="M17" s="761"/>
    </row>
    <row r="18" spans="1:13" x14ac:dyDescent="0.2">
      <c r="A18" s="135" t="s">
        <v>525</v>
      </c>
      <c r="F18" s="117" t="s">
        <v>525</v>
      </c>
    </row>
    <row r="19" spans="1:13" x14ac:dyDescent="0.2">
      <c r="A19" s="135"/>
    </row>
    <row r="20" spans="1:13" s="773" customFormat="1" ht="18" customHeight="1" x14ac:dyDescent="0.25">
      <c r="A20" s="769" t="s">
        <v>1449</v>
      </c>
    </row>
    <row r="21" spans="1:13" ht="18" customHeight="1" thickBot="1" x14ac:dyDescent="0.25">
      <c r="A21" s="770" t="s">
        <v>788</v>
      </c>
    </row>
    <row r="22" spans="1:13" ht="18" customHeight="1" thickBot="1" x14ac:dyDescent="0.25">
      <c r="A22" s="623"/>
      <c r="B22" s="616">
        <v>2014</v>
      </c>
      <c r="C22" s="616">
        <v>2015</v>
      </c>
      <c r="D22" s="616">
        <v>2016</v>
      </c>
      <c r="E22" s="616">
        <v>2017</v>
      </c>
      <c r="F22" s="616">
        <v>2018</v>
      </c>
      <c r="G22" s="616">
        <v>2019</v>
      </c>
      <c r="H22" s="616">
        <v>2020</v>
      </c>
      <c r="I22" s="616">
        <v>2021</v>
      </c>
      <c r="J22" s="616">
        <v>2022</v>
      </c>
      <c r="K22" s="616">
        <v>2023</v>
      </c>
      <c r="L22" s="616">
        <v>2024</v>
      </c>
      <c r="M22" s="616">
        <v>2025</v>
      </c>
    </row>
    <row r="23" spans="1:13" x14ac:dyDescent="0.2">
      <c r="A23" s="135"/>
    </row>
    <row r="24" spans="1:13" x14ac:dyDescent="0.2">
      <c r="A24" s="641" t="s">
        <v>576</v>
      </c>
      <c r="B24" s="765">
        <v>456587</v>
      </c>
      <c r="C24" s="765">
        <v>333658</v>
      </c>
      <c r="D24" s="765">
        <v>239413</v>
      </c>
      <c r="E24" s="765">
        <v>307997</v>
      </c>
      <c r="F24" s="765">
        <v>481895</v>
      </c>
      <c r="G24" s="765">
        <v>624460</v>
      </c>
      <c r="H24" s="765">
        <v>706610</v>
      </c>
      <c r="I24" s="765">
        <v>644552</v>
      </c>
      <c r="J24" s="765">
        <v>672026</v>
      </c>
      <c r="K24" s="765">
        <v>739623</v>
      </c>
      <c r="L24" s="765">
        <v>1114941</v>
      </c>
      <c r="M24" s="765">
        <v>1685591</v>
      </c>
    </row>
    <row r="25" spans="1:13" ht="10.15" customHeight="1" x14ac:dyDescent="0.2">
      <c r="A25" s="641"/>
      <c r="B25" s="680"/>
      <c r="C25" s="680"/>
      <c r="D25" s="680"/>
      <c r="E25" s="680"/>
      <c r="F25" s="680"/>
      <c r="G25" s="680"/>
      <c r="H25" s="680"/>
      <c r="I25" s="680"/>
      <c r="J25" s="680"/>
      <c r="K25" s="680"/>
      <c r="L25" s="680"/>
      <c r="M25" s="680"/>
    </row>
    <row r="26" spans="1:13" x14ac:dyDescent="0.2">
      <c r="A26" s="132" t="s">
        <v>35</v>
      </c>
      <c r="B26" s="680">
        <v>32908</v>
      </c>
      <c r="C26" s="680">
        <v>24133</v>
      </c>
      <c r="D26" s="680">
        <v>16175</v>
      </c>
      <c r="E26" s="680">
        <v>20847</v>
      </c>
      <c r="F26" s="680">
        <v>39192</v>
      </c>
      <c r="G26" s="680">
        <v>58701</v>
      </c>
      <c r="H26" s="680">
        <v>74856</v>
      </c>
      <c r="I26" s="680">
        <v>64266</v>
      </c>
      <c r="J26" s="680">
        <v>60179</v>
      </c>
      <c r="K26" s="680">
        <v>63940</v>
      </c>
      <c r="L26" s="680">
        <v>75391</v>
      </c>
      <c r="M26" s="680">
        <v>118453</v>
      </c>
    </row>
    <row r="27" spans="1:13" x14ac:dyDescent="0.2">
      <c r="A27" s="132" t="s">
        <v>36</v>
      </c>
      <c r="B27" s="680">
        <v>82944</v>
      </c>
      <c r="C27" s="680">
        <v>58927</v>
      </c>
      <c r="D27" s="680">
        <v>32803</v>
      </c>
      <c r="E27" s="680">
        <v>42368</v>
      </c>
      <c r="F27" s="680">
        <v>78574</v>
      </c>
      <c r="G27" s="680">
        <v>110364</v>
      </c>
      <c r="H27" s="680">
        <v>128563</v>
      </c>
      <c r="I27" s="680">
        <v>101009</v>
      </c>
      <c r="J27" s="680">
        <v>106032</v>
      </c>
      <c r="K27" s="680">
        <v>124661</v>
      </c>
      <c r="L27" s="680">
        <v>158618</v>
      </c>
      <c r="M27" s="680">
        <v>182411</v>
      </c>
    </row>
    <row r="28" spans="1:13" x14ac:dyDescent="0.2">
      <c r="A28" s="132" t="s">
        <v>57</v>
      </c>
      <c r="B28" s="680">
        <v>47015</v>
      </c>
      <c r="C28" s="680">
        <v>36022</v>
      </c>
      <c r="D28" s="680">
        <v>23384</v>
      </c>
      <c r="E28" s="680">
        <v>29938</v>
      </c>
      <c r="F28" s="680">
        <v>52911</v>
      </c>
      <c r="G28" s="680">
        <v>67435</v>
      </c>
      <c r="H28" s="680">
        <v>70492</v>
      </c>
      <c r="I28" s="680">
        <v>58851</v>
      </c>
      <c r="J28" s="680">
        <v>59838</v>
      </c>
      <c r="K28" s="680">
        <v>72671</v>
      </c>
      <c r="L28" s="680">
        <v>112542</v>
      </c>
      <c r="M28" s="680">
        <v>127329</v>
      </c>
    </row>
    <row r="29" spans="1:13" x14ac:dyDescent="0.2">
      <c r="A29" s="132" t="s">
        <v>37</v>
      </c>
      <c r="B29" s="680">
        <v>38053</v>
      </c>
      <c r="C29" s="680">
        <v>28457</v>
      </c>
      <c r="D29" s="680">
        <v>19703</v>
      </c>
      <c r="E29" s="680">
        <v>26215</v>
      </c>
      <c r="F29" s="680">
        <v>40995</v>
      </c>
      <c r="G29" s="680">
        <v>48455</v>
      </c>
      <c r="H29" s="680">
        <v>49302</v>
      </c>
      <c r="I29" s="680">
        <v>42849</v>
      </c>
      <c r="J29" s="680">
        <v>40470</v>
      </c>
      <c r="K29" s="680">
        <v>40753</v>
      </c>
      <c r="L29" s="680">
        <v>51859</v>
      </c>
      <c r="M29" s="680">
        <v>89488</v>
      </c>
    </row>
    <row r="30" spans="1:13" x14ac:dyDescent="0.2">
      <c r="A30" s="132" t="s">
        <v>38</v>
      </c>
      <c r="B30" s="680">
        <v>74679</v>
      </c>
      <c r="C30" s="680">
        <v>71748</v>
      </c>
      <c r="D30" s="680">
        <v>53924</v>
      </c>
      <c r="E30" s="680">
        <v>72295</v>
      </c>
      <c r="F30" s="680">
        <v>110198</v>
      </c>
      <c r="G30" s="680">
        <v>145555</v>
      </c>
      <c r="H30" s="680">
        <v>177832</v>
      </c>
      <c r="I30" s="680">
        <v>147248</v>
      </c>
      <c r="J30" s="680">
        <v>139784</v>
      </c>
      <c r="K30" s="680">
        <v>147285</v>
      </c>
      <c r="L30" s="680">
        <v>184078</v>
      </c>
      <c r="M30" s="680">
        <v>214309</v>
      </c>
    </row>
    <row r="31" spans="1:13" x14ac:dyDescent="0.2">
      <c r="A31" s="132" t="s">
        <v>39</v>
      </c>
      <c r="B31" s="680">
        <v>30494</v>
      </c>
      <c r="C31" s="680">
        <v>14800</v>
      </c>
      <c r="D31" s="680">
        <v>6972</v>
      </c>
      <c r="E31" s="680">
        <v>8365</v>
      </c>
      <c r="F31" s="680">
        <v>17069</v>
      </c>
      <c r="G31" s="680">
        <v>22480</v>
      </c>
      <c r="H31" s="680">
        <v>25688</v>
      </c>
      <c r="I31" s="680">
        <v>22693</v>
      </c>
      <c r="J31" s="680">
        <v>27401</v>
      </c>
      <c r="K31" s="680">
        <v>31549</v>
      </c>
      <c r="L31" s="680">
        <v>48049</v>
      </c>
      <c r="M31" s="680">
        <v>87099</v>
      </c>
    </row>
    <row r="32" spans="1:13" x14ac:dyDescent="0.2">
      <c r="A32" s="132" t="s">
        <v>87</v>
      </c>
      <c r="B32" s="680">
        <v>72716</v>
      </c>
      <c r="C32" s="680">
        <v>50714</v>
      </c>
      <c r="D32" s="680">
        <v>42656</v>
      </c>
      <c r="E32" s="680">
        <v>49377</v>
      </c>
      <c r="F32" s="680">
        <v>63122</v>
      </c>
      <c r="G32" s="680">
        <v>73817</v>
      </c>
      <c r="H32" s="680">
        <v>75187</v>
      </c>
      <c r="I32" s="680">
        <v>75989</v>
      </c>
      <c r="J32" s="680">
        <v>85058</v>
      </c>
      <c r="K32" s="680">
        <v>97350</v>
      </c>
      <c r="L32" s="680">
        <v>148804</v>
      </c>
      <c r="M32" s="680">
        <v>156681</v>
      </c>
    </row>
    <row r="33" spans="1:13" x14ac:dyDescent="0.2">
      <c r="A33" s="132" t="s">
        <v>40</v>
      </c>
      <c r="B33" s="680">
        <v>60711</v>
      </c>
      <c r="C33" s="680">
        <v>36562</v>
      </c>
      <c r="D33" s="680">
        <v>35393</v>
      </c>
      <c r="E33" s="680">
        <v>47296</v>
      </c>
      <c r="F33" s="680">
        <v>61537</v>
      </c>
      <c r="G33" s="680">
        <v>75414</v>
      </c>
      <c r="H33" s="680">
        <v>77770</v>
      </c>
      <c r="I33" s="680">
        <v>97447</v>
      </c>
      <c r="J33" s="680">
        <v>113843</v>
      </c>
      <c r="K33" s="680">
        <v>123462</v>
      </c>
      <c r="L33" s="680">
        <v>280105</v>
      </c>
      <c r="M33" s="680">
        <v>614215</v>
      </c>
    </row>
    <row r="34" spans="1:13" x14ac:dyDescent="0.2">
      <c r="A34" s="133" t="s">
        <v>41</v>
      </c>
      <c r="B34" s="680">
        <v>17067</v>
      </c>
      <c r="C34" s="680">
        <v>12295</v>
      </c>
      <c r="D34" s="680">
        <v>8403</v>
      </c>
      <c r="E34" s="680">
        <v>11296</v>
      </c>
      <c r="F34" s="680">
        <v>18297</v>
      </c>
      <c r="G34" s="680">
        <v>22239</v>
      </c>
      <c r="H34" s="680">
        <v>26920</v>
      </c>
      <c r="I34" s="680">
        <v>34200</v>
      </c>
      <c r="J34" s="680">
        <v>39421</v>
      </c>
      <c r="K34" s="680">
        <v>37952</v>
      </c>
      <c r="L34" s="680">
        <v>55495</v>
      </c>
      <c r="M34" s="680">
        <v>95606</v>
      </c>
    </row>
    <row r="35" spans="1:13" ht="13.5" thickBot="1" x14ac:dyDescent="0.25">
      <c r="A35" s="774"/>
      <c r="B35" s="775"/>
      <c r="C35" s="775"/>
      <c r="D35" s="775"/>
      <c r="E35" s="775"/>
      <c r="F35" s="775"/>
      <c r="G35" s="775"/>
      <c r="H35" s="775"/>
      <c r="I35" s="775"/>
      <c r="J35" s="775"/>
      <c r="K35" s="775"/>
      <c r="L35" s="775"/>
      <c r="M35" s="775"/>
    </row>
    <row r="36" spans="1:13" x14ac:dyDescent="0.2">
      <c r="A36" s="135"/>
    </row>
    <row r="37" spans="1:13" x14ac:dyDescent="0.2">
      <c r="A37" s="135"/>
    </row>
    <row r="38" spans="1:13" s="773" customFormat="1" ht="18" customHeight="1" x14ac:dyDescent="0.25">
      <c r="A38" s="769" t="s">
        <v>1450</v>
      </c>
    </row>
    <row r="39" spans="1:13" ht="18" customHeight="1" thickBot="1" x14ac:dyDescent="0.25">
      <c r="A39" s="770" t="s">
        <v>789</v>
      </c>
    </row>
    <row r="40" spans="1:13" ht="18" customHeight="1" thickBot="1" x14ac:dyDescent="0.25">
      <c r="A40" s="623"/>
      <c r="B40" s="616">
        <v>2014</v>
      </c>
      <c r="C40" s="616">
        <v>2015</v>
      </c>
      <c r="D40" s="616">
        <v>2016</v>
      </c>
      <c r="E40" s="616">
        <v>2017</v>
      </c>
      <c r="F40" s="616">
        <v>2018</v>
      </c>
      <c r="G40" s="616">
        <v>2019</v>
      </c>
      <c r="H40" s="616">
        <v>2020</v>
      </c>
      <c r="I40" s="616">
        <v>2021</v>
      </c>
      <c r="J40" s="616">
        <v>2022</v>
      </c>
      <c r="K40" s="616">
        <v>2023</v>
      </c>
      <c r="L40" s="616">
        <v>2024</v>
      </c>
      <c r="M40" s="616">
        <v>2025</v>
      </c>
    </row>
    <row r="41" spans="1:13" x14ac:dyDescent="0.2">
      <c r="A41" s="135"/>
    </row>
    <row r="42" spans="1:13" x14ac:dyDescent="0.2">
      <c r="A42" s="641" t="s">
        <v>576</v>
      </c>
      <c r="B42" s="648">
        <v>66851.244779198707</v>
      </c>
      <c r="C42" s="648">
        <v>54922.111863045393</v>
      </c>
      <c r="D42" s="648">
        <v>55554.482003901205</v>
      </c>
      <c r="E42" s="648">
        <v>55736</v>
      </c>
      <c r="F42" s="648">
        <v>47969.453719171186</v>
      </c>
      <c r="G42" s="648">
        <v>48342.931332671425</v>
      </c>
      <c r="H42" s="648">
        <v>44075</v>
      </c>
      <c r="I42" s="648">
        <v>57377</v>
      </c>
      <c r="J42" s="648">
        <v>58365</v>
      </c>
      <c r="K42" s="648">
        <v>68649</v>
      </c>
      <c r="L42" s="648">
        <v>58469</v>
      </c>
      <c r="M42" s="648">
        <v>51001.639187679575</v>
      </c>
    </row>
    <row r="43" spans="1:13" ht="10.15" customHeight="1" x14ac:dyDescent="0.2">
      <c r="A43" s="641"/>
      <c r="B43" s="119"/>
      <c r="C43" s="119"/>
      <c r="D43" s="119"/>
      <c r="E43" s="119"/>
      <c r="F43" s="119"/>
      <c r="G43" s="119"/>
      <c r="H43" s="119"/>
      <c r="I43" s="119"/>
      <c r="J43" s="119"/>
      <c r="K43" s="119"/>
      <c r="L43" s="119"/>
      <c r="M43" s="119"/>
    </row>
    <row r="44" spans="1:13" x14ac:dyDescent="0.2">
      <c r="A44" s="132" t="s">
        <v>35</v>
      </c>
      <c r="B44" s="196">
        <v>71114.58915765163</v>
      </c>
      <c r="C44" s="196">
        <v>48504.035967347612</v>
      </c>
      <c r="D44" s="196">
        <v>40136.333848531685</v>
      </c>
      <c r="E44" s="196">
        <v>40977</v>
      </c>
      <c r="F44" s="196">
        <v>33832.269340681778</v>
      </c>
      <c r="G44" s="196">
        <v>34333.145942999268</v>
      </c>
      <c r="H44" s="196">
        <v>34427</v>
      </c>
      <c r="I44" s="196">
        <v>43888</v>
      </c>
      <c r="J44" s="196">
        <v>44993</v>
      </c>
      <c r="K44" s="196">
        <v>55045</v>
      </c>
      <c r="L44" s="196">
        <v>58011</v>
      </c>
      <c r="M44" s="196">
        <v>45203.578634563921</v>
      </c>
    </row>
    <row r="45" spans="1:13" x14ac:dyDescent="0.2">
      <c r="A45" s="132" t="s">
        <v>36</v>
      </c>
      <c r="B45" s="196">
        <v>61022.61766975309</v>
      </c>
      <c r="C45" s="196">
        <v>48642.36597824427</v>
      </c>
      <c r="D45" s="196">
        <v>45900.832240953569</v>
      </c>
      <c r="E45" s="196">
        <v>47545</v>
      </c>
      <c r="F45" s="196">
        <v>39314.789879603937</v>
      </c>
      <c r="G45" s="196">
        <v>38400.64785618498</v>
      </c>
      <c r="H45" s="196">
        <v>38127</v>
      </c>
      <c r="I45" s="196">
        <v>50082</v>
      </c>
      <c r="J45" s="196">
        <v>53898</v>
      </c>
      <c r="K45" s="196">
        <v>62966</v>
      </c>
      <c r="L45" s="196">
        <v>60807</v>
      </c>
      <c r="M45" s="196">
        <v>64383.173163899104</v>
      </c>
    </row>
    <row r="46" spans="1:13" x14ac:dyDescent="0.2">
      <c r="A46" s="132" t="s">
        <v>57</v>
      </c>
      <c r="B46" s="196">
        <v>61301.465489737318</v>
      </c>
      <c r="C46" s="196">
        <v>51063.774915329523</v>
      </c>
      <c r="D46" s="196">
        <v>54876.150359219981</v>
      </c>
      <c r="E46" s="196">
        <v>54494</v>
      </c>
      <c r="F46" s="196">
        <v>48693.129972973489</v>
      </c>
      <c r="G46" s="196">
        <v>49328.540075628385</v>
      </c>
      <c r="H46" s="196">
        <v>46058</v>
      </c>
      <c r="I46" s="196">
        <v>61374</v>
      </c>
      <c r="J46" s="196">
        <v>64294</v>
      </c>
      <c r="K46" s="196">
        <v>68518</v>
      </c>
      <c r="L46" s="196">
        <v>53430</v>
      </c>
      <c r="M46" s="196">
        <v>59108.152109888557</v>
      </c>
    </row>
    <row r="47" spans="1:13" x14ac:dyDescent="0.2">
      <c r="A47" s="132" t="s">
        <v>37</v>
      </c>
      <c r="B47" s="196">
        <v>59625.14913410243</v>
      </c>
      <c r="C47" s="196">
        <v>50335.369153459607</v>
      </c>
      <c r="D47" s="196">
        <v>51353.397959701564</v>
      </c>
      <c r="E47" s="196">
        <v>53292</v>
      </c>
      <c r="F47" s="196">
        <v>42324.180997682648</v>
      </c>
      <c r="G47" s="196">
        <v>44623.958311835719</v>
      </c>
      <c r="H47" s="196">
        <v>45408</v>
      </c>
      <c r="I47" s="196">
        <v>55141</v>
      </c>
      <c r="J47" s="196">
        <v>59255</v>
      </c>
      <c r="K47" s="196">
        <v>70639</v>
      </c>
      <c r="L47" s="196">
        <v>62001</v>
      </c>
      <c r="M47" s="196">
        <v>41596.311237260867</v>
      </c>
    </row>
    <row r="48" spans="1:13" x14ac:dyDescent="0.2">
      <c r="A48" s="132" t="s">
        <v>38</v>
      </c>
      <c r="B48" s="196">
        <v>58374.792110231785</v>
      </c>
      <c r="C48" s="196">
        <v>48767.196298154653</v>
      </c>
      <c r="D48" s="196">
        <v>50981.970922038425</v>
      </c>
      <c r="E48" s="196">
        <v>52453</v>
      </c>
      <c r="F48" s="196">
        <v>42091.314724405165</v>
      </c>
      <c r="G48" s="196">
        <v>43472.035313111883</v>
      </c>
      <c r="H48" s="196">
        <v>38260</v>
      </c>
      <c r="I48" s="196">
        <v>53135</v>
      </c>
      <c r="J48" s="196">
        <v>48706</v>
      </c>
      <c r="K48" s="196">
        <v>57625</v>
      </c>
      <c r="L48" s="196">
        <v>56061</v>
      </c>
      <c r="M48" s="196">
        <v>61778.162373022125</v>
      </c>
    </row>
    <row r="49" spans="1:13" x14ac:dyDescent="0.2">
      <c r="A49" s="132" t="s">
        <v>39</v>
      </c>
      <c r="B49" s="196">
        <v>72658.529546796097</v>
      </c>
      <c r="C49" s="196">
        <v>67881.945945945947</v>
      </c>
      <c r="D49" s="196">
        <v>50788.597246127363</v>
      </c>
      <c r="E49" s="196">
        <v>49325</v>
      </c>
      <c r="F49" s="196">
        <v>37836.04780596403</v>
      </c>
      <c r="G49" s="196">
        <v>39512.766903914591</v>
      </c>
      <c r="H49" s="196">
        <v>40709</v>
      </c>
      <c r="I49" s="196">
        <v>50578</v>
      </c>
      <c r="J49" s="196">
        <v>53580</v>
      </c>
      <c r="K49" s="196">
        <v>61087</v>
      </c>
      <c r="L49" s="196">
        <v>53248</v>
      </c>
      <c r="M49" s="196">
        <v>36154.545976417634</v>
      </c>
    </row>
    <row r="50" spans="1:13" x14ac:dyDescent="0.2">
      <c r="A50" s="132" t="s">
        <v>87</v>
      </c>
      <c r="B50" s="196">
        <v>63589.221079267285</v>
      </c>
      <c r="C50" s="196">
        <v>54268.730528059306</v>
      </c>
      <c r="D50" s="196">
        <v>51676.744186046511</v>
      </c>
      <c r="E50" s="196">
        <v>57130</v>
      </c>
      <c r="F50" s="196">
        <v>55340.779759830169</v>
      </c>
      <c r="G50" s="196">
        <v>56778.014549494023</v>
      </c>
      <c r="H50" s="196">
        <v>55580</v>
      </c>
      <c r="I50" s="196">
        <v>70556</v>
      </c>
      <c r="J50" s="196">
        <v>75042</v>
      </c>
      <c r="K50" s="196">
        <v>83900</v>
      </c>
      <c r="L50" s="196">
        <v>66454</v>
      </c>
      <c r="M50" s="196">
        <v>75764.235612486518</v>
      </c>
    </row>
    <row r="51" spans="1:13" x14ac:dyDescent="0.2">
      <c r="A51" s="132" t="s">
        <v>40</v>
      </c>
      <c r="B51" s="196">
        <v>91310.910708108902</v>
      </c>
      <c r="C51" s="196">
        <v>82934.574148022541</v>
      </c>
      <c r="D51" s="196">
        <v>87226.751052467996</v>
      </c>
      <c r="E51" s="196">
        <v>76229</v>
      </c>
      <c r="F51" s="196">
        <v>75746.484229000445</v>
      </c>
      <c r="G51" s="196">
        <v>77019.0123849683</v>
      </c>
      <c r="H51" s="196">
        <v>62406</v>
      </c>
      <c r="I51" s="196">
        <v>69062</v>
      </c>
      <c r="J51" s="196">
        <v>65401</v>
      </c>
      <c r="K51" s="196">
        <v>81315</v>
      </c>
      <c r="L51" s="196">
        <v>55771</v>
      </c>
      <c r="M51" s="196">
        <v>39873.443012625867</v>
      </c>
    </row>
    <row r="52" spans="1:13" x14ac:dyDescent="0.2">
      <c r="A52" s="133" t="s">
        <v>41</v>
      </c>
      <c r="B52" s="196">
        <v>71960.824983887025</v>
      </c>
      <c r="C52" s="196">
        <v>59247.87311915413</v>
      </c>
      <c r="D52" s="196">
        <v>54236.058550517671</v>
      </c>
      <c r="E52" s="196">
        <v>56521</v>
      </c>
      <c r="F52" s="196">
        <v>51978.411761490956</v>
      </c>
      <c r="G52" s="196">
        <v>55341.975808264753</v>
      </c>
      <c r="H52" s="196">
        <v>48215</v>
      </c>
      <c r="I52" s="196">
        <v>60390</v>
      </c>
      <c r="J52" s="196">
        <v>62157</v>
      </c>
      <c r="K52" s="196">
        <v>77094</v>
      </c>
      <c r="L52" s="196">
        <v>64050</v>
      </c>
      <c r="M52" s="196">
        <v>50941.665795033783</v>
      </c>
    </row>
    <row r="53" spans="1:13" ht="13.5" thickBot="1" x14ac:dyDescent="0.25">
      <c r="A53" s="774"/>
      <c r="B53" s="647"/>
      <c r="C53" s="647"/>
      <c r="D53" s="647"/>
      <c r="E53" s="647"/>
      <c r="F53" s="647"/>
      <c r="G53" s="647"/>
      <c r="H53" s="647"/>
      <c r="I53" s="647"/>
      <c r="J53" s="647"/>
      <c r="K53" s="647"/>
      <c r="L53" s="647"/>
      <c r="M53" s="647"/>
    </row>
    <row r="54" spans="1:13" x14ac:dyDescent="0.2">
      <c r="A54" s="135"/>
    </row>
    <row r="55" spans="1:13" x14ac:dyDescent="0.2">
      <c r="A55" s="135"/>
    </row>
  </sheetData>
  <hyperlinks>
    <hyperlink ref="A1" location="Мазмуну!A1" display="МАЗМУНУНА  кайтуу" xr:uid="{00000000-0004-0000-A800-000000000000}"/>
  </hyperlinks>
  <pageMargins left="0.7" right="0.7" top="0.75" bottom="0.75" header="0.3" footer="0.3"/>
  <pageSetup paperSize="9"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A1:A22"/>
  <sheetViews>
    <sheetView zoomScaleNormal="100" workbookViewId="0">
      <selection activeCell="M42" sqref="M42"/>
    </sheetView>
  </sheetViews>
  <sheetFormatPr defaultColWidth="8.85546875" defaultRowHeight="12.75" x14ac:dyDescent="0.2"/>
  <cols>
    <col min="1" max="1" width="40.28515625" style="117" customWidth="1"/>
    <col min="2" max="3" width="8.85546875" style="117" customWidth="1"/>
    <col min="4" max="16384" width="8.85546875" style="117"/>
  </cols>
  <sheetData>
    <row r="1" spans="1:1" s="6" customFormat="1" ht="12.95" customHeight="1" x14ac:dyDescent="0.2">
      <c r="A1" s="952" t="s">
        <v>1375</v>
      </c>
    </row>
    <row r="2" spans="1:1" x14ac:dyDescent="0.2">
      <c r="A2"/>
    </row>
    <row r="22" spans="1:1" x14ac:dyDescent="0.2">
      <c r="A22" s="86"/>
    </row>
  </sheetData>
  <hyperlinks>
    <hyperlink ref="A1" location="Мазмуну!A1" display="МАЗМУНУНА  кайтуу" xr:uid="{00000000-0004-0000-A9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A1:M54"/>
  <sheetViews>
    <sheetView workbookViewId="0">
      <selection activeCell="M42" sqref="M42"/>
    </sheetView>
  </sheetViews>
  <sheetFormatPr defaultColWidth="9.28515625" defaultRowHeight="12" x14ac:dyDescent="0.2"/>
  <cols>
    <col min="1" max="1" width="38.140625" style="135" customWidth="1"/>
    <col min="2" max="2" width="9.28515625" style="62" hidden="1" customWidth="1"/>
    <col min="3" max="6" width="8.85546875" style="62" hidden="1" customWidth="1"/>
    <col min="7" max="8" width="10.140625" style="62" hidden="1" customWidth="1"/>
    <col min="9" max="13" width="10.140625" style="62" customWidth="1"/>
    <col min="14" max="243" width="9.28515625" style="62"/>
    <col min="244" max="244" width="37.85546875" style="62" customWidth="1"/>
    <col min="245" max="257" width="0" style="62" hidden="1" customWidth="1"/>
    <col min="258" max="499" width="9.28515625" style="62"/>
    <col min="500" max="500" width="37.85546875" style="62" customWidth="1"/>
    <col min="501" max="513" width="0" style="62" hidden="1" customWidth="1"/>
    <col min="514" max="755" width="9.28515625" style="62"/>
    <col min="756" max="756" width="37.85546875" style="62" customWidth="1"/>
    <col min="757" max="769" width="0" style="62" hidden="1" customWidth="1"/>
    <col min="770" max="1011" width="9.28515625" style="62"/>
    <col min="1012" max="1012" width="37.85546875" style="62" customWidth="1"/>
    <col min="1013" max="1025" width="0" style="62" hidden="1" customWidth="1"/>
    <col min="1026" max="1267" width="9.28515625" style="62"/>
    <col min="1268" max="1268" width="37.85546875" style="62" customWidth="1"/>
    <col min="1269" max="1281" width="0" style="62" hidden="1" customWidth="1"/>
    <col min="1282" max="1523" width="9.28515625" style="62"/>
    <col min="1524" max="1524" width="37.85546875" style="62" customWidth="1"/>
    <col min="1525" max="1537" width="0" style="62" hidden="1" customWidth="1"/>
    <col min="1538" max="1779" width="9.28515625" style="62"/>
    <col min="1780" max="1780" width="37.85546875" style="62" customWidth="1"/>
    <col min="1781" max="1793" width="0" style="62" hidden="1" customWidth="1"/>
    <col min="1794" max="2035" width="9.28515625" style="62"/>
    <col min="2036" max="2036" width="37.85546875" style="62" customWidth="1"/>
    <col min="2037" max="2049" width="0" style="62" hidden="1" customWidth="1"/>
    <col min="2050" max="2291" width="9.28515625" style="62"/>
    <col min="2292" max="2292" width="37.85546875" style="62" customWidth="1"/>
    <col min="2293" max="2305" width="0" style="62" hidden="1" customWidth="1"/>
    <col min="2306" max="2547" width="9.28515625" style="62"/>
    <col min="2548" max="2548" width="37.85546875" style="62" customWidth="1"/>
    <col min="2549" max="2561" width="0" style="62" hidden="1" customWidth="1"/>
    <col min="2562" max="2803" width="9.28515625" style="62"/>
    <col min="2804" max="2804" width="37.85546875" style="62" customWidth="1"/>
    <col min="2805" max="2817" width="0" style="62" hidden="1" customWidth="1"/>
    <col min="2818" max="3059" width="9.28515625" style="62"/>
    <col min="3060" max="3060" width="37.85546875" style="62" customWidth="1"/>
    <col min="3061" max="3073" width="0" style="62" hidden="1" customWidth="1"/>
    <col min="3074" max="3315" width="9.28515625" style="62"/>
    <col min="3316" max="3316" width="37.85546875" style="62" customWidth="1"/>
    <col min="3317" max="3329" width="0" style="62" hidden="1" customWidth="1"/>
    <col min="3330" max="3571" width="9.28515625" style="62"/>
    <col min="3572" max="3572" width="37.85546875" style="62" customWidth="1"/>
    <col min="3573" max="3585" width="0" style="62" hidden="1" customWidth="1"/>
    <col min="3586" max="3827" width="9.28515625" style="62"/>
    <col min="3828" max="3828" width="37.85546875" style="62" customWidth="1"/>
    <col min="3829" max="3841" width="0" style="62" hidden="1" customWidth="1"/>
    <col min="3842" max="4083" width="9.28515625" style="62"/>
    <col min="4084" max="4084" width="37.85546875" style="62" customWidth="1"/>
    <col min="4085" max="4097" width="0" style="62" hidden="1" customWidth="1"/>
    <col min="4098" max="4339" width="9.28515625" style="62"/>
    <col min="4340" max="4340" width="37.85546875" style="62" customWidth="1"/>
    <col min="4341" max="4353" width="0" style="62" hidden="1" customWidth="1"/>
    <col min="4354" max="4595" width="9.28515625" style="62"/>
    <col min="4596" max="4596" width="37.85546875" style="62" customWidth="1"/>
    <col min="4597" max="4609" width="0" style="62" hidden="1" customWidth="1"/>
    <col min="4610" max="4851" width="9.28515625" style="62"/>
    <col min="4852" max="4852" width="37.85546875" style="62" customWidth="1"/>
    <col min="4853" max="4865" width="0" style="62" hidden="1" customWidth="1"/>
    <col min="4866" max="5107" width="9.28515625" style="62"/>
    <col min="5108" max="5108" width="37.85546875" style="62" customWidth="1"/>
    <col min="5109" max="5121" width="0" style="62" hidden="1" customWidth="1"/>
    <col min="5122" max="5363" width="9.28515625" style="62"/>
    <col min="5364" max="5364" width="37.85546875" style="62" customWidth="1"/>
    <col min="5365" max="5377" width="0" style="62" hidden="1" customWidth="1"/>
    <col min="5378" max="5619" width="9.28515625" style="62"/>
    <col min="5620" max="5620" width="37.85546875" style="62" customWidth="1"/>
    <col min="5621" max="5633" width="0" style="62" hidden="1" customWidth="1"/>
    <col min="5634" max="5875" width="9.28515625" style="62"/>
    <col min="5876" max="5876" width="37.85546875" style="62" customWidth="1"/>
    <col min="5877" max="5889" width="0" style="62" hidden="1" customWidth="1"/>
    <col min="5890" max="6131" width="9.28515625" style="62"/>
    <col min="6132" max="6132" width="37.85546875" style="62" customWidth="1"/>
    <col min="6133" max="6145" width="0" style="62" hidden="1" customWidth="1"/>
    <col min="6146" max="6387" width="9.28515625" style="62"/>
    <col min="6388" max="6388" width="37.85546875" style="62" customWidth="1"/>
    <col min="6389" max="6401" width="0" style="62" hidden="1" customWidth="1"/>
    <col min="6402" max="6643" width="9.28515625" style="62"/>
    <col min="6644" max="6644" width="37.85546875" style="62" customWidth="1"/>
    <col min="6645" max="6657" width="0" style="62" hidden="1" customWidth="1"/>
    <col min="6658" max="6899" width="9.28515625" style="62"/>
    <col min="6900" max="6900" width="37.85546875" style="62" customWidth="1"/>
    <col min="6901" max="6913" width="0" style="62" hidden="1" customWidth="1"/>
    <col min="6914" max="7155" width="9.28515625" style="62"/>
    <col min="7156" max="7156" width="37.85546875" style="62" customWidth="1"/>
    <col min="7157" max="7169" width="0" style="62" hidden="1" customWidth="1"/>
    <col min="7170" max="7411" width="9.28515625" style="62"/>
    <col min="7412" max="7412" width="37.85546875" style="62" customWidth="1"/>
    <col min="7413" max="7425" width="0" style="62" hidden="1" customWidth="1"/>
    <col min="7426" max="7667" width="9.28515625" style="62"/>
    <col min="7668" max="7668" width="37.85546875" style="62" customWidth="1"/>
    <col min="7669" max="7681" width="0" style="62" hidden="1" customWidth="1"/>
    <col min="7682" max="7923" width="9.28515625" style="62"/>
    <col min="7924" max="7924" width="37.85546875" style="62" customWidth="1"/>
    <col min="7925" max="7937" width="0" style="62" hidden="1" customWidth="1"/>
    <col min="7938" max="8179" width="9.28515625" style="62"/>
    <col min="8180" max="8180" width="37.85546875" style="62" customWidth="1"/>
    <col min="8181" max="8193" width="0" style="62" hidden="1" customWidth="1"/>
    <col min="8194" max="8435" width="9.28515625" style="62"/>
    <col min="8436" max="8436" width="37.85546875" style="62" customWidth="1"/>
    <col min="8437" max="8449" width="0" style="62" hidden="1" customWidth="1"/>
    <col min="8450" max="8691" width="9.28515625" style="62"/>
    <col min="8692" max="8692" width="37.85546875" style="62" customWidth="1"/>
    <col min="8693" max="8705" width="0" style="62" hidden="1" customWidth="1"/>
    <col min="8706" max="8947" width="9.28515625" style="62"/>
    <col min="8948" max="8948" width="37.85546875" style="62" customWidth="1"/>
    <col min="8949" max="8961" width="0" style="62" hidden="1" customWidth="1"/>
    <col min="8962" max="9203" width="9.28515625" style="62"/>
    <col min="9204" max="9204" width="37.85546875" style="62" customWidth="1"/>
    <col min="9205" max="9217" width="0" style="62" hidden="1" customWidth="1"/>
    <col min="9218" max="9459" width="9.28515625" style="62"/>
    <col min="9460" max="9460" width="37.85546875" style="62" customWidth="1"/>
    <col min="9461" max="9473" width="0" style="62" hidden="1" customWidth="1"/>
    <col min="9474" max="9715" width="9.28515625" style="62"/>
    <col min="9716" max="9716" width="37.85546875" style="62" customWidth="1"/>
    <col min="9717" max="9729" width="0" style="62" hidden="1" customWidth="1"/>
    <col min="9730" max="9971" width="9.28515625" style="62"/>
    <col min="9972" max="9972" width="37.85546875" style="62" customWidth="1"/>
    <col min="9973" max="9985" width="0" style="62" hidden="1" customWidth="1"/>
    <col min="9986" max="10227" width="9.28515625" style="62"/>
    <col min="10228" max="10228" width="37.85546875" style="62" customWidth="1"/>
    <col min="10229" max="10241" width="0" style="62" hidden="1" customWidth="1"/>
    <col min="10242" max="10483" width="9.28515625" style="62"/>
    <col min="10484" max="10484" width="37.85546875" style="62" customWidth="1"/>
    <col min="10485" max="10497" width="0" style="62" hidden="1" customWidth="1"/>
    <col min="10498" max="10739" width="9.28515625" style="62"/>
    <col min="10740" max="10740" width="37.85546875" style="62" customWidth="1"/>
    <col min="10741" max="10753" width="0" style="62" hidden="1" customWidth="1"/>
    <col min="10754" max="10995" width="9.28515625" style="62"/>
    <col min="10996" max="10996" width="37.85546875" style="62" customWidth="1"/>
    <col min="10997" max="11009" width="0" style="62" hidden="1" customWidth="1"/>
    <col min="11010" max="11251" width="9.28515625" style="62"/>
    <col min="11252" max="11252" width="37.85546875" style="62" customWidth="1"/>
    <col min="11253" max="11265" width="0" style="62" hidden="1" customWidth="1"/>
    <col min="11266" max="11507" width="9.28515625" style="62"/>
    <col min="11508" max="11508" width="37.85546875" style="62" customWidth="1"/>
    <col min="11509" max="11521" width="0" style="62" hidden="1" customWidth="1"/>
    <col min="11522" max="11763" width="9.28515625" style="62"/>
    <col min="11764" max="11764" width="37.85546875" style="62" customWidth="1"/>
    <col min="11765" max="11777" width="0" style="62" hidden="1" customWidth="1"/>
    <col min="11778" max="12019" width="9.28515625" style="62"/>
    <col min="12020" max="12020" width="37.85546875" style="62" customWidth="1"/>
    <col min="12021" max="12033" width="0" style="62" hidden="1" customWidth="1"/>
    <col min="12034" max="12275" width="9.28515625" style="62"/>
    <col min="12276" max="12276" width="37.85546875" style="62" customWidth="1"/>
    <col min="12277" max="12289" width="0" style="62" hidden="1" customWidth="1"/>
    <col min="12290" max="12531" width="9.28515625" style="62"/>
    <col min="12532" max="12532" width="37.85546875" style="62" customWidth="1"/>
    <col min="12533" max="12545" width="0" style="62" hidden="1" customWidth="1"/>
    <col min="12546" max="12787" width="9.28515625" style="62"/>
    <col min="12788" max="12788" width="37.85546875" style="62" customWidth="1"/>
    <col min="12789" max="12801" width="0" style="62" hidden="1" customWidth="1"/>
    <col min="12802" max="13043" width="9.28515625" style="62"/>
    <col min="13044" max="13044" width="37.85546875" style="62" customWidth="1"/>
    <col min="13045" max="13057" width="0" style="62" hidden="1" customWidth="1"/>
    <col min="13058" max="13299" width="9.28515625" style="62"/>
    <col min="13300" max="13300" width="37.85546875" style="62" customWidth="1"/>
    <col min="13301" max="13313" width="0" style="62" hidden="1" customWidth="1"/>
    <col min="13314" max="13555" width="9.28515625" style="62"/>
    <col min="13556" max="13556" width="37.85546875" style="62" customWidth="1"/>
    <col min="13557" max="13569" width="0" style="62" hidden="1" customWidth="1"/>
    <col min="13570" max="13811" width="9.28515625" style="62"/>
    <col min="13812" max="13812" width="37.85546875" style="62" customWidth="1"/>
    <col min="13813" max="13825" width="0" style="62" hidden="1" customWidth="1"/>
    <col min="13826" max="14067" width="9.28515625" style="62"/>
    <col min="14068" max="14068" width="37.85546875" style="62" customWidth="1"/>
    <col min="14069" max="14081" width="0" style="62" hidden="1" customWidth="1"/>
    <col min="14082" max="14323" width="9.28515625" style="62"/>
    <col min="14324" max="14324" width="37.85546875" style="62" customWidth="1"/>
    <col min="14325" max="14337" width="0" style="62" hidden="1" customWidth="1"/>
    <col min="14338" max="14579" width="9.28515625" style="62"/>
    <col min="14580" max="14580" width="37.85546875" style="62" customWidth="1"/>
    <col min="14581" max="14593" width="0" style="62" hidden="1" customWidth="1"/>
    <col min="14594" max="14835" width="9.28515625" style="62"/>
    <col min="14836" max="14836" width="37.85546875" style="62" customWidth="1"/>
    <col min="14837" max="14849" width="0" style="62" hidden="1" customWidth="1"/>
    <col min="14850" max="15091" width="9.28515625" style="62"/>
    <col min="15092" max="15092" width="37.85546875" style="62" customWidth="1"/>
    <col min="15093" max="15105" width="0" style="62" hidden="1" customWidth="1"/>
    <col min="15106" max="15347" width="9.28515625" style="62"/>
    <col min="15348" max="15348" width="37.85546875" style="62" customWidth="1"/>
    <col min="15349" max="15361" width="0" style="62" hidden="1" customWidth="1"/>
    <col min="15362" max="15603" width="9.28515625" style="62"/>
    <col min="15604" max="15604" width="37.85546875" style="62" customWidth="1"/>
    <col min="15605" max="15617" width="0" style="62" hidden="1" customWidth="1"/>
    <col min="15618" max="15859" width="9.28515625" style="62"/>
    <col min="15860" max="15860" width="37.85546875" style="62" customWidth="1"/>
    <col min="15861" max="15873" width="0" style="62" hidden="1" customWidth="1"/>
    <col min="15874" max="16115" width="9.28515625" style="62"/>
    <col min="16116" max="16116" width="37.85546875" style="62" customWidth="1"/>
    <col min="16117" max="16129" width="0" style="62" hidden="1" customWidth="1"/>
    <col min="16130" max="16384" width="9.28515625" style="62"/>
  </cols>
  <sheetData>
    <row r="1" spans="1:13" s="6" customFormat="1" ht="12.95" customHeight="1" x14ac:dyDescent="0.2">
      <c r="A1" s="952" t="s">
        <v>1375</v>
      </c>
    </row>
    <row r="2" spans="1:13" s="599" customFormat="1" ht="18" customHeight="1" x14ac:dyDescent="0.2">
      <c r="A2" s="769" t="s">
        <v>1455</v>
      </c>
    </row>
    <row r="3" spans="1:13" ht="18" customHeight="1" thickBot="1" x14ac:dyDescent="0.25">
      <c r="A3" s="740" t="s">
        <v>187</v>
      </c>
    </row>
    <row r="4" spans="1:13" s="136" customFormat="1" ht="18" customHeight="1" thickBot="1" x14ac:dyDescent="0.25">
      <c r="A4" s="652"/>
      <c r="B4" s="616">
        <v>2014</v>
      </c>
      <c r="C4" s="616">
        <v>2015</v>
      </c>
      <c r="D4" s="616">
        <v>2016</v>
      </c>
      <c r="E4" s="616">
        <v>2017</v>
      </c>
      <c r="F4" s="616">
        <v>2018</v>
      </c>
      <c r="G4" s="616">
        <v>2019</v>
      </c>
      <c r="H4" s="616">
        <v>2020</v>
      </c>
      <c r="I4" s="616">
        <v>2021</v>
      </c>
      <c r="J4" s="616">
        <v>2022</v>
      </c>
      <c r="K4" s="616">
        <v>2023</v>
      </c>
      <c r="L4" s="616">
        <v>2024</v>
      </c>
      <c r="M4" s="616">
        <v>2025</v>
      </c>
    </row>
    <row r="5" spans="1:13" ht="12.95" customHeight="1" x14ac:dyDescent="0.2">
      <c r="A5" s="130"/>
    </row>
    <row r="6" spans="1:13" s="622" customFormat="1" ht="12.95" customHeight="1" x14ac:dyDescent="0.2">
      <c r="A6" s="767" t="s">
        <v>790</v>
      </c>
      <c r="B6" s="120">
        <v>30523.409299999999</v>
      </c>
      <c r="C6" s="120">
        <v>18325.202000000001</v>
      </c>
      <c r="D6" s="120">
        <v>13300.465</v>
      </c>
      <c r="E6" s="120">
        <v>17166.543699999998</v>
      </c>
      <c r="F6" s="120">
        <v>23116.239899999997</v>
      </c>
      <c r="G6" s="120">
        <v>30188.226899999998</v>
      </c>
      <c r="H6" s="120">
        <v>31144</v>
      </c>
      <c r="I6" s="120">
        <v>36982.400000000001</v>
      </c>
      <c r="J6" s="120">
        <v>39222.9</v>
      </c>
      <c r="K6" s="120">
        <v>50774.400000000001</v>
      </c>
      <c r="L6" s="120">
        <v>65190</v>
      </c>
      <c r="M6" s="120">
        <v>85967.903999999995</v>
      </c>
    </row>
    <row r="7" spans="1:13" s="622" customFormat="1" ht="6" customHeight="1" x14ac:dyDescent="0.2">
      <c r="A7" s="776"/>
    </row>
    <row r="8" spans="1:13" ht="24" x14ac:dyDescent="0.2">
      <c r="A8" s="736" t="s">
        <v>791</v>
      </c>
    </row>
    <row r="9" spans="1:13" ht="13.5" customHeight="1" x14ac:dyDescent="0.2">
      <c r="A9" s="179" t="s">
        <v>792</v>
      </c>
      <c r="B9" s="119">
        <v>223.727</v>
      </c>
      <c r="C9" s="119">
        <v>160.23229999999998</v>
      </c>
      <c r="D9" s="119">
        <v>100.745</v>
      </c>
      <c r="E9" s="119">
        <v>161.79</v>
      </c>
      <c r="F9" s="119">
        <v>234.5521</v>
      </c>
      <c r="G9" s="119">
        <v>835.1123</v>
      </c>
      <c r="H9" s="119">
        <v>804.6</v>
      </c>
      <c r="I9" s="119">
        <v>705.8</v>
      </c>
      <c r="J9" s="119">
        <v>759.8</v>
      </c>
      <c r="K9" s="119">
        <v>1035.5999999999999</v>
      </c>
      <c r="L9" s="119">
        <v>851</v>
      </c>
      <c r="M9" s="119">
        <v>592.00659999999993</v>
      </c>
    </row>
    <row r="10" spans="1:13" ht="13.5" customHeight="1" x14ac:dyDescent="0.2">
      <c r="A10" s="777" t="s">
        <v>793</v>
      </c>
      <c r="B10" s="119">
        <v>4.875</v>
      </c>
      <c r="C10" s="119">
        <v>3.69</v>
      </c>
      <c r="D10" s="119">
        <v>4.7960000000000003</v>
      </c>
      <c r="E10" s="119">
        <v>4.9566000000000008</v>
      </c>
      <c r="F10" s="119">
        <v>7.2134999999999998</v>
      </c>
      <c r="G10" s="119">
        <v>4.2146999999999997</v>
      </c>
      <c r="H10" s="119">
        <v>3.3</v>
      </c>
      <c r="I10" s="119">
        <v>2.9</v>
      </c>
      <c r="J10" s="119">
        <v>2.9</v>
      </c>
      <c r="K10" s="119">
        <v>5.4</v>
      </c>
      <c r="L10" s="119">
        <v>4.8</v>
      </c>
      <c r="M10" s="119">
        <v>6.0763999999999996</v>
      </c>
    </row>
    <row r="11" spans="1:13" s="622" customFormat="1" ht="13.5" customHeight="1" x14ac:dyDescent="0.2">
      <c r="A11" s="777" t="s">
        <v>794</v>
      </c>
      <c r="B11" s="119">
        <v>47.069400000000002</v>
      </c>
      <c r="C11" s="119">
        <v>39.448800000000006</v>
      </c>
      <c r="D11" s="119">
        <v>27.742000000000001</v>
      </c>
      <c r="E11" s="119">
        <v>40.062899999999999</v>
      </c>
      <c r="F11" s="119">
        <v>53.0261</v>
      </c>
      <c r="G11" s="119">
        <v>661.05690000000004</v>
      </c>
      <c r="H11" s="119">
        <v>620</v>
      </c>
      <c r="I11" s="119">
        <v>547</v>
      </c>
      <c r="J11" s="119">
        <v>610.29999999999995</v>
      </c>
      <c r="K11" s="119">
        <v>872.4</v>
      </c>
      <c r="L11" s="119">
        <v>583.9</v>
      </c>
      <c r="M11" s="119">
        <v>347.4194</v>
      </c>
    </row>
    <row r="12" spans="1:13" ht="12.95" customHeight="1" x14ac:dyDescent="0.2">
      <c r="A12" s="777" t="s">
        <v>795</v>
      </c>
      <c r="B12" s="119">
        <v>30.838000000000001</v>
      </c>
      <c r="C12" s="119">
        <v>31.622</v>
      </c>
      <c r="D12" s="119">
        <v>12.304</v>
      </c>
      <c r="E12" s="119">
        <v>35.127900000000004</v>
      </c>
      <c r="F12" s="119">
        <v>60.132300000000001</v>
      </c>
      <c r="G12" s="119">
        <v>64.088999999999999</v>
      </c>
      <c r="H12" s="119">
        <v>67.099999999999994</v>
      </c>
      <c r="I12" s="119">
        <v>42.9</v>
      </c>
      <c r="J12" s="119">
        <v>35.5</v>
      </c>
      <c r="K12" s="119">
        <v>41.6</v>
      </c>
      <c r="L12" s="119">
        <v>29.6</v>
      </c>
      <c r="M12" s="119">
        <v>13.5008</v>
      </c>
    </row>
    <row r="13" spans="1:13" ht="12.95" customHeight="1" x14ac:dyDescent="0.2">
      <c r="A13" s="777" t="s">
        <v>796</v>
      </c>
      <c r="B13" s="119">
        <v>7.444</v>
      </c>
      <c r="C13" s="119">
        <v>5.9820000000000002</v>
      </c>
      <c r="D13" s="119">
        <v>3.3050000000000002</v>
      </c>
      <c r="E13" s="119">
        <v>7.5421000000000005</v>
      </c>
      <c r="F13" s="119">
        <v>9.3628999999999998</v>
      </c>
      <c r="G13" s="119">
        <v>12.143799999999999</v>
      </c>
      <c r="H13" s="119">
        <v>11.6</v>
      </c>
      <c r="I13" s="119">
        <v>11.0825</v>
      </c>
      <c r="J13" s="119">
        <v>8.3000000000000007</v>
      </c>
      <c r="K13" s="119">
        <v>10</v>
      </c>
      <c r="L13" s="119">
        <v>12.6</v>
      </c>
      <c r="M13" s="119">
        <v>7.4349999999999996</v>
      </c>
    </row>
    <row r="14" spans="1:13" ht="12.95" customHeight="1" x14ac:dyDescent="0.2">
      <c r="A14" s="777" t="s">
        <v>797</v>
      </c>
      <c r="B14" s="119">
        <v>0.28000000000000003</v>
      </c>
      <c r="C14" s="119">
        <v>0.16300000000000001</v>
      </c>
      <c r="D14" s="119">
        <v>0.36699999999999999</v>
      </c>
      <c r="E14" s="119">
        <v>0.15180000000000002</v>
      </c>
      <c r="F14" s="119">
        <v>0.24299999999999999</v>
      </c>
      <c r="G14" s="119">
        <v>1.0891999999999999</v>
      </c>
      <c r="H14" s="119">
        <v>0.8</v>
      </c>
      <c r="I14" s="119">
        <v>0.7</v>
      </c>
      <c r="J14" s="119">
        <v>0.5</v>
      </c>
      <c r="K14" s="119">
        <v>0.8</v>
      </c>
      <c r="L14" s="119">
        <v>0.5</v>
      </c>
      <c r="M14" s="119">
        <v>0.16</v>
      </c>
    </row>
    <row r="15" spans="1:13" ht="12.95" customHeight="1" x14ac:dyDescent="0.2">
      <c r="A15" s="777" t="s">
        <v>798</v>
      </c>
      <c r="B15" s="119">
        <v>0.45</v>
      </c>
      <c r="C15" s="119">
        <v>0.315</v>
      </c>
      <c r="D15" s="119" t="s">
        <v>33</v>
      </c>
      <c r="E15" s="119">
        <v>0.13</v>
      </c>
      <c r="F15" s="119">
        <v>0.1416</v>
      </c>
      <c r="G15" s="119">
        <v>0.2165</v>
      </c>
      <c r="H15" s="119">
        <v>0.2</v>
      </c>
      <c r="I15" s="119">
        <v>0.2</v>
      </c>
      <c r="J15" s="119" t="s">
        <v>33</v>
      </c>
      <c r="K15" s="119">
        <v>0.4</v>
      </c>
      <c r="L15" s="119">
        <v>1.3</v>
      </c>
      <c r="M15" s="119">
        <v>1.407</v>
      </c>
    </row>
    <row r="16" spans="1:13" ht="24" x14ac:dyDescent="0.2">
      <c r="A16" s="777" t="s">
        <v>799</v>
      </c>
      <c r="B16" s="119">
        <v>0.54100000000000004</v>
      </c>
      <c r="C16" s="119">
        <v>0.47599999999999998</v>
      </c>
      <c r="D16" s="119">
        <v>0.54</v>
      </c>
      <c r="E16" s="119">
        <v>1.6214000000000002</v>
      </c>
      <c r="F16" s="119">
        <v>0.90100000000000002</v>
      </c>
      <c r="G16" s="119">
        <v>0.2702</v>
      </c>
      <c r="H16" s="119">
        <v>0.4</v>
      </c>
      <c r="I16" s="119">
        <v>1</v>
      </c>
      <c r="J16" s="119">
        <v>1.7</v>
      </c>
      <c r="K16" s="119">
        <v>1.2</v>
      </c>
      <c r="L16" s="119">
        <v>3</v>
      </c>
      <c r="M16" s="119">
        <v>2.6415999999999999</v>
      </c>
    </row>
    <row r="17" spans="1:13" ht="12.95" customHeight="1" x14ac:dyDescent="0.2">
      <c r="A17" s="736" t="s">
        <v>800</v>
      </c>
      <c r="B17" s="119">
        <v>4.5229999999999997</v>
      </c>
      <c r="C17" s="119">
        <v>2.0499999999999998</v>
      </c>
      <c r="D17" s="119">
        <v>2.85</v>
      </c>
      <c r="E17" s="119">
        <v>2.7222</v>
      </c>
      <c r="F17" s="119">
        <v>3.7429000000000001</v>
      </c>
      <c r="G17" s="119">
        <v>4.4775</v>
      </c>
      <c r="H17" s="119">
        <v>2.2000000000000002</v>
      </c>
      <c r="I17" s="119">
        <v>1</v>
      </c>
      <c r="J17" s="119">
        <v>0.5</v>
      </c>
      <c r="K17" s="119">
        <v>0.6</v>
      </c>
      <c r="L17" s="119">
        <v>1</v>
      </c>
      <c r="M17" s="119">
        <v>6.1260000000000003</v>
      </c>
    </row>
    <row r="18" spans="1:13" x14ac:dyDescent="0.2">
      <c r="A18" s="736" t="s">
        <v>801</v>
      </c>
      <c r="B18" s="119">
        <v>3.23</v>
      </c>
      <c r="C18" s="119">
        <v>1.1519999999999999</v>
      </c>
      <c r="D18" s="119">
        <v>2.2480000000000002</v>
      </c>
      <c r="E18" s="119">
        <v>5.2831000000000001</v>
      </c>
      <c r="F18" s="119">
        <v>5.8751000000000007</v>
      </c>
      <c r="G18" s="119">
        <v>3.9895999999999998</v>
      </c>
      <c r="H18" s="119">
        <v>3.8</v>
      </c>
      <c r="I18" s="119">
        <v>1.83</v>
      </c>
      <c r="J18" s="119">
        <v>1.8</v>
      </c>
      <c r="K18" s="119">
        <v>2.8</v>
      </c>
      <c r="L18" s="119">
        <v>2.8</v>
      </c>
      <c r="M18" s="119">
        <v>5.2708000000000004</v>
      </c>
    </row>
    <row r="19" spans="1:13" ht="12.95" customHeight="1" x14ac:dyDescent="0.2">
      <c r="A19" s="778" t="s">
        <v>802</v>
      </c>
      <c r="B19" s="119">
        <v>124.4766</v>
      </c>
      <c r="C19" s="119">
        <v>75.333500000000001</v>
      </c>
      <c r="D19" s="119">
        <v>46.578000000000003</v>
      </c>
      <c r="E19" s="119">
        <v>64.191999999999993</v>
      </c>
      <c r="F19" s="119">
        <v>93.913699999999992</v>
      </c>
      <c r="G19" s="119">
        <v>83.564899999999994</v>
      </c>
      <c r="H19" s="119">
        <v>95</v>
      </c>
      <c r="I19" s="119">
        <v>97.2</v>
      </c>
      <c r="J19" s="119">
        <v>98.4</v>
      </c>
      <c r="K19" s="119">
        <v>100.5</v>
      </c>
      <c r="L19" s="119">
        <v>211.5</v>
      </c>
      <c r="M19" s="119">
        <v>201.96960000000001</v>
      </c>
    </row>
    <row r="20" spans="1:13" ht="12.95" customHeight="1" x14ac:dyDescent="0.2">
      <c r="A20" s="779" t="s">
        <v>803</v>
      </c>
      <c r="B20" s="119">
        <v>14582.362800000001</v>
      </c>
      <c r="C20" s="119">
        <v>8148.0352999999996</v>
      </c>
      <c r="D20" s="119">
        <v>4184.5</v>
      </c>
      <c r="E20" s="119">
        <v>4823.5513000000001</v>
      </c>
      <c r="F20" s="119">
        <v>7083.0589</v>
      </c>
      <c r="G20" s="119">
        <v>9424.2466000000004</v>
      </c>
      <c r="H20" s="119">
        <v>10464.6</v>
      </c>
      <c r="I20" s="119">
        <v>10532.8</v>
      </c>
      <c r="J20" s="119">
        <v>9186.6</v>
      </c>
      <c r="K20" s="119">
        <v>11580.7</v>
      </c>
      <c r="L20" s="119">
        <v>12511.9</v>
      </c>
      <c r="M20" s="119">
        <v>12871.357800000002</v>
      </c>
    </row>
    <row r="21" spans="1:13" ht="12.95" customHeight="1" x14ac:dyDescent="0.2">
      <c r="A21" s="779" t="s">
        <v>804</v>
      </c>
      <c r="B21" s="119">
        <v>0.51500000000000001</v>
      </c>
      <c r="C21" s="119">
        <v>0.34799999999999998</v>
      </c>
      <c r="D21" s="119" t="s">
        <v>33</v>
      </c>
      <c r="E21" s="119" t="s">
        <v>33</v>
      </c>
      <c r="F21" s="119">
        <v>0.105</v>
      </c>
      <c r="G21" s="119" t="s">
        <v>33</v>
      </c>
      <c r="H21" s="119" t="s">
        <v>33</v>
      </c>
      <c r="I21" s="119" t="s">
        <v>33</v>
      </c>
      <c r="J21" s="119" t="s">
        <v>33</v>
      </c>
      <c r="K21" s="119" t="s">
        <v>33</v>
      </c>
      <c r="L21" s="119">
        <v>0.1</v>
      </c>
      <c r="M21" s="119" t="s">
        <v>33</v>
      </c>
    </row>
    <row r="22" spans="1:13" ht="12.95" customHeight="1" x14ac:dyDescent="0.2">
      <c r="A22" s="612" t="s">
        <v>805</v>
      </c>
      <c r="B22" s="119">
        <v>395.13509999999997</v>
      </c>
      <c r="C22" s="119">
        <v>255.25720000000001</v>
      </c>
      <c r="D22" s="119">
        <v>220.67400000000001</v>
      </c>
      <c r="E22" s="119">
        <v>400.88579999999996</v>
      </c>
      <c r="F22" s="119">
        <v>723.68550000000005</v>
      </c>
      <c r="G22" s="119">
        <v>879.01440000000002</v>
      </c>
      <c r="H22" s="119">
        <v>833.3</v>
      </c>
      <c r="I22" s="119">
        <v>785.4</v>
      </c>
      <c r="J22" s="119">
        <v>1069.7</v>
      </c>
      <c r="K22" s="119">
        <v>1831.6</v>
      </c>
      <c r="L22" s="119">
        <v>2106.6999999999998</v>
      </c>
      <c r="M22" s="119">
        <v>2520.5108999999998</v>
      </c>
    </row>
    <row r="23" spans="1:13" ht="12.95" customHeight="1" x14ac:dyDescent="0.2">
      <c r="A23" s="779" t="s">
        <v>24</v>
      </c>
      <c r="B23" s="119">
        <v>1191.915</v>
      </c>
      <c r="C23" s="119">
        <v>867.21230000000003</v>
      </c>
      <c r="D23" s="119">
        <v>987.92899999999997</v>
      </c>
      <c r="E23" s="119">
        <v>1525.0615</v>
      </c>
      <c r="F23" s="119">
        <v>2158.0173999999997</v>
      </c>
      <c r="G23" s="119">
        <v>3143.6722999999997</v>
      </c>
      <c r="H23" s="119">
        <v>2536.1</v>
      </c>
      <c r="I23" s="119">
        <v>3102.9</v>
      </c>
      <c r="J23" s="119">
        <v>2462</v>
      </c>
      <c r="K23" s="119">
        <v>2782.5</v>
      </c>
      <c r="L23" s="119">
        <v>3042.8</v>
      </c>
      <c r="M23" s="119">
        <v>2172.8412000000003</v>
      </c>
    </row>
    <row r="24" spans="1:13" s="608" customFormat="1" ht="13.5" customHeight="1" x14ac:dyDescent="0.2">
      <c r="A24" s="780" t="s">
        <v>806</v>
      </c>
      <c r="B24" s="119">
        <v>6487.9501</v>
      </c>
      <c r="C24" s="119">
        <v>3126.5087000000003</v>
      </c>
      <c r="D24" s="119">
        <v>2152.4949999999999</v>
      </c>
      <c r="E24" s="119">
        <v>2774.2678999999998</v>
      </c>
      <c r="F24" s="119">
        <v>3160.7217999999998</v>
      </c>
      <c r="G24" s="119">
        <v>3799.2959999999998</v>
      </c>
      <c r="H24" s="119">
        <v>3234</v>
      </c>
      <c r="I24" s="119">
        <v>4141.5</v>
      </c>
      <c r="J24" s="119">
        <v>4571.6000000000004</v>
      </c>
      <c r="K24" s="119">
        <v>6137</v>
      </c>
      <c r="L24" s="119">
        <v>7725.6</v>
      </c>
      <c r="M24" s="119">
        <v>8914.3004999999994</v>
      </c>
    </row>
    <row r="25" spans="1:13" s="608" customFormat="1" ht="12.95" customHeight="1" x14ac:dyDescent="0.2">
      <c r="A25" s="780" t="s">
        <v>807</v>
      </c>
      <c r="B25" s="119">
        <v>1719.1543999999999</v>
      </c>
      <c r="C25" s="119">
        <v>1398.942</v>
      </c>
      <c r="D25" s="119">
        <v>1298.9090000000001</v>
      </c>
      <c r="E25" s="119">
        <v>1033.5086999999999</v>
      </c>
      <c r="F25" s="119">
        <v>3383.5257000000001</v>
      </c>
      <c r="G25" s="119">
        <v>594.78459999999995</v>
      </c>
      <c r="H25" s="119">
        <v>632.70000000000005</v>
      </c>
      <c r="I25" s="119">
        <v>574.5</v>
      </c>
      <c r="J25" s="119">
        <v>619.1</v>
      </c>
      <c r="K25" s="119">
        <v>955.2</v>
      </c>
      <c r="L25" s="119">
        <v>1747.1</v>
      </c>
      <c r="M25" s="119">
        <v>2080.0886</v>
      </c>
    </row>
    <row r="26" spans="1:13" s="608" customFormat="1" ht="24" customHeight="1" x14ac:dyDescent="0.2">
      <c r="A26" s="781" t="s">
        <v>808</v>
      </c>
      <c r="B26" s="119">
        <v>23.109000000000002</v>
      </c>
      <c r="C26" s="119">
        <v>18.3748</v>
      </c>
      <c r="D26" s="119">
        <v>11.683</v>
      </c>
      <c r="E26" s="119">
        <v>31.330099999999998</v>
      </c>
      <c r="F26" s="119">
        <v>61.012800000000006</v>
      </c>
      <c r="G26" s="119">
        <v>57.635100000000001</v>
      </c>
      <c r="H26" s="119">
        <v>62.7</v>
      </c>
      <c r="I26" s="119">
        <v>54.5</v>
      </c>
      <c r="J26" s="119">
        <v>58.8</v>
      </c>
      <c r="K26" s="119">
        <v>59.6</v>
      </c>
      <c r="L26" s="119">
        <v>63.9</v>
      </c>
      <c r="M26" s="119">
        <v>72.472100000000012</v>
      </c>
    </row>
    <row r="27" spans="1:13" s="608" customFormat="1" ht="12.95" customHeight="1" x14ac:dyDescent="0.2">
      <c r="A27" s="780" t="s">
        <v>753</v>
      </c>
      <c r="B27" s="119">
        <v>5899.5409</v>
      </c>
      <c r="C27" s="119">
        <v>4350.2914000000001</v>
      </c>
      <c r="D27" s="119">
        <v>4343.4870000000001</v>
      </c>
      <c r="E27" s="119">
        <v>6416.1484</v>
      </c>
      <c r="F27" s="119">
        <v>6311.5607</v>
      </c>
      <c r="G27" s="119">
        <v>11454.4656</v>
      </c>
      <c r="H27" s="119">
        <v>12575.9</v>
      </c>
      <c r="I27" s="119">
        <v>17085.099999999999</v>
      </c>
      <c r="J27" s="119">
        <v>20495.400000000001</v>
      </c>
      <c r="K27" s="119">
        <v>26392.3</v>
      </c>
      <c r="L27" s="119">
        <v>37140.9</v>
      </c>
      <c r="M27" s="119">
        <v>56744.326300000001</v>
      </c>
    </row>
    <row r="28" spans="1:13" s="608" customFormat="1" ht="12.95" customHeight="1" x14ac:dyDescent="0.2">
      <c r="A28" s="782" t="s">
        <v>809</v>
      </c>
      <c r="B28" s="119">
        <v>4612.2210999999998</v>
      </c>
      <c r="C28" s="119">
        <v>3697.9348999999997</v>
      </c>
      <c r="D28" s="119">
        <v>3927.047</v>
      </c>
      <c r="E28" s="119">
        <v>6081.6207000000004</v>
      </c>
      <c r="F28" s="119">
        <v>5751.7683999999999</v>
      </c>
      <c r="G28" s="119">
        <v>8555.0424999999996</v>
      </c>
      <c r="H28" s="119">
        <v>8771.2999999999993</v>
      </c>
      <c r="I28" s="119">
        <v>14211.3</v>
      </c>
      <c r="J28" s="119">
        <v>19011.7</v>
      </c>
      <c r="K28" s="119">
        <v>24482</v>
      </c>
      <c r="L28" s="119">
        <v>35010.199999999997</v>
      </c>
      <c r="M28" s="119">
        <v>53117.887700000007</v>
      </c>
    </row>
    <row r="29" spans="1:13" s="608" customFormat="1" ht="7.5" customHeight="1" thickBot="1" x14ac:dyDescent="0.25">
      <c r="A29" s="783"/>
      <c r="B29" s="784"/>
      <c r="C29" s="784"/>
      <c r="D29" s="784"/>
      <c r="E29" s="784"/>
      <c r="F29" s="784"/>
      <c r="G29" s="784"/>
      <c r="H29" s="784"/>
      <c r="I29" s="784"/>
      <c r="J29" s="784"/>
      <c r="K29" s="784"/>
      <c r="L29" s="784"/>
      <c r="M29" s="784"/>
    </row>
    <row r="30" spans="1:13" ht="12.95" customHeight="1" x14ac:dyDescent="0.2">
      <c r="A30" s="612"/>
    </row>
    <row r="31" spans="1:13" ht="12.95" customHeight="1" x14ac:dyDescent="0.2">
      <c r="A31" s="612"/>
    </row>
    <row r="32" spans="1:13" ht="12.95" customHeight="1" x14ac:dyDescent="0.2">
      <c r="A32" s="612"/>
    </row>
    <row r="33" spans="1:13" ht="18" customHeight="1" x14ac:dyDescent="0.2">
      <c r="A33" s="769" t="s">
        <v>1456</v>
      </c>
      <c r="B33" s="599"/>
      <c r="C33" s="599"/>
      <c r="D33" s="599"/>
      <c r="E33" s="599"/>
      <c r="F33" s="599"/>
      <c r="G33" s="599"/>
      <c r="H33" s="599"/>
      <c r="I33" s="599"/>
      <c r="J33" s="599"/>
      <c r="K33" s="599"/>
      <c r="L33" s="599"/>
      <c r="M33" s="599"/>
    </row>
    <row r="34" spans="1:13" ht="18" customHeight="1" thickBot="1" x14ac:dyDescent="0.25">
      <c r="A34" s="740" t="s">
        <v>810</v>
      </c>
    </row>
    <row r="35" spans="1:13" ht="18" customHeight="1" thickBot="1" x14ac:dyDescent="0.25">
      <c r="A35" s="652"/>
      <c r="B35" s="616">
        <v>2014</v>
      </c>
      <c r="C35" s="616">
        <v>2015</v>
      </c>
      <c r="D35" s="616">
        <v>2016</v>
      </c>
      <c r="E35" s="616">
        <v>2017</v>
      </c>
      <c r="F35" s="616">
        <v>2018</v>
      </c>
      <c r="G35" s="616">
        <v>2019</v>
      </c>
      <c r="H35" s="616">
        <v>2020</v>
      </c>
      <c r="I35" s="616">
        <v>2021</v>
      </c>
      <c r="J35" s="616">
        <v>2022</v>
      </c>
      <c r="K35" s="616">
        <v>2023</v>
      </c>
      <c r="L35" s="616">
        <v>2024</v>
      </c>
      <c r="M35" s="616">
        <v>2025</v>
      </c>
    </row>
    <row r="36" spans="1:13" x14ac:dyDescent="0.2">
      <c r="A36" s="130"/>
    </row>
    <row r="37" spans="1:13" x14ac:dyDescent="0.2">
      <c r="A37" s="767" t="s">
        <v>790</v>
      </c>
      <c r="B37" s="120">
        <v>456.58699999999999</v>
      </c>
      <c r="C37" s="120">
        <v>333.65800000000002</v>
      </c>
      <c r="D37" s="120">
        <v>239.41300000000001</v>
      </c>
      <c r="E37" s="120">
        <v>307.99700000000001</v>
      </c>
      <c r="F37" s="120">
        <v>481.89499999999998</v>
      </c>
      <c r="G37" s="120">
        <v>624.46</v>
      </c>
      <c r="H37" s="120">
        <v>706.61</v>
      </c>
      <c r="I37" s="120">
        <v>644.55200000000002</v>
      </c>
      <c r="J37" s="120">
        <v>672</v>
      </c>
      <c r="K37" s="120">
        <v>739.6</v>
      </c>
      <c r="L37" s="120">
        <v>1114.9000000000001</v>
      </c>
      <c r="M37" s="120">
        <v>1685.5909999999999</v>
      </c>
    </row>
    <row r="38" spans="1:13" ht="24" x14ac:dyDescent="0.2">
      <c r="A38" s="736" t="s">
        <v>791</v>
      </c>
      <c r="B38" s="120"/>
      <c r="C38" s="120"/>
      <c r="D38" s="120"/>
      <c r="E38" s="120"/>
      <c r="F38" s="120"/>
      <c r="G38" s="120"/>
      <c r="H38" s="120"/>
      <c r="I38" s="120"/>
      <c r="J38" s="120"/>
      <c r="K38" s="120"/>
      <c r="L38" s="120"/>
      <c r="M38" s="120"/>
    </row>
    <row r="39" spans="1:13" x14ac:dyDescent="0.2">
      <c r="A39" s="179" t="s">
        <v>792</v>
      </c>
      <c r="B39" s="119">
        <v>2.8969999999999998</v>
      </c>
      <c r="C39" s="119">
        <v>2.3849999999999998</v>
      </c>
      <c r="D39" s="119">
        <v>1.5620000000000001</v>
      </c>
      <c r="E39" s="119">
        <v>2.492</v>
      </c>
      <c r="F39" s="119">
        <v>4.266</v>
      </c>
      <c r="G39" s="119">
        <v>20.265000000000001</v>
      </c>
      <c r="H39" s="119">
        <v>19.666</v>
      </c>
      <c r="I39" s="119">
        <v>12.506</v>
      </c>
      <c r="J39" s="119">
        <v>11.8</v>
      </c>
      <c r="K39" s="119">
        <v>14</v>
      </c>
      <c r="L39" s="119">
        <v>10</v>
      </c>
      <c r="M39" s="119">
        <v>5.0540000000000003</v>
      </c>
    </row>
    <row r="40" spans="1:13" x14ac:dyDescent="0.2">
      <c r="A40" s="179" t="s">
        <v>488</v>
      </c>
      <c r="B40" s="119"/>
      <c r="C40" s="119"/>
      <c r="D40" s="119"/>
      <c r="E40" s="119"/>
      <c r="F40" s="119"/>
      <c r="G40" s="119"/>
      <c r="H40" s="119"/>
      <c r="I40" s="119"/>
      <c r="J40" s="119"/>
      <c r="K40" s="119"/>
      <c r="L40" s="119"/>
      <c r="M40" s="119"/>
    </row>
    <row r="41" spans="1:13" x14ac:dyDescent="0.2">
      <c r="A41" s="785" t="s">
        <v>794</v>
      </c>
      <c r="B41" s="119">
        <v>0.56499999999999995</v>
      </c>
      <c r="C41" s="119">
        <v>0.498</v>
      </c>
      <c r="D41" s="119">
        <v>0.26900000000000002</v>
      </c>
      <c r="E41" s="119">
        <v>0.33200000000000002</v>
      </c>
      <c r="F41" s="119">
        <v>0.42799999999999999</v>
      </c>
      <c r="G41" s="119">
        <v>16.486000000000001</v>
      </c>
      <c r="H41" s="119">
        <v>16.135999999999999</v>
      </c>
      <c r="I41" s="119">
        <v>10.048999999999999</v>
      </c>
      <c r="J41" s="119">
        <v>10</v>
      </c>
      <c r="K41" s="119">
        <v>12.3</v>
      </c>
      <c r="L41" s="119">
        <v>7.6</v>
      </c>
      <c r="M41" s="119">
        <v>3.294</v>
      </c>
    </row>
    <row r="42" spans="1:13" x14ac:dyDescent="0.2">
      <c r="A42" s="785" t="s">
        <v>795</v>
      </c>
      <c r="B42" s="119">
        <v>0.41499999999999998</v>
      </c>
      <c r="C42" s="119">
        <v>0.45</v>
      </c>
      <c r="D42" s="119">
        <v>0.185</v>
      </c>
      <c r="E42" s="119">
        <v>0.63400000000000001</v>
      </c>
      <c r="F42" s="119">
        <v>1.3440000000000001</v>
      </c>
      <c r="G42" s="119">
        <v>1.4690000000000001</v>
      </c>
      <c r="H42" s="119">
        <v>1.4730000000000001</v>
      </c>
      <c r="I42" s="119">
        <v>0.70099999999999996</v>
      </c>
      <c r="J42" s="119">
        <v>0.5</v>
      </c>
      <c r="K42" s="119">
        <v>0.5</v>
      </c>
      <c r="L42" s="119">
        <v>0.3</v>
      </c>
      <c r="M42" s="119">
        <v>0.122</v>
      </c>
    </row>
    <row r="43" spans="1:13" x14ac:dyDescent="0.2">
      <c r="A43" s="785" t="s">
        <v>796</v>
      </c>
      <c r="B43" s="119">
        <v>9.6000000000000002E-2</v>
      </c>
      <c r="C43" s="119">
        <v>0.111</v>
      </c>
      <c r="D43" s="119">
        <v>6.0999999999999999E-2</v>
      </c>
      <c r="E43" s="119">
        <v>0.155</v>
      </c>
      <c r="F43" s="119">
        <v>0.249</v>
      </c>
      <c r="G43" s="119">
        <v>0.308</v>
      </c>
      <c r="H43" s="119">
        <v>0.25700000000000001</v>
      </c>
      <c r="I43" s="119">
        <v>0.188</v>
      </c>
      <c r="J43" s="119">
        <v>0.1</v>
      </c>
      <c r="K43" s="119">
        <v>0.1</v>
      </c>
      <c r="L43" s="119">
        <v>0.1</v>
      </c>
      <c r="M43" s="119">
        <v>6.0999999999999999E-2</v>
      </c>
    </row>
    <row r="44" spans="1:13" x14ac:dyDescent="0.2">
      <c r="A44" s="779" t="s">
        <v>803</v>
      </c>
      <c r="B44" s="119">
        <v>237.71600000000001</v>
      </c>
      <c r="C44" s="119">
        <v>161.53100000000001</v>
      </c>
      <c r="D44" s="119">
        <v>80.811999999999998</v>
      </c>
      <c r="E44" s="119">
        <v>87.960999999999999</v>
      </c>
      <c r="F44" s="119">
        <v>161.37200000000001</v>
      </c>
      <c r="G44" s="119">
        <v>210.291</v>
      </c>
      <c r="H44" s="119">
        <v>231.51300000000001</v>
      </c>
      <c r="I44" s="119">
        <v>158.233</v>
      </c>
      <c r="J44" s="119">
        <v>122.8</v>
      </c>
      <c r="K44" s="119">
        <v>130.80000000000001</v>
      </c>
      <c r="L44" s="119">
        <v>123.24</v>
      </c>
      <c r="M44" s="119">
        <v>102.997</v>
      </c>
    </row>
    <row r="45" spans="1:13" x14ac:dyDescent="0.2">
      <c r="A45" s="779" t="s">
        <v>804</v>
      </c>
      <c r="B45" s="119">
        <v>0</v>
      </c>
      <c r="C45" s="119">
        <v>0</v>
      </c>
      <c r="D45" s="119" t="s">
        <v>33</v>
      </c>
      <c r="E45" s="119" t="s">
        <v>33</v>
      </c>
      <c r="F45" s="119">
        <v>3.0000000000000001E-3</v>
      </c>
      <c r="G45" s="119" t="s">
        <v>33</v>
      </c>
      <c r="H45" s="119" t="s">
        <v>33</v>
      </c>
      <c r="I45" s="119" t="s">
        <v>33</v>
      </c>
      <c r="J45" s="119" t="s">
        <v>33</v>
      </c>
      <c r="K45" s="119" t="s">
        <v>33</v>
      </c>
      <c r="L45" s="119">
        <v>0</v>
      </c>
      <c r="M45" s="119" t="s">
        <v>33</v>
      </c>
    </row>
    <row r="46" spans="1:13" x14ac:dyDescent="0.2">
      <c r="A46" s="612" t="s">
        <v>805</v>
      </c>
      <c r="B46" s="119">
        <v>3.952</v>
      </c>
      <c r="C46" s="119">
        <v>3.4630000000000001</v>
      </c>
      <c r="D46" s="119">
        <v>3.335</v>
      </c>
      <c r="E46" s="119">
        <v>6.22</v>
      </c>
      <c r="F46" s="119">
        <v>16.234999999999999</v>
      </c>
      <c r="G46" s="119">
        <v>16.949000000000002</v>
      </c>
      <c r="H46" s="119">
        <v>18.463999999999999</v>
      </c>
      <c r="I46" s="119">
        <v>9.5329999999999995</v>
      </c>
      <c r="J46" s="119">
        <v>10</v>
      </c>
      <c r="K46" s="119">
        <v>11</v>
      </c>
      <c r="L46" s="119">
        <v>9.1</v>
      </c>
      <c r="M46" s="119">
        <v>6.4690000000000003</v>
      </c>
    </row>
    <row r="47" spans="1:13" x14ac:dyDescent="0.2">
      <c r="A47" s="779" t="s">
        <v>24</v>
      </c>
      <c r="B47" s="119">
        <v>13.728</v>
      </c>
      <c r="C47" s="119">
        <v>11.707000000000001</v>
      </c>
      <c r="D47" s="119">
        <v>13.787000000000001</v>
      </c>
      <c r="E47" s="119">
        <v>21.831</v>
      </c>
      <c r="F47" s="119">
        <v>36.033000000000001</v>
      </c>
      <c r="G47" s="119">
        <v>45.133000000000003</v>
      </c>
      <c r="H47" s="119">
        <v>37.152000000000001</v>
      </c>
      <c r="I47" s="119">
        <v>28.898</v>
      </c>
      <c r="J47" s="119">
        <v>19.100000000000001</v>
      </c>
      <c r="K47" s="119">
        <v>18.195</v>
      </c>
      <c r="L47" s="119">
        <v>15.904999999999999</v>
      </c>
      <c r="M47" s="119">
        <v>8.8960000000000008</v>
      </c>
    </row>
    <row r="48" spans="1:13" x14ac:dyDescent="0.2">
      <c r="A48" s="780" t="s">
        <v>806</v>
      </c>
      <c r="B48" s="119">
        <v>64.287999999999997</v>
      </c>
      <c r="C48" s="119">
        <v>36.593000000000004</v>
      </c>
      <c r="D48" s="119">
        <v>24.707999999999998</v>
      </c>
      <c r="E48" s="119">
        <v>26.744</v>
      </c>
      <c r="F48" s="119">
        <v>36.655000000000001</v>
      </c>
      <c r="G48" s="119">
        <v>44.862000000000002</v>
      </c>
      <c r="H48" s="119">
        <v>44.573999999999998</v>
      </c>
      <c r="I48" s="119">
        <v>40.813000000000002</v>
      </c>
      <c r="J48" s="119">
        <v>38.700000000000003</v>
      </c>
      <c r="K48" s="119">
        <v>40</v>
      </c>
      <c r="L48" s="119">
        <v>41.045000000000002</v>
      </c>
      <c r="M48" s="119">
        <v>33.064</v>
      </c>
    </row>
    <row r="49" spans="1:13" x14ac:dyDescent="0.2">
      <c r="A49" s="780" t="s">
        <v>807</v>
      </c>
      <c r="B49" s="119">
        <v>35.113</v>
      </c>
      <c r="C49" s="119">
        <v>34.47</v>
      </c>
      <c r="D49" s="119">
        <v>29.594999999999999</v>
      </c>
      <c r="E49" s="119">
        <v>19.917999999999999</v>
      </c>
      <c r="F49" s="119">
        <v>90.51</v>
      </c>
      <c r="G49" s="119">
        <v>8.7569999999999997</v>
      </c>
      <c r="H49" s="119">
        <v>9.2029999999999994</v>
      </c>
      <c r="I49" s="119">
        <v>5.5629999999999997</v>
      </c>
      <c r="J49" s="119">
        <v>6.2</v>
      </c>
      <c r="K49" s="119">
        <v>8</v>
      </c>
      <c r="L49" s="119">
        <v>8.9</v>
      </c>
      <c r="M49" s="119">
        <v>6.9640000000000004</v>
      </c>
    </row>
    <row r="50" spans="1:13" ht="24" x14ac:dyDescent="0.2">
      <c r="A50" s="781" t="s">
        <v>811</v>
      </c>
      <c r="B50" s="119">
        <v>0.4</v>
      </c>
      <c r="C50" s="119">
        <v>0.3</v>
      </c>
      <c r="D50" s="119">
        <v>0.2</v>
      </c>
      <c r="E50" s="119">
        <v>0.67700000000000005</v>
      </c>
      <c r="F50" s="119">
        <v>1.704</v>
      </c>
      <c r="G50" s="119">
        <v>1.536</v>
      </c>
      <c r="H50" s="119">
        <v>1.6679999999999999</v>
      </c>
      <c r="I50" s="119">
        <v>1.034</v>
      </c>
      <c r="J50" s="119">
        <v>1</v>
      </c>
      <c r="K50" s="119">
        <v>1</v>
      </c>
      <c r="L50" s="119">
        <v>1</v>
      </c>
      <c r="M50" s="119">
        <v>0.91100000000000003</v>
      </c>
    </row>
    <row r="51" spans="1:13" x14ac:dyDescent="0.2">
      <c r="A51" s="780" t="s">
        <v>753</v>
      </c>
      <c r="B51" s="119">
        <v>98.53</v>
      </c>
      <c r="C51" s="119">
        <v>83.194000000000003</v>
      </c>
      <c r="D51" s="119">
        <v>85.373000000000005</v>
      </c>
      <c r="E51" s="119">
        <v>142.154</v>
      </c>
      <c r="F51" s="119">
        <v>135.11699999999999</v>
      </c>
      <c r="G51" s="119">
        <v>276.66699999999997</v>
      </c>
      <c r="H51" s="119">
        <v>344.37</v>
      </c>
      <c r="I51" s="119">
        <v>387.97199999999998</v>
      </c>
      <c r="J51" s="119">
        <v>462.4</v>
      </c>
      <c r="K51" s="119">
        <v>516.70000000000005</v>
      </c>
      <c r="L51" s="119">
        <v>905.7</v>
      </c>
      <c r="M51" s="119">
        <v>1521.2360000000001</v>
      </c>
    </row>
    <row r="52" spans="1:13" x14ac:dyDescent="0.2">
      <c r="A52" s="782" t="s">
        <v>809</v>
      </c>
      <c r="B52" s="119">
        <v>85.915999999999997</v>
      </c>
      <c r="C52" s="119">
        <v>75.372</v>
      </c>
      <c r="D52" s="119">
        <v>82.215999999999994</v>
      </c>
      <c r="E52" s="119">
        <v>139.02099999999999</v>
      </c>
      <c r="F52" s="119">
        <v>126.563</v>
      </c>
      <c r="G52" s="119">
        <v>181.447</v>
      </c>
      <c r="H52" s="119">
        <v>247.059</v>
      </c>
      <c r="I52" s="119">
        <v>346.59699999999998</v>
      </c>
      <c r="J52" s="119">
        <v>451</v>
      </c>
      <c r="K52" s="119">
        <v>507.4</v>
      </c>
      <c r="L52" s="119">
        <v>899.5</v>
      </c>
      <c r="M52" s="119">
        <v>1512.172</v>
      </c>
    </row>
    <row r="53" spans="1:13" ht="6.4" customHeight="1" thickBot="1" x14ac:dyDescent="0.25">
      <c r="A53" s="783"/>
      <c r="B53" s="784"/>
      <c r="C53" s="784"/>
      <c r="D53" s="784"/>
      <c r="E53" s="784"/>
      <c r="F53" s="784"/>
      <c r="G53" s="784"/>
      <c r="H53" s="784"/>
      <c r="I53" s="784"/>
      <c r="J53" s="784"/>
      <c r="K53" s="784"/>
      <c r="L53" s="784"/>
      <c r="M53" s="784"/>
    </row>
    <row r="54" spans="1:13" x14ac:dyDescent="0.2">
      <c r="A54" s="612"/>
    </row>
  </sheetData>
  <hyperlinks>
    <hyperlink ref="A1" location="Мазмуну!A1" display="МАЗМУНУНА  кайтуу" xr:uid="{00000000-0004-0000-AA00-000000000000}"/>
  </hyperlinks>
  <pageMargins left="0.7" right="0.7" top="0.75" bottom="0.75" header="0.3" footer="0.3"/>
  <pageSetup paperSize="9"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A1:M92"/>
  <sheetViews>
    <sheetView workbookViewId="0">
      <selection activeCell="M42" sqref="M42"/>
    </sheetView>
  </sheetViews>
  <sheetFormatPr defaultColWidth="9.140625" defaultRowHeight="12.75" x14ac:dyDescent="0.2"/>
  <cols>
    <col min="1" max="1" width="41.5703125" style="117" customWidth="1"/>
    <col min="2" max="2" width="9.140625" style="117" hidden="1" customWidth="1"/>
    <col min="3" max="6" width="8.85546875" style="117" hidden="1" customWidth="1"/>
    <col min="7" max="8" width="9.7109375" style="117" hidden="1" customWidth="1"/>
    <col min="9" max="10" width="9.7109375" style="117" customWidth="1"/>
    <col min="11" max="12" width="9.7109375" style="691" customWidth="1"/>
    <col min="13" max="13" width="10.140625" style="691" customWidth="1"/>
    <col min="14" max="216" width="9.140625" style="117"/>
    <col min="217" max="217" width="40.85546875" style="117" customWidth="1"/>
    <col min="218" max="242" width="0" style="117" hidden="1" customWidth="1"/>
    <col min="243" max="243" width="9.140625" style="117"/>
    <col min="244" max="244" width="0" style="117" hidden="1" customWidth="1"/>
    <col min="245" max="245" width="9.140625" style="117"/>
    <col min="246" max="246" width="0" style="117" hidden="1" customWidth="1"/>
    <col min="247" max="247" width="9.140625" style="117"/>
    <col min="248" max="248" width="0" style="117" hidden="1" customWidth="1"/>
    <col min="249" max="249" width="9.140625" style="117"/>
    <col min="250" max="250" width="0" style="117" hidden="1" customWidth="1"/>
    <col min="251" max="472" width="9.140625" style="117"/>
    <col min="473" max="473" width="40.85546875" style="117" customWidth="1"/>
    <col min="474" max="498" width="0" style="117" hidden="1" customWidth="1"/>
    <col min="499" max="499" width="9.140625" style="117"/>
    <col min="500" max="500" width="0" style="117" hidden="1" customWidth="1"/>
    <col min="501" max="501" width="9.140625" style="117"/>
    <col min="502" max="502" width="0" style="117" hidden="1" customWidth="1"/>
    <col min="503" max="503" width="9.140625" style="117"/>
    <col min="504" max="504" width="0" style="117" hidden="1" customWidth="1"/>
    <col min="505" max="505" width="9.140625" style="117"/>
    <col min="506" max="506" width="0" style="117" hidden="1" customWidth="1"/>
    <col min="507" max="728" width="9.140625" style="117"/>
    <col min="729" max="729" width="40.85546875" style="117" customWidth="1"/>
    <col min="730" max="754" width="0" style="117" hidden="1" customWidth="1"/>
    <col min="755" max="755" width="9.140625" style="117"/>
    <col min="756" max="756" width="0" style="117" hidden="1" customWidth="1"/>
    <col min="757" max="757" width="9.140625" style="117"/>
    <col min="758" max="758" width="0" style="117" hidden="1" customWidth="1"/>
    <col min="759" max="759" width="9.140625" style="117"/>
    <col min="760" max="760" width="0" style="117" hidden="1" customWidth="1"/>
    <col min="761" max="761" width="9.140625" style="117"/>
    <col min="762" max="762" width="0" style="117" hidden="1" customWidth="1"/>
    <col min="763" max="984" width="9.140625" style="117"/>
    <col min="985" max="985" width="40.85546875" style="117" customWidth="1"/>
    <col min="986" max="1010" width="0" style="117" hidden="1" customWidth="1"/>
    <col min="1011" max="1011" width="9.140625" style="117"/>
    <col min="1012" max="1012" width="0" style="117" hidden="1" customWidth="1"/>
    <col min="1013" max="1013" width="9.140625" style="117"/>
    <col min="1014" max="1014" width="0" style="117" hidden="1" customWidth="1"/>
    <col min="1015" max="1015" width="9.140625" style="117"/>
    <col min="1016" max="1016" width="0" style="117" hidden="1" customWidth="1"/>
    <col min="1017" max="1017" width="9.140625" style="117"/>
    <col min="1018" max="1018" width="0" style="117" hidden="1" customWidth="1"/>
    <col min="1019" max="1240" width="9.140625" style="117"/>
    <col min="1241" max="1241" width="40.85546875" style="117" customWidth="1"/>
    <col min="1242" max="1266" width="0" style="117" hidden="1" customWidth="1"/>
    <col min="1267" max="1267" width="9.140625" style="117"/>
    <col min="1268" max="1268" width="0" style="117" hidden="1" customWidth="1"/>
    <col min="1269" max="1269" width="9.140625" style="117"/>
    <col min="1270" max="1270" width="0" style="117" hidden="1" customWidth="1"/>
    <col min="1271" max="1271" width="9.140625" style="117"/>
    <col min="1272" max="1272" width="0" style="117" hidden="1" customWidth="1"/>
    <col min="1273" max="1273" width="9.140625" style="117"/>
    <col min="1274" max="1274" width="0" style="117" hidden="1" customWidth="1"/>
    <col min="1275" max="1496" width="9.140625" style="117"/>
    <col min="1497" max="1497" width="40.85546875" style="117" customWidth="1"/>
    <col min="1498" max="1522" width="0" style="117" hidden="1" customWidth="1"/>
    <col min="1523" max="1523" width="9.140625" style="117"/>
    <col min="1524" max="1524" width="0" style="117" hidden="1" customWidth="1"/>
    <col min="1525" max="1525" width="9.140625" style="117"/>
    <col min="1526" max="1526" width="0" style="117" hidden="1" customWidth="1"/>
    <col min="1527" max="1527" width="9.140625" style="117"/>
    <col min="1528" max="1528" width="0" style="117" hidden="1" customWidth="1"/>
    <col min="1529" max="1529" width="9.140625" style="117"/>
    <col min="1530" max="1530" width="0" style="117" hidden="1" customWidth="1"/>
    <col min="1531" max="1752" width="9.140625" style="117"/>
    <col min="1753" max="1753" width="40.85546875" style="117" customWidth="1"/>
    <col min="1754" max="1778" width="0" style="117" hidden="1" customWidth="1"/>
    <col min="1779" max="1779" width="9.140625" style="117"/>
    <col min="1780" max="1780" width="0" style="117" hidden="1" customWidth="1"/>
    <col min="1781" max="1781" width="9.140625" style="117"/>
    <col min="1782" max="1782" width="0" style="117" hidden="1" customWidth="1"/>
    <col min="1783" max="1783" width="9.140625" style="117"/>
    <col min="1784" max="1784" width="0" style="117" hidden="1" customWidth="1"/>
    <col min="1785" max="1785" width="9.140625" style="117"/>
    <col min="1786" max="1786" width="0" style="117" hidden="1" customWidth="1"/>
    <col min="1787" max="2008" width="9.140625" style="117"/>
    <col min="2009" max="2009" width="40.85546875" style="117" customWidth="1"/>
    <col min="2010" max="2034" width="0" style="117" hidden="1" customWidth="1"/>
    <col min="2035" max="2035" width="9.140625" style="117"/>
    <col min="2036" max="2036" width="0" style="117" hidden="1" customWidth="1"/>
    <col min="2037" max="2037" width="9.140625" style="117"/>
    <col min="2038" max="2038" width="0" style="117" hidden="1" customWidth="1"/>
    <col min="2039" max="2039" width="9.140625" style="117"/>
    <col min="2040" max="2040" width="0" style="117" hidden="1" customWidth="1"/>
    <col min="2041" max="2041" width="9.140625" style="117"/>
    <col min="2042" max="2042" width="0" style="117" hidden="1" customWidth="1"/>
    <col min="2043" max="2264" width="9.140625" style="117"/>
    <col min="2265" max="2265" width="40.85546875" style="117" customWidth="1"/>
    <col min="2266" max="2290" width="0" style="117" hidden="1" customWidth="1"/>
    <col min="2291" max="2291" width="9.140625" style="117"/>
    <col min="2292" max="2292" width="0" style="117" hidden="1" customWidth="1"/>
    <col min="2293" max="2293" width="9.140625" style="117"/>
    <col min="2294" max="2294" width="0" style="117" hidden="1" customWidth="1"/>
    <col min="2295" max="2295" width="9.140625" style="117"/>
    <col min="2296" max="2296" width="0" style="117" hidden="1" customWidth="1"/>
    <col min="2297" max="2297" width="9.140625" style="117"/>
    <col min="2298" max="2298" width="0" style="117" hidden="1" customWidth="1"/>
    <col min="2299" max="2520" width="9.140625" style="117"/>
    <col min="2521" max="2521" width="40.85546875" style="117" customWidth="1"/>
    <col min="2522" max="2546" width="0" style="117" hidden="1" customWidth="1"/>
    <col min="2547" max="2547" width="9.140625" style="117"/>
    <col min="2548" max="2548" width="0" style="117" hidden="1" customWidth="1"/>
    <col min="2549" max="2549" width="9.140625" style="117"/>
    <col min="2550" max="2550" width="0" style="117" hidden="1" customWidth="1"/>
    <col min="2551" max="2551" width="9.140625" style="117"/>
    <col min="2552" max="2552" width="0" style="117" hidden="1" customWidth="1"/>
    <col min="2553" max="2553" width="9.140625" style="117"/>
    <col min="2554" max="2554" width="0" style="117" hidden="1" customWidth="1"/>
    <col min="2555" max="2776" width="9.140625" style="117"/>
    <col min="2777" max="2777" width="40.85546875" style="117" customWidth="1"/>
    <col min="2778" max="2802" width="0" style="117" hidden="1" customWidth="1"/>
    <col min="2803" max="2803" width="9.140625" style="117"/>
    <col min="2804" max="2804" width="0" style="117" hidden="1" customWidth="1"/>
    <col min="2805" max="2805" width="9.140625" style="117"/>
    <col min="2806" max="2806" width="0" style="117" hidden="1" customWidth="1"/>
    <col min="2807" max="2807" width="9.140625" style="117"/>
    <col min="2808" max="2808" width="0" style="117" hidden="1" customWidth="1"/>
    <col min="2809" max="2809" width="9.140625" style="117"/>
    <col min="2810" max="2810" width="0" style="117" hidden="1" customWidth="1"/>
    <col min="2811" max="3032" width="9.140625" style="117"/>
    <col min="3033" max="3033" width="40.85546875" style="117" customWidth="1"/>
    <col min="3034" max="3058" width="0" style="117" hidden="1" customWidth="1"/>
    <col min="3059" max="3059" width="9.140625" style="117"/>
    <col min="3060" max="3060" width="0" style="117" hidden="1" customWidth="1"/>
    <col min="3061" max="3061" width="9.140625" style="117"/>
    <col min="3062" max="3062" width="0" style="117" hidden="1" customWidth="1"/>
    <col min="3063" max="3063" width="9.140625" style="117"/>
    <col min="3064" max="3064" width="0" style="117" hidden="1" customWidth="1"/>
    <col min="3065" max="3065" width="9.140625" style="117"/>
    <col min="3066" max="3066" width="0" style="117" hidden="1" customWidth="1"/>
    <col min="3067" max="3288" width="9.140625" style="117"/>
    <col min="3289" max="3289" width="40.85546875" style="117" customWidth="1"/>
    <col min="3290" max="3314" width="0" style="117" hidden="1" customWidth="1"/>
    <col min="3315" max="3315" width="9.140625" style="117"/>
    <col min="3316" max="3316" width="0" style="117" hidden="1" customWidth="1"/>
    <col min="3317" max="3317" width="9.140625" style="117"/>
    <col min="3318" max="3318" width="0" style="117" hidden="1" customWidth="1"/>
    <col min="3319" max="3319" width="9.140625" style="117"/>
    <col min="3320" max="3320" width="0" style="117" hidden="1" customWidth="1"/>
    <col min="3321" max="3321" width="9.140625" style="117"/>
    <col min="3322" max="3322" width="0" style="117" hidden="1" customWidth="1"/>
    <col min="3323" max="3544" width="9.140625" style="117"/>
    <col min="3545" max="3545" width="40.85546875" style="117" customWidth="1"/>
    <col min="3546" max="3570" width="0" style="117" hidden="1" customWidth="1"/>
    <col min="3571" max="3571" width="9.140625" style="117"/>
    <col min="3572" max="3572" width="0" style="117" hidden="1" customWidth="1"/>
    <col min="3573" max="3573" width="9.140625" style="117"/>
    <col min="3574" max="3574" width="0" style="117" hidden="1" customWidth="1"/>
    <col min="3575" max="3575" width="9.140625" style="117"/>
    <col min="3576" max="3576" width="0" style="117" hidden="1" customWidth="1"/>
    <col min="3577" max="3577" width="9.140625" style="117"/>
    <col min="3578" max="3578" width="0" style="117" hidden="1" customWidth="1"/>
    <col min="3579" max="3800" width="9.140625" style="117"/>
    <col min="3801" max="3801" width="40.85546875" style="117" customWidth="1"/>
    <col min="3802" max="3826" width="0" style="117" hidden="1" customWidth="1"/>
    <col min="3827" max="3827" width="9.140625" style="117"/>
    <col min="3828" max="3828" width="0" style="117" hidden="1" customWidth="1"/>
    <col min="3829" max="3829" width="9.140625" style="117"/>
    <col min="3830" max="3830" width="0" style="117" hidden="1" customWidth="1"/>
    <col min="3831" max="3831" width="9.140625" style="117"/>
    <col min="3832" max="3832" width="0" style="117" hidden="1" customWidth="1"/>
    <col min="3833" max="3833" width="9.140625" style="117"/>
    <col min="3834" max="3834" width="0" style="117" hidden="1" customWidth="1"/>
    <col min="3835" max="4056" width="9.140625" style="117"/>
    <col min="4057" max="4057" width="40.85546875" style="117" customWidth="1"/>
    <col min="4058" max="4082" width="0" style="117" hidden="1" customWidth="1"/>
    <col min="4083" max="4083" width="9.140625" style="117"/>
    <col min="4084" max="4084" width="0" style="117" hidden="1" customWidth="1"/>
    <col min="4085" max="4085" width="9.140625" style="117"/>
    <col min="4086" max="4086" width="0" style="117" hidden="1" customWidth="1"/>
    <col min="4087" max="4087" width="9.140625" style="117"/>
    <col min="4088" max="4088" width="0" style="117" hidden="1" customWidth="1"/>
    <col min="4089" max="4089" width="9.140625" style="117"/>
    <col min="4090" max="4090" width="0" style="117" hidden="1" customWidth="1"/>
    <col min="4091" max="4312" width="9.140625" style="117"/>
    <col min="4313" max="4313" width="40.85546875" style="117" customWidth="1"/>
    <col min="4314" max="4338" width="0" style="117" hidden="1" customWidth="1"/>
    <col min="4339" max="4339" width="9.140625" style="117"/>
    <col min="4340" max="4340" width="0" style="117" hidden="1" customWidth="1"/>
    <col min="4341" max="4341" width="9.140625" style="117"/>
    <col min="4342" max="4342" width="0" style="117" hidden="1" customWidth="1"/>
    <col min="4343" max="4343" width="9.140625" style="117"/>
    <col min="4344" max="4344" width="0" style="117" hidden="1" customWidth="1"/>
    <col min="4345" max="4345" width="9.140625" style="117"/>
    <col min="4346" max="4346" width="0" style="117" hidden="1" customWidth="1"/>
    <col min="4347" max="4568" width="9.140625" style="117"/>
    <col min="4569" max="4569" width="40.85546875" style="117" customWidth="1"/>
    <col min="4570" max="4594" width="0" style="117" hidden="1" customWidth="1"/>
    <col min="4595" max="4595" width="9.140625" style="117"/>
    <col min="4596" max="4596" width="0" style="117" hidden="1" customWidth="1"/>
    <col min="4597" max="4597" width="9.140625" style="117"/>
    <col min="4598" max="4598" width="0" style="117" hidden="1" customWidth="1"/>
    <col min="4599" max="4599" width="9.140625" style="117"/>
    <col min="4600" max="4600" width="0" style="117" hidden="1" customWidth="1"/>
    <col min="4601" max="4601" width="9.140625" style="117"/>
    <col min="4602" max="4602" width="0" style="117" hidden="1" customWidth="1"/>
    <col min="4603" max="4824" width="9.140625" style="117"/>
    <col min="4825" max="4825" width="40.85546875" style="117" customWidth="1"/>
    <col min="4826" max="4850" width="0" style="117" hidden="1" customWidth="1"/>
    <col min="4851" max="4851" width="9.140625" style="117"/>
    <col min="4852" max="4852" width="0" style="117" hidden="1" customWidth="1"/>
    <col min="4853" max="4853" width="9.140625" style="117"/>
    <col min="4854" max="4854" width="0" style="117" hidden="1" customWidth="1"/>
    <col min="4855" max="4855" width="9.140625" style="117"/>
    <col min="4856" max="4856" width="0" style="117" hidden="1" customWidth="1"/>
    <col min="4857" max="4857" width="9.140625" style="117"/>
    <col min="4858" max="4858" width="0" style="117" hidden="1" customWidth="1"/>
    <col min="4859" max="5080" width="9.140625" style="117"/>
    <col min="5081" max="5081" width="40.85546875" style="117" customWidth="1"/>
    <col min="5082" max="5106" width="0" style="117" hidden="1" customWidth="1"/>
    <col min="5107" max="5107" width="9.140625" style="117"/>
    <col min="5108" max="5108" width="0" style="117" hidden="1" customWidth="1"/>
    <col min="5109" max="5109" width="9.140625" style="117"/>
    <col min="5110" max="5110" width="0" style="117" hidden="1" customWidth="1"/>
    <col min="5111" max="5111" width="9.140625" style="117"/>
    <col min="5112" max="5112" width="0" style="117" hidden="1" customWidth="1"/>
    <col min="5113" max="5113" width="9.140625" style="117"/>
    <col min="5114" max="5114" width="0" style="117" hidden="1" customWidth="1"/>
    <col min="5115" max="5336" width="9.140625" style="117"/>
    <col min="5337" max="5337" width="40.85546875" style="117" customWidth="1"/>
    <col min="5338" max="5362" width="0" style="117" hidden="1" customWidth="1"/>
    <col min="5363" max="5363" width="9.140625" style="117"/>
    <col min="5364" max="5364" width="0" style="117" hidden="1" customWidth="1"/>
    <col min="5365" max="5365" width="9.140625" style="117"/>
    <col min="5366" max="5366" width="0" style="117" hidden="1" customWidth="1"/>
    <col min="5367" max="5367" width="9.140625" style="117"/>
    <col min="5368" max="5368" width="0" style="117" hidden="1" customWidth="1"/>
    <col min="5369" max="5369" width="9.140625" style="117"/>
    <col min="5370" max="5370" width="0" style="117" hidden="1" customWidth="1"/>
    <col min="5371" max="5592" width="9.140625" style="117"/>
    <col min="5593" max="5593" width="40.85546875" style="117" customWidth="1"/>
    <col min="5594" max="5618" width="0" style="117" hidden="1" customWidth="1"/>
    <col min="5619" max="5619" width="9.140625" style="117"/>
    <col min="5620" max="5620" width="0" style="117" hidden="1" customWidth="1"/>
    <col min="5621" max="5621" width="9.140625" style="117"/>
    <col min="5622" max="5622" width="0" style="117" hidden="1" customWidth="1"/>
    <col min="5623" max="5623" width="9.140625" style="117"/>
    <col min="5624" max="5624" width="0" style="117" hidden="1" customWidth="1"/>
    <col min="5625" max="5625" width="9.140625" style="117"/>
    <col min="5626" max="5626" width="0" style="117" hidden="1" customWidth="1"/>
    <col min="5627" max="5848" width="9.140625" style="117"/>
    <col min="5849" max="5849" width="40.85546875" style="117" customWidth="1"/>
    <col min="5850" max="5874" width="0" style="117" hidden="1" customWidth="1"/>
    <col min="5875" max="5875" width="9.140625" style="117"/>
    <col min="5876" max="5876" width="0" style="117" hidden="1" customWidth="1"/>
    <col min="5877" max="5877" width="9.140625" style="117"/>
    <col min="5878" max="5878" width="0" style="117" hidden="1" customWidth="1"/>
    <col min="5879" max="5879" width="9.140625" style="117"/>
    <col min="5880" max="5880" width="0" style="117" hidden="1" customWidth="1"/>
    <col min="5881" max="5881" width="9.140625" style="117"/>
    <col min="5882" max="5882" width="0" style="117" hidden="1" customWidth="1"/>
    <col min="5883" max="6104" width="9.140625" style="117"/>
    <col min="6105" max="6105" width="40.85546875" style="117" customWidth="1"/>
    <col min="6106" max="6130" width="0" style="117" hidden="1" customWidth="1"/>
    <col min="6131" max="6131" width="9.140625" style="117"/>
    <col min="6132" max="6132" width="0" style="117" hidden="1" customWidth="1"/>
    <col min="6133" max="6133" width="9.140625" style="117"/>
    <col min="6134" max="6134" width="0" style="117" hidden="1" customWidth="1"/>
    <col min="6135" max="6135" width="9.140625" style="117"/>
    <col min="6136" max="6136" width="0" style="117" hidden="1" customWidth="1"/>
    <col min="6137" max="6137" width="9.140625" style="117"/>
    <col min="6138" max="6138" width="0" style="117" hidden="1" customWidth="1"/>
    <col min="6139" max="6360" width="9.140625" style="117"/>
    <col min="6361" max="6361" width="40.85546875" style="117" customWidth="1"/>
    <col min="6362" max="6386" width="0" style="117" hidden="1" customWidth="1"/>
    <col min="6387" max="6387" width="9.140625" style="117"/>
    <col min="6388" max="6388" width="0" style="117" hidden="1" customWidth="1"/>
    <col min="6389" max="6389" width="9.140625" style="117"/>
    <col min="6390" max="6390" width="0" style="117" hidden="1" customWidth="1"/>
    <col min="6391" max="6391" width="9.140625" style="117"/>
    <col min="6392" max="6392" width="0" style="117" hidden="1" customWidth="1"/>
    <col min="6393" max="6393" width="9.140625" style="117"/>
    <col min="6394" max="6394" width="0" style="117" hidden="1" customWidth="1"/>
    <col min="6395" max="6616" width="9.140625" style="117"/>
    <col min="6617" max="6617" width="40.85546875" style="117" customWidth="1"/>
    <col min="6618" max="6642" width="0" style="117" hidden="1" customWidth="1"/>
    <col min="6643" max="6643" width="9.140625" style="117"/>
    <col min="6644" max="6644" width="0" style="117" hidden="1" customWidth="1"/>
    <col min="6645" max="6645" width="9.140625" style="117"/>
    <col min="6646" max="6646" width="0" style="117" hidden="1" customWidth="1"/>
    <col min="6647" max="6647" width="9.140625" style="117"/>
    <col min="6648" max="6648" width="0" style="117" hidden="1" customWidth="1"/>
    <col min="6649" max="6649" width="9.140625" style="117"/>
    <col min="6650" max="6650" width="0" style="117" hidden="1" customWidth="1"/>
    <col min="6651" max="6872" width="9.140625" style="117"/>
    <col min="6873" max="6873" width="40.85546875" style="117" customWidth="1"/>
    <col min="6874" max="6898" width="0" style="117" hidden="1" customWidth="1"/>
    <col min="6899" max="6899" width="9.140625" style="117"/>
    <col min="6900" max="6900" width="0" style="117" hidden="1" customWidth="1"/>
    <col min="6901" max="6901" width="9.140625" style="117"/>
    <col min="6902" max="6902" width="0" style="117" hidden="1" customWidth="1"/>
    <col min="6903" max="6903" width="9.140625" style="117"/>
    <col min="6904" max="6904" width="0" style="117" hidden="1" customWidth="1"/>
    <col min="6905" max="6905" width="9.140625" style="117"/>
    <col min="6906" max="6906" width="0" style="117" hidden="1" customWidth="1"/>
    <col min="6907" max="7128" width="9.140625" style="117"/>
    <col min="7129" max="7129" width="40.85546875" style="117" customWidth="1"/>
    <col min="7130" max="7154" width="0" style="117" hidden="1" customWidth="1"/>
    <col min="7155" max="7155" width="9.140625" style="117"/>
    <col min="7156" max="7156" width="0" style="117" hidden="1" customWidth="1"/>
    <col min="7157" max="7157" width="9.140625" style="117"/>
    <col min="7158" max="7158" width="0" style="117" hidden="1" customWidth="1"/>
    <col min="7159" max="7159" width="9.140625" style="117"/>
    <col min="7160" max="7160" width="0" style="117" hidden="1" customWidth="1"/>
    <col min="7161" max="7161" width="9.140625" style="117"/>
    <col min="7162" max="7162" width="0" style="117" hidden="1" customWidth="1"/>
    <col min="7163" max="7384" width="9.140625" style="117"/>
    <col min="7385" max="7385" width="40.85546875" style="117" customWidth="1"/>
    <col min="7386" max="7410" width="0" style="117" hidden="1" customWidth="1"/>
    <col min="7411" max="7411" width="9.140625" style="117"/>
    <col min="7412" max="7412" width="0" style="117" hidden="1" customWidth="1"/>
    <col min="7413" max="7413" width="9.140625" style="117"/>
    <col min="7414" max="7414" width="0" style="117" hidden="1" customWidth="1"/>
    <col min="7415" max="7415" width="9.140625" style="117"/>
    <col min="7416" max="7416" width="0" style="117" hidden="1" customWidth="1"/>
    <col min="7417" max="7417" width="9.140625" style="117"/>
    <col min="7418" max="7418" width="0" style="117" hidden="1" customWidth="1"/>
    <col min="7419" max="7640" width="9.140625" style="117"/>
    <col min="7641" max="7641" width="40.85546875" style="117" customWidth="1"/>
    <col min="7642" max="7666" width="0" style="117" hidden="1" customWidth="1"/>
    <col min="7667" max="7667" width="9.140625" style="117"/>
    <col min="7668" max="7668" width="0" style="117" hidden="1" customWidth="1"/>
    <col min="7669" max="7669" width="9.140625" style="117"/>
    <col min="7670" max="7670" width="0" style="117" hidden="1" customWidth="1"/>
    <col min="7671" max="7671" width="9.140625" style="117"/>
    <col min="7672" max="7672" width="0" style="117" hidden="1" customWidth="1"/>
    <col min="7673" max="7673" width="9.140625" style="117"/>
    <col min="7674" max="7674" width="0" style="117" hidden="1" customWidth="1"/>
    <col min="7675" max="7896" width="9.140625" style="117"/>
    <col min="7897" max="7897" width="40.85546875" style="117" customWidth="1"/>
    <col min="7898" max="7922" width="0" style="117" hidden="1" customWidth="1"/>
    <col min="7923" max="7923" width="9.140625" style="117"/>
    <col min="7924" max="7924" width="0" style="117" hidden="1" customWidth="1"/>
    <col min="7925" max="7925" width="9.140625" style="117"/>
    <col min="7926" max="7926" width="0" style="117" hidden="1" customWidth="1"/>
    <col min="7927" max="7927" width="9.140625" style="117"/>
    <col min="7928" max="7928" width="0" style="117" hidden="1" customWidth="1"/>
    <col min="7929" max="7929" width="9.140625" style="117"/>
    <col min="7930" max="7930" width="0" style="117" hidden="1" customWidth="1"/>
    <col min="7931" max="8152" width="9.140625" style="117"/>
    <col min="8153" max="8153" width="40.85546875" style="117" customWidth="1"/>
    <col min="8154" max="8178" width="0" style="117" hidden="1" customWidth="1"/>
    <col min="8179" max="8179" width="9.140625" style="117"/>
    <col min="8180" max="8180" width="0" style="117" hidden="1" customWidth="1"/>
    <col min="8181" max="8181" width="9.140625" style="117"/>
    <col min="8182" max="8182" width="0" style="117" hidden="1" customWidth="1"/>
    <col min="8183" max="8183" width="9.140625" style="117"/>
    <col min="8184" max="8184" width="0" style="117" hidden="1" customWidth="1"/>
    <col min="8185" max="8185" width="9.140625" style="117"/>
    <col min="8186" max="8186" width="0" style="117" hidden="1" customWidth="1"/>
    <col min="8187" max="8408" width="9.140625" style="117"/>
    <col min="8409" max="8409" width="40.85546875" style="117" customWidth="1"/>
    <col min="8410" max="8434" width="0" style="117" hidden="1" customWidth="1"/>
    <col min="8435" max="8435" width="9.140625" style="117"/>
    <col min="8436" max="8436" width="0" style="117" hidden="1" customWidth="1"/>
    <col min="8437" max="8437" width="9.140625" style="117"/>
    <col min="8438" max="8438" width="0" style="117" hidden="1" customWidth="1"/>
    <col min="8439" max="8439" width="9.140625" style="117"/>
    <col min="8440" max="8440" width="0" style="117" hidden="1" customWidth="1"/>
    <col min="8441" max="8441" width="9.140625" style="117"/>
    <col min="8442" max="8442" width="0" style="117" hidden="1" customWidth="1"/>
    <col min="8443" max="8664" width="9.140625" style="117"/>
    <col min="8665" max="8665" width="40.85546875" style="117" customWidth="1"/>
    <col min="8666" max="8690" width="0" style="117" hidden="1" customWidth="1"/>
    <col min="8691" max="8691" width="9.140625" style="117"/>
    <col min="8692" max="8692" width="0" style="117" hidden="1" customWidth="1"/>
    <col min="8693" max="8693" width="9.140625" style="117"/>
    <col min="8694" max="8694" width="0" style="117" hidden="1" customWidth="1"/>
    <col min="8695" max="8695" width="9.140625" style="117"/>
    <col min="8696" max="8696" width="0" style="117" hidden="1" customWidth="1"/>
    <col min="8697" max="8697" width="9.140625" style="117"/>
    <col min="8698" max="8698" width="0" style="117" hidden="1" customWidth="1"/>
    <col min="8699" max="8920" width="9.140625" style="117"/>
    <col min="8921" max="8921" width="40.85546875" style="117" customWidth="1"/>
    <col min="8922" max="8946" width="0" style="117" hidden="1" customWidth="1"/>
    <col min="8947" max="8947" width="9.140625" style="117"/>
    <col min="8948" max="8948" width="0" style="117" hidden="1" customWidth="1"/>
    <col min="8949" max="8949" width="9.140625" style="117"/>
    <col min="8950" max="8950" width="0" style="117" hidden="1" customWidth="1"/>
    <col min="8951" max="8951" width="9.140625" style="117"/>
    <col min="8952" max="8952" width="0" style="117" hidden="1" customWidth="1"/>
    <col min="8953" max="8953" width="9.140625" style="117"/>
    <col min="8954" max="8954" width="0" style="117" hidden="1" customWidth="1"/>
    <col min="8955" max="9176" width="9.140625" style="117"/>
    <col min="9177" max="9177" width="40.85546875" style="117" customWidth="1"/>
    <col min="9178" max="9202" width="0" style="117" hidden="1" customWidth="1"/>
    <col min="9203" max="9203" width="9.140625" style="117"/>
    <col min="9204" max="9204" width="0" style="117" hidden="1" customWidth="1"/>
    <col min="9205" max="9205" width="9.140625" style="117"/>
    <col min="9206" max="9206" width="0" style="117" hidden="1" customWidth="1"/>
    <col min="9207" max="9207" width="9.140625" style="117"/>
    <col min="9208" max="9208" width="0" style="117" hidden="1" customWidth="1"/>
    <col min="9209" max="9209" width="9.140625" style="117"/>
    <col min="9210" max="9210" width="0" style="117" hidden="1" customWidth="1"/>
    <col min="9211" max="9432" width="9.140625" style="117"/>
    <col min="9433" max="9433" width="40.85546875" style="117" customWidth="1"/>
    <col min="9434" max="9458" width="0" style="117" hidden="1" customWidth="1"/>
    <col min="9459" max="9459" width="9.140625" style="117"/>
    <col min="9460" max="9460" width="0" style="117" hidden="1" customWidth="1"/>
    <col min="9461" max="9461" width="9.140625" style="117"/>
    <col min="9462" max="9462" width="0" style="117" hidden="1" customWidth="1"/>
    <col min="9463" max="9463" width="9.140625" style="117"/>
    <col min="9464" max="9464" width="0" style="117" hidden="1" customWidth="1"/>
    <col min="9465" max="9465" width="9.140625" style="117"/>
    <col min="9466" max="9466" width="0" style="117" hidden="1" customWidth="1"/>
    <col min="9467" max="9688" width="9.140625" style="117"/>
    <col min="9689" max="9689" width="40.85546875" style="117" customWidth="1"/>
    <col min="9690" max="9714" width="0" style="117" hidden="1" customWidth="1"/>
    <col min="9715" max="9715" width="9.140625" style="117"/>
    <col min="9716" max="9716" width="0" style="117" hidden="1" customWidth="1"/>
    <col min="9717" max="9717" width="9.140625" style="117"/>
    <col min="9718" max="9718" width="0" style="117" hidden="1" customWidth="1"/>
    <col min="9719" max="9719" width="9.140625" style="117"/>
    <col min="9720" max="9720" width="0" style="117" hidden="1" customWidth="1"/>
    <col min="9721" max="9721" width="9.140625" style="117"/>
    <col min="9722" max="9722" width="0" style="117" hidden="1" customWidth="1"/>
    <col min="9723" max="9944" width="9.140625" style="117"/>
    <col min="9945" max="9945" width="40.85546875" style="117" customWidth="1"/>
    <col min="9946" max="9970" width="0" style="117" hidden="1" customWidth="1"/>
    <col min="9971" max="9971" width="9.140625" style="117"/>
    <col min="9972" max="9972" width="0" style="117" hidden="1" customWidth="1"/>
    <col min="9973" max="9973" width="9.140625" style="117"/>
    <col min="9974" max="9974" width="0" style="117" hidden="1" customWidth="1"/>
    <col min="9975" max="9975" width="9.140625" style="117"/>
    <col min="9976" max="9976" width="0" style="117" hidden="1" customWidth="1"/>
    <col min="9977" max="9977" width="9.140625" style="117"/>
    <col min="9978" max="9978" width="0" style="117" hidden="1" customWidth="1"/>
    <col min="9979" max="10200" width="9.140625" style="117"/>
    <col min="10201" max="10201" width="40.85546875" style="117" customWidth="1"/>
    <col min="10202" max="10226" width="0" style="117" hidden="1" customWidth="1"/>
    <col min="10227" max="10227" width="9.140625" style="117"/>
    <col min="10228" max="10228" width="0" style="117" hidden="1" customWidth="1"/>
    <col min="10229" max="10229" width="9.140625" style="117"/>
    <col min="10230" max="10230" width="0" style="117" hidden="1" customWidth="1"/>
    <col min="10231" max="10231" width="9.140625" style="117"/>
    <col min="10232" max="10232" width="0" style="117" hidden="1" customWidth="1"/>
    <col min="10233" max="10233" width="9.140625" style="117"/>
    <col min="10234" max="10234" width="0" style="117" hidden="1" customWidth="1"/>
    <col min="10235" max="10456" width="9.140625" style="117"/>
    <col min="10457" max="10457" width="40.85546875" style="117" customWidth="1"/>
    <col min="10458" max="10482" width="0" style="117" hidden="1" customWidth="1"/>
    <col min="10483" max="10483" width="9.140625" style="117"/>
    <col min="10484" max="10484" width="0" style="117" hidden="1" customWidth="1"/>
    <col min="10485" max="10485" width="9.140625" style="117"/>
    <col min="10486" max="10486" width="0" style="117" hidden="1" customWidth="1"/>
    <col min="10487" max="10487" width="9.140625" style="117"/>
    <col min="10488" max="10488" width="0" style="117" hidden="1" customWidth="1"/>
    <col min="10489" max="10489" width="9.140625" style="117"/>
    <col min="10490" max="10490" width="0" style="117" hidden="1" customWidth="1"/>
    <col min="10491" max="10712" width="9.140625" style="117"/>
    <col min="10713" max="10713" width="40.85546875" style="117" customWidth="1"/>
    <col min="10714" max="10738" width="0" style="117" hidden="1" customWidth="1"/>
    <col min="10739" max="10739" width="9.140625" style="117"/>
    <col min="10740" max="10740" width="0" style="117" hidden="1" customWidth="1"/>
    <col min="10741" max="10741" width="9.140625" style="117"/>
    <col min="10742" max="10742" width="0" style="117" hidden="1" customWidth="1"/>
    <col min="10743" max="10743" width="9.140625" style="117"/>
    <col min="10744" max="10744" width="0" style="117" hidden="1" customWidth="1"/>
    <col min="10745" max="10745" width="9.140625" style="117"/>
    <col min="10746" max="10746" width="0" style="117" hidden="1" customWidth="1"/>
    <col min="10747" max="10968" width="9.140625" style="117"/>
    <col min="10969" max="10969" width="40.85546875" style="117" customWidth="1"/>
    <col min="10970" max="10994" width="0" style="117" hidden="1" customWidth="1"/>
    <col min="10995" max="10995" width="9.140625" style="117"/>
    <col min="10996" max="10996" width="0" style="117" hidden="1" customWidth="1"/>
    <col min="10997" max="10997" width="9.140625" style="117"/>
    <col min="10998" max="10998" width="0" style="117" hidden="1" customWidth="1"/>
    <col min="10999" max="10999" width="9.140625" style="117"/>
    <col min="11000" max="11000" width="0" style="117" hidden="1" customWidth="1"/>
    <col min="11001" max="11001" width="9.140625" style="117"/>
    <col min="11002" max="11002" width="0" style="117" hidden="1" customWidth="1"/>
    <col min="11003" max="11224" width="9.140625" style="117"/>
    <col min="11225" max="11225" width="40.85546875" style="117" customWidth="1"/>
    <col min="11226" max="11250" width="0" style="117" hidden="1" customWidth="1"/>
    <col min="11251" max="11251" width="9.140625" style="117"/>
    <col min="11252" max="11252" width="0" style="117" hidden="1" customWidth="1"/>
    <col min="11253" max="11253" width="9.140625" style="117"/>
    <col min="11254" max="11254" width="0" style="117" hidden="1" customWidth="1"/>
    <col min="11255" max="11255" width="9.140625" style="117"/>
    <col min="11256" max="11256" width="0" style="117" hidden="1" customWidth="1"/>
    <col min="11257" max="11257" width="9.140625" style="117"/>
    <col min="11258" max="11258" width="0" style="117" hidden="1" customWidth="1"/>
    <col min="11259" max="11480" width="9.140625" style="117"/>
    <col min="11481" max="11481" width="40.85546875" style="117" customWidth="1"/>
    <col min="11482" max="11506" width="0" style="117" hidden="1" customWidth="1"/>
    <col min="11507" max="11507" width="9.140625" style="117"/>
    <col min="11508" max="11508" width="0" style="117" hidden="1" customWidth="1"/>
    <col min="11509" max="11509" width="9.140625" style="117"/>
    <col min="11510" max="11510" width="0" style="117" hidden="1" customWidth="1"/>
    <col min="11511" max="11511" width="9.140625" style="117"/>
    <col min="11512" max="11512" width="0" style="117" hidden="1" customWidth="1"/>
    <col min="11513" max="11513" width="9.140625" style="117"/>
    <col min="11514" max="11514" width="0" style="117" hidden="1" customWidth="1"/>
    <col min="11515" max="11736" width="9.140625" style="117"/>
    <col min="11737" max="11737" width="40.85546875" style="117" customWidth="1"/>
    <col min="11738" max="11762" width="0" style="117" hidden="1" customWidth="1"/>
    <col min="11763" max="11763" width="9.140625" style="117"/>
    <col min="11764" max="11764" width="0" style="117" hidden="1" customWidth="1"/>
    <col min="11765" max="11765" width="9.140625" style="117"/>
    <col min="11766" max="11766" width="0" style="117" hidden="1" customWidth="1"/>
    <col min="11767" max="11767" width="9.140625" style="117"/>
    <col min="11768" max="11768" width="0" style="117" hidden="1" customWidth="1"/>
    <col min="11769" max="11769" width="9.140625" style="117"/>
    <col min="11770" max="11770" width="0" style="117" hidden="1" customWidth="1"/>
    <col min="11771" max="11992" width="9.140625" style="117"/>
    <col min="11993" max="11993" width="40.85546875" style="117" customWidth="1"/>
    <col min="11994" max="12018" width="0" style="117" hidden="1" customWidth="1"/>
    <col min="12019" max="12019" width="9.140625" style="117"/>
    <col min="12020" max="12020" width="0" style="117" hidden="1" customWidth="1"/>
    <col min="12021" max="12021" width="9.140625" style="117"/>
    <col min="12022" max="12022" width="0" style="117" hidden="1" customWidth="1"/>
    <col min="12023" max="12023" width="9.140625" style="117"/>
    <col min="12024" max="12024" width="0" style="117" hidden="1" customWidth="1"/>
    <col min="12025" max="12025" width="9.140625" style="117"/>
    <col min="12026" max="12026" width="0" style="117" hidden="1" customWidth="1"/>
    <col min="12027" max="12248" width="9.140625" style="117"/>
    <col min="12249" max="12249" width="40.85546875" style="117" customWidth="1"/>
    <col min="12250" max="12274" width="0" style="117" hidden="1" customWidth="1"/>
    <col min="12275" max="12275" width="9.140625" style="117"/>
    <col min="12276" max="12276" width="0" style="117" hidden="1" customWidth="1"/>
    <col min="12277" max="12277" width="9.140625" style="117"/>
    <col min="12278" max="12278" width="0" style="117" hidden="1" customWidth="1"/>
    <col min="12279" max="12279" width="9.140625" style="117"/>
    <col min="12280" max="12280" width="0" style="117" hidden="1" customWidth="1"/>
    <col min="12281" max="12281" width="9.140625" style="117"/>
    <col min="12282" max="12282" width="0" style="117" hidden="1" customWidth="1"/>
    <col min="12283" max="12504" width="9.140625" style="117"/>
    <col min="12505" max="12505" width="40.85546875" style="117" customWidth="1"/>
    <col min="12506" max="12530" width="0" style="117" hidden="1" customWidth="1"/>
    <col min="12531" max="12531" width="9.140625" style="117"/>
    <col min="12532" max="12532" width="0" style="117" hidden="1" customWidth="1"/>
    <col min="12533" max="12533" width="9.140625" style="117"/>
    <col min="12534" max="12534" width="0" style="117" hidden="1" customWidth="1"/>
    <col min="12535" max="12535" width="9.140625" style="117"/>
    <col min="12536" max="12536" width="0" style="117" hidden="1" customWidth="1"/>
    <col min="12537" max="12537" width="9.140625" style="117"/>
    <col min="12538" max="12538" width="0" style="117" hidden="1" customWidth="1"/>
    <col min="12539" max="12760" width="9.140625" style="117"/>
    <col min="12761" max="12761" width="40.85546875" style="117" customWidth="1"/>
    <col min="12762" max="12786" width="0" style="117" hidden="1" customWidth="1"/>
    <col min="12787" max="12787" width="9.140625" style="117"/>
    <col min="12788" max="12788" width="0" style="117" hidden="1" customWidth="1"/>
    <col min="12789" max="12789" width="9.140625" style="117"/>
    <col min="12790" max="12790" width="0" style="117" hidden="1" customWidth="1"/>
    <col min="12791" max="12791" width="9.140625" style="117"/>
    <col min="12792" max="12792" width="0" style="117" hidden="1" customWidth="1"/>
    <col min="12793" max="12793" width="9.140625" style="117"/>
    <col min="12794" max="12794" width="0" style="117" hidden="1" customWidth="1"/>
    <col min="12795" max="13016" width="9.140625" style="117"/>
    <col min="13017" max="13017" width="40.85546875" style="117" customWidth="1"/>
    <col min="13018" max="13042" width="0" style="117" hidden="1" customWidth="1"/>
    <col min="13043" max="13043" width="9.140625" style="117"/>
    <col min="13044" max="13044" width="0" style="117" hidden="1" customWidth="1"/>
    <col min="13045" max="13045" width="9.140625" style="117"/>
    <col min="13046" max="13046" width="0" style="117" hidden="1" customWidth="1"/>
    <col min="13047" max="13047" width="9.140625" style="117"/>
    <col min="13048" max="13048" width="0" style="117" hidden="1" customWidth="1"/>
    <col min="13049" max="13049" width="9.140625" style="117"/>
    <col min="13050" max="13050" width="0" style="117" hidden="1" customWidth="1"/>
    <col min="13051" max="13272" width="9.140625" style="117"/>
    <col min="13273" max="13273" width="40.85546875" style="117" customWidth="1"/>
    <col min="13274" max="13298" width="0" style="117" hidden="1" customWidth="1"/>
    <col min="13299" max="13299" width="9.140625" style="117"/>
    <col min="13300" max="13300" width="0" style="117" hidden="1" customWidth="1"/>
    <col min="13301" max="13301" width="9.140625" style="117"/>
    <col min="13302" max="13302" width="0" style="117" hidden="1" customWidth="1"/>
    <col min="13303" max="13303" width="9.140625" style="117"/>
    <col min="13304" max="13304" width="0" style="117" hidden="1" customWidth="1"/>
    <col min="13305" max="13305" width="9.140625" style="117"/>
    <col min="13306" max="13306" width="0" style="117" hidden="1" customWidth="1"/>
    <col min="13307" max="13528" width="9.140625" style="117"/>
    <col min="13529" max="13529" width="40.85546875" style="117" customWidth="1"/>
    <col min="13530" max="13554" width="0" style="117" hidden="1" customWidth="1"/>
    <col min="13555" max="13555" width="9.140625" style="117"/>
    <col min="13556" max="13556" width="0" style="117" hidden="1" customWidth="1"/>
    <col min="13557" max="13557" width="9.140625" style="117"/>
    <col min="13558" max="13558" width="0" style="117" hidden="1" customWidth="1"/>
    <col min="13559" max="13559" width="9.140625" style="117"/>
    <col min="13560" max="13560" width="0" style="117" hidden="1" customWidth="1"/>
    <col min="13561" max="13561" width="9.140625" style="117"/>
    <col min="13562" max="13562" width="0" style="117" hidden="1" customWidth="1"/>
    <col min="13563" max="13784" width="9.140625" style="117"/>
    <col min="13785" max="13785" width="40.85546875" style="117" customWidth="1"/>
    <col min="13786" max="13810" width="0" style="117" hidden="1" customWidth="1"/>
    <col min="13811" max="13811" width="9.140625" style="117"/>
    <col min="13812" max="13812" width="0" style="117" hidden="1" customWidth="1"/>
    <col min="13813" max="13813" width="9.140625" style="117"/>
    <col min="13814" max="13814" width="0" style="117" hidden="1" customWidth="1"/>
    <col min="13815" max="13815" width="9.140625" style="117"/>
    <col min="13816" max="13816" width="0" style="117" hidden="1" customWidth="1"/>
    <col min="13817" max="13817" width="9.140625" style="117"/>
    <col min="13818" max="13818" width="0" style="117" hidden="1" customWidth="1"/>
    <col min="13819" max="14040" width="9.140625" style="117"/>
    <col min="14041" max="14041" width="40.85546875" style="117" customWidth="1"/>
    <col min="14042" max="14066" width="0" style="117" hidden="1" customWidth="1"/>
    <col min="14067" max="14067" width="9.140625" style="117"/>
    <col min="14068" max="14068" width="0" style="117" hidden="1" customWidth="1"/>
    <col min="14069" max="14069" width="9.140625" style="117"/>
    <col min="14070" max="14070" width="0" style="117" hidden="1" customWidth="1"/>
    <col min="14071" max="14071" width="9.140625" style="117"/>
    <col min="14072" max="14072" width="0" style="117" hidden="1" customWidth="1"/>
    <col min="14073" max="14073" width="9.140625" style="117"/>
    <col min="14074" max="14074" width="0" style="117" hidden="1" customWidth="1"/>
    <col min="14075" max="14296" width="9.140625" style="117"/>
    <col min="14297" max="14297" width="40.85546875" style="117" customWidth="1"/>
    <col min="14298" max="14322" width="0" style="117" hidden="1" customWidth="1"/>
    <col min="14323" max="14323" width="9.140625" style="117"/>
    <col min="14324" max="14324" width="0" style="117" hidden="1" customWidth="1"/>
    <col min="14325" max="14325" width="9.140625" style="117"/>
    <col min="14326" max="14326" width="0" style="117" hidden="1" customWidth="1"/>
    <col min="14327" max="14327" width="9.140625" style="117"/>
    <col min="14328" max="14328" width="0" style="117" hidden="1" customWidth="1"/>
    <col min="14329" max="14329" width="9.140625" style="117"/>
    <col min="14330" max="14330" width="0" style="117" hidden="1" customWidth="1"/>
    <col min="14331" max="14552" width="9.140625" style="117"/>
    <col min="14553" max="14553" width="40.85546875" style="117" customWidth="1"/>
    <col min="14554" max="14578" width="0" style="117" hidden="1" customWidth="1"/>
    <col min="14579" max="14579" width="9.140625" style="117"/>
    <col min="14580" max="14580" width="0" style="117" hidden="1" customWidth="1"/>
    <col min="14581" max="14581" width="9.140625" style="117"/>
    <col min="14582" max="14582" width="0" style="117" hidden="1" customWidth="1"/>
    <col min="14583" max="14583" width="9.140625" style="117"/>
    <col min="14584" max="14584" width="0" style="117" hidden="1" customWidth="1"/>
    <col min="14585" max="14585" width="9.140625" style="117"/>
    <col min="14586" max="14586" width="0" style="117" hidden="1" customWidth="1"/>
    <col min="14587" max="14808" width="9.140625" style="117"/>
    <col min="14809" max="14809" width="40.85546875" style="117" customWidth="1"/>
    <col min="14810" max="14834" width="0" style="117" hidden="1" customWidth="1"/>
    <col min="14835" max="14835" width="9.140625" style="117"/>
    <col min="14836" max="14836" width="0" style="117" hidden="1" customWidth="1"/>
    <col min="14837" max="14837" width="9.140625" style="117"/>
    <col min="14838" max="14838" width="0" style="117" hidden="1" customWidth="1"/>
    <col min="14839" max="14839" width="9.140625" style="117"/>
    <col min="14840" max="14840" width="0" style="117" hidden="1" customWidth="1"/>
    <col min="14841" max="14841" width="9.140625" style="117"/>
    <col min="14842" max="14842" width="0" style="117" hidden="1" customWidth="1"/>
    <col min="14843" max="15064" width="9.140625" style="117"/>
    <col min="15065" max="15065" width="40.85546875" style="117" customWidth="1"/>
    <col min="15066" max="15090" width="0" style="117" hidden="1" customWidth="1"/>
    <col min="15091" max="15091" width="9.140625" style="117"/>
    <col min="15092" max="15092" width="0" style="117" hidden="1" customWidth="1"/>
    <col min="15093" max="15093" width="9.140625" style="117"/>
    <col min="15094" max="15094" width="0" style="117" hidden="1" customWidth="1"/>
    <col min="15095" max="15095" width="9.140625" style="117"/>
    <col min="15096" max="15096" width="0" style="117" hidden="1" customWidth="1"/>
    <col min="15097" max="15097" width="9.140625" style="117"/>
    <col min="15098" max="15098" width="0" style="117" hidden="1" customWidth="1"/>
    <col min="15099" max="15320" width="9.140625" style="117"/>
    <col min="15321" max="15321" width="40.85546875" style="117" customWidth="1"/>
    <col min="15322" max="15346" width="0" style="117" hidden="1" customWidth="1"/>
    <col min="15347" max="15347" width="9.140625" style="117"/>
    <col min="15348" max="15348" width="0" style="117" hidden="1" customWidth="1"/>
    <col min="15349" max="15349" width="9.140625" style="117"/>
    <col min="15350" max="15350" width="0" style="117" hidden="1" customWidth="1"/>
    <col min="15351" max="15351" width="9.140625" style="117"/>
    <col min="15352" max="15352" width="0" style="117" hidden="1" customWidth="1"/>
    <col min="15353" max="15353" width="9.140625" style="117"/>
    <col min="15354" max="15354" width="0" style="117" hidden="1" customWidth="1"/>
    <col min="15355" max="15576" width="9.140625" style="117"/>
    <col min="15577" max="15577" width="40.85546875" style="117" customWidth="1"/>
    <col min="15578" max="15602" width="0" style="117" hidden="1" customWidth="1"/>
    <col min="15603" max="15603" width="9.140625" style="117"/>
    <col min="15604" max="15604" width="0" style="117" hidden="1" customWidth="1"/>
    <col min="15605" max="15605" width="9.140625" style="117"/>
    <col min="15606" max="15606" width="0" style="117" hidden="1" customWidth="1"/>
    <col min="15607" max="15607" width="9.140625" style="117"/>
    <col min="15608" max="15608" width="0" style="117" hidden="1" customWidth="1"/>
    <col min="15609" max="15609" width="9.140625" style="117"/>
    <col min="15610" max="15610" width="0" style="117" hidden="1" customWidth="1"/>
    <col min="15611" max="15832" width="9.140625" style="117"/>
    <col min="15833" max="15833" width="40.85546875" style="117" customWidth="1"/>
    <col min="15834" max="15858" width="0" style="117" hidden="1" customWidth="1"/>
    <col min="15859" max="15859" width="9.140625" style="117"/>
    <col min="15860" max="15860" width="0" style="117" hidden="1" customWidth="1"/>
    <col min="15861" max="15861" width="9.140625" style="117"/>
    <col min="15862" max="15862" width="0" style="117" hidden="1" customWidth="1"/>
    <col min="15863" max="15863" width="9.140625" style="117"/>
    <col min="15864" max="15864" width="0" style="117" hidden="1" customWidth="1"/>
    <col min="15865" max="15865" width="9.140625" style="117"/>
    <col min="15866" max="15866" width="0" style="117" hidden="1" customWidth="1"/>
    <col min="15867" max="16088" width="9.140625" style="117"/>
    <col min="16089" max="16089" width="40.85546875" style="117" customWidth="1"/>
    <col min="16090" max="16114" width="0" style="117" hidden="1" customWidth="1"/>
    <col min="16115" max="16115" width="9.140625" style="117"/>
    <col min="16116" max="16116" width="0" style="117" hidden="1" customWidth="1"/>
    <col min="16117" max="16117" width="9.140625" style="117"/>
    <col min="16118" max="16118" width="0" style="117" hidden="1" customWidth="1"/>
    <col min="16119" max="16119" width="9.140625" style="117"/>
    <col min="16120" max="16120" width="0" style="117" hidden="1" customWidth="1"/>
    <col min="16121" max="16121" width="9.140625" style="117"/>
    <col min="16122" max="16122" width="0" style="117" hidden="1" customWidth="1"/>
    <col min="16123" max="16384" width="9.140625" style="117"/>
  </cols>
  <sheetData>
    <row r="1" spans="1:13" s="6" customFormat="1" ht="12.95" customHeight="1" x14ac:dyDescent="0.2">
      <c r="A1" s="952" t="s">
        <v>1375</v>
      </c>
      <c r="M1" s="691"/>
    </row>
    <row r="2" spans="1:13" s="85" customFormat="1" ht="18" customHeight="1" x14ac:dyDescent="0.25">
      <c r="A2" s="191" t="s">
        <v>812</v>
      </c>
      <c r="K2" s="691"/>
      <c r="L2" s="691"/>
      <c r="M2" s="691"/>
    </row>
    <row r="3" spans="1:13" ht="18" customHeight="1" thickBot="1" x14ac:dyDescent="0.25">
      <c r="A3" s="786" t="s">
        <v>813</v>
      </c>
      <c r="B3" s="86"/>
      <c r="C3" s="86"/>
      <c r="D3" s="86"/>
      <c r="E3" s="86"/>
      <c r="F3" s="86"/>
      <c r="G3" s="86"/>
      <c r="H3" s="86"/>
      <c r="I3" s="86"/>
      <c r="J3" s="86"/>
      <c r="K3" s="6"/>
      <c r="L3" s="6"/>
      <c r="M3" s="6"/>
    </row>
    <row r="4" spans="1:13" s="86" customFormat="1" ht="18" customHeight="1" thickBot="1" x14ac:dyDescent="0.25">
      <c r="A4" s="787"/>
      <c r="B4" s="763">
        <v>2014</v>
      </c>
      <c r="C4" s="763">
        <v>2015</v>
      </c>
      <c r="D4" s="763">
        <v>2016</v>
      </c>
      <c r="E4" s="763">
        <v>2017</v>
      </c>
      <c r="F4" s="763">
        <v>2018</v>
      </c>
      <c r="G4" s="763">
        <v>2019</v>
      </c>
      <c r="H4" s="763">
        <v>2020</v>
      </c>
      <c r="I4" s="763">
        <v>2021</v>
      </c>
      <c r="J4" s="763">
        <v>2022</v>
      </c>
      <c r="K4" s="788">
        <v>2023</v>
      </c>
      <c r="L4" s="763">
        <v>2024</v>
      </c>
      <c r="M4" s="788">
        <v>2025</v>
      </c>
    </row>
    <row r="5" spans="1:13" s="86" customFormat="1" ht="12.95" customHeight="1" x14ac:dyDescent="0.2">
      <c r="A5" s="789"/>
      <c r="K5" s="6"/>
      <c r="L5" s="6"/>
      <c r="M5" s="6"/>
    </row>
    <row r="6" spans="1:13" s="93" customFormat="1" ht="14.25" customHeight="1" x14ac:dyDescent="0.2">
      <c r="A6" s="93" t="s">
        <v>814</v>
      </c>
      <c r="B6" s="93">
        <v>122658.027</v>
      </c>
      <c r="C6" s="93">
        <v>145032.55499999999</v>
      </c>
      <c r="D6" s="93">
        <v>147714.65299999999</v>
      </c>
      <c r="E6" s="93">
        <v>161109.5091</v>
      </c>
      <c r="F6" s="93">
        <v>164415.89799999999</v>
      </c>
      <c r="G6" s="93">
        <v>190756.07800000001</v>
      </c>
      <c r="H6" s="669">
        <v>274851</v>
      </c>
      <c r="I6" s="669">
        <v>314713.09999999998</v>
      </c>
      <c r="J6" s="669">
        <v>396421.2</v>
      </c>
      <c r="K6" s="669">
        <v>446062.7</v>
      </c>
      <c r="L6" s="669">
        <v>550136.80000000005</v>
      </c>
      <c r="M6" s="669">
        <v>890315.6</v>
      </c>
    </row>
    <row r="7" spans="1:13" s="95" customFormat="1" ht="14.25" customHeight="1" x14ac:dyDescent="0.2">
      <c r="A7" s="790" t="s">
        <v>815</v>
      </c>
      <c r="B7" s="95">
        <v>8991.9570000000003</v>
      </c>
      <c r="C7" s="95">
        <v>10930.478999999999</v>
      </c>
      <c r="D7" s="95">
        <v>11809.886</v>
      </c>
      <c r="E7" s="95">
        <v>19936.797699999999</v>
      </c>
      <c r="F7" s="95">
        <v>32151.881000000001</v>
      </c>
      <c r="G7" s="95">
        <v>48833.360999999997</v>
      </c>
      <c r="H7" s="7">
        <v>84129.8</v>
      </c>
      <c r="I7" s="7">
        <v>50159.1</v>
      </c>
      <c r="J7" s="7">
        <v>81833.8</v>
      </c>
      <c r="K7" s="7">
        <v>127413.6</v>
      </c>
      <c r="L7" s="7">
        <v>278261.2</v>
      </c>
      <c r="M7" s="7">
        <v>563086.30000000005</v>
      </c>
    </row>
    <row r="8" spans="1:13" s="95" customFormat="1" ht="27.75" customHeight="1" x14ac:dyDescent="0.2">
      <c r="A8" s="790" t="s">
        <v>816</v>
      </c>
      <c r="B8" s="95">
        <v>73674.945999999996</v>
      </c>
      <c r="C8" s="95">
        <v>91219.392000000007</v>
      </c>
      <c r="D8" s="95">
        <v>89974.574999999997</v>
      </c>
      <c r="E8" s="95">
        <v>86782.688999999998</v>
      </c>
      <c r="F8" s="95">
        <v>84603.175000000003</v>
      </c>
      <c r="G8" s="95">
        <v>86890.955000000002</v>
      </c>
      <c r="H8" s="7">
        <v>75046.7</v>
      </c>
      <c r="I8" s="7">
        <v>130658.4</v>
      </c>
      <c r="J8" s="7">
        <v>119522.9</v>
      </c>
      <c r="K8" s="7">
        <v>124651.2</v>
      </c>
      <c r="L8" s="7">
        <v>113789.4</v>
      </c>
      <c r="M8" s="7">
        <v>142791.5</v>
      </c>
    </row>
    <row r="9" spans="1:13" s="95" customFormat="1" ht="23.25" customHeight="1" x14ac:dyDescent="0.2">
      <c r="A9" s="790" t="s">
        <v>817</v>
      </c>
      <c r="B9" s="95">
        <v>32439.375</v>
      </c>
      <c r="C9" s="95">
        <v>32628.86</v>
      </c>
      <c r="D9" s="95">
        <v>34359.544000000002</v>
      </c>
      <c r="E9" s="95">
        <v>43009.883900000001</v>
      </c>
      <c r="F9" s="95">
        <v>33631.993999999999</v>
      </c>
      <c r="G9" s="95">
        <v>32983.146000000001</v>
      </c>
      <c r="H9" s="7">
        <v>72938.8</v>
      </c>
      <c r="I9" s="7">
        <v>71602.2</v>
      </c>
      <c r="J9" s="7">
        <v>38367.9</v>
      </c>
      <c r="K9" s="7">
        <v>36325.699999999997</v>
      </c>
      <c r="L9" s="7">
        <v>50744.3</v>
      </c>
      <c r="M9" s="7">
        <v>46470.9</v>
      </c>
    </row>
    <row r="10" spans="1:13" s="95" customFormat="1" ht="24" x14ac:dyDescent="0.2">
      <c r="A10" s="790" t="s">
        <v>818</v>
      </c>
      <c r="B10" s="95">
        <v>1453.614</v>
      </c>
      <c r="C10" s="95">
        <v>1401.971</v>
      </c>
      <c r="D10" s="95">
        <v>312.53500000000003</v>
      </c>
      <c r="E10" s="95">
        <v>251.31279999999998</v>
      </c>
      <c r="F10" s="95">
        <v>186.42400000000001</v>
      </c>
      <c r="G10" s="95">
        <v>125.05200000000001</v>
      </c>
      <c r="H10" s="7">
        <v>2967.2</v>
      </c>
      <c r="I10" s="7">
        <v>2956</v>
      </c>
      <c r="J10" s="7">
        <v>5007</v>
      </c>
      <c r="K10" s="7">
        <v>10203.700000000001</v>
      </c>
      <c r="L10" s="7">
        <v>20309.5</v>
      </c>
      <c r="M10" s="7">
        <v>20192.5</v>
      </c>
    </row>
    <row r="11" spans="1:13" s="95" customFormat="1" ht="24" x14ac:dyDescent="0.2">
      <c r="A11" s="790" t="s">
        <v>819</v>
      </c>
      <c r="B11" s="95">
        <v>112.005</v>
      </c>
      <c r="C11" s="95">
        <v>123.07899999999999</v>
      </c>
      <c r="D11" s="95">
        <v>185.07900000000001</v>
      </c>
      <c r="E11" s="95">
        <v>185.07900000000001</v>
      </c>
      <c r="F11" s="95">
        <v>485.07900000000001</v>
      </c>
      <c r="G11" s="95">
        <v>4669.7539999999999</v>
      </c>
      <c r="H11" s="7">
        <v>12036.3</v>
      </c>
      <c r="I11" s="7">
        <v>10939.5</v>
      </c>
      <c r="J11" s="7">
        <v>11798.3</v>
      </c>
      <c r="K11" s="7">
        <v>7446.7</v>
      </c>
      <c r="L11" s="7">
        <v>7637.1</v>
      </c>
      <c r="M11" s="7">
        <v>7863.7</v>
      </c>
    </row>
    <row r="12" spans="1:13" s="95" customFormat="1" ht="24" x14ac:dyDescent="0.2">
      <c r="A12" s="790" t="s">
        <v>820</v>
      </c>
      <c r="B12" s="95">
        <v>1178.5229999999999</v>
      </c>
      <c r="C12" s="95">
        <v>1681.164</v>
      </c>
      <c r="D12" s="95">
        <v>1874.327</v>
      </c>
      <c r="E12" s="95">
        <v>1890.1949</v>
      </c>
      <c r="F12" s="95">
        <v>1838.2940000000001</v>
      </c>
      <c r="G12" s="95">
        <v>1983.009</v>
      </c>
      <c r="H12" s="7">
        <v>2005.7</v>
      </c>
      <c r="I12" s="7">
        <v>2013.2</v>
      </c>
      <c r="J12" s="7">
        <v>2030.1</v>
      </c>
      <c r="K12" s="7">
        <v>2039.5</v>
      </c>
      <c r="L12" s="7">
        <v>2365.9</v>
      </c>
      <c r="M12" s="7">
        <v>4309.7</v>
      </c>
    </row>
    <row r="13" spans="1:13" s="95" customFormat="1" ht="14.25" customHeight="1" x14ac:dyDescent="0.2">
      <c r="A13" s="790" t="s">
        <v>821</v>
      </c>
      <c r="B13" s="95">
        <v>3762.6179999999999</v>
      </c>
      <c r="C13" s="95">
        <v>5931.6120000000001</v>
      </c>
      <c r="D13" s="95">
        <v>7438.576</v>
      </c>
      <c r="E13" s="95">
        <v>7519.8970999999992</v>
      </c>
      <c r="F13" s="95">
        <v>9657.4339999999993</v>
      </c>
      <c r="G13" s="95">
        <v>7532.6930000000002</v>
      </c>
      <c r="H13" s="7">
        <v>9007.6</v>
      </c>
      <c r="I13" s="7">
        <v>6633.1</v>
      </c>
      <c r="J13" s="7">
        <v>2526.8000000000002</v>
      </c>
      <c r="K13" s="70" t="s">
        <v>33</v>
      </c>
      <c r="L13" s="70" t="s">
        <v>33</v>
      </c>
      <c r="M13" s="70" t="s">
        <v>33</v>
      </c>
    </row>
    <row r="14" spans="1:13" s="95" customFormat="1" ht="24" x14ac:dyDescent="0.2">
      <c r="A14" s="790" t="s">
        <v>822</v>
      </c>
      <c r="B14" s="119" t="s">
        <v>33</v>
      </c>
      <c r="C14" s="119" t="s">
        <v>33</v>
      </c>
      <c r="D14" s="119" t="s">
        <v>33</v>
      </c>
      <c r="E14" s="119" t="s">
        <v>33</v>
      </c>
      <c r="F14" s="119" t="s">
        <v>33</v>
      </c>
      <c r="G14" s="119">
        <v>6727.2</v>
      </c>
      <c r="H14" s="70">
        <v>13509</v>
      </c>
      <c r="I14" s="7">
        <v>35411.199999999997</v>
      </c>
      <c r="J14" s="7">
        <v>133962.20000000001</v>
      </c>
      <c r="K14" s="7">
        <v>127985.60000000001</v>
      </c>
      <c r="L14" s="7">
        <v>74515.600000000006</v>
      </c>
      <c r="M14" s="7">
        <v>103394.4</v>
      </c>
    </row>
    <row r="15" spans="1:13" s="95" customFormat="1" ht="14.25" customHeight="1" x14ac:dyDescent="0.2">
      <c r="A15" s="790" t="s">
        <v>823</v>
      </c>
      <c r="B15" s="95">
        <v>1044.989</v>
      </c>
      <c r="C15" s="95">
        <v>1115.998</v>
      </c>
      <c r="D15" s="95">
        <v>1760.1310000000001</v>
      </c>
      <c r="E15" s="95">
        <v>1533.6547</v>
      </c>
      <c r="F15" s="95">
        <v>1861.617</v>
      </c>
      <c r="G15" s="95">
        <v>1010.9</v>
      </c>
      <c r="H15" s="7">
        <v>3209.9</v>
      </c>
      <c r="I15" s="7">
        <v>4340.5</v>
      </c>
      <c r="J15" s="7">
        <v>1372.1</v>
      </c>
      <c r="K15" s="7">
        <v>9996.7999999999993</v>
      </c>
      <c r="L15" s="7">
        <v>2513.6999999999998</v>
      </c>
      <c r="M15" s="7">
        <v>2206.6999999999998</v>
      </c>
    </row>
    <row r="16" spans="1:13" s="792" customFormat="1" ht="15.6" customHeight="1" x14ac:dyDescent="0.2">
      <c r="A16" s="791"/>
      <c r="B16" s="117"/>
      <c r="C16" s="117"/>
      <c r="D16" s="117"/>
      <c r="E16" s="117"/>
      <c r="F16" s="117"/>
      <c r="G16" s="117"/>
      <c r="H16" s="691"/>
      <c r="I16" s="691"/>
      <c r="J16" s="691"/>
      <c r="K16" s="691"/>
      <c r="L16" s="691"/>
      <c r="M16" s="691"/>
    </row>
    <row r="17" spans="1:13" s="93" customFormat="1" ht="14.25" customHeight="1" x14ac:dyDescent="0.2">
      <c r="A17" s="793" t="s">
        <v>824</v>
      </c>
      <c r="B17" s="93">
        <v>97567.754000000001</v>
      </c>
      <c r="C17" s="93">
        <v>107104.412</v>
      </c>
      <c r="D17" s="93">
        <v>123536.552</v>
      </c>
      <c r="E17" s="93">
        <v>135494.63479999997</v>
      </c>
      <c r="F17" s="93">
        <v>141202.63200000001</v>
      </c>
      <c r="G17" s="93">
        <v>161549.32500000001</v>
      </c>
      <c r="H17" s="669">
        <v>203303.8</v>
      </c>
      <c r="I17" s="669">
        <v>251144.7</v>
      </c>
      <c r="J17" s="669">
        <v>339374</v>
      </c>
      <c r="K17" s="669">
        <v>373639.5</v>
      </c>
      <c r="L17" s="669">
        <v>425224.2</v>
      </c>
      <c r="M17" s="669">
        <v>593152.30000000005</v>
      </c>
    </row>
    <row r="18" spans="1:13" s="95" customFormat="1" ht="16.5" customHeight="1" x14ac:dyDescent="0.2">
      <c r="A18" s="790" t="s">
        <v>825</v>
      </c>
      <c r="B18" s="95">
        <v>57074.591</v>
      </c>
      <c r="C18" s="95">
        <v>58398.014999999999</v>
      </c>
      <c r="D18" s="95">
        <v>74838.798999999999</v>
      </c>
      <c r="E18" s="95">
        <v>91104.265299999999</v>
      </c>
      <c r="F18" s="95">
        <v>93566.134000000005</v>
      </c>
      <c r="G18" s="95">
        <v>106244.754</v>
      </c>
      <c r="H18" s="7">
        <v>134629.20000000001</v>
      </c>
      <c r="I18" s="7">
        <v>139922.20000000001</v>
      </c>
      <c r="J18" s="7">
        <v>198810.1</v>
      </c>
      <c r="K18" s="7">
        <v>207251</v>
      </c>
      <c r="L18" s="7">
        <v>240424.7</v>
      </c>
      <c r="M18" s="7">
        <v>300778.3</v>
      </c>
    </row>
    <row r="19" spans="1:13" s="95" customFormat="1" ht="25.5" customHeight="1" x14ac:dyDescent="0.2">
      <c r="A19" s="790" t="s">
        <v>826</v>
      </c>
      <c r="B19" s="95">
        <v>8900.2849999999999</v>
      </c>
      <c r="C19" s="95">
        <v>19494.411</v>
      </c>
      <c r="D19" s="95">
        <v>25724.792000000001</v>
      </c>
      <c r="E19" s="95">
        <v>20609.05</v>
      </c>
      <c r="F19" s="95">
        <v>18701.776999999998</v>
      </c>
      <c r="G19" s="95">
        <v>21879.996999999999</v>
      </c>
      <c r="H19" s="7">
        <v>28840.6</v>
      </c>
      <c r="I19" s="7">
        <v>39580.1</v>
      </c>
      <c r="J19" s="7">
        <v>58035.4</v>
      </c>
      <c r="K19" s="7">
        <v>58999</v>
      </c>
      <c r="L19" s="7">
        <v>128319.5</v>
      </c>
      <c r="M19" s="7">
        <v>196050.9</v>
      </c>
    </row>
    <row r="20" spans="1:13" s="95" customFormat="1" ht="24" x14ac:dyDescent="0.2">
      <c r="A20" s="790" t="s">
        <v>827</v>
      </c>
      <c r="B20" s="95">
        <v>19618.361000000001</v>
      </c>
      <c r="C20" s="95">
        <v>15104.550999999999</v>
      </c>
      <c r="D20" s="95">
        <v>8048.9040000000005</v>
      </c>
      <c r="E20" s="95">
        <v>9235.2309000000005</v>
      </c>
      <c r="F20" s="95">
        <v>12468.565000000001</v>
      </c>
      <c r="G20" s="95">
        <v>17033.153999999999</v>
      </c>
      <c r="H20" s="7">
        <v>16748.5</v>
      </c>
      <c r="I20" s="7">
        <v>22730.7</v>
      </c>
      <c r="J20" s="7">
        <v>31808.7</v>
      </c>
      <c r="K20" s="7">
        <v>42637</v>
      </c>
      <c r="L20" s="7">
        <v>42129</v>
      </c>
      <c r="M20" s="7">
        <v>64695.6</v>
      </c>
    </row>
    <row r="21" spans="1:13" s="95" customFormat="1" ht="26.45" customHeight="1" x14ac:dyDescent="0.2">
      <c r="A21" s="790" t="s">
        <v>828</v>
      </c>
      <c r="B21" s="119" t="s">
        <v>33</v>
      </c>
      <c r="C21" s="119" t="s">
        <v>33</v>
      </c>
      <c r="D21" s="119" t="s">
        <v>33</v>
      </c>
      <c r="E21" s="119" t="s">
        <v>33</v>
      </c>
      <c r="F21" s="119" t="s">
        <v>33</v>
      </c>
      <c r="G21" s="119" t="s">
        <v>33</v>
      </c>
      <c r="H21" s="70" t="s">
        <v>33</v>
      </c>
      <c r="I21" s="70" t="s">
        <v>33</v>
      </c>
      <c r="J21" s="70" t="s">
        <v>33</v>
      </c>
      <c r="K21" s="70" t="s">
        <v>33</v>
      </c>
      <c r="L21" s="70" t="s">
        <v>33</v>
      </c>
      <c r="M21" s="70" t="s">
        <v>33</v>
      </c>
    </row>
    <row r="22" spans="1:13" s="95" customFormat="1" ht="14.25" customHeight="1" x14ac:dyDescent="0.2">
      <c r="A22" s="790" t="s">
        <v>829</v>
      </c>
      <c r="B22" s="95">
        <v>1325.7249999999999</v>
      </c>
      <c r="C22" s="95">
        <v>2126.4490000000001</v>
      </c>
      <c r="D22" s="95">
        <v>5243.4480000000003</v>
      </c>
      <c r="E22" s="95">
        <v>5212.2675999999992</v>
      </c>
      <c r="F22" s="95">
        <v>7992.2719999999999</v>
      </c>
      <c r="G22" s="95">
        <v>8048.5010000000002</v>
      </c>
      <c r="H22" s="7">
        <v>12990.7</v>
      </c>
      <c r="I22" s="7">
        <v>18494.3</v>
      </c>
      <c r="J22" s="7">
        <v>34350.6</v>
      </c>
      <c r="K22" s="7">
        <v>54281.5</v>
      </c>
      <c r="L22" s="7">
        <v>1107.4000000000001</v>
      </c>
      <c r="M22" s="7">
        <v>9654</v>
      </c>
    </row>
    <row r="23" spans="1:13" s="95" customFormat="1" ht="14.25" customHeight="1" x14ac:dyDescent="0.2">
      <c r="A23" s="790" t="s">
        <v>830</v>
      </c>
      <c r="B23" s="95">
        <v>3357.4859999999999</v>
      </c>
      <c r="C23" s="95">
        <v>2960.6</v>
      </c>
      <c r="D23" s="95">
        <v>1718.6289999999999</v>
      </c>
      <c r="E23" s="95">
        <v>925.49869999999999</v>
      </c>
      <c r="F23" s="95">
        <v>171.922</v>
      </c>
      <c r="G23" s="119" t="s">
        <v>33</v>
      </c>
      <c r="H23" s="70" t="s">
        <v>33</v>
      </c>
      <c r="I23" s="70" t="s">
        <v>33</v>
      </c>
      <c r="J23" s="70" t="s">
        <v>33</v>
      </c>
      <c r="K23" s="70" t="s">
        <v>33</v>
      </c>
      <c r="L23" s="70" t="s">
        <v>33</v>
      </c>
      <c r="M23" s="70" t="s">
        <v>33</v>
      </c>
    </row>
    <row r="24" spans="1:13" s="95" customFormat="1" ht="24.75" customHeight="1" x14ac:dyDescent="0.2">
      <c r="A24" s="790" t="s">
        <v>831</v>
      </c>
      <c r="B24" s="95">
        <v>7232.9</v>
      </c>
      <c r="C24" s="95">
        <v>8928.6270000000004</v>
      </c>
      <c r="D24" s="95">
        <v>7863.9880000000003</v>
      </c>
      <c r="E24" s="95">
        <v>8311.2361000000001</v>
      </c>
      <c r="F24" s="95">
        <v>8222.1620000000003</v>
      </c>
      <c r="G24" s="95">
        <v>8146.6760000000004</v>
      </c>
      <c r="H24" s="7">
        <v>9994.9</v>
      </c>
      <c r="I24" s="7">
        <v>30258.799999999999</v>
      </c>
      <c r="J24" s="7">
        <v>16171.1</v>
      </c>
      <c r="K24" s="7">
        <v>10204.5</v>
      </c>
      <c r="L24" s="7">
        <v>12904.6</v>
      </c>
      <c r="M24" s="7">
        <v>20455.8</v>
      </c>
    </row>
    <row r="25" spans="1:13" s="95" customFormat="1" ht="15" customHeight="1" x14ac:dyDescent="0.2">
      <c r="A25" s="790" t="s">
        <v>832</v>
      </c>
      <c r="B25" s="95">
        <v>58.405999999999999</v>
      </c>
      <c r="C25" s="95">
        <v>91.759</v>
      </c>
      <c r="D25" s="95">
        <v>97.992000000000004</v>
      </c>
      <c r="E25" s="95">
        <v>97.086199999999991</v>
      </c>
      <c r="F25" s="95">
        <v>79.8</v>
      </c>
      <c r="G25" s="95">
        <v>196.24299999999999</v>
      </c>
      <c r="H25" s="7">
        <v>100</v>
      </c>
      <c r="I25" s="7">
        <v>158.5</v>
      </c>
      <c r="J25" s="7">
        <v>198.1</v>
      </c>
      <c r="K25" s="7">
        <v>266.39999999999998</v>
      </c>
      <c r="L25" s="7">
        <v>339</v>
      </c>
      <c r="M25" s="7">
        <v>1517.7</v>
      </c>
    </row>
    <row r="26" spans="1:13" s="86" customFormat="1" ht="12" x14ac:dyDescent="0.2">
      <c r="A26" s="172"/>
      <c r="B26" s="95"/>
      <c r="C26" s="95"/>
      <c r="D26" s="95"/>
      <c r="E26" s="95"/>
      <c r="F26" s="95"/>
      <c r="G26" s="95"/>
      <c r="H26" s="7"/>
      <c r="I26" s="7"/>
      <c r="J26" s="7"/>
      <c r="K26" s="7"/>
      <c r="L26" s="7"/>
      <c r="M26" s="7"/>
    </row>
    <row r="27" spans="1:13" s="86" customFormat="1" ht="14.25" customHeight="1" x14ac:dyDescent="0.2">
      <c r="A27" s="171" t="s">
        <v>833</v>
      </c>
      <c r="B27" s="93">
        <v>25090.273000000001</v>
      </c>
      <c r="C27" s="93">
        <v>37928.142999999996</v>
      </c>
      <c r="D27" s="93">
        <v>24178.100999999999</v>
      </c>
      <c r="E27" s="93">
        <v>25614.874400000001</v>
      </c>
      <c r="F27" s="93">
        <v>23213.266</v>
      </c>
      <c r="G27" s="93">
        <v>29206.753000000001</v>
      </c>
      <c r="H27" s="669">
        <v>71547.199999999997</v>
      </c>
      <c r="I27" s="669">
        <v>63568.3</v>
      </c>
      <c r="J27" s="669">
        <v>57047.199999999997</v>
      </c>
      <c r="K27" s="669">
        <v>72423.199999999997</v>
      </c>
      <c r="L27" s="669">
        <v>124912.5</v>
      </c>
      <c r="M27" s="669">
        <v>297163.3</v>
      </c>
    </row>
    <row r="28" spans="1:13" s="86" customFormat="1" ht="14.25" customHeight="1" x14ac:dyDescent="0.2">
      <c r="A28" s="172" t="s">
        <v>267</v>
      </c>
      <c r="B28" s="95">
        <v>1000</v>
      </c>
      <c r="C28" s="95">
        <v>1000</v>
      </c>
      <c r="D28" s="95">
        <v>1000</v>
      </c>
      <c r="E28" s="95">
        <v>2000</v>
      </c>
      <c r="F28" s="95">
        <v>2000</v>
      </c>
      <c r="G28" s="95">
        <v>2000</v>
      </c>
      <c r="H28" s="7">
        <v>2000</v>
      </c>
      <c r="I28" s="7">
        <v>2000</v>
      </c>
      <c r="J28" s="7">
        <v>4000</v>
      </c>
      <c r="K28" s="7">
        <v>4000</v>
      </c>
      <c r="L28" s="7">
        <v>4000</v>
      </c>
      <c r="M28" s="7">
        <v>4000</v>
      </c>
    </row>
    <row r="29" spans="1:13" s="86" customFormat="1" ht="14.25" customHeight="1" x14ac:dyDescent="0.2">
      <c r="A29" s="172" t="s">
        <v>262</v>
      </c>
      <c r="B29" s="95">
        <v>18694.532999999999</v>
      </c>
      <c r="C29" s="95">
        <v>30385.552</v>
      </c>
      <c r="D29" s="95">
        <v>19401.313999999998</v>
      </c>
      <c r="E29" s="95">
        <v>21314.025400000002</v>
      </c>
      <c r="F29" s="95">
        <v>19109.330000000002</v>
      </c>
      <c r="G29" s="95">
        <v>24641.48</v>
      </c>
      <c r="H29" s="7">
        <v>61062.400000000001</v>
      </c>
      <c r="I29" s="7">
        <v>52375.8</v>
      </c>
      <c r="J29" s="7">
        <v>42860.3</v>
      </c>
      <c r="K29" s="7">
        <v>55987.1</v>
      </c>
      <c r="L29" s="7">
        <v>75215.8</v>
      </c>
      <c r="M29" s="7">
        <v>232428.6</v>
      </c>
    </row>
    <row r="30" spans="1:13" s="86" customFormat="1" ht="13.9" customHeight="1" x14ac:dyDescent="0.2">
      <c r="A30" s="172" t="s">
        <v>834</v>
      </c>
      <c r="B30" s="95">
        <v>5395.74</v>
      </c>
      <c r="C30" s="95">
        <v>6542.5910000000003</v>
      </c>
      <c r="D30" s="95">
        <v>3776.7869999999998</v>
      </c>
      <c r="E30" s="95">
        <v>2300.8490000000002</v>
      </c>
      <c r="F30" s="95">
        <v>2103.9360000000001</v>
      </c>
      <c r="G30" s="95">
        <v>2565.2730000000001</v>
      </c>
      <c r="H30" s="7">
        <v>8484.7999999999993</v>
      </c>
      <c r="I30" s="7">
        <v>9192.5</v>
      </c>
      <c r="J30" s="7">
        <v>10186.9</v>
      </c>
      <c r="K30" s="7">
        <v>12436.1</v>
      </c>
      <c r="L30" s="7">
        <v>45696.7</v>
      </c>
      <c r="M30" s="7">
        <v>60734.7</v>
      </c>
    </row>
    <row r="31" spans="1:13" s="86" customFormat="1" ht="12" x14ac:dyDescent="0.2">
      <c r="A31" s="172"/>
      <c r="B31" s="95"/>
      <c r="C31" s="95"/>
      <c r="D31" s="95"/>
      <c r="E31" s="95"/>
      <c r="F31" s="95"/>
      <c r="G31" s="95"/>
      <c r="H31" s="7"/>
      <c r="I31" s="7"/>
      <c r="J31" s="7"/>
      <c r="K31" s="7"/>
      <c r="L31" s="7"/>
      <c r="M31" s="7"/>
    </row>
    <row r="32" spans="1:13" s="86" customFormat="1" ht="24" x14ac:dyDescent="0.2">
      <c r="A32" s="171" t="s">
        <v>835</v>
      </c>
      <c r="B32" s="93">
        <v>122658.027</v>
      </c>
      <c r="C32" s="93">
        <v>145032.55499999999</v>
      </c>
      <c r="D32" s="93">
        <v>147714.65299999999</v>
      </c>
      <c r="E32" s="93">
        <v>161109.5092</v>
      </c>
      <c r="F32" s="93">
        <v>164415.89799999999</v>
      </c>
      <c r="G32" s="93">
        <v>190756.07800000001</v>
      </c>
      <c r="H32" s="669">
        <v>274851</v>
      </c>
      <c r="I32" s="669">
        <v>314713.09999999998</v>
      </c>
      <c r="J32" s="669">
        <v>396421.2</v>
      </c>
      <c r="K32" s="669">
        <v>446062.7</v>
      </c>
      <c r="L32" s="669">
        <v>550136.80000000005</v>
      </c>
      <c r="M32" s="669">
        <v>890315.6</v>
      </c>
    </row>
    <row r="33" spans="1:13" s="86" customFormat="1" thickBot="1" x14ac:dyDescent="0.25">
      <c r="A33" s="794"/>
      <c r="B33" s="739"/>
      <c r="C33" s="739"/>
      <c r="D33" s="739"/>
      <c r="E33" s="739"/>
      <c r="F33" s="739"/>
      <c r="G33" s="739"/>
      <c r="H33" s="739"/>
      <c r="I33" s="739"/>
      <c r="J33" s="739"/>
      <c r="K33" s="795"/>
      <c r="L33" s="795"/>
      <c r="M33" s="795"/>
    </row>
    <row r="34" spans="1:13" s="86" customFormat="1" ht="12" x14ac:dyDescent="0.2">
      <c r="K34" s="6"/>
      <c r="L34" s="6"/>
      <c r="M34" s="6"/>
    </row>
    <row r="35" spans="1:13" s="86" customFormat="1" ht="25.15" customHeight="1" x14ac:dyDescent="0.2">
      <c r="A35" s="995" t="s">
        <v>138</v>
      </c>
      <c r="B35" s="995"/>
      <c r="C35" s="995"/>
      <c r="D35" s="995"/>
      <c r="E35" s="995"/>
      <c r="F35" s="995"/>
      <c r="G35" s="995"/>
      <c r="H35" s="995"/>
      <c r="I35" s="995"/>
      <c r="J35" s="995"/>
      <c r="K35" s="995"/>
      <c r="L35" s="998"/>
      <c r="M35" s="998"/>
    </row>
    <row r="36" spans="1:13" s="86" customFormat="1" ht="12" x14ac:dyDescent="0.2">
      <c r="K36" s="6"/>
      <c r="L36" s="6"/>
      <c r="M36" s="6"/>
    </row>
    <row r="37" spans="1:13" s="86" customFormat="1" ht="12" x14ac:dyDescent="0.2">
      <c r="K37" s="6"/>
      <c r="L37" s="6"/>
      <c r="M37" s="6"/>
    </row>
    <row r="38" spans="1:13" s="86" customFormat="1" ht="12" x14ac:dyDescent="0.2">
      <c r="K38" s="6"/>
      <c r="L38" s="6"/>
      <c r="M38" s="6"/>
    </row>
    <row r="39" spans="1:13" s="86" customFormat="1" ht="12" x14ac:dyDescent="0.2">
      <c r="K39" s="6"/>
      <c r="L39" s="6"/>
      <c r="M39" s="6"/>
    </row>
    <row r="40" spans="1:13" s="86" customFormat="1" ht="12" x14ac:dyDescent="0.2">
      <c r="K40" s="6"/>
      <c r="L40" s="6"/>
      <c r="M40" s="6"/>
    </row>
    <row r="41" spans="1:13" s="86" customFormat="1" ht="12" x14ac:dyDescent="0.2">
      <c r="K41" s="6"/>
      <c r="L41" s="6"/>
      <c r="M41" s="6"/>
    </row>
    <row r="42" spans="1:13" s="86" customFormat="1" ht="12" x14ac:dyDescent="0.2">
      <c r="K42" s="6"/>
      <c r="L42" s="6"/>
      <c r="M42" s="6"/>
    </row>
    <row r="43" spans="1:13" s="86" customFormat="1" ht="12" x14ac:dyDescent="0.2">
      <c r="K43" s="6"/>
      <c r="L43" s="6"/>
      <c r="M43" s="6"/>
    </row>
    <row r="44" spans="1:13" s="86" customFormat="1" ht="12" x14ac:dyDescent="0.2">
      <c r="K44" s="6"/>
      <c r="L44" s="6"/>
      <c r="M44" s="6"/>
    </row>
    <row r="45" spans="1:13" s="86" customFormat="1" ht="12" x14ac:dyDescent="0.2">
      <c r="K45" s="6"/>
      <c r="L45" s="6"/>
      <c r="M45" s="6"/>
    </row>
    <row r="46" spans="1:13" s="86" customFormat="1" ht="12" x14ac:dyDescent="0.2">
      <c r="K46" s="6"/>
      <c r="L46" s="6"/>
      <c r="M46" s="6"/>
    </row>
    <row r="47" spans="1:13" s="86" customFormat="1" ht="12" x14ac:dyDescent="0.2">
      <c r="K47" s="6"/>
      <c r="L47" s="6"/>
      <c r="M47" s="6"/>
    </row>
    <row r="48" spans="1:13" s="86" customFormat="1" ht="12" x14ac:dyDescent="0.2">
      <c r="K48" s="6"/>
      <c r="L48" s="6"/>
      <c r="M48" s="6"/>
    </row>
    <row r="49" spans="11:13" s="86" customFormat="1" ht="12" x14ac:dyDescent="0.2">
      <c r="K49" s="6"/>
      <c r="L49" s="6"/>
      <c r="M49" s="6"/>
    </row>
    <row r="50" spans="11:13" s="86" customFormat="1" ht="12" x14ac:dyDescent="0.2">
      <c r="K50" s="6"/>
      <c r="L50" s="6"/>
      <c r="M50" s="6"/>
    </row>
    <row r="51" spans="11:13" s="86" customFormat="1" ht="12" x14ac:dyDescent="0.2">
      <c r="K51" s="6"/>
      <c r="L51" s="6"/>
      <c r="M51" s="6"/>
    </row>
    <row r="52" spans="11:13" s="86" customFormat="1" ht="12" x14ac:dyDescent="0.2">
      <c r="K52" s="6"/>
      <c r="L52" s="6"/>
      <c r="M52" s="6"/>
    </row>
    <row r="53" spans="11:13" s="86" customFormat="1" ht="12" x14ac:dyDescent="0.2">
      <c r="K53" s="6"/>
      <c r="L53" s="6"/>
      <c r="M53" s="6"/>
    </row>
    <row r="54" spans="11:13" s="86" customFormat="1" ht="12" x14ac:dyDescent="0.2">
      <c r="K54" s="6"/>
      <c r="L54" s="6"/>
      <c r="M54" s="6"/>
    </row>
    <row r="55" spans="11:13" s="86" customFormat="1" ht="12" x14ac:dyDescent="0.2">
      <c r="K55" s="6"/>
      <c r="L55" s="6"/>
      <c r="M55" s="6"/>
    </row>
    <row r="56" spans="11:13" s="86" customFormat="1" ht="12" x14ac:dyDescent="0.2">
      <c r="K56" s="6"/>
      <c r="L56" s="6"/>
      <c r="M56" s="6"/>
    </row>
    <row r="57" spans="11:13" s="86" customFormat="1" ht="12" x14ac:dyDescent="0.2">
      <c r="K57" s="6"/>
      <c r="L57" s="6"/>
      <c r="M57" s="6"/>
    </row>
    <row r="58" spans="11:13" s="86" customFormat="1" ht="12" x14ac:dyDescent="0.2">
      <c r="K58" s="6"/>
      <c r="L58" s="6"/>
      <c r="M58" s="6"/>
    </row>
    <row r="59" spans="11:13" s="86" customFormat="1" ht="12" x14ac:dyDescent="0.2">
      <c r="K59" s="6"/>
      <c r="L59" s="6"/>
      <c r="M59" s="6"/>
    </row>
    <row r="60" spans="11:13" s="86" customFormat="1" ht="12" x14ac:dyDescent="0.2">
      <c r="K60" s="6"/>
      <c r="L60" s="6"/>
      <c r="M60" s="6"/>
    </row>
    <row r="61" spans="11:13" s="86" customFormat="1" ht="12" x14ac:dyDescent="0.2">
      <c r="K61" s="6"/>
      <c r="L61" s="6"/>
      <c r="M61" s="6"/>
    </row>
    <row r="62" spans="11:13" s="86" customFormat="1" ht="12" x14ac:dyDescent="0.2">
      <c r="K62" s="6"/>
      <c r="L62" s="6"/>
      <c r="M62" s="6"/>
    </row>
    <row r="63" spans="11:13" s="86" customFormat="1" ht="12" x14ac:dyDescent="0.2">
      <c r="K63" s="6"/>
      <c r="L63" s="6"/>
      <c r="M63" s="6"/>
    </row>
    <row r="64" spans="11:13" s="86" customFormat="1" ht="12" x14ac:dyDescent="0.2">
      <c r="K64" s="6"/>
      <c r="L64" s="6"/>
      <c r="M64" s="6"/>
    </row>
    <row r="65" spans="11:13" s="86" customFormat="1" ht="12" x14ac:dyDescent="0.2">
      <c r="K65" s="6"/>
      <c r="L65" s="6"/>
      <c r="M65" s="6"/>
    </row>
    <row r="66" spans="11:13" s="86" customFormat="1" ht="12" x14ac:dyDescent="0.2">
      <c r="K66" s="6"/>
      <c r="L66" s="6"/>
      <c r="M66" s="6"/>
    </row>
    <row r="67" spans="11:13" s="86" customFormat="1" ht="12" x14ac:dyDescent="0.2">
      <c r="K67" s="6"/>
      <c r="L67" s="6"/>
      <c r="M67" s="6"/>
    </row>
    <row r="68" spans="11:13" s="86" customFormat="1" ht="12" x14ac:dyDescent="0.2">
      <c r="K68" s="6"/>
      <c r="L68" s="6"/>
      <c r="M68" s="6"/>
    </row>
    <row r="69" spans="11:13" s="86" customFormat="1" ht="12" x14ac:dyDescent="0.2">
      <c r="K69" s="6"/>
      <c r="L69" s="6"/>
      <c r="M69" s="6"/>
    </row>
    <row r="70" spans="11:13" s="86" customFormat="1" ht="12" x14ac:dyDescent="0.2">
      <c r="K70" s="6"/>
      <c r="L70" s="6"/>
      <c r="M70" s="6"/>
    </row>
    <row r="71" spans="11:13" s="86" customFormat="1" ht="12" x14ac:dyDescent="0.2">
      <c r="K71" s="6"/>
      <c r="L71" s="6"/>
      <c r="M71" s="6"/>
    </row>
    <row r="72" spans="11:13" s="86" customFormat="1" ht="12" x14ac:dyDescent="0.2">
      <c r="K72" s="6"/>
      <c r="L72" s="6"/>
      <c r="M72" s="6"/>
    </row>
    <row r="73" spans="11:13" s="86" customFormat="1" ht="12" x14ac:dyDescent="0.2">
      <c r="K73" s="6"/>
      <c r="L73" s="6"/>
      <c r="M73" s="6"/>
    </row>
    <row r="74" spans="11:13" s="86" customFormat="1" ht="12" x14ac:dyDescent="0.2">
      <c r="K74" s="6"/>
      <c r="L74" s="6"/>
      <c r="M74" s="6"/>
    </row>
    <row r="75" spans="11:13" s="86" customFormat="1" ht="12" x14ac:dyDescent="0.2">
      <c r="K75" s="6"/>
      <c r="L75" s="6"/>
      <c r="M75" s="6"/>
    </row>
    <row r="76" spans="11:13" s="86" customFormat="1" ht="12" x14ac:dyDescent="0.2">
      <c r="K76" s="6"/>
      <c r="L76" s="6"/>
      <c r="M76" s="6"/>
    </row>
    <row r="77" spans="11:13" s="86" customFormat="1" ht="12" x14ac:dyDescent="0.2">
      <c r="K77" s="6"/>
      <c r="L77" s="6"/>
      <c r="M77" s="6"/>
    </row>
    <row r="78" spans="11:13" s="86" customFormat="1" ht="12" x14ac:dyDescent="0.2">
      <c r="K78" s="6"/>
      <c r="L78" s="6"/>
      <c r="M78" s="6"/>
    </row>
    <row r="79" spans="11:13" s="86" customFormat="1" ht="12" x14ac:dyDescent="0.2">
      <c r="K79" s="6"/>
      <c r="L79" s="6"/>
      <c r="M79" s="6"/>
    </row>
    <row r="80" spans="11:13" s="86" customFormat="1" ht="12" x14ac:dyDescent="0.2">
      <c r="K80" s="6"/>
      <c r="L80" s="6"/>
      <c r="M80" s="6"/>
    </row>
    <row r="81" spans="11:13" s="86" customFormat="1" ht="12" x14ac:dyDescent="0.2">
      <c r="K81" s="6"/>
      <c r="L81" s="6"/>
      <c r="M81" s="6"/>
    </row>
    <row r="82" spans="11:13" s="86" customFormat="1" ht="12" x14ac:dyDescent="0.2">
      <c r="K82" s="6"/>
      <c r="L82" s="6"/>
      <c r="M82" s="6"/>
    </row>
    <row r="83" spans="11:13" s="86" customFormat="1" ht="12" x14ac:dyDescent="0.2">
      <c r="K83" s="6"/>
      <c r="L83" s="6"/>
      <c r="M83" s="6"/>
    </row>
    <row r="84" spans="11:13" s="86" customFormat="1" ht="12" x14ac:dyDescent="0.2">
      <c r="K84" s="6"/>
      <c r="L84" s="6"/>
      <c r="M84" s="6"/>
    </row>
    <row r="85" spans="11:13" s="86" customFormat="1" ht="12" x14ac:dyDescent="0.2">
      <c r="K85" s="6"/>
      <c r="L85" s="6"/>
      <c r="M85" s="6"/>
    </row>
    <row r="86" spans="11:13" s="86" customFormat="1" ht="12" x14ac:dyDescent="0.2">
      <c r="K86" s="6"/>
      <c r="L86" s="6"/>
      <c r="M86" s="6"/>
    </row>
    <row r="87" spans="11:13" s="86" customFormat="1" ht="12" x14ac:dyDescent="0.2">
      <c r="K87" s="6"/>
      <c r="L87" s="6"/>
      <c r="M87" s="6"/>
    </row>
    <row r="88" spans="11:13" s="86" customFormat="1" ht="12" x14ac:dyDescent="0.2">
      <c r="K88" s="6"/>
      <c r="L88" s="6"/>
      <c r="M88" s="6"/>
    </row>
    <row r="89" spans="11:13" s="86" customFormat="1" ht="12" x14ac:dyDescent="0.2">
      <c r="K89" s="6"/>
      <c r="L89" s="6"/>
      <c r="M89" s="6"/>
    </row>
    <row r="90" spans="11:13" s="86" customFormat="1" ht="12" x14ac:dyDescent="0.2">
      <c r="K90" s="6"/>
      <c r="L90" s="6"/>
      <c r="M90" s="6"/>
    </row>
    <row r="91" spans="11:13" s="86" customFormat="1" ht="12" x14ac:dyDescent="0.2">
      <c r="K91" s="6"/>
      <c r="L91" s="6"/>
      <c r="M91" s="6"/>
    </row>
    <row r="92" spans="11:13" s="86" customFormat="1" ht="12" x14ac:dyDescent="0.2">
      <c r="K92" s="6"/>
      <c r="L92" s="6"/>
      <c r="M92" s="6"/>
    </row>
  </sheetData>
  <mergeCells count="1">
    <mergeCell ref="A35:M35"/>
  </mergeCells>
  <hyperlinks>
    <hyperlink ref="A1" location="Мазмуну!A1" display="МАЗМУНУНА  кайтуу" xr:uid="{00000000-0004-0000-AB00-000000000000}"/>
  </hyperlinks>
  <pageMargins left="0.9055118110236221" right="0.59055118110236227" top="0.98425196850393704" bottom="0.98425196850393704" header="0.51181102362204722" footer="0.51181102362204722"/>
  <pageSetup paperSize="9" orientation="portrait" horizontalDpi="4294967292"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A1:M52"/>
  <sheetViews>
    <sheetView workbookViewId="0">
      <selection activeCell="M42" sqref="M42"/>
    </sheetView>
  </sheetViews>
  <sheetFormatPr defaultColWidth="9.28515625" defaultRowHeight="12.95" customHeight="1" x14ac:dyDescent="0.2"/>
  <cols>
    <col min="1" max="1" width="42.85546875" style="135" customWidth="1"/>
    <col min="2" max="2" width="9.7109375" style="62" hidden="1" customWidth="1"/>
    <col min="3" max="5" width="8.85546875" style="62" hidden="1" customWidth="1"/>
    <col min="6" max="6" width="1.28515625" style="62" hidden="1" customWidth="1"/>
    <col min="7" max="8" width="9.5703125" style="62" hidden="1" customWidth="1"/>
    <col min="9" max="13" width="9.5703125" style="62" customWidth="1"/>
    <col min="14" max="237" width="9.28515625" style="62"/>
    <col min="238" max="238" width="38.5703125" style="62" customWidth="1"/>
    <col min="239" max="257" width="0" style="62" hidden="1" customWidth="1"/>
    <col min="258" max="261" width="9.7109375" style="62" customWidth="1"/>
    <col min="262" max="493" width="9.28515625" style="62"/>
    <col min="494" max="494" width="38.5703125" style="62" customWidth="1"/>
    <col min="495" max="513" width="0" style="62" hidden="1" customWidth="1"/>
    <col min="514" max="517" width="9.7109375" style="62" customWidth="1"/>
    <col min="518" max="749" width="9.28515625" style="62"/>
    <col min="750" max="750" width="38.5703125" style="62" customWidth="1"/>
    <col min="751" max="769" width="0" style="62" hidden="1" customWidth="1"/>
    <col min="770" max="773" width="9.7109375" style="62" customWidth="1"/>
    <col min="774" max="1005" width="9.28515625" style="62"/>
    <col min="1006" max="1006" width="38.5703125" style="62" customWidth="1"/>
    <col min="1007" max="1025" width="0" style="62" hidden="1" customWidth="1"/>
    <col min="1026" max="1029" width="9.7109375" style="62" customWidth="1"/>
    <col min="1030" max="1261" width="9.28515625" style="62"/>
    <col min="1262" max="1262" width="38.5703125" style="62" customWidth="1"/>
    <col min="1263" max="1281" width="0" style="62" hidden="1" customWidth="1"/>
    <col min="1282" max="1285" width="9.7109375" style="62" customWidth="1"/>
    <col min="1286" max="1517" width="9.28515625" style="62"/>
    <col min="1518" max="1518" width="38.5703125" style="62" customWidth="1"/>
    <col min="1519" max="1537" width="0" style="62" hidden="1" customWidth="1"/>
    <col min="1538" max="1541" width="9.7109375" style="62" customWidth="1"/>
    <col min="1542" max="1773" width="9.28515625" style="62"/>
    <col min="1774" max="1774" width="38.5703125" style="62" customWidth="1"/>
    <col min="1775" max="1793" width="0" style="62" hidden="1" customWidth="1"/>
    <col min="1794" max="1797" width="9.7109375" style="62" customWidth="1"/>
    <col min="1798" max="2029" width="9.28515625" style="62"/>
    <col min="2030" max="2030" width="38.5703125" style="62" customWidth="1"/>
    <col min="2031" max="2049" width="0" style="62" hidden="1" customWidth="1"/>
    <col min="2050" max="2053" width="9.7109375" style="62" customWidth="1"/>
    <col min="2054" max="2285" width="9.28515625" style="62"/>
    <col min="2286" max="2286" width="38.5703125" style="62" customWidth="1"/>
    <col min="2287" max="2305" width="0" style="62" hidden="1" customWidth="1"/>
    <col min="2306" max="2309" width="9.7109375" style="62" customWidth="1"/>
    <col min="2310" max="2541" width="9.28515625" style="62"/>
    <col min="2542" max="2542" width="38.5703125" style="62" customWidth="1"/>
    <col min="2543" max="2561" width="0" style="62" hidden="1" customWidth="1"/>
    <col min="2562" max="2565" width="9.7109375" style="62" customWidth="1"/>
    <col min="2566" max="2797" width="9.28515625" style="62"/>
    <col min="2798" max="2798" width="38.5703125" style="62" customWidth="1"/>
    <col min="2799" max="2817" width="0" style="62" hidden="1" customWidth="1"/>
    <col min="2818" max="2821" width="9.7109375" style="62" customWidth="1"/>
    <col min="2822" max="3053" width="9.28515625" style="62"/>
    <col min="3054" max="3054" width="38.5703125" style="62" customWidth="1"/>
    <col min="3055" max="3073" width="0" style="62" hidden="1" customWidth="1"/>
    <col min="3074" max="3077" width="9.7109375" style="62" customWidth="1"/>
    <col min="3078" max="3309" width="9.28515625" style="62"/>
    <col min="3310" max="3310" width="38.5703125" style="62" customWidth="1"/>
    <col min="3311" max="3329" width="0" style="62" hidden="1" customWidth="1"/>
    <col min="3330" max="3333" width="9.7109375" style="62" customWidth="1"/>
    <col min="3334" max="3565" width="9.28515625" style="62"/>
    <col min="3566" max="3566" width="38.5703125" style="62" customWidth="1"/>
    <col min="3567" max="3585" width="0" style="62" hidden="1" customWidth="1"/>
    <col min="3586" max="3589" width="9.7109375" style="62" customWidth="1"/>
    <col min="3590" max="3821" width="9.28515625" style="62"/>
    <col min="3822" max="3822" width="38.5703125" style="62" customWidth="1"/>
    <col min="3823" max="3841" width="0" style="62" hidden="1" customWidth="1"/>
    <col min="3842" max="3845" width="9.7109375" style="62" customWidth="1"/>
    <col min="3846" max="4077" width="9.28515625" style="62"/>
    <col min="4078" max="4078" width="38.5703125" style="62" customWidth="1"/>
    <col min="4079" max="4097" width="0" style="62" hidden="1" customWidth="1"/>
    <col min="4098" max="4101" width="9.7109375" style="62" customWidth="1"/>
    <col min="4102" max="4333" width="9.28515625" style="62"/>
    <col min="4334" max="4334" width="38.5703125" style="62" customWidth="1"/>
    <col min="4335" max="4353" width="0" style="62" hidden="1" customWidth="1"/>
    <col min="4354" max="4357" width="9.7109375" style="62" customWidth="1"/>
    <col min="4358" max="4589" width="9.28515625" style="62"/>
    <col min="4590" max="4590" width="38.5703125" style="62" customWidth="1"/>
    <col min="4591" max="4609" width="0" style="62" hidden="1" customWidth="1"/>
    <col min="4610" max="4613" width="9.7109375" style="62" customWidth="1"/>
    <col min="4614" max="4845" width="9.28515625" style="62"/>
    <col min="4846" max="4846" width="38.5703125" style="62" customWidth="1"/>
    <col min="4847" max="4865" width="0" style="62" hidden="1" customWidth="1"/>
    <col min="4866" max="4869" width="9.7109375" style="62" customWidth="1"/>
    <col min="4870" max="5101" width="9.28515625" style="62"/>
    <col min="5102" max="5102" width="38.5703125" style="62" customWidth="1"/>
    <col min="5103" max="5121" width="0" style="62" hidden="1" customWidth="1"/>
    <col min="5122" max="5125" width="9.7109375" style="62" customWidth="1"/>
    <col min="5126" max="5357" width="9.28515625" style="62"/>
    <col min="5358" max="5358" width="38.5703125" style="62" customWidth="1"/>
    <col min="5359" max="5377" width="0" style="62" hidden="1" customWidth="1"/>
    <col min="5378" max="5381" width="9.7109375" style="62" customWidth="1"/>
    <col min="5382" max="5613" width="9.28515625" style="62"/>
    <col min="5614" max="5614" width="38.5703125" style="62" customWidth="1"/>
    <col min="5615" max="5633" width="0" style="62" hidden="1" customWidth="1"/>
    <col min="5634" max="5637" width="9.7109375" style="62" customWidth="1"/>
    <col min="5638" max="5869" width="9.28515625" style="62"/>
    <col min="5870" max="5870" width="38.5703125" style="62" customWidth="1"/>
    <col min="5871" max="5889" width="0" style="62" hidden="1" customWidth="1"/>
    <col min="5890" max="5893" width="9.7109375" style="62" customWidth="1"/>
    <col min="5894" max="6125" width="9.28515625" style="62"/>
    <col min="6126" max="6126" width="38.5703125" style="62" customWidth="1"/>
    <col min="6127" max="6145" width="0" style="62" hidden="1" customWidth="1"/>
    <col min="6146" max="6149" width="9.7109375" style="62" customWidth="1"/>
    <col min="6150" max="6381" width="9.28515625" style="62"/>
    <col min="6382" max="6382" width="38.5703125" style="62" customWidth="1"/>
    <col min="6383" max="6401" width="0" style="62" hidden="1" customWidth="1"/>
    <col min="6402" max="6405" width="9.7109375" style="62" customWidth="1"/>
    <col min="6406" max="6637" width="9.28515625" style="62"/>
    <col min="6638" max="6638" width="38.5703125" style="62" customWidth="1"/>
    <col min="6639" max="6657" width="0" style="62" hidden="1" customWidth="1"/>
    <col min="6658" max="6661" width="9.7109375" style="62" customWidth="1"/>
    <col min="6662" max="6893" width="9.28515625" style="62"/>
    <col min="6894" max="6894" width="38.5703125" style="62" customWidth="1"/>
    <col min="6895" max="6913" width="0" style="62" hidden="1" customWidth="1"/>
    <col min="6914" max="6917" width="9.7109375" style="62" customWidth="1"/>
    <col min="6918" max="7149" width="9.28515625" style="62"/>
    <col min="7150" max="7150" width="38.5703125" style="62" customWidth="1"/>
    <col min="7151" max="7169" width="0" style="62" hidden="1" customWidth="1"/>
    <col min="7170" max="7173" width="9.7109375" style="62" customWidth="1"/>
    <col min="7174" max="7405" width="9.28515625" style="62"/>
    <col min="7406" max="7406" width="38.5703125" style="62" customWidth="1"/>
    <col min="7407" max="7425" width="0" style="62" hidden="1" customWidth="1"/>
    <col min="7426" max="7429" width="9.7109375" style="62" customWidth="1"/>
    <col min="7430" max="7661" width="9.28515625" style="62"/>
    <col min="7662" max="7662" width="38.5703125" style="62" customWidth="1"/>
    <col min="7663" max="7681" width="0" style="62" hidden="1" customWidth="1"/>
    <col min="7682" max="7685" width="9.7109375" style="62" customWidth="1"/>
    <col min="7686" max="7917" width="9.28515625" style="62"/>
    <col min="7918" max="7918" width="38.5703125" style="62" customWidth="1"/>
    <col min="7919" max="7937" width="0" style="62" hidden="1" customWidth="1"/>
    <col min="7938" max="7941" width="9.7109375" style="62" customWidth="1"/>
    <col min="7942" max="8173" width="9.28515625" style="62"/>
    <col min="8174" max="8174" width="38.5703125" style="62" customWidth="1"/>
    <col min="8175" max="8193" width="0" style="62" hidden="1" customWidth="1"/>
    <col min="8194" max="8197" width="9.7109375" style="62" customWidth="1"/>
    <col min="8198" max="8429" width="9.28515625" style="62"/>
    <col min="8430" max="8430" width="38.5703125" style="62" customWidth="1"/>
    <col min="8431" max="8449" width="0" style="62" hidden="1" customWidth="1"/>
    <col min="8450" max="8453" width="9.7109375" style="62" customWidth="1"/>
    <col min="8454" max="8685" width="9.28515625" style="62"/>
    <col min="8686" max="8686" width="38.5703125" style="62" customWidth="1"/>
    <col min="8687" max="8705" width="0" style="62" hidden="1" customWidth="1"/>
    <col min="8706" max="8709" width="9.7109375" style="62" customWidth="1"/>
    <col min="8710" max="8941" width="9.28515625" style="62"/>
    <col min="8942" max="8942" width="38.5703125" style="62" customWidth="1"/>
    <col min="8943" max="8961" width="0" style="62" hidden="1" customWidth="1"/>
    <col min="8962" max="8965" width="9.7109375" style="62" customWidth="1"/>
    <col min="8966" max="9197" width="9.28515625" style="62"/>
    <col min="9198" max="9198" width="38.5703125" style="62" customWidth="1"/>
    <col min="9199" max="9217" width="0" style="62" hidden="1" customWidth="1"/>
    <col min="9218" max="9221" width="9.7109375" style="62" customWidth="1"/>
    <col min="9222" max="9453" width="9.28515625" style="62"/>
    <col min="9454" max="9454" width="38.5703125" style="62" customWidth="1"/>
    <col min="9455" max="9473" width="0" style="62" hidden="1" customWidth="1"/>
    <col min="9474" max="9477" width="9.7109375" style="62" customWidth="1"/>
    <col min="9478" max="9709" width="9.28515625" style="62"/>
    <col min="9710" max="9710" width="38.5703125" style="62" customWidth="1"/>
    <col min="9711" max="9729" width="0" style="62" hidden="1" customWidth="1"/>
    <col min="9730" max="9733" width="9.7109375" style="62" customWidth="1"/>
    <col min="9734" max="9965" width="9.28515625" style="62"/>
    <col min="9966" max="9966" width="38.5703125" style="62" customWidth="1"/>
    <col min="9967" max="9985" width="0" style="62" hidden="1" customWidth="1"/>
    <col min="9986" max="9989" width="9.7109375" style="62" customWidth="1"/>
    <col min="9990" max="10221" width="9.28515625" style="62"/>
    <col min="10222" max="10222" width="38.5703125" style="62" customWidth="1"/>
    <col min="10223" max="10241" width="0" style="62" hidden="1" customWidth="1"/>
    <col min="10242" max="10245" width="9.7109375" style="62" customWidth="1"/>
    <col min="10246" max="10477" width="9.28515625" style="62"/>
    <col min="10478" max="10478" width="38.5703125" style="62" customWidth="1"/>
    <col min="10479" max="10497" width="0" style="62" hidden="1" customWidth="1"/>
    <col min="10498" max="10501" width="9.7109375" style="62" customWidth="1"/>
    <col min="10502" max="10733" width="9.28515625" style="62"/>
    <col min="10734" max="10734" width="38.5703125" style="62" customWidth="1"/>
    <col min="10735" max="10753" width="0" style="62" hidden="1" customWidth="1"/>
    <col min="10754" max="10757" width="9.7109375" style="62" customWidth="1"/>
    <col min="10758" max="10989" width="9.28515625" style="62"/>
    <col min="10990" max="10990" width="38.5703125" style="62" customWidth="1"/>
    <col min="10991" max="11009" width="0" style="62" hidden="1" customWidth="1"/>
    <col min="11010" max="11013" width="9.7109375" style="62" customWidth="1"/>
    <col min="11014" max="11245" width="9.28515625" style="62"/>
    <col min="11246" max="11246" width="38.5703125" style="62" customWidth="1"/>
    <col min="11247" max="11265" width="0" style="62" hidden="1" customWidth="1"/>
    <col min="11266" max="11269" width="9.7109375" style="62" customWidth="1"/>
    <col min="11270" max="11501" width="9.28515625" style="62"/>
    <col min="11502" max="11502" width="38.5703125" style="62" customWidth="1"/>
    <col min="11503" max="11521" width="0" style="62" hidden="1" customWidth="1"/>
    <col min="11522" max="11525" width="9.7109375" style="62" customWidth="1"/>
    <col min="11526" max="11757" width="9.28515625" style="62"/>
    <col min="11758" max="11758" width="38.5703125" style="62" customWidth="1"/>
    <col min="11759" max="11777" width="0" style="62" hidden="1" customWidth="1"/>
    <col min="11778" max="11781" width="9.7109375" style="62" customWidth="1"/>
    <col min="11782" max="12013" width="9.28515625" style="62"/>
    <col min="12014" max="12014" width="38.5703125" style="62" customWidth="1"/>
    <col min="12015" max="12033" width="0" style="62" hidden="1" customWidth="1"/>
    <col min="12034" max="12037" width="9.7109375" style="62" customWidth="1"/>
    <col min="12038" max="12269" width="9.28515625" style="62"/>
    <col min="12270" max="12270" width="38.5703125" style="62" customWidth="1"/>
    <col min="12271" max="12289" width="0" style="62" hidden="1" customWidth="1"/>
    <col min="12290" max="12293" width="9.7109375" style="62" customWidth="1"/>
    <col min="12294" max="12525" width="9.28515625" style="62"/>
    <col min="12526" max="12526" width="38.5703125" style="62" customWidth="1"/>
    <col min="12527" max="12545" width="0" style="62" hidden="1" customWidth="1"/>
    <col min="12546" max="12549" width="9.7109375" style="62" customWidth="1"/>
    <col min="12550" max="12781" width="9.28515625" style="62"/>
    <col min="12782" max="12782" width="38.5703125" style="62" customWidth="1"/>
    <col min="12783" max="12801" width="0" style="62" hidden="1" customWidth="1"/>
    <col min="12802" max="12805" width="9.7109375" style="62" customWidth="1"/>
    <col min="12806" max="13037" width="9.28515625" style="62"/>
    <col min="13038" max="13038" width="38.5703125" style="62" customWidth="1"/>
    <col min="13039" max="13057" width="0" style="62" hidden="1" customWidth="1"/>
    <col min="13058" max="13061" width="9.7109375" style="62" customWidth="1"/>
    <col min="13062" max="13293" width="9.28515625" style="62"/>
    <col min="13294" max="13294" width="38.5703125" style="62" customWidth="1"/>
    <col min="13295" max="13313" width="0" style="62" hidden="1" customWidth="1"/>
    <col min="13314" max="13317" width="9.7109375" style="62" customWidth="1"/>
    <col min="13318" max="13549" width="9.28515625" style="62"/>
    <col min="13550" max="13550" width="38.5703125" style="62" customWidth="1"/>
    <col min="13551" max="13569" width="0" style="62" hidden="1" customWidth="1"/>
    <col min="13570" max="13573" width="9.7109375" style="62" customWidth="1"/>
    <col min="13574" max="13805" width="9.28515625" style="62"/>
    <col min="13806" max="13806" width="38.5703125" style="62" customWidth="1"/>
    <col min="13807" max="13825" width="0" style="62" hidden="1" customWidth="1"/>
    <col min="13826" max="13829" width="9.7109375" style="62" customWidth="1"/>
    <col min="13830" max="14061" width="9.28515625" style="62"/>
    <col min="14062" max="14062" width="38.5703125" style="62" customWidth="1"/>
    <col min="14063" max="14081" width="0" style="62" hidden="1" customWidth="1"/>
    <col min="14082" max="14085" width="9.7109375" style="62" customWidth="1"/>
    <col min="14086" max="14317" width="9.28515625" style="62"/>
    <col min="14318" max="14318" width="38.5703125" style="62" customWidth="1"/>
    <col min="14319" max="14337" width="0" style="62" hidden="1" customWidth="1"/>
    <col min="14338" max="14341" width="9.7109375" style="62" customWidth="1"/>
    <col min="14342" max="14573" width="9.28515625" style="62"/>
    <col min="14574" max="14574" width="38.5703125" style="62" customWidth="1"/>
    <col min="14575" max="14593" width="0" style="62" hidden="1" customWidth="1"/>
    <col min="14594" max="14597" width="9.7109375" style="62" customWidth="1"/>
    <col min="14598" max="14829" width="9.28515625" style="62"/>
    <col min="14830" max="14830" width="38.5703125" style="62" customWidth="1"/>
    <col min="14831" max="14849" width="0" style="62" hidden="1" customWidth="1"/>
    <col min="14850" max="14853" width="9.7109375" style="62" customWidth="1"/>
    <col min="14854" max="15085" width="9.28515625" style="62"/>
    <col min="15086" max="15086" width="38.5703125" style="62" customWidth="1"/>
    <col min="15087" max="15105" width="0" style="62" hidden="1" customWidth="1"/>
    <col min="15106" max="15109" width="9.7109375" style="62" customWidth="1"/>
    <col min="15110" max="15341" width="9.28515625" style="62"/>
    <col min="15342" max="15342" width="38.5703125" style="62" customWidth="1"/>
    <col min="15343" max="15361" width="0" style="62" hidden="1" customWidth="1"/>
    <col min="15362" max="15365" width="9.7109375" style="62" customWidth="1"/>
    <col min="15366" max="15597" width="9.28515625" style="62"/>
    <col min="15598" max="15598" width="38.5703125" style="62" customWidth="1"/>
    <col min="15599" max="15617" width="0" style="62" hidden="1" customWidth="1"/>
    <col min="15618" max="15621" width="9.7109375" style="62" customWidth="1"/>
    <col min="15622" max="15853" width="9.28515625" style="62"/>
    <col min="15854" max="15854" width="38.5703125" style="62" customWidth="1"/>
    <col min="15855" max="15873" width="0" style="62" hidden="1" customWidth="1"/>
    <col min="15874" max="15877" width="9.7109375" style="62" customWidth="1"/>
    <col min="15878" max="16109" width="9.28515625" style="62"/>
    <col min="16110" max="16110" width="38.5703125" style="62" customWidth="1"/>
    <col min="16111" max="16129" width="0" style="62" hidden="1" customWidth="1"/>
    <col min="16130" max="16133" width="9.7109375" style="62" customWidth="1"/>
    <col min="16134" max="16384" width="9.28515625" style="62"/>
  </cols>
  <sheetData>
    <row r="1" spans="1:13" s="6" customFormat="1" ht="12.95" customHeight="1" x14ac:dyDescent="0.2">
      <c r="A1" s="952" t="s">
        <v>1375</v>
      </c>
    </row>
    <row r="2" spans="1:13" s="599" customFormat="1" ht="18" customHeight="1" x14ac:dyDescent="0.25">
      <c r="A2" s="194" t="s">
        <v>836</v>
      </c>
    </row>
    <row r="3" spans="1:13" s="599" customFormat="1" ht="18" customHeight="1" x14ac:dyDescent="0.25">
      <c r="A3" s="194" t="s">
        <v>837</v>
      </c>
    </row>
    <row r="4" spans="1:13" ht="18" customHeight="1" thickBot="1" x14ac:dyDescent="0.25">
      <c r="A4" s="786" t="s">
        <v>838</v>
      </c>
      <c r="B4" s="100"/>
      <c r="D4" s="100"/>
      <c r="E4" s="100"/>
      <c r="F4" s="100"/>
      <c r="G4" s="100"/>
      <c r="H4" s="100"/>
      <c r="I4" s="100"/>
      <c r="J4" s="100"/>
      <c r="K4" s="100"/>
      <c r="L4" s="100"/>
      <c r="M4" s="100"/>
    </row>
    <row r="5" spans="1:13" s="622" customFormat="1" ht="18" customHeight="1" thickBot="1" x14ac:dyDescent="0.25">
      <c r="A5" s="796"/>
      <c r="B5" s="797">
        <v>2014</v>
      </c>
      <c r="C5" s="798">
        <v>2015</v>
      </c>
      <c r="D5" s="797">
        <v>2016</v>
      </c>
      <c r="E5" s="797">
        <v>2017</v>
      </c>
      <c r="F5" s="797">
        <v>2018</v>
      </c>
      <c r="G5" s="797">
        <v>2019</v>
      </c>
      <c r="H5" s="797">
        <v>2020</v>
      </c>
      <c r="I5" s="797">
        <v>2021</v>
      </c>
      <c r="J5" s="797">
        <v>2022</v>
      </c>
      <c r="K5" s="797">
        <v>2023</v>
      </c>
      <c r="L5" s="797">
        <v>2024</v>
      </c>
      <c r="M5" s="797">
        <v>2025</v>
      </c>
    </row>
    <row r="6" spans="1:13" s="136" customFormat="1" ht="5.45" customHeight="1" x14ac:dyDescent="0.2">
      <c r="A6" s="169"/>
    </row>
    <row r="7" spans="1:13" s="622" customFormat="1" ht="12.75" customHeight="1" x14ac:dyDescent="0.2">
      <c r="A7" s="171" t="s">
        <v>42</v>
      </c>
      <c r="B7" s="93">
        <v>2646.5488999999998</v>
      </c>
      <c r="C7" s="93">
        <v>3411.4285</v>
      </c>
      <c r="D7" s="93">
        <v>3410.0072</v>
      </c>
      <c r="E7" s="93">
        <v>3883.3552</v>
      </c>
      <c r="F7" s="93">
        <v>4131.2582999999995</v>
      </c>
      <c r="G7" s="93">
        <v>4436.7</v>
      </c>
      <c r="H7" s="669">
        <v>4543.7</v>
      </c>
      <c r="I7" s="669">
        <v>4614.3999999999996</v>
      </c>
      <c r="J7" s="669">
        <v>5238.1000000000004</v>
      </c>
      <c r="K7" s="669">
        <v>6848.8</v>
      </c>
      <c r="L7" s="669">
        <v>12339.6</v>
      </c>
      <c r="M7" s="669">
        <v>13532.4</v>
      </c>
    </row>
    <row r="8" spans="1:13" ht="12.75" customHeight="1" x14ac:dyDescent="0.2">
      <c r="A8" s="736" t="s">
        <v>839</v>
      </c>
      <c r="B8" s="95">
        <v>1905.7451999999998</v>
      </c>
      <c r="C8" s="95">
        <v>2634.5920000000001</v>
      </c>
      <c r="D8" s="95">
        <v>2194.7199999999998</v>
      </c>
      <c r="E8" s="95">
        <v>2612.8625999999999</v>
      </c>
      <c r="F8" s="95">
        <v>2586.9091000000003</v>
      </c>
      <c r="G8" s="95">
        <v>2463.6999999999998</v>
      </c>
      <c r="H8" s="737">
        <v>2379</v>
      </c>
      <c r="I8" s="737">
        <v>2896.6</v>
      </c>
      <c r="J8" s="737">
        <v>3517</v>
      </c>
      <c r="K8" s="737">
        <v>4288.5</v>
      </c>
      <c r="L8" s="737">
        <v>9066</v>
      </c>
      <c r="M8" s="737">
        <v>10176.799999999999</v>
      </c>
    </row>
    <row r="9" spans="1:13" ht="12" x14ac:dyDescent="0.2">
      <c r="A9" s="675" t="s">
        <v>301</v>
      </c>
      <c r="B9" s="95">
        <v>395.52179999999998</v>
      </c>
      <c r="C9" s="95">
        <v>726.12040000000002</v>
      </c>
      <c r="D9" s="95">
        <v>522.60559999999998</v>
      </c>
      <c r="E9" s="95">
        <v>480.62920000000003</v>
      </c>
      <c r="F9" s="95">
        <v>488.8682</v>
      </c>
      <c r="G9" s="95">
        <v>527.9</v>
      </c>
      <c r="H9" s="737">
        <v>270.60000000000002</v>
      </c>
      <c r="I9" s="737">
        <v>480.8</v>
      </c>
      <c r="J9" s="737">
        <v>740.3</v>
      </c>
      <c r="K9" s="737">
        <v>665.2</v>
      </c>
      <c r="L9" s="737">
        <v>1041</v>
      </c>
      <c r="M9" s="737">
        <v>902.2</v>
      </c>
    </row>
    <row r="10" spans="1:13" ht="12.75" customHeight="1" x14ac:dyDescent="0.2">
      <c r="A10" s="675" t="s">
        <v>238</v>
      </c>
      <c r="B10" s="95">
        <v>1294.1794</v>
      </c>
      <c r="C10" s="95">
        <v>1645.3072999999999</v>
      </c>
      <c r="D10" s="95">
        <v>1424.2157</v>
      </c>
      <c r="E10" s="95">
        <v>1836.9962</v>
      </c>
      <c r="F10" s="95">
        <v>1771.7913999999998</v>
      </c>
      <c r="G10" s="95">
        <v>1550.8</v>
      </c>
      <c r="H10" s="737">
        <v>1606.6</v>
      </c>
      <c r="I10" s="737">
        <v>1942</v>
      </c>
      <c r="J10" s="737">
        <v>2016.8</v>
      </c>
      <c r="K10" s="737">
        <v>2508.6999999999998</v>
      </c>
      <c r="L10" s="737">
        <v>2498.1999999999998</v>
      </c>
      <c r="M10" s="737">
        <v>4730.3999999999996</v>
      </c>
    </row>
    <row r="11" spans="1:13" ht="12.75" customHeight="1" x14ac:dyDescent="0.2">
      <c r="A11" s="675" t="s">
        <v>840</v>
      </c>
      <c r="B11" s="95">
        <v>45.66</v>
      </c>
      <c r="C11" s="95">
        <v>85.315899999999999</v>
      </c>
      <c r="D11" s="95">
        <v>85.083300000000008</v>
      </c>
      <c r="E11" s="95">
        <v>84.638000000000005</v>
      </c>
      <c r="F11" s="95">
        <v>64.509100000000004</v>
      </c>
      <c r="G11" s="95">
        <v>119.6</v>
      </c>
      <c r="H11" s="737">
        <v>143</v>
      </c>
      <c r="I11" s="737">
        <v>152.9</v>
      </c>
      <c r="J11" s="737">
        <v>455.2</v>
      </c>
      <c r="K11" s="737">
        <v>752.1</v>
      </c>
      <c r="L11" s="737">
        <v>1104.7</v>
      </c>
      <c r="M11" s="737">
        <v>1150.3</v>
      </c>
    </row>
    <row r="12" spans="1:13" ht="12" x14ac:dyDescent="0.2">
      <c r="A12" s="675" t="s">
        <v>841</v>
      </c>
      <c r="B12" s="95">
        <v>12.3842</v>
      </c>
      <c r="C12" s="95">
        <v>16.1767</v>
      </c>
      <c r="D12" s="95">
        <v>20.7879</v>
      </c>
      <c r="E12" s="95">
        <v>66.139300000000006</v>
      </c>
      <c r="F12" s="95">
        <v>58.578699999999998</v>
      </c>
      <c r="G12" s="95">
        <v>60.8</v>
      </c>
      <c r="H12" s="737">
        <v>51.6</v>
      </c>
      <c r="I12" s="737">
        <v>54</v>
      </c>
      <c r="J12" s="737">
        <v>69.900000000000006</v>
      </c>
      <c r="K12" s="737">
        <v>87</v>
      </c>
      <c r="L12" s="737">
        <v>260.2</v>
      </c>
      <c r="M12" s="737">
        <v>2072.5</v>
      </c>
    </row>
    <row r="13" spans="1:13" ht="36" customHeight="1" x14ac:dyDescent="0.2">
      <c r="A13" s="675" t="s">
        <v>842</v>
      </c>
      <c r="B13" s="95">
        <v>50</v>
      </c>
      <c r="C13" s="95">
        <v>50</v>
      </c>
      <c r="D13" s="119" t="s">
        <v>33</v>
      </c>
      <c r="E13" s="95">
        <v>6.8688000000000002</v>
      </c>
      <c r="F13" s="95">
        <v>85</v>
      </c>
      <c r="G13" s="95">
        <v>35</v>
      </c>
      <c r="H13" s="737">
        <v>35</v>
      </c>
      <c r="I13" s="737">
        <v>65</v>
      </c>
      <c r="J13" s="799" t="s">
        <v>33</v>
      </c>
      <c r="K13" s="69" t="s">
        <v>33</v>
      </c>
      <c r="L13" s="69" t="s">
        <v>33</v>
      </c>
      <c r="M13" s="69" t="s">
        <v>33</v>
      </c>
    </row>
    <row r="14" spans="1:13" ht="12" x14ac:dyDescent="0.2">
      <c r="A14" s="675" t="s">
        <v>242</v>
      </c>
      <c r="B14" s="95">
        <v>58.596599999999995</v>
      </c>
      <c r="C14" s="95">
        <v>33.939500000000002</v>
      </c>
      <c r="D14" s="95">
        <v>7.0451999999999995</v>
      </c>
      <c r="E14" s="95">
        <v>7.8346</v>
      </c>
      <c r="F14" s="95">
        <v>11.4724</v>
      </c>
      <c r="G14" s="95">
        <v>90.9</v>
      </c>
      <c r="H14" s="737">
        <v>103</v>
      </c>
      <c r="I14" s="737">
        <v>96.8</v>
      </c>
      <c r="J14" s="737">
        <v>86.9</v>
      </c>
      <c r="K14" s="737">
        <v>120</v>
      </c>
      <c r="L14" s="737">
        <v>3947.9</v>
      </c>
      <c r="M14" s="737">
        <v>876.6</v>
      </c>
    </row>
    <row r="15" spans="1:13" ht="12.95" customHeight="1" x14ac:dyDescent="0.2">
      <c r="A15" s="675" t="s">
        <v>843</v>
      </c>
      <c r="B15" s="95">
        <v>4.2196000000000007</v>
      </c>
      <c r="C15" s="95">
        <v>8.9837999999999987</v>
      </c>
      <c r="D15" s="95">
        <v>25.189</v>
      </c>
      <c r="E15" s="95">
        <v>46.892900000000004</v>
      </c>
      <c r="F15" s="95">
        <v>27.326700000000002</v>
      </c>
      <c r="G15" s="95">
        <v>40.4</v>
      </c>
      <c r="H15" s="737">
        <v>23.9</v>
      </c>
      <c r="I15" s="737">
        <v>24.1</v>
      </c>
      <c r="J15" s="737">
        <v>45.7</v>
      </c>
      <c r="K15" s="737">
        <v>54.2</v>
      </c>
      <c r="L15" s="737">
        <v>129.6</v>
      </c>
      <c r="M15" s="737">
        <v>143.80000000000001</v>
      </c>
    </row>
    <row r="16" spans="1:13" ht="12.75" customHeight="1" x14ac:dyDescent="0.2">
      <c r="A16" s="675" t="s">
        <v>244</v>
      </c>
      <c r="B16" s="95">
        <v>45.183599999999998</v>
      </c>
      <c r="C16" s="95">
        <v>68.74839999999999</v>
      </c>
      <c r="D16" s="95">
        <v>109.7933</v>
      </c>
      <c r="E16" s="95">
        <v>82.863600000000005</v>
      </c>
      <c r="F16" s="95">
        <v>79.3626</v>
      </c>
      <c r="G16" s="95">
        <v>38.299999999999997</v>
      </c>
      <c r="H16" s="737">
        <v>145.30000000000001</v>
      </c>
      <c r="I16" s="737">
        <v>80.900000000000006</v>
      </c>
      <c r="J16" s="737">
        <v>102.2</v>
      </c>
      <c r="K16" s="737">
        <v>101.3</v>
      </c>
      <c r="L16" s="737">
        <v>84.4</v>
      </c>
      <c r="M16" s="737">
        <v>301</v>
      </c>
    </row>
    <row r="17" spans="1:13" ht="12.75" customHeight="1" x14ac:dyDescent="0.2">
      <c r="A17" s="736" t="s">
        <v>844</v>
      </c>
      <c r="B17" s="95">
        <v>740.80370000000005</v>
      </c>
      <c r="C17" s="95">
        <v>776.8365</v>
      </c>
      <c r="D17" s="95">
        <v>1215.2872</v>
      </c>
      <c r="E17" s="95">
        <v>1270.4926</v>
      </c>
      <c r="F17" s="95">
        <v>1544.4</v>
      </c>
      <c r="G17" s="95">
        <v>1973</v>
      </c>
      <c r="H17" s="737">
        <v>2164.6999999999998</v>
      </c>
      <c r="I17" s="737">
        <v>1717.9</v>
      </c>
      <c r="J17" s="737">
        <v>1721.1</v>
      </c>
      <c r="K17" s="737">
        <v>2560.3000000000002</v>
      </c>
      <c r="L17" s="69">
        <v>3273.7</v>
      </c>
      <c r="M17" s="69">
        <v>3355.6</v>
      </c>
    </row>
    <row r="18" spans="1:13" ht="13.5" customHeight="1" x14ac:dyDescent="0.2">
      <c r="A18" s="675" t="s">
        <v>845</v>
      </c>
      <c r="B18" s="95">
        <v>236.69149999999999</v>
      </c>
      <c r="C18" s="95">
        <v>282.49950000000001</v>
      </c>
      <c r="D18" s="95">
        <v>307.49619999999999</v>
      </c>
      <c r="E18" s="95">
        <v>305.17379999999997</v>
      </c>
      <c r="F18" s="95">
        <v>487.3877</v>
      </c>
      <c r="G18" s="95">
        <v>452.5</v>
      </c>
      <c r="H18" s="737">
        <v>643.1</v>
      </c>
      <c r="I18" s="737">
        <v>483.7</v>
      </c>
      <c r="J18" s="737">
        <v>475.3</v>
      </c>
      <c r="K18" s="69">
        <v>584.5</v>
      </c>
      <c r="L18" s="1">
        <v>768.2</v>
      </c>
      <c r="M18" s="1">
        <v>997.2</v>
      </c>
    </row>
    <row r="19" spans="1:13" ht="12.95" customHeight="1" x14ac:dyDescent="0.2">
      <c r="A19" s="675" t="s">
        <v>846</v>
      </c>
      <c r="B19" s="95">
        <v>18.450400000000002</v>
      </c>
      <c r="C19" s="119" t="s">
        <v>33</v>
      </c>
      <c r="D19" s="119" t="s">
        <v>33</v>
      </c>
      <c r="E19" s="119" t="s">
        <v>33</v>
      </c>
      <c r="F19" s="119">
        <v>16.600000000000001</v>
      </c>
      <c r="G19" s="119">
        <v>17.5</v>
      </c>
      <c r="H19" s="69">
        <v>18.8</v>
      </c>
      <c r="I19" s="69">
        <v>2.1</v>
      </c>
      <c r="J19" s="69">
        <v>2.2000000000000002</v>
      </c>
      <c r="K19" s="737">
        <v>144.19999999999999</v>
      </c>
      <c r="L19" s="737">
        <v>260.8</v>
      </c>
      <c r="M19" s="737">
        <v>494.8</v>
      </c>
    </row>
    <row r="20" spans="1:13" ht="14.25" customHeight="1" x14ac:dyDescent="0.2">
      <c r="A20" s="675" t="s">
        <v>847</v>
      </c>
      <c r="B20" s="95">
        <v>1.2929999999999999</v>
      </c>
      <c r="C20" s="95">
        <v>1.2150999999999998</v>
      </c>
      <c r="D20" s="95">
        <v>1.0342</v>
      </c>
      <c r="E20" s="95">
        <v>1.0027000000000001</v>
      </c>
      <c r="F20" s="95">
        <v>3.3544</v>
      </c>
      <c r="G20" s="95">
        <v>6.5</v>
      </c>
      <c r="H20" s="737">
        <v>2.9</v>
      </c>
      <c r="I20" s="737">
        <v>2.9</v>
      </c>
      <c r="J20" s="737">
        <v>1.7</v>
      </c>
      <c r="K20" s="737">
        <v>3</v>
      </c>
      <c r="L20" s="76">
        <v>3.8</v>
      </c>
      <c r="M20" s="76">
        <v>4.4000000000000004</v>
      </c>
    </row>
    <row r="21" spans="1:13" ht="24" hidden="1" x14ac:dyDescent="0.2">
      <c r="A21" s="675" t="s">
        <v>848</v>
      </c>
      <c r="B21" s="119" t="s">
        <v>33</v>
      </c>
      <c r="C21" s="119" t="s">
        <v>33</v>
      </c>
      <c r="D21" s="119" t="s">
        <v>33</v>
      </c>
      <c r="E21" s="119" t="s">
        <v>33</v>
      </c>
      <c r="F21" s="119" t="s">
        <v>33</v>
      </c>
      <c r="G21" s="119" t="s">
        <v>33</v>
      </c>
      <c r="H21" s="69" t="s">
        <v>33</v>
      </c>
      <c r="I21" s="69" t="s">
        <v>33</v>
      </c>
      <c r="J21" s="69" t="s">
        <v>33</v>
      </c>
      <c r="K21" s="69" t="s">
        <v>33</v>
      </c>
      <c r="L21" s="69">
        <v>768.2</v>
      </c>
      <c r="M21" s="69"/>
    </row>
    <row r="22" spans="1:13" ht="12.75" customHeight="1" x14ac:dyDescent="0.2">
      <c r="A22" s="675" t="s">
        <v>849</v>
      </c>
      <c r="B22" s="95">
        <v>101.9464</v>
      </c>
      <c r="C22" s="95">
        <v>101.9464</v>
      </c>
      <c r="D22" s="95">
        <v>101.9464</v>
      </c>
      <c r="E22" s="95">
        <v>101.9464</v>
      </c>
      <c r="F22" s="119" t="s">
        <v>33</v>
      </c>
      <c r="G22" s="119">
        <v>13.1</v>
      </c>
      <c r="H22" s="69">
        <v>14.2</v>
      </c>
      <c r="I22" s="69">
        <v>63.2</v>
      </c>
      <c r="J22" s="69">
        <v>51</v>
      </c>
      <c r="K22" s="737">
        <v>66.5</v>
      </c>
      <c r="L22" s="737">
        <v>77.2</v>
      </c>
      <c r="M22" s="737">
        <v>101</v>
      </c>
    </row>
    <row r="23" spans="1:13" ht="12.75" customHeight="1" x14ac:dyDescent="0.2">
      <c r="A23" s="675" t="s">
        <v>850</v>
      </c>
      <c r="B23" s="95">
        <v>380.50309999999996</v>
      </c>
      <c r="C23" s="95">
        <v>387.9264</v>
      </c>
      <c r="D23" s="95">
        <v>799.5616</v>
      </c>
      <c r="E23" s="95">
        <v>856.50240000000008</v>
      </c>
      <c r="F23" s="95">
        <v>1030.8973000000001</v>
      </c>
      <c r="G23" s="95">
        <v>1465.7</v>
      </c>
      <c r="H23" s="737">
        <v>1464.9</v>
      </c>
      <c r="I23" s="737">
        <v>1135.0999999999999</v>
      </c>
      <c r="J23" s="737">
        <v>1158.8</v>
      </c>
      <c r="K23" s="76">
        <v>1728.4</v>
      </c>
      <c r="L23" s="737">
        <v>2102.6999999999998</v>
      </c>
      <c r="M23" s="737">
        <v>1692.7</v>
      </c>
    </row>
    <row r="24" spans="1:13" ht="23.45" customHeight="1" x14ac:dyDescent="0.2">
      <c r="A24" s="675" t="s">
        <v>851</v>
      </c>
      <c r="B24" s="95">
        <v>1.9193</v>
      </c>
      <c r="C24" s="95">
        <v>3.2490999999999999</v>
      </c>
      <c r="D24" s="95">
        <v>5.2488000000000001</v>
      </c>
      <c r="E24" s="95">
        <v>5.8673000000000002</v>
      </c>
      <c r="F24" s="95">
        <v>6.1511000000000005</v>
      </c>
      <c r="G24" s="95">
        <v>17.7</v>
      </c>
      <c r="H24" s="737">
        <v>20.8</v>
      </c>
      <c r="I24" s="737">
        <v>30.8</v>
      </c>
      <c r="J24" s="737">
        <v>32.200000000000003</v>
      </c>
      <c r="K24" s="737">
        <v>33.6</v>
      </c>
      <c r="L24" s="737">
        <v>60.9</v>
      </c>
      <c r="M24" s="737">
        <v>65.599999999999994</v>
      </c>
    </row>
    <row r="25" spans="1:13" ht="6.95" customHeight="1" x14ac:dyDescent="0.2">
      <c r="A25" s="675"/>
      <c r="B25" s="95"/>
      <c r="C25" s="95"/>
      <c r="D25" s="95"/>
      <c r="H25" s="1"/>
      <c r="I25" s="1"/>
      <c r="J25" s="1"/>
      <c r="K25" s="76"/>
      <c r="L25" s="76"/>
      <c r="M25" s="737"/>
    </row>
    <row r="26" spans="1:13" s="622" customFormat="1" ht="12" x14ac:dyDescent="0.2">
      <c r="A26" s="135" t="s">
        <v>43</v>
      </c>
      <c r="B26" s="93">
        <v>358.85439999999994</v>
      </c>
      <c r="C26" s="93">
        <v>519.59320000000002</v>
      </c>
      <c r="D26" s="93">
        <v>457.87869999999998</v>
      </c>
      <c r="E26" s="93">
        <v>489.70059999999995</v>
      </c>
      <c r="F26" s="93">
        <v>569.16399999999999</v>
      </c>
      <c r="G26" s="93">
        <v>904.2</v>
      </c>
      <c r="H26" s="669">
        <v>971.3</v>
      </c>
      <c r="I26" s="669">
        <v>945.3</v>
      </c>
      <c r="J26" s="669">
        <v>1390</v>
      </c>
      <c r="K26" s="669">
        <v>1930.2</v>
      </c>
      <c r="L26" s="676">
        <v>6387.8</v>
      </c>
      <c r="M26" s="676">
        <v>6949.1</v>
      </c>
    </row>
    <row r="27" spans="1:13" ht="12.95" customHeight="1" x14ac:dyDescent="0.2">
      <c r="A27" s="132" t="s">
        <v>255</v>
      </c>
      <c r="B27" s="95">
        <v>303.01679999999999</v>
      </c>
      <c r="C27" s="95">
        <v>443.12900000000002</v>
      </c>
      <c r="D27" s="95">
        <v>399.84609999999998</v>
      </c>
      <c r="E27" s="95">
        <v>440.94049999999999</v>
      </c>
      <c r="F27" s="95">
        <v>509.33109999999999</v>
      </c>
      <c r="G27" s="95">
        <v>714.9</v>
      </c>
      <c r="H27" s="737">
        <v>803.8</v>
      </c>
      <c r="I27" s="737">
        <v>777</v>
      </c>
      <c r="J27" s="737">
        <v>1223.5</v>
      </c>
      <c r="K27" s="737">
        <v>1738.9</v>
      </c>
      <c r="L27" s="737">
        <v>6137</v>
      </c>
      <c r="M27" s="737">
        <v>6668.5</v>
      </c>
    </row>
    <row r="28" spans="1:13" ht="12.95" customHeight="1" x14ac:dyDescent="0.2">
      <c r="A28" s="800" t="s">
        <v>852</v>
      </c>
      <c r="B28" s="95">
        <v>29.127299999999998</v>
      </c>
      <c r="C28" s="95">
        <v>69.879100000000008</v>
      </c>
      <c r="D28" s="95">
        <v>63.359199999999994</v>
      </c>
      <c r="E28" s="95">
        <v>66.177199999999999</v>
      </c>
      <c r="F28" s="95">
        <v>29.288799999999998</v>
      </c>
      <c r="G28" s="95">
        <v>111.3</v>
      </c>
      <c r="H28" s="737">
        <v>108</v>
      </c>
      <c r="I28" s="737">
        <v>95.5</v>
      </c>
      <c r="J28" s="737">
        <v>310.60000000000002</v>
      </c>
      <c r="K28" s="737">
        <v>404.5</v>
      </c>
      <c r="L28" s="737">
        <v>444.7</v>
      </c>
      <c r="M28" s="737">
        <v>603</v>
      </c>
    </row>
    <row r="29" spans="1:13" ht="12.95" customHeight="1" x14ac:dyDescent="0.2">
      <c r="A29" s="800" t="s">
        <v>257</v>
      </c>
      <c r="B29" s="95">
        <v>41.740900000000003</v>
      </c>
      <c r="C29" s="95">
        <v>5.7101000000000006</v>
      </c>
      <c r="D29" s="95">
        <v>1.6999000000000002</v>
      </c>
      <c r="E29" s="95">
        <v>69.831600000000009</v>
      </c>
      <c r="F29" s="95">
        <v>4.88</v>
      </c>
      <c r="G29" s="95">
        <v>24.2</v>
      </c>
      <c r="H29" s="737">
        <v>26.2</v>
      </c>
      <c r="I29" s="737">
        <v>23.6</v>
      </c>
      <c r="J29" s="737">
        <v>25.1</v>
      </c>
      <c r="K29" s="737">
        <v>29.6</v>
      </c>
      <c r="L29" s="737">
        <v>33.299999999999997</v>
      </c>
      <c r="M29" s="737">
        <v>80.2</v>
      </c>
    </row>
    <row r="30" spans="1:13" ht="12.95" customHeight="1" x14ac:dyDescent="0.2">
      <c r="A30" s="800" t="s">
        <v>853</v>
      </c>
      <c r="B30" s="95">
        <v>8.0038</v>
      </c>
      <c r="C30" s="95">
        <v>84.201700000000002</v>
      </c>
      <c r="D30" s="95">
        <v>7.8766000000000007</v>
      </c>
      <c r="E30" s="95">
        <v>8.1884999999999994</v>
      </c>
      <c r="F30" s="95">
        <v>2.1305000000000001</v>
      </c>
      <c r="G30" s="95">
        <v>6</v>
      </c>
      <c r="H30" s="737">
        <v>10.199999999999999</v>
      </c>
      <c r="I30" s="737">
        <v>11.2</v>
      </c>
      <c r="J30" s="737">
        <v>18.3</v>
      </c>
      <c r="K30" s="737">
        <v>37.6</v>
      </c>
      <c r="L30" s="737">
        <v>177.9</v>
      </c>
      <c r="M30" s="737">
        <v>86.3</v>
      </c>
    </row>
    <row r="31" spans="1:13" ht="12.95" customHeight="1" x14ac:dyDescent="0.2">
      <c r="A31" s="800" t="s">
        <v>854</v>
      </c>
      <c r="B31" s="95">
        <v>12.101600000000001</v>
      </c>
      <c r="C31" s="95">
        <v>13.4581</v>
      </c>
      <c r="D31" s="95">
        <v>6.5021000000000004</v>
      </c>
      <c r="E31" s="95">
        <v>5.0617999999999999</v>
      </c>
      <c r="F31" s="95">
        <v>5.4931999999999999</v>
      </c>
      <c r="G31" s="95">
        <v>7.9</v>
      </c>
      <c r="H31" s="737">
        <v>10.7</v>
      </c>
      <c r="I31" s="737">
        <v>10.4</v>
      </c>
      <c r="J31" s="737">
        <v>20.2</v>
      </c>
      <c r="K31" s="737">
        <v>28.4</v>
      </c>
      <c r="L31" s="737">
        <v>76.3</v>
      </c>
      <c r="M31" s="737">
        <v>69.900000000000006</v>
      </c>
    </row>
    <row r="32" spans="1:13" ht="12.95" customHeight="1" x14ac:dyDescent="0.2">
      <c r="A32" s="800" t="s">
        <v>855</v>
      </c>
      <c r="B32" s="95">
        <v>9.4558999999999997</v>
      </c>
      <c r="C32" s="95">
        <v>10.089700000000001</v>
      </c>
      <c r="D32" s="95">
        <v>44.873899999999999</v>
      </c>
      <c r="E32" s="95">
        <v>29.2913</v>
      </c>
      <c r="F32" s="95">
        <v>25.823700000000002</v>
      </c>
      <c r="G32" s="95">
        <v>26.6</v>
      </c>
      <c r="H32" s="737">
        <v>35.5</v>
      </c>
      <c r="I32" s="737">
        <v>9.1999999999999993</v>
      </c>
      <c r="J32" s="737">
        <v>27.5</v>
      </c>
      <c r="K32" s="737">
        <v>27</v>
      </c>
      <c r="L32" s="737">
        <v>36.5</v>
      </c>
      <c r="M32" s="737">
        <v>53.3</v>
      </c>
    </row>
    <row r="33" spans="1:13" ht="12.95" customHeight="1" x14ac:dyDescent="0.2">
      <c r="A33" s="800" t="s">
        <v>261</v>
      </c>
      <c r="B33" s="95">
        <v>0.6157999999999999</v>
      </c>
      <c r="C33" s="95">
        <v>9.2437000000000005</v>
      </c>
      <c r="D33" s="95">
        <v>5.0156999999999998</v>
      </c>
      <c r="E33" s="95">
        <v>0.70860000000000001</v>
      </c>
      <c r="F33" s="95">
        <v>70.034700000000001</v>
      </c>
      <c r="G33" s="95">
        <v>66.3</v>
      </c>
      <c r="H33" s="737">
        <v>8.8000000000000007</v>
      </c>
      <c r="I33" s="737">
        <v>0.7</v>
      </c>
      <c r="J33" s="737">
        <v>7</v>
      </c>
      <c r="K33" s="737">
        <v>1.2</v>
      </c>
      <c r="L33" s="737">
        <v>1.7</v>
      </c>
      <c r="M33" s="737">
        <v>1859.3</v>
      </c>
    </row>
    <row r="34" spans="1:13" ht="12.95" customHeight="1" x14ac:dyDescent="0.2">
      <c r="A34" s="675" t="s">
        <v>856</v>
      </c>
      <c r="B34" s="95">
        <v>201.97149999999999</v>
      </c>
      <c r="C34" s="95">
        <v>250.54660000000001</v>
      </c>
      <c r="D34" s="95">
        <v>270.51870000000002</v>
      </c>
      <c r="E34" s="95">
        <v>261.68150000000003</v>
      </c>
      <c r="F34" s="95">
        <v>371.68020000000001</v>
      </c>
      <c r="G34" s="95">
        <v>472.6</v>
      </c>
      <c r="H34" s="737">
        <v>604.29999999999995</v>
      </c>
      <c r="I34" s="737">
        <v>626.4</v>
      </c>
      <c r="J34" s="737">
        <v>814.8</v>
      </c>
      <c r="K34" s="737">
        <v>1210.7</v>
      </c>
      <c r="L34" s="737">
        <v>5366.5</v>
      </c>
      <c r="M34" s="737">
        <v>3916.5</v>
      </c>
    </row>
    <row r="35" spans="1:13" ht="12.95" customHeight="1" x14ac:dyDescent="0.2">
      <c r="A35" s="132" t="s">
        <v>264</v>
      </c>
      <c r="B35" s="95">
        <v>55.837600000000002</v>
      </c>
      <c r="C35" s="95">
        <v>76.464199999999991</v>
      </c>
      <c r="D35" s="95">
        <v>58.032599999999995</v>
      </c>
      <c r="E35" s="95">
        <v>48.760100000000001</v>
      </c>
      <c r="F35" s="95">
        <v>59.832900000000002</v>
      </c>
      <c r="G35" s="95">
        <v>189.3</v>
      </c>
      <c r="H35" s="737">
        <v>167.5</v>
      </c>
      <c r="I35" s="737">
        <v>168.3</v>
      </c>
      <c r="J35" s="737">
        <v>166.4</v>
      </c>
      <c r="K35" s="737">
        <v>191.3</v>
      </c>
      <c r="L35" s="737">
        <v>250.9</v>
      </c>
      <c r="M35" s="737">
        <v>280.60000000000002</v>
      </c>
    </row>
    <row r="36" spans="1:13" ht="12.95" customHeight="1" x14ac:dyDescent="0.2">
      <c r="A36" s="800" t="s">
        <v>264</v>
      </c>
      <c r="B36" s="95">
        <v>55.746600000000001</v>
      </c>
      <c r="C36" s="95">
        <v>73.121200000000002</v>
      </c>
      <c r="D36" s="95">
        <v>51.749600000000001</v>
      </c>
      <c r="E36" s="95">
        <v>39</v>
      </c>
      <c r="F36" s="95">
        <v>50.031699999999994</v>
      </c>
      <c r="G36" s="95">
        <v>174</v>
      </c>
      <c r="H36" s="737">
        <v>155.30000000000001</v>
      </c>
      <c r="I36" s="737">
        <v>153.9</v>
      </c>
      <c r="J36" s="737">
        <v>148.80000000000001</v>
      </c>
      <c r="K36" s="737">
        <v>171</v>
      </c>
      <c r="L36" s="737">
        <v>213.2</v>
      </c>
      <c r="M36" s="737">
        <v>243</v>
      </c>
    </row>
    <row r="37" spans="1:13" ht="24" x14ac:dyDescent="0.2">
      <c r="A37" s="800" t="s">
        <v>857</v>
      </c>
      <c r="B37" s="95">
        <v>9.0999999999999998E-2</v>
      </c>
      <c r="C37" s="95">
        <v>3.343</v>
      </c>
      <c r="D37" s="95">
        <v>6.2830000000000004</v>
      </c>
      <c r="E37" s="95">
        <v>9.7600999999999996</v>
      </c>
      <c r="F37" s="95">
        <v>9.8012000000000015</v>
      </c>
      <c r="G37" s="95">
        <v>15.3</v>
      </c>
      <c r="H37" s="737">
        <v>12.2</v>
      </c>
      <c r="I37" s="737">
        <v>14.4</v>
      </c>
      <c r="J37" s="737">
        <v>17.7</v>
      </c>
      <c r="K37" s="737">
        <v>20.2</v>
      </c>
      <c r="L37" s="737">
        <v>37.6</v>
      </c>
      <c r="M37" s="737">
        <v>37.6</v>
      </c>
    </row>
    <row r="38" spans="1:13" ht="8.1" customHeight="1" x14ac:dyDescent="0.2">
      <c r="A38" s="130"/>
      <c r="B38" s="95"/>
      <c r="C38" s="95"/>
      <c r="D38" s="95"/>
      <c r="H38" s="1"/>
      <c r="I38" s="1"/>
      <c r="J38" s="1"/>
      <c r="K38" s="76"/>
      <c r="L38" s="76"/>
      <c r="M38" s="76"/>
    </row>
    <row r="39" spans="1:13" s="622" customFormat="1" ht="12.95" customHeight="1" x14ac:dyDescent="0.2">
      <c r="A39" s="135" t="s">
        <v>44</v>
      </c>
      <c r="B39" s="93">
        <v>2287.6945000000001</v>
      </c>
      <c r="C39" s="93">
        <v>2891.8352999999997</v>
      </c>
      <c r="D39" s="93">
        <v>2952.1284999999998</v>
      </c>
      <c r="E39" s="93">
        <v>3393.6546000000003</v>
      </c>
      <c r="F39" s="93">
        <v>3562.0942999999997</v>
      </c>
      <c r="G39" s="93">
        <v>3532.5</v>
      </c>
      <c r="H39" s="669">
        <v>3572.4</v>
      </c>
      <c r="I39" s="669">
        <v>3669.1</v>
      </c>
      <c r="J39" s="669">
        <v>3848.1</v>
      </c>
      <c r="K39" s="669">
        <v>4918.6000000000004</v>
      </c>
      <c r="L39" s="669">
        <v>5951.8</v>
      </c>
      <c r="M39" s="669">
        <v>6583.3</v>
      </c>
    </row>
    <row r="40" spans="1:13" ht="12.95" customHeight="1" x14ac:dyDescent="0.2">
      <c r="A40" s="132" t="s">
        <v>267</v>
      </c>
      <c r="B40" s="95">
        <v>1945.1788000000001</v>
      </c>
      <c r="C40" s="95">
        <v>2389.2730000000001</v>
      </c>
      <c r="D40" s="95">
        <v>2522.9090000000001</v>
      </c>
      <c r="E40" s="95">
        <v>3027.9090000000001</v>
      </c>
      <c r="F40" s="95">
        <v>3112.337</v>
      </c>
      <c r="G40" s="95">
        <v>3103.9</v>
      </c>
      <c r="H40" s="737">
        <v>3063.6</v>
      </c>
      <c r="I40" s="737">
        <v>3035.8</v>
      </c>
      <c r="J40" s="737">
        <v>3013.6</v>
      </c>
      <c r="K40" s="737">
        <v>3970.4</v>
      </c>
      <c r="L40" s="737">
        <v>4165.8</v>
      </c>
      <c r="M40" s="737">
        <v>4502.8</v>
      </c>
    </row>
    <row r="41" spans="1:13" ht="13.15" customHeight="1" x14ac:dyDescent="0.2">
      <c r="A41" s="132" t="s">
        <v>268</v>
      </c>
      <c r="B41" s="95">
        <v>148.67270000000002</v>
      </c>
      <c r="C41" s="95">
        <v>147.99449999999999</v>
      </c>
      <c r="D41" s="95">
        <v>167.1823</v>
      </c>
      <c r="E41" s="95">
        <v>144.48260000000002</v>
      </c>
      <c r="F41" s="95">
        <v>159.26979999999998</v>
      </c>
      <c r="G41" s="95">
        <v>130.6</v>
      </c>
      <c r="H41" s="737">
        <v>122.8</v>
      </c>
      <c r="I41" s="737">
        <v>159.80000000000001</v>
      </c>
      <c r="J41" s="737">
        <v>164.9</v>
      </c>
      <c r="K41" s="737">
        <v>177.8</v>
      </c>
      <c r="L41" s="69">
        <v>238.7</v>
      </c>
      <c r="M41" s="69">
        <v>396.1</v>
      </c>
    </row>
    <row r="42" spans="1:13" ht="13.15" customHeight="1" x14ac:dyDescent="0.2">
      <c r="A42" s="800" t="s">
        <v>304</v>
      </c>
      <c r="B42" s="95">
        <v>34.819199999999995</v>
      </c>
      <c r="C42" s="95">
        <v>34.9009</v>
      </c>
      <c r="D42" s="95">
        <v>40.717699999999994</v>
      </c>
      <c r="E42" s="95">
        <v>47.2485</v>
      </c>
      <c r="F42" s="95">
        <v>47.2485</v>
      </c>
      <c r="G42" s="95">
        <v>47.2</v>
      </c>
      <c r="H42" s="737">
        <v>45.5</v>
      </c>
      <c r="I42" s="737">
        <v>45.9</v>
      </c>
      <c r="J42" s="737">
        <v>46.8</v>
      </c>
      <c r="K42" s="737">
        <v>46.8</v>
      </c>
      <c r="L42" s="737">
        <v>106.8</v>
      </c>
      <c r="M42" s="737">
        <v>242.8</v>
      </c>
    </row>
    <row r="43" spans="1:13" ht="13.15" customHeight="1" x14ac:dyDescent="0.2">
      <c r="A43" s="800" t="s">
        <v>305</v>
      </c>
      <c r="B43" s="95">
        <v>90.740899999999996</v>
      </c>
      <c r="C43" s="95">
        <v>89.980999999999995</v>
      </c>
      <c r="D43" s="95">
        <v>102.2717</v>
      </c>
      <c r="E43" s="95">
        <v>97.234100000000012</v>
      </c>
      <c r="F43" s="95">
        <v>94.365200000000002</v>
      </c>
      <c r="G43" s="95">
        <v>57.4</v>
      </c>
      <c r="H43" s="737">
        <v>77.2</v>
      </c>
      <c r="I43" s="737">
        <v>114</v>
      </c>
      <c r="J43" s="737">
        <v>118.1</v>
      </c>
      <c r="K43" s="737">
        <v>126.6</v>
      </c>
      <c r="L43" s="737">
        <v>127.5</v>
      </c>
      <c r="M43" s="737">
        <v>148.80000000000001</v>
      </c>
    </row>
    <row r="44" spans="1:13" ht="13.15" customHeight="1" x14ac:dyDescent="0.2">
      <c r="A44" s="800" t="s">
        <v>858</v>
      </c>
      <c r="B44" s="95">
        <v>23.112599999999997</v>
      </c>
      <c r="C44" s="95">
        <v>23.112599999999997</v>
      </c>
      <c r="D44" s="95">
        <v>24.192900000000002</v>
      </c>
      <c r="E44" s="119" t="s">
        <v>33</v>
      </c>
      <c r="F44" s="119" t="s">
        <v>33</v>
      </c>
      <c r="G44" s="119">
        <v>26</v>
      </c>
      <c r="H44" s="69" t="s">
        <v>33</v>
      </c>
      <c r="I44" s="69" t="s">
        <v>33</v>
      </c>
      <c r="J44" s="69" t="s">
        <v>33</v>
      </c>
      <c r="K44" s="69">
        <v>4.4000000000000004</v>
      </c>
      <c r="L44" s="737">
        <v>4.4000000000000004</v>
      </c>
      <c r="M44" s="737">
        <v>4.4000000000000004</v>
      </c>
    </row>
    <row r="45" spans="1:13" ht="13.15" customHeight="1" x14ac:dyDescent="0.2">
      <c r="A45" s="132" t="s">
        <v>859</v>
      </c>
      <c r="B45" s="95">
        <v>179.46110000000002</v>
      </c>
      <c r="C45" s="95">
        <v>341.25690000000003</v>
      </c>
      <c r="D45" s="95">
        <v>236.8306</v>
      </c>
      <c r="E45" s="95">
        <v>193.77370000000002</v>
      </c>
      <c r="F45" s="95">
        <v>257.73230000000001</v>
      </c>
      <c r="G45" s="95">
        <v>260.39999999999998</v>
      </c>
      <c r="H45" s="737">
        <v>342.3</v>
      </c>
      <c r="I45" s="737">
        <v>425.6</v>
      </c>
      <c r="J45" s="737">
        <v>618.5</v>
      </c>
      <c r="K45" s="737">
        <v>714.6</v>
      </c>
      <c r="L45" s="737">
        <v>1480.6</v>
      </c>
      <c r="M45" s="737">
        <v>1609.3</v>
      </c>
    </row>
    <row r="46" spans="1:13" ht="13.15" customHeight="1" x14ac:dyDescent="0.2">
      <c r="A46" s="132" t="s">
        <v>274</v>
      </c>
      <c r="B46" s="95">
        <v>14.3819</v>
      </c>
      <c r="C46" s="95">
        <v>13.3109</v>
      </c>
      <c r="D46" s="95">
        <v>25.206599999999998</v>
      </c>
      <c r="E46" s="95">
        <v>27.4893</v>
      </c>
      <c r="F46" s="95">
        <v>32.755200000000002</v>
      </c>
      <c r="G46" s="95">
        <v>37.6</v>
      </c>
      <c r="H46" s="737">
        <v>43.8</v>
      </c>
      <c r="I46" s="737">
        <v>47.8</v>
      </c>
      <c r="J46" s="737">
        <v>51.1</v>
      </c>
      <c r="K46" s="737">
        <v>55.8</v>
      </c>
      <c r="L46" s="737">
        <v>66.7</v>
      </c>
      <c r="M46" s="737">
        <v>75.099999999999994</v>
      </c>
    </row>
    <row r="47" spans="1:13" ht="7.5" customHeight="1" x14ac:dyDescent="0.2">
      <c r="B47" s="95"/>
      <c r="C47" s="95"/>
      <c r="D47" s="95"/>
      <c r="E47" s="95"/>
      <c r="F47" s="95"/>
      <c r="G47" s="95"/>
      <c r="H47" s="737"/>
      <c r="I47" s="737"/>
      <c r="J47" s="737"/>
      <c r="K47" s="737"/>
      <c r="L47" s="737"/>
      <c r="M47" s="737"/>
    </row>
    <row r="48" spans="1:13" ht="24" customHeight="1" x14ac:dyDescent="0.2">
      <c r="A48" s="135" t="s">
        <v>860</v>
      </c>
      <c r="B48" s="93">
        <v>2646.5488999999998</v>
      </c>
      <c r="C48" s="93">
        <v>3411.4285</v>
      </c>
      <c r="D48" s="93">
        <v>3410.0072</v>
      </c>
      <c r="E48" s="93">
        <v>3883.3552</v>
      </c>
      <c r="F48" s="93">
        <v>4131.2582999999995</v>
      </c>
      <c r="G48" s="93">
        <v>4436.7</v>
      </c>
      <c r="H48" s="669">
        <v>4543.7</v>
      </c>
      <c r="I48" s="669">
        <v>4614.3999999999996</v>
      </c>
      <c r="J48" s="669">
        <v>5238.1000000000004</v>
      </c>
      <c r="K48" s="669">
        <v>6848.8</v>
      </c>
      <c r="L48" s="669">
        <v>12339.6</v>
      </c>
      <c r="M48" s="669">
        <v>13532.4</v>
      </c>
    </row>
    <row r="49" spans="1:13" ht="7.5" customHeight="1" thickBot="1" x14ac:dyDescent="0.25">
      <c r="A49" s="134"/>
      <c r="B49" s="739"/>
      <c r="C49" s="739"/>
      <c r="D49" s="739"/>
      <c r="E49" s="100"/>
      <c r="F49" s="100"/>
      <c r="G49" s="100"/>
      <c r="H49" s="73"/>
      <c r="I49" s="73"/>
      <c r="J49" s="73"/>
      <c r="K49" s="73"/>
      <c r="L49" s="73"/>
      <c r="M49" s="73"/>
    </row>
    <row r="50" spans="1:13" s="622" customFormat="1" ht="16.5" customHeight="1" x14ac:dyDescent="0.2">
      <c r="A50" s="135"/>
      <c r="B50" s="93"/>
      <c r="C50" s="93"/>
      <c r="D50" s="93"/>
      <c r="H50" s="724"/>
      <c r="I50" s="724"/>
      <c r="J50" s="724"/>
      <c r="K50" s="724"/>
      <c r="L50" s="724"/>
      <c r="M50" s="724"/>
    </row>
    <row r="51" spans="1:13" ht="13.15" customHeight="1" x14ac:dyDescent="0.2">
      <c r="A51" s="135" t="s">
        <v>781</v>
      </c>
      <c r="H51" s="1"/>
      <c r="I51" s="1"/>
      <c r="J51" s="1"/>
      <c r="K51" s="1"/>
      <c r="L51" s="1"/>
      <c r="M51" s="1"/>
    </row>
    <row r="52" spans="1:13" ht="13.15" customHeight="1" x14ac:dyDescent="0.2">
      <c r="A52" s="130" t="s">
        <v>861</v>
      </c>
      <c r="B52" s="62">
        <v>21</v>
      </c>
      <c r="C52" s="62">
        <v>22</v>
      </c>
      <c r="D52" s="62">
        <v>24</v>
      </c>
      <c r="E52" s="62">
        <v>23</v>
      </c>
      <c r="F52" s="62">
        <v>22</v>
      </c>
      <c r="G52" s="62">
        <v>20</v>
      </c>
      <c r="H52" s="1">
        <v>15</v>
      </c>
      <c r="I52" s="1">
        <v>14</v>
      </c>
      <c r="J52" s="1">
        <v>15</v>
      </c>
      <c r="K52" s="1">
        <v>16</v>
      </c>
      <c r="L52" s="1">
        <v>16</v>
      </c>
      <c r="M52" s="1">
        <v>19</v>
      </c>
    </row>
  </sheetData>
  <hyperlinks>
    <hyperlink ref="A1" location="Мазмуну!A1" display="МАЗМУНУНА  кайтуу" xr:uid="{00000000-0004-0000-AC00-000000000000}"/>
  </hyperlinks>
  <pageMargins left="0.74803149606299213" right="0.74803149606299213" top="0.78740157480314965" bottom="0.78740157480314965" header="0.51181102362204722" footer="0.51181102362204722"/>
  <pageSetup paperSize="9"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A1:W50"/>
  <sheetViews>
    <sheetView workbookViewId="0">
      <selection activeCell="M7" sqref="M7"/>
    </sheetView>
  </sheetViews>
  <sheetFormatPr defaultColWidth="9.140625" defaultRowHeight="12.95" customHeight="1" x14ac:dyDescent="0.2"/>
  <cols>
    <col min="1" max="1" width="41.7109375" style="135" customWidth="1"/>
    <col min="2" max="2" width="0" style="62" hidden="1" customWidth="1"/>
    <col min="3" max="8" width="8.85546875" style="62" hidden="1" customWidth="1"/>
    <col min="9" max="13" width="8.85546875" style="62" customWidth="1"/>
    <col min="14" max="238" width="9.140625" style="62"/>
    <col min="239" max="239" width="39.85546875" style="62" customWidth="1"/>
    <col min="240" max="257" width="0" style="62" hidden="1" customWidth="1"/>
    <col min="258" max="494" width="9.140625" style="62"/>
    <col min="495" max="495" width="39.85546875" style="62" customWidth="1"/>
    <col min="496" max="513" width="0" style="62" hidden="1" customWidth="1"/>
    <col min="514" max="750" width="9.140625" style="62"/>
    <col min="751" max="751" width="39.85546875" style="62" customWidth="1"/>
    <col min="752" max="769" width="0" style="62" hidden="1" customWidth="1"/>
    <col min="770" max="1006" width="9.140625" style="62"/>
    <col min="1007" max="1007" width="39.85546875" style="62" customWidth="1"/>
    <col min="1008" max="1025" width="0" style="62" hidden="1" customWidth="1"/>
    <col min="1026" max="1262" width="9.140625" style="62"/>
    <col min="1263" max="1263" width="39.85546875" style="62" customWidth="1"/>
    <col min="1264" max="1281" width="0" style="62" hidden="1" customWidth="1"/>
    <col min="1282" max="1518" width="9.140625" style="62"/>
    <col min="1519" max="1519" width="39.85546875" style="62" customWidth="1"/>
    <col min="1520" max="1537" width="0" style="62" hidden="1" customWidth="1"/>
    <col min="1538" max="1774" width="9.140625" style="62"/>
    <col min="1775" max="1775" width="39.85546875" style="62" customWidth="1"/>
    <col min="1776" max="1793" width="0" style="62" hidden="1" customWidth="1"/>
    <col min="1794" max="2030" width="9.140625" style="62"/>
    <col min="2031" max="2031" width="39.85546875" style="62" customWidth="1"/>
    <col min="2032" max="2049" width="0" style="62" hidden="1" customWidth="1"/>
    <col min="2050" max="2286" width="9.140625" style="62"/>
    <col min="2287" max="2287" width="39.85546875" style="62" customWidth="1"/>
    <col min="2288" max="2305" width="0" style="62" hidden="1" customWidth="1"/>
    <col min="2306" max="2542" width="9.140625" style="62"/>
    <col min="2543" max="2543" width="39.85546875" style="62" customWidth="1"/>
    <col min="2544" max="2561" width="0" style="62" hidden="1" customWidth="1"/>
    <col min="2562" max="2798" width="9.140625" style="62"/>
    <col min="2799" max="2799" width="39.85546875" style="62" customWidth="1"/>
    <col min="2800" max="2817" width="0" style="62" hidden="1" customWidth="1"/>
    <col min="2818" max="3054" width="9.140625" style="62"/>
    <col min="3055" max="3055" width="39.85546875" style="62" customWidth="1"/>
    <col min="3056" max="3073" width="0" style="62" hidden="1" customWidth="1"/>
    <col min="3074" max="3310" width="9.140625" style="62"/>
    <col min="3311" max="3311" width="39.85546875" style="62" customWidth="1"/>
    <col min="3312" max="3329" width="0" style="62" hidden="1" customWidth="1"/>
    <col min="3330" max="3566" width="9.140625" style="62"/>
    <col min="3567" max="3567" width="39.85546875" style="62" customWidth="1"/>
    <col min="3568" max="3585" width="0" style="62" hidden="1" customWidth="1"/>
    <col min="3586" max="3822" width="9.140625" style="62"/>
    <col min="3823" max="3823" width="39.85546875" style="62" customWidth="1"/>
    <col min="3824" max="3841" width="0" style="62" hidden="1" customWidth="1"/>
    <col min="3842" max="4078" width="9.140625" style="62"/>
    <col min="4079" max="4079" width="39.85546875" style="62" customWidth="1"/>
    <col min="4080" max="4097" width="0" style="62" hidden="1" customWidth="1"/>
    <col min="4098" max="4334" width="9.140625" style="62"/>
    <col min="4335" max="4335" width="39.85546875" style="62" customWidth="1"/>
    <col min="4336" max="4353" width="0" style="62" hidden="1" customWidth="1"/>
    <col min="4354" max="4590" width="9.140625" style="62"/>
    <col min="4591" max="4591" width="39.85546875" style="62" customWidth="1"/>
    <col min="4592" max="4609" width="0" style="62" hidden="1" customWidth="1"/>
    <col min="4610" max="4846" width="9.140625" style="62"/>
    <col min="4847" max="4847" width="39.85546875" style="62" customWidth="1"/>
    <col min="4848" max="4865" width="0" style="62" hidden="1" customWidth="1"/>
    <col min="4866" max="5102" width="9.140625" style="62"/>
    <col min="5103" max="5103" width="39.85546875" style="62" customWidth="1"/>
    <col min="5104" max="5121" width="0" style="62" hidden="1" customWidth="1"/>
    <col min="5122" max="5358" width="9.140625" style="62"/>
    <col min="5359" max="5359" width="39.85546875" style="62" customWidth="1"/>
    <col min="5360" max="5377" width="0" style="62" hidden="1" customWidth="1"/>
    <col min="5378" max="5614" width="9.140625" style="62"/>
    <col min="5615" max="5615" width="39.85546875" style="62" customWidth="1"/>
    <col min="5616" max="5633" width="0" style="62" hidden="1" customWidth="1"/>
    <col min="5634" max="5870" width="9.140625" style="62"/>
    <col min="5871" max="5871" width="39.85546875" style="62" customWidth="1"/>
    <col min="5872" max="5889" width="0" style="62" hidden="1" customWidth="1"/>
    <col min="5890" max="6126" width="9.140625" style="62"/>
    <col min="6127" max="6127" width="39.85546875" style="62" customWidth="1"/>
    <col min="6128" max="6145" width="0" style="62" hidden="1" customWidth="1"/>
    <col min="6146" max="6382" width="9.140625" style="62"/>
    <col min="6383" max="6383" width="39.85546875" style="62" customWidth="1"/>
    <col min="6384" max="6401" width="0" style="62" hidden="1" customWidth="1"/>
    <col min="6402" max="6638" width="9.140625" style="62"/>
    <col min="6639" max="6639" width="39.85546875" style="62" customWidth="1"/>
    <col min="6640" max="6657" width="0" style="62" hidden="1" customWidth="1"/>
    <col min="6658" max="6894" width="9.140625" style="62"/>
    <col min="6895" max="6895" width="39.85546875" style="62" customWidth="1"/>
    <col min="6896" max="6913" width="0" style="62" hidden="1" customWidth="1"/>
    <col min="6914" max="7150" width="9.140625" style="62"/>
    <col min="7151" max="7151" width="39.85546875" style="62" customWidth="1"/>
    <col min="7152" max="7169" width="0" style="62" hidden="1" customWidth="1"/>
    <col min="7170" max="7406" width="9.140625" style="62"/>
    <col min="7407" max="7407" width="39.85546875" style="62" customWidth="1"/>
    <col min="7408" max="7425" width="0" style="62" hidden="1" customWidth="1"/>
    <col min="7426" max="7662" width="9.140625" style="62"/>
    <col min="7663" max="7663" width="39.85546875" style="62" customWidth="1"/>
    <col min="7664" max="7681" width="0" style="62" hidden="1" customWidth="1"/>
    <col min="7682" max="7918" width="9.140625" style="62"/>
    <col min="7919" max="7919" width="39.85546875" style="62" customWidth="1"/>
    <col min="7920" max="7937" width="0" style="62" hidden="1" customWidth="1"/>
    <col min="7938" max="8174" width="9.140625" style="62"/>
    <col min="8175" max="8175" width="39.85546875" style="62" customWidth="1"/>
    <col min="8176" max="8193" width="0" style="62" hidden="1" customWidth="1"/>
    <col min="8194" max="8430" width="9.140625" style="62"/>
    <col min="8431" max="8431" width="39.85546875" style="62" customWidth="1"/>
    <col min="8432" max="8449" width="0" style="62" hidden="1" customWidth="1"/>
    <col min="8450" max="8686" width="9.140625" style="62"/>
    <col min="8687" max="8687" width="39.85546875" style="62" customWidth="1"/>
    <col min="8688" max="8705" width="0" style="62" hidden="1" customWidth="1"/>
    <col min="8706" max="8942" width="9.140625" style="62"/>
    <col min="8943" max="8943" width="39.85546875" style="62" customWidth="1"/>
    <col min="8944" max="8961" width="0" style="62" hidden="1" customWidth="1"/>
    <col min="8962" max="9198" width="9.140625" style="62"/>
    <col min="9199" max="9199" width="39.85546875" style="62" customWidth="1"/>
    <col min="9200" max="9217" width="0" style="62" hidden="1" customWidth="1"/>
    <col min="9218" max="9454" width="9.140625" style="62"/>
    <col min="9455" max="9455" width="39.85546875" style="62" customWidth="1"/>
    <col min="9456" max="9473" width="0" style="62" hidden="1" customWidth="1"/>
    <col min="9474" max="9710" width="9.140625" style="62"/>
    <col min="9711" max="9711" width="39.85546875" style="62" customWidth="1"/>
    <col min="9712" max="9729" width="0" style="62" hidden="1" customWidth="1"/>
    <col min="9730" max="9966" width="9.140625" style="62"/>
    <col min="9967" max="9967" width="39.85546875" style="62" customWidth="1"/>
    <col min="9968" max="9985" width="0" style="62" hidden="1" customWidth="1"/>
    <col min="9986" max="10222" width="9.140625" style="62"/>
    <col min="10223" max="10223" width="39.85546875" style="62" customWidth="1"/>
    <col min="10224" max="10241" width="0" style="62" hidden="1" customWidth="1"/>
    <col min="10242" max="10478" width="9.140625" style="62"/>
    <col min="10479" max="10479" width="39.85546875" style="62" customWidth="1"/>
    <col min="10480" max="10497" width="0" style="62" hidden="1" customWidth="1"/>
    <col min="10498" max="10734" width="9.140625" style="62"/>
    <col min="10735" max="10735" width="39.85546875" style="62" customWidth="1"/>
    <col min="10736" max="10753" width="0" style="62" hidden="1" customWidth="1"/>
    <col min="10754" max="10990" width="9.140625" style="62"/>
    <col min="10991" max="10991" width="39.85546875" style="62" customWidth="1"/>
    <col min="10992" max="11009" width="0" style="62" hidden="1" customWidth="1"/>
    <col min="11010" max="11246" width="9.140625" style="62"/>
    <col min="11247" max="11247" width="39.85546875" style="62" customWidth="1"/>
    <col min="11248" max="11265" width="0" style="62" hidden="1" customWidth="1"/>
    <col min="11266" max="11502" width="9.140625" style="62"/>
    <col min="11503" max="11503" width="39.85546875" style="62" customWidth="1"/>
    <col min="11504" max="11521" width="0" style="62" hidden="1" customWidth="1"/>
    <col min="11522" max="11758" width="9.140625" style="62"/>
    <col min="11759" max="11759" width="39.85546875" style="62" customWidth="1"/>
    <col min="11760" max="11777" width="0" style="62" hidden="1" customWidth="1"/>
    <col min="11778" max="12014" width="9.140625" style="62"/>
    <col min="12015" max="12015" width="39.85546875" style="62" customWidth="1"/>
    <col min="12016" max="12033" width="0" style="62" hidden="1" customWidth="1"/>
    <col min="12034" max="12270" width="9.140625" style="62"/>
    <col min="12271" max="12271" width="39.85546875" style="62" customWidth="1"/>
    <col min="12272" max="12289" width="0" style="62" hidden="1" customWidth="1"/>
    <col min="12290" max="12526" width="9.140625" style="62"/>
    <col min="12527" max="12527" width="39.85546875" style="62" customWidth="1"/>
    <col min="12528" max="12545" width="0" style="62" hidden="1" customWidth="1"/>
    <col min="12546" max="12782" width="9.140625" style="62"/>
    <col min="12783" max="12783" width="39.85546875" style="62" customWidth="1"/>
    <col min="12784" max="12801" width="0" style="62" hidden="1" customWidth="1"/>
    <col min="12802" max="13038" width="9.140625" style="62"/>
    <col min="13039" max="13039" width="39.85546875" style="62" customWidth="1"/>
    <col min="13040" max="13057" width="0" style="62" hidden="1" customWidth="1"/>
    <col min="13058" max="13294" width="9.140625" style="62"/>
    <col min="13295" max="13295" width="39.85546875" style="62" customWidth="1"/>
    <col min="13296" max="13313" width="0" style="62" hidden="1" customWidth="1"/>
    <col min="13314" max="13550" width="9.140625" style="62"/>
    <col min="13551" max="13551" width="39.85546875" style="62" customWidth="1"/>
    <col min="13552" max="13569" width="0" style="62" hidden="1" customWidth="1"/>
    <col min="13570" max="13806" width="9.140625" style="62"/>
    <col min="13807" max="13807" width="39.85546875" style="62" customWidth="1"/>
    <col min="13808" max="13825" width="0" style="62" hidden="1" customWidth="1"/>
    <col min="13826" max="14062" width="9.140625" style="62"/>
    <col min="14063" max="14063" width="39.85546875" style="62" customWidth="1"/>
    <col min="14064" max="14081" width="0" style="62" hidden="1" customWidth="1"/>
    <col min="14082" max="14318" width="9.140625" style="62"/>
    <col min="14319" max="14319" width="39.85546875" style="62" customWidth="1"/>
    <col min="14320" max="14337" width="0" style="62" hidden="1" customWidth="1"/>
    <col min="14338" max="14574" width="9.140625" style="62"/>
    <col min="14575" max="14575" width="39.85546875" style="62" customWidth="1"/>
    <col min="14576" max="14593" width="0" style="62" hidden="1" customWidth="1"/>
    <col min="14594" max="14830" width="9.140625" style="62"/>
    <col min="14831" max="14831" width="39.85546875" style="62" customWidth="1"/>
    <col min="14832" max="14849" width="0" style="62" hidden="1" customWidth="1"/>
    <col min="14850" max="15086" width="9.140625" style="62"/>
    <col min="15087" max="15087" width="39.85546875" style="62" customWidth="1"/>
    <col min="15088" max="15105" width="0" style="62" hidden="1" customWidth="1"/>
    <col min="15106" max="15342" width="9.140625" style="62"/>
    <col min="15343" max="15343" width="39.85546875" style="62" customWidth="1"/>
    <col min="15344" max="15361" width="0" style="62" hidden="1" customWidth="1"/>
    <col min="15362" max="15598" width="9.140625" style="62"/>
    <col min="15599" max="15599" width="39.85546875" style="62" customWidth="1"/>
    <col min="15600" max="15617" width="0" style="62" hidden="1" customWidth="1"/>
    <col min="15618" max="15854" width="9.140625" style="62"/>
    <col min="15855" max="15855" width="39.85546875" style="62" customWidth="1"/>
    <col min="15856" max="15873" width="0" style="62" hidden="1" customWidth="1"/>
    <col min="15874" max="16110" width="9.140625" style="62"/>
    <col min="16111" max="16111" width="39.85546875" style="62" customWidth="1"/>
    <col min="16112" max="16129" width="0" style="62" hidden="1" customWidth="1"/>
    <col min="16130" max="16384" width="9.140625" style="62"/>
  </cols>
  <sheetData>
    <row r="1" spans="1:23" s="6" customFormat="1" ht="12.95" customHeight="1" x14ac:dyDescent="0.2">
      <c r="A1" s="952" t="s">
        <v>1375</v>
      </c>
    </row>
    <row r="2" spans="1:23" s="599" customFormat="1" ht="18" customHeight="1" x14ac:dyDescent="0.2">
      <c r="A2" s="191" t="s">
        <v>1460</v>
      </c>
    </row>
    <row r="3" spans="1:23" s="599" customFormat="1" ht="18" customHeight="1" x14ac:dyDescent="0.2">
      <c r="A3" s="191" t="s">
        <v>347</v>
      </c>
    </row>
    <row r="4" spans="1:23" ht="18" customHeight="1" thickBot="1" x14ac:dyDescent="0.25">
      <c r="A4" s="195" t="s">
        <v>921</v>
      </c>
    </row>
    <row r="5" spans="1:23" s="622" customFormat="1" ht="18" customHeight="1" thickBot="1" x14ac:dyDescent="0.25">
      <c r="A5" s="168"/>
      <c r="B5" s="123">
        <v>2014</v>
      </c>
      <c r="C5" s="123">
        <v>2015</v>
      </c>
      <c r="D5" s="123">
        <v>2016</v>
      </c>
      <c r="E5" s="123">
        <v>2017</v>
      </c>
      <c r="F5" s="123">
        <v>2018</v>
      </c>
      <c r="G5" s="123">
        <v>2019</v>
      </c>
      <c r="H5" s="123">
        <v>2020</v>
      </c>
      <c r="I5" s="123">
        <v>2021</v>
      </c>
      <c r="J5" s="123">
        <v>2022</v>
      </c>
      <c r="K5" s="123">
        <v>2023</v>
      </c>
      <c r="L5" s="123">
        <v>2024</v>
      </c>
      <c r="M5" s="123">
        <v>2025</v>
      </c>
    </row>
    <row r="6" spans="1:23" s="136" customFormat="1" ht="12.95" customHeight="1" x14ac:dyDescent="0.2">
      <c r="A6" s="169"/>
    </row>
    <row r="7" spans="1:23" s="622" customFormat="1" ht="12.95" customHeight="1" x14ac:dyDescent="0.2">
      <c r="A7" s="135" t="s">
        <v>922</v>
      </c>
      <c r="B7" s="120">
        <v>43403.199999999997</v>
      </c>
      <c r="C7" s="120">
        <v>56546.2</v>
      </c>
      <c r="D7" s="120">
        <v>55444.1</v>
      </c>
      <c r="E7" s="120">
        <v>60275.6</v>
      </c>
      <c r="F7" s="120">
        <v>77515.899999999994</v>
      </c>
      <c r="G7" s="120">
        <v>87685.1</v>
      </c>
      <c r="H7" s="120">
        <v>67485.399999999994</v>
      </c>
      <c r="I7" s="120">
        <v>113322.9</v>
      </c>
      <c r="J7" s="120">
        <v>91994.1</v>
      </c>
      <c r="K7" s="68">
        <v>95930</v>
      </c>
      <c r="L7" s="68">
        <v>71627.8</v>
      </c>
      <c r="M7" s="68">
        <v>75378.5</v>
      </c>
      <c r="N7" s="657"/>
      <c r="O7" s="657"/>
      <c r="P7" s="657"/>
      <c r="Q7" s="657"/>
      <c r="R7" s="657"/>
      <c r="S7" s="657"/>
      <c r="T7" s="657"/>
      <c r="U7" s="657"/>
      <c r="V7" s="657"/>
      <c r="W7" s="657"/>
    </row>
    <row r="8" spans="1:23" ht="9.6" customHeight="1" x14ac:dyDescent="0.2">
      <c r="A8" s="130"/>
      <c r="B8" s="119"/>
      <c r="C8" s="662"/>
      <c r="D8" s="662"/>
      <c r="E8" s="662"/>
      <c r="F8" s="662"/>
      <c r="G8" s="662"/>
      <c r="H8" s="662"/>
      <c r="I8" s="662"/>
      <c r="J8" s="662"/>
      <c r="K8" s="70"/>
      <c r="L8" s="70"/>
      <c r="M8" s="70"/>
      <c r="N8" s="618"/>
      <c r="O8" s="618"/>
      <c r="P8" s="618"/>
      <c r="Q8" s="618"/>
      <c r="R8" s="618"/>
      <c r="S8" s="618"/>
      <c r="T8" s="618"/>
      <c r="U8" s="618"/>
      <c r="V8" s="618"/>
      <c r="W8" s="618"/>
    </row>
    <row r="9" spans="1:23" ht="12.95" customHeight="1" x14ac:dyDescent="0.2">
      <c r="A9" s="130" t="s">
        <v>236</v>
      </c>
      <c r="B9" s="119">
        <v>8828.7000000000007</v>
      </c>
      <c r="C9" s="119">
        <v>14544</v>
      </c>
      <c r="D9" s="119">
        <v>17821.400000000001</v>
      </c>
      <c r="E9" s="119">
        <v>17221.900000000001</v>
      </c>
      <c r="F9" s="119">
        <v>19139.900000000001</v>
      </c>
      <c r="G9" s="119">
        <v>20780.8</v>
      </c>
      <c r="H9" s="119">
        <v>12360.4</v>
      </c>
      <c r="I9" s="119">
        <v>16039.4</v>
      </c>
      <c r="J9" s="119">
        <v>13726.3</v>
      </c>
      <c r="K9" s="70">
        <v>14467</v>
      </c>
      <c r="L9" s="70">
        <v>17397.400000000001</v>
      </c>
      <c r="M9" s="70">
        <v>14996</v>
      </c>
      <c r="N9" s="618"/>
      <c r="O9" s="618"/>
      <c r="P9" s="618"/>
      <c r="Q9" s="618"/>
      <c r="R9" s="618"/>
      <c r="S9" s="618"/>
      <c r="T9" s="618"/>
      <c r="U9" s="618"/>
      <c r="V9" s="618"/>
      <c r="W9" s="618"/>
    </row>
    <row r="10" spans="1:23" ht="24" x14ac:dyDescent="0.2">
      <c r="A10" s="132" t="s">
        <v>923</v>
      </c>
      <c r="B10" s="119">
        <v>1713.8</v>
      </c>
      <c r="C10" s="119">
        <v>3809.1</v>
      </c>
      <c r="D10" s="119">
        <v>6179.4</v>
      </c>
      <c r="E10" s="119">
        <v>1978.9</v>
      </c>
      <c r="F10" s="119">
        <v>1466.5</v>
      </c>
      <c r="G10" s="119">
        <v>1349.3</v>
      </c>
      <c r="H10" s="119">
        <v>65.099999999999994</v>
      </c>
      <c r="I10" s="119">
        <v>1125.8</v>
      </c>
      <c r="J10" s="119">
        <v>1558.3</v>
      </c>
      <c r="K10" s="70">
        <v>1068</v>
      </c>
      <c r="L10" s="70">
        <v>1024.5</v>
      </c>
      <c r="M10" s="70">
        <v>308.3</v>
      </c>
      <c r="N10" s="618"/>
      <c r="O10" s="618"/>
      <c r="P10" s="618"/>
      <c r="Q10" s="618"/>
      <c r="R10" s="618"/>
      <c r="S10" s="618"/>
      <c r="T10" s="618"/>
      <c r="U10" s="618"/>
      <c r="V10" s="618"/>
      <c r="W10" s="618"/>
    </row>
    <row r="11" spans="1:23" ht="12.95" customHeight="1" x14ac:dyDescent="0.2">
      <c r="A11" s="132" t="s">
        <v>924</v>
      </c>
      <c r="B11" s="119">
        <v>6386.6</v>
      </c>
      <c r="C11" s="119">
        <v>8918.7000000000007</v>
      </c>
      <c r="D11" s="119">
        <v>8274.6</v>
      </c>
      <c r="E11" s="119">
        <v>11349.3</v>
      </c>
      <c r="F11" s="119">
        <v>16254.1</v>
      </c>
      <c r="G11" s="119">
        <v>18195.7</v>
      </c>
      <c r="H11" s="119">
        <v>11752.6</v>
      </c>
      <c r="I11" s="119">
        <v>14202.6</v>
      </c>
      <c r="J11" s="119">
        <v>11400</v>
      </c>
      <c r="K11" s="70">
        <v>13000</v>
      </c>
      <c r="L11" s="70">
        <v>11154.9</v>
      </c>
      <c r="M11" s="70">
        <v>14650</v>
      </c>
      <c r="N11" s="618"/>
      <c r="O11" s="618"/>
      <c r="P11" s="618"/>
      <c r="Q11" s="618"/>
      <c r="R11" s="618"/>
      <c r="S11" s="618"/>
      <c r="T11" s="618"/>
      <c r="U11" s="618"/>
      <c r="V11" s="618"/>
      <c r="W11" s="618"/>
    </row>
    <row r="12" spans="1:23" ht="12.95" customHeight="1" x14ac:dyDescent="0.2">
      <c r="A12" s="132" t="s">
        <v>239</v>
      </c>
      <c r="B12" s="119">
        <v>576.70000000000005</v>
      </c>
      <c r="C12" s="119">
        <v>1247.2</v>
      </c>
      <c r="D12" s="119">
        <v>2698.6</v>
      </c>
      <c r="E12" s="119">
        <v>2505.5</v>
      </c>
      <c r="F12" s="119">
        <v>475.7</v>
      </c>
      <c r="G12" s="119">
        <v>702.5</v>
      </c>
      <c r="H12" s="119">
        <v>530.20000000000005</v>
      </c>
      <c r="I12" s="119">
        <v>599.4</v>
      </c>
      <c r="J12" s="119" t="s">
        <v>33</v>
      </c>
      <c r="K12" s="70" t="s">
        <v>33</v>
      </c>
      <c r="L12" s="70" t="s">
        <v>33</v>
      </c>
      <c r="M12" s="70" t="s">
        <v>33</v>
      </c>
      <c r="N12" s="618"/>
      <c r="O12" s="618"/>
      <c r="P12" s="618"/>
      <c r="Q12" s="618"/>
      <c r="R12" s="618"/>
      <c r="S12" s="618"/>
      <c r="T12" s="618"/>
      <c r="U12" s="618"/>
      <c r="V12" s="618"/>
      <c r="W12" s="618"/>
    </row>
    <row r="13" spans="1:23" ht="24" x14ac:dyDescent="0.2">
      <c r="A13" s="132" t="s">
        <v>925</v>
      </c>
      <c r="B13" s="119">
        <v>84.9</v>
      </c>
      <c r="C13" s="119">
        <v>277.7</v>
      </c>
      <c r="D13" s="119">
        <v>484.9</v>
      </c>
      <c r="E13" s="119">
        <v>1023.4</v>
      </c>
      <c r="F13" s="119">
        <v>596.4</v>
      </c>
      <c r="G13" s="119">
        <v>474</v>
      </c>
      <c r="H13" s="119">
        <v>7.8</v>
      </c>
      <c r="I13" s="119">
        <v>14.8</v>
      </c>
      <c r="J13" s="119">
        <v>768</v>
      </c>
      <c r="K13" s="70">
        <v>399</v>
      </c>
      <c r="L13" s="70">
        <v>320</v>
      </c>
      <c r="M13" s="70">
        <v>17.899999999999999</v>
      </c>
      <c r="N13" s="618"/>
      <c r="O13" s="618"/>
      <c r="P13" s="618"/>
      <c r="Q13" s="618"/>
      <c r="R13" s="618"/>
      <c r="S13" s="618"/>
      <c r="T13" s="618"/>
      <c r="U13" s="618"/>
      <c r="V13" s="618"/>
      <c r="W13" s="618"/>
    </row>
    <row r="14" spans="1:23" ht="36" hidden="1" x14ac:dyDescent="0.2">
      <c r="A14" s="132" t="s">
        <v>842</v>
      </c>
      <c r="B14" s="119" t="s">
        <v>33</v>
      </c>
      <c r="C14" s="119" t="s">
        <v>33</v>
      </c>
      <c r="D14" s="119" t="s">
        <v>33</v>
      </c>
      <c r="E14" s="119" t="s">
        <v>33</v>
      </c>
      <c r="F14" s="119" t="s">
        <v>33</v>
      </c>
      <c r="G14" s="119" t="s">
        <v>33</v>
      </c>
      <c r="H14" s="119" t="s">
        <v>33</v>
      </c>
      <c r="I14" s="119" t="s">
        <v>33</v>
      </c>
      <c r="J14" s="119" t="s">
        <v>33</v>
      </c>
      <c r="K14" s="70" t="s">
        <v>33</v>
      </c>
      <c r="L14" s="70" t="s">
        <v>33</v>
      </c>
      <c r="M14" s="70" t="s">
        <v>33</v>
      </c>
      <c r="N14" s="618"/>
      <c r="O14" s="618"/>
      <c r="P14" s="618"/>
      <c r="Q14" s="618"/>
      <c r="R14" s="618"/>
      <c r="S14" s="618"/>
      <c r="T14" s="618"/>
      <c r="U14" s="618"/>
      <c r="V14" s="618"/>
      <c r="W14" s="618"/>
    </row>
    <row r="15" spans="1:23" ht="12.95" customHeight="1" x14ac:dyDescent="0.2">
      <c r="A15" s="132" t="s">
        <v>926</v>
      </c>
      <c r="B15" s="119">
        <v>49</v>
      </c>
      <c r="C15" s="119">
        <v>283.2</v>
      </c>
      <c r="D15" s="119">
        <v>49.5</v>
      </c>
      <c r="E15" s="119">
        <v>49.5</v>
      </c>
      <c r="F15" s="119">
        <v>49.5</v>
      </c>
      <c r="G15" s="119">
        <v>49.5</v>
      </c>
      <c r="H15" s="119">
        <v>4.7</v>
      </c>
      <c r="I15" s="119">
        <v>4.7</v>
      </c>
      <c r="J15" s="119" t="s">
        <v>33</v>
      </c>
      <c r="K15" s="70" t="s">
        <v>33</v>
      </c>
      <c r="L15" s="70" t="s">
        <v>33</v>
      </c>
      <c r="M15" s="70">
        <v>2.5</v>
      </c>
      <c r="N15" s="618"/>
      <c r="O15" s="618"/>
      <c r="P15" s="618"/>
      <c r="Q15" s="618"/>
      <c r="R15" s="618"/>
      <c r="S15" s="618"/>
      <c r="T15" s="618"/>
      <c r="U15" s="618"/>
      <c r="V15" s="618"/>
      <c r="W15" s="618"/>
    </row>
    <row r="16" spans="1:23" ht="12.95" customHeight="1" x14ac:dyDescent="0.2">
      <c r="A16" s="132" t="s">
        <v>243</v>
      </c>
      <c r="B16" s="119">
        <v>9.6</v>
      </c>
      <c r="C16" s="119" t="s">
        <v>33</v>
      </c>
      <c r="D16" s="119">
        <v>124.6</v>
      </c>
      <c r="E16" s="119">
        <v>305.5</v>
      </c>
      <c r="F16" s="119">
        <v>287.89999999999998</v>
      </c>
      <c r="G16" s="119" t="s">
        <v>33</v>
      </c>
      <c r="H16" s="119" t="s">
        <v>33</v>
      </c>
      <c r="I16" s="119" t="s">
        <v>33</v>
      </c>
      <c r="J16" s="70" t="s">
        <v>33</v>
      </c>
      <c r="K16" s="70" t="s">
        <v>33</v>
      </c>
      <c r="L16" s="70">
        <v>4898</v>
      </c>
      <c r="M16" s="70">
        <v>17.3</v>
      </c>
      <c r="N16" s="618"/>
      <c r="O16" s="618"/>
      <c r="P16" s="618"/>
      <c r="Q16" s="618"/>
      <c r="R16" s="618"/>
      <c r="S16" s="618"/>
      <c r="T16" s="618"/>
      <c r="U16" s="618"/>
      <c r="V16" s="618"/>
      <c r="W16" s="618"/>
    </row>
    <row r="17" spans="1:23" ht="12.95" customHeight="1" x14ac:dyDescent="0.2">
      <c r="A17" s="132" t="s">
        <v>244</v>
      </c>
      <c r="B17" s="119">
        <v>8.1</v>
      </c>
      <c r="C17" s="119">
        <v>8.1</v>
      </c>
      <c r="D17" s="119">
        <v>9.8000000000000007</v>
      </c>
      <c r="E17" s="119">
        <v>9.8000000000000007</v>
      </c>
      <c r="F17" s="119">
        <v>9.8000000000000007</v>
      </c>
      <c r="G17" s="119">
        <v>9.8000000000000007</v>
      </c>
      <c r="H17" s="119" t="s">
        <v>33</v>
      </c>
      <c r="I17" s="119">
        <v>92.1</v>
      </c>
      <c r="J17" s="119" t="s">
        <v>33</v>
      </c>
      <c r="K17" s="70" t="s">
        <v>33</v>
      </c>
      <c r="L17" s="70" t="s">
        <v>33</v>
      </c>
      <c r="M17" s="70" t="s">
        <v>33</v>
      </c>
      <c r="N17" s="618"/>
      <c r="O17" s="618"/>
      <c r="P17" s="618"/>
      <c r="Q17" s="618"/>
      <c r="R17" s="618"/>
      <c r="S17" s="618"/>
      <c r="T17" s="618"/>
      <c r="U17" s="618"/>
      <c r="V17" s="618"/>
      <c r="W17" s="618"/>
    </row>
    <row r="18" spans="1:23" ht="12.95" customHeight="1" x14ac:dyDescent="0.2">
      <c r="A18" s="130" t="s">
        <v>927</v>
      </c>
      <c r="B18" s="119">
        <v>34574.5</v>
      </c>
      <c r="C18" s="119">
        <v>42002.2</v>
      </c>
      <c r="D18" s="119">
        <v>37622.699999999997</v>
      </c>
      <c r="E18" s="119">
        <v>43053.7</v>
      </c>
      <c r="F18" s="119">
        <v>58376</v>
      </c>
      <c r="G18" s="119">
        <v>66904.3</v>
      </c>
      <c r="H18" s="119">
        <v>55125</v>
      </c>
      <c r="I18" s="119">
        <v>97283.5</v>
      </c>
      <c r="J18" s="119">
        <v>78267.8</v>
      </c>
      <c r="K18" s="70">
        <v>81463</v>
      </c>
      <c r="L18" s="76">
        <v>54230.400000000001</v>
      </c>
      <c r="M18" s="76">
        <v>60382.5</v>
      </c>
      <c r="N18" s="618"/>
      <c r="O18" s="618"/>
      <c r="P18" s="618"/>
      <c r="Q18" s="618"/>
      <c r="R18" s="618"/>
      <c r="S18" s="618"/>
      <c r="T18" s="618"/>
      <c r="U18" s="618"/>
      <c r="V18" s="618"/>
      <c r="W18" s="618"/>
    </row>
    <row r="19" spans="1:23" ht="12.95" customHeight="1" x14ac:dyDescent="0.2">
      <c r="A19" s="132" t="s">
        <v>845</v>
      </c>
      <c r="B19" s="119">
        <v>4397.7</v>
      </c>
      <c r="C19" s="119">
        <v>4342.8</v>
      </c>
      <c r="D19" s="119">
        <v>4349.5</v>
      </c>
      <c r="E19" s="119">
        <v>4308.7</v>
      </c>
      <c r="F19" s="119">
        <v>4319.7</v>
      </c>
      <c r="G19" s="119">
        <v>4486.2</v>
      </c>
      <c r="H19" s="119" t="s">
        <v>33</v>
      </c>
      <c r="I19" s="119" t="s">
        <v>33</v>
      </c>
      <c r="J19" s="119" t="s">
        <v>33</v>
      </c>
      <c r="K19" s="70" t="s">
        <v>33</v>
      </c>
      <c r="L19" s="70" t="s">
        <v>33</v>
      </c>
      <c r="M19" s="70" t="s">
        <v>33</v>
      </c>
      <c r="N19" s="618"/>
      <c r="O19" s="618"/>
      <c r="P19" s="618"/>
      <c r="Q19" s="618"/>
      <c r="R19" s="618"/>
      <c r="S19" s="618"/>
      <c r="T19" s="618"/>
      <c r="U19" s="618"/>
      <c r="V19" s="618"/>
      <c r="W19" s="618"/>
    </row>
    <row r="20" spans="1:23" ht="12.95" customHeight="1" x14ac:dyDescent="0.2">
      <c r="A20" s="132" t="s">
        <v>928</v>
      </c>
      <c r="B20" s="119" t="s">
        <v>33</v>
      </c>
      <c r="C20" s="119" t="s">
        <v>33</v>
      </c>
      <c r="D20" s="119" t="s">
        <v>33</v>
      </c>
      <c r="E20" s="119" t="s">
        <v>33</v>
      </c>
      <c r="F20" s="119">
        <v>2149.6</v>
      </c>
      <c r="G20" s="119">
        <v>2149.6</v>
      </c>
      <c r="H20" s="119">
        <v>2098</v>
      </c>
      <c r="I20" s="119">
        <v>2046.4</v>
      </c>
      <c r="J20" s="119" t="s">
        <v>33</v>
      </c>
      <c r="K20" s="70" t="s">
        <v>33</v>
      </c>
      <c r="L20" s="70" t="s">
        <v>33</v>
      </c>
      <c r="M20" s="70" t="s">
        <v>33</v>
      </c>
      <c r="N20" s="618"/>
      <c r="O20" s="618"/>
      <c r="P20" s="618"/>
      <c r="Q20" s="618"/>
      <c r="R20" s="618"/>
      <c r="S20" s="618"/>
      <c r="T20" s="618"/>
      <c r="U20" s="618"/>
      <c r="V20" s="618"/>
      <c r="W20" s="618"/>
    </row>
    <row r="21" spans="1:23" ht="12.95" customHeight="1" x14ac:dyDescent="0.2">
      <c r="A21" s="132" t="s">
        <v>929</v>
      </c>
      <c r="B21" s="119" t="s">
        <v>33</v>
      </c>
      <c r="C21" s="119" t="s">
        <v>33</v>
      </c>
      <c r="D21" s="119" t="s">
        <v>33</v>
      </c>
      <c r="E21" s="119" t="s">
        <v>33</v>
      </c>
      <c r="F21" s="119" t="s">
        <v>33</v>
      </c>
      <c r="G21" s="119" t="s">
        <v>33</v>
      </c>
      <c r="H21" s="119" t="s">
        <v>33</v>
      </c>
      <c r="I21" s="119" t="s">
        <v>33</v>
      </c>
      <c r="J21" s="208" t="s">
        <v>33</v>
      </c>
      <c r="K21" s="70" t="s">
        <v>33</v>
      </c>
      <c r="L21" s="70" t="s">
        <v>33</v>
      </c>
      <c r="M21" s="70" t="s">
        <v>33</v>
      </c>
      <c r="N21" s="618"/>
      <c r="O21" s="618"/>
      <c r="P21" s="618"/>
      <c r="Q21" s="618"/>
      <c r="R21" s="618"/>
      <c r="S21" s="618"/>
      <c r="T21" s="618"/>
      <c r="U21" s="618"/>
      <c r="V21" s="618"/>
      <c r="W21" s="618"/>
    </row>
    <row r="22" spans="1:23" ht="12.95" customHeight="1" x14ac:dyDescent="0.2">
      <c r="A22" s="132" t="s">
        <v>930</v>
      </c>
      <c r="B22" s="119">
        <v>30176.799999999999</v>
      </c>
      <c r="C22" s="119">
        <v>37659.4</v>
      </c>
      <c r="D22" s="119">
        <v>33273.199999999997</v>
      </c>
      <c r="E22" s="119">
        <v>38745</v>
      </c>
      <c r="F22" s="119">
        <v>51906.7</v>
      </c>
      <c r="G22" s="119">
        <v>60268.5</v>
      </c>
      <c r="H22" s="119">
        <v>53027</v>
      </c>
      <c r="I22" s="119">
        <v>95237.1</v>
      </c>
      <c r="J22" s="119">
        <v>78267.8</v>
      </c>
      <c r="K22" s="70">
        <v>81463</v>
      </c>
      <c r="L22" s="76">
        <v>54230.400000000001</v>
      </c>
      <c r="M22" s="76">
        <v>60382.5</v>
      </c>
      <c r="N22" s="618"/>
      <c r="O22" s="618"/>
      <c r="P22" s="618"/>
      <c r="Q22" s="618"/>
      <c r="R22" s="618"/>
      <c r="S22" s="618"/>
      <c r="T22" s="618"/>
      <c r="U22" s="618"/>
      <c r="V22" s="618"/>
      <c r="W22" s="618"/>
    </row>
    <row r="23" spans="1:23" ht="12" x14ac:dyDescent="0.2">
      <c r="A23" s="130" t="s">
        <v>931</v>
      </c>
      <c r="B23" s="119" t="s">
        <v>33</v>
      </c>
      <c r="C23" s="119" t="s">
        <v>33</v>
      </c>
      <c r="D23" s="119" t="s">
        <v>33</v>
      </c>
      <c r="E23" s="119" t="s">
        <v>33</v>
      </c>
      <c r="F23" s="119" t="s">
        <v>33</v>
      </c>
      <c r="G23" s="119" t="s">
        <v>33</v>
      </c>
      <c r="H23" s="119" t="s">
        <v>33</v>
      </c>
      <c r="I23" s="119" t="s">
        <v>33</v>
      </c>
      <c r="J23" s="119" t="s">
        <v>33</v>
      </c>
      <c r="K23" s="70" t="s">
        <v>33</v>
      </c>
      <c r="L23" s="70" t="s">
        <v>33</v>
      </c>
      <c r="M23" s="70" t="s">
        <v>33</v>
      </c>
      <c r="N23" s="618"/>
      <c r="O23" s="618"/>
      <c r="P23" s="618"/>
      <c r="Q23" s="618"/>
      <c r="R23" s="618"/>
      <c r="S23" s="618"/>
      <c r="T23" s="618"/>
      <c r="U23" s="618"/>
      <c r="V23" s="618"/>
      <c r="W23" s="618"/>
    </row>
    <row r="24" spans="1:23" ht="9.1999999999999993" customHeight="1" x14ac:dyDescent="0.2">
      <c r="A24" s="130"/>
      <c r="B24" s="119"/>
      <c r="C24" s="662"/>
      <c r="D24" s="662"/>
      <c r="E24" s="662"/>
      <c r="F24" s="662"/>
      <c r="G24" s="662"/>
      <c r="H24" s="662"/>
      <c r="I24" s="662"/>
      <c r="J24" s="662"/>
      <c r="K24" s="70"/>
      <c r="L24" s="70"/>
      <c r="M24" s="70"/>
      <c r="N24" s="618"/>
      <c r="O24" s="618"/>
      <c r="P24" s="618"/>
      <c r="Q24" s="618"/>
      <c r="R24" s="618"/>
      <c r="S24" s="618"/>
      <c r="T24" s="618"/>
      <c r="U24" s="618"/>
      <c r="V24" s="618"/>
      <c r="W24" s="618"/>
    </row>
    <row r="25" spans="1:23" ht="12.95" customHeight="1" x14ac:dyDescent="0.2">
      <c r="A25" s="135" t="s">
        <v>932</v>
      </c>
      <c r="B25" s="120">
        <v>8196</v>
      </c>
      <c r="C25" s="120">
        <v>9050.7000000000007</v>
      </c>
      <c r="D25" s="120">
        <v>8832.7000000000007</v>
      </c>
      <c r="E25" s="120">
        <v>12759.7</v>
      </c>
      <c r="F25" s="120">
        <v>13870.2</v>
      </c>
      <c r="G25" s="120">
        <v>16034.3</v>
      </c>
      <c r="H25" s="120">
        <v>14043.3</v>
      </c>
      <c r="I25" s="120">
        <v>16317.1</v>
      </c>
      <c r="J25" s="120">
        <v>15071.1</v>
      </c>
      <c r="K25" s="68">
        <v>17474</v>
      </c>
      <c r="L25" s="75">
        <v>21651.5</v>
      </c>
      <c r="M25" s="75">
        <v>27019.3</v>
      </c>
      <c r="N25" s="618"/>
      <c r="O25" s="618"/>
      <c r="P25" s="618"/>
      <c r="Q25" s="618"/>
      <c r="R25" s="618"/>
      <c r="S25" s="618"/>
      <c r="T25" s="618"/>
      <c r="U25" s="618"/>
      <c r="V25" s="618"/>
      <c r="W25" s="618"/>
    </row>
    <row r="26" spans="1:23" ht="7.5" customHeight="1" x14ac:dyDescent="0.2">
      <c r="B26" s="119"/>
      <c r="C26" s="119"/>
      <c r="D26" s="119"/>
      <c r="E26" s="119"/>
      <c r="F26" s="119"/>
      <c r="G26" s="119"/>
      <c r="H26" s="119"/>
      <c r="I26" s="119"/>
      <c r="J26" s="119"/>
      <c r="K26" s="70"/>
      <c r="L26" s="76"/>
      <c r="M26" s="76"/>
      <c r="N26" s="618"/>
      <c r="O26" s="618"/>
      <c r="P26" s="618"/>
      <c r="Q26" s="618"/>
      <c r="R26" s="618"/>
      <c r="S26" s="618"/>
      <c r="T26" s="618"/>
      <c r="U26" s="618"/>
      <c r="V26" s="618"/>
      <c r="W26" s="618"/>
    </row>
    <row r="27" spans="1:23" ht="12.95" customHeight="1" x14ac:dyDescent="0.2">
      <c r="A27" s="130" t="s">
        <v>282</v>
      </c>
      <c r="B27" s="119">
        <v>7664.7</v>
      </c>
      <c r="C27" s="119">
        <v>8519.4</v>
      </c>
      <c r="D27" s="119">
        <v>8301.4</v>
      </c>
      <c r="E27" s="119">
        <v>11514</v>
      </c>
      <c r="F27" s="119">
        <v>13338.9</v>
      </c>
      <c r="G27" s="119">
        <v>15503</v>
      </c>
      <c r="H27" s="119">
        <v>13518.4</v>
      </c>
      <c r="I27" s="119">
        <v>15792.2</v>
      </c>
      <c r="J27" s="119">
        <v>15071.1</v>
      </c>
      <c r="K27" s="70">
        <v>17474</v>
      </c>
      <c r="L27" s="76">
        <v>21651.5</v>
      </c>
      <c r="M27" s="76">
        <v>26617.5</v>
      </c>
      <c r="N27" s="618"/>
      <c r="O27" s="618"/>
      <c r="P27" s="618"/>
      <c r="Q27" s="618"/>
      <c r="R27" s="618"/>
      <c r="S27" s="618"/>
      <c r="T27" s="618"/>
      <c r="U27" s="618"/>
      <c r="V27" s="618"/>
      <c r="W27" s="618"/>
    </row>
    <row r="28" spans="1:23" ht="12.95" customHeight="1" x14ac:dyDescent="0.2">
      <c r="A28" s="132" t="s">
        <v>933</v>
      </c>
      <c r="B28" s="119">
        <v>60.7</v>
      </c>
      <c r="C28" s="119">
        <v>115.5</v>
      </c>
      <c r="D28" s="119">
        <v>24.7</v>
      </c>
      <c r="E28" s="119">
        <v>-0.1</v>
      </c>
      <c r="F28" s="119">
        <v>-1</v>
      </c>
      <c r="G28" s="119">
        <v>36.4</v>
      </c>
      <c r="H28" s="119">
        <v>42</v>
      </c>
      <c r="I28" s="119">
        <v>49</v>
      </c>
      <c r="J28" s="119" t="s">
        <v>33</v>
      </c>
      <c r="K28" s="70" t="s">
        <v>33</v>
      </c>
      <c r="L28" s="70" t="s">
        <v>33</v>
      </c>
      <c r="M28" s="70">
        <v>19</v>
      </c>
      <c r="N28" s="618"/>
      <c r="O28" s="618"/>
      <c r="P28" s="618"/>
      <c r="Q28" s="618"/>
      <c r="R28" s="618"/>
      <c r="S28" s="618"/>
      <c r="T28" s="618"/>
      <c r="U28" s="618"/>
      <c r="V28" s="618"/>
      <c r="W28" s="618"/>
    </row>
    <row r="29" spans="1:23" ht="12.95" customHeight="1" x14ac:dyDescent="0.2">
      <c r="A29" s="859" t="s">
        <v>934</v>
      </c>
      <c r="B29" s="119">
        <v>568.79999999999995</v>
      </c>
      <c r="C29" s="119">
        <v>568</v>
      </c>
      <c r="D29" s="119">
        <v>568</v>
      </c>
      <c r="E29" s="119">
        <v>568</v>
      </c>
      <c r="F29" s="119">
        <v>568</v>
      </c>
      <c r="G29" s="119">
        <v>568</v>
      </c>
      <c r="H29" s="119" t="s">
        <v>33</v>
      </c>
      <c r="I29" s="119" t="s">
        <v>33</v>
      </c>
      <c r="J29" s="119" t="s">
        <v>33</v>
      </c>
      <c r="K29" s="70" t="s">
        <v>33</v>
      </c>
      <c r="L29" s="70">
        <v>-5.8</v>
      </c>
      <c r="M29" s="70">
        <v>79.5</v>
      </c>
      <c r="N29" s="618"/>
      <c r="O29" s="618"/>
      <c r="P29" s="618"/>
      <c r="Q29" s="618"/>
      <c r="R29" s="618"/>
      <c r="S29" s="618"/>
      <c r="T29" s="618"/>
      <c r="U29" s="618"/>
      <c r="V29" s="618"/>
      <c r="W29" s="618"/>
    </row>
    <row r="30" spans="1:23" ht="12.95" customHeight="1" x14ac:dyDescent="0.2">
      <c r="A30" s="859" t="s">
        <v>935</v>
      </c>
      <c r="B30" s="119" t="s">
        <v>33</v>
      </c>
      <c r="C30" s="119">
        <v>628.20000000000005</v>
      </c>
      <c r="D30" s="119">
        <v>635.4</v>
      </c>
      <c r="E30" s="119" t="s">
        <v>33</v>
      </c>
      <c r="F30" s="119" t="s">
        <v>33</v>
      </c>
      <c r="G30" s="119" t="s">
        <v>33</v>
      </c>
      <c r="H30" s="119" t="s">
        <v>33</v>
      </c>
      <c r="I30" s="119" t="s">
        <v>33</v>
      </c>
      <c r="J30" s="119">
        <v>17.2</v>
      </c>
      <c r="K30" s="70">
        <v>6.1</v>
      </c>
      <c r="L30" s="70">
        <v>-25</v>
      </c>
      <c r="M30" s="70">
        <v>490.6</v>
      </c>
      <c r="N30" s="618"/>
      <c r="O30" s="618"/>
      <c r="P30" s="618"/>
      <c r="Q30" s="618"/>
      <c r="R30" s="618"/>
      <c r="S30" s="618"/>
      <c r="T30" s="618"/>
      <c r="U30" s="618"/>
      <c r="V30" s="618"/>
      <c r="W30" s="618"/>
    </row>
    <row r="31" spans="1:23" ht="12.95" customHeight="1" x14ac:dyDescent="0.2">
      <c r="A31" s="859" t="s">
        <v>936</v>
      </c>
      <c r="B31" s="119">
        <v>-30.7</v>
      </c>
      <c r="C31" s="119">
        <v>-8</v>
      </c>
      <c r="D31" s="119">
        <v>-54.8</v>
      </c>
      <c r="E31" s="119">
        <v>-50.7</v>
      </c>
      <c r="F31" s="119">
        <v>-39.6</v>
      </c>
      <c r="G31" s="119">
        <v>-67.5</v>
      </c>
      <c r="H31" s="119">
        <v>9.3000000000000007</v>
      </c>
      <c r="I31" s="119">
        <v>6.7</v>
      </c>
      <c r="J31" s="119">
        <v>6.4</v>
      </c>
      <c r="K31" s="70">
        <v>1.1000000000000001</v>
      </c>
      <c r="L31" s="70">
        <v>-2.2000000000000002</v>
      </c>
      <c r="M31" s="70">
        <v>-0.7</v>
      </c>
      <c r="N31" s="618"/>
      <c r="O31" s="618"/>
      <c r="P31" s="618"/>
      <c r="Q31" s="618"/>
      <c r="R31" s="618"/>
      <c r="S31" s="618"/>
      <c r="T31" s="618"/>
      <c r="U31" s="618"/>
      <c r="V31" s="618"/>
      <c r="W31" s="618"/>
    </row>
    <row r="32" spans="1:23" ht="12.95" customHeight="1" x14ac:dyDescent="0.2">
      <c r="A32" s="859" t="s">
        <v>937</v>
      </c>
      <c r="B32" s="119">
        <v>1427.6</v>
      </c>
      <c r="C32" s="119">
        <v>1648.9</v>
      </c>
      <c r="D32" s="119">
        <v>1807.6</v>
      </c>
      <c r="E32" s="119">
        <v>4033.2</v>
      </c>
      <c r="F32" s="119">
        <v>5082.3999999999996</v>
      </c>
      <c r="G32" s="119">
        <v>5625.4</v>
      </c>
      <c r="H32" s="119">
        <v>2419.9</v>
      </c>
      <c r="I32" s="119">
        <v>2774.6</v>
      </c>
      <c r="J32" s="119">
        <v>12.8</v>
      </c>
      <c r="K32" s="70" t="s">
        <v>33</v>
      </c>
      <c r="L32" s="70" t="s">
        <v>33</v>
      </c>
      <c r="M32" s="70" t="s">
        <v>33</v>
      </c>
      <c r="N32" s="618"/>
      <c r="O32" s="618"/>
      <c r="P32" s="618"/>
      <c r="Q32" s="618"/>
      <c r="R32" s="618"/>
      <c r="S32" s="618"/>
      <c r="T32" s="618"/>
      <c r="U32" s="618"/>
      <c r="V32" s="618"/>
      <c r="W32" s="618"/>
    </row>
    <row r="33" spans="1:23" ht="12.95" customHeight="1" x14ac:dyDescent="0.2">
      <c r="A33" s="859" t="s">
        <v>938</v>
      </c>
      <c r="B33" s="119">
        <v>5638.3</v>
      </c>
      <c r="C33" s="119">
        <v>5566.8</v>
      </c>
      <c r="D33" s="119">
        <v>5320.5</v>
      </c>
      <c r="E33" s="119">
        <v>6963.6</v>
      </c>
      <c r="F33" s="119">
        <v>7729.1</v>
      </c>
      <c r="G33" s="119">
        <v>9340.7000000000007</v>
      </c>
      <c r="H33" s="119">
        <v>11047.2</v>
      </c>
      <c r="I33" s="119">
        <v>12961.9</v>
      </c>
      <c r="J33" s="119">
        <v>15034.7</v>
      </c>
      <c r="K33" s="70">
        <v>17466.8</v>
      </c>
      <c r="L33" s="70">
        <v>21684.5</v>
      </c>
      <c r="M33" s="70">
        <v>26029.1</v>
      </c>
      <c r="N33" s="618"/>
      <c r="O33" s="618"/>
      <c r="P33" s="618"/>
      <c r="Q33" s="618"/>
      <c r="R33" s="618"/>
      <c r="S33" s="618"/>
      <c r="T33" s="618"/>
      <c r="U33" s="618"/>
      <c r="V33" s="618"/>
      <c r="W33" s="618"/>
    </row>
    <row r="34" spans="1:23" ht="12.95" customHeight="1" x14ac:dyDescent="0.2">
      <c r="A34" s="859" t="s">
        <v>939</v>
      </c>
      <c r="B34" s="119" t="s">
        <v>33</v>
      </c>
      <c r="C34" s="119" t="s">
        <v>33</v>
      </c>
      <c r="D34" s="119" t="s">
        <v>33</v>
      </c>
      <c r="E34" s="119" t="s">
        <v>33</v>
      </c>
      <c r="F34" s="119" t="s">
        <v>33</v>
      </c>
      <c r="G34" s="119" t="s">
        <v>33</v>
      </c>
      <c r="H34" s="119" t="s">
        <v>33</v>
      </c>
      <c r="I34" s="119" t="s">
        <v>33</v>
      </c>
      <c r="J34" s="119" t="s">
        <v>33</v>
      </c>
      <c r="K34" s="70" t="s">
        <v>33</v>
      </c>
      <c r="L34" s="70" t="s">
        <v>33</v>
      </c>
      <c r="M34" s="70" t="s">
        <v>33</v>
      </c>
      <c r="N34" s="618"/>
      <c r="O34" s="618"/>
      <c r="P34" s="618"/>
      <c r="Q34" s="618"/>
      <c r="R34" s="618"/>
      <c r="S34" s="618"/>
      <c r="T34" s="618"/>
      <c r="U34" s="618"/>
      <c r="V34" s="618"/>
      <c r="W34" s="618"/>
    </row>
    <row r="35" spans="1:23" ht="12.95" customHeight="1" x14ac:dyDescent="0.2">
      <c r="A35" s="130" t="s">
        <v>940</v>
      </c>
      <c r="B35" s="119">
        <v>531.29999999999995</v>
      </c>
      <c r="C35" s="119">
        <v>531.29999999999995</v>
      </c>
      <c r="D35" s="119">
        <v>531.29999999999995</v>
      </c>
      <c r="E35" s="119">
        <v>1245.7</v>
      </c>
      <c r="F35" s="119">
        <v>531.29999999999995</v>
      </c>
      <c r="G35" s="119">
        <v>531.29999999999995</v>
      </c>
      <c r="H35" s="119">
        <v>524.9</v>
      </c>
      <c r="I35" s="119">
        <v>524.9</v>
      </c>
      <c r="J35" s="119" t="s">
        <v>33</v>
      </c>
      <c r="K35" s="70" t="s">
        <v>33</v>
      </c>
      <c r="L35" s="70" t="s">
        <v>33</v>
      </c>
      <c r="M35" s="70">
        <v>401.8</v>
      </c>
      <c r="N35" s="618"/>
      <c r="O35" s="618"/>
      <c r="P35" s="618"/>
      <c r="Q35" s="618"/>
      <c r="R35" s="618"/>
      <c r="S35" s="618"/>
      <c r="T35" s="618"/>
      <c r="U35" s="618"/>
      <c r="V35" s="618"/>
      <c r="W35" s="618"/>
    </row>
    <row r="36" spans="1:23" ht="9.1999999999999993" customHeight="1" x14ac:dyDescent="0.2">
      <c r="A36" s="130"/>
      <c r="B36" s="119"/>
      <c r="C36" s="119"/>
      <c r="D36" s="119"/>
      <c r="E36" s="119"/>
      <c r="F36" s="119"/>
      <c r="G36" s="119"/>
      <c r="H36" s="119"/>
      <c r="I36" s="119"/>
      <c r="J36" s="119"/>
      <c r="K36" s="70"/>
      <c r="L36" s="70"/>
      <c r="M36" s="70"/>
      <c r="N36" s="618"/>
      <c r="O36" s="618"/>
      <c r="P36" s="618"/>
      <c r="Q36" s="618"/>
      <c r="R36" s="618"/>
      <c r="S36" s="618"/>
      <c r="T36" s="618"/>
      <c r="U36" s="618"/>
      <c r="V36" s="618"/>
      <c r="W36" s="618"/>
    </row>
    <row r="37" spans="1:23" ht="12.95" customHeight="1" x14ac:dyDescent="0.2">
      <c r="A37" s="135" t="s">
        <v>941</v>
      </c>
      <c r="B37" s="120">
        <v>35207.199999999997</v>
      </c>
      <c r="C37" s="120">
        <v>47495.5</v>
      </c>
      <c r="D37" s="120">
        <v>46611.4</v>
      </c>
      <c r="E37" s="120">
        <v>47515.9</v>
      </c>
      <c r="F37" s="120">
        <v>63645.7</v>
      </c>
      <c r="G37" s="120">
        <v>71650.8</v>
      </c>
      <c r="H37" s="120">
        <v>53442.1</v>
      </c>
      <c r="I37" s="120">
        <v>97005.8</v>
      </c>
      <c r="J37" s="120">
        <v>76923</v>
      </c>
      <c r="K37" s="68">
        <v>78456</v>
      </c>
      <c r="L37" s="68">
        <v>49976.3</v>
      </c>
      <c r="M37" s="68">
        <v>48359.199999999997</v>
      </c>
      <c r="N37" s="618"/>
      <c r="O37" s="618"/>
      <c r="P37" s="618"/>
      <c r="Q37" s="618"/>
      <c r="R37" s="618"/>
      <c r="S37" s="618"/>
      <c r="T37" s="618"/>
      <c r="U37" s="618"/>
      <c r="V37" s="618"/>
      <c r="W37" s="618"/>
    </row>
    <row r="38" spans="1:23" ht="8.25" customHeight="1" x14ac:dyDescent="0.2">
      <c r="B38" s="119"/>
      <c r="C38" s="662"/>
      <c r="D38" s="662"/>
      <c r="E38" s="662"/>
      <c r="F38" s="662"/>
      <c r="G38" s="662"/>
      <c r="H38" s="662"/>
      <c r="I38" s="662"/>
      <c r="J38" s="662"/>
      <c r="K38" s="70"/>
      <c r="L38" s="70"/>
      <c r="M38" s="70"/>
      <c r="N38" s="618"/>
      <c r="O38" s="618"/>
      <c r="P38" s="618"/>
      <c r="Q38" s="618"/>
      <c r="R38" s="618"/>
      <c r="S38" s="618"/>
      <c r="T38" s="618"/>
      <c r="U38" s="618"/>
      <c r="V38" s="618"/>
      <c r="W38" s="618"/>
    </row>
    <row r="39" spans="1:23" ht="12.95" customHeight="1" x14ac:dyDescent="0.2">
      <c r="A39" s="172" t="s">
        <v>942</v>
      </c>
      <c r="B39" s="119">
        <v>12502.9</v>
      </c>
      <c r="C39" s="119">
        <v>12466.5</v>
      </c>
      <c r="D39" s="119">
        <v>12502.9</v>
      </c>
      <c r="E39" s="119">
        <v>12502.9</v>
      </c>
      <c r="F39" s="119">
        <v>12502.9</v>
      </c>
      <c r="G39" s="119">
        <v>12702.9</v>
      </c>
      <c r="H39" s="119">
        <v>6000</v>
      </c>
      <c r="I39" s="119">
        <v>6000</v>
      </c>
      <c r="J39" s="119">
        <v>6000</v>
      </c>
      <c r="K39" s="70">
        <v>6000</v>
      </c>
      <c r="L39" s="70">
        <v>6000</v>
      </c>
      <c r="M39" s="70">
        <v>6000</v>
      </c>
      <c r="N39" s="618"/>
      <c r="O39" s="618"/>
      <c r="P39" s="618"/>
      <c r="Q39" s="618"/>
      <c r="R39" s="618"/>
      <c r="S39" s="618"/>
      <c r="T39" s="618"/>
      <c r="U39" s="618"/>
      <c r="V39" s="618"/>
      <c r="W39" s="618"/>
    </row>
    <row r="40" spans="1:23" ht="12.95" customHeight="1" x14ac:dyDescent="0.2">
      <c r="A40" s="172" t="s">
        <v>268</v>
      </c>
      <c r="B40" s="119">
        <v>12772.1</v>
      </c>
      <c r="C40" s="119">
        <v>23329.200000000001</v>
      </c>
      <c r="D40" s="119">
        <v>16838.2</v>
      </c>
      <c r="E40" s="119">
        <v>20166.400000000001</v>
      </c>
      <c r="F40" s="119">
        <v>33749.300000000003</v>
      </c>
      <c r="G40" s="119">
        <v>38889.699999999997</v>
      </c>
      <c r="H40" s="119">
        <v>28025.200000000001</v>
      </c>
      <c r="I40" s="119">
        <v>71252.3</v>
      </c>
      <c r="J40" s="119">
        <v>66334.8</v>
      </c>
      <c r="K40" s="70">
        <v>65787.7</v>
      </c>
      <c r="L40" s="70">
        <v>37254.699999999997</v>
      </c>
      <c r="M40" s="70">
        <v>37557.4</v>
      </c>
      <c r="N40" s="618"/>
      <c r="O40" s="618"/>
      <c r="P40" s="618"/>
      <c r="Q40" s="618"/>
      <c r="R40" s="618"/>
      <c r="S40" s="618"/>
      <c r="T40" s="618"/>
      <c r="U40" s="618"/>
      <c r="V40" s="618"/>
      <c r="W40" s="618"/>
    </row>
    <row r="41" spans="1:23" ht="12.95" customHeight="1" x14ac:dyDescent="0.2">
      <c r="A41" s="736" t="s">
        <v>304</v>
      </c>
      <c r="B41" s="119">
        <v>4331.6000000000004</v>
      </c>
      <c r="C41" s="119">
        <v>4072.2</v>
      </c>
      <c r="D41" s="119">
        <v>2917.9</v>
      </c>
      <c r="E41" s="119">
        <v>4519.5</v>
      </c>
      <c r="F41" s="119">
        <v>6136.2</v>
      </c>
      <c r="G41" s="119">
        <v>7345</v>
      </c>
      <c r="H41" s="119">
        <v>6344.7</v>
      </c>
      <c r="I41" s="119">
        <v>12245.3</v>
      </c>
      <c r="J41" s="119" t="s">
        <v>33</v>
      </c>
      <c r="K41" s="70" t="s">
        <v>33</v>
      </c>
      <c r="L41" s="70" t="s">
        <v>33</v>
      </c>
      <c r="M41" s="70" t="s">
        <v>33</v>
      </c>
      <c r="N41" s="618"/>
      <c r="O41" s="618"/>
      <c r="P41" s="618"/>
      <c r="Q41" s="618"/>
      <c r="R41" s="618"/>
      <c r="S41" s="618"/>
      <c r="T41" s="618"/>
      <c r="U41" s="618"/>
      <c r="V41" s="618"/>
      <c r="W41" s="618"/>
    </row>
    <row r="42" spans="1:23" ht="12.95" customHeight="1" x14ac:dyDescent="0.2">
      <c r="A42" s="736" t="s">
        <v>943</v>
      </c>
      <c r="B42" s="119">
        <v>7788.9</v>
      </c>
      <c r="C42" s="119">
        <v>18669.2</v>
      </c>
      <c r="D42" s="119">
        <v>13920.3</v>
      </c>
      <c r="E42" s="119">
        <v>15646.9</v>
      </c>
      <c r="F42" s="119">
        <v>27613.1</v>
      </c>
      <c r="G42" s="119">
        <v>31544.7</v>
      </c>
      <c r="H42" s="119">
        <v>21680.5</v>
      </c>
      <c r="I42" s="119">
        <v>59007</v>
      </c>
      <c r="J42" s="119">
        <v>66334.8</v>
      </c>
      <c r="K42" s="70">
        <v>65787.7</v>
      </c>
      <c r="L42" s="70">
        <v>37254.699999999997</v>
      </c>
      <c r="M42" s="70">
        <v>37557.4</v>
      </c>
      <c r="N42" s="618"/>
      <c r="O42" s="618"/>
      <c r="P42" s="618"/>
      <c r="Q42" s="618"/>
      <c r="R42" s="618"/>
      <c r="S42" s="618"/>
      <c r="T42" s="618"/>
      <c r="U42" s="618"/>
      <c r="V42" s="618"/>
      <c r="W42" s="618"/>
    </row>
    <row r="43" spans="1:23" ht="12.95" customHeight="1" x14ac:dyDescent="0.2">
      <c r="A43" s="612" t="s">
        <v>944</v>
      </c>
      <c r="B43" s="119">
        <v>2784.7</v>
      </c>
      <c r="C43" s="119">
        <v>3945.7</v>
      </c>
      <c r="D43" s="119">
        <v>8519.2999999999993</v>
      </c>
      <c r="E43" s="119">
        <v>4781.5</v>
      </c>
      <c r="F43" s="119">
        <v>5330.8</v>
      </c>
      <c r="G43" s="119">
        <v>7378</v>
      </c>
      <c r="H43" s="119">
        <v>6823.8</v>
      </c>
      <c r="I43" s="119">
        <v>5128.6000000000004</v>
      </c>
      <c r="J43" s="119">
        <v>4088.2</v>
      </c>
      <c r="K43" s="70">
        <v>6168.3</v>
      </c>
      <c r="L43" s="70">
        <v>6221.6</v>
      </c>
      <c r="M43" s="70">
        <v>4301.8</v>
      </c>
      <c r="N43" s="618"/>
      <c r="O43" s="618"/>
      <c r="P43" s="618"/>
      <c r="Q43" s="618"/>
      <c r="R43" s="618"/>
      <c r="S43" s="618"/>
      <c r="T43" s="618"/>
      <c r="U43" s="618"/>
      <c r="V43" s="618"/>
      <c r="W43" s="618"/>
    </row>
    <row r="44" spans="1:23" ht="12.95" customHeight="1" x14ac:dyDescent="0.2">
      <c r="A44" s="612" t="s">
        <v>274</v>
      </c>
      <c r="B44" s="119">
        <v>7147.5</v>
      </c>
      <c r="C44" s="119">
        <v>7754.1</v>
      </c>
      <c r="D44" s="119">
        <v>8751</v>
      </c>
      <c r="E44" s="119">
        <v>10065.1</v>
      </c>
      <c r="F44" s="119">
        <v>12062.7</v>
      </c>
      <c r="G44" s="119">
        <v>12680.2</v>
      </c>
      <c r="H44" s="119">
        <v>12593.1</v>
      </c>
      <c r="I44" s="119">
        <v>14624.9</v>
      </c>
      <c r="J44" s="119">
        <v>500</v>
      </c>
      <c r="K44" s="70">
        <v>500</v>
      </c>
      <c r="L44" s="70">
        <v>500</v>
      </c>
      <c r="M44" s="70">
        <v>500</v>
      </c>
      <c r="N44" s="618"/>
      <c r="O44" s="618"/>
      <c r="P44" s="618"/>
      <c r="Q44" s="618"/>
      <c r="R44" s="618"/>
      <c r="S44" s="618"/>
      <c r="T44" s="618"/>
      <c r="U44" s="618"/>
      <c r="V44" s="618"/>
      <c r="W44" s="618"/>
    </row>
    <row r="45" spans="1:23" ht="6.75" customHeight="1" x14ac:dyDescent="0.2">
      <c r="A45" s="170"/>
      <c r="B45" s="119"/>
      <c r="C45" s="119"/>
      <c r="D45" s="119"/>
      <c r="E45" s="119"/>
      <c r="F45" s="119"/>
      <c r="G45" s="119"/>
      <c r="H45" s="119"/>
      <c r="I45" s="119"/>
      <c r="J45" s="119"/>
      <c r="K45" s="70"/>
      <c r="L45" s="70"/>
      <c r="M45" s="70"/>
      <c r="N45" s="618"/>
      <c r="O45" s="618"/>
      <c r="P45" s="618"/>
      <c r="Q45" s="618"/>
      <c r="R45" s="618"/>
      <c r="S45" s="618"/>
      <c r="T45" s="618"/>
      <c r="U45" s="618"/>
      <c r="V45" s="618"/>
      <c r="W45" s="618"/>
    </row>
    <row r="46" spans="1:23" s="622" customFormat="1" ht="24" customHeight="1" x14ac:dyDescent="0.2">
      <c r="A46" s="135" t="s">
        <v>860</v>
      </c>
      <c r="B46" s="120">
        <v>43403.199999999997</v>
      </c>
      <c r="C46" s="120">
        <v>56546.2</v>
      </c>
      <c r="D46" s="120">
        <v>55444.1</v>
      </c>
      <c r="E46" s="120">
        <v>60275.6</v>
      </c>
      <c r="F46" s="120">
        <v>77515.899999999994</v>
      </c>
      <c r="G46" s="120">
        <v>87685.1</v>
      </c>
      <c r="H46" s="120">
        <v>67485.399999999994</v>
      </c>
      <c r="I46" s="120">
        <v>113322.9</v>
      </c>
      <c r="J46" s="120">
        <v>91994.1</v>
      </c>
      <c r="K46" s="68">
        <v>95930</v>
      </c>
      <c r="L46" s="68">
        <v>71627.8</v>
      </c>
      <c r="M46" s="68">
        <v>75378.5</v>
      </c>
      <c r="N46" s="657"/>
      <c r="O46" s="657"/>
      <c r="P46" s="657"/>
      <c r="Q46" s="657"/>
      <c r="R46" s="657"/>
      <c r="S46" s="657"/>
      <c r="T46" s="657"/>
      <c r="U46" s="657"/>
      <c r="V46" s="657"/>
      <c r="W46" s="657"/>
    </row>
    <row r="47" spans="1:23" ht="12.95" customHeight="1" thickBot="1" x14ac:dyDescent="0.25">
      <c r="A47" s="134"/>
      <c r="B47" s="659"/>
      <c r="C47" s="860"/>
      <c r="D47" s="100"/>
      <c r="E47" s="100"/>
      <c r="F47" s="100"/>
      <c r="G47" s="100"/>
      <c r="H47" s="100"/>
      <c r="I47" s="100"/>
      <c r="J47" s="100"/>
      <c r="K47" s="100"/>
      <c r="L47" s="961"/>
      <c r="M47" s="961"/>
    </row>
    <row r="48" spans="1:23" ht="12.95" customHeight="1" x14ac:dyDescent="0.2">
      <c r="B48" s="624"/>
      <c r="C48" s="662"/>
      <c r="L48" s="70"/>
      <c r="M48" s="70"/>
    </row>
    <row r="49" spans="1:13" ht="12.95" customHeight="1" x14ac:dyDescent="0.2">
      <c r="A49" s="135" t="s">
        <v>14</v>
      </c>
      <c r="B49" s="624"/>
      <c r="C49" s="662"/>
      <c r="L49" s="74"/>
      <c r="M49" s="74"/>
    </row>
    <row r="50" spans="1:13" ht="12.95" customHeight="1" x14ac:dyDescent="0.2">
      <c r="A50" s="130" t="s">
        <v>593</v>
      </c>
      <c r="B50" s="861">
        <v>6</v>
      </c>
      <c r="C50" s="662">
        <v>6</v>
      </c>
      <c r="D50" s="62">
        <v>6</v>
      </c>
      <c r="E50" s="62">
        <v>6</v>
      </c>
      <c r="F50" s="62">
        <v>6</v>
      </c>
      <c r="G50" s="62">
        <v>6</v>
      </c>
      <c r="H50" s="62">
        <v>3</v>
      </c>
      <c r="I50" s="62">
        <v>2</v>
      </c>
      <c r="J50" s="62">
        <v>2</v>
      </c>
      <c r="K50" s="62">
        <v>2</v>
      </c>
      <c r="L50" s="74">
        <v>2</v>
      </c>
      <c r="M50" s="74">
        <v>2</v>
      </c>
    </row>
  </sheetData>
  <hyperlinks>
    <hyperlink ref="A1" location="Мазмуну!A1" display="МАЗМУНУНА  кайтуу" xr:uid="{00000000-0004-0000-AD00-000000000000}"/>
  </hyperlinks>
  <pageMargins left="0.7" right="0.7" top="0.75" bottom="0.75" header="0.3" footer="0.3"/>
  <pageSetup paperSize="9"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A1:GA79"/>
  <sheetViews>
    <sheetView workbookViewId="0">
      <selection activeCell="M42" sqref="M42"/>
    </sheetView>
  </sheetViews>
  <sheetFormatPr defaultColWidth="7.28515625" defaultRowHeight="12.95" customHeight="1" x14ac:dyDescent="0.2"/>
  <cols>
    <col min="1" max="1" width="41.7109375" style="837" customWidth="1"/>
    <col min="2" max="2" width="8.28515625" style="804" hidden="1" customWidth="1"/>
    <col min="3" max="6" width="8.85546875" style="804" hidden="1" customWidth="1"/>
    <col min="7" max="8" width="10" style="804" hidden="1" customWidth="1"/>
    <col min="9" max="13" width="10" style="804" customWidth="1"/>
    <col min="14" max="183" width="7.28515625" style="804"/>
    <col min="184" max="184" width="38.7109375" style="804" customWidth="1"/>
    <col min="185" max="240" width="0" style="804" hidden="1" customWidth="1"/>
    <col min="241" max="241" width="9.28515625" style="804" customWidth="1"/>
    <col min="242" max="242" width="0" style="804" hidden="1" customWidth="1"/>
    <col min="243" max="243" width="9.5703125" style="804" customWidth="1"/>
    <col min="244" max="244" width="0" style="804" hidden="1" customWidth="1"/>
    <col min="245" max="245" width="9.140625" style="804" customWidth="1"/>
    <col min="246" max="246" width="0" style="804" hidden="1" customWidth="1"/>
    <col min="247" max="247" width="9.140625" style="804" customWidth="1"/>
    <col min="248" max="248" width="0" style="804" hidden="1" customWidth="1"/>
    <col min="249" max="249" width="9.140625" style="804" customWidth="1"/>
    <col min="250" max="439" width="7.28515625" style="804"/>
    <col min="440" max="440" width="38.7109375" style="804" customWidth="1"/>
    <col min="441" max="496" width="0" style="804" hidden="1" customWidth="1"/>
    <col min="497" max="497" width="9.28515625" style="804" customWidth="1"/>
    <col min="498" max="498" width="0" style="804" hidden="1" customWidth="1"/>
    <col min="499" max="499" width="9.5703125" style="804" customWidth="1"/>
    <col min="500" max="500" width="0" style="804" hidden="1" customWidth="1"/>
    <col min="501" max="501" width="9.140625" style="804" customWidth="1"/>
    <col min="502" max="502" width="0" style="804" hidden="1" customWidth="1"/>
    <col min="503" max="503" width="9.140625" style="804" customWidth="1"/>
    <col min="504" max="504" width="0" style="804" hidden="1" customWidth="1"/>
    <col min="505" max="505" width="9.140625" style="804" customWidth="1"/>
    <col min="506" max="695" width="7.28515625" style="804"/>
    <col min="696" max="696" width="38.7109375" style="804" customWidth="1"/>
    <col min="697" max="752" width="0" style="804" hidden="1" customWidth="1"/>
    <col min="753" max="753" width="9.28515625" style="804" customWidth="1"/>
    <col min="754" max="754" width="0" style="804" hidden="1" customWidth="1"/>
    <col min="755" max="755" width="9.5703125" style="804" customWidth="1"/>
    <col min="756" max="756" width="0" style="804" hidden="1" customWidth="1"/>
    <col min="757" max="757" width="9.140625" style="804" customWidth="1"/>
    <col min="758" max="758" width="0" style="804" hidden="1" customWidth="1"/>
    <col min="759" max="759" width="9.140625" style="804" customWidth="1"/>
    <col min="760" max="760" width="0" style="804" hidden="1" customWidth="1"/>
    <col min="761" max="761" width="9.140625" style="804" customWidth="1"/>
    <col min="762" max="951" width="7.28515625" style="804"/>
    <col min="952" max="952" width="38.7109375" style="804" customWidth="1"/>
    <col min="953" max="1008" width="0" style="804" hidden="1" customWidth="1"/>
    <col min="1009" max="1009" width="9.28515625" style="804" customWidth="1"/>
    <col min="1010" max="1010" width="0" style="804" hidden="1" customWidth="1"/>
    <col min="1011" max="1011" width="9.5703125" style="804" customWidth="1"/>
    <col min="1012" max="1012" width="0" style="804" hidden="1" customWidth="1"/>
    <col min="1013" max="1013" width="9.140625" style="804" customWidth="1"/>
    <col min="1014" max="1014" width="0" style="804" hidden="1" customWidth="1"/>
    <col min="1015" max="1015" width="9.140625" style="804" customWidth="1"/>
    <col min="1016" max="1016" width="0" style="804" hidden="1" customWidth="1"/>
    <col min="1017" max="1017" width="9.140625" style="804" customWidth="1"/>
    <col min="1018" max="1207" width="7.28515625" style="804"/>
    <col min="1208" max="1208" width="38.7109375" style="804" customWidth="1"/>
    <col min="1209" max="1264" width="0" style="804" hidden="1" customWidth="1"/>
    <col min="1265" max="1265" width="9.28515625" style="804" customWidth="1"/>
    <col min="1266" max="1266" width="0" style="804" hidden="1" customWidth="1"/>
    <col min="1267" max="1267" width="9.5703125" style="804" customWidth="1"/>
    <col min="1268" max="1268" width="0" style="804" hidden="1" customWidth="1"/>
    <col min="1269" max="1269" width="9.140625" style="804" customWidth="1"/>
    <col min="1270" max="1270" width="0" style="804" hidden="1" customWidth="1"/>
    <col min="1271" max="1271" width="9.140625" style="804" customWidth="1"/>
    <col min="1272" max="1272" width="0" style="804" hidden="1" customWidth="1"/>
    <col min="1273" max="1273" width="9.140625" style="804" customWidth="1"/>
    <col min="1274" max="1463" width="7.28515625" style="804"/>
    <col min="1464" max="1464" width="38.7109375" style="804" customWidth="1"/>
    <col min="1465" max="1520" width="0" style="804" hidden="1" customWidth="1"/>
    <col min="1521" max="1521" width="9.28515625" style="804" customWidth="1"/>
    <col min="1522" max="1522" width="0" style="804" hidden="1" customWidth="1"/>
    <col min="1523" max="1523" width="9.5703125" style="804" customWidth="1"/>
    <col min="1524" max="1524" width="0" style="804" hidden="1" customWidth="1"/>
    <col min="1525" max="1525" width="9.140625" style="804" customWidth="1"/>
    <col min="1526" max="1526" width="0" style="804" hidden="1" customWidth="1"/>
    <col min="1527" max="1527" width="9.140625" style="804" customWidth="1"/>
    <col min="1528" max="1528" width="0" style="804" hidden="1" customWidth="1"/>
    <col min="1529" max="1529" width="9.140625" style="804" customWidth="1"/>
    <col min="1530" max="1719" width="7.28515625" style="804"/>
    <col min="1720" max="1720" width="38.7109375" style="804" customWidth="1"/>
    <col min="1721" max="1776" width="0" style="804" hidden="1" customWidth="1"/>
    <col min="1777" max="1777" width="9.28515625" style="804" customWidth="1"/>
    <col min="1778" max="1778" width="0" style="804" hidden="1" customWidth="1"/>
    <col min="1779" max="1779" width="9.5703125" style="804" customWidth="1"/>
    <col min="1780" max="1780" width="0" style="804" hidden="1" customWidth="1"/>
    <col min="1781" max="1781" width="9.140625" style="804" customWidth="1"/>
    <col min="1782" max="1782" width="0" style="804" hidden="1" customWidth="1"/>
    <col min="1783" max="1783" width="9.140625" style="804" customWidth="1"/>
    <col min="1784" max="1784" width="0" style="804" hidden="1" customWidth="1"/>
    <col min="1785" max="1785" width="9.140625" style="804" customWidth="1"/>
    <col min="1786" max="1975" width="7.28515625" style="804"/>
    <col min="1976" max="1976" width="38.7109375" style="804" customWidth="1"/>
    <col min="1977" max="2032" width="0" style="804" hidden="1" customWidth="1"/>
    <col min="2033" max="2033" width="9.28515625" style="804" customWidth="1"/>
    <col min="2034" max="2034" width="0" style="804" hidden="1" customWidth="1"/>
    <col min="2035" max="2035" width="9.5703125" style="804" customWidth="1"/>
    <col min="2036" max="2036" width="0" style="804" hidden="1" customWidth="1"/>
    <col min="2037" max="2037" width="9.140625" style="804" customWidth="1"/>
    <col min="2038" max="2038" width="0" style="804" hidden="1" customWidth="1"/>
    <col min="2039" max="2039" width="9.140625" style="804" customWidth="1"/>
    <col min="2040" max="2040" width="0" style="804" hidden="1" customWidth="1"/>
    <col min="2041" max="2041" width="9.140625" style="804" customWidth="1"/>
    <col min="2042" max="2231" width="7.28515625" style="804"/>
    <col min="2232" max="2232" width="38.7109375" style="804" customWidth="1"/>
    <col min="2233" max="2288" width="0" style="804" hidden="1" customWidth="1"/>
    <col min="2289" max="2289" width="9.28515625" style="804" customWidth="1"/>
    <col min="2290" max="2290" width="0" style="804" hidden="1" customWidth="1"/>
    <col min="2291" max="2291" width="9.5703125" style="804" customWidth="1"/>
    <col min="2292" max="2292" width="0" style="804" hidden="1" customWidth="1"/>
    <col min="2293" max="2293" width="9.140625" style="804" customWidth="1"/>
    <col min="2294" max="2294" width="0" style="804" hidden="1" customWidth="1"/>
    <col min="2295" max="2295" width="9.140625" style="804" customWidth="1"/>
    <col min="2296" max="2296" width="0" style="804" hidden="1" customWidth="1"/>
    <col min="2297" max="2297" width="9.140625" style="804" customWidth="1"/>
    <col min="2298" max="2487" width="7.28515625" style="804"/>
    <col min="2488" max="2488" width="38.7109375" style="804" customWidth="1"/>
    <col min="2489" max="2544" width="0" style="804" hidden="1" customWidth="1"/>
    <col min="2545" max="2545" width="9.28515625" style="804" customWidth="1"/>
    <col min="2546" max="2546" width="0" style="804" hidden="1" customWidth="1"/>
    <col min="2547" max="2547" width="9.5703125" style="804" customWidth="1"/>
    <col min="2548" max="2548" width="0" style="804" hidden="1" customWidth="1"/>
    <col min="2549" max="2549" width="9.140625" style="804" customWidth="1"/>
    <col min="2550" max="2550" width="0" style="804" hidden="1" customWidth="1"/>
    <col min="2551" max="2551" width="9.140625" style="804" customWidth="1"/>
    <col min="2552" max="2552" width="0" style="804" hidden="1" customWidth="1"/>
    <col min="2553" max="2553" width="9.140625" style="804" customWidth="1"/>
    <col min="2554" max="2743" width="7.28515625" style="804"/>
    <col min="2744" max="2744" width="38.7109375" style="804" customWidth="1"/>
    <col min="2745" max="2800" width="0" style="804" hidden="1" customWidth="1"/>
    <col min="2801" max="2801" width="9.28515625" style="804" customWidth="1"/>
    <col min="2802" max="2802" width="0" style="804" hidden="1" customWidth="1"/>
    <col min="2803" max="2803" width="9.5703125" style="804" customWidth="1"/>
    <col min="2804" max="2804" width="0" style="804" hidden="1" customWidth="1"/>
    <col min="2805" max="2805" width="9.140625" style="804" customWidth="1"/>
    <col min="2806" max="2806" width="0" style="804" hidden="1" customWidth="1"/>
    <col min="2807" max="2807" width="9.140625" style="804" customWidth="1"/>
    <col min="2808" max="2808" width="0" style="804" hidden="1" customWidth="1"/>
    <col min="2809" max="2809" width="9.140625" style="804" customWidth="1"/>
    <col min="2810" max="2999" width="7.28515625" style="804"/>
    <col min="3000" max="3000" width="38.7109375" style="804" customWidth="1"/>
    <col min="3001" max="3056" width="0" style="804" hidden="1" customWidth="1"/>
    <col min="3057" max="3057" width="9.28515625" style="804" customWidth="1"/>
    <col min="3058" max="3058" width="0" style="804" hidden="1" customWidth="1"/>
    <col min="3059" max="3059" width="9.5703125" style="804" customWidth="1"/>
    <col min="3060" max="3060" width="0" style="804" hidden="1" customWidth="1"/>
    <col min="3061" max="3061" width="9.140625" style="804" customWidth="1"/>
    <col min="3062" max="3062" width="0" style="804" hidden="1" customWidth="1"/>
    <col min="3063" max="3063" width="9.140625" style="804" customWidth="1"/>
    <col min="3064" max="3064" width="0" style="804" hidden="1" customWidth="1"/>
    <col min="3065" max="3065" width="9.140625" style="804" customWidth="1"/>
    <col min="3066" max="3255" width="7.28515625" style="804"/>
    <col min="3256" max="3256" width="38.7109375" style="804" customWidth="1"/>
    <col min="3257" max="3312" width="0" style="804" hidden="1" customWidth="1"/>
    <col min="3313" max="3313" width="9.28515625" style="804" customWidth="1"/>
    <col min="3314" max="3314" width="0" style="804" hidden="1" customWidth="1"/>
    <col min="3315" max="3315" width="9.5703125" style="804" customWidth="1"/>
    <col min="3316" max="3316" width="0" style="804" hidden="1" customWidth="1"/>
    <col min="3317" max="3317" width="9.140625" style="804" customWidth="1"/>
    <col min="3318" max="3318" width="0" style="804" hidden="1" customWidth="1"/>
    <col min="3319" max="3319" width="9.140625" style="804" customWidth="1"/>
    <col min="3320" max="3320" width="0" style="804" hidden="1" customWidth="1"/>
    <col min="3321" max="3321" width="9.140625" style="804" customWidth="1"/>
    <col min="3322" max="3511" width="7.28515625" style="804"/>
    <col min="3512" max="3512" width="38.7109375" style="804" customWidth="1"/>
    <col min="3513" max="3568" width="0" style="804" hidden="1" customWidth="1"/>
    <col min="3569" max="3569" width="9.28515625" style="804" customWidth="1"/>
    <col min="3570" max="3570" width="0" style="804" hidden="1" customWidth="1"/>
    <col min="3571" max="3571" width="9.5703125" style="804" customWidth="1"/>
    <col min="3572" max="3572" width="0" style="804" hidden="1" customWidth="1"/>
    <col min="3573" max="3573" width="9.140625" style="804" customWidth="1"/>
    <col min="3574" max="3574" width="0" style="804" hidden="1" customWidth="1"/>
    <col min="3575" max="3575" width="9.140625" style="804" customWidth="1"/>
    <col min="3576" max="3576" width="0" style="804" hidden="1" customWidth="1"/>
    <col min="3577" max="3577" width="9.140625" style="804" customWidth="1"/>
    <col min="3578" max="3767" width="7.28515625" style="804"/>
    <col min="3768" max="3768" width="38.7109375" style="804" customWidth="1"/>
    <col min="3769" max="3824" width="0" style="804" hidden="1" customWidth="1"/>
    <col min="3825" max="3825" width="9.28515625" style="804" customWidth="1"/>
    <col min="3826" max="3826" width="0" style="804" hidden="1" customWidth="1"/>
    <col min="3827" max="3827" width="9.5703125" style="804" customWidth="1"/>
    <col min="3828" max="3828" width="0" style="804" hidden="1" customWidth="1"/>
    <col min="3829" max="3829" width="9.140625" style="804" customWidth="1"/>
    <col min="3830" max="3830" width="0" style="804" hidden="1" customWidth="1"/>
    <col min="3831" max="3831" width="9.140625" style="804" customWidth="1"/>
    <col min="3832" max="3832" width="0" style="804" hidden="1" customWidth="1"/>
    <col min="3833" max="3833" width="9.140625" style="804" customWidth="1"/>
    <col min="3834" max="4023" width="7.28515625" style="804"/>
    <col min="4024" max="4024" width="38.7109375" style="804" customWidth="1"/>
    <col min="4025" max="4080" width="0" style="804" hidden="1" customWidth="1"/>
    <col min="4081" max="4081" width="9.28515625" style="804" customWidth="1"/>
    <col min="4082" max="4082" width="0" style="804" hidden="1" customWidth="1"/>
    <col min="4083" max="4083" width="9.5703125" style="804" customWidth="1"/>
    <col min="4084" max="4084" width="0" style="804" hidden="1" customWidth="1"/>
    <col min="4085" max="4085" width="9.140625" style="804" customWidth="1"/>
    <col min="4086" max="4086" width="0" style="804" hidden="1" customWidth="1"/>
    <col min="4087" max="4087" width="9.140625" style="804" customWidth="1"/>
    <col min="4088" max="4088" width="0" style="804" hidden="1" customWidth="1"/>
    <col min="4089" max="4089" width="9.140625" style="804" customWidth="1"/>
    <col min="4090" max="4279" width="7.28515625" style="804"/>
    <col min="4280" max="4280" width="38.7109375" style="804" customWidth="1"/>
    <col min="4281" max="4336" width="0" style="804" hidden="1" customWidth="1"/>
    <col min="4337" max="4337" width="9.28515625" style="804" customWidth="1"/>
    <col min="4338" max="4338" width="0" style="804" hidden="1" customWidth="1"/>
    <col min="4339" max="4339" width="9.5703125" style="804" customWidth="1"/>
    <col min="4340" max="4340" width="0" style="804" hidden="1" customWidth="1"/>
    <col min="4341" max="4341" width="9.140625" style="804" customWidth="1"/>
    <col min="4342" max="4342" width="0" style="804" hidden="1" customWidth="1"/>
    <col min="4343" max="4343" width="9.140625" style="804" customWidth="1"/>
    <col min="4344" max="4344" width="0" style="804" hidden="1" customWidth="1"/>
    <col min="4345" max="4345" width="9.140625" style="804" customWidth="1"/>
    <col min="4346" max="4535" width="7.28515625" style="804"/>
    <col min="4536" max="4536" width="38.7109375" style="804" customWidth="1"/>
    <col min="4537" max="4592" width="0" style="804" hidden="1" customWidth="1"/>
    <col min="4593" max="4593" width="9.28515625" style="804" customWidth="1"/>
    <col min="4594" max="4594" width="0" style="804" hidden="1" customWidth="1"/>
    <col min="4595" max="4595" width="9.5703125" style="804" customWidth="1"/>
    <col min="4596" max="4596" width="0" style="804" hidden="1" customWidth="1"/>
    <col min="4597" max="4597" width="9.140625" style="804" customWidth="1"/>
    <col min="4598" max="4598" width="0" style="804" hidden="1" customWidth="1"/>
    <col min="4599" max="4599" width="9.140625" style="804" customWidth="1"/>
    <col min="4600" max="4600" width="0" style="804" hidden="1" customWidth="1"/>
    <col min="4601" max="4601" width="9.140625" style="804" customWidth="1"/>
    <col min="4602" max="4791" width="7.28515625" style="804"/>
    <col min="4792" max="4792" width="38.7109375" style="804" customWidth="1"/>
    <col min="4793" max="4848" width="0" style="804" hidden="1" customWidth="1"/>
    <col min="4849" max="4849" width="9.28515625" style="804" customWidth="1"/>
    <col min="4850" max="4850" width="0" style="804" hidden="1" customWidth="1"/>
    <col min="4851" max="4851" width="9.5703125" style="804" customWidth="1"/>
    <col min="4852" max="4852" width="0" style="804" hidden="1" customWidth="1"/>
    <col min="4853" max="4853" width="9.140625" style="804" customWidth="1"/>
    <col min="4854" max="4854" width="0" style="804" hidden="1" customWidth="1"/>
    <col min="4855" max="4855" width="9.140625" style="804" customWidth="1"/>
    <col min="4856" max="4856" width="0" style="804" hidden="1" customWidth="1"/>
    <col min="4857" max="4857" width="9.140625" style="804" customWidth="1"/>
    <col min="4858" max="5047" width="7.28515625" style="804"/>
    <col min="5048" max="5048" width="38.7109375" style="804" customWidth="1"/>
    <col min="5049" max="5104" width="0" style="804" hidden="1" customWidth="1"/>
    <col min="5105" max="5105" width="9.28515625" style="804" customWidth="1"/>
    <col min="5106" max="5106" width="0" style="804" hidden="1" customWidth="1"/>
    <col min="5107" max="5107" width="9.5703125" style="804" customWidth="1"/>
    <col min="5108" max="5108" width="0" style="804" hidden="1" customWidth="1"/>
    <col min="5109" max="5109" width="9.140625" style="804" customWidth="1"/>
    <col min="5110" max="5110" width="0" style="804" hidden="1" customWidth="1"/>
    <col min="5111" max="5111" width="9.140625" style="804" customWidth="1"/>
    <col min="5112" max="5112" width="0" style="804" hidden="1" customWidth="1"/>
    <col min="5113" max="5113" width="9.140625" style="804" customWidth="1"/>
    <col min="5114" max="5303" width="7.28515625" style="804"/>
    <col min="5304" max="5304" width="38.7109375" style="804" customWidth="1"/>
    <col min="5305" max="5360" width="0" style="804" hidden="1" customWidth="1"/>
    <col min="5361" max="5361" width="9.28515625" style="804" customWidth="1"/>
    <col min="5362" max="5362" width="0" style="804" hidden="1" customWidth="1"/>
    <col min="5363" max="5363" width="9.5703125" style="804" customWidth="1"/>
    <col min="5364" max="5364" width="0" style="804" hidden="1" customWidth="1"/>
    <col min="5365" max="5365" width="9.140625" style="804" customWidth="1"/>
    <col min="5366" max="5366" width="0" style="804" hidden="1" customWidth="1"/>
    <col min="5367" max="5367" width="9.140625" style="804" customWidth="1"/>
    <col min="5368" max="5368" width="0" style="804" hidden="1" customWidth="1"/>
    <col min="5369" max="5369" width="9.140625" style="804" customWidth="1"/>
    <col min="5370" max="5559" width="7.28515625" style="804"/>
    <col min="5560" max="5560" width="38.7109375" style="804" customWidth="1"/>
    <col min="5561" max="5616" width="0" style="804" hidden="1" customWidth="1"/>
    <col min="5617" max="5617" width="9.28515625" style="804" customWidth="1"/>
    <col min="5618" max="5618" width="0" style="804" hidden="1" customWidth="1"/>
    <col min="5619" max="5619" width="9.5703125" style="804" customWidth="1"/>
    <col min="5620" max="5620" width="0" style="804" hidden="1" customWidth="1"/>
    <col min="5621" max="5621" width="9.140625" style="804" customWidth="1"/>
    <col min="5622" max="5622" width="0" style="804" hidden="1" customWidth="1"/>
    <col min="5623" max="5623" width="9.140625" style="804" customWidth="1"/>
    <col min="5624" max="5624" width="0" style="804" hidden="1" customWidth="1"/>
    <col min="5625" max="5625" width="9.140625" style="804" customWidth="1"/>
    <col min="5626" max="5815" width="7.28515625" style="804"/>
    <col min="5816" max="5816" width="38.7109375" style="804" customWidth="1"/>
    <col min="5817" max="5872" width="0" style="804" hidden="1" customWidth="1"/>
    <col min="5873" max="5873" width="9.28515625" style="804" customWidth="1"/>
    <col min="5874" max="5874" width="0" style="804" hidden="1" customWidth="1"/>
    <col min="5875" max="5875" width="9.5703125" style="804" customWidth="1"/>
    <col min="5876" max="5876" width="0" style="804" hidden="1" customWidth="1"/>
    <col min="5877" max="5877" width="9.140625" style="804" customWidth="1"/>
    <col min="5878" max="5878" width="0" style="804" hidden="1" customWidth="1"/>
    <col min="5879" max="5879" width="9.140625" style="804" customWidth="1"/>
    <col min="5880" max="5880" width="0" style="804" hidden="1" customWidth="1"/>
    <col min="5881" max="5881" width="9.140625" style="804" customWidth="1"/>
    <col min="5882" max="6071" width="7.28515625" style="804"/>
    <col min="6072" max="6072" width="38.7109375" style="804" customWidth="1"/>
    <col min="6073" max="6128" width="0" style="804" hidden="1" customWidth="1"/>
    <col min="6129" max="6129" width="9.28515625" style="804" customWidth="1"/>
    <col min="6130" max="6130" width="0" style="804" hidden="1" customWidth="1"/>
    <col min="6131" max="6131" width="9.5703125" style="804" customWidth="1"/>
    <col min="6132" max="6132" width="0" style="804" hidden="1" customWidth="1"/>
    <col min="6133" max="6133" width="9.140625" style="804" customWidth="1"/>
    <col min="6134" max="6134" width="0" style="804" hidden="1" customWidth="1"/>
    <col min="6135" max="6135" width="9.140625" style="804" customWidth="1"/>
    <col min="6136" max="6136" width="0" style="804" hidden="1" customWidth="1"/>
    <col min="6137" max="6137" width="9.140625" style="804" customWidth="1"/>
    <col min="6138" max="6327" width="7.28515625" style="804"/>
    <col min="6328" max="6328" width="38.7109375" style="804" customWidth="1"/>
    <col min="6329" max="6384" width="0" style="804" hidden="1" customWidth="1"/>
    <col min="6385" max="6385" width="9.28515625" style="804" customWidth="1"/>
    <col min="6386" max="6386" width="0" style="804" hidden="1" customWidth="1"/>
    <col min="6387" max="6387" width="9.5703125" style="804" customWidth="1"/>
    <col min="6388" max="6388" width="0" style="804" hidden="1" customWidth="1"/>
    <col min="6389" max="6389" width="9.140625" style="804" customWidth="1"/>
    <col min="6390" max="6390" width="0" style="804" hidden="1" customWidth="1"/>
    <col min="6391" max="6391" width="9.140625" style="804" customWidth="1"/>
    <col min="6392" max="6392" width="0" style="804" hidden="1" customWidth="1"/>
    <col min="6393" max="6393" width="9.140625" style="804" customWidth="1"/>
    <col min="6394" max="6583" width="7.28515625" style="804"/>
    <col min="6584" max="6584" width="38.7109375" style="804" customWidth="1"/>
    <col min="6585" max="6640" width="0" style="804" hidden="1" customWidth="1"/>
    <col min="6641" max="6641" width="9.28515625" style="804" customWidth="1"/>
    <col min="6642" max="6642" width="0" style="804" hidden="1" customWidth="1"/>
    <col min="6643" max="6643" width="9.5703125" style="804" customWidth="1"/>
    <col min="6644" max="6644" width="0" style="804" hidden="1" customWidth="1"/>
    <col min="6645" max="6645" width="9.140625" style="804" customWidth="1"/>
    <col min="6646" max="6646" width="0" style="804" hidden="1" customWidth="1"/>
    <col min="6647" max="6647" width="9.140625" style="804" customWidth="1"/>
    <col min="6648" max="6648" width="0" style="804" hidden="1" customWidth="1"/>
    <col min="6649" max="6649" width="9.140625" style="804" customWidth="1"/>
    <col min="6650" max="6839" width="7.28515625" style="804"/>
    <col min="6840" max="6840" width="38.7109375" style="804" customWidth="1"/>
    <col min="6841" max="6896" width="0" style="804" hidden="1" customWidth="1"/>
    <col min="6897" max="6897" width="9.28515625" style="804" customWidth="1"/>
    <col min="6898" max="6898" width="0" style="804" hidden="1" customWidth="1"/>
    <col min="6899" max="6899" width="9.5703125" style="804" customWidth="1"/>
    <col min="6900" max="6900" width="0" style="804" hidden="1" customWidth="1"/>
    <col min="6901" max="6901" width="9.140625" style="804" customWidth="1"/>
    <col min="6902" max="6902" width="0" style="804" hidden="1" customWidth="1"/>
    <col min="6903" max="6903" width="9.140625" style="804" customWidth="1"/>
    <col min="6904" max="6904" width="0" style="804" hidden="1" customWidth="1"/>
    <col min="6905" max="6905" width="9.140625" style="804" customWidth="1"/>
    <col min="6906" max="7095" width="7.28515625" style="804"/>
    <col min="7096" max="7096" width="38.7109375" style="804" customWidth="1"/>
    <col min="7097" max="7152" width="0" style="804" hidden="1" customWidth="1"/>
    <col min="7153" max="7153" width="9.28515625" style="804" customWidth="1"/>
    <col min="7154" max="7154" width="0" style="804" hidden="1" customWidth="1"/>
    <col min="7155" max="7155" width="9.5703125" style="804" customWidth="1"/>
    <col min="7156" max="7156" width="0" style="804" hidden="1" customWidth="1"/>
    <col min="7157" max="7157" width="9.140625" style="804" customWidth="1"/>
    <col min="7158" max="7158" width="0" style="804" hidden="1" customWidth="1"/>
    <col min="7159" max="7159" width="9.140625" style="804" customWidth="1"/>
    <col min="7160" max="7160" width="0" style="804" hidden="1" customWidth="1"/>
    <col min="7161" max="7161" width="9.140625" style="804" customWidth="1"/>
    <col min="7162" max="7351" width="7.28515625" style="804"/>
    <col min="7352" max="7352" width="38.7109375" style="804" customWidth="1"/>
    <col min="7353" max="7408" width="0" style="804" hidden="1" customWidth="1"/>
    <col min="7409" max="7409" width="9.28515625" style="804" customWidth="1"/>
    <col min="7410" max="7410" width="0" style="804" hidden="1" customWidth="1"/>
    <col min="7411" max="7411" width="9.5703125" style="804" customWidth="1"/>
    <col min="7412" max="7412" width="0" style="804" hidden="1" customWidth="1"/>
    <col min="7413" max="7413" width="9.140625" style="804" customWidth="1"/>
    <col min="7414" max="7414" width="0" style="804" hidden="1" customWidth="1"/>
    <col min="7415" max="7415" width="9.140625" style="804" customWidth="1"/>
    <col min="7416" max="7416" width="0" style="804" hidden="1" customWidth="1"/>
    <col min="7417" max="7417" width="9.140625" style="804" customWidth="1"/>
    <col min="7418" max="7607" width="7.28515625" style="804"/>
    <col min="7608" max="7608" width="38.7109375" style="804" customWidth="1"/>
    <col min="7609" max="7664" width="0" style="804" hidden="1" customWidth="1"/>
    <col min="7665" max="7665" width="9.28515625" style="804" customWidth="1"/>
    <col min="7666" max="7666" width="0" style="804" hidden="1" customWidth="1"/>
    <col min="7667" max="7667" width="9.5703125" style="804" customWidth="1"/>
    <col min="7668" max="7668" width="0" style="804" hidden="1" customWidth="1"/>
    <col min="7669" max="7669" width="9.140625" style="804" customWidth="1"/>
    <col min="7670" max="7670" width="0" style="804" hidden="1" customWidth="1"/>
    <col min="7671" max="7671" width="9.140625" style="804" customWidth="1"/>
    <col min="7672" max="7672" width="0" style="804" hidden="1" customWidth="1"/>
    <col min="7673" max="7673" width="9.140625" style="804" customWidth="1"/>
    <col min="7674" max="7863" width="7.28515625" style="804"/>
    <col min="7864" max="7864" width="38.7109375" style="804" customWidth="1"/>
    <col min="7865" max="7920" width="0" style="804" hidden="1" customWidth="1"/>
    <col min="7921" max="7921" width="9.28515625" style="804" customWidth="1"/>
    <col min="7922" max="7922" width="0" style="804" hidden="1" customWidth="1"/>
    <col min="7923" max="7923" width="9.5703125" style="804" customWidth="1"/>
    <col min="7924" max="7924" width="0" style="804" hidden="1" customWidth="1"/>
    <col min="7925" max="7925" width="9.140625" style="804" customWidth="1"/>
    <col min="7926" max="7926" width="0" style="804" hidden="1" customWidth="1"/>
    <col min="7927" max="7927" width="9.140625" style="804" customWidth="1"/>
    <col min="7928" max="7928" width="0" style="804" hidden="1" customWidth="1"/>
    <col min="7929" max="7929" width="9.140625" style="804" customWidth="1"/>
    <col min="7930" max="8119" width="7.28515625" style="804"/>
    <col min="8120" max="8120" width="38.7109375" style="804" customWidth="1"/>
    <col min="8121" max="8176" width="0" style="804" hidden="1" customWidth="1"/>
    <col min="8177" max="8177" width="9.28515625" style="804" customWidth="1"/>
    <col min="8178" max="8178" width="0" style="804" hidden="1" customWidth="1"/>
    <col min="8179" max="8179" width="9.5703125" style="804" customWidth="1"/>
    <col min="8180" max="8180" width="0" style="804" hidden="1" customWidth="1"/>
    <col min="8181" max="8181" width="9.140625" style="804" customWidth="1"/>
    <col min="8182" max="8182" width="0" style="804" hidden="1" customWidth="1"/>
    <col min="8183" max="8183" width="9.140625" style="804" customWidth="1"/>
    <col min="8184" max="8184" width="0" style="804" hidden="1" customWidth="1"/>
    <col min="8185" max="8185" width="9.140625" style="804" customWidth="1"/>
    <col min="8186" max="8375" width="7.28515625" style="804"/>
    <col min="8376" max="8376" width="38.7109375" style="804" customWidth="1"/>
    <col min="8377" max="8432" width="0" style="804" hidden="1" customWidth="1"/>
    <col min="8433" max="8433" width="9.28515625" style="804" customWidth="1"/>
    <col min="8434" max="8434" width="0" style="804" hidden="1" customWidth="1"/>
    <col min="8435" max="8435" width="9.5703125" style="804" customWidth="1"/>
    <col min="8436" max="8436" width="0" style="804" hidden="1" customWidth="1"/>
    <col min="8437" max="8437" width="9.140625" style="804" customWidth="1"/>
    <col min="8438" max="8438" width="0" style="804" hidden="1" customWidth="1"/>
    <col min="8439" max="8439" width="9.140625" style="804" customWidth="1"/>
    <col min="8440" max="8440" width="0" style="804" hidden="1" customWidth="1"/>
    <col min="8441" max="8441" width="9.140625" style="804" customWidth="1"/>
    <col min="8442" max="8631" width="7.28515625" style="804"/>
    <col min="8632" max="8632" width="38.7109375" style="804" customWidth="1"/>
    <col min="8633" max="8688" width="0" style="804" hidden="1" customWidth="1"/>
    <col min="8689" max="8689" width="9.28515625" style="804" customWidth="1"/>
    <col min="8690" max="8690" width="0" style="804" hidden="1" customWidth="1"/>
    <col min="8691" max="8691" width="9.5703125" style="804" customWidth="1"/>
    <col min="8692" max="8692" width="0" style="804" hidden="1" customWidth="1"/>
    <col min="8693" max="8693" width="9.140625" style="804" customWidth="1"/>
    <col min="8694" max="8694" width="0" style="804" hidden="1" customWidth="1"/>
    <col min="8695" max="8695" width="9.140625" style="804" customWidth="1"/>
    <col min="8696" max="8696" width="0" style="804" hidden="1" customWidth="1"/>
    <col min="8697" max="8697" width="9.140625" style="804" customWidth="1"/>
    <col min="8698" max="8887" width="7.28515625" style="804"/>
    <col min="8888" max="8888" width="38.7109375" style="804" customWidth="1"/>
    <col min="8889" max="8944" width="0" style="804" hidden="1" customWidth="1"/>
    <col min="8945" max="8945" width="9.28515625" style="804" customWidth="1"/>
    <col min="8946" max="8946" width="0" style="804" hidden="1" customWidth="1"/>
    <col min="8947" max="8947" width="9.5703125" style="804" customWidth="1"/>
    <col min="8948" max="8948" width="0" style="804" hidden="1" customWidth="1"/>
    <col min="8949" max="8949" width="9.140625" style="804" customWidth="1"/>
    <col min="8950" max="8950" width="0" style="804" hidden="1" customWidth="1"/>
    <col min="8951" max="8951" width="9.140625" style="804" customWidth="1"/>
    <col min="8952" max="8952" width="0" style="804" hidden="1" customWidth="1"/>
    <col min="8953" max="8953" width="9.140625" style="804" customWidth="1"/>
    <col min="8954" max="9143" width="7.28515625" style="804"/>
    <col min="9144" max="9144" width="38.7109375" style="804" customWidth="1"/>
    <col min="9145" max="9200" width="0" style="804" hidden="1" customWidth="1"/>
    <col min="9201" max="9201" width="9.28515625" style="804" customWidth="1"/>
    <col min="9202" max="9202" width="0" style="804" hidden="1" customWidth="1"/>
    <col min="9203" max="9203" width="9.5703125" style="804" customWidth="1"/>
    <col min="9204" max="9204" width="0" style="804" hidden="1" customWidth="1"/>
    <col min="9205" max="9205" width="9.140625" style="804" customWidth="1"/>
    <col min="9206" max="9206" width="0" style="804" hidden="1" customWidth="1"/>
    <col min="9207" max="9207" width="9.140625" style="804" customWidth="1"/>
    <col min="9208" max="9208" width="0" style="804" hidden="1" customWidth="1"/>
    <col min="9209" max="9209" width="9.140625" style="804" customWidth="1"/>
    <col min="9210" max="9399" width="7.28515625" style="804"/>
    <col min="9400" max="9400" width="38.7109375" style="804" customWidth="1"/>
    <col min="9401" max="9456" width="0" style="804" hidden="1" customWidth="1"/>
    <col min="9457" max="9457" width="9.28515625" style="804" customWidth="1"/>
    <col min="9458" max="9458" width="0" style="804" hidden="1" customWidth="1"/>
    <col min="9459" max="9459" width="9.5703125" style="804" customWidth="1"/>
    <col min="9460" max="9460" width="0" style="804" hidden="1" customWidth="1"/>
    <col min="9461" max="9461" width="9.140625" style="804" customWidth="1"/>
    <col min="9462" max="9462" width="0" style="804" hidden="1" customWidth="1"/>
    <col min="9463" max="9463" width="9.140625" style="804" customWidth="1"/>
    <col min="9464" max="9464" width="0" style="804" hidden="1" customWidth="1"/>
    <col min="9465" max="9465" width="9.140625" style="804" customWidth="1"/>
    <col min="9466" max="9655" width="7.28515625" style="804"/>
    <col min="9656" max="9656" width="38.7109375" style="804" customWidth="1"/>
    <col min="9657" max="9712" width="0" style="804" hidden="1" customWidth="1"/>
    <col min="9713" max="9713" width="9.28515625" style="804" customWidth="1"/>
    <col min="9714" max="9714" width="0" style="804" hidden="1" customWidth="1"/>
    <col min="9715" max="9715" width="9.5703125" style="804" customWidth="1"/>
    <col min="9716" max="9716" width="0" style="804" hidden="1" customWidth="1"/>
    <col min="9717" max="9717" width="9.140625" style="804" customWidth="1"/>
    <col min="9718" max="9718" width="0" style="804" hidden="1" customWidth="1"/>
    <col min="9719" max="9719" width="9.140625" style="804" customWidth="1"/>
    <col min="9720" max="9720" width="0" style="804" hidden="1" customWidth="1"/>
    <col min="9721" max="9721" width="9.140625" style="804" customWidth="1"/>
    <col min="9722" max="9911" width="7.28515625" style="804"/>
    <col min="9912" max="9912" width="38.7109375" style="804" customWidth="1"/>
    <col min="9913" max="9968" width="0" style="804" hidden="1" customWidth="1"/>
    <col min="9969" max="9969" width="9.28515625" style="804" customWidth="1"/>
    <col min="9970" max="9970" width="0" style="804" hidden="1" customWidth="1"/>
    <col min="9971" max="9971" width="9.5703125" style="804" customWidth="1"/>
    <col min="9972" max="9972" width="0" style="804" hidden="1" customWidth="1"/>
    <col min="9973" max="9973" width="9.140625" style="804" customWidth="1"/>
    <col min="9974" max="9974" width="0" style="804" hidden="1" customWidth="1"/>
    <col min="9975" max="9975" width="9.140625" style="804" customWidth="1"/>
    <col min="9976" max="9976" width="0" style="804" hidden="1" customWidth="1"/>
    <col min="9977" max="9977" width="9.140625" style="804" customWidth="1"/>
    <col min="9978" max="10167" width="7.28515625" style="804"/>
    <col min="10168" max="10168" width="38.7109375" style="804" customWidth="1"/>
    <col min="10169" max="10224" width="0" style="804" hidden="1" customWidth="1"/>
    <col min="10225" max="10225" width="9.28515625" style="804" customWidth="1"/>
    <col min="10226" max="10226" width="0" style="804" hidden="1" customWidth="1"/>
    <col min="10227" max="10227" width="9.5703125" style="804" customWidth="1"/>
    <col min="10228" max="10228" width="0" style="804" hidden="1" customWidth="1"/>
    <col min="10229" max="10229" width="9.140625" style="804" customWidth="1"/>
    <col min="10230" max="10230" width="0" style="804" hidden="1" customWidth="1"/>
    <col min="10231" max="10231" width="9.140625" style="804" customWidth="1"/>
    <col min="10232" max="10232" width="0" style="804" hidden="1" customWidth="1"/>
    <col min="10233" max="10233" width="9.140625" style="804" customWidth="1"/>
    <col min="10234" max="10423" width="7.28515625" style="804"/>
    <col min="10424" max="10424" width="38.7109375" style="804" customWidth="1"/>
    <col min="10425" max="10480" width="0" style="804" hidden="1" customWidth="1"/>
    <col min="10481" max="10481" width="9.28515625" style="804" customWidth="1"/>
    <col min="10482" max="10482" width="0" style="804" hidden="1" customWidth="1"/>
    <col min="10483" max="10483" width="9.5703125" style="804" customWidth="1"/>
    <col min="10484" max="10484" width="0" style="804" hidden="1" customWidth="1"/>
    <col min="10485" max="10485" width="9.140625" style="804" customWidth="1"/>
    <col min="10486" max="10486" width="0" style="804" hidden="1" customWidth="1"/>
    <col min="10487" max="10487" width="9.140625" style="804" customWidth="1"/>
    <col min="10488" max="10488" width="0" style="804" hidden="1" customWidth="1"/>
    <col min="10489" max="10489" width="9.140625" style="804" customWidth="1"/>
    <col min="10490" max="10679" width="7.28515625" style="804"/>
    <col min="10680" max="10680" width="38.7109375" style="804" customWidth="1"/>
    <col min="10681" max="10736" width="0" style="804" hidden="1" customWidth="1"/>
    <col min="10737" max="10737" width="9.28515625" style="804" customWidth="1"/>
    <col min="10738" max="10738" width="0" style="804" hidden="1" customWidth="1"/>
    <col min="10739" max="10739" width="9.5703125" style="804" customWidth="1"/>
    <col min="10740" max="10740" width="0" style="804" hidden="1" customWidth="1"/>
    <col min="10741" max="10741" width="9.140625" style="804" customWidth="1"/>
    <col min="10742" max="10742" width="0" style="804" hidden="1" customWidth="1"/>
    <col min="10743" max="10743" width="9.140625" style="804" customWidth="1"/>
    <col min="10744" max="10744" width="0" style="804" hidden="1" customWidth="1"/>
    <col min="10745" max="10745" width="9.140625" style="804" customWidth="1"/>
    <col min="10746" max="10935" width="7.28515625" style="804"/>
    <col min="10936" max="10936" width="38.7109375" style="804" customWidth="1"/>
    <col min="10937" max="10992" width="0" style="804" hidden="1" customWidth="1"/>
    <col min="10993" max="10993" width="9.28515625" style="804" customWidth="1"/>
    <col min="10994" max="10994" width="0" style="804" hidden="1" customWidth="1"/>
    <col min="10995" max="10995" width="9.5703125" style="804" customWidth="1"/>
    <col min="10996" max="10996" width="0" style="804" hidden="1" customWidth="1"/>
    <col min="10997" max="10997" width="9.140625" style="804" customWidth="1"/>
    <col min="10998" max="10998" width="0" style="804" hidden="1" customWidth="1"/>
    <col min="10999" max="10999" width="9.140625" style="804" customWidth="1"/>
    <col min="11000" max="11000" width="0" style="804" hidden="1" customWidth="1"/>
    <col min="11001" max="11001" width="9.140625" style="804" customWidth="1"/>
    <col min="11002" max="11191" width="7.28515625" style="804"/>
    <col min="11192" max="11192" width="38.7109375" style="804" customWidth="1"/>
    <col min="11193" max="11248" width="0" style="804" hidden="1" customWidth="1"/>
    <col min="11249" max="11249" width="9.28515625" style="804" customWidth="1"/>
    <col min="11250" max="11250" width="0" style="804" hidden="1" customWidth="1"/>
    <col min="11251" max="11251" width="9.5703125" style="804" customWidth="1"/>
    <col min="11252" max="11252" width="0" style="804" hidden="1" customWidth="1"/>
    <col min="11253" max="11253" width="9.140625" style="804" customWidth="1"/>
    <col min="11254" max="11254" width="0" style="804" hidden="1" customWidth="1"/>
    <col min="11255" max="11255" width="9.140625" style="804" customWidth="1"/>
    <col min="11256" max="11256" width="0" style="804" hidden="1" customWidth="1"/>
    <col min="11257" max="11257" width="9.140625" style="804" customWidth="1"/>
    <col min="11258" max="11447" width="7.28515625" style="804"/>
    <col min="11448" max="11448" width="38.7109375" style="804" customWidth="1"/>
    <col min="11449" max="11504" width="0" style="804" hidden="1" customWidth="1"/>
    <col min="11505" max="11505" width="9.28515625" style="804" customWidth="1"/>
    <col min="11506" max="11506" width="0" style="804" hidden="1" customWidth="1"/>
    <col min="11507" max="11507" width="9.5703125" style="804" customWidth="1"/>
    <col min="11508" max="11508" width="0" style="804" hidden="1" customWidth="1"/>
    <col min="11509" max="11509" width="9.140625" style="804" customWidth="1"/>
    <col min="11510" max="11510" width="0" style="804" hidden="1" customWidth="1"/>
    <col min="11511" max="11511" width="9.140625" style="804" customWidth="1"/>
    <col min="11512" max="11512" width="0" style="804" hidden="1" customWidth="1"/>
    <col min="11513" max="11513" width="9.140625" style="804" customWidth="1"/>
    <col min="11514" max="11703" width="7.28515625" style="804"/>
    <col min="11704" max="11704" width="38.7109375" style="804" customWidth="1"/>
    <col min="11705" max="11760" width="0" style="804" hidden="1" customWidth="1"/>
    <col min="11761" max="11761" width="9.28515625" style="804" customWidth="1"/>
    <col min="11762" max="11762" width="0" style="804" hidden="1" customWidth="1"/>
    <col min="11763" max="11763" width="9.5703125" style="804" customWidth="1"/>
    <col min="11764" max="11764" width="0" style="804" hidden="1" customWidth="1"/>
    <col min="11765" max="11765" width="9.140625" style="804" customWidth="1"/>
    <col min="11766" max="11766" width="0" style="804" hidden="1" customWidth="1"/>
    <col min="11767" max="11767" width="9.140625" style="804" customWidth="1"/>
    <col min="11768" max="11768" width="0" style="804" hidden="1" customWidth="1"/>
    <col min="11769" max="11769" width="9.140625" style="804" customWidth="1"/>
    <col min="11770" max="11959" width="7.28515625" style="804"/>
    <col min="11960" max="11960" width="38.7109375" style="804" customWidth="1"/>
    <col min="11961" max="12016" width="0" style="804" hidden="1" customWidth="1"/>
    <col min="12017" max="12017" width="9.28515625" style="804" customWidth="1"/>
    <col min="12018" max="12018" width="0" style="804" hidden="1" customWidth="1"/>
    <col min="12019" max="12019" width="9.5703125" style="804" customWidth="1"/>
    <col min="12020" max="12020" width="0" style="804" hidden="1" customWidth="1"/>
    <col min="12021" max="12021" width="9.140625" style="804" customWidth="1"/>
    <col min="12022" max="12022" width="0" style="804" hidden="1" customWidth="1"/>
    <col min="12023" max="12023" width="9.140625" style="804" customWidth="1"/>
    <col min="12024" max="12024" width="0" style="804" hidden="1" customWidth="1"/>
    <col min="12025" max="12025" width="9.140625" style="804" customWidth="1"/>
    <col min="12026" max="12215" width="7.28515625" style="804"/>
    <col min="12216" max="12216" width="38.7109375" style="804" customWidth="1"/>
    <col min="12217" max="12272" width="0" style="804" hidden="1" customWidth="1"/>
    <col min="12273" max="12273" width="9.28515625" style="804" customWidth="1"/>
    <col min="12274" max="12274" width="0" style="804" hidden="1" customWidth="1"/>
    <col min="12275" max="12275" width="9.5703125" style="804" customWidth="1"/>
    <col min="12276" max="12276" width="0" style="804" hidden="1" customWidth="1"/>
    <col min="12277" max="12277" width="9.140625" style="804" customWidth="1"/>
    <col min="12278" max="12278" width="0" style="804" hidden="1" customWidth="1"/>
    <col min="12279" max="12279" width="9.140625" style="804" customWidth="1"/>
    <col min="12280" max="12280" width="0" style="804" hidden="1" customWidth="1"/>
    <col min="12281" max="12281" width="9.140625" style="804" customWidth="1"/>
    <col min="12282" max="12471" width="7.28515625" style="804"/>
    <col min="12472" max="12472" width="38.7109375" style="804" customWidth="1"/>
    <col min="12473" max="12528" width="0" style="804" hidden="1" customWidth="1"/>
    <col min="12529" max="12529" width="9.28515625" style="804" customWidth="1"/>
    <col min="12530" max="12530" width="0" style="804" hidden="1" customWidth="1"/>
    <col min="12531" max="12531" width="9.5703125" style="804" customWidth="1"/>
    <col min="12532" max="12532" width="0" style="804" hidden="1" customWidth="1"/>
    <col min="12533" max="12533" width="9.140625" style="804" customWidth="1"/>
    <col min="12534" max="12534" width="0" style="804" hidden="1" customWidth="1"/>
    <col min="12535" max="12535" width="9.140625" style="804" customWidth="1"/>
    <col min="12536" max="12536" width="0" style="804" hidden="1" customWidth="1"/>
    <col min="12537" max="12537" width="9.140625" style="804" customWidth="1"/>
    <col min="12538" max="12727" width="7.28515625" style="804"/>
    <col min="12728" max="12728" width="38.7109375" style="804" customWidth="1"/>
    <col min="12729" max="12784" width="0" style="804" hidden="1" customWidth="1"/>
    <col min="12785" max="12785" width="9.28515625" style="804" customWidth="1"/>
    <col min="12786" max="12786" width="0" style="804" hidden="1" customWidth="1"/>
    <col min="12787" max="12787" width="9.5703125" style="804" customWidth="1"/>
    <col min="12788" max="12788" width="0" style="804" hidden="1" customWidth="1"/>
    <col min="12789" max="12789" width="9.140625" style="804" customWidth="1"/>
    <col min="12790" max="12790" width="0" style="804" hidden="1" customWidth="1"/>
    <col min="12791" max="12791" width="9.140625" style="804" customWidth="1"/>
    <col min="12792" max="12792" width="0" style="804" hidden="1" customWidth="1"/>
    <col min="12793" max="12793" width="9.140625" style="804" customWidth="1"/>
    <col min="12794" max="12983" width="7.28515625" style="804"/>
    <col min="12984" max="12984" width="38.7109375" style="804" customWidth="1"/>
    <col min="12985" max="13040" width="0" style="804" hidden="1" customWidth="1"/>
    <col min="13041" max="13041" width="9.28515625" style="804" customWidth="1"/>
    <col min="13042" max="13042" width="0" style="804" hidden="1" customWidth="1"/>
    <col min="13043" max="13043" width="9.5703125" style="804" customWidth="1"/>
    <col min="13044" max="13044" width="0" style="804" hidden="1" customWidth="1"/>
    <col min="13045" max="13045" width="9.140625" style="804" customWidth="1"/>
    <col min="13046" max="13046" width="0" style="804" hidden="1" customWidth="1"/>
    <col min="13047" max="13047" width="9.140625" style="804" customWidth="1"/>
    <col min="13048" max="13048" width="0" style="804" hidden="1" customWidth="1"/>
    <col min="13049" max="13049" width="9.140625" style="804" customWidth="1"/>
    <col min="13050" max="13239" width="7.28515625" style="804"/>
    <col min="13240" max="13240" width="38.7109375" style="804" customWidth="1"/>
    <col min="13241" max="13296" width="0" style="804" hidden="1" customWidth="1"/>
    <col min="13297" max="13297" width="9.28515625" style="804" customWidth="1"/>
    <col min="13298" max="13298" width="0" style="804" hidden="1" customWidth="1"/>
    <col min="13299" max="13299" width="9.5703125" style="804" customWidth="1"/>
    <col min="13300" max="13300" width="0" style="804" hidden="1" customWidth="1"/>
    <col min="13301" max="13301" width="9.140625" style="804" customWidth="1"/>
    <col min="13302" max="13302" width="0" style="804" hidden="1" customWidth="1"/>
    <col min="13303" max="13303" width="9.140625" style="804" customWidth="1"/>
    <col min="13304" max="13304" width="0" style="804" hidden="1" customWidth="1"/>
    <col min="13305" max="13305" width="9.140625" style="804" customWidth="1"/>
    <col min="13306" max="13495" width="7.28515625" style="804"/>
    <col min="13496" max="13496" width="38.7109375" style="804" customWidth="1"/>
    <col min="13497" max="13552" width="0" style="804" hidden="1" customWidth="1"/>
    <col min="13553" max="13553" width="9.28515625" style="804" customWidth="1"/>
    <col min="13554" max="13554" width="0" style="804" hidden="1" customWidth="1"/>
    <col min="13555" max="13555" width="9.5703125" style="804" customWidth="1"/>
    <col min="13556" max="13556" width="0" style="804" hidden="1" customWidth="1"/>
    <col min="13557" max="13557" width="9.140625" style="804" customWidth="1"/>
    <col min="13558" max="13558" width="0" style="804" hidden="1" customWidth="1"/>
    <col min="13559" max="13559" width="9.140625" style="804" customWidth="1"/>
    <col min="13560" max="13560" width="0" style="804" hidden="1" customWidth="1"/>
    <col min="13561" max="13561" width="9.140625" style="804" customWidth="1"/>
    <col min="13562" max="13751" width="7.28515625" style="804"/>
    <col min="13752" max="13752" width="38.7109375" style="804" customWidth="1"/>
    <col min="13753" max="13808" width="0" style="804" hidden="1" customWidth="1"/>
    <col min="13809" max="13809" width="9.28515625" style="804" customWidth="1"/>
    <col min="13810" max="13810" width="0" style="804" hidden="1" customWidth="1"/>
    <col min="13811" max="13811" width="9.5703125" style="804" customWidth="1"/>
    <col min="13812" max="13812" width="0" style="804" hidden="1" customWidth="1"/>
    <col min="13813" max="13813" width="9.140625" style="804" customWidth="1"/>
    <col min="13814" max="13814" width="0" style="804" hidden="1" customWidth="1"/>
    <col min="13815" max="13815" width="9.140625" style="804" customWidth="1"/>
    <col min="13816" max="13816" width="0" style="804" hidden="1" customWidth="1"/>
    <col min="13817" max="13817" width="9.140625" style="804" customWidth="1"/>
    <col min="13818" max="14007" width="7.28515625" style="804"/>
    <col min="14008" max="14008" width="38.7109375" style="804" customWidth="1"/>
    <col min="14009" max="14064" width="0" style="804" hidden="1" customWidth="1"/>
    <col min="14065" max="14065" width="9.28515625" style="804" customWidth="1"/>
    <col min="14066" max="14066" width="0" style="804" hidden="1" customWidth="1"/>
    <col min="14067" max="14067" width="9.5703125" style="804" customWidth="1"/>
    <col min="14068" max="14068" width="0" style="804" hidden="1" customWidth="1"/>
    <col min="14069" max="14069" width="9.140625" style="804" customWidth="1"/>
    <col min="14070" max="14070" width="0" style="804" hidden="1" customWidth="1"/>
    <col min="14071" max="14071" width="9.140625" style="804" customWidth="1"/>
    <col min="14072" max="14072" width="0" style="804" hidden="1" customWidth="1"/>
    <col min="14073" max="14073" width="9.140625" style="804" customWidth="1"/>
    <col min="14074" max="14263" width="7.28515625" style="804"/>
    <col min="14264" max="14264" width="38.7109375" style="804" customWidth="1"/>
    <col min="14265" max="14320" width="0" style="804" hidden="1" customWidth="1"/>
    <col min="14321" max="14321" width="9.28515625" style="804" customWidth="1"/>
    <col min="14322" max="14322" width="0" style="804" hidden="1" customWidth="1"/>
    <col min="14323" max="14323" width="9.5703125" style="804" customWidth="1"/>
    <col min="14324" max="14324" width="0" style="804" hidden="1" customWidth="1"/>
    <col min="14325" max="14325" width="9.140625" style="804" customWidth="1"/>
    <col min="14326" max="14326" width="0" style="804" hidden="1" customWidth="1"/>
    <col min="14327" max="14327" width="9.140625" style="804" customWidth="1"/>
    <col min="14328" max="14328" width="0" style="804" hidden="1" customWidth="1"/>
    <col min="14329" max="14329" width="9.140625" style="804" customWidth="1"/>
    <col min="14330" max="14519" width="7.28515625" style="804"/>
    <col min="14520" max="14520" width="38.7109375" style="804" customWidth="1"/>
    <col min="14521" max="14576" width="0" style="804" hidden="1" customWidth="1"/>
    <col min="14577" max="14577" width="9.28515625" style="804" customWidth="1"/>
    <col min="14578" max="14578" width="0" style="804" hidden="1" customWidth="1"/>
    <col min="14579" max="14579" width="9.5703125" style="804" customWidth="1"/>
    <col min="14580" max="14580" width="0" style="804" hidden="1" customWidth="1"/>
    <col min="14581" max="14581" width="9.140625" style="804" customWidth="1"/>
    <col min="14582" max="14582" width="0" style="804" hidden="1" customWidth="1"/>
    <col min="14583" max="14583" width="9.140625" style="804" customWidth="1"/>
    <col min="14584" max="14584" width="0" style="804" hidden="1" customWidth="1"/>
    <col min="14585" max="14585" width="9.140625" style="804" customWidth="1"/>
    <col min="14586" max="14775" width="7.28515625" style="804"/>
    <col min="14776" max="14776" width="38.7109375" style="804" customWidth="1"/>
    <col min="14777" max="14832" width="0" style="804" hidden="1" customWidth="1"/>
    <col min="14833" max="14833" width="9.28515625" style="804" customWidth="1"/>
    <col min="14834" max="14834" width="0" style="804" hidden="1" customWidth="1"/>
    <col min="14835" max="14835" width="9.5703125" style="804" customWidth="1"/>
    <col min="14836" max="14836" width="0" style="804" hidden="1" customWidth="1"/>
    <col min="14837" max="14837" width="9.140625" style="804" customWidth="1"/>
    <col min="14838" max="14838" width="0" style="804" hidden="1" customWidth="1"/>
    <col min="14839" max="14839" width="9.140625" style="804" customWidth="1"/>
    <col min="14840" max="14840" width="0" style="804" hidden="1" customWidth="1"/>
    <col min="14841" max="14841" width="9.140625" style="804" customWidth="1"/>
    <col min="14842" max="15031" width="7.28515625" style="804"/>
    <col min="15032" max="15032" width="38.7109375" style="804" customWidth="1"/>
    <col min="15033" max="15088" width="0" style="804" hidden="1" customWidth="1"/>
    <col min="15089" max="15089" width="9.28515625" style="804" customWidth="1"/>
    <col min="15090" max="15090" width="0" style="804" hidden="1" customWidth="1"/>
    <col min="15091" max="15091" width="9.5703125" style="804" customWidth="1"/>
    <col min="15092" max="15092" width="0" style="804" hidden="1" customWidth="1"/>
    <col min="15093" max="15093" width="9.140625" style="804" customWidth="1"/>
    <col min="15094" max="15094" width="0" style="804" hidden="1" customWidth="1"/>
    <col min="15095" max="15095" width="9.140625" style="804" customWidth="1"/>
    <col min="15096" max="15096" width="0" style="804" hidden="1" customWidth="1"/>
    <col min="15097" max="15097" width="9.140625" style="804" customWidth="1"/>
    <col min="15098" max="15287" width="7.28515625" style="804"/>
    <col min="15288" max="15288" width="38.7109375" style="804" customWidth="1"/>
    <col min="15289" max="15344" width="0" style="804" hidden="1" customWidth="1"/>
    <col min="15345" max="15345" width="9.28515625" style="804" customWidth="1"/>
    <col min="15346" max="15346" width="0" style="804" hidden="1" customWidth="1"/>
    <col min="15347" max="15347" width="9.5703125" style="804" customWidth="1"/>
    <col min="15348" max="15348" width="0" style="804" hidden="1" customWidth="1"/>
    <col min="15349" max="15349" width="9.140625" style="804" customWidth="1"/>
    <col min="15350" max="15350" width="0" style="804" hidden="1" customWidth="1"/>
    <col min="15351" max="15351" width="9.140625" style="804" customWidth="1"/>
    <col min="15352" max="15352" width="0" style="804" hidden="1" customWidth="1"/>
    <col min="15353" max="15353" width="9.140625" style="804" customWidth="1"/>
    <col min="15354" max="15543" width="7.28515625" style="804"/>
    <col min="15544" max="15544" width="38.7109375" style="804" customWidth="1"/>
    <col min="15545" max="15600" width="0" style="804" hidden="1" customWidth="1"/>
    <col min="15601" max="15601" width="9.28515625" style="804" customWidth="1"/>
    <col min="15602" max="15602" width="0" style="804" hidden="1" customWidth="1"/>
    <col min="15603" max="15603" width="9.5703125" style="804" customWidth="1"/>
    <col min="15604" max="15604" width="0" style="804" hidden="1" customWidth="1"/>
    <col min="15605" max="15605" width="9.140625" style="804" customWidth="1"/>
    <col min="15606" max="15606" width="0" style="804" hidden="1" customWidth="1"/>
    <col min="15607" max="15607" width="9.140625" style="804" customWidth="1"/>
    <col min="15608" max="15608" width="0" style="804" hidden="1" customWidth="1"/>
    <col min="15609" max="15609" width="9.140625" style="804" customWidth="1"/>
    <col min="15610" max="15799" width="7.28515625" style="804"/>
    <col min="15800" max="15800" width="38.7109375" style="804" customWidth="1"/>
    <col min="15801" max="15856" width="0" style="804" hidden="1" customWidth="1"/>
    <col min="15857" max="15857" width="9.28515625" style="804" customWidth="1"/>
    <col min="15858" max="15858" width="0" style="804" hidden="1" customWidth="1"/>
    <col min="15859" max="15859" width="9.5703125" style="804" customWidth="1"/>
    <col min="15860" max="15860" width="0" style="804" hidden="1" customWidth="1"/>
    <col min="15861" max="15861" width="9.140625" style="804" customWidth="1"/>
    <col min="15862" max="15862" width="0" style="804" hidden="1" customWidth="1"/>
    <col min="15863" max="15863" width="9.140625" style="804" customWidth="1"/>
    <col min="15864" max="15864" width="0" style="804" hidden="1" customWidth="1"/>
    <col min="15865" max="15865" width="9.140625" style="804" customWidth="1"/>
    <col min="15866" max="16055" width="7.28515625" style="804"/>
    <col min="16056" max="16056" width="38.7109375" style="804" customWidth="1"/>
    <col min="16057" max="16112" width="0" style="804" hidden="1" customWidth="1"/>
    <col min="16113" max="16113" width="9.28515625" style="804" customWidth="1"/>
    <col min="16114" max="16114" width="0" style="804" hidden="1" customWidth="1"/>
    <col min="16115" max="16115" width="9.5703125" style="804" customWidth="1"/>
    <col min="16116" max="16116" width="0" style="804" hidden="1" customWidth="1"/>
    <col min="16117" max="16117" width="9.140625" style="804" customWidth="1"/>
    <col min="16118" max="16118" width="0" style="804" hidden="1" customWidth="1"/>
    <col min="16119" max="16119" width="9.140625" style="804" customWidth="1"/>
    <col min="16120" max="16120" width="0" style="804" hidden="1" customWidth="1"/>
    <col min="16121" max="16121" width="9.140625" style="804" customWidth="1"/>
    <col min="16122" max="16384" width="7.28515625" style="804"/>
  </cols>
  <sheetData>
    <row r="1" spans="1:13" s="6" customFormat="1" ht="12.95" customHeight="1" x14ac:dyDescent="0.2">
      <c r="A1" s="952" t="s">
        <v>1375</v>
      </c>
    </row>
    <row r="2" spans="1:13" s="802" customFormat="1" ht="18" customHeight="1" x14ac:dyDescent="0.2">
      <c r="A2" s="801" t="s">
        <v>1459</v>
      </c>
    </row>
    <row r="3" spans="1:13" s="802" customFormat="1" ht="18" customHeight="1" x14ac:dyDescent="0.2">
      <c r="A3" s="801" t="s">
        <v>328</v>
      </c>
    </row>
    <row r="4" spans="1:13" ht="17.649999999999999" customHeight="1" thickBot="1" x14ac:dyDescent="0.25">
      <c r="A4" s="786" t="s">
        <v>862</v>
      </c>
      <c r="B4" s="803"/>
      <c r="C4" s="803"/>
      <c r="D4" s="803"/>
      <c r="E4" s="803"/>
      <c r="F4" s="803"/>
      <c r="G4" s="803"/>
      <c r="H4" s="803"/>
      <c r="I4" s="803"/>
      <c r="J4" s="803"/>
      <c r="K4" s="803"/>
      <c r="L4" s="803"/>
      <c r="M4" s="803"/>
    </row>
    <row r="5" spans="1:13" s="807" customFormat="1" ht="18" customHeight="1" thickBot="1" x14ac:dyDescent="0.25">
      <c r="A5" s="805"/>
      <c r="B5" s="806">
        <v>2014</v>
      </c>
      <c r="C5" s="806">
        <v>2015</v>
      </c>
      <c r="D5" s="806">
        <v>2016</v>
      </c>
      <c r="E5" s="806">
        <v>2017</v>
      </c>
      <c r="F5" s="806">
        <v>2018</v>
      </c>
      <c r="G5" s="806">
        <v>2019</v>
      </c>
      <c r="H5" s="806">
        <v>2020</v>
      </c>
      <c r="I5" s="806">
        <v>2021</v>
      </c>
      <c r="J5" s="806">
        <v>2022</v>
      </c>
      <c r="K5" s="806">
        <v>2023</v>
      </c>
      <c r="L5" s="806">
        <v>2024</v>
      </c>
      <c r="M5" s="806">
        <v>2025</v>
      </c>
    </row>
    <row r="6" spans="1:13" s="807" customFormat="1" ht="12.95" customHeight="1" x14ac:dyDescent="0.2">
      <c r="A6" s="808"/>
      <c r="B6" s="809">
        <v>133479.4987</v>
      </c>
      <c r="C6" s="809">
        <v>175609.02219999998</v>
      </c>
    </row>
    <row r="7" spans="1:13" s="807" customFormat="1" ht="12.95" customHeight="1" x14ac:dyDescent="0.2">
      <c r="A7" s="810" t="s">
        <v>42</v>
      </c>
      <c r="B7" s="811">
        <v>133479.4987</v>
      </c>
      <c r="C7" s="811">
        <v>175609.02219999998</v>
      </c>
      <c r="D7" s="811">
        <v>175914.98999999996</v>
      </c>
      <c r="E7" s="811">
        <v>194846.68050000005</v>
      </c>
      <c r="F7" s="811">
        <v>219983.11719999998</v>
      </c>
      <c r="G7" s="811">
        <v>247353.24890000001</v>
      </c>
      <c r="H7" s="811">
        <v>288660.09999999998</v>
      </c>
      <c r="I7" s="811">
        <v>358125.9</v>
      </c>
      <c r="J7" s="812">
        <v>480780.5</v>
      </c>
      <c r="K7" s="812">
        <v>612722</v>
      </c>
      <c r="L7" s="812">
        <v>814159</v>
      </c>
      <c r="M7" s="812">
        <v>1205166.2</v>
      </c>
    </row>
    <row r="8" spans="1:13" s="807" customFormat="1" ht="7.5" customHeight="1" x14ac:dyDescent="0.2">
      <c r="A8" s="810"/>
      <c r="B8" s="811"/>
      <c r="C8" s="811"/>
      <c r="D8" s="811"/>
      <c r="E8" s="811"/>
      <c r="F8" s="811"/>
      <c r="G8" s="811"/>
      <c r="H8" s="811"/>
      <c r="I8" s="811"/>
      <c r="J8" s="813"/>
      <c r="K8" s="813"/>
      <c r="L8" s="813"/>
      <c r="M8" s="813"/>
    </row>
    <row r="9" spans="1:13" s="817" customFormat="1" ht="14.25" customHeight="1" x14ac:dyDescent="0.2">
      <c r="A9" s="814" t="s">
        <v>863</v>
      </c>
      <c r="B9" s="815">
        <v>11482.856800000001</v>
      </c>
      <c r="C9" s="815">
        <v>10748.138300000001</v>
      </c>
      <c r="D9" s="815">
        <v>13039.5108</v>
      </c>
      <c r="E9" s="815">
        <v>13092.870800000001</v>
      </c>
      <c r="F9" s="815">
        <v>15203.628500000001</v>
      </c>
      <c r="G9" s="815">
        <v>18135.725399999999</v>
      </c>
      <c r="H9" s="815">
        <v>24344.7</v>
      </c>
      <c r="I9" s="815">
        <v>30138.6</v>
      </c>
      <c r="J9" s="816">
        <v>56873.3</v>
      </c>
      <c r="K9" s="816">
        <v>78014.8</v>
      </c>
      <c r="L9" s="816">
        <v>80273</v>
      </c>
      <c r="M9" s="816">
        <v>86978.9</v>
      </c>
    </row>
    <row r="10" spans="1:13" s="818" customFormat="1" ht="14.25" customHeight="1" x14ac:dyDescent="0.2">
      <c r="A10" s="814" t="s">
        <v>864</v>
      </c>
      <c r="B10" s="815">
        <v>20868.314699999999</v>
      </c>
      <c r="C10" s="815">
        <v>36039.629300000001</v>
      </c>
      <c r="D10" s="815">
        <v>31246.043300000001</v>
      </c>
      <c r="E10" s="815">
        <v>28259.4463</v>
      </c>
      <c r="F10" s="815">
        <v>28514.254300000001</v>
      </c>
      <c r="G10" s="815">
        <v>27554.008600000001</v>
      </c>
      <c r="H10" s="815">
        <v>39765</v>
      </c>
      <c r="I10" s="815">
        <v>66856.800000000003</v>
      </c>
      <c r="J10" s="816">
        <v>106909.7</v>
      </c>
      <c r="K10" s="816">
        <v>108036</v>
      </c>
      <c r="L10" s="816">
        <v>150059.79999999999</v>
      </c>
      <c r="M10" s="816">
        <v>197854.6</v>
      </c>
    </row>
    <row r="11" spans="1:13" ht="14.25" customHeight="1" x14ac:dyDescent="0.2">
      <c r="A11" s="814" t="s">
        <v>865</v>
      </c>
      <c r="B11" s="815">
        <v>1.1348</v>
      </c>
      <c r="C11" s="815">
        <v>1.3077000000000001</v>
      </c>
      <c r="D11" s="815">
        <v>21.710900000000002</v>
      </c>
      <c r="E11" s="815">
        <v>22.938400000000001</v>
      </c>
      <c r="F11" s="815">
        <v>2.2060999999999997</v>
      </c>
      <c r="G11" s="815">
        <v>7.5640000000000001</v>
      </c>
      <c r="H11" s="815">
        <v>24.4</v>
      </c>
      <c r="I11" s="815">
        <v>56.5</v>
      </c>
      <c r="J11" s="816">
        <v>54</v>
      </c>
      <c r="K11" s="816">
        <v>58.5</v>
      </c>
      <c r="L11" s="816">
        <v>55.4</v>
      </c>
      <c r="M11" s="816">
        <v>105.2</v>
      </c>
    </row>
    <row r="12" spans="1:13" ht="23.45" customHeight="1" x14ac:dyDescent="0.2">
      <c r="A12" s="814" t="s">
        <v>866</v>
      </c>
      <c r="B12" s="815">
        <v>3201.1967999999997</v>
      </c>
      <c r="C12" s="815">
        <v>2736.5479</v>
      </c>
      <c r="D12" s="815">
        <v>7460.7667999999994</v>
      </c>
      <c r="E12" s="815">
        <v>10037.8076</v>
      </c>
      <c r="F12" s="815">
        <v>12997.2695</v>
      </c>
      <c r="G12" s="815">
        <v>12283.889499999999</v>
      </c>
      <c r="H12" s="815">
        <v>13791.1</v>
      </c>
      <c r="I12" s="815">
        <v>25647.1</v>
      </c>
      <c r="J12" s="816">
        <v>39776.699999999997</v>
      </c>
      <c r="K12" s="816">
        <v>53489.2</v>
      </c>
      <c r="L12" s="816">
        <v>27799.200000000001</v>
      </c>
      <c r="M12" s="816">
        <v>121772.1</v>
      </c>
    </row>
    <row r="13" spans="1:13" ht="14.25" customHeight="1" x14ac:dyDescent="0.2">
      <c r="A13" s="814" t="s">
        <v>867</v>
      </c>
      <c r="B13" s="815">
        <v>278.35300000000001</v>
      </c>
      <c r="C13" s="815">
        <v>1537.5989</v>
      </c>
      <c r="D13" s="815">
        <v>854.46819999999991</v>
      </c>
      <c r="E13" s="815">
        <v>1895.7121000000002</v>
      </c>
      <c r="F13" s="815">
        <v>3616.3812000000003</v>
      </c>
      <c r="G13" s="815">
        <v>2691.1109000000001</v>
      </c>
      <c r="H13" s="815">
        <v>1243.5999999999999</v>
      </c>
      <c r="I13" s="815">
        <v>1473.7</v>
      </c>
      <c r="J13" s="816">
        <v>1554.7</v>
      </c>
      <c r="K13" s="816">
        <v>4064.8</v>
      </c>
      <c r="L13" s="816">
        <v>3853.2</v>
      </c>
      <c r="M13" s="816">
        <v>6911.5</v>
      </c>
    </row>
    <row r="14" spans="1:13" ht="24.75" customHeight="1" x14ac:dyDescent="0.2">
      <c r="A14" s="819" t="s">
        <v>868</v>
      </c>
      <c r="B14" s="815">
        <v>2964.9846000000002</v>
      </c>
      <c r="C14" s="815">
        <v>3436.5197000000003</v>
      </c>
      <c r="D14" s="815">
        <v>4605.0482999999995</v>
      </c>
      <c r="E14" s="815">
        <v>5757.0730999999996</v>
      </c>
      <c r="F14" s="815">
        <v>5022.5522999999994</v>
      </c>
      <c r="G14" s="815">
        <v>8131.7857000000004</v>
      </c>
      <c r="H14" s="815">
        <v>6909.1</v>
      </c>
      <c r="I14" s="815">
        <v>6302.5</v>
      </c>
      <c r="J14" s="816">
        <v>11233.9</v>
      </c>
      <c r="K14" s="816">
        <v>12605.7</v>
      </c>
      <c r="L14" s="816">
        <v>18398.400000000001</v>
      </c>
      <c r="M14" s="816">
        <v>20555.099999999999</v>
      </c>
    </row>
    <row r="15" spans="1:13" ht="24.75" customHeight="1" x14ac:dyDescent="0.2">
      <c r="A15" s="814" t="s">
        <v>869</v>
      </c>
      <c r="B15" s="815">
        <v>3875.7997999999998</v>
      </c>
      <c r="C15" s="815">
        <v>12517.470800000001</v>
      </c>
      <c r="D15" s="815">
        <v>14613.852800000001</v>
      </c>
      <c r="E15" s="815">
        <v>14704.938599999999</v>
      </c>
      <c r="F15" s="815">
        <v>11662.683800000001</v>
      </c>
      <c r="G15" s="815">
        <v>15530.625</v>
      </c>
      <c r="H15" s="815">
        <v>24671.7</v>
      </c>
      <c r="I15" s="815">
        <v>29391</v>
      </c>
      <c r="J15" s="816">
        <v>44693.8</v>
      </c>
      <c r="K15" s="816">
        <v>61372.1</v>
      </c>
      <c r="L15" s="816">
        <v>136716.6</v>
      </c>
      <c r="M15" s="816">
        <v>178735.5</v>
      </c>
    </row>
    <row r="16" spans="1:13" ht="14.25" customHeight="1" x14ac:dyDescent="0.2">
      <c r="A16" s="814" t="s">
        <v>644</v>
      </c>
      <c r="B16" s="815">
        <v>209.06879999999998</v>
      </c>
      <c r="C16" s="815">
        <v>326.00850000000003</v>
      </c>
      <c r="D16" s="815">
        <v>15.0976</v>
      </c>
      <c r="E16" s="815">
        <v>400.04540000000003</v>
      </c>
      <c r="F16" s="815">
        <v>404.1825</v>
      </c>
      <c r="G16" s="815">
        <v>469.77509999999995</v>
      </c>
      <c r="H16" s="815">
        <v>260</v>
      </c>
      <c r="I16" s="815">
        <v>447.8</v>
      </c>
      <c r="J16" s="816" t="s">
        <v>33</v>
      </c>
      <c r="K16" s="816">
        <v>93.8</v>
      </c>
      <c r="L16" s="816">
        <v>546.70000000000005</v>
      </c>
      <c r="M16" s="816">
        <v>2185.1999999999998</v>
      </c>
    </row>
    <row r="17" spans="1:13" ht="24.75" customHeight="1" x14ac:dyDescent="0.2">
      <c r="A17" s="814" t="s">
        <v>870</v>
      </c>
      <c r="B17" s="815">
        <v>3528.9038999999998</v>
      </c>
      <c r="C17" s="815">
        <v>4696.58</v>
      </c>
      <c r="D17" s="815">
        <v>1256.7272</v>
      </c>
      <c r="E17" s="815">
        <v>1127.6056000000001</v>
      </c>
      <c r="F17" s="815">
        <v>1213.1878999999999</v>
      </c>
      <c r="G17" s="815">
        <v>1966.8915</v>
      </c>
      <c r="H17" s="815">
        <v>2081.5</v>
      </c>
      <c r="I17" s="815">
        <v>1130.2</v>
      </c>
      <c r="J17" s="816">
        <v>1953.7</v>
      </c>
      <c r="K17" s="816">
        <v>4424.5</v>
      </c>
      <c r="L17" s="816">
        <v>8379</v>
      </c>
      <c r="M17" s="816">
        <v>8557.4</v>
      </c>
    </row>
    <row r="18" spans="1:13" ht="13.9" customHeight="1" x14ac:dyDescent="0.2">
      <c r="A18" s="814" t="s">
        <v>871</v>
      </c>
      <c r="B18" s="815">
        <v>79358.227599999998</v>
      </c>
      <c r="C18" s="815">
        <v>93642.378799999991</v>
      </c>
      <c r="D18" s="815">
        <v>93353.978799999997</v>
      </c>
      <c r="E18" s="815">
        <v>107772.30870000001</v>
      </c>
      <c r="F18" s="815">
        <v>127280.1955</v>
      </c>
      <c r="G18" s="815">
        <v>146611.0214</v>
      </c>
      <c r="H18" s="815">
        <v>162181.29999999999</v>
      </c>
      <c r="I18" s="815">
        <v>180130.2</v>
      </c>
      <c r="J18" s="816">
        <v>203772.79999999999</v>
      </c>
      <c r="K18" s="816">
        <v>258335.3</v>
      </c>
      <c r="L18" s="816">
        <v>340613</v>
      </c>
      <c r="M18" s="816">
        <v>506815.7</v>
      </c>
    </row>
    <row r="19" spans="1:13" ht="48" customHeight="1" x14ac:dyDescent="0.2">
      <c r="A19" s="814" t="s">
        <v>872</v>
      </c>
      <c r="B19" s="815">
        <v>4307.3805000000002</v>
      </c>
      <c r="C19" s="815">
        <v>6105.3328000000001</v>
      </c>
      <c r="D19" s="815">
        <v>7608.5424000000003</v>
      </c>
      <c r="E19" s="815">
        <v>7933.5384999999997</v>
      </c>
      <c r="F19" s="815">
        <v>8749.5319999999992</v>
      </c>
      <c r="G19" s="815">
        <v>10988.8866</v>
      </c>
      <c r="H19" s="815">
        <v>14515.9</v>
      </c>
      <c r="I19" s="815">
        <v>17174.099999999999</v>
      </c>
      <c r="J19" s="816">
        <v>23772.3</v>
      </c>
      <c r="K19" s="816">
        <v>22643.1</v>
      </c>
      <c r="L19" s="816">
        <v>22850.799999999999</v>
      </c>
      <c r="M19" s="816">
        <v>29227.7</v>
      </c>
    </row>
    <row r="20" spans="1:13" ht="14.25" customHeight="1" x14ac:dyDescent="0.2">
      <c r="A20" s="814" t="s">
        <v>873</v>
      </c>
      <c r="B20" s="815">
        <v>5609.8787000000002</v>
      </c>
      <c r="C20" s="815">
        <v>6288.9894000000004</v>
      </c>
      <c r="D20" s="815">
        <v>6794.7518</v>
      </c>
      <c r="E20" s="815">
        <v>7055.3917999999994</v>
      </c>
      <c r="F20" s="815">
        <v>7613.8642</v>
      </c>
      <c r="G20" s="815">
        <v>8279.1653999999999</v>
      </c>
      <c r="H20" s="815">
        <v>8841.7000000000007</v>
      </c>
      <c r="I20" s="815">
        <v>10021.200000000001</v>
      </c>
      <c r="J20" s="816">
        <v>11349.2</v>
      </c>
      <c r="K20" s="816">
        <v>14882.7</v>
      </c>
      <c r="L20" s="816">
        <v>21523</v>
      </c>
      <c r="M20" s="816">
        <v>24685.4</v>
      </c>
    </row>
    <row r="21" spans="1:13" ht="14.25" customHeight="1" x14ac:dyDescent="0.2">
      <c r="A21" s="814" t="s">
        <v>874</v>
      </c>
      <c r="B21" s="815">
        <v>989.39049999999997</v>
      </c>
      <c r="C21" s="815">
        <v>1376.0723</v>
      </c>
      <c r="D21" s="815">
        <v>2462.9524999999999</v>
      </c>
      <c r="E21" s="815">
        <v>3643.3602999999998</v>
      </c>
      <c r="F21" s="815">
        <v>4357.1985999999997</v>
      </c>
      <c r="G21" s="815">
        <v>5814.1445999999996</v>
      </c>
      <c r="H21" s="815">
        <v>5780.1</v>
      </c>
      <c r="I21" s="815">
        <v>5873.9</v>
      </c>
      <c r="J21" s="816">
        <v>5184.1000000000004</v>
      </c>
      <c r="K21" s="816">
        <v>5734</v>
      </c>
      <c r="L21" s="816">
        <v>4968.2</v>
      </c>
      <c r="M21" s="816">
        <v>4564.8999999999996</v>
      </c>
    </row>
    <row r="22" spans="1:13" ht="14.25" customHeight="1" x14ac:dyDescent="0.2">
      <c r="A22" s="814" t="s">
        <v>875</v>
      </c>
      <c r="B22" s="815">
        <v>208.9186</v>
      </c>
      <c r="C22" s="815">
        <v>228.02799999999999</v>
      </c>
      <c r="D22" s="815">
        <v>291.64400000000001</v>
      </c>
      <c r="E22" s="815">
        <v>342.79840000000002</v>
      </c>
      <c r="F22" s="815">
        <v>357.79750000000001</v>
      </c>
      <c r="G22" s="815">
        <v>403.83479999999997</v>
      </c>
      <c r="H22" s="815">
        <v>499.2</v>
      </c>
      <c r="I22" s="815">
        <v>1023.5</v>
      </c>
      <c r="J22" s="816">
        <v>652.29999999999995</v>
      </c>
      <c r="K22" s="816">
        <v>803.9</v>
      </c>
      <c r="L22" s="816">
        <v>1125.7</v>
      </c>
      <c r="M22" s="816">
        <v>7821.2</v>
      </c>
    </row>
    <row r="23" spans="1:13" ht="14.25" customHeight="1" x14ac:dyDescent="0.2">
      <c r="A23" s="814" t="s">
        <v>876</v>
      </c>
      <c r="B23" s="815">
        <v>1003.5639</v>
      </c>
      <c r="C23" s="815">
        <v>1648.6424</v>
      </c>
      <c r="D23" s="815">
        <v>1899.6777</v>
      </c>
      <c r="E23" s="815">
        <v>2088.404</v>
      </c>
      <c r="F23" s="815">
        <v>2192.2094999999999</v>
      </c>
      <c r="G23" s="815">
        <v>2311.9195</v>
      </c>
      <c r="H23" s="815">
        <v>3540.4</v>
      </c>
      <c r="I23" s="815">
        <v>3319.8</v>
      </c>
      <c r="J23" s="816">
        <v>3892.9</v>
      </c>
      <c r="K23" s="816">
        <v>4765.7</v>
      </c>
      <c r="L23" s="816">
        <v>8547.1</v>
      </c>
      <c r="M23" s="816">
        <v>11927.4</v>
      </c>
    </row>
    <row r="24" spans="1:13" ht="14.25" customHeight="1" x14ac:dyDescent="0.2">
      <c r="A24" s="814" t="s">
        <v>877</v>
      </c>
      <c r="B24" s="815">
        <v>726.15539999999999</v>
      </c>
      <c r="C24" s="815">
        <v>897.70619999999997</v>
      </c>
      <c r="D24" s="815">
        <v>1187.6541000000002</v>
      </c>
      <c r="E24" s="815">
        <v>1334.3208999999999</v>
      </c>
      <c r="F24" s="815">
        <v>1499.5706</v>
      </c>
      <c r="G24" s="815">
        <v>1581.1951000000001</v>
      </c>
      <c r="H24" s="815">
        <v>1927.9</v>
      </c>
      <c r="I24" s="815">
        <v>2364.1999999999998</v>
      </c>
      <c r="J24" s="816">
        <v>2595.4</v>
      </c>
      <c r="K24" s="816">
        <v>3063</v>
      </c>
      <c r="L24" s="816">
        <v>3906.6</v>
      </c>
      <c r="M24" s="816">
        <v>6319.7</v>
      </c>
    </row>
    <row r="25" spans="1:13" ht="14.25" customHeight="1" x14ac:dyDescent="0.2">
      <c r="A25" s="814" t="s">
        <v>823</v>
      </c>
      <c r="B25" s="815">
        <v>3480.1313</v>
      </c>
      <c r="C25" s="815">
        <v>5592.7367999999997</v>
      </c>
      <c r="D25" s="815">
        <v>4419.6475999999993</v>
      </c>
      <c r="E25" s="815">
        <v>5245.1970000000001</v>
      </c>
      <c r="F25" s="815">
        <v>6795.4671999999991</v>
      </c>
      <c r="G25" s="815">
        <v>6569.4790000000003</v>
      </c>
      <c r="H25" s="815">
        <v>7314.4</v>
      </c>
      <c r="I25" s="815">
        <v>11123</v>
      </c>
      <c r="J25" s="816">
        <v>14056.5</v>
      </c>
      <c r="K25" s="816">
        <v>25621</v>
      </c>
      <c r="L25" s="816">
        <v>30244.799999999999</v>
      </c>
      <c r="M25" s="816">
        <v>48604</v>
      </c>
    </row>
    <row r="26" spans="1:13" ht="12.95" customHeight="1" thickBot="1" x14ac:dyDescent="0.25">
      <c r="A26" s="820"/>
      <c r="B26" s="803"/>
      <c r="C26" s="803"/>
      <c r="D26" s="803"/>
      <c r="E26" s="803"/>
      <c r="F26" s="803"/>
      <c r="G26" s="803"/>
      <c r="H26" s="803"/>
      <c r="I26" s="803"/>
      <c r="J26" s="803"/>
      <c r="K26" s="803"/>
      <c r="L26" s="803"/>
      <c r="M26" s="965"/>
    </row>
    <row r="27" spans="1:13" ht="12.95" customHeight="1" x14ac:dyDescent="0.2">
      <c r="A27" s="821"/>
      <c r="B27" s="822"/>
      <c r="C27" s="822"/>
      <c r="D27" s="822"/>
      <c r="E27" s="822"/>
      <c r="F27" s="822"/>
      <c r="G27" s="822"/>
      <c r="H27" s="822"/>
      <c r="I27" s="822"/>
      <c r="J27" s="822"/>
      <c r="K27" s="822"/>
      <c r="L27" s="822"/>
      <c r="M27" s="832"/>
    </row>
    <row r="28" spans="1:13" ht="12.75" customHeight="1" x14ac:dyDescent="0.2">
      <c r="A28" s="823"/>
      <c r="D28" s="822"/>
      <c r="E28" s="822"/>
      <c r="M28" s="838"/>
    </row>
    <row r="29" spans="1:13" s="824" customFormat="1" ht="18" customHeight="1" x14ac:dyDescent="0.2">
      <c r="A29" s="801" t="s">
        <v>913</v>
      </c>
      <c r="B29" s="804"/>
      <c r="C29" s="804"/>
      <c r="D29" s="822"/>
      <c r="E29" s="822"/>
      <c r="F29" s="804"/>
      <c r="G29" s="804"/>
      <c r="H29" s="804"/>
      <c r="I29" s="804"/>
      <c r="J29" s="804"/>
      <c r="K29" s="804"/>
      <c r="L29" s="804"/>
      <c r="M29" s="838"/>
    </row>
    <row r="30" spans="1:13" ht="18.2" customHeight="1" thickBot="1" x14ac:dyDescent="0.25">
      <c r="A30" s="825" t="s">
        <v>878</v>
      </c>
      <c r="B30" s="803"/>
      <c r="C30" s="803"/>
      <c r="D30" s="803"/>
      <c r="E30" s="803"/>
      <c r="F30" s="803"/>
      <c r="G30" s="803"/>
      <c r="H30" s="803"/>
      <c r="I30" s="803"/>
      <c r="J30" s="803"/>
      <c r="K30" s="803"/>
      <c r="L30" s="803"/>
      <c r="M30" s="965"/>
    </row>
    <row r="31" spans="1:13" ht="18" customHeight="1" thickBot="1" x14ac:dyDescent="0.25">
      <c r="A31" s="805"/>
      <c r="B31" s="826">
        <v>2014</v>
      </c>
      <c r="C31" s="826">
        <v>2015</v>
      </c>
      <c r="D31" s="826">
        <v>2016</v>
      </c>
      <c r="E31" s="826">
        <v>2017</v>
      </c>
      <c r="F31" s="826">
        <v>2018</v>
      </c>
      <c r="G31" s="826">
        <v>2019</v>
      </c>
      <c r="H31" s="826">
        <v>2020</v>
      </c>
      <c r="I31" s="826">
        <v>2021</v>
      </c>
      <c r="J31" s="826">
        <v>2022</v>
      </c>
      <c r="K31" s="826">
        <v>2023</v>
      </c>
      <c r="L31" s="826">
        <v>2024</v>
      </c>
      <c r="M31" s="966">
        <v>2025</v>
      </c>
    </row>
    <row r="32" spans="1:13" ht="7.5" customHeight="1" x14ac:dyDescent="0.2">
      <c r="A32" s="808"/>
      <c r="M32" s="838"/>
    </row>
    <row r="33" spans="1:183" ht="12.95" customHeight="1" x14ac:dyDescent="0.2">
      <c r="A33" s="810" t="s">
        <v>43</v>
      </c>
      <c r="B33" s="811">
        <v>111861.76329999999</v>
      </c>
      <c r="C33" s="811">
        <v>148246.19469999999</v>
      </c>
      <c r="D33" s="811">
        <v>145889.68169999999</v>
      </c>
      <c r="E33" s="811">
        <v>161283.48939999996</v>
      </c>
      <c r="F33" s="811">
        <v>182300.26399999997</v>
      </c>
      <c r="G33" s="811">
        <v>203233.30989999996</v>
      </c>
      <c r="H33" s="812">
        <v>238759.5</v>
      </c>
      <c r="I33" s="812">
        <v>305040.40000000002</v>
      </c>
      <c r="J33" s="812">
        <v>401227.5</v>
      </c>
      <c r="K33" s="812">
        <v>507942.7</v>
      </c>
      <c r="L33" s="812">
        <v>684063.2</v>
      </c>
      <c r="M33" s="812">
        <v>979663.6</v>
      </c>
    </row>
    <row r="34" spans="1:183" ht="8.4499999999999993" customHeight="1" x14ac:dyDescent="0.2">
      <c r="A34" s="810"/>
      <c r="B34" s="809">
        <v>111861.76330000001</v>
      </c>
      <c r="C34" s="809"/>
      <c r="D34" s="809"/>
      <c r="E34" s="809"/>
      <c r="F34" s="809"/>
      <c r="G34" s="809"/>
      <c r="H34" s="827"/>
      <c r="I34" s="827"/>
      <c r="J34" s="827"/>
      <c r="K34" s="827">
        <v>507942.7</v>
      </c>
      <c r="L34" s="827">
        <v>684063.2</v>
      </c>
      <c r="M34" s="827"/>
    </row>
    <row r="35" spans="1:183" ht="24.75" customHeight="1" x14ac:dyDescent="0.2">
      <c r="A35" s="814" t="s">
        <v>879</v>
      </c>
      <c r="B35" s="815">
        <v>26518.680499999999</v>
      </c>
      <c r="C35" s="815">
        <v>30819.739699999998</v>
      </c>
      <c r="D35" s="815">
        <v>36016.804499999998</v>
      </c>
      <c r="E35" s="815">
        <v>41181.160400000001</v>
      </c>
      <c r="F35" s="815">
        <v>43504.731100000005</v>
      </c>
      <c r="G35" s="815">
        <v>42353.183400000002</v>
      </c>
      <c r="H35" s="816">
        <v>54868.9</v>
      </c>
      <c r="I35" s="816">
        <v>92575.9</v>
      </c>
      <c r="J35" s="816">
        <v>128749.4</v>
      </c>
      <c r="K35" s="816">
        <v>161984.70000000001</v>
      </c>
      <c r="L35" s="816">
        <v>238185</v>
      </c>
      <c r="M35" s="816">
        <v>360552.6</v>
      </c>
    </row>
    <row r="36" spans="1:183" ht="12.95" customHeight="1" x14ac:dyDescent="0.2">
      <c r="A36" s="828" t="s">
        <v>880</v>
      </c>
      <c r="B36" s="815">
        <v>20680.7163</v>
      </c>
      <c r="C36" s="815">
        <v>24705.994699999999</v>
      </c>
      <c r="D36" s="815">
        <v>30090.653600000001</v>
      </c>
      <c r="E36" s="815">
        <v>35035.6587</v>
      </c>
      <c r="F36" s="815">
        <v>37266.913700000005</v>
      </c>
      <c r="G36" s="815">
        <v>34047.743999999999</v>
      </c>
      <c r="H36" s="816">
        <v>43513.2</v>
      </c>
      <c r="I36" s="816">
        <v>78786.3</v>
      </c>
      <c r="J36" s="816">
        <v>108330.5</v>
      </c>
      <c r="K36" s="816">
        <v>134456.29999999999</v>
      </c>
      <c r="L36" s="816">
        <v>202729.1</v>
      </c>
      <c r="M36" s="816">
        <v>303639.7</v>
      </c>
    </row>
    <row r="37" spans="1:183" ht="15" customHeight="1" x14ac:dyDescent="0.2">
      <c r="A37" s="828" t="s">
        <v>881</v>
      </c>
      <c r="B37" s="815">
        <v>3405.1636000000003</v>
      </c>
      <c r="C37" s="815">
        <v>3897.1579999999999</v>
      </c>
      <c r="D37" s="815">
        <v>3345.8343999999997</v>
      </c>
      <c r="E37" s="815">
        <v>3720.7311</v>
      </c>
      <c r="F37" s="815">
        <v>3415.1343999999999</v>
      </c>
      <c r="G37" s="815">
        <v>4820.3445000000002</v>
      </c>
      <c r="H37" s="816">
        <v>7818.5</v>
      </c>
      <c r="I37" s="816">
        <v>9110.5</v>
      </c>
      <c r="J37" s="816">
        <v>11371.8</v>
      </c>
      <c r="K37" s="816">
        <v>15498.1</v>
      </c>
      <c r="L37" s="816">
        <v>22432.2</v>
      </c>
      <c r="M37" s="816">
        <v>34408.9</v>
      </c>
    </row>
    <row r="38" spans="1:183" ht="12.95" customHeight="1" x14ac:dyDescent="0.2">
      <c r="A38" s="828" t="s">
        <v>882</v>
      </c>
      <c r="B38" s="815">
        <v>635.41120000000001</v>
      </c>
      <c r="C38" s="815">
        <v>990.31399999999996</v>
      </c>
      <c r="D38" s="815">
        <v>1378.3213000000001</v>
      </c>
      <c r="E38" s="815">
        <v>1602.4568000000002</v>
      </c>
      <c r="F38" s="815">
        <v>1464.9835</v>
      </c>
      <c r="G38" s="815">
        <v>1688.8588</v>
      </c>
      <c r="H38" s="816">
        <v>1849</v>
      </c>
      <c r="I38" s="816">
        <v>2405.5</v>
      </c>
      <c r="J38" s="816">
        <v>4770.3999999999996</v>
      </c>
      <c r="K38" s="816">
        <v>6409.5</v>
      </c>
      <c r="L38" s="816">
        <v>8793.5</v>
      </c>
      <c r="M38" s="816">
        <v>14741</v>
      </c>
    </row>
    <row r="39" spans="1:183" ht="12.95" customHeight="1" x14ac:dyDescent="0.2">
      <c r="A39" s="828" t="s">
        <v>883</v>
      </c>
      <c r="B39" s="815">
        <v>4.0000000000000002E-4</v>
      </c>
      <c r="C39" s="815">
        <v>4.0000000000000002E-4</v>
      </c>
      <c r="D39" s="815">
        <v>4.0000000000000002E-4</v>
      </c>
      <c r="E39" s="815">
        <v>4.0000000000000002E-4</v>
      </c>
      <c r="F39" s="815">
        <v>4.0000000000000002E-4</v>
      </c>
      <c r="G39" s="815">
        <v>4.0000000000000002E-4</v>
      </c>
      <c r="H39" s="816">
        <v>0</v>
      </c>
      <c r="I39" s="816">
        <v>0</v>
      </c>
      <c r="J39" s="816">
        <v>0</v>
      </c>
      <c r="K39" s="816">
        <v>0</v>
      </c>
      <c r="L39" s="816">
        <v>0</v>
      </c>
      <c r="M39" s="816">
        <v>0</v>
      </c>
    </row>
    <row r="40" spans="1:183" ht="12.95" customHeight="1" x14ac:dyDescent="0.2">
      <c r="A40" s="828" t="s">
        <v>884</v>
      </c>
      <c r="B40" s="815">
        <v>1797.3889999999999</v>
      </c>
      <c r="C40" s="815">
        <v>1226.2726</v>
      </c>
      <c r="D40" s="815">
        <v>1201.9947999999999</v>
      </c>
      <c r="E40" s="815">
        <v>822.3134</v>
      </c>
      <c r="F40" s="815">
        <v>1357.6991</v>
      </c>
      <c r="G40" s="815">
        <v>1796.2357</v>
      </c>
      <c r="H40" s="816">
        <v>1688.2</v>
      </c>
      <c r="I40" s="816">
        <v>2273.6</v>
      </c>
      <c r="J40" s="816">
        <v>4276.7</v>
      </c>
      <c r="K40" s="816">
        <v>5620.8</v>
      </c>
      <c r="L40" s="816">
        <v>4230.1000000000004</v>
      </c>
      <c r="M40" s="816">
        <v>7763.1</v>
      </c>
      <c r="N40" s="829"/>
      <c r="O40" s="829"/>
      <c r="P40" s="829"/>
      <c r="Q40" s="829"/>
      <c r="R40" s="829"/>
      <c r="S40" s="829"/>
      <c r="T40" s="829"/>
      <c r="U40" s="829"/>
      <c r="V40" s="829"/>
      <c r="W40" s="829"/>
      <c r="X40" s="829"/>
      <c r="Y40" s="829"/>
      <c r="Z40" s="829"/>
      <c r="AA40" s="829"/>
      <c r="AB40" s="829"/>
      <c r="AC40" s="829"/>
      <c r="AD40" s="829"/>
      <c r="AE40" s="829"/>
      <c r="AF40" s="829"/>
      <c r="AG40" s="829"/>
      <c r="AH40" s="829"/>
      <c r="AI40" s="829"/>
      <c r="AJ40" s="829"/>
      <c r="AK40" s="829"/>
      <c r="AL40" s="829"/>
      <c r="AM40" s="829"/>
      <c r="AN40" s="829"/>
      <c r="AO40" s="829"/>
      <c r="AP40" s="829"/>
      <c r="AQ40" s="829"/>
      <c r="AR40" s="829"/>
      <c r="AS40" s="829"/>
      <c r="AT40" s="829"/>
      <c r="AU40" s="829"/>
      <c r="AV40" s="829"/>
      <c r="AW40" s="829"/>
      <c r="AX40" s="829"/>
      <c r="AY40" s="829"/>
      <c r="AZ40" s="829"/>
      <c r="BA40" s="829"/>
      <c r="BB40" s="829"/>
      <c r="BC40" s="829"/>
      <c r="BD40" s="829"/>
      <c r="BE40" s="829"/>
      <c r="BF40" s="829"/>
      <c r="BG40" s="829"/>
      <c r="BH40" s="829"/>
      <c r="BI40" s="829"/>
      <c r="BJ40" s="829"/>
      <c r="BK40" s="829"/>
      <c r="BL40" s="829"/>
      <c r="BM40" s="829"/>
      <c r="BN40" s="829"/>
      <c r="BO40" s="829"/>
      <c r="BP40" s="829"/>
      <c r="BQ40" s="829"/>
      <c r="BR40" s="829"/>
      <c r="BS40" s="829"/>
      <c r="BT40" s="829"/>
      <c r="BU40" s="829"/>
      <c r="BV40" s="829"/>
      <c r="BW40" s="829"/>
      <c r="BX40" s="829"/>
      <c r="BY40" s="829"/>
      <c r="BZ40" s="829"/>
      <c r="CA40" s="829"/>
      <c r="CB40" s="829"/>
      <c r="CC40" s="829"/>
      <c r="CD40" s="829"/>
      <c r="CE40" s="829"/>
      <c r="CF40" s="829"/>
      <c r="CG40" s="829"/>
      <c r="CH40" s="829"/>
      <c r="CI40" s="829"/>
      <c r="CJ40" s="829"/>
      <c r="CK40" s="829"/>
      <c r="CL40" s="829"/>
      <c r="CM40" s="829"/>
      <c r="CN40" s="829"/>
      <c r="CO40" s="829"/>
      <c r="CP40" s="829"/>
      <c r="CQ40" s="829"/>
      <c r="CR40" s="829"/>
      <c r="CS40" s="829"/>
      <c r="CT40" s="829"/>
      <c r="CU40" s="829"/>
      <c r="CV40" s="829"/>
      <c r="CW40" s="829"/>
      <c r="CX40" s="829"/>
      <c r="CY40" s="829"/>
      <c r="CZ40" s="829"/>
      <c r="DA40" s="829"/>
      <c r="DB40" s="829"/>
      <c r="DC40" s="829"/>
      <c r="DD40" s="829"/>
      <c r="DE40" s="829"/>
      <c r="DF40" s="829"/>
      <c r="DG40" s="829"/>
      <c r="DH40" s="829"/>
      <c r="DI40" s="829"/>
      <c r="DJ40" s="829"/>
      <c r="DK40" s="829"/>
      <c r="DL40" s="829"/>
      <c r="DM40" s="829"/>
      <c r="DN40" s="829"/>
      <c r="DO40" s="829"/>
      <c r="DP40" s="829"/>
      <c r="DQ40" s="829"/>
      <c r="DR40" s="829"/>
      <c r="DS40" s="829"/>
      <c r="DT40" s="829"/>
      <c r="DU40" s="829"/>
      <c r="DV40" s="829"/>
      <c r="DW40" s="829"/>
      <c r="DX40" s="829"/>
      <c r="DY40" s="829"/>
      <c r="DZ40" s="829"/>
      <c r="EA40" s="829"/>
      <c r="EB40" s="829"/>
      <c r="EC40" s="829"/>
      <c r="ED40" s="829"/>
      <c r="EE40" s="829"/>
      <c r="EF40" s="829"/>
      <c r="EG40" s="829"/>
      <c r="EH40" s="829"/>
      <c r="EI40" s="829"/>
      <c r="EJ40" s="829"/>
      <c r="EK40" s="829"/>
      <c r="EL40" s="829"/>
      <c r="EM40" s="829"/>
      <c r="EN40" s="829"/>
      <c r="EO40" s="829"/>
      <c r="EP40" s="829"/>
      <c r="EQ40" s="829"/>
      <c r="ER40" s="829"/>
      <c r="ES40" s="829"/>
      <c r="ET40" s="829"/>
      <c r="EU40" s="829"/>
      <c r="EV40" s="829"/>
      <c r="EW40" s="829"/>
      <c r="EX40" s="829"/>
      <c r="EY40" s="829"/>
      <c r="EZ40" s="829"/>
      <c r="FA40" s="829"/>
      <c r="FB40" s="829"/>
      <c r="FC40" s="829"/>
      <c r="FD40" s="829"/>
      <c r="FE40" s="829"/>
      <c r="FF40" s="829"/>
      <c r="FG40" s="829"/>
      <c r="FH40" s="829"/>
      <c r="FI40" s="829"/>
      <c r="FJ40" s="829"/>
      <c r="FK40" s="829"/>
      <c r="FL40" s="829"/>
      <c r="FM40" s="829"/>
      <c r="FN40" s="829"/>
      <c r="FO40" s="829"/>
      <c r="FP40" s="829"/>
      <c r="FQ40" s="829"/>
      <c r="FR40" s="829"/>
      <c r="FS40" s="829"/>
      <c r="FT40" s="829"/>
      <c r="FU40" s="829"/>
      <c r="FV40" s="829"/>
      <c r="FW40" s="829"/>
      <c r="FX40" s="829"/>
      <c r="FY40" s="829"/>
      <c r="FZ40" s="829"/>
      <c r="GA40" s="829"/>
    </row>
    <row r="41" spans="1:183" ht="15.95" customHeight="1" x14ac:dyDescent="0.2">
      <c r="A41" s="814" t="s">
        <v>864</v>
      </c>
      <c r="B41" s="815">
        <v>103.5722</v>
      </c>
      <c r="C41" s="815">
        <v>218.38399999999999</v>
      </c>
      <c r="D41" s="815">
        <v>158.8776</v>
      </c>
      <c r="E41" s="815">
        <v>287.68859999999995</v>
      </c>
      <c r="F41" s="815">
        <v>295.89590000000004</v>
      </c>
      <c r="G41" s="815">
        <v>488.04640000000001</v>
      </c>
      <c r="H41" s="816">
        <v>408.2</v>
      </c>
      <c r="I41" s="816">
        <v>635.4</v>
      </c>
      <c r="J41" s="816">
        <v>1081</v>
      </c>
      <c r="K41" s="816">
        <v>766.1</v>
      </c>
      <c r="L41" s="816">
        <v>1738.2</v>
      </c>
      <c r="M41" s="816">
        <v>2836.1</v>
      </c>
    </row>
    <row r="42" spans="1:183" ht="15" customHeight="1" x14ac:dyDescent="0.2">
      <c r="A42" s="814" t="s">
        <v>885</v>
      </c>
      <c r="B42" s="815">
        <v>36125.765399999997</v>
      </c>
      <c r="C42" s="815">
        <v>51283.726200000005</v>
      </c>
      <c r="D42" s="815">
        <v>54951.653299999998</v>
      </c>
      <c r="E42" s="815">
        <v>64835.244599999998</v>
      </c>
      <c r="F42" s="815">
        <v>75313.123299999992</v>
      </c>
      <c r="G42" s="815">
        <v>88694.943499999994</v>
      </c>
      <c r="H42" s="816">
        <v>102523.9</v>
      </c>
      <c r="I42" s="816">
        <v>119872.7</v>
      </c>
      <c r="J42" s="816">
        <v>168619.6</v>
      </c>
      <c r="K42" s="816">
        <v>214310.1</v>
      </c>
      <c r="L42" s="816">
        <v>269920.90000000002</v>
      </c>
      <c r="M42" s="816">
        <v>354598.5</v>
      </c>
    </row>
    <row r="43" spans="1:183" ht="12.95" customHeight="1" x14ac:dyDescent="0.2">
      <c r="A43" s="814" t="s">
        <v>886</v>
      </c>
      <c r="B43" s="815">
        <v>10013.987300000001</v>
      </c>
      <c r="C43" s="815">
        <v>10927.471800000001</v>
      </c>
      <c r="D43" s="815">
        <v>7494.9129000000003</v>
      </c>
      <c r="E43" s="815">
        <v>7827.3822</v>
      </c>
      <c r="F43" s="815">
        <v>8089.0815999999995</v>
      </c>
      <c r="G43" s="815">
        <v>11414.112300000001</v>
      </c>
      <c r="H43" s="816">
        <v>12797.9</v>
      </c>
      <c r="I43" s="816">
        <v>14448.6</v>
      </c>
      <c r="J43" s="816">
        <v>19903.2</v>
      </c>
      <c r="K43" s="816">
        <v>18402</v>
      </c>
      <c r="L43" s="816">
        <v>26401.8</v>
      </c>
      <c r="M43" s="816">
        <v>76906.7</v>
      </c>
    </row>
    <row r="44" spans="1:183" ht="12.75" customHeight="1" x14ac:dyDescent="0.2">
      <c r="A44" s="828" t="s">
        <v>880</v>
      </c>
      <c r="B44" s="815">
        <v>7999.2545999999993</v>
      </c>
      <c r="C44" s="815">
        <v>9932.4045999999998</v>
      </c>
      <c r="D44" s="815">
        <v>5916.3355000000001</v>
      </c>
      <c r="E44" s="815">
        <v>4992.8654999999999</v>
      </c>
      <c r="F44" s="815">
        <v>5677.7304999999997</v>
      </c>
      <c r="G44" s="815">
        <v>9431.7239000000009</v>
      </c>
      <c r="H44" s="816">
        <v>10389</v>
      </c>
      <c r="I44" s="816">
        <v>11243.8</v>
      </c>
      <c r="J44" s="816">
        <v>15064.1</v>
      </c>
      <c r="K44" s="816">
        <v>13495</v>
      </c>
      <c r="L44" s="816">
        <v>20047</v>
      </c>
      <c r="M44" s="816">
        <v>72063.5</v>
      </c>
    </row>
    <row r="45" spans="1:183" ht="12.95" customHeight="1" x14ac:dyDescent="0.2">
      <c r="A45" s="828" t="s">
        <v>882</v>
      </c>
      <c r="B45" s="815">
        <v>701.71040000000005</v>
      </c>
      <c r="C45" s="815">
        <v>4.7416999999999998</v>
      </c>
      <c r="D45" s="815">
        <v>1034.0403000000001</v>
      </c>
      <c r="E45" s="815">
        <v>1703.1773999999998</v>
      </c>
      <c r="F45" s="815">
        <v>421.99149999999997</v>
      </c>
      <c r="G45" s="815">
        <v>3.008</v>
      </c>
      <c r="H45" s="816">
        <v>86.1</v>
      </c>
      <c r="I45" s="816">
        <v>72.8</v>
      </c>
      <c r="J45" s="816">
        <v>33.9</v>
      </c>
      <c r="K45" s="816">
        <v>76.5</v>
      </c>
      <c r="L45" s="816">
        <v>112.8</v>
      </c>
      <c r="M45" s="816">
        <v>416.7</v>
      </c>
    </row>
    <row r="46" spans="1:183" ht="15" customHeight="1" x14ac:dyDescent="0.2">
      <c r="A46" s="828" t="s">
        <v>881</v>
      </c>
      <c r="B46" s="815">
        <v>851.85659999999996</v>
      </c>
      <c r="C46" s="815">
        <v>661.46940000000006</v>
      </c>
      <c r="D46" s="815">
        <v>451.41829999999999</v>
      </c>
      <c r="E46" s="815">
        <v>380.79109999999997</v>
      </c>
      <c r="F46" s="815">
        <v>717.46400000000006</v>
      </c>
      <c r="G46" s="815">
        <v>1165.9232</v>
      </c>
      <c r="H46" s="816">
        <v>1326.2</v>
      </c>
      <c r="I46" s="816">
        <v>764.3</v>
      </c>
      <c r="J46" s="816">
        <v>1775.3</v>
      </c>
      <c r="K46" s="816">
        <v>1920.3</v>
      </c>
      <c r="L46" s="816">
        <v>2467.8000000000002</v>
      </c>
      <c r="M46" s="816">
        <v>4002.2</v>
      </c>
    </row>
    <row r="47" spans="1:183" ht="12.95" customHeight="1" x14ac:dyDescent="0.2">
      <c r="A47" s="828" t="s">
        <v>887</v>
      </c>
      <c r="B47" s="815">
        <v>461.16570000000002</v>
      </c>
      <c r="C47" s="815">
        <v>328.85609999999997</v>
      </c>
      <c r="D47" s="815">
        <v>93.118800000000007</v>
      </c>
      <c r="E47" s="815">
        <v>750.54819999999995</v>
      </c>
      <c r="F47" s="815">
        <v>1271.8956000000001</v>
      </c>
      <c r="G47" s="815">
        <v>813.45719999999994</v>
      </c>
      <c r="H47" s="816">
        <v>996.5</v>
      </c>
      <c r="I47" s="816">
        <v>2367.6999999999998</v>
      </c>
      <c r="J47" s="816">
        <v>3029.8</v>
      </c>
      <c r="K47" s="816">
        <v>2910.2</v>
      </c>
      <c r="L47" s="816">
        <v>3774.1</v>
      </c>
      <c r="M47" s="816">
        <v>424.3</v>
      </c>
    </row>
    <row r="48" spans="1:183" ht="24" x14ac:dyDescent="0.2">
      <c r="A48" s="814" t="s">
        <v>888</v>
      </c>
      <c r="B48" s="815">
        <v>12034.303</v>
      </c>
      <c r="C48" s="815">
        <v>21930.722100000003</v>
      </c>
      <c r="D48" s="815">
        <v>19166.5897</v>
      </c>
      <c r="E48" s="815">
        <v>19910.647699999998</v>
      </c>
      <c r="F48" s="815">
        <v>22856.014500000001</v>
      </c>
      <c r="G48" s="815">
        <v>25408.4247</v>
      </c>
      <c r="H48" s="816">
        <v>23988.3</v>
      </c>
      <c r="I48" s="816">
        <v>24071.7</v>
      </c>
      <c r="J48" s="816">
        <v>23853.200000000001</v>
      </c>
      <c r="K48" s="816">
        <v>27903.599999999999</v>
      </c>
      <c r="L48" s="816">
        <v>27966.400000000001</v>
      </c>
      <c r="M48" s="816">
        <v>28147</v>
      </c>
    </row>
    <row r="49" spans="1:13" ht="24" x14ac:dyDescent="0.2">
      <c r="A49" s="814" t="s">
        <v>889</v>
      </c>
      <c r="B49" s="815">
        <v>7384.8415999999997</v>
      </c>
      <c r="C49" s="815">
        <v>8487.1333000000013</v>
      </c>
      <c r="D49" s="815">
        <v>3433.4302000000002</v>
      </c>
      <c r="E49" s="815">
        <v>2239.2907</v>
      </c>
      <c r="F49" s="815">
        <v>2871.7042000000001</v>
      </c>
      <c r="G49" s="815">
        <v>4736.8739999999998</v>
      </c>
      <c r="H49" s="816">
        <v>6409.5</v>
      </c>
      <c r="I49" s="816">
        <v>7565.3</v>
      </c>
      <c r="J49" s="816">
        <v>8337.2999999999993</v>
      </c>
      <c r="K49" s="816">
        <v>6338.9</v>
      </c>
      <c r="L49" s="816">
        <v>15723.3</v>
      </c>
      <c r="M49" s="816">
        <v>11894.8</v>
      </c>
    </row>
    <row r="50" spans="1:13" ht="24" x14ac:dyDescent="0.2">
      <c r="A50" s="814" t="s">
        <v>890</v>
      </c>
      <c r="B50" s="815">
        <v>209.0608</v>
      </c>
      <c r="C50" s="815">
        <v>325.2937</v>
      </c>
      <c r="D50" s="815">
        <v>15.0976</v>
      </c>
      <c r="E50" s="815">
        <v>400.04540000000003</v>
      </c>
      <c r="F50" s="815">
        <v>404.18240000000003</v>
      </c>
      <c r="G50" s="815">
        <v>469.77770000000004</v>
      </c>
      <c r="H50" s="816">
        <v>260</v>
      </c>
      <c r="I50" s="816">
        <v>322.39999999999998</v>
      </c>
      <c r="J50" s="816" t="s">
        <v>33</v>
      </c>
      <c r="K50" s="816">
        <v>93.8</v>
      </c>
      <c r="L50" s="816">
        <v>378.2</v>
      </c>
      <c r="M50" s="816">
        <v>1209</v>
      </c>
    </row>
    <row r="51" spans="1:13" ht="15.95" customHeight="1" x14ac:dyDescent="0.2">
      <c r="A51" s="814" t="s">
        <v>891</v>
      </c>
      <c r="B51" s="815">
        <v>3735.0863999999997</v>
      </c>
      <c r="C51" s="815">
        <v>4686.7658000000001</v>
      </c>
      <c r="D51" s="815">
        <v>5514.9595999999992</v>
      </c>
      <c r="E51" s="815">
        <v>5549.3831</v>
      </c>
      <c r="F51" s="815">
        <v>7764.2074000000002</v>
      </c>
      <c r="G51" s="815">
        <v>5012.4171999999999</v>
      </c>
      <c r="H51" s="816">
        <v>6342.6</v>
      </c>
      <c r="I51" s="816">
        <v>4061.4</v>
      </c>
      <c r="J51" s="816" t="s">
        <v>33</v>
      </c>
      <c r="K51" s="816" t="s">
        <v>33</v>
      </c>
      <c r="L51" s="816" t="s">
        <v>33</v>
      </c>
      <c r="M51" s="816" t="s">
        <v>33</v>
      </c>
    </row>
    <row r="52" spans="1:13" ht="36" x14ac:dyDescent="0.2">
      <c r="A52" s="814" t="s">
        <v>892</v>
      </c>
      <c r="B52" s="815">
        <v>7757.4166999999998</v>
      </c>
      <c r="C52" s="815">
        <v>9051.7067999999999</v>
      </c>
      <c r="D52" s="815">
        <v>9811.0909000000011</v>
      </c>
      <c r="E52" s="815">
        <v>9619.8050000000003</v>
      </c>
      <c r="F52" s="815">
        <v>8660.8579000000009</v>
      </c>
      <c r="G52" s="815">
        <v>11450.8989</v>
      </c>
      <c r="H52" s="816">
        <v>15887.5</v>
      </c>
      <c r="I52" s="816">
        <v>18842.7</v>
      </c>
      <c r="J52" s="816">
        <v>27407</v>
      </c>
      <c r="K52" s="816">
        <v>46196.5</v>
      </c>
      <c r="L52" s="816">
        <v>60711.5</v>
      </c>
      <c r="M52" s="816">
        <v>77006.100000000006</v>
      </c>
    </row>
    <row r="53" spans="1:13" ht="12.95" customHeight="1" x14ac:dyDescent="0.2">
      <c r="A53" s="814" t="s">
        <v>893</v>
      </c>
      <c r="B53" s="815">
        <v>2679.5463999999997</v>
      </c>
      <c r="C53" s="815">
        <v>3890.7242000000001</v>
      </c>
      <c r="D53" s="815">
        <v>2734.2842000000001</v>
      </c>
      <c r="E53" s="815">
        <v>2812.3537999999999</v>
      </c>
      <c r="F53" s="815">
        <v>3841.3013999999998</v>
      </c>
      <c r="G53" s="815">
        <v>3631.6554000000001</v>
      </c>
      <c r="H53" s="816">
        <v>4615.8</v>
      </c>
      <c r="I53" s="816">
        <v>8761.5</v>
      </c>
      <c r="J53" s="816">
        <v>5965</v>
      </c>
      <c r="K53" s="816">
        <v>5438.8</v>
      </c>
      <c r="L53" s="816">
        <v>7807.5</v>
      </c>
      <c r="M53" s="816">
        <v>16483.900000000001</v>
      </c>
    </row>
    <row r="54" spans="1:13" ht="12.95" customHeight="1" x14ac:dyDescent="0.2">
      <c r="A54" s="814" t="s">
        <v>894</v>
      </c>
      <c r="B54" s="815">
        <v>1008.8845</v>
      </c>
      <c r="C54" s="815">
        <v>1614.1677</v>
      </c>
      <c r="D54" s="815">
        <v>1202.4961000000001</v>
      </c>
      <c r="E54" s="815">
        <v>1019.3347</v>
      </c>
      <c r="F54" s="815">
        <v>1165.9521999999999</v>
      </c>
      <c r="G54" s="815">
        <v>1347.2065</v>
      </c>
      <c r="H54" s="816">
        <v>1398.3</v>
      </c>
      <c r="I54" s="816">
        <v>1414.6</v>
      </c>
      <c r="J54" s="816">
        <v>1664.2</v>
      </c>
      <c r="K54" s="816">
        <v>2239.9</v>
      </c>
      <c r="L54" s="816">
        <v>3561</v>
      </c>
      <c r="M54" s="816">
        <v>3074</v>
      </c>
    </row>
    <row r="55" spans="1:13" ht="12.95" customHeight="1" x14ac:dyDescent="0.2">
      <c r="A55" s="814" t="s">
        <v>832</v>
      </c>
      <c r="B55" s="815">
        <v>4290.6184999999996</v>
      </c>
      <c r="C55" s="815">
        <v>5010.3594000000003</v>
      </c>
      <c r="D55" s="815">
        <v>5389.4850999999999</v>
      </c>
      <c r="E55" s="815">
        <v>5601.1531999999997</v>
      </c>
      <c r="F55" s="815">
        <v>7533.2121000000006</v>
      </c>
      <c r="G55" s="815">
        <v>8225.7698999999993</v>
      </c>
      <c r="H55" s="816">
        <v>9258.6</v>
      </c>
      <c r="I55" s="816">
        <v>12468.3</v>
      </c>
      <c r="J55" s="816">
        <v>15647.6</v>
      </c>
      <c r="K55" s="816">
        <v>24268.400000000001</v>
      </c>
      <c r="L55" s="816">
        <v>31669.4</v>
      </c>
      <c r="M55" s="816">
        <v>46954.8</v>
      </c>
    </row>
    <row r="56" spans="1:13" ht="12.95" customHeight="1" x14ac:dyDescent="0.2">
      <c r="A56" s="821"/>
      <c r="B56" s="830"/>
      <c r="C56" s="830"/>
      <c r="D56" s="830"/>
      <c r="E56" s="830"/>
      <c r="F56" s="830"/>
      <c r="G56" s="830"/>
      <c r="H56" s="831"/>
      <c r="I56" s="831"/>
      <c r="J56" s="831"/>
      <c r="K56" s="831"/>
      <c r="L56" s="831"/>
      <c r="M56" s="831"/>
    </row>
    <row r="57" spans="1:13" ht="12.95" customHeight="1" x14ac:dyDescent="0.2">
      <c r="A57" s="810" t="s">
        <v>895</v>
      </c>
      <c r="B57" s="811">
        <v>21617.735400000001</v>
      </c>
      <c r="C57" s="811">
        <v>27362.827500000003</v>
      </c>
      <c r="D57" s="811">
        <v>30025.308299999997</v>
      </c>
      <c r="E57" s="811">
        <v>33563.191100000004</v>
      </c>
      <c r="F57" s="811">
        <v>37682.800000000003</v>
      </c>
      <c r="G57" s="811">
        <v>44119.938999999998</v>
      </c>
      <c r="H57" s="812">
        <v>49900.6</v>
      </c>
      <c r="I57" s="812">
        <v>53085.5</v>
      </c>
      <c r="J57" s="812">
        <v>79553</v>
      </c>
      <c r="K57" s="812">
        <v>104779.3</v>
      </c>
      <c r="L57" s="812">
        <v>130095.8</v>
      </c>
      <c r="M57" s="812">
        <v>225502.6</v>
      </c>
    </row>
    <row r="58" spans="1:13" ht="8.4499999999999993" customHeight="1" x14ac:dyDescent="0.2">
      <c r="A58" s="810"/>
      <c r="B58" s="822"/>
      <c r="C58" s="822"/>
      <c r="D58" s="822"/>
      <c r="E58" s="822"/>
      <c r="F58" s="822"/>
      <c r="G58" s="822"/>
      <c r="H58" s="832"/>
      <c r="I58" s="832"/>
      <c r="J58" s="832"/>
      <c r="K58" s="832"/>
      <c r="L58" s="832"/>
      <c r="M58" s="832"/>
    </row>
    <row r="59" spans="1:13" ht="12.95" customHeight="1" x14ac:dyDescent="0.2">
      <c r="A59" s="814" t="s">
        <v>896</v>
      </c>
      <c r="B59" s="815">
        <v>10966.9889</v>
      </c>
      <c r="C59" s="815">
        <v>15788.397000000001</v>
      </c>
      <c r="D59" s="815">
        <v>18642.104199999998</v>
      </c>
      <c r="E59" s="815">
        <v>21426.215100000001</v>
      </c>
      <c r="F59" s="815">
        <v>22900.7</v>
      </c>
      <c r="G59" s="815">
        <v>28049.361800000002</v>
      </c>
      <c r="H59" s="816">
        <v>30617.1</v>
      </c>
      <c r="I59" s="816">
        <v>36355</v>
      </c>
      <c r="J59" s="816">
        <v>43022.2</v>
      </c>
      <c r="K59" s="816">
        <v>59518.7</v>
      </c>
      <c r="L59" s="816">
        <v>72941.8</v>
      </c>
      <c r="M59" s="816">
        <v>162463.1</v>
      </c>
    </row>
    <row r="60" spans="1:13" ht="12.95" customHeight="1" x14ac:dyDescent="0.2">
      <c r="A60" s="814" t="s">
        <v>897</v>
      </c>
      <c r="B60" s="815">
        <v>2.5</v>
      </c>
      <c r="C60" s="815" t="s">
        <v>33</v>
      </c>
      <c r="D60" s="815" t="s">
        <v>33</v>
      </c>
      <c r="E60" s="815" t="s">
        <v>33</v>
      </c>
      <c r="F60" s="815" t="s">
        <v>33</v>
      </c>
      <c r="G60" s="815" t="s">
        <v>33</v>
      </c>
      <c r="H60" s="816" t="s">
        <v>33</v>
      </c>
      <c r="I60" s="816" t="s">
        <v>33</v>
      </c>
      <c r="J60" s="816" t="s">
        <v>33</v>
      </c>
      <c r="K60" s="816" t="s">
        <v>33</v>
      </c>
      <c r="L60" s="816" t="s">
        <v>33</v>
      </c>
      <c r="M60" s="816" t="s">
        <v>33</v>
      </c>
    </row>
    <row r="61" spans="1:13" ht="12.95" customHeight="1" x14ac:dyDescent="0.2">
      <c r="A61" s="814" t="s">
        <v>898</v>
      </c>
      <c r="B61" s="815">
        <v>64.081900000000005</v>
      </c>
      <c r="C61" s="815">
        <v>72.503500000000003</v>
      </c>
      <c r="D61" s="815">
        <v>246.352</v>
      </c>
      <c r="E61" s="815">
        <v>236.23910000000001</v>
      </c>
      <c r="F61" s="815">
        <v>211.7</v>
      </c>
      <c r="G61" s="815">
        <v>211.63720000000001</v>
      </c>
      <c r="H61" s="816">
        <v>218.1</v>
      </c>
      <c r="I61" s="816">
        <v>219.1</v>
      </c>
      <c r="J61" s="816">
        <v>219.6</v>
      </c>
      <c r="K61" s="816">
        <v>221.3</v>
      </c>
      <c r="L61" s="816">
        <v>220.2</v>
      </c>
      <c r="M61" s="816">
        <v>220.4</v>
      </c>
    </row>
    <row r="62" spans="1:13" ht="24" x14ac:dyDescent="0.2">
      <c r="A62" s="814" t="s">
        <v>899</v>
      </c>
      <c r="B62" s="815">
        <v>608.78880000000004</v>
      </c>
      <c r="C62" s="815">
        <v>271.21940000000001</v>
      </c>
      <c r="D62" s="815">
        <v>301.04559999999998</v>
      </c>
      <c r="E62" s="815">
        <v>98.004999999999995</v>
      </c>
      <c r="F62" s="815">
        <v>635.6</v>
      </c>
      <c r="G62" s="815">
        <v>84.477699999999999</v>
      </c>
      <c r="H62" s="816">
        <v>85.6</v>
      </c>
      <c r="I62" s="816">
        <v>87.2</v>
      </c>
      <c r="J62" s="816">
        <v>89</v>
      </c>
      <c r="K62" s="816">
        <v>89.5</v>
      </c>
      <c r="L62" s="816">
        <v>91</v>
      </c>
      <c r="M62" s="816">
        <v>152.1</v>
      </c>
    </row>
    <row r="63" spans="1:13" ht="24" x14ac:dyDescent="0.2">
      <c r="A63" s="814" t="s">
        <v>900</v>
      </c>
      <c r="B63" s="815">
        <v>908.99180000000001</v>
      </c>
      <c r="C63" s="815">
        <v>715.38890000000004</v>
      </c>
      <c r="D63" s="815">
        <v>597.88499999999999</v>
      </c>
      <c r="E63" s="815">
        <v>631.1635</v>
      </c>
      <c r="F63" s="815">
        <v>811.4</v>
      </c>
      <c r="G63" s="815">
        <v>844.12780000000009</v>
      </c>
      <c r="H63" s="816">
        <v>965.1</v>
      </c>
      <c r="I63" s="816">
        <v>984.9</v>
      </c>
      <c r="J63" s="816">
        <v>993.6</v>
      </c>
      <c r="K63" s="816">
        <v>1025.7</v>
      </c>
      <c r="L63" s="816">
        <v>1006.7</v>
      </c>
      <c r="M63" s="816">
        <v>198.9</v>
      </c>
    </row>
    <row r="64" spans="1:13" ht="24" x14ac:dyDescent="0.2">
      <c r="A64" s="814" t="s">
        <v>901</v>
      </c>
      <c r="B64" s="815">
        <v>732.24549999999999</v>
      </c>
      <c r="C64" s="815">
        <v>541.84010000000001</v>
      </c>
      <c r="D64" s="815">
        <v>711.72090000000003</v>
      </c>
      <c r="E64" s="815">
        <v>513.08140000000003</v>
      </c>
      <c r="F64" s="815">
        <v>619.4</v>
      </c>
      <c r="G64" s="815">
        <v>553.83590000000004</v>
      </c>
      <c r="H64" s="816">
        <v>493.3</v>
      </c>
      <c r="I64" s="816">
        <v>478.9</v>
      </c>
      <c r="J64" s="816">
        <v>514</v>
      </c>
      <c r="K64" s="816">
        <v>627.4</v>
      </c>
      <c r="L64" s="816">
        <v>936.9</v>
      </c>
      <c r="M64" s="816">
        <v>361.2</v>
      </c>
    </row>
    <row r="65" spans="1:13" ht="12.95" customHeight="1" x14ac:dyDescent="0.2">
      <c r="A65" s="814" t="s">
        <v>902</v>
      </c>
      <c r="B65" s="815">
        <v>-9.2137999999999991</v>
      </c>
      <c r="C65" s="815">
        <v>17.113900000000001</v>
      </c>
      <c r="D65" s="815">
        <v>54.606499999999997</v>
      </c>
      <c r="E65" s="815">
        <v>102.6493</v>
      </c>
      <c r="F65" s="815">
        <v>310.2</v>
      </c>
      <c r="G65" s="815">
        <v>136.05950000000001</v>
      </c>
      <c r="H65" s="816">
        <v>178.6</v>
      </c>
      <c r="I65" s="816">
        <v>-6.9</v>
      </c>
      <c r="J65" s="816">
        <v>-124</v>
      </c>
      <c r="K65" s="816">
        <v>-79.3</v>
      </c>
      <c r="L65" s="816">
        <v>24.7</v>
      </c>
      <c r="M65" s="816">
        <v>44.5</v>
      </c>
    </row>
    <row r="66" spans="1:13" ht="12.95" customHeight="1" x14ac:dyDescent="0.2">
      <c r="A66" s="833" t="s">
        <v>903</v>
      </c>
      <c r="B66" s="815">
        <v>778.31849999999997</v>
      </c>
      <c r="C66" s="815">
        <v>1245.8301000000001</v>
      </c>
      <c r="D66" s="815">
        <v>1464.4853999999998</v>
      </c>
      <c r="E66" s="815">
        <v>1632.9603999999999</v>
      </c>
      <c r="F66" s="815">
        <v>1989.7</v>
      </c>
      <c r="G66" s="815">
        <v>2113.8021999999996</v>
      </c>
      <c r="H66" s="816">
        <v>2590</v>
      </c>
      <c r="I66" s="816">
        <v>2265.1</v>
      </c>
      <c r="J66" s="816">
        <v>2731.2</v>
      </c>
      <c r="K66" s="816">
        <v>4040.9</v>
      </c>
      <c r="L66" s="816">
        <v>4568.2</v>
      </c>
      <c r="M66" s="816">
        <v>3545.6</v>
      </c>
    </row>
    <row r="67" spans="1:13" ht="13.9" customHeight="1" x14ac:dyDescent="0.2">
      <c r="A67" s="814" t="s">
        <v>904</v>
      </c>
      <c r="B67" s="815">
        <v>7565.0338000000002</v>
      </c>
      <c r="C67" s="815">
        <v>8711.0153000000009</v>
      </c>
      <c r="D67" s="815">
        <v>8007.4404000000004</v>
      </c>
      <c r="E67" s="815">
        <v>8922.8773000000001</v>
      </c>
      <c r="F67" s="815">
        <v>10204.1</v>
      </c>
      <c r="G67" s="815">
        <v>12126.6369</v>
      </c>
      <c r="H67" s="816">
        <v>14752.9</v>
      </c>
      <c r="I67" s="816">
        <v>12702.3</v>
      </c>
      <c r="J67" s="816">
        <v>32107.5</v>
      </c>
      <c r="K67" s="816">
        <v>39335</v>
      </c>
      <c r="L67" s="816">
        <v>50306.400000000001</v>
      </c>
      <c r="M67" s="816">
        <v>58516.800000000003</v>
      </c>
    </row>
    <row r="68" spans="1:13" ht="6.75" customHeight="1" x14ac:dyDescent="0.2">
      <c r="A68" s="821"/>
      <c r="B68" s="815"/>
      <c r="C68" s="815"/>
      <c r="D68" s="815"/>
      <c r="E68" s="815"/>
      <c r="F68" s="815"/>
      <c r="G68" s="815"/>
      <c r="H68" s="816"/>
      <c r="I68" s="816"/>
      <c r="J68" s="816"/>
      <c r="K68" s="816"/>
      <c r="L68" s="816"/>
      <c r="M68" s="816"/>
    </row>
    <row r="69" spans="1:13" ht="24" x14ac:dyDescent="0.2">
      <c r="A69" s="810" t="s">
        <v>905</v>
      </c>
      <c r="B69" s="811">
        <v>133479.4987</v>
      </c>
      <c r="C69" s="811">
        <v>175609.02219999998</v>
      </c>
      <c r="D69" s="811">
        <v>175914.99</v>
      </c>
      <c r="E69" s="811">
        <v>194846.68049999996</v>
      </c>
      <c r="F69" s="811">
        <v>219983.11719999998</v>
      </c>
      <c r="G69" s="811">
        <v>247353.24889999998</v>
      </c>
      <c r="H69" s="812">
        <v>288660.09999999998</v>
      </c>
      <c r="I69" s="812">
        <v>358125.9</v>
      </c>
      <c r="J69" s="812">
        <v>480780.5</v>
      </c>
      <c r="K69" s="812">
        <v>612722</v>
      </c>
      <c r="L69" s="812">
        <v>814159</v>
      </c>
      <c r="M69" s="812">
        <v>1205166.2</v>
      </c>
    </row>
    <row r="70" spans="1:13" ht="12.95" customHeight="1" thickBot="1" x14ac:dyDescent="0.25">
      <c r="A70" s="834"/>
      <c r="B70" s="835"/>
      <c r="C70" s="835"/>
      <c r="D70" s="835"/>
      <c r="E70" s="835"/>
      <c r="F70" s="835"/>
      <c r="G70" s="835"/>
      <c r="H70" s="835"/>
      <c r="I70" s="835"/>
      <c r="J70" s="836"/>
      <c r="K70" s="836"/>
      <c r="L70" s="836"/>
      <c r="M70" s="836"/>
    </row>
    <row r="71" spans="1:13" ht="12.95" customHeight="1" x14ac:dyDescent="0.2">
      <c r="B71" s="822"/>
      <c r="C71" s="822"/>
      <c r="D71" s="822"/>
      <c r="E71" s="822"/>
      <c r="F71" s="822"/>
      <c r="G71" s="822"/>
      <c r="H71" s="822"/>
      <c r="I71" s="822"/>
      <c r="J71" s="832"/>
      <c r="K71" s="832"/>
      <c r="L71" s="832"/>
      <c r="M71" s="832"/>
    </row>
    <row r="72" spans="1:13" ht="12.95" customHeight="1" x14ac:dyDescent="0.2">
      <c r="A72" s="837" t="s">
        <v>14</v>
      </c>
      <c r="J72" s="838"/>
      <c r="K72" s="838"/>
      <c r="L72" s="838"/>
      <c r="M72" s="838"/>
    </row>
    <row r="73" spans="1:13" ht="12.95" customHeight="1" x14ac:dyDescent="0.2">
      <c r="A73" s="823" t="s">
        <v>267</v>
      </c>
      <c r="B73" s="839">
        <v>10969.4889</v>
      </c>
      <c r="C73" s="839">
        <v>15788.4</v>
      </c>
      <c r="D73" s="839">
        <v>18642.099999999999</v>
      </c>
      <c r="E73" s="839">
        <v>21426.2</v>
      </c>
      <c r="F73" s="839">
        <v>22900.7</v>
      </c>
      <c r="G73" s="839">
        <v>28049.4</v>
      </c>
      <c r="H73" s="840">
        <v>30617.1</v>
      </c>
      <c r="I73" s="840">
        <v>36355</v>
      </c>
      <c r="J73" s="840">
        <v>43022.2</v>
      </c>
      <c r="K73" s="840">
        <v>59518.7</v>
      </c>
      <c r="L73" s="840">
        <v>72941.8</v>
      </c>
      <c r="M73" s="840">
        <v>162463.1</v>
      </c>
    </row>
    <row r="74" spans="1:13" ht="12.95" customHeight="1" x14ac:dyDescent="0.2">
      <c r="A74" s="841" t="s">
        <v>906</v>
      </c>
      <c r="B74" s="839">
        <v>2.9</v>
      </c>
      <c r="C74" s="839">
        <v>1.6</v>
      </c>
      <c r="D74" s="839">
        <v>0.6</v>
      </c>
      <c r="E74" s="839">
        <v>1.3</v>
      </c>
      <c r="F74" s="839">
        <v>1.6</v>
      </c>
      <c r="G74" s="839">
        <v>1.4</v>
      </c>
      <c r="H74" s="840">
        <v>1</v>
      </c>
      <c r="I74" s="840">
        <v>1.2</v>
      </c>
      <c r="J74" s="840">
        <v>5.8</v>
      </c>
      <c r="K74" s="840">
        <v>4.8</v>
      </c>
      <c r="L74" s="840">
        <v>4.7</v>
      </c>
      <c r="M74" s="840">
        <v>3.5</v>
      </c>
    </row>
    <row r="75" spans="1:13" ht="12.95" customHeight="1" x14ac:dyDescent="0.2">
      <c r="D75" s="822"/>
    </row>
    <row r="76" spans="1:13" ht="12.95" customHeight="1" x14ac:dyDescent="0.2">
      <c r="B76" s="842"/>
      <c r="C76" s="842"/>
      <c r="D76" s="822"/>
    </row>
    <row r="77" spans="1:13" ht="12.95" customHeight="1" x14ac:dyDescent="0.2">
      <c r="D77" s="822"/>
    </row>
    <row r="78" spans="1:13" ht="12.95" customHeight="1" x14ac:dyDescent="0.2">
      <c r="D78" s="822"/>
    </row>
    <row r="79" spans="1:13" ht="12.95" customHeight="1" x14ac:dyDescent="0.2">
      <c r="D79" s="822"/>
    </row>
  </sheetData>
  <hyperlinks>
    <hyperlink ref="A1" location="Мазмуну!A1" display="МАЗМУНУНА  кайтуу" xr:uid="{00000000-0004-0000-AE00-000000000000}"/>
  </hyperlinks>
  <pageMargins left="0.98425196850393704" right="0.70866141732283472" top="0.98425196850393704" bottom="0.98425196850393704" header="0.51181102362204722" footer="0.51181102362204722"/>
  <pageSetup paperSize="9" orientation="portrait" horizontalDpi="4294967292"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A1:AX84"/>
  <sheetViews>
    <sheetView workbookViewId="0">
      <selection activeCell="M42" sqref="M42"/>
    </sheetView>
  </sheetViews>
  <sheetFormatPr defaultColWidth="7.28515625" defaultRowHeight="12.95" customHeight="1" x14ac:dyDescent="0.2"/>
  <cols>
    <col min="1" max="1" width="40.28515625" style="837" customWidth="1"/>
    <col min="2" max="2" width="9" style="804" hidden="1" customWidth="1"/>
    <col min="3" max="6" width="8.85546875" style="804" hidden="1" customWidth="1"/>
    <col min="7" max="8" width="9.5703125" style="804" hidden="1" customWidth="1"/>
    <col min="9" max="12" width="9.5703125" style="804" customWidth="1"/>
    <col min="13" max="13" width="9.140625" style="838" customWidth="1"/>
    <col min="14" max="190" width="7.28515625" style="804"/>
    <col min="191" max="191" width="0.85546875" style="804" customWidth="1"/>
    <col min="192" max="192" width="38.85546875" style="804" customWidth="1"/>
    <col min="193" max="239" width="0" style="804" hidden="1" customWidth="1"/>
    <col min="240" max="240" width="8.5703125" style="804" customWidth="1"/>
    <col min="241" max="241" width="0" style="804" hidden="1" customWidth="1"/>
    <col min="242" max="242" width="8.28515625" style="804" customWidth="1"/>
    <col min="243" max="243" width="0.5703125" style="804" customWidth="1"/>
    <col min="244" max="244" width="8.28515625" style="804" customWidth="1"/>
    <col min="245" max="245" width="0" style="804" hidden="1" customWidth="1"/>
    <col min="246" max="246" width="8.42578125" style="804" customWidth="1"/>
    <col min="247" max="247" width="0" style="804" hidden="1" customWidth="1"/>
    <col min="248" max="248" width="8.7109375" style="804" customWidth="1"/>
    <col min="249" max="446" width="7.28515625" style="804"/>
    <col min="447" max="447" width="0.85546875" style="804" customWidth="1"/>
    <col min="448" max="448" width="38.85546875" style="804" customWidth="1"/>
    <col min="449" max="495" width="0" style="804" hidden="1" customWidth="1"/>
    <col min="496" max="496" width="8.5703125" style="804" customWidth="1"/>
    <col min="497" max="497" width="0" style="804" hidden="1" customWidth="1"/>
    <col min="498" max="498" width="8.28515625" style="804" customWidth="1"/>
    <col min="499" max="499" width="0.5703125" style="804" customWidth="1"/>
    <col min="500" max="500" width="8.28515625" style="804" customWidth="1"/>
    <col min="501" max="501" width="0" style="804" hidden="1" customWidth="1"/>
    <col min="502" max="502" width="8.42578125" style="804" customWidth="1"/>
    <col min="503" max="503" width="0" style="804" hidden="1" customWidth="1"/>
    <col min="504" max="504" width="8.7109375" style="804" customWidth="1"/>
    <col min="505" max="702" width="7.28515625" style="804"/>
    <col min="703" max="703" width="0.85546875" style="804" customWidth="1"/>
    <col min="704" max="704" width="38.85546875" style="804" customWidth="1"/>
    <col min="705" max="751" width="0" style="804" hidden="1" customWidth="1"/>
    <col min="752" max="752" width="8.5703125" style="804" customWidth="1"/>
    <col min="753" max="753" width="0" style="804" hidden="1" customWidth="1"/>
    <col min="754" max="754" width="8.28515625" style="804" customWidth="1"/>
    <col min="755" max="755" width="0.5703125" style="804" customWidth="1"/>
    <col min="756" max="756" width="8.28515625" style="804" customWidth="1"/>
    <col min="757" max="757" width="0" style="804" hidden="1" customWidth="1"/>
    <col min="758" max="758" width="8.42578125" style="804" customWidth="1"/>
    <col min="759" max="759" width="0" style="804" hidden="1" customWidth="1"/>
    <col min="760" max="760" width="8.7109375" style="804" customWidth="1"/>
    <col min="761" max="958" width="7.28515625" style="804"/>
    <col min="959" max="959" width="0.85546875" style="804" customWidth="1"/>
    <col min="960" max="960" width="38.85546875" style="804" customWidth="1"/>
    <col min="961" max="1007" width="0" style="804" hidden="1" customWidth="1"/>
    <col min="1008" max="1008" width="8.5703125" style="804" customWidth="1"/>
    <col min="1009" max="1009" width="0" style="804" hidden="1" customWidth="1"/>
    <col min="1010" max="1010" width="8.28515625" style="804" customWidth="1"/>
    <col min="1011" max="1011" width="0.5703125" style="804" customWidth="1"/>
    <col min="1012" max="1012" width="8.28515625" style="804" customWidth="1"/>
    <col min="1013" max="1013" width="0" style="804" hidden="1" customWidth="1"/>
    <col min="1014" max="1014" width="8.42578125" style="804" customWidth="1"/>
    <col min="1015" max="1015" width="0" style="804" hidden="1" customWidth="1"/>
    <col min="1016" max="1016" width="8.7109375" style="804" customWidth="1"/>
    <col min="1017" max="1214" width="7.28515625" style="804"/>
    <col min="1215" max="1215" width="0.85546875" style="804" customWidth="1"/>
    <col min="1216" max="1216" width="38.85546875" style="804" customWidth="1"/>
    <col min="1217" max="1263" width="0" style="804" hidden="1" customWidth="1"/>
    <col min="1264" max="1264" width="8.5703125" style="804" customWidth="1"/>
    <col min="1265" max="1265" width="0" style="804" hidden="1" customWidth="1"/>
    <col min="1266" max="1266" width="8.28515625" style="804" customWidth="1"/>
    <col min="1267" max="1267" width="0.5703125" style="804" customWidth="1"/>
    <col min="1268" max="1268" width="8.28515625" style="804" customWidth="1"/>
    <col min="1269" max="1269" width="0" style="804" hidden="1" customWidth="1"/>
    <col min="1270" max="1270" width="8.42578125" style="804" customWidth="1"/>
    <col min="1271" max="1271" width="0" style="804" hidden="1" customWidth="1"/>
    <col min="1272" max="1272" width="8.7109375" style="804" customWidth="1"/>
    <col min="1273" max="1470" width="7.28515625" style="804"/>
    <col min="1471" max="1471" width="0.85546875" style="804" customWidth="1"/>
    <col min="1472" max="1472" width="38.85546875" style="804" customWidth="1"/>
    <col min="1473" max="1519" width="0" style="804" hidden="1" customWidth="1"/>
    <col min="1520" max="1520" width="8.5703125" style="804" customWidth="1"/>
    <col min="1521" max="1521" width="0" style="804" hidden="1" customWidth="1"/>
    <col min="1522" max="1522" width="8.28515625" style="804" customWidth="1"/>
    <col min="1523" max="1523" width="0.5703125" style="804" customWidth="1"/>
    <col min="1524" max="1524" width="8.28515625" style="804" customWidth="1"/>
    <col min="1525" max="1525" width="0" style="804" hidden="1" customWidth="1"/>
    <col min="1526" max="1526" width="8.42578125" style="804" customWidth="1"/>
    <col min="1527" max="1527" width="0" style="804" hidden="1" customWidth="1"/>
    <col min="1528" max="1528" width="8.7109375" style="804" customWidth="1"/>
    <col min="1529" max="1726" width="7.28515625" style="804"/>
    <col min="1727" max="1727" width="0.85546875" style="804" customWidth="1"/>
    <col min="1728" max="1728" width="38.85546875" style="804" customWidth="1"/>
    <col min="1729" max="1775" width="0" style="804" hidden="1" customWidth="1"/>
    <col min="1776" max="1776" width="8.5703125" style="804" customWidth="1"/>
    <col min="1777" max="1777" width="0" style="804" hidden="1" customWidth="1"/>
    <col min="1778" max="1778" width="8.28515625" style="804" customWidth="1"/>
    <col min="1779" max="1779" width="0.5703125" style="804" customWidth="1"/>
    <col min="1780" max="1780" width="8.28515625" style="804" customWidth="1"/>
    <col min="1781" max="1781" width="0" style="804" hidden="1" customWidth="1"/>
    <col min="1782" max="1782" width="8.42578125" style="804" customWidth="1"/>
    <col min="1783" max="1783" width="0" style="804" hidden="1" customWidth="1"/>
    <col min="1784" max="1784" width="8.7109375" style="804" customWidth="1"/>
    <col min="1785" max="1982" width="7.28515625" style="804"/>
    <col min="1983" max="1983" width="0.85546875" style="804" customWidth="1"/>
    <col min="1984" max="1984" width="38.85546875" style="804" customWidth="1"/>
    <col min="1985" max="2031" width="0" style="804" hidden="1" customWidth="1"/>
    <col min="2032" max="2032" width="8.5703125" style="804" customWidth="1"/>
    <col min="2033" max="2033" width="0" style="804" hidden="1" customWidth="1"/>
    <col min="2034" max="2034" width="8.28515625" style="804" customWidth="1"/>
    <col min="2035" max="2035" width="0.5703125" style="804" customWidth="1"/>
    <col min="2036" max="2036" width="8.28515625" style="804" customWidth="1"/>
    <col min="2037" max="2037" width="0" style="804" hidden="1" customWidth="1"/>
    <col min="2038" max="2038" width="8.42578125" style="804" customWidth="1"/>
    <col min="2039" max="2039" width="0" style="804" hidden="1" customWidth="1"/>
    <col min="2040" max="2040" width="8.7109375" style="804" customWidth="1"/>
    <col min="2041" max="2238" width="7.28515625" style="804"/>
    <col min="2239" max="2239" width="0.85546875" style="804" customWidth="1"/>
    <col min="2240" max="2240" width="38.85546875" style="804" customWidth="1"/>
    <col min="2241" max="2287" width="0" style="804" hidden="1" customWidth="1"/>
    <col min="2288" max="2288" width="8.5703125" style="804" customWidth="1"/>
    <col min="2289" max="2289" width="0" style="804" hidden="1" customWidth="1"/>
    <col min="2290" max="2290" width="8.28515625" style="804" customWidth="1"/>
    <col min="2291" max="2291" width="0.5703125" style="804" customWidth="1"/>
    <col min="2292" max="2292" width="8.28515625" style="804" customWidth="1"/>
    <col min="2293" max="2293" width="0" style="804" hidden="1" customWidth="1"/>
    <col min="2294" max="2294" width="8.42578125" style="804" customWidth="1"/>
    <col min="2295" max="2295" width="0" style="804" hidden="1" customWidth="1"/>
    <col min="2296" max="2296" width="8.7109375" style="804" customWidth="1"/>
    <col min="2297" max="2494" width="7.28515625" style="804"/>
    <col min="2495" max="2495" width="0.85546875" style="804" customWidth="1"/>
    <col min="2496" max="2496" width="38.85546875" style="804" customWidth="1"/>
    <col min="2497" max="2543" width="0" style="804" hidden="1" customWidth="1"/>
    <col min="2544" max="2544" width="8.5703125" style="804" customWidth="1"/>
    <col min="2545" max="2545" width="0" style="804" hidden="1" customWidth="1"/>
    <col min="2546" max="2546" width="8.28515625" style="804" customWidth="1"/>
    <col min="2547" max="2547" width="0.5703125" style="804" customWidth="1"/>
    <col min="2548" max="2548" width="8.28515625" style="804" customWidth="1"/>
    <col min="2549" max="2549" width="0" style="804" hidden="1" customWidth="1"/>
    <col min="2550" max="2550" width="8.42578125" style="804" customWidth="1"/>
    <col min="2551" max="2551" width="0" style="804" hidden="1" customWidth="1"/>
    <col min="2552" max="2552" width="8.7109375" style="804" customWidth="1"/>
    <col min="2553" max="2750" width="7.28515625" style="804"/>
    <col min="2751" max="2751" width="0.85546875" style="804" customWidth="1"/>
    <col min="2752" max="2752" width="38.85546875" style="804" customWidth="1"/>
    <col min="2753" max="2799" width="0" style="804" hidden="1" customWidth="1"/>
    <col min="2800" max="2800" width="8.5703125" style="804" customWidth="1"/>
    <col min="2801" max="2801" width="0" style="804" hidden="1" customWidth="1"/>
    <col min="2802" max="2802" width="8.28515625" style="804" customWidth="1"/>
    <col min="2803" max="2803" width="0.5703125" style="804" customWidth="1"/>
    <col min="2804" max="2804" width="8.28515625" style="804" customWidth="1"/>
    <col min="2805" max="2805" width="0" style="804" hidden="1" customWidth="1"/>
    <col min="2806" max="2806" width="8.42578125" style="804" customWidth="1"/>
    <col min="2807" max="2807" width="0" style="804" hidden="1" customWidth="1"/>
    <col min="2808" max="2808" width="8.7109375" style="804" customWidth="1"/>
    <col min="2809" max="3006" width="7.28515625" style="804"/>
    <col min="3007" max="3007" width="0.85546875" style="804" customWidth="1"/>
    <col min="3008" max="3008" width="38.85546875" style="804" customWidth="1"/>
    <col min="3009" max="3055" width="0" style="804" hidden="1" customWidth="1"/>
    <col min="3056" max="3056" width="8.5703125" style="804" customWidth="1"/>
    <col min="3057" max="3057" width="0" style="804" hidden="1" customWidth="1"/>
    <col min="3058" max="3058" width="8.28515625" style="804" customWidth="1"/>
    <col min="3059" max="3059" width="0.5703125" style="804" customWidth="1"/>
    <col min="3060" max="3060" width="8.28515625" style="804" customWidth="1"/>
    <col min="3061" max="3061" width="0" style="804" hidden="1" customWidth="1"/>
    <col min="3062" max="3062" width="8.42578125" style="804" customWidth="1"/>
    <col min="3063" max="3063" width="0" style="804" hidden="1" customWidth="1"/>
    <col min="3064" max="3064" width="8.7109375" style="804" customWidth="1"/>
    <col min="3065" max="3262" width="7.28515625" style="804"/>
    <col min="3263" max="3263" width="0.85546875" style="804" customWidth="1"/>
    <col min="3264" max="3264" width="38.85546875" style="804" customWidth="1"/>
    <col min="3265" max="3311" width="0" style="804" hidden="1" customWidth="1"/>
    <col min="3312" max="3312" width="8.5703125" style="804" customWidth="1"/>
    <col min="3313" max="3313" width="0" style="804" hidden="1" customWidth="1"/>
    <col min="3314" max="3314" width="8.28515625" style="804" customWidth="1"/>
    <col min="3315" max="3315" width="0.5703125" style="804" customWidth="1"/>
    <col min="3316" max="3316" width="8.28515625" style="804" customWidth="1"/>
    <col min="3317" max="3317" width="0" style="804" hidden="1" customWidth="1"/>
    <col min="3318" max="3318" width="8.42578125" style="804" customWidth="1"/>
    <col min="3319" max="3319" width="0" style="804" hidden="1" customWidth="1"/>
    <col min="3320" max="3320" width="8.7109375" style="804" customWidth="1"/>
    <col min="3321" max="3518" width="7.28515625" style="804"/>
    <col min="3519" max="3519" width="0.85546875" style="804" customWidth="1"/>
    <col min="3520" max="3520" width="38.85546875" style="804" customWidth="1"/>
    <col min="3521" max="3567" width="0" style="804" hidden="1" customWidth="1"/>
    <col min="3568" max="3568" width="8.5703125" style="804" customWidth="1"/>
    <col min="3569" max="3569" width="0" style="804" hidden="1" customWidth="1"/>
    <col min="3570" max="3570" width="8.28515625" style="804" customWidth="1"/>
    <col min="3571" max="3571" width="0.5703125" style="804" customWidth="1"/>
    <col min="3572" max="3572" width="8.28515625" style="804" customWidth="1"/>
    <col min="3573" max="3573" width="0" style="804" hidden="1" customWidth="1"/>
    <col min="3574" max="3574" width="8.42578125" style="804" customWidth="1"/>
    <col min="3575" max="3575" width="0" style="804" hidden="1" customWidth="1"/>
    <col min="3576" max="3576" width="8.7109375" style="804" customWidth="1"/>
    <col min="3577" max="3774" width="7.28515625" style="804"/>
    <col min="3775" max="3775" width="0.85546875" style="804" customWidth="1"/>
    <col min="3776" max="3776" width="38.85546875" style="804" customWidth="1"/>
    <col min="3777" max="3823" width="0" style="804" hidden="1" customWidth="1"/>
    <col min="3824" max="3824" width="8.5703125" style="804" customWidth="1"/>
    <col min="3825" max="3825" width="0" style="804" hidden="1" customWidth="1"/>
    <col min="3826" max="3826" width="8.28515625" style="804" customWidth="1"/>
    <col min="3827" max="3827" width="0.5703125" style="804" customWidth="1"/>
    <col min="3828" max="3828" width="8.28515625" style="804" customWidth="1"/>
    <col min="3829" max="3829" width="0" style="804" hidden="1" customWidth="1"/>
    <col min="3830" max="3830" width="8.42578125" style="804" customWidth="1"/>
    <col min="3831" max="3831" width="0" style="804" hidden="1" customWidth="1"/>
    <col min="3832" max="3832" width="8.7109375" style="804" customWidth="1"/>
    <col min="3833" max="4030" width="7.28515625" style="804"/>
    <col min="4031" max="4031" width="0.85546875" style="804" customWidth="1"/>
    <col min="4032" max="4032" width="38.85546875" style="804" customWidth="1"/>
    <col min="4033" max="4079" width="0" style="804" hidden="1" customWidth="1"/>
    <col min="4080" max="4080" width="8.5703125" style="804" customWidth="1"/>
    <col min="4081" max="4081" width="0" style="804" hidden="1" customWidth="1"/>
    <col min="4082" max="4082" width="8.28515625" style="804" customWidth="1"/>
    <col min="4083" max="4083" width="0.5703125" style="804" customWidth="1"/>
    <col min="4084" max="4084" width="8.28515625" style="804" customWidth="1"/>
    <col min="4085" max="4085" width="0" style="804" hidden="1" customWidth="1"/>
    <col min="4086" max="4086" width="8.42578125" style="804" customWidth="1"/>
    <col min="4087" max="4087" width="0" style="804" hidden="1" customWidth="1"/>
    <col min="4088" max="4088" width="8.7109375" style="804" customWidth="1"/>
    <col min="4089" max="4286" width="7.28515625" style="804"/>
    <col min="4287" max="4287" width="0.85546875" style="804" customWidth="1"/>
    <col min="4288" max="4288" width="38.85546875" style="804" customWidth="1"/>
    <col min="4289" max="4335" width="0" style="804" hidden="1" customWidth="1"/>
    <col min="4336" max="4336" width="8.5703125" style="804" customWidth="1"/>
    <col min="4337" max="4337" width="0" style="804" hidden="1" customWidth="1"/>
    <col min="4338" max="4338" width="8.28515625" style="804" customWidth="1"/>
    <col min="4339" max="4339" width="0.5703125" style="804" customWidth="1"/>
    <col min="4340" max="4340" width="8.28515625" style="804" customWidth="1"/>
    <col min="4341" max="4341" width="0" style="804" hidden="1" customWidth="1"/>
    <col min="4342" max="4342" width="8.42578125" style="804" customWidth="1"/>
    <col min="4343" max="4343" width="0" style="804" hidden="1" customWidth="1"/>
    <col min="4344" max="4344" width="8.7109375" style="804" customWidth="1"/>
    <col min="4345" max="4542" width="7.28515625" style="804"/>
    <col min="4543" max="4543" width="0.85546875" style="804" customWidth="1"/>
    <col min="4544" max="4544" width="38.85546875" style="804" customWidth="1"/>
    <col min="4545" max="4591" width="0" style="804" hidden="1" customWidth="1"/>
    <col min="4592" max="4592" width="8.5703125" style="804" customWidth="1"/>
    <col min="4593" max="4593" width="0" style="804" hidden="1" customWidth="1"/>
    <col min="4594" max="4594" width="8.28515625" style="804" customWidth="1"/>
    <col min="4595" max="4595" width="0.5703125" style="804" customWidth="1"/>
    <col min="4596" max="4596" width="8.28515625" style="804" customWidth="1"/>
    <col min="4597" max="4597" width="0" style="804" hidden="1" customWidth="1"/>
    <col min="4598" max="4598" width="8.42578125" style="804" customWidth="1"/>
    <col min="4599" max="4599" width="0" style="804" hidden="1" customWidth="1"/>
    <col min="4600" max="4600" width="8.7109375" style="804" customWidth="1"/>
    <col min="4601" max="4798" width="7.28515625" style="804"/>
    <col min="4799" max="4799" width="0.85546875" style="804" customWidth="1"/>
    <col min="4800" max="4800" width="38.85546875" style="804" customWidth="1"/>
    <col min="4801" max="4847" width="0" style="804" hidden="1" customWidth="1"/>
    <col min="4848" max="4848" width="8.5703125" style="804" customWidth="1"/>
    <col min="4849" max="4849" width="0" style="804" hidden="1" customWidth="1"/>
    <col min="4850" max="4850" width="8.28515625" style="804" customWidth="1"/>
    <col min="4851" max="4851" width="0.5703125" style="804" customWidth="1"/>
    <col min="4852" max="4852" width="8.28515625" style="804" customWidth="1"/>
    <col min="4853" max="4853" width="0" style="804" hidden="1" customWidth="1"/>
    <col min="4854" max="4854" width="8.42578125" style="804" customWidth="1"/>
    <col min="4855" max="4855" width="0" style="804" hidden="1" customWidth="1"/>
    <col min="4856" max="4856" width="8.7109375" style="804" customWidth="1"/>
    <col min="4857" max="5054" width="7.28515625" style="804"/>
    <col min="5055" max="5055" width="0.85546875" style="804" customWidth="1"/>
    <col min="5056" max="5056" width="38.85546875" style="804" customWidth="1"/>
    <col min="5057" max="5103" width="0" style="804" hidden="1" customWidth="1"/>
    <col min="5104" max="5104" width="8.5703125" style="804" customWidth="1"/>
    <col min="5105" max="5105" width="0" style="804" hidden="1" customWidth="1"/>
    <col min="5106" max="5106" width="8.28515625" style="804" customWidth="1"/>
    <col min="5107" max="5107" width="0.5703125" style="804" customWidth="1"/>
    <col min="5108" max="5108" width="8.28515625" style="804" customWidth="1"/>
    <col min="5109" max="5109" width="0" style="804" hidden="1" customWidth="1"/>
    <col min="5110" max="5110" width="8.42578125" style="804" customWidth="1"/>
    <col min="5111" max="5111" width="0" style="804" hidden="1" customWidth="1"/>
    <col min="5112" max="5112" width="8.7109375" style="804" customWidth="1"/>
    <col min="5113" max="5310" width="7.28515625" style="804"/>
    <col min="5311" max="5311" width="0.85546875" style="804" customWidth="1"/>
    <col min="5312" max="5312" width="38.85546875" style="804" customWidth="1"/>
    <col min="5313" max="5359" width="0" style="804" hidden="1" customWidth="1"/>
    <col min="5360" max="5360" width="8.5703125" style="804" customWidth="1"/>
    <col min="5361" max="5361" width="0" style="804" hidden="1" customWidth="1"/>
    <col min="5362" max="5362" width="8.28515625" style="804" customWidth="1"/>
    <col min="5363" max="5363" width="0.5703125" style="804" customWidth="1"/>
    <col min="5364" max="5364" width="8.28515625" style="804" customWidth="1"/>
    <col min="5365" max="5365" width="0" style="804" hidden="1" customWidth="1"/>
    <col min="5366" max="5366" width="8.42578125" style="804" customWidth="1"/>
    <col min="5367" max="5367" width="0" style="804" hidden="1" customWidth="1"/>
    <col min="5368" max="5368" width="8.7109375" style="804" customWidth="1"/>
    <col min="5369" max="5566" width="7.28515625" style="804"/>
    <col min="5567" max="5567" width="0.85546875" style="804" customWidth="1"/>
    <col min="5568" max="5568" width="38.85546875" style="804" customWidth="1"/>
    <col min="5569" max="5615" width="0" style="804" hidden="1" customWidth="1"/>
    <col min="5616" max="5616" width="8.5703125" style="804" customWidth="1"/>
    <col min="5617" max="5617" width="0" style="804" hidden="1" customWidth="1"/>
    <col min="5618" max="5618" width="8.28515625" style="804" customWidth="1"/>
    <col min="5619" max="5619" width="0.5703125" style="804" customWidth="1"/>
    <col min="5620" max="5620" width="8.28515625" style="804" customWidth="1"/>
    <col min="5621" max="5621" width="0" style="804" hidden="1" customWidth="1"/>
    <col min="5622" max="5622" width="8.42578125" style="804" customWidth="1"/>
    <col min="5623" max="5623" width="0" style="804" hidden="1" customWidth="1"/>
    <col min="5624" max="5624" width="8.7109375" style="804" customWidth="1"/>
    <col min="5625" max="5822" width="7.28515625" style="804"/>
    <col min="5823" max="5823" width="0.85546875" style="804" customWidth="1"/>
    <col min="5824" max="5824" width="38.85546875" style="804" customWidth="1"/>
    <col min="5825" max="5871" width="0" style="804" hidden="1" customWidth="1"/>
    <col min="5872" max="5872" width="8.5703125" style="804" customWidth="1"/>
    <col min="5873" max="5873" width="0" style="804" hidden="1" customWidth="1"/>
    <col min="5874" max="5874" width="8.28515625" style="804" customWidth="1"/>
    <col min="5875" max="5875" width="0.5703125" style="804" customWidth="1"/>
    <col min="5876" max="5876" width="8.28515625" style="804" customWidth="1"/>
    <col min="5877" max="5877" width="0" style="804" hidden="1" customWidth="1"/>
    <col min="5878" max="5878" width="8.42578125" style="804" customWidth="1"/>
    <col min="5879" max="5879" width="0" style="804" hidden="1" customWidth="1"/>
    <col min="5880" max="5880" width="8.7109375" style="804" customWidth="1"/>
    <col min="5881" max="6078" width="7.28515625" style="804"/>
    <col min="6079" max="6079" width="0.85546875" style="804" customWidth="1"/>
    <col min="6080" max="6080" width="38.85546875" style="804" customWidth="1"/>
    <col min="6081" max="6127" width="0" style="804" hidden="1" customWidth="1"/>
    <col min="6128" max="6128" width="8.5703125" style="804" customWidth="1"/>
    <col min="6129" max="6129" width="0" style="804" hidden="1" customWidth="1"/>
    <col min="6130" max="6130" width="8.28515625" style="804" customWidth="1"/>
    <col min="6131" max="6131" width="0.5703125" style="804" customWidth="1"/>
    <col min="6132" max="6132" width="8.28515625" style="804" customWidth="1"/>
    <col min="6133" max="6133" width="0" style="804" hidden="1" customWidth="1"/>
    <col min="6134" max="6134" width="8.42578125" style="804" customWidth="1"/>
    <col min="6135" max="6135" width="0" style="804" hidden="1" customWidth="1"/>
    <col min="6136" max="6136" width="8.7109375" style="804" customWidth="1"/>
    <col min="6137" max="6334" width="7.28515625" style="804"/>
    <col min="6335" max="6335" width="0.85546875" style="804" customWidth="1"/>
    <col min="6336" max="6336" width="38.85546875" style="804" customWidth="1"/>
    <col min="6337" max="6383" width="0" style="804" hidden="1" customWidth="1"/>
    <col min="6384" max="6384" width="8.5703125" style="804" customWidth="1"/>
    <col min="6385" max="6385" width="0" style="804" hidden="1" customWidth="1"/>
    <col min="6386" max="6386" width="8.28515625" style="804" customWidth="1"/>
    <col min="6387" max="6387" width="0.5703125" style="804" customWidth="1"/>
    <col min="6388" max="6388" width="8.28515625" style="804" customWidth="1"/>
    <col min="6389" max="6389" width="0" style="804" hidden="1" customWidth="1"/>
    <col min="6390" max="6390" width="8.42578125" style="804" customWidth="1"/>
    <col min="6391" max="6391" width="0" style="804" hidden="1" customWidth="1"/>
    <col min="6392" max="6392" width="8.7109375" style="804" customWidth="1"/>
    <col min="6393" max="6590" width="7.28515625" style="804"/>
    <col min="6591" max="6591" width="0.85546875" style="804" customWidth="1"/>
    <col min="6592" max="6592" width="38.85546875" style="804" customWidth="1"/>
    <col min="6593" max="6639" width="0" style="804" hidden="1" customWidth="1"/>
    <col min="6640" max="6640" width="8.5703125" style="804" customWidth="1"/>
    <col min="6641" max="6641" width="0" style="804" hidden="1" customWidth="1"/>
    <col min="6642" max="6642" width="8.28515625" style="804" customWidth="1"/>
    <col min="6643" max="6643" width="0.5703125" style="804" customWidth="1"/>
    <col min="6644" max="6644" width="8.28515625" style="804" customWidth="1"/>
    <col min="6645" max="6645" width="0" style="804" hidden="1" customWidth="1"/>
    <col min="6646" max="6646" width="8.42578125" style="804" customWidth="1"/>
    <col min="6647" max="6647" width="0" style="804" hidden="1" customWidth="1"/>
    <col min="6648" max="6648" width="8.7109375" style="804" customWidth="1"/>
    <col min="6649" max="6846" width="7.28515625" style="804"/>
    <col min="6847" max="6847" width="0.85546875" style="804" customWidth="1"/>
    <col min="6848" max="6848" width="38.85546875" style="804" customWidth="1"/>
    <col min="6849" max="6895" width="0" style="804" hidden="1" customWidth="1"/>
    <col min="6896" max="6896" width="8.5703125" style="804" customWidth="1"/>
    <col min="6897" max="6897" width="0" style="804" hidden="1" customWidth="1"/>
    <col min="6898" max="6898" width="8.28515625" style="804" customWidth="1"/>
    <col min="6899" max="6899" width="0.5703125" style="804" customWidth="1"/>
    <col min="6900" max="6900" width="8.28515625" style="804" customWidth="1"/>
    <col min="6901" max="6901" width="0" style="804" hidden="1" customWidth="1"/>
    <col min="6902" max="6902" width="8.42578125" style="804" customWidth="1"/>
    <col min="6903" max="6903" width="0" style="804" hidden="1" customWidth="1"/>
    <col min="6904" max="6904" width="8.7109375" style="804" customWidth="1"/>
    <col min="6905" max="7102" width="7.28515625" style="804"/>
    <col min="7103" max="7103" width="0.85546875" style="804" customWidth="1"/>
    <col min="7104" max="7104" width="38.85546875" style="804" customWidth="1"/>
    <col min="7105" max="7151" width="0" style="804" hidden="1" customWidth="1"/>
    <col min="7152" max="7152" width="8.5703125" style="804" customWidth="1"/>
    <col min="7153" max="7153" width="0" style="804" hidden="1" customWidth="1"/>
    <col min="7154" max="7154" width="8.28515625" style="804" customWidth="1"/>
    <col min="7155" max="7155" width="0.5703125" style="804" customWidth="1"/>
    <col min="7156" max="7156" width="8.28515625" style="804" customWidth="1"/>
    <col min="7157" max="7157" width="0" style="804" hidden="1" customWidth="1"/>
    <col min="7158" max="7158" width="8.42578125" style="804" customWidth="1"/>
    <col min="7159" max="7159" width="0" style="804" hidden="1" customWidth="1"/>
    <col min="7160" max="7160" width="8.7109375" style="804" customWidth="1"/>
    <col min="7161" max="7358" width="7.28515625" style="804"/>
    <col min="7359" max="7359" width="0.85546875" style="804" customWidth="1"/>
    <col min="7360" max="7360" width="38.85546875" style="804" customWidth="1"/>
    <col min="7361" max="7407" width="0" style="804" hidden="1" customWidth="1"/>
    <col min="7408" max="7408" width="8.5703125" style="804" customWidth="1"/>
    <col min="7409" max="7409" width="0" style="804" hidden="1" customWidth="1"/>
    <col min="7410" max="7410" width="8.28515625" style="804" customWidth="1"/>
    <col min="7411" max="7411" width="0.5703125" style="804" customWidth="1"/>
    <col min="7412" max="7412" width="8.28515625" style="804" customWidth="1"/>
    <col min="7413" max="7413" width="0" style="804" hidden="1" customWidth="1"/>
    <col min="7414" max="7414" width="8.42578125" style="804" customWidth="1"/>
    <col min="7415" max="7415" width="0" style="804" hidden="1" customWidth="1"/>
    <col min="7416" max="7416" width="8.7109375" style="804" customWidth="1"/>
    <col min="7417" max="7614" width="7.28515625" style="804"/>
    <col min="7615" max="7615" width="0.85546875" style="804" customWidth="1"/>
    <col min="7616" max="7616" width="38.85546875" style="804" customWidth="1"/>
    <col min="7617" max="7663" width="0" style="804" hidden="1" customWidth="1"/>
    <col min="7664" max="7664" width="8.5703125" style="804" customWidth="1"/>
    <col min="7665" max="7665" width="0" style="804" hidden="1" customWidth="1"/>
    <col min="7666" max="7666" width="8.28515625" style="804" customWidth="1"/>
    <col min="7667" max="7667" width="0.5703125" style="804" customWidth="1"/>
    <col min="7668" max="7668" width="8.28515625" style="804" customWidth="1"/>
    <col min="7669" max="7669" width="0" style="804" hidden="1" customWidth="1"/>
    <col min="7670" max="7670" width="8.42578125" style="804" customWidth="1"/>
    <col min="7671" max="7671" width="0" style="804" hidden="1" customWidth="1"/>
    <col min="7672" max="7672" width="8.7109375" style="804" customWidth="1"/>
    <col min="7673" max="7870" width="7.28515625" style="804"/>
    <col min="7871" max="7871" width="0.85546875" style="804" customWidth="1"/>
    <col min="7872" max="7872" width="38.85546875" style="804" customWidth="1"/>
    <col min="7873" max="7919" width="0" style="804" hidden="1" customWidth="1"/>
    <col min="7920" max="7920" width="8.5703125" style="804" customWidth="1"/>
    <col min="7921" max="7921" width="0" style="804" hidden="1" customWidth="1"/>
    <col min="7922" max="7922" width="8.28515625" style="804" customWidth="1"/>
    <col min="7923" max="7923" width="0.5703125" style="804" customWidth="1"/>
    <col min="7924" max="7924" width="8.28515625" style="804" customWidth="1"/>
    <col min="7925" max="7925" width="0" style="804" hidden="1" customWidth="1"/>
    <col min="7926" max="7926" width="8.42578125" style="804" customWidth="1"/>
    <col min="7927" max="7927" width="0" style="804" hidden="1" customWidth="1"/>
    <col min="7928" max="7928" width="8.7109375" style="804" customWidth="1"/>
    <col min="7929" max="8126" width="7.28515625" style="804"/>
    <col min="8127" max="8127" width="0.85546875" style="804" customWidth="1"/>
    <col min="8128" max="8128" width="38.85546875" style="804" customWidth="1"/>
    <col min="8129" max="8175" width="0" style="804" hidden="1" customWidth="1"/>
    <col min="8176" max="8176" width="8.5703125" style="804" customWidth="1"/>
    <col min="8177" max="8177" width="0" style="804" hidden="1" customWidth="1"/>
    <col min="8178" max="8178" width="8.28515625" style="804" customWidth="1"/>
    <col min="8179" max="8179" width="0.5703125" style="804" customWidth="1"/>
    <col min="8180" max="8180" width="8.28515625" style="804" customWidth="1"/>
    <col min="8181" max="8181" width="0" style="804" hidden="1" customWidth="1"/>
    <col min="8182" max="8182" width="8.42578125" style="804" customWidth="1"/>
    <col min="8183" max="8183" width="0" style="804" hidden="1" customWidth="1"/>
    <col min="8184" max="8184" width="8.7109375" style="804" customWidth="1"/>
    <col min="8185" max="8382" width="7.28515625" style="804"/>
    <col min="8383" max="8383" width="0.85546875" style="804" customWidth="1"/>
    <col min="8384" max="8384" width="38.85546875" style="804" customWidth="1"/>
    <col min="8385" max="8431" width="0" style="804" hidden="1" customWidth="1"/>
    <col min="8432" max="8432" width="8.5703125" style="804" customWidth="1"/>
    <col min="8433" max="8433" width="0" style="804" hidden="1" customWidth="1"/>
    <col min="8434" max="8434" width="8.28515625" style="804" customWidth="1"/>
    <col min="8435" max="8435" width="0.5703125" style="804" customWidth="1"/>
    <col min="8436" max="8436" width="8.28515625" style="804" customWidth="1"/>
    <col min="8437" max="8437" width="0" style="804" hidden="1" customWidth="1"/>
    <col min="8438" max="8438" width="8.42578125" style="804" customWidth="1"/>
    <col min="8439" max="8439" width="0" style="804" hidden="1" customWidth="1"/>
    <col min="8440" max="8440" width="8.7109375" style="804" customWidth="1"/>
    <col min="8441" max="8638" width="7.28515625" style="804"/>
    <col min="8639" max="8639" width="0.85546875" style="804" customWidth="1"/>
    <col min="8640" max="8640" width="38.85546875" style="804" customWidth="1"/>
    <col min="8641" max="8687" width="0" style="804" hidden="1" customWidth="1"/>
    <col min="8688" max="8688" width="8.5703125" style="804" customWidth="1"/>
    <col min="8689" max="8689" width="0" style="804" hidden="1" customWidth="1"/>
    <col min="8690" max="8690" width="8.28515625" style="804" customWidth="1"/>
    <col min="8691" max="8691" width="0.5703125" style="804" customWidth="1"/>
    <col min="8692" max="8692" width="8.28515625" style="804" customWidth="1"/>
    <col min="8693" max="8693" width="0" style="804" hidden="1" customWidth="1"/>
    <col min="8694" max="8694" width="8.42578125" style="804" customWidth="1"/>
    <col min="8695" max="8695" width="0" style="804" hidden="1" customWidth="1"/>
    <col min="8696" max="8696" width="8.7109375" style="804" customWidth="1"/>
    <col min="8697" max="8894" width="7.28515625" style="804"/>
    <col min="8895" max="8895" width="0.85546875" style="804" customWidth="1"/>
    <col min="8896" max="8896" width="38.85546875" style="804" customWidth="1"/>
    <col min="8897" max="8943" width="0" style="804" hidden="1" customWidth="1"/>
    <col min="8944" max="8944" width="8.5703125" style="804" customWidth="1"/>
    <col min="8945" max="8945" width="0" style="804" hidden="1" customWidth="1"/>
    <col min="8946" max="8946" width="8.28515625" style="804" customWidth="1"/>
    <col min="8947" max="8947" width="0.5703125" style="804" customWidth="1"/>
    <col min="8948" max="8948" width="8.28515625" style="804" customWidth="1"/>
    <col min="8949" max="8949" width="0" style="804" hidden="1" customWidth="1"/>
    <col min="8950" max="8950" width="8.42578125" style="804" customWidth="1"/>
    <col min="8951" max="8951" width="0" style="804" hidden="1" customWidth="1"/>
    <col min="8952" max="8952" width="8.7109375" style="804" customWidth="1"/>
    <col min="8953" max="9150" width="7.28515625" style="804"/>
    <col min="9151" max="9151" width="0.85546875" style="804" customWidth="1"/>
    <col min="9152" max="9152" width="38.85546875" style="804" customWidth="1"/>
    <col min="9153" max="9199" width="0" style="804" hidden="1" customWidth="1"/>
    <col min="9200" max="9200" width="8.5703125" style="804" customWidth="1"/>
    <col min="9201" max="9201" width="0" style="804" hidden="1" customWidth="1"/>
    <col min="9202" max="9202" width="8.28515625" style="804" customWidth="1"/>
    <col min="9203" max="9203" width="0.5703125" style="804" customWidth="1"/>
    <col min="9204" max="9204" width="8.28515625" style="804" customWidth="1"/>
    <col min="9205" max="9205" width="0" style="804" hidden="1" customWidth="1"/>
    <col min="9206" max="9206" width="8.42578125" style="804" customWidth="1"/>
    <col min="9207" max="9207" width="0" style="804" hidden="1" customWidth="1"/>
    <col min="9208" max="9208" width="8.7109375" style="804" customWidth="1"/>
    <col min="9209" max="9406" width="7.28515625" style="804"/>
    <col min="9407" max="9407" width="0.85546875" style="804" customWidth="1"/>
    <col min="9408" max="9408" width="38.85546875" style="804" customWidth="1"/>
    <col min="9409" max="9455" width="0" style="804" hidden="1" customWidth="1"/>
    <col min="9456" max="9456" width="8.5703125" style="804" customWidth="1"/>
    <col min="9457" max="9457" width="0" style="804" hidden="1" customWidth="1"/>
    <col min="9458" max="9458" width="8.28515625" style="804" customWidth="1"/>
    <col min="9459" max="9459" width="0.5703125" style="804" customWidth="1"/>
    <col min="9460" max="9460" width="8.28515625" style="804" customWidth="1"/>
    <col min="9461" max="9461" width="0" style="804" hidden="1" customWidth="1"/>
    <col min="9462" max="9462" width="8.42578125" style="804" customWidth="1"/>
    <col min="9463" max="9463" width="0" style="804" hidden="1" customWidth="1"/>
    <col min="9464" max="9464" width="8.7109375" style="804" customWidth="1"/>
    <col min="9465" max="9662" width="7.28515625" style="804"/>
    <col min="9663" max="9663" width="0.85546875" style="804" customWidth="1"/>
    <col min="9664" max="9664" width="38.85546875" style="804" customWidth="1"/>
    <col min="9665" max="9711" width="0" style="804" hidden="1" customWidth="1"/>
    <col min="9712" max="9712" width="8.5703125" style="804" customWidth="1"/>
    <col min="9713" max="9713" width="0" style="804" hidden="1" customWidth="1"/>
    <col min="9714" max="9714" width="8.28515625" style="804" customWidth="1"/>
    <col min="9715" max="9715" width="0.5703125" style="804" customWidth="1"/>
    <col min="9716" max="9716" width="8.28515625" style="804" customWidth="1"/>
    <col min="9717" max="9717" width="0" style="804" hidden="1" customWidth="1"/>
    <col min="9718" max="9718" width="8.42578125" style="804" customWidth="1"/>
    <col min="9719" max="9719" width="0" style="804" hidden="1" customWidth="1"/>
    <col min="9720" max="9720" width="8.7109375" style="804" customWidth="1"/>
    <col min="9721" max="9918" width="7.28515625" style="804"/>
    <col min="9919" max="9919" width="0.85546875" style="804" customWidth="1"/>
    <col min="9920" max="9920" width="38.85546875" style="804" customWidth="1"/>
    <col min="9921" max="9967" width="0" style="804" hidden="1" customWidth="1"/>
    <col min="9968" max="9968" width="8.5703125" style="804" customWidth="1"/>
    <col min="9969" max="9969" width="0" style="804" hidden="1" customWidth="1"/>
    <col min="9970" max="9970" width="8.28515625" style="804" customWidth="1"/>
    <col min="9971" max="9971" width="0.5703125" style="804" customWidth="1"/>
    <col min="9972" max="9972" width="8.28515625" style="804" customWidth="1"/>
    <col min="9973" max="9973" width="0" style="804" hidden="1" customWidth="1"/>
    <col min="9974" max="9974" width="8.42578125" style="804" customWidth="1"/>
    <col min="9975" max="9975" width="0" style="804" hidden="1" customWidth="1"/>
    <col min="9976" max="9976" width="8.7109375" style="804" customWidth="1"/>
    <col min="9977" max="10174" width="7.28515625" style="804"/>
    <col min="10175" max="10175" width="0.85546875" style="804" customWidth="1"/>
    <col min="10176" max="10176" width="38.85546875" style="804" customWidth="1"/>
    <col min="10177" max="10223" width="0" style="804" hidden="1" customWidth="1"/>
    <col min="10224" max="10224" width="8.5703125" style="804" customWidth="1"/>
    <col min="10225" max="10225" width="0" style="804" hidden="1" customWidth="1"/>
    <col min="10226" max="10226" width="8.28515625" style="804" customWidth="1"/>
    <col min="10227" max="10227" width="0.5703125" style="804" customWidth="1"/>
    <col min="10228" max="10228" width="8.28515625" style="804" customWidth="1"/>
    <col min="10229" max="10229" width="0" style="804" hidden="1" customWidth="1"/>
    <col min="10230" max="10230" width="8.42578125" style="804" customWidth="1"/>
    <col min="10231" max="10231" width="0" style="804" hidden="1" customWidth="1"/>
    <col min="10232" max="10232" width="8.7109375" style="804" customWidth="1"/>
    <col min="10233" max="10430" width="7.28515625" style="804"/>
    <col min="10431" max="10431" width="0.85546875" style="804" customWidth="1"/>
    <col min="10432" max="10432" width="38.85546875" style="804" customWidth="1"/>
    <col min="10433" max="10479" width="0" style="804" hidden="1" customWidth="1"/>
    <col min="10480" max="10480" width="8.5703125" style="804" customWidth="1"/>
    <col min="10481" max="10481" width="0" style="804" hidden="1" customWidth="1"/>
    <col min="10482" max="10482" width="8.28515625" style="804" customWidth="1"/>
    <col min="10483" max="10483" width="0.5703125" style="804" customWidth="1"/>
    <col min="10484" max="10484" width="8.28515625" style="804" customWidth="1"/>
    <col min="10485" max="10485" width="0" style="804" hidden="1" customWidth="1"/>
    <col min="10486" max="10486" width="8.42578125" style="804" customWidth="1"/>
    <col min="10487" max="10487" width="0" style="804" hidden="1" customWidth="1"/>
    <col min="10488" max="10488" width="8.7109375" style="804" customWidth="1"/>
    <col min="10489" max="10686" width="7.28515625" style="804"/>
    <col min="10687" max="10687" width="0.85546875" style="804" customWidth="1"/>
    <col min="10688" max="10688" width="38.85546875" style="804" customWidth="1"/>
    <col min="10689" max="10735" width="0" style="804" hidden="1" customWidth="1"/>
    <col min="10736" max="10736" width="8.5703125" style="804" customWidth="1"/>
    <col min="10737" max="10737" width="0" style="804" hidden="1" customWidth="1"/>
    <col min="10738" max="10738" width="8.28515625" style="804" customWidth="1"/>
    <col min="10739" max="10739" width="0.5703125" style="804" customWidth="1"/>
    <col min="10740" max="10740" width="8.28515625" style="804" customWidth="1"/>
    <col min="10741" max="10741" width="0" style="804" hidden="1" customWidth="1"/>
    <col min="10742" max="10742" width="8.42578125" style="804" customWidth="1"/>
    <col min="10743" max="10743" width="0" style="804" hidden="1" customWidth="1"/>
    <col min="10744" max="10744" width="8.7109375" style="804" customWidth="1"/>
    <col min="10745" max="10942" width="7.28515625" style="804"/>
    <col min="10943" max="10943" width="0.85546875" style="804" customWidth="1"/>
    <col min="10944" max="10944" width="38.85546875" style="804" customWidth="1"/>
    <col min="10945" max="10991" width="0" style="804" hidden="1" customWidth="1"/>
    <col min="10992" max="10992" width="8.5703125" style="804" customWidth="1"/>
    <col min="10993" max="10993" width="0" style="804" hidden="1" customWidth="1"/>
    <col min="10994" max="10994" width="8.28515625" style="804" customWidth="1"/>
    <col min="10995" max="10995" width="0.5703125" style="804" customWidth="1"/>
    <col min="10996" max="10996" width="8.28515625" style="804" customWidth="1"/>
    <col min="10997" max="10997" width="0" style="804" hidden="1" customWidth="1"/>
    <col min="10998" max="10998" width="8.42578125" style="804" customWidth="1"/>
    <col min="10999" max="10999" width="0" style="804" hidden="1" customWidth="1"/>
    <col min="11000" max="11000" width="8.7109375" style="804" customWidth="1"/>
    <col min="11001" max="11198" width="7.28515625" style="804"/>
    <col min="11199" max="11199" width="0.85546875" style="804" customWidth="1"/>
    <col min="11200" max="11200" width="38.85546875" style="804" customWidth="1"/>
    <col min="11201" max="11247" width="0" style="804" hidden="1" customWidth="1"/>
    <col min="11248" max="11248" width="8.5703125" style="804" customWidth="1"/>
    <col min="11249" max="11249" width="0" style="804" hidden="1" customWidth="1"/>
    <col min="11250" max="11250" width="8.28515625" style="804" customWidth="1"/>
    <col min="11251" max="11251" width="0.5703125" style="804" customWidth="1"/>
    <col min="11252" max="11252" width="8.28515625" style="804" customWidth="1"/>
    <col min="11253" max="11253" width="0" style="804" hidden="1" customWidth="1"/>
    <col min="11254" max="11254" width="8.42578125" style="804" customWidth="1"/>
    <col min="11255" max="11255" width="0" style="804" hidden="1" customWidth="1"/>
    <col min="11256" max="11256" width="8.7109375" style="804" customWidth="1"/>
    <col min="11257" max="11454" width="7.28515625" style="804"/>
    <col min="11455" max="11455" width="0.85546875" style="804" customWidth="1"/>
    <col min="11456" max="11456" width="38.85546875" style="804" customWidth="1"/>
    <col min="11457" max="11503" width="0" style="804" hidden="1" customWidth="1"/>
    <col min="11504" max="11504" width="8.5703125" style="804" customWidth="1"/>
    <col min="11505" max="11505" width="0" style="804" hidden="1" customWidth="1"/>
    <col min="11506" max="11506" width="8.28515625" style="804" customWidth="1"/>
    <col min="11507" max="11507" width="0.5703125" style="804" customWidth="1"/>
    <col min="11508" max="11508" width="8.28515625" style="804" customWidth="1"/>
    <col min="11509" max="11509" width="0" style="804" hidden="1" customWidth="1"/>
    <col min="11510" max="11510" width="8.42578125" style="804" customWidth="1"/>
    <col min="11511" max="11511" width="0" style="804" hidden="1" customWidth="1"/>
    <col min="11512" max="11512" width="8.7109375" style="804" customWidth="1"/>
    <col min="11513" max="11710" width="7.28515625" style="804"/>
    <col min="11711" max="11711" width="0.85546875" style="804" customWidth="1"/>
    <col min="11712" max="11712" width="38.85546875" style="804" customWidth="1"/>
    <col min="11713" max="11759" width="0" style="804" hidden="1" customWidth="1"/>
    <col min="11760" max="11760" width="8.5703125" style="804" customWidth="1"/>
    <col min="11761" max="11761" width="0" style="804" hidden="1" customWidth="1"/>
    <col min="11762" max="11762" width="8.28515625" style="804" customWidth="1"/>
    <col min="11763" max="11763" width="0.5703125" style="804" customWidth="1"/>
    <col min="11764" max="11764" width="8.28515625" style="804" customWidth="1"/>
    <col min="11765" max="11765" width="0" style="804" hidden="1" customWidth="1"/>
    <col min="11766" max="11766" width="8.42578125" style="804" customWidth="1"/>
    <col min="11767" max="11767" width="0" style="804" hidden="1" customWidth="1"/>
    <col min="11768" max="11768" width="8.7109375" style="804" customWidth="1"/>
    <col min="11769" max="11966" width="7.28515625" style="804"/>
    <col min="11967" max="11967" width="0.85546875" style="804" customWidth="1"/>
    <col min="11968" max="11968" width="38.85546875" style="804" customWidth="1"/>
    <col min="11969" max="12015" width="0" style="804" hidden="1" customWidth="1"/>
    <col min="12016" max="12016" width="8.5703125" style="804" customWidth="1"/>
    <col min="12017" max="12017" width="0" style="804" hidden="1" customWidth="1"/>
    <col min="12018" max="12018" width="8.28515625" style="804" customWidth="1"/>
    <col min="12019" max="12019" width="0.5703125" style="804" customWidth="1"/>
    <col min="12020" max="12020" width="8.28515625" style="804" customWidth="1"/>
    <col min="12021" max="12021" width="0" style="804" hidden="1" customWidth="1"/>
    <col min="12022" max="12022" width="8.42578125" style="804" customWidth="1"/>
    <col min="12023" max="12023" width="0" style="804" hidden="1" customWidth="1"/>
    <col min="12024" max="12024" width="8.7109375" style="804" customWidth="1"/>
    <col min="12025" max="12222" width="7.28515625" style="804"/>
    <col min="12223" max="12223" width="0.85546875" style="804" customWidth="1"/>
    <col min="12224" max="12224" width="38.85546875" style="804" customWidth="1"/>
    <col min="12225" max="12271" width="0" style="804" hidden="1" customWidth="1"/>
    <col min="12272" max="12272" width="8.5703125" style="804" customWidth="1"/>
    <col min="12273" max="12273" width="0" style="804" hidden="1" customWidth="1"/>
    <col min="12274" max="12274" width="8.28515625" style="804" customWidth="1"/>
    <col min="12275" max="12275" width="0.5703125" style="804" customWidth="1"/>
    <col min="12276" max="12276" width="8.28515625" style="804" customWidth="1"/>
    <col min="12277" max="12277" width="0" style="804" hidden="1" customWidth="1"/>
    <col min="12278" max="12278" width="8.42578125" style="804" customWidth="1"/>
    <col min="12279" max="12279" width="0" style="804" hidden="1" customWidth="1"/>
    <col min="12280" max="12280" width="8.7109375" style="804" customWidth="1"/>
    <col min="12281" max="12478" width="7.28515625" style="804"/>
    <col min="12479" max="12479" width="0.85546875" style="804" customWidth="1"/>
    <col min="12480" max="12480" width="38.85546875" style="804" customWidth="1"/>
    <col min="12481" max="12527" width="0" style="804" hidden="1" customWidth="1"/>
    <col min="12528" max="12528" width="8.5703125" style="804" customWidth="1"/>
    <col min="12529" max="12529" width="0" style="804" hidden="1" customWidth="1"/>
    <col min="12530" max="12530" width="8.28515625" style="804" customWidth="1"/>
    <col min="12531" max="12531" width="0.5703125" style="804" customWidth="1"/>
    <col min="12532" max="12532" width="8.28515625" style="804" customWidth="1"/>
    <col min="12533" max="12533" width="0" style="804" hidden="1" customWidth="1"/>
    <col min="12534" max="12534" width="8.42578125" style="804" customWidth="1"/>
    <col min="12535" max="12535" width="0" style="804" hidden="1" customWidth="1"/>
    <col min="12536" max="12536" width="8.7109375" style="804" customWidth="1"/>
    <col min="12537" max="12734" width="7.28515625" style="804"/>
    <col min="12735" max="12735" width="0.85546875" style="804" customWidth="1"/>
    <col min="12736" max="12736" width="38.85546875" style="804" customWidth="1"/>
    <col min="12737" max="12783" width="0" style="804" hidden="1" customWidth="1"/>
    <col min="12784" max="12784" width="8.5703125" style="804" customWidth="1"/>
    <col min="12785" max="12785" width="0" style="804" hidden="1" customWidth="1"/>
    <col min="12786" max="12786" width="8.28515625" style="804" customWidth="1"/>
    <col min="12787" max="12787" width="0.5703125" style="804" customWidth="1"/>
    <col min="12788" max="12788" width="8.28515625" style="804" customWidth="1"/>
    <col min="12789" max="12789" width="0" style="804" hidden="1" customWidth="1"/>
    <col min="12790" max="12790" width="8.42578125" style="804" customWidth="1"/>
    <col min="12791" max="12791" width="0" style="804" hidden="1" customWidth="1"/>
    <col min="12792" max="12792" width="8.7109375" style="804" customWidth="1"/>
    <col min="12793" max="12990" width="7.28515625" style="804"/>
    <col min="12991" max="12991" width="0.85546875" style="804" customWidth="1"/>
    <col min="12992" max="12992" width="38.85546875" style="804" customWidth="1"/>
    <col min="12993" max="13039" width="0" style="804" hidden="1" customWidth="1"/>
    <col min="13040" max="13040" width="8.5703125" style="804" customWidth="1"/>
    <col min="13041" max="13041" width="0" style="804" hidden="1" customWidth="1"/>
    <col min="13042" max="13042" width="8.28515625" style="804" customWidth="1"/>
    <col min="13043" max="13043" width="0.5703125" style="804" customWidth="1"/>
    <col min="13044" max="13044" width="8.28515625" style="804" customWidth="1"/>
    <col min="13045" max="13045" width="0" style="804" hidden="1" customWidth="1"/>
    <col min="13046" max="13046" width="8.42578125" style="804" customWidth="1"/>
    <col min="13047" max="13047" width="0" style="804" hidden="1" customWidth="1"/>
    <col min="13048" max="13048" width="8.7109375" style="804" customWidth="1"/>
    <col min="13049" max="13246" width="7.28515625" style="804"/>
    <col min="13247" max="13247" width="0.85546875" style="804" customWidth="1"/>
    <col min="13248" max="13248" width="38.85546875" style="804" customWidth="1"/>
    <col min="13249" max="13295" width="0" style="804" hidden="1" customWidth="1"/>
    <col min="13296" max="13296" width="8.5703125" style="804" customWidth="1"/>
    <col min="13297" max="13297" width="0" style="804" hidden="1" customWidth="1"/>
    <col min="13298" max="13298" width="8.28515625" style="804" customWidth="1"/>
    <col min="13299" max="13299" width="0.5703125" style="804" customWidth="1"/>
    <col min="13300" max="13300" width="8.28515625" style="804" customWidth="1"/>
    <col min="13301" max="13301" width="0" style="804" hidden="1" customWidth="1"/>
    <col min="13302" max="13302" width="8.42578125" style="804" customWidth="1"/>
    <col min="13303" max="13303" width="0" style="804" hidden="1" customWidth="1"/>
    <col min="13304" max="13304" width="8.7109375" style="804" customWidth="1"/>
    <col min="13305" max="13502" width="7.28515625" style="804"/>
    <col min="13503" max="13503" width="0.85546875" style="804" customWidth="1"/>
    <col min="13504" max="13504" width="38.85546875" style="804" customWidth="1"/>
    <col min="13505" max="13551" width="0" style="804" hidden="1" customWidth="1"/>
    <col min="13552" max="13552" width="8.5703125" style="804" customWidth="1"/>
    <col min="13553" max="13553" width="0" style="804" hidden="1" customWidth="1"/>
    <col min="13554" max="13554" width="8.28515625" style="804" customWidth="1"/>
    <col min="13555" max="13555" width="0.5703125" style="804" customWidth="1"/>
    <col min="13556" max="13556" width="8.28515625" style="804" customWidth="1"/>
    <col min="13557" max="13557" width="0" style="804" hidden="1" customWidth="1"/>
    <col min="13558" max="13558" width="8.42578125" style="804" customWidth="1"/>
    <col min="13559" max="13559" width="0" style="804" hidden="1" customWidth="1"/>
    <col min="13560" max="13560" width="8.7109375" style="804" customWidth="1"/>
    <col min="13561" max="13758" width="7.28515625" style="804"/>
    <col min="13759" max="13759" width="0.85546875" style="804" customWidth="1"/>
    <col min="13760" max="13760" width="38.85546875" style="804" customWidth="1"/>
    <col min="13761" max="13807" width="0" style="804" hidden="1" customWidth="1"/>
    <col min="13808" max="13808" width="8.5703125" style="804" customWidth="1"/>
    <col min="13809" max="13809" width="0" style="804" hidden="1" customWidth="1"/>
    <col min="13810" max="13810" width="8.28515625" style="804" customWidth="1"/>
    <col min="13811" max="13811" width="0.5703125" style="804" customWidth="1"/>
    <col min="13812" max="13812" width="8.28515625" style="804" customWidth="1"/>
    <col min="13813" max="13813" width="0" style="804" hidden="1" customWidth="1"/>
    <col min="13814" max="13814" width="8.42578125" style="804" customWidth="1"/>
    <col min="13815" max="13815" width="0" style="804" hidden="1" customWidth="1"/>
    <col min="13816" max="13816" width="8.7109375" style="804" customWidth="1"/>
    <col min="13817" max="14014" width="7.28515625" style="804"/>
    <col min="14015" max="14015" width="0.85546875" style="804" customWidth="1"/>
    <col min="14016" max="14016" width="38.85546875" style="804" customWidth="1"/>
    <col min="14017" max="14063" width="0" style="804" hidden="1" customWidth="1"/>
    <col min="14064" max="14064" width="8.5703125" style="804" customWidth="1"/>
    <col min="14065" max="14065" width="0" style="804" hidden="1" customWidth="1"/>
    <col min="14066" max="14066" width="8.28515625" style="804" customWidth="1"/>
    <col min="14067" max="14067" width="0.5703125" style="804" customWidth="1"/>
    <col min="14068" max="14068" width="8.28515625" style="804" customWidth="1"/>
    <col min="14069" max="14069" width="0" style="804" hidden="1" customWidth="1"/>
    <col min="14070" max="14070" width="8.42578125" style="804" customWidth="1"/>
    <col min="14071" max="14071" width="0" style="804" hidden="1" customWidth="1"/>
    <col min="14072" max="14072" width="8.7109375" style="804" customWidth="1"/>
    <col min="14073" max="14270" width="7.28515625" style="804"/>
    <col min="14271" max="14271" width="0.85546875" style="804" customWidth="1"/>
    <col min="14272" max="14272" width="38.85546875" style="804" customWidth="1"/>
    <col min="14273" max="14319" width="0" style="804" hidden="1" customWidth="1"/>
    <col min="14320" max="14320" width="8.5703125" style="804" customWidth="1"/>
    <col min="14321" max="14321" width="0" style="804" hidden="1" customWidth="1"/>
    <col min="14322" max="14322" width="8.28515625" style="804" customWidth="1"/>
    <col min="14323" max="14323" width="0.5703125" style="804" customWidth="1"/>
    <col min="14324" max="14324" width="8.28515625" style="804" customWidth="1"/>
    <col min="14325" max="14325" width="0" style="804" hidden="1" customWidth="1"/>
    <col min="14326" max="14326" width="8.42578125" style="804" customWidth="1"/>
    <col min="14327" max="14327" width="0" style="804" hidden="1" customWidth="1"/>
    <col min="14328" max="14328" width="8.7109375" style="804" customWidth="1"/>
    <col min="14329" max="14526" width="7.28515625" style="804"/>
    <col min="14527" max="14527" width="0.85546875" style="804" customWidth="1"/>
    <col min="14528" max="14528" width="38.85546875" style="804" customWidth="1"/>
    <col min="14529" max="14575" width="0" style="804" hidden="1" customWidth="1"/>
    <col min="14576" max="14576" width="8.5703125" style="804" customWidth="1"/>
    <col min="14577" max="14577" width="0" style="804" hidden="1" customWidth="1"/>
    <col min="14578" max="14578" width="8.28515625" style="804" customWidth="1"/>
    <col min="14579" max="14579" width="0.5703125" style="804" customWidth="1"/>
    <col min="14580" max="14580" width="8.28515625" style="804" customWidth="1"/>
    <col min="14581" max="14581" width="0" style="804" hidden="1" customWidth="1"/>
    <col min="14582" max="14582" width="8.42578125" style="804" customWidth="1"/>
    <col min="14583" max="14583" width="0" style="804" hidden="1" customWidth="1"/>
    <col min="14584" max="14584" width="8.7109375" style="804" customWidth="1"/>
    <col min="14585" max="14782" width="7.28515625" style="804"/>
    <col min="14783" max="14783" width="0.85546875" style="804" customWidth="1"/>
    <col min="14784" max="14784" width="38.85546875" style="804" customWidth="1"/>
    <col min="14785" max="14831" width="0" style="804" hidden="1" customWidth="1"/>
    <col min="14832" max="14832" width="8.5703125" style="804" customWidth="1"/>
    <col min="14833" max="14833" width="0" style="804" hidden="1" customWidth="1"/>
    <col min="14834" max="14834" width="8.28515625" style="804" customWidth="1"/>
    <col min="14835" max="14835" width="0.5703125" style="804" customWidth="1"/>
    <col min="14836" max="14836" width="8.28515625" style="804" customWidth="1"/>
    <col min="14837" max="14837" width="0" style="804" hidden="1" customWidth="1"/>
    <col min="14838" max="14838" width="8.42578125" style="804" customWidth="1"/>
    <col min="14839" max="14839" width="0" style="804" hidden="1" customWidth="1"/>
    <col min="14840" max="14840" width="8.7109375" style="804" customWidth="1"/>
    <col min="14841" max="15038" width="7.28515625" style="804"/>
    <col min="15039" max="15039" width="0.85546875" style="804" customWidth="1"/>
    <col min="15040" max="15040" width="38.85546875" style="804" customWidth="1"/>
    <col min="15041" max="15087" width="0" style="804" hidden="1" customWidth="1"/>
    <col min="15088" max="15088" width="8.5703125" style="804" customWidth="1"/>
    <col min="15089" max="15089" width="0" style="804" hidden="1" customWidth="1"/>
    <col min="15090" max="15090" width="8.28515625" style="804" customWidth="1"/>
    <col min="15091" max="15091" width="0.5703125" style="804" customWidth="1"/>
    <col min="15092" max="15092" width="8.28515625" style="804" customWidth="1"/>
    <col min="15093" max="15093" width="0" style="804" hidden="1" customWidth="1"/>
    <col min="15094" max="15094" width="8.42578125" style="804" customWidth="1"/>
    <col min="15095" max="15095" width="0" style="804" hidden="1" customWidth="1"/>
    <col min="15096" max="15096" width="8.7109375" style="804" customWidth="1"/>
    <col min="15097" max="15294" width="7.28515625" style="804"/>
    <col min="15295" max="15295" width="0.85546875" style="804" customWidth="1"/>
    <col min="15296" max="15296" width="38.85546875" style="804" customWidth="1"/>
    <col min="15297" max="15343" width="0" style="804" hidden="1" customWidth="1"/>
    <col min="15344" max="15344" width="8.5703125" style="804" customWidth="1"/>
    <col min="15345" max="15345" width="0" style="804" hidden="1" customWidth="1"/>
    <col min="15346" max="15346" width="8.28515625" style="804" customWidth="1"/>
    <col min="15347" max="15347" width="0.5703125" style="804" customWidth="1"/>
    <col min="15348" max="15348" width="8.28515625" style="804" customWidth="1"/>
    <col min="15349" max="15349" width="0" style="804" hidden="1" customWidth="1"/>
    <col min="15350" max="15350" width="8.42578125" style="804" customWidth="1"/>
    <col min="15351" max="15351" width="0" style="804" hidden="1" customWidth="1"/>
    <col min="15352" max="15352" width="8.7109375" style="804" customWidth="1"/>
    <col min="15353" max="15550" width="7.28515625" style="804"/>
    <col min="15551" max="15551" width="0.85546875" style="804" customWidth="1"/>
    <col min="15552" max="15552" width="38.85546875" style="804" customWidth="1"/>
    <col min="15553" max="15599" width="0" style="804" hidden="1" customWidth="1"/>
    <col min="15600" max="15600" width="8.5703125" style="804" customWidth="1"/>
    <col min="15601" max="15601" width="0" style="804" hidden="1" customWidth="1"/>
    <col min="15602" max="15602" width="8.28515625" style="804" customWidth="1"/>
    <col min="15603" max="15603" width="0.5703125" style="804" customWidth="1"/>
    <col min="15604" max="15604" width="8.28515625" style="804" customWidth="1"/>
    <col min="15605" max="15605" width="0" style="804" hidden="1" customWidth="1"/>
    <col min="15606" max="15606" width="8.42578125" style="804" customWidth="1"/>
    <col min="15607" max="15607" width="0" style="804" hidden="1" customWidth="1"/>
    <col min="15608" max="15608" width="8.7109375" style="804" customWidth="1"/>
    <col min="15609" max="15806" width="7.28515625" style="804"/>
    <col min="15807" max="15807" width="0.85546875" style="804" customWidth="1"/>
    <col min="15808" max="15808" width="38.85546875" style="804" customWidth="1"/>
    <col min="15809" max="15855" width="0" style="804" hidden="1" customWidth="1"/>
    <col min="15856" max="15856" width="8.5703125" style="804" customWidth="1"/>
    <col min="15857" max="15857" width="0" style="804" hidden="1" customWidth="1"/>
    <col min="15858" max="15858" width="8.28515625" style="804" customWidth="1"/>
    <col min="15859" max="15859" width="0.5703125" style="804" customWidth="1"/>
    <col min="15860" max="15860" width="8.28515625" style="804" customWidth="1"/>
    <col min="15861" max="15861" width="0" style="804" hidden="1" customWidth="1"/>
    <col min="15862" max="15862" width="8.42578125" style="804" customWidth="1"/>
    <col min="15863" max="15863" width="0" style="804" hidden="1" customWidth="1"/>
    <col min="15864" max="15864" width="8.7109375" style="804" customWidth="1"/>
    <col min="15865" max="16062" width="7.28515625" style="804"/>
    <col min="16063" max="16063" width="0.85546875" style="804" customWidth="1"/>
    <col min="16064" max="16064" width="38.85546875" style="804" customWidth="1"/>
    <col min="16065" max="16111" width="0" style="804" hidden="1" customWidth="1"/>
    <col min="16112" max="16112" width="8.5703125" style="804" customWidth="1"/>
    <col min="16113" max="16113" width="0" style="804" hidden="1" customWidth="1"/>
    <col min="16114" max="16114" width="8.28515625" style="804" customWidth="1"/>
    <col min="16115" max="16115" width="0.5703125" style="804" customWidth="1"/>
    <col min="16116" max="16116" width="8.28515625" style="804" customWidth="1"/>
    <col min="16117" max="16117" width="0" style="804" hidden="1" customWidth="1"/>
    <col min="16118" max="16118" width="8.42578125" style="804" customWidth="1"/>
    <col min="16119" max="16119" width="0" style="804" hidden="1" customWidth="1"/>
    <col min="16120" max="16120" width="8.7109375" style="804" customWidth="1"/>
    <col min="16121" max="16384" width="7.28515625" style="804"/>
  </cols>
  <sheetData>
    <row r="1" spans="1:13" s="6" customFormat="1" ht="12.95" customHeight="1" x14ac:dyDescent="0.2">
      <c r="A1" s="952" t="s">
        <v>1375</v>
      </c>
      <c r="M1" s="838"/>
    </row>
    <row r="2" spans="1:13" s="802" customFormat="1" ht="18" customHeight="1" x14ac:dyDescent="0.2">
      <c r="A2" s="801" t="s">
        <v>1457</v>
      </c>
      <c r="M2" s="838"/>
    </row>
    <row r="3" spans="1:13" s="802" customFormat="1" ht="18" customHeight="1" x14ac:dyDescent="0.2">
      <c r="A3" s="801" t="s">
        <v>351</v>
      </c>
      <c r="M3" s="838"/>
    </row>
    <row r="4" spans="1:13" ht="17.649999999999999" customHeight="1" thickBot="1" x14ac:dyDescent="0.25">
      <c r="A4" s="843" t="s">
        <v>907</v>
      </c>
    </row>
    <row r="5" spans="1:13" s="807" customFormat="1" ht="18" customHeight="1" thickBot="1" x14ac:dyDescent="0.25">
      <c r="A5" s="805"/>
      <c r="B5" s="844">
        <v>2014</v>
      </c>
      <c r="C5" s="844">
        <v>2015</v>
      </c>
      <c r="D5" s="844">
        <v>2016</v>
      </c>
      <c r="E5" s="844">
        <v>2017</v>
      </c>
      <c r="F5" s="844">
        <v>2018</v>
      </c>
      <c r="G5" s="844">
        <v>2019</v>
      </c>
      <c r="H5" s="844">
        <v>2020</v>
      </c>
      <c r="I5" s="844">
        <v>2021</v>
      </c>
      <c r="J5" s="844">
        <v>2022</v>
      </c>
      <c r="K5" s="844">
        <v>2023</v>
      </c>
      <c r="L5" s="844">
        <v>2024</v>
      </c>
      <c r="M5" s="967">
        <v>2025</v>
      </c>
    </row>
    <row r="6" spans="1:13" s="807" customFormat="1" ht="9.1999999999999993" customHeight="1" x14ac:dyDescent="0.2">
      <c r="A6" s="808"/>
      <c r="M6" s="832"/>
    </row>
    <row r="7" spans="1:13" s="807" customFormat="1" ht="14.25" customHeight="1" x14ac:dyDescent="0.2">
      <c r="A7" s="810" t="s">
        <v>42</v>
      </c>
      <c r="B7" s="845">
        <v>31296.888000000003</v>
      </c>
      <c r="C7" s="845">
        <v>22000.893499999998</v>
      </c>
      <c r="D7" s="845">
        <v>15076.9743</v>
      </c>
      <c r="E7" s="845">
        <v>16935.598899999997</v>
      </c>
      <c r="F7" s="845">
        <v>21831.8</v>
      </c>
      <c r="G7" s="845">
        <v>28023.7</v>
      </c>
      <c r="H7" s="845">
        <v>30497.599999999999</v>
      </c>
      <c r="I7" s="845">
        <v>35583.599999999999</v>
      </c>
      <c r="J7" s="846">
        <v>40562.9</v>
      </c>
      <c r="K7" s="846">
        <v>50752.6</v>
      </c>
      <c r="L7" s="846">
        <v>64775.1</v>
      </c>
      <c r="M7" s="846">
        <v>79966.2</v>
      </c>
    </row>
    <row r="8" spans="1:13" s="807" customFormat="1" ht="10.15" customHeight="1" x14ac:dyDescent="0.2">
      <c r="A8" s="810"/>
      <c r="B8" s="847">
        <v>31296.887999999995</v>
      </c>
      <c r="C8" s="847"/>
      <c r="D8" s="847"/>
      <c r="E8" s="847"/>
      <c r="F8" s="848"/>
      <c r="G8" s="848"/>
      <c r="H8" s="848"/>
      <c r="I8" s="848"/>
      <c r="J8" s="849"/>
      <c r="K8" s="849"/>
      <c r="L8" s="849"/>
      <c r="M8" s="849"/>
    </row>
    <row r="9" spans="1:13" s="817" customFormat="1" ht="15.95" customHeight="1" x14ac:dyDescent="0.2">
      <c r="A9" s="821" t="s">
        <v>863</v>
      </c>
      <c r="B9" s="850">
        <v>478.06270000000001</v>
      </c>
      <c r="C9" s="850">
        <v>574.34789999999998</v>
      </c>
      <c r="D9" s="850">
        <v>555.90949999999998</v>
      </c>
      <c r="E9" s="850">
        <v>519.66030000000001</v>
      </c>
      <c r="F9" s="850">
        <v>410.76409999999998</v>
      </c>
      <c r="G9" s="850">
        <v>373.1739</v>
      </c>
      <c r="H9" s="850">
        <v>581.6</v>
      </c>
      <c r="I9" s="850">
        <v>475.9</v>
      </c>
      <c r="J9" s="851">
        <v>828.9</v>
      </c>
      <c r="K9" s="851">
        <v>872.8</v>
      </c>
      <c r="L9" s="851">
        <v>793.4</v>
      </c>
      <c r="M9" s="851">
        <v>693.1</v>
      </c>
    </row>
    <row r="10" spans="1:13" s="818" customFormat="1" ht="15.95" customHeight="1" x14ac:dyDescent="0.2">
      <c r="A10" s="821" t="s">
        <v>864</v>
      </c>
      <c r="B10" s="850">
        <v>1700.0065</v>
      </c>
      <c r="C10" s="850">
        <v>1575.2408</v>
      </c>
      <c r="D10" s="850">
        <v>724.62850000000003</v>
      </c>
      <c r="E10" s="850">
        <v>774.23739999999998</v>
      </c>
      <c r="F10" s="850">
        <v>1026.5136</v>
      </c>
      <c r="G10" s="850">
        <v>1316.4108000000001</v>
      </c>
      <c r="H10" s="850">
        <v>1617.4</v>
      </c>
      <c r="I10" s="850">
        <v>1622.5</v>
      </c>
      <c r="J10" s="851">
        <v>1786.4</v>
      </c>
      <c r="K10" s="851">
        <v>1975.2</v>
      </c>
      <c r="L10" s="851">
        <v>2662.7</v>
      </c>
      <c r="M10" s="851">
        <v>2382.4</v>
      </c>
    </row>
    <row r="11" spans="1:13" ht="24" x14ac:dyDescent="0.2">
      <c r="A11" s="821" t="s">
        <v>866</v>
      </c>
      <c r="B11" s="850">
        <v>12.2614</v>
      </c>
      <c r="C11" s="850">
        <v>3.3953000000000002</v>
      </c>
      <c r="D11" s="850">
        <v>5.4249000000000001</v>
      </c>
      <c r="E11" s="850">
        <v>14.0267</v>
      </c>
      <c r="F11" s="850">
        <v>111.2915</v>
      </c>
      <c r="G11" s="850">
        <v>50.061300000000003</v>
      </c>
      <c r="H11" s="850">
        <v>74.2</v>
      </c>
      <c r="I11" s="850">
        <v>134.1</v>
      </c>
      <c r="J11" s="851">
        <v>146.69999999999999</v>
      </c>
      <c r="K11" s="851">
        <v>164.1</v>
      </c>
      <c r="L11" s="851">
        <v>22.2</v>
      </c>
      <c r="M11" s="851">
        <v>29.5</v>
      </c>
    </row>
    <row r="12" spans="1:13" ht="14.25" customHeight="1" x14ac:dyDescent="0.2">
      <c r="A12" s="821" t="s">
        <v>867</v>
      </c>
      <c r="B12" s="850">
        <v>8.9400000000000007E-2</v>
      </c>
      <c r="C12" s="815" t="s">
        <v>33</v>
      </c>
      <c r="D12" s="815" t="s">
        <v>33</v>
      </c>
      <c r="E12" s="815" t="s">
        <v>33</v>
      </c>
      <c r="F12" s="815" t="s">
        <v>33</v>
      </c>
      <c r="G12" s="815" t="s">
        <v>33</v>
      </c>
      <c r="H12" s="815" t="s">
        <v>33</v>
      </c>
      <c r="I12" s="815">
        <v>0.4</v>
      </c>
      <c r="J12" s="816" t="s">
        <v>33</v>
      </c>
      <c r="K12" s="816" t="s">
        <v>33</v>
      </c>
      <c r="L12" s="816" t="s">
        <v>33</v>
      </c>
      <c r="M12" s="816" t="s">
        <v>33</v>
      </c>
    </row>
    <row r="13" spans="1:13" ht="24" x14ac:dyDescent="0.2">
      <c r="A13" s="852" t="s">
        <v>868</v>
      </c>
      <c r="B13" s="850">
        <v>6.7756999999999996</v>
      </c>
      <c r="C13" s="850">
        <v>7.6242999999999999</v>
      </c>
      <c r="D13" s="850">
        <v>11.593200000000001</v>
      </c>
      <c r="E13" s="850">
        <v>61.216800000000006</v>
      </c>
      <c r="F13" s="850">
        <v>24.433499999999999</v>
      </c>
      <c r="G13" s="850">
        <v>26.624599999999997</v>
      </c>
      <c r="H13" s="850">
        <v>41.7</v>
      </c>
      <c r="I13" s="850">
        <v>46.2</v>
      </c>
      <c r="J13" s="851">
        <v>48.8</v>
      </c>
      <c r="K13" s="851">
        <v>50.3</v>
      </c>
      <c r="L13" s="851">
        <v>39.799999999999997</v>
      </c>
      <c r="M13" s="851">
        <v>110.6</v>
      </c>
    </row>
    <row r="14" spans="1:13" ht="27.2" customHeight="1" x14ac:dyDescent="0.2">
      <c r="A14" s="821" t="s">
        <v>869</v>
      </c>
      <c r="B14" s="850">
        <v>2285.0441000000001</v>
      </c>
      <c r="C14" s="850">
        <v>2132.5749000000001</v>
      </c>
      <c r="D14" s="850">
        <v>664.84349999999995</v>
      </c>
      <c r="E14" s="850">
        <v>502.63759999999996</v>
      </c>
      <c r="F14" s="850">
        <v>341.74920000000003</v>
      </c>
      <c r="G14" s="850">
        <v>791.4366</v>
      </c>
      <c r="H14" s="850">
        <v>1154.5</v>
      </c>
      <c r="I14" s="850">
        <v>460.9</v>
      </c>
      <c r="J14" s="851">
        <v>690.1</v>
      </c>
      <c r="K14" s="851">
        <v>714.8</v>
      </c>
      <c r="L14" s="851">
        <v>1006.4</v>
      </c>
      <c r="M14" s="851">
        <v>1336</v>
      </c>
    </row>
    <row r="15" spans="1:13" ht="27.2" customHeight="1" x14ac:dyDescent="0.2">
      <c r="A15" s="821" t="s">
        <v>908</v>
      </c>
      <c r="B15" s="850">
        <v>1344.4198999999999</v>
      </c>
      <c r="C15" s="850">
        <v>879.05919999999992</v>
      </c>
      <c r="D15" s="850">
        <v>588.57209999999998</v>
      </c>
      <c r="E15" s="850">
        <v>433.31880000000001</v>
      </c>
      <c r="F15" s="850">
        <v>665.04449999999997</v>
      </c>
      <c r="G15" s="850">
        <v>727.83719999999994</v>
      </c>
      <c r="H15" s="850">
        <v>729</v>
      </c>
      <c r="I15" s="850">
        <v>773.3</v>
      </c>
      <c r="J15" s="851">
        <v>895.1</v>
      </c>
      <c r="K15" s="851">
        <v>1054</v>
      </c>
      <c r="L15" s="851">
        <v>1292.9000000000001</v>
      </c>
      <c r="M15" s="851">
        <v>1738.8</v>
      </c>
    </row>
    <row r="16" spans="1:13" ht="15.95" customHeight="1" x14ac:dyDescent="0.2">
      <c r="A16" s="821" t="s">
        <v>644</v>
      </c>
      <c r="B16" s="850">
        <v>4.1000000000000002E-2</v>
      </c>
      <c r="C16" s="850">
        <v>5.1900000000000002E-2</v>
      </c>
      <c r="D16" s="850">
        <v>6.4200000000000007E-2</v>
      </c>
      <c r="E16" s="850">
        <v>6.4200000000000007E-2</v>
      </c>
      <c r="F16" s="815" t="s">
        <v>33</v>
      </c>
      <c r="G16" s="815" t="s">
        <v>33</v>
      </c>
      <c r="H16" s="815" t="s">
        <v>33</v>
      </c>
      <c r="I16" s="815" t="s">
        <v>33</v>
      </c>
      <c r="J16" s="816" t="s">
        <v>33</v>
      </c>
      <c r="K16" s="816" t="s">
        <v>33</v>
      </c>
      <c r="L16" s="816" t="s">
        <v>33</v>
      </c>
      <c r="M16" s="816" t="s">
        <v>33</v>
      </c>
    </row>
    <row r="17" spans="1:13" ht="14.25" customHeight="1" x14ac:dyDescent="0.2">
      <c r="A17" s="821" t="s">
        <v>871</v>
      </c>
      <c r="B17" s="850">
        <v>22890.6816</v>
      </c>
      <c r="C17" s="850">
        <v>15033.2739</v>
      </c>
      <c r="D17" s="850">
        <v>11473.9938</v>
      </c>
      <c r="E17" s="850">
        <v>13429.1836</v>
      </c>
      <c r="F17" s="850">
        <v>17602.9221</v>
      </c>
      <c r="G17" s="850">
        <v>22819.502800000002</v>
      </c>
      <c r="H17" s="850">
        <v>23804.5</v>
      </c>
      <c r="I17" s="850">
        <v>29677</v>
      </c>
      <c r="J17" s="851">
        <v>33451.300000000003</v>
      </c>
      <c r="K17" s="851">
        <v>42599.9</v>
      </c>
      <c r="L17" s="851">
        <v>51698.9</v>
      </c>
      <c r="M17" s="851">
        <v>65909</v>
      </c>
    </row>
    <row r="18" spans="1:13" ht="36" x14ac:dyDescent="0.2">
      <c r="A18" s="821" t="s">
        <v>909</v>
      </c>
      <c r="B18" s="850">
        <v>859.77819999999997</v>
      </c>
      <c r="C18" s="850">
        <v>1059.6757</v>
      </c>
      <c r="D18" s="850">
        <v>655.53519999999992</v>
      </c>
      <c r="E18" s="850">
        <v>591.95819999999992</v>
      </c>
      <c r="F18" s="850">
        <v>642.94490000000008</v>
      </c>
      <c r="G18" s="850">
        <v>882.8252</v>
      </c>
      <c r="H18" s="850">
        <v>1226.5</v>
      </c>
      <c r="I18" s="850">
        <v>1678.8</v>
      </c>
      <c r="J18" s="851">
        <v>1643.8</v>
      </c>
      <c r="K18" s="851">
        <v>1788.6</v>
      </c>
      <c r="L18" s="851">
        <v>2492.3000000000002</v>
      </c>
      <c r="M18" s="851">
        <v>3956.6</v>
      </c>
    </row>
    <row r="19" spans="1:13" ht="14.25" customHeight="1" x14ac:dyDescent="0.2">
      <c r="A19" s="821" t="s">
        <v>910</v>
      </c>
      <c r="B19" s="850">
        <v>827.49830000000009</v>
      </c>
      <c r="C19" s="850">
        <v>569.24390000000005</v>
      </c>
      <c r="D19" s="850">
        <v>276.26679999999999</v>
      </c>
      <c r="E19" s="850">
        <v>309.56309999999996</v>
      </c>
      <c r="F19" s="850">
        <v>336.31729999999999</v>
      </c>
      <c r="G19" s="850">
        <v>418.67440000000005</v>
      </c>
      <c r="H19" s="850">
        <v>437.8</v>
      </c>
      <c r="I19" s="850">
        <v>490.2</v>
      </c>
      <c r="J19" s="851">
        <v>714.9</v>
      </c>
      <c r="K19" s="851">
        <v>741.6</v>
      </c>
      <c r="L19" s="851">
        <v>971.8</v>
      </c>
      <c r="M19" s="851">
        <v>1279.5</v>
      </c>
    </row>
    <row r="20" spans="1:13" ht="14.25" customHeight="1" x14ac:dyDescent="0.2">
      <c r="A20" s="821" t="s">
        <v>911</v>
      </c>
      <c r="B20" s="850">
        <v>78.463899999999995</v>
      </c>
      <c r="C20" s="850">
        <v>112.12430000000001</v>
      </c>
      <c r="D20" s="850">
        <v>169.7047</v>
      </c>
      <c r="E20" s="850">
        <v>176.54920000000001</v>
      </c>
      <c r="F20" s="850">
        <v>183.63739999999999</v>
      </c>
      <c r="G20" s="850">
        <v>297.87529999999998</v>
      </c>
      <c r="H20" s="850">
        <v>359.3</v>
      </c>
      <c r="I20" s="850">
        <v>341.7</v>
      </c>
      <c r="J20" s="851">
        <v>390.7</v>
      </c>
      <c r="K20" s="851">
        <v>370.4</v>
      </c>
      <c r="L20" s="851">
        <v>394.6</v>
      </c>
      <c r="M20" s="851">
        <v>523.9</v>
      </c>
    </row>
    <row r="21" spans="1:13" ht="14.25" customHeight="1" x14ac:dyDescent="0.2">
      <c r="A21" s="821" t="s">
        <v>875</v>
      </c>
      <c r="B21" s="850">
        <v>699.71440000000007</v>
      </c>
      <c r="C21" s="850">
        <v>757.18809999999996</v>
      </c>
      <c r="D21" s="850">
        <v>678.52569999999992</v>
      </c>
      <c r="E21" s="850">
        <v>717.20190000000002</v>
      </c>
      <c r="F21" s="850">
        <v>750.96249999999998</v>
      </c>
      <c r="G21" s="850">
        <v>773.89549999999997</v>
      </c>
      <c r="H21" s="850">
        <v>812.7</v>
      </c>
      <c r="I21" s="850">
        <v>908.6</v>
      </c>
      <c r="J21" s="851">
        <v>1071.7</v>
      </c>
      <c r="K21" s="851">
        <v>1254.4000000000001</v>
      </c>
      <c r="L21" s="851">
        <v>5030.1000000000004</v>
      </c>
      <c r="M21" s="851">
        <v>5037.8999999999996</v>
      </c>
    </row>
    <row r="22" spans="1:13" ht="14.25" customHeight="1" x14ac:dyDescent="0.2">
      <c r="A22" s="821" t="s">
        <v>912</v>
      </c>
      <c r="B22" s="850">
        <v>456.488</v>
      </c>
      <c r="C22" s="850">
        <v>348.9119</v>
      </c>
      <c r="D22" s="850">
        <v>263.49309999999997</v>
      </c>
      <c r="E22" s="850">
        <v>256.42680000000001</v>
      </c>
      <c r="F22" s="850">
        <v>510.87140000000005</v>
      </c>
      <c r="G22" s="850">
        <v>575.46559999999999</v>
      </c>
      <c r="H22" s="850">
        <v>646.1</v>
      </c>
      <c r="I22" s="850">
        <v>760.3</v>
      </c>
      <c r="J22" s="851">
        <v>855.6</v>
      </c>
      <c r="K22" s="851">
        <v>1170</v>
      </c>
      <c r="L22" s="851">
        <v>1235.9000000000001</v>
      </c>
      <c r="M22" s="851">
        <v>1816.8</v>
      </c>
    </row>
    <row r="23" spans="1:13" ht="14.25" customHeight="1" x14ac:dyDescent="0.2">
      <c r="A23" s="821" t="s">
        <v>877</v>
      </c>
      <c r="B23" s="850">
        <v>104.5543</v>
      </c>
      <c r="C23" s="850">
        <v>64.3797</v>
      </c>
      <c r="D23" s="850">
        <v>26.9373</v>
      </c>
      <c r="E23" s="850">
        <v>26.115299999999998</v>
      </c>
      <c r="F23" s="850">
        <v>35.943800000000003</v>
      </c>
      <c r="G23" s="850">
        <v>65.059399999999997</v>
      </c>
      <c r="H23" s="850">
        <v>82.8</v>
      </c>
      <c r="I23" s="850">
        <v>86.7</v>
      </c>
      <c r="J23" s="851">
        <v>82.6</v>
      </c>
      <c r="K23" s="851">
        <v>103.6</v>
      </c>
      <c r="L23" s="851">
        <v>412.7</v>
      </c>
      <c r="M23" s="851">
        <v>482.3</v>
      </c>
    </row>
    <row r="24" spans="1:13" ht="14.25" customHeight="1" x14ac:dyDescent="0.2">
      <c r="A24" s="821" t="s">
        <v>823</v>
      </c>
      <c r="B24" s="850">
        <v>1272.5650000000001</v>
      </c>
      <c r="C24" s="850">
        <v>1003.1531</v>
      </c>
      <c r="D24" s="850">
        <v>292.55220000000003</v>
      </c>
      <c r="E24" s="850">
        <v>307.35540000000003</v>
      </c>
      <c r="F24" s="850">
        <v>474.33790000000005</v>
      </c>
      <c r="G24" s="850">
        <v>670.49699999999996</v>
      </c>
      <c r="H24" s="850">
        <v>1382.5</v>
      </c>
      <c r="I24" s="850">
        <v>1484.7</v>
      </c>
      <c r="J24" s="851">
        <v>1243.9000000000001</v>
      </c>
      <c r="K24" s="851">
        <v>1470.1</v>
      </c>
      <c r="L24" s="851">
        <v>1705.8</v>
      </c>
      <c r="M24" s="851">
        <v>2583</v>
      </c>
    </row>
    <row r="25" spans="1:13" ht="12.95" customHeight="1" thickBot="1" x14ac:dyDescent="0.25">
      <c r="A25" s="820"/>
      <c r="B25" s="835"/>
      <c r="C25" s="835"/>
      <c r="D25" s="835"/>
      <c r="E25" s="835"/>
      <c r="F25" s="835"/>
      <c r="G25" s="835"/>
      <c r="H25" s="835"/>
      <c r="I25" s="835"/>
      <c r="J25" s="835"/>
      <c r="K25" s="835"/>
      <c r="L25" s="835"/>
      <c r="M25" s="836"/>
    </row>
    <row r="26" spans="1:13" ht="12.95" customHeight="1" x14ac:dyDescent="0.2">
      <c r="A26" s="821"/>
      <c r="B26" s="807"/>
      <c r="C26" s="807"/>
      <c r="D26" s="807"/>
      <c r="E26" s="807"/>
      <c r="F26" s="807"/>
      <c r="G26" s="807"/>
      <c r="H26" s="807"/>
      <c r="I26" s="807"/>
      <c r="J26" s="807"/>
      <c r="K26" s="807"/>
      <c r="L26" s="807"/>
      <c r="M26" s="968"/>
    </row>
    <row r="27" spans="1:13" ht="12.95" customHeight="1" x14ac:dyDescent="0.2">
      <c r="A27" s="821"/>
      <c r="M27" s="969"/>
    </row>
    <row r="28" spans="1:13" ht="18" customHeight="1" x14ac:dyDescent="0.2">
      <c r="A28" s="801" t="s">
        <v>1458</v>
      </c>
      <c r="C28" s="839"/>
      <c r="D28" s="839"/>
    </row>
    <row r="29" spans="1:13" ht="18" customHeight="1" thickBot="1" x14ac:dyDescent="0.25">
      <c r="A29" s="843" t="s">
        <v>914</v>
      </c>
      <c r="B29" s="853"/>
      <c r="C29" s="853"/>
      <c r="D29" s="853"/>
      <c r="E29" s="853"/>
    </row>
    <row r="30" spans="1:13" ht="18" customHeight="1" thickBot="1" x14ac:dyDescent="0.25">
      <c r="A30" s="854"/>
      <c r="B30" s="844">
        <v>2014</v>
      </c>
      <c r="C30" s="844">
        <v>2015</v>
      </c>
      <c r="D30" s="844">
        <v>2016</v>
      </c>
      <c r="E30" s="844">
        <v>2017</v>
      </c>
      <c r="F30" s="844">
        <v>2018</v>
      </c>
      <c r="G30" s="844">
        <v>2019</v>
      </c>
      <c r="H30" s="844">
        <v>2020</v>
      </c>
      <c r="I30" s="844">
        <v>2021</v>
      </c>
      <c r="J30" s="844">
        <v>2022</v>
      </c>
      <c r="K30" s="844">
        <v>2023</v>
      </c>
      <c r="L30" s="844">
        <v>2024</v>
      </c>
      <c r="M30" s="967">
        <v>2025</v>
      </c>
    </row>
    <row r="31" spans="1:13" ht="12.75" customHeight="1" x14ac:dyDescent="0.2">
      <c r="A31" s="808"/>
      <c r="B31" s="807"/>
      <c r="C31" s="807"/>
      <c r="D31" s="807"/>
      <c r="E31" s="807"/>
      <c r="F31" s="807"/>
      <c r="G31" s="807"/>
      <c r="H31" s="807"/>
      <c r="I31" s="807"/>
      <c r="J31" s="807"/>
      <c r="K31" s="807"/>
      <c r="L31" s="807"/>
      <c r="M31" s="968"/>
    </row>
    <row r="32" spans="1:13" ht="12.95" customHeight="1" x14ac:dyDescent="0.2">
      <c r="A32" s="810" t="s">
        <v>43</v>
      </c>
      <c r="B32" s="822">
        <v>21053.0236</v>
      </c>
      <c r="C32" s="822">
        <v>12258.569900000002</v>
      </c>
      <c r="D32" s="822">
        <v>5591.4210999999996</v>
      </c>
      <c r="E32" s="822">
        <v>6279.2720999999992</v>
      </c>
      <c r="F32" s="822">
        <v>9446.5083999999988</v>
      </c>
      <c r="G32" s="822">
        <v>12634.383199999997</v>
      </c>
      <c r="H32" s="822">
        <v>13350</v>
      </c>
      <c r="I32" s="822">
        <v>16156.1</v>
      </c>
      <c r="J32" s="822">
        <v>18612.2</v>
      </c>
      <c r="K32" s="832">
        <v>24423.3</v>
      </c>
      <c r="L32" s="832">
        <v>29633.4</v>
      </c>
      <c r="M32" s="832">
        <v>37696.800000000003</v>
      </c>
    </row>
    <row r="33" spans="1:13" ht="12.75" customHeight="1" x14ac:dyDescent="0.2">
      <c r="A33" s="810"/>
      <c r="B33" s="839"/>
      <c r="C33" s="839"/>
      <c r="D33" s="839"/>
      <c r="E33" s="839"/>
      <c r="F33" s="839"/>
      <c r="G33" s="839"/>
      <c r="H33" s="839"/>
      <c r="I33" s="839"/>
      <c r="J33" s="839"/>
      <c r="K33" s="840"/>
      <c r="L33" s="840"/>
      <c r="M33" s="840"/>
    </row>
    <row r="34" spans="1:13" ht="24" customHeight="1" x14ac:dyDescent="0.2">
      <c r="A34" s="821" t="s">
        <v>879</v>
      </c>
      <c r="B34" s="855">
        <v>13.167999999999999</v>
      </c>
      <c r="C34" s="855">
        <v>12.51</v>
      </c>
      <c r="D34" s="855">
        <v>12.2875</v>
      </c>
      <c r="E34" s="855">
        <v>3.9369999999999998</v>
      </c>
      <c r="F34" s="855">
        <v>2.4580000000000002</v>
      </c>
      <c r="G34" s="855">
        <v>1.9675</v>
      </c>
      <c r="H34" s="855">
        <v>5.9</v>
      </c>
      <c r="I34" s="855">
        <v>1.4</v>
      </c>
      <c r="J34" s="855">
        <v>2</v>
      </c>
      <c r="K34" s="856">
        <v>5.4</v>
      </c>
      <c r="L34" s="856">
        <v>5.6</v>
      </c>
      <c r="M34" s="856">
        <v>0.1</v>
      </c>
    </row>
    <row r="35" spans="1:13" ht="12.95" customHeight="1" x14ac:dyDescent="0.2">
      <c r="A35" s="814" t="s">
        <v>880</v>
      </c>
      <c r="B35" s="855" t="s">
        <v>33</v>
      </c>
      <c r="C35" s="855" t="s">
        <v>33</v>
      </c>
      <c r="D35" s="855" t="s">
        <v>33</v>
      </c>
      <c r="E35" s="855" t="s">
        <v>33</v>
      </c>
      <c r="F35" s="855" t="s">
        <v>33</v>
      </c>
      <c r="G35" s="855">
        <v>0.05</v>
      </c>
      <c r="H35" s="855">
        <v>4.8</v>
      </c>
      <c r="I35" s="855" t="s">
        <v>33</v>
      </c>
      <c r="J35" s="855">
        <v>0</v>
      </c>
      <c r="K35" s="856" t="s">
        <v>33</v>
      </c>
      <c r="L35" s="856" t="s">
        <v>33</v>
      </c>
      <c r="M35" s="856" t="s">
        <v>33</v>
      </c>
    </row>
    <row r="36" spans="1:13" ht="13.35" customHeight="1" x14ac:dyDescent="0.2">
      <c r="A36" s="814" t="s">
        <v>881</v>
      </c>
      <c r="B36" s="855">
        <v>7.7</v>
      </c>
      <c r="C36" s="855">
        <v>7.7</v>
      </c>
      <c r="D36" s="855">
        <v>7.7</v>
      </c>
      <c r="E36" s="855" t="s">
        <v>33</v>
      </c>
      <c r="F36" s="855" t="s">
        <v>33</v>
      </c>
      <c r="G36" s="855" t="s">
        <v>33</v>
      </c>
      <c r="H36" s="855" t="s">
        <v>33</v>
      </c>
      <c r="I36" s="855" t="s">
        <v>33</v>
      </c>
      <c r="J36" s="855">
        <v>0</v>
      </c>
      <c r="K36" s="856">
        <v>0</v>
      </c>
      <c r="L36" s="856" t="s">
        <v>33</v>
      </c>
      <c r="M36" s="856">
        <v>0</v>
      </c>
    </row>
    <row r="37" spans="1:13" ht="12.95" customHeight="1" x14ac:dyDescent="0.2">
      <c r="A37" s="814" t="s">
        <v>882</v>
      </c>
      <c r="B37" s="855">
        <v>0.65</v>
      </c>
      <c r="C37" s="855">
        <v>0.75</v>
      </c>
      <c r="D37" s="855">
        <v>0.8044</v>
      </c>
      <c r="E37" s="855">
        <v>0.95</v>
      </c>
      <c r="F37" s="855">
        <v>1.87</v>
      </c>
      <c r="G37" s="855">
        <v>1.3294999999999999</v>
      </c>
      <c r="H37" s="855">
        <v>1.1000000000000001</v>
      </c>
      <c r="I37" s="855">
        <v>1.4</v>
      </c>
      <c r="J37" s="855">
        <v>0.9</v>
      </c>
      <c r="K37" s="856">
        <v>0.9</v>
      </c>
      <c r="L37" s="856">
        <v>3.8</v>
      </c>
      <c r="M37" s="856" t="s">
        <v>33</v>
      </c>
    </row>
    <row r="38" spans="1:13" ht="12.75" customHeight="1" x14ac:dyDescent="0.2">
      <c r="A38" s="814" t="s">
        <v>884</v>
      </c>
      <c r="B38" s="855">
        <v>4.8179999999999996</v>
      </c>
      <c r="C38" s="855">
        <v>4.0599999999999996</v>
      </c>
      <c r="D38" s="855">
        <v>3.7831000000000001</v>
      </c>
      <c r="E38" s="855">
        <v>2.9870000000000001</v>
      </c>
      <c r="F38" s="855">
        <v>0.58799999999999997</v>
      </c>
      <c r="G38" s="855">
        <v>0.58799999999999997</v>
      </c>
      <c r="H38" s="855" t="s">
        <v>33</v>
      </c>
      <c r="I38" s="855" t="s">
        <v>33</v>
      </c>
      <c r="J38" s="855">
        <v>1</v>
      </c>
      <c r="K38" s="856">
        <v>4.5</v>
      </c>
      <c r="L38" s="856">
        <v>1.8</v>
      </c>
      <c r="M38" s="856">
        <v>0.1</v>
      </c>
    </row>
    <row r="39" spans="1:13" ht="15" customHeight="1" x14ac:dyDescent="0.2">
      <c r="A39" s="821" t="s">
        <v>864</v>
      </c>
      <c r="B39" s="855" t="s">
        <v>33</v>
      </c>
      <c r="C39" s="855">
        <v>1.6999000000000002</v>
      </c>
      <c r="D39" s="855">
        <v>1.5802</v>
      </c>
      <c r="E39" s="855">
        <v>1.53</v>
      </c>
      <c r="F39" s="855">
        <v>1.53</v>
      </c>
      <c r="G39" s="855">
        <v>1.1000000000000001</v>
      </c>
      <c r="H39" s="855" t="s">
        <v>33</v>
      </c>
      <c r="I39" s="855" t="s">
        <v>33</v>
      </c>
      <c r="J39" s="855" t="s">
        <v>33</v>
      </c>
      <c r="K39" s="856" t="s">
        <v>33</v>
      </c>
      <c r="L39" s="856" t="s">
        <v>33</v>
      </c>
      <c r="M39" s="856" t="s">
        <v>33</v>
      </c>
    </row>
    <row r="40" spans="1:13" ht="12.95" customHeight="1" x14ac:dyDescent="0.2">
      <c r="A40" s="821" t="s">
        <v>885</v>
      </c>
      <c r="B40" s="855">
        <v>45.180199999999999</v>
      </c>
      <c r="C40" s="855">
        <v>3.2542</v>
      </c>
      <c r="D40" s="855">
        <v>4.7746000000000004</v>
      </c>
      <c r="E40" s="855">
        <v>10.010899999999999</v>
      </c>
      <c r="F40" s="855">
        <v>16.368200000000002</v>
      </c>
      <c r="G40" s="855">
        <v>290.95979999999997</v>
      </c>
      <c r="H40" s="855">
        <v>1009.8</v>
      </c>
      <c r="I40" s="855">
        <v>1490.4</v>
      </c>
      <c r="J40" s="855">
        <v>3151.6</v>
      </c>
      <c r="K40" s="856">
        <v>5034.5</v>
      </c>
      <c r="L40" s="856">
        <v>6698.4</v>
      </c>
      <c r="M40" s="856">
        <v>8157.4</v>
      </c>
    </row>
    <row r="41" spans="1:13" ht="12.95" customHeight="1" x14ac:dyDescent="0.2">
      <c r="A41" s="821" t="s">
        <v>886</v>
      </c>
      <c r="B41" s="855">
        <v>16.773099999999999</v>
      </c>
      <c r="C41" s="855">
        <v>11.821200000000001</v>
      </c>
      <c r="D41" s="855">
        <v>13.2362</v>
      </c>
      <c r="E41" s="855">
        <v>15.225100000000001</v>
      </c>
      <c r="F41" s="855">
        <v>17.102599999999999</v>
      </c>
      <c r="G41" s="855">
        <v>116.3331</v>
      </c>
      <c r="H41" s="855">
        <v>40.1</v>
      </c>
      <c r="I41" s="855">
        <v>71</v>
      </c>
      <c r="J41" s="855">
        <v>217</v>
      </c>
      <c r="K41" s="856">
        <v>374.7</v>
      </c>
      <c r="L41" s="856">
        <v>817.2</v>
      </c>
      <c r="M41" s="856">
        <v>2153.8000000000002</v>
      </c>
    </row>
    <row r="42" spans="1:13" ht="12.95" customHeight="1" x14ac:dyDescent="0.2">
      <c r="A42" s="814" t="s">
        <v>880</v>
      </c>
      <c r="B42" s="855">
        <v>0.84</v>
      </c>
      <c r="C42" s="855">
        <v>0.88029999999999997</v>
      </c>
      <c r="D42" s="855">
        <v>1.2040999999999999</v>
      </c>
      <c r="E42" s="855">
        <v>2.2595000000000001</v>
      </c>
      <c r="F42" s="855">
        <v>3.069</v>
      </c>
      <c r="G42" s="855">
        <v>103.9573</v>
      </c>
      <c r="H42" s="855">
        <v>28.1</v>
      </c>
      <c r="I42" s="855">
        <v>60.6</v>
      </c>
      <c r="J42" s="855">
        <v>206.4</v>
      </c>
      <c r="K42" s="856">
        <v>363.6</v>
      </c>
      <c r="L42" s="856">
        <v>806</v>
      </c>
      <c r="M42" s="856">
        <v>1443.3</v>
      </c>
    </row>
    <row r="43" spans="1:13" ht="12.95" customHeight="1" x14ac:dyDescent="0.2">
      <c r="A43" s="814" t="s">
        <v>882</v>
      </c>
      <c r="B43" s="855">
        <v>15.366100000000001</v>
      </c>
      <c r="C43" s="855">
        <v>10.6419</v>
      </c>
      <c r="D43" s="855">
        <v>11.8825</v>
      </c>
      <c r="E43" s="855">
        <v>12.9656</v>
      </c>
      <c r="F43" s="855">
        <v>14.0336</v>
      </c>
      <c r="G43" s="855">
        <v>12.3758</v>
      </c>
      <c r="H43" s="855">
        <v>12</v>
      </c>
      <c r="I43" s="855">
        <v>10.4</v>
      </c>
      <c r="J43" s="855">
        <v>10.6</v>
      </c>
      <c r="K43" s="856">
        <v>11.1</v>
      </c>
      <c r="L43" s="856">
        <v>11.2</v>
      </c>
      <c r="M43" s="856">
        <v>710.6</v>
      </c>
    </row>
    <row r="44" spans="1:13" ht="12.75" customHeight="1" x14ac:dyDescent="0.2">
      <c r="A44" s="814" t="s">
        <v>881</v>
      </c>
      <c r="B44" s="855" t="s">
        <v>33</v>
      </c>
      <c r="C44" s="855" t="s">
        <v>33</v>
      </c>
      <c r="D44" s="855" t="s">
        <v>33</v>
      </c>
      <c r="E44" s="855" t="s">
        <v>33</v>
      </c>
      <c r="F44" s="855" t="s">
        <v>33</v>
      </c>
      <c r="G44" s="855" t="s">
        <v>33</v>
      </c>
      <c r="H44" s="855" t="s">
        <v>33</v>
      </c>
      <c r="I44" s="855" t="s">
        <v>33</v>
      </c>
      <c r="J44" s="855" t="s">
        <v>33</v>
      </c>
      <c r="K44" s="856" t="s">
        <v>33</v>
      </c>
      <c r="L44" s="856" t="s">
        <v>33</v>
      </c>
      <c r="M44" s="856" t="s">
        <v>33</v>
      </c>
    </row>
    <row r="45" spans="1:13" ht="12.95" customHeight="1" x14ac:dyDescent="0.2">
      <c r="A45" s="814" t="s">
        <v>887</v>
      </c>
      <c r="B45" s="855">
        <v>0.56699999999999995</v>
      </c>
      <c r="C45" s="855">
        <v>0.29899999999999999</v>
      </c>
      <c r="D45" s="855">
        <v>0.14959999999999998</v>
      </c>
      <c r="E45" s="855" t="s">
        <v>33</v>
      </c>
      <c r="F45" s="855" t="s">
        <v>33</v>
      </c>
      <c r="G45" s="855" t="s">
        <v>33</v>
      </c>
      <c r="H45" s="855" t="s">
        <v>33</v>
      </c>
      <c r="I45" s="855" t="s">
        <v>33</v>
      </c>
      <c r="J45" s="855" t="s">
        <v>33</v>
      </c>
      <c r="K45" s="856" t="s">
        <v>33</v>
      </c>
      <c r="L45" s="856" t="s">
        <v>33</v>
      </c>
      <c r="M45" s="856" t="s">
        <v>33</v>
      </c>
    </row>
    <row r="46" spans="1:13" ht="27.2" customHeight="1" x14ac:dyDescent="0.2">
      <c r="A46" s="821" t="s">
        <v>915</v>
      </c>
      <c r="B46" s="839">
        <v>17949.751899999999</v>
      </c>
      <c r="C46" s="839">
        <v>9676.7873</v>
      </c>
      <c r="D46" s="839">
        <v>3482.7080000000001</v>
      </c>
      <c r="E46" s="839">
        <v>4359.0275000000001</v>
      </c>
      <c r="F46" s="839">
        <v>7093.8225000000002</v>
      </c>
      <c r="G46" s="839">
        <v>9813.4990999999991</v>
      </c>
      <c r="H46" s="839">
        <v>9612.6</v>
      </c>
      <c r="I46" s="839">
        <v>11299.2</v>
      </c>
      <c r="J46" s="839">
        <v>11429.3</v>
      </c>
      <c r="K46" s="840">
        <v>14024.2</v>
      </c>
      <c r="L46" s="840">
        <v>17053.400000000001</v>
      </c>
      <c r="M46" s="840">
        <v>20126.5</v>
      </c>
    </row>
    <row r="47" spans="1:13" ht="24.75" customHeight="1" x14ac:dyDescent="0.2">
      <c r="A47" s="857" t="s">
        <v>889</v>
      </c>
      <c r="B47" s="839">
        <v>146.4385</v>
      </c>
      <c r="C47" s="839">
        <v>51.933800000000005</v>
      </c>
      <c r="D47" s="839">
        <v>115.6803</v>
      </c>
      <c r="E47" s="839">
        <v>190.68729999999999</v>
      </c>
      <c r="F47" s="839">
        <v>25.413</v>
      </c>
      <c r="G47" s="839">
        <v>30.1922</v>
      </c>
      <c r="H47" s="839">
        <v>20.3</v>
      </c>
      <c r="I47" s="839">
        <v>20.399999999999999</v>
      </c>
      <c r="J47" s="839">
        <v>17.3</v>
      </c>
      <c r="K47" s="840">
        <v>16.600000000000001</v>
      </c>
      <c r="L47" s="840">
        <v>23.1</v>
      </c>
      <c r="M47" s="840">
        <v>4.5999999999999996</v>
      </c>
    </row>
    <row r="48" spans="1:13" ht="24" x14ac:dyDescent="0.2">
      <c r="A48" s="821" t="s">
        <v>890</v>
      </c>
      <c r="B48" s="839">
        <v>0.01</v>
      </c>
      <c r="C48" s="855" t="s">
        <v>33</v>
      </c>
      <c r="D48" s="855" t="s">
        <v>33</v>
      </c>
      <c r="E48" s="839">
        <v>1.59</v>
      </c>
      <c r="F48" s="839">
        <v>2.6859000000000002</v>
      </c>
      <c r="G48" s="839">
        <v>4.5186999999999999</v>
      </c>
      <c r="H48" s="839">
        <v>5</v>
      </c>
      <c r="I48" s="839">
        <v>1.5</v>
      </c>
      <c r="J48" s="839">
        <v>1.9</v>
      </c>
      <c r="K48" s="856" t="s">
        <v>33</v>
      </c>
      <c r="L48" s="856" t="s">
        <v>33</v>
      </c>
      <c r="M48" s="856" t="s">
        <v>33</v>
      </c>
    </row>
    <row r="49" spans="1:13" ht="13.9" customHeight="1" x14ac:dyDescent="0.2">
      <c r="A49" s="821" t="s">
        <v>891</v>
      </c>
      <c r="B49" s="839">
        <v>4.8000000000000001E-2</v>
      </c>
      <c r="C49" s="839">
        <v>1.548</v>
      </c>
      <c r="D49" s="839">
        <v>1.7136</v>
      </c>
      <c r="E49" s="839">
        <v>4.5443999999999996</v>
      </c>
      <c r="F49" s="839">
        <v>8.0856000000000012</v>
      </c>
      <c r="G49" s="839">
        <v>11.266999999999999</v>
      </c>
      <c r="H49" s="839">
        <v>12.6</v>
      </c>
      <c r="I49" s="839">
        <v>14.6</v>
      </c>
      <c r="J49" s="839">
        <v>7.3</v>
      </c>
      <c r="K49" s="840">
        <v>42.4</v>
      </c>
      <c r="L49" s="840">
        <v>9.8000000000000007</v>
      </c>
      <c r="M49" s="840">
        <v>7.4</v>
      </c>
    </row>
    <row r="50" spans="1:13" ht="38.25" customHeight="1" x14ac:dyDescent="0.2">
      <c r="A50" s="821" t="s">
        <v>916</v>
      </c>
      <c r="B50" s="839">
        <v>863.46510000000001</v>
      </c>
      <c r="C50" s="839">
        <v>797.68050000000005</v>
      </c>
      <c r="D50" s="839">
        <v>553.27230000000009</v>
      </c>
      <c r="E50" s="839">
        <v>501.14729999999997</v>
      </c>
      <c r="F50" s="839">
        <v>427.67309999999998</v>
      </c>
      <c r="G50" s="839">
        <v>255.3706</v>
      </c>
      <c r="H50" s="839">
        <v>452.1</v>
      </c>
      <c r="I50" s="839">
        <v>175.3</v>
      </c>
      <c r="J50" s="839">
        <v>144</v>
      </c>
      <c r="K50" s="840">
        <v>113.2</v>
      </c>
      <c r="L50" s="840">
        <v>158.6</v>
      </c>
      <c r="M50" s="840">
        <v>821.2</v>
      </c>
    </row>
    <row r="51" spans="1:13" ht="13.9" customHeight="1" x14ac:dyDescent="0.2">
      <c r="A51" s="821" t="s">
        <v>893</v>
      </c>
      <c r="B51" s="839">
        <v>688.17280000000005</v>
      </c>
      <c r="C51" s="839">
        <v>717.59410000000003</v>
      </c>
      <c r="D51" s="839">
        <v>822.83500000000004</v>
      </c>
      <c r="E51" s="839">
        <v>582.24149999999997</v>
      </c>
      <c r="F51" s="839">
        <v>886.11739999999998</v>
      </c>
      <c r="G51" s="839">
        <v>817.28319999999997</v>
      </c>
      <c r="H51" s="839">
        <v>801.4</v>
      </c>
      <c r="I51" s="839">
        <v>1171.2</v>
      </c>
      <c r="J51" s="839">
        <v>1642.5</v>
      </c>
      <c r="K51" s="840">
        <v>2330.1999999999998</v>
      </c>
      <c r="L51" s="840">
        <v>1935.7</v>
      </c>
      <c r="M51" s="840">
        <v>2751.4</v>
      </c>
    </row>
    <row r="52" spans="1:13" ht="12.95" customHeight="1" x14ac:dyDescent="0.2">
      <c r="A52" s="821" t="s">
        <v>894</v>
      </c>
      <c r="B52" s="839">
        <v>423.05020000000002</v>
      </c>
      <c r="C52" s="839">
        <v>182.7816</v>
      </c>
      <c r="D52" s="839">
        <v>58.882800000000003</v>
      </c>
      <c r="E52" s="839">
        <v>96.395300000000006</v>
      </c>
      <c r="F52" s="839">
        <v>155.17740000000001</v>
      </c>
      <c r="G52" s="839">
        <v>195.0497</v>
      </c>
      <c r="H52" s="839">
        <v>225.5</v>
      </c>
      <c r="I52" s="839">
        <v>277</v>
      </c>
      <c r="J52" s="839">
        <v>325.39999999999998</v>
      </c>
      <c r="K52" s="840">
        <v>450.1</v>
      </c>
      <c r="L52" s="840">
        <v>522</v>
      </c>
      <c r="M52" s="840">
        <v>704.8</v>
      </c>
    </row>
    <row r="53" spans="1:13" ht="12.95" customHeight="1" x14ac:dyDescent="0.2">
      <c r="A53" s="821" t="s">
        <v>832</v>
      </c>
      <c r="B53" s="839">
        <v>906.96579999999994</v>
      </c>
      <c r="C53" s="839">
        <v>800.95929999999998</v>
      </c>
      <c r="D53" s="839">
        <v>524.45060000000001</v>
      </c>
      <c r="E53" s="839">
        <v>512.93580000000009</v>
      </c>
      <c r="F53" s="839">
        <v>810.07470000000012</v>
      </c>
      <c r="G53" s="839">
        <v>1096.8423</v>
      </c>
      <c r="H53" s="839">
        <v>1164.7</v>
      </c>
      <c r="I53" s="839">
        <v>1634</v>
      </c>
      <c r="J53" s="839">
        <v>1674</v>
      </c>
      <c r="K53" s="840">
        <v>2032</v>
      </c>
      <c r="L53" s="840">
        <v>2409.5</v>
      </c>
      <c r="M53" s="840">
        <v>2969.5</v>
      </c>
    </row>
    <row r="54" spans="1:13" ht="12.95" customHeight="1" x14ac:dyDescent="0.2">
      <c r="A54" s="810"/>
      <c r="B54" s="839"/>
      <c r="C54" s="839"/>
      <c r="D54" s="839"/>
      <c r="E54" s="839"/>
      <c r="F54" s="839"/>
      <c r="G54" s="839"/>
      <c r="H54" s="839"/>
      <c r="I54" s="839"/>
      <c r="J54" s="839"/>
      <c r="K54" s="840"/>
      <c r="L54" s="840"/>
      <c r="M54" s="840"/>
    </row>
    <row r="55" spans="1:13" ht="12.95" customHeight="1" x14ac:dyDescent="0.2">
      <c r="A55" s="810" t="s">
        <v>895</v>
      </c>
      <c r="B55" s="822">
        <v>10243.8644</v>
      </c>
      <c r="C55" s="822">
        <v>9742.3236000000015</v>
      </c>
      <c r="D55" s="822">
        <v>9485.5532000000003</v>
      </c>
      <c r="E55" s="822">
        <v>10656.326800000001</v>
      </c>
      <c r="F55" s="822">
        <v>12385.335499999999</v>
      </c>
      <c r="G55" s="822">
        <v>15389.306</v>
      </c>
      <c r="H55" s="822">
        <v>17147.599999999999</v>
      </c>
      <c r="I55" s="822">
        <v>19427.599999999999</v>
      </c>
      <c r="J55" s="822">
        <v>21950.7</v>
      </c>
      <c r="K55" s="832">
        <v>26329.200000000001</v>
      </c>
      <c r="L55" s="832">
        <v>35141.699999999997</v>
      </c>
      <c r="M55" s="832">
        <v>42269.4</v>
      </c>
    </row>
    <row r="56" spans="1:13" ht="12" customHeight="1" x14ac:dyDescent="0.2">
      <c r="A56" s="810"/>
      <c r="B56" s="822"/>
      <c r="C56" s="822"/>
      <c r="D56" s="822"/>
      <c r="E56" s="822"/>
      <c r="F56" s="822"/>
      <c r="G56" s="822"/>
      <c r="H56" s="822"/>
      <c r="I56" s="822"/>
      <c r="J56" s="822"/>
      <c r="K56" s="832"/>
      <c r="L56" s="832"/>
      <c r="M56" s="832"/>
    </row>
    <row r="57" spans="1:13" ht="12.95" customHeight="1" x14ac:dyDescent="0.2">
      <c r="A57" s="821" t="s">
        <v>896</v>
      </c>
      <c r="B57" s="839">
        <v>5349.8989000000001</v>
      </c>
      <c r="C57" s="839">
        <v>4706.6273000000001</v>
      </c>
      <c r="D57" s="839">
        <v>4000.3392000000003</v>
      </c>
      <c r="E57" s="839">
        <v>4092.4452000000001</v>
      </c>
      <c r="F57" s="839">
        <v>4235.1189000000004</v>
      </c>
      <c r="G57" s="839">
        <v>5407.9692999999997</v>
      </c>
      <c r="H57" s="839">
        <v>5374.1</v>
      </c>
      <c r="I57" s="839">
        <v>5496.3</v>
      </c>
      <c r="J57" s="839">
        <v>5927.5</v>
      </c>
      <c r="K57" s="840">
        <v>7676.3</v>
      </c>
      <c r="L57" s="840">
        <v>13833.4</v>
      </c>
      <c r="M57" s="840">
        <v>15932.6</v>
      </c>
    </row>
    <row r="58" spans="1:13" ht="12.95" customHeight="1" x14ac:dyDescent="0.2">
      <c r="A58" s="821" t="s">
        <v>897</v>
      </c>
      <c r="B58" s="839">
        <v>11.9961</v>
      </c>
      <c r="C58" s="839">
        <v>13.175700000000001</v>
      </c>
      <c r="D58" s="839">
        <v>14.1275</v>
      </c>
      <c r="E58" s="839">
        <v>15.9611</v>
      </c>
      <c r="F58" s="839">
        <v>14.792899999999999</v>
      </c>
      <c r="G58" s="839">
        <v>18.4757</v>
      </c>
      <c r="H58" s="839">
        <v>18.399999999999999</v>
      </c>
      <c r="I58" s="839">
        <v>69.5</v>
      </c>
      <c r="J58" s="839">
        <v>167.5</v>
      </c>
      <c r="K58" s="840">
        <v>144.4</v>
      </c>
      <c r="L58" s="840">
        <v>144.4</v>
      </c>
      <c r="M58" s="840">
        <v>147</v>
      </c>
    </row>
    <row r="59" spans="1:13" ht="12.95" customHeight="1" x14ac:dyDescent="0.2">
      <c r="A59" s="821" t="s">
        <v>898</v>
      </c>
      <c r="B59" s="839">
        <v>104.57639999999999</v>
      </c>
      <c r="C59" s="839">
        <v>257.51529999999997</v>
      </c>
      <c r="D59" s="839">
        <v>180.6653</v>
      </c>
      <c r="E59" s="839">
        <v>162.76979999999998</v>
      </c>
      <c r="F59" s="839">
        <v>160.995</v>
      </c>
      <c r="G59" s="839">
        <v>197.31020000000001</v>
      </c>
      <c r="H59" s="839">
        <v>161.9</v>
      </c>
      <c r="I59" s="839">
        <v>304</v>
      </c>
      <c r="J59" s="839">
        <v>244.1</v>
      </c>
      <c r="K59" s="840">
        <v>300.89999999999998</v>
      </c>
      <c r="L59" s="840">
        <v>266</v>
      </c>
      <c r="M59" s="840">
        <v>330.6</v>
      </c>
    </row>
    <row r="60" spans="1:13" ht="24" x14ac:dyDescent="0.2">
      <c r="A60" s="821" t="s">
        <v>917</v>
      </c>
      <c r="B60" s="839">
        <v>489.36450000000002</v>
      </c>
      <c r="C60" s="839">
        <v>340.024</v>
      </c>
      <c r="D60" s="839">
        <v>225.0504</v>
      </c>
      <c r="E60" s="839">
        <v>248.50829999999999</v>
      </c>
      <c r="F60" s="839">
        <v>276.88499999999999</v>
      </c>
      <c r="G60" s="839">
        <v>317.26620000000003</v>
      </c>
      <c r="H60" s="839">
        <v>405.1</v>
      </c>
      <c r="I60" s="839">
        <v>447.4</v>
      </c>
      <c r="J60" s="839">
        <v>687</v>
      </c>
      <c r="K60" s="840">
        <v>926.2</v>
      </c>
      <c r="L60" s="840">
        <v>1021.7</v>
      </c>
      <c r="M60" s="840">
        <v>1448.4</v>
      </c>
    </row>
    <row r="61" spans="1:13" ht="24" x14ac:dyDescent="0.2">
      <c r="A61" s="821" t="s">
        <v>918</v>
      </c>
      <c r="B61" s="839">
        <v>521.03599999999994</v>
      </c>
      <c r="C61" s="839">
        <v>551.1277</v>
      </c>
      <c r="D61" s="839">
        <v>555.4067</v>
      </c>
      <c r="E61" s="839">
        <v>559.58969999999999</v>
      </c>
      <c r="F61" s="839">
        <v>627.81419999999991</v>
      </c>
      <c r="G61" s="839">
        <v>706.69050000000004</v>
      </c>
      <c r="H61" s="839">
        <v>748.9</v>
      </c>
      <c r="I61" s="839">
        <v>776.9</v>
      </c>
      <c r="J61" s="839">
        <v>842.2</v>
      </c>
      <c r="K61" s="840">
        <v>862.3</v>
      </c>
      <c r="L61" s="840">
        <v>847.7</v>
      </c>
      <c r="M61" s="840">
        <v>925.7</v>
      </c>
    </row>
    <row r="62" spans="1:13" ht="24" x14ac:dyDescent="0.2">
      <c r="A62" s="821" t="s">
        <v>901</v>
      </c>
      <c r="B62" s="839">
        <v>1.9407999999999999</v>
      </c>
      <c r="C62" s="839">
        <v>1.9994000000000001</v>
      </c>
      <c r="D62" s="839">
        <v>1.2741</v>
      </c>
      <c r="E62" s="839">
        <v>0.14460000000000001</v>
      </c>
      <c r="F62" s="839">
        <v>0.80270000000000008</v>
      </c>
      <c r="G62" s="839">
        <v>1.0295999999999998</v>
      </c>
      <c r="H62" s="839">
        <v>1</v>
      </c>
      <c r="I62" s="839">
        <v>1</v>
      </c>
      <c r="J62" s="839">
        <v>1</v>
      </c>
      <c r="K62" s="840">
        <v>1.4</v>
      </c>
      <c r="L62" s="840">
        <v>34.9</v>
      </c>
      <c r="M62" s="840">
        <v>32.299999999999997</v>
      </c>
    </row>
    <row r="63" spans="1:13" ht="24" customHeight="1" x14ac:dyDescent="0.2">
      <c r="A63" s="821" t="s">
        <v>919</v>
      </c>
      <c r="B63" s="839">
        <v>12.615</v>
      </c>
      <c r="C63" s="839">
        <v>8.204600000000001</v>
      </c>
      <c r="D63" s="839">
        <v>-15.7621</v>
      </c>
      <c r="E63" s="839">
        <v>-26.710999999999999</v>
      </c>
      <c r="F63" s="839">
        <v>-32.184200000000004</v>
      </c>
      <c r="G63" s="839">
        <v>-35.8078</v>
      </c>
      <c r="H63" s="839">
        <v>-35</v>
      </c>
      <c r="I63" s="839">
        <v>-24.5</v>
      </c>
      <c r="J63" s="839">
        <v>8.6</v>
      </c>
      <c r="K63" s="840">
        <v>-1.9</v>
      </c>
      <c r="L63" s="840">
        <v>-12.9</v>
      </c>
      <c r="M63" s="840">
        <v>-9.1</v>
      </c>
    </row>
    <row r="64" spans="1:13" ht="14.25" customHeight="1" x14ac:dyDescent="0.2">
      <c r="A64" s="821" t="s">
        <v>902</v>
      </c>
      <c r="B64" s="839">
        <v>0.10990000000000001</v>
      </c>
      <c r="C64" s="839">
        <v>3.5999999999999997E-2</v>
      </c>
      <c r="D64" s="839">
        <v>0.1018</v>
      </c>
      <c r="E64" s="839">
        <v>7.0300000000000001E-2</v>
      </c>
      <c r="F64" s="839">
        <v>-5.0700000000000002E-2</v>
      </c>
      <c r="G64" s="839">
        <v>7.9500000000000001E-2</v>
      </c>
      <c r="H64" s="839">
        <v>0.1</v>
      </c>
      <c r="I64" s="839">
        <v>0.2</v>
      </c>
      <c r="J64" s="839">
        <v>0.1</v>
      </c>
      <c r="K64" s="840">
        <v>0.1</v>
      </c>
      <c r="L64" s="840">
        <v>0.9</v>
      </c>
      <c r="M64" s="840">
        <v>-1</v>
      </c>
    </row>
    <row r="65" spans="1:50" ht="14.25" customHeight="1" x14ac:dyDescent="0.2">
      <c r="A65" s="829" t="s">
        <v>903</v>
      </c>
      <c r="B65" s="839">
        <v>609.70409999999993</v>
      </c>
      <c r="C65" s="839">
        <v>242.81590000000003</v>
      </c>
      <c r="D65" s="839">
        <v>267.48090000000002</v>
      </c>
      <c r="E65" s="839">
        <v>301.41079999999999</v>
      </c>
      <c r="F65" s="839">
        <v>452.70080000000002</v>
      </c>
      <c r="G65" s="839">
        <v>546.5498</v>
      </c>
      <c r="H65" s="839">
        <v>346.8</v>
      </c>
      <c r="I65" s="839">
        <v>376.9</v>
      </c>
      <c r="J65" s="839">
        <v>506</v>
      </c>
      <c r="K65" s="840">
        <v>624</v>
      </c>
      <c r="L65" s="840">
        <v>970.6</v>
      </c>
      <c r="M65" s="840">
        <v>1242.5999999999999</v>
      </c>
    </row>
    <row r="66" spans="1:50" ht="12.95" customHeight="1" x14ac:dyDescent="0.2">
      <c r="A66" s="821" t="s">
        <v>859</v>
      </c>
      <c r="B66" s="839">
        <v>3141.8921</v>
      </c>
      <c r="C66" s="839">
        <v>3621.0582000000004</v>
      </c>
      <c r="D66" s="839">
        <v>4260.6694000000007</v>
      </c>
      <c r="E66" s="839">
        <v>5302.1379999999999</v>
      </c>
      <c r="F66" s="839">
        <v>6650.9309000000003</v>
      </c>
      <c r="G66" s="839">
        <v>8230.9117999999999</v>
      </c>
      <c r="H66" s="839">
        <v>10124.799999999999</v>
      </c>
      <c r="I66" s="839">
        <v>11980.4</v>
      </c>
      <c r="J66" s="839">
        <v>13568.4</v>
      </c>
      <c r="K66" s="840">
        <v>15798.6</v>
      </c>
      <c r="L66" s="840">
        <v>18035</v>
      </c>
      <c r="M66" s="840">
        <v>22220.2</v>
      </c>
    </row>
    <row r="67" spans="1:50" ht="12.95" customHeight="1" x14ac:dyDescent="0.2">
      <c r="A67" s="821" t="s">
        <v>920</v>
      </c>
      <c r="B67" s="839">
        <v>-0.73060000000000003</v>
      </c>
      <c r="C67" s="839">
        <v>0.26050000000000001</v>
      </c>
      <c r="D67" s="839">
        <v>3.8</v>
      </c>
      <c r="E67" s="855" t="s">
        <v>33</v>
      </c>
      <c r="F67" s="839">
        <v>2.4700000000000002</v>
      </c>
      <c r="G67" s="839">
        <v>1.1688000000000001</v>
      </c>
      <c r="H67" s="839">
        <v>-1.5</v>
      </c>
      <c r="I67" s="839">
        <v>0.4</v>
      </c>
      <c r="J67" s="839">
        <v>1.6</v>
      </c>
      <c r="K67" s="840">
        <v>3</v>
      </c>
      <c r="L67" s="840">
        <v>0</v>
      </c>
      <c r="M67" s="856" t="s">
        <v>33</v>
      </c>
    </row>
    <row r="68" spans="1:50" ht="12.75" customHeight="1" x14ac:dyDescent="0.2">
      <c r="A68" s="821"/>
      <c r="B68" s="822"/>
      <c r="C68" s="822"/>
      <c r="D68" s="822"/>
      <c r="E68" s="822"/>
      <c r="F68" s="822"/>
      <c r="G68" s="822"/>
      <c r="H68" s="822"/>
      <c r="I68" s="822"/>
      <c r="J68" s="822"/>
      <c r="K68" s="832"/>
      <c r="L68" s="832"/>
      <c r="M68" s="832"/>
    </row>
    <row r="69" spans="1:50" ht="24" x14ac:dyDescent="0.2">
      <c r="A69" s="810" t="s">
        <v>905</v>
      </c>
      <c r="B69" s="822">
        <v>31296.887999999999</v>
      </c>
      <c r="C69" s="822">
        <v>22000.893500000002</v>
      </c>
      <c r="D69" s="822">
        <v>15076.9743</v>
      </c>
      <c r="E69" s="822">
        <v>16935.598899999997</v>
      </c>
      <c r="F69" s="822">
        <v>21831.8439</v>
      </c>
      <c r="G69" s="822">
        <v>28023.689199999997</v>
      </c>
      <c r="H69" s="822">
        <v>30497.599999999999</v>
      </c>
      <c r="I69" s="822">
        <v>35583.599999999999</v>
      </c>
      <c r="J69" s="822">
        <v>40562.9</v>
      </c>
      <c r="K69" s="832">
        <v>50752.6</v>
      </c>
      <c r="L69" s="832">
        <v>64775.1</v>
      </c>
      <c r="M69" s="832">
        <v>79966.2</v>
      </c>
    </row>
    <row r="70" spans="1:50" ht="12" customHeight="1" thickBot="1" x14ac:dyDescent="0.25">
      <c r="A70" s="834"/>
      <c r="B70" s="835"/>
      <c r="C70" s="835"/>
      <c r="D70" s="835"/>
      <c r="E70" s="835"/>
      <c r="F70" s="835"/>
      <c r="G70" s="835"/>
      <c r="H70" s="835"/>
      <c r="I70" s="835"/>
      <c r="J70" s="835"/>
      <c r="K70" s="836"/>
      <c r="L70" s="836"/>
      <c r="M70" s="836"/>
    </row>
    <row r="71" spans="1:50" ht="12.95" customHeight="1" x14ac:dyDescent="0.2">
      <c r="B71" s="839"/>
      <c r="C71" s="839"/>
      <c r="D71" s="839"/>
      <c r="E71" s="839"/>
      <c r="F71" s="839"/>
      <c r="G71" s="839"/>
      <c r="H71" s="839"/>
      <c r="I71" s="839"/>
      <c r="J71" s="839"/>
      <c r="K71" s="840"/>
      <c r="L71" s="840"/>
      <c r="M71" s="840"/>
    </row>
    <row r="80" spans="1:50" s="858" customFormat="1" ht="12.95" customHeight="1" x14ac:dyDescent="0.2">
      <c r="A80" s="837"/>
      <c r="B80" s="804"/>
      <c r="C80" s="804"/>
      <c r="D80" s="804"/>
      <c r="E80" s="804"/>
      <c r="F80" s="804"/>
      <c r="G80" s="804"/>
      <c r="H80" s="804"/>
      <c r="I80" s="804"/>
      <c r="J80" s="804"/>
      <c r="K80" s="804"/>
      <c r="L80" s="804"/>
      <c r="M80" s="838"/>
      <c r="N80" s="804"/>
      <c r="O80" s="804"/>
      <c r="P80" s="804"/>
      <c r="Q80" s="804"/>
      <c r="R80" s="804"/>
      <c r="S80" s="804"/>
      <c r="T80" s="804"/>
      <c r="U80" s="804"/>
      <c r="V80" s="804"/>
      <c r="W80" s="804"/>
      <c r="X80" s="804"/>
      <c r="Y80" s="804"/>
      <c r="Z80" s="804"/>
      <c r="AA80" s="804"/>
      <c r="AB80" s="804"/>
      <c r="AC80" s="804"/>
      <c r="AD80" s="804"/>
      <c r="AE80" s="804"/>
      <c r="AF80" s="804"/>
      <c r="AG80" s="804"/>
      <c r="AH80" s="804"/>
      <c r="AI80" s="804"/>
      <c r="AJ80" s="804"/>
      <c r="AK80" s="804"/>
      <c r="AL80" s="804"/>
      <c r="AM80" s="804"/>
      <c r="AN80" s="804"/>
      <c r="AO80" s="804"/>
      <c r="AP80" s="804"/>
      <c r="AQ80" s="804"/>
      <c r="AR80" s="804"/>
      <c r="AS80" s="804"/>
      <c r="AT80" s="804"/>
      <c r="AU80" s="804"/>
      <c r="AV80" s="804"/>
      <c r="AW80" s="804"/>
      <c r="AX80" s="804"/>
    </row>
    <row r="81" spans="1:50" s="858" customFormat="1" ht="12.95" customHeight="1" x14ac:dyDescent="0.2">
      <c r="A81" s="837"/>
      <c r="B81" s="804"/>
      <c r="C81" s="804"/>
      <c r="D81" s="804"/>
      <c r="E81" s="804"/>
      <c r="F81" s="804"/>
      <c r="G81" s="804"/>
      <c r="H81" s="804"/>
      <c r="I81" s="804"/>
      <c r="J81" s="804"/>
      <c r="K81" s="804"/>
      <c r="L81" s="804"/>
      <c r="M81" s="838"/>
      <c r="N81" s="804"/>
      <c r="O81" s="804"/>
      <c r="P81" s="804"/>
      <c r="Q81" s="804"/>
      <c r="R81" s="804"/>
      <c r="S81" s="804"/>
      <c r="T81" s="804"/>
      <c r="U81" s="804"/>
      <c r="V81" s="804"/>
      <c r="W81" s="804"/>
      <c r="X81" s="804"/>
      <c r="Y81" s="804"/>
      <c r="Z81" s="804"/>
      <c r="AA81" s="804"/>
      <c r="AB81" s="804"/>
      <c r="AC81" s="804"/>
      <c r="AD81" s="804"/>
      <c r="AE81" s="804"/>
      <c r="AF81" s="804"/>
      <c r="AG81" s="804"/>
      <c r="AH81" s="804"/>
      <c r="AI81" s="804"/>
      <c r="AJ81" s="804"/>
      <c r="AK81" s="804"/>
      <c r="AL81" s="804"/>
      <c r="AM81" s="804"/>
      <c r="AN81" s="804"/>
      <c r="AO81" s="804"/>
      <c r="AP81" s="804"/>
      <c r="AQ81" s="804"/>
      <c r="AR81" s="804"/>
      <c r="AS81" s="804"/>
      <c r="AT81" s="804"/>
      <c r="AU81" s="804"/>
      <c r="AV81" s="804"/>
      <c r="AW81" s="804"/>
      <c r="AX81" s="804"/>
    </row>
    <row r="82" spans="1:50" s="858" customFormat="1" ht="12.95" customHeight="1" x14ac:dyDescent="0.2">
      <c r="A82" s="837"/>
      <c r="B82" s="804"/>
      <c r="C82" s="804"/>
      <c r="D82" s="804"/>
      <c r="E82" s="804"/>
      <c r="F82" s="804"/>
      <c r="G82" s="804"/>
      <c r="H82" s="804"/>
      <c r="I82" s="804"/>
      <c r="J82" s="804"/>
      <c r="K82" s="804"/>
      <c r="L82" s="804"/>
      <c r="M82" s="838"/>
      <c r="N82" s="804"/>
      <c r="O82" s="804"/>
      <c r="P82" s="804"/>
      <c r="Q82" s="804"/>
      <c r="R82" s="804"/>
      <c r="S82" s="804"/>
      <c r="T82" s="804"/>
      <c r="U82" s="804"/>
      <c r="V82" s="804"/>
      <c r="W82" s="804"/>
      <c r="X82" s="804"/>
      <c r="Y82" s="804"/>
      <c r="Z82" s="804"/>
      <c r="AA82" s="804"/>
      <c r="AB82" s="804"/>
      <c r="AC82" s="804"/>
      <c r="AD82" s="804"/>
      <c r="AE82" s="804"/>
      <c r="AF82" s="804"/>
      <c r="AG82" s="804"/>
      <c r="AH82" s="804"/>
      <c r="AI82" s="804"/>
      <c r="AJ82" s="804"/>
      <c r="AK82" s="804"/>
      <c r="AL82" s="804"/>
      <c r="AM82" s="804"/>
      <c r="AN82" s="804"/>
      <c r="AO82" s="804"/>
      <c r="AP82" s="804"/>
      <c r="AQ82" s="804"/>
      <c r="AR82" s="804"/>
      <c r="AS82" s="804"/>
      <c r="AT82" s="804"/>
      <c r="AU82" s="804"/>
      <c r="AV82" s="804"/>
      <c r="AW82" s="804"/>
      <c r="AX82" s="804"/>
    </row>
    <row r="83" spans="1:50" s="858" customFormat="1" ht="12.95" customHeight="1" x14ac:dyDescent="0.2">
      <c r="A83" s="837"/>
      <c r="B83" s="804"/>
      <c r="C83" s="804"/>
      <c r="D83" s="804"/>
      <c r="E83" s="804"/>
      <c r="F83" s="804"/>
      <c r="G83" s="804"/>
      <c r="H83" s="804"/>
      <c r="I83" s="804"/>
      <c r="J83" s="804"/>
      <c r="K83" s="804"/>
      <c r="L83" s="804"/>
      <c r="M83" s="838"/>
      <c r="N83" s="804"/>
      <c r="O83" s="804"/>
      <c r="P83" s="804"/>
      <c r="Q83" s="804"/>
      <c r="R83" s="804"/>
      <c r="S83" s="804"/>
      <c r="T83" s="804"/>
      <c r="U83" s="804"/>
      <c r="V83" s="804"/>
      <c r="W83" s="804"/>
      <c r="X83" s="804"/>
      <c r="Y83" s="804"/>
      <c r="Z83" s="804"/>
      <c r="AA83" s="804"/>
      <c r="AB83" s="804"/>
      <c r="AC83" s="804"/>
      <c r="AD83" s="804"/>
      <c r="AE83" s="804"/>
      <c r="AF83" s="804"/>
      <c r="AG83" s="804"/>
      <c r="AH83" s="804"/>
      <c r="AI83" s="804"/>
      <c r="AJ83" s="804"/>
      <c r="AK83" s="804"/>
      <c r="AL83" s="804"/>
      <c r="AM83" s="804"/>
      <c r="AN83" s="804"/>
      <c r="AO83" s="804"/>
      <c r="AP83" s="804"/>
      <c r="AQ83" s="804"/>
      <c r="AR83" s="804"/>
      <c r="AS83" s="804"/>
      <c r="AT83" s="804"/>
      <c r="AU83" s="804"/>
      <c r="AV83" s="804"/>
      <c r="AW83" s="804"/>
      <c r="AX83" s="804"/>
    </row>
    <row r="84" spans="1:50" s="858" customFormat="1" ht="12.95" customHeight="1" x14ac:dyDescent="0.2">
      <c r="A84" s="837"/>
      <c r="B84" s="804"/>
      <c r="C84" s="804"/>
      <c r="D84" s="804"/>
      <c r="E84" s="804"/>
      <c r="F84" s="804"/>
      <c r="G84" s="804"/>
      <c r="H84" s="804"/>
      <c r="I84" s="804"/>
      <c r="J84" s="804"/>
      <c r="K84" s="804"/>
      <c r="L84" s="804"/>
      <c r="M84" s="838"/>
      <c r="N84" s="804"/>
      <c r="O84" s="804"/>
      <c r="P84" s="804"/>
      <c r="Q84" s="804"/>
      <c r="R84" s="804"/>
      <c r="S84" s="804"/>
      <c r="T84" s="804"/>
      <c r="U84" s="804"/>
      <c r="V84" s="804"/>
      <c r="W84" s="804"/>
      <c r="X84" s="804"/>
      <c r="Y84" s="804"/>
      <c r="Z84" s="804"/>
      <c r="AA84" s="804"/>
      <c r="AB84" s="804"/>
      <c r="AC84" s="804"/>
      <c r="AD84" s="804"/>
      <c r="AE84" s="804"/>
      <c r="AF84" s="804"/>
      <c r="AG84" s="804"/>
      <c r="AH84" s="804"/>
      <c r="AI84" s="804"/>
      <c r="AJ84" s="804"/>
      <c r="AK84" s="804"/>
      <c r="AL84" s="804"/>
      <c r="AM84" s="804"/>
      <c r="AN84" s="804"/>
      <c r="AO84" s="804"/>
      <c r="AP84" s="804"/>
      <c r="AQ84" s="804"/>
      <c r="AR84" s="804"/>
      <c r="AS84" s="804"/>
      <c r="AT84" s="804"/>
      <c r="AU84" s="804"/>
      <c r="AV84" s="804"/>
      <c r="AW84" s="804"/>
      <c r="AX84" s="804"/>
    </row>
  </sheetData>
  <hyperlinks>
    <hyperlink ref="A1" location="Мазмуну!A1" display="МАЗМУНУНА  кайтуу" xr:uid="{00000000-0004-0000-AF00-000000000000}"/>
  </hyperlinks>
  <pageMargins left="0.98425196850393704" right="0.59055118110236227" top="0.78740157480314965" bottom="0.78740157480314965" header="0.51181102362204722" footer="0.51181102362204722"/>
  <pageSetup paperSize="9" orientation="portrait" horizontalDpi="4294967292"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A1:M60"/>
  <sheetViews>
    <sheetView workbookViewId="0">
      <selection activeCell="M42" sqref="M42"/>
    </sheetView>
  </sheetViews>
  <sheetFormatPr defaultColWidth="9.28515625" defaultRowHeight="12.95" customHeight="1" x14ac:dyDescent="0.2"/>
  <cols>
    <col min="1" max="1" width="38.42578125" style="152" customWidth="1"/>
    <col min="2" max="2" width="10.5703125" style="152" hidden="1" customWidth="1"/>
    <col min="3" max="8" width="9.5703125" style="152" hidden="1" customWidth="1"/>
    <col min="9" max="13" width="9.5703125" style="152" customWidth="1"/>
    <col min="14" max="16384" width="9.28515625" style="305"/>
  </cols>
  <sheetData>
    <row r="1" spans="1:13" s="6" customFormat="1" ht="12.95" customHeight="1" x14ac:dyDescent="0.2">
      <c r="A1" s="952" t="s">
        <v>1375</v>
      </c>
    </row>
    <row r="2" spans="1:13" s="573" customFormat="1" ht="18" customHeight="1" x14ac:dyDescent="0.2">
      <c r="A2" s="154" t="s">
        <v>945</v>
      </c>
      <c r="B2" s="154"/>
      <c r="C2" s="154"/>
      <c r="D2" s="154"/>
      <c r="E2" s="154"/>
      <c r="F2" s="154"/>
      <c r="G2" s="154"/>
      <c r="H2" s="154"/>
      <c r="I2" s="154"/>
      <c r="J2" s="154"/>
      <c r="K2" s="154"/>
      <c r="L2" s="154"/>
      <c r="M2" s="154"/>
    </row>
    <row r="3" spans="1:13" s="573" customFormat="1" ht="18" customHeight="1" x14ac:dyDescent="0.2">
      <c r="A3" s="154" t="s">
        <v>946</v>
      </c>
      <c r="B3" s="154"/>
      <c r="C3" s="154"/>
      <c r="D3" s="154"/>
      <c r="E3" s="154"/>
      <c r="F3" s="154"/>
      <c r="G3" s="154"/>
      <c r="H3" s="154"/>
      <c r="I3" s="154"/>
      <c r="J3" s="154"/>
      <c r="K3" s="154"/>
      <c r="L3" s="154"/>
      <c r="M3" s="154"/>
    </row>
    <row r="4" spans="1:13" ht="15" customHeight="1" thickBot="1" x14ac:dyDescent="0.25">
      <c r="A4" s="247" t="s">
        <v>184</v>
      </c>
      <c r="B4" s="247"/>
      <c r="C4" s="247"/>
      <c r="D4" s="247"/>
      <c r="E4" s="247"/>
      <c r="F4" s="247"/>
      <c r="G4" s="247"/>
      <c r="H4" s="247"/>
      <c r="I4" s="247"/>
      <c r="J4" s="247"/>
      <c r="K4" s="247"/>
      <c r="L4" s="247"/>
      <c r="M4" s="247"/>
    </row>
    <row r="5" spans="1:13" s="353" customFormat="1" ht="18" customHeight="1" thickBot="1" x14ac:dyDescent="0.25">
      <c r="A5" s="862"/>
      <c r="B5" s="862">
        <v>2014</v>
      </c>
      <c r="C5" s="862">
        <v>2015</v>
      </c>
      <c r="D5" s="862">
        <v>2016</v>
      </c>
      <c r="E5" s="862">
        <v>2017</v>
      </c>
      <c r="F5" s="862">
        <v>2018</v>
      </c>
      <c r="G5" s="862">
        <v>2019</v>
      </c>
      <c r="H5" s="862">
        <v>2020</v>
      </c>
      <c r="I5" s="862">
        <v>2021</v>
      </c>
      <c r="J5" s="862">
        <v>2022</v>
      </c>
      <c r="K5" s="862">
        <v>2023</v>
      </c>
      <c r="L5" s="862">
        <v>2024</v>
      </c>
      <c r="M5" s="862">
        <v>2025</v>
      </c>
    </row>
    <row r="6" spans="1:13" s="864" customFormat="1" ht="12.95" customHeight="1" x14ac:dyDescent="0.2">
      <c r="A6" s="863"/>
      <c r="B6" s="863"/>
      <c r="C6" s="863"/>
      <c r="D6" s="863"/>
      <c r="E6" s="863"/>
      <c r="F6" s="863"/>
      <c r="G6" s="863"/>
      <c r="H6" s="863"/>
      <c r="I6" s="863"/>
      <c r="J6" s="863"/>
      <c r="K6" s="863"/>
      <c r="L6" s="863"/>
      <c r="M6" s="863"/>
    </row>
    <row r="7" spans="1:13" s="311" customFormat="1" ht="12.95" customHeight="1" x14ac:dyDescent="0.2">
      <c r="A7" s="865" t="s">
        <v>947</v>
      </c>
      <c r="B7" s="866">
        <v>5719.9</v>
      </c>
      <c r="C7" s="866">
        <v>7644.7</v>
      </c>
      <c r="D7" s="866">
        <v>8017.7</v>
      </c>
      <c r="E7" s="866">
        <v>9429.2000000000007</v>
      </c>
      <c r="F7" s="866">
        <v>12432.4</v>
      </c>
      <c r="G7" s="323">
        <v>16421.8</v>
      </c>
      <c r="H7" s="323">
        <v>13789.1</v>
      </c>
      <c r="I7" s="323">
        <v>18564.599999999999</v>
      </c>
      <c r="J7" s="323">
        <v>20521.8</v>
      </c>
      <c r="K7" s="323">
        <v>21512.6</v>
      </c>
      <c r="L7" s="323">
        <v>26988.9</v>
      </c>
      <c r="M7" s="323">
        <v>22882</v>
      </c>
    </row>
    <row r="8" spans="1:13" s="318" customFormat="1" ht="12.95" customHeight="1" x14ac:dyDescent="0.2">
      <c r="A8" s="867" t="s">
        <v>575</v>
      </c>
      <c r="B8" s="357"/>
      <c r="C8" s="357"/>
      <c r="D8" s="357"/>
      <c r="E8" s="357"/>
      <c r="F8" s="357"/>
      <c r="G8" s="39"/>
      <c r="H8" s="39"/>
      <c r="I8" s="39"/>
      <c r="J8" s="39"/>
      <c r="K8" s="39"/>
      <c r="L8" s="39"/>
      <c r="M8" s="39"/>
    </row>
    <row r="9" spans="1:13" s="318" customFormat="1" ht="12.95" customHeight="1" x14ac:dyDescent="0.2">
      <c r="A9" s="150" t="s">
        <v>948</v>
      </c>
      <c r="B9" s="357">
        <v>702.6</v>
      </c>
      <c r="C9" s="357">
        <v>858.9</v>
      </c>
      <c r="D9" s="357">
        <v>850.8</v>
      </c>
      <c r="E9" s="357">
        <v>915</v>
      </c>
      <c r="F9" s="357">
        <v>938</v>
      </c>
      <c r="G9" s="39">
        <v>960.8</v>
      </c>
      <c r="H9" s="39">
        <v>889.1</v>
      </c>
      <c r="I9" s="39">
        <v>1081.9000000000001</v>
      </c>
      <c r="J9" s="39">
        <v>1280.9000000000001</v>
      </c>
      <c r="K9" s="39">
        <v>1437.2</v>
      </c>
      <c r="L9" s="39">
        <v>1930</v>
      </c>
      <c r="M9" s="39">
        <v>2207.1999999999998</v>
      </c>
    </row>
    <row r="10" spans="1:13" s="318" customFormat="1" ht="24" customHeight="1" x14ac:dyDescent="0.2">
      <c r="A10" s="150" t="s">
        <v>949</v>
      </c>
      <c r="B10" s="357">
        <v>3608.3</v>
      </c>
      <c r="C10" s="357">
        <v>4738.1000000000004</v>
      </c>
      <c r="D10" s="357">
        <v>4728.7</v>
      </c>
      <c r="E10" s="357">
        <v>5633.7</v>
      </c>
      <c r="F10" s="357">
        <v>7584.6</v>
      </c>
      <c r="G10" s="39">
        <v>6746.2</v>
      </c>
      <c r="H10" s="39">
        <v>7964.6</v>
      </c>
      <c r="I10" s="39">
        <v>13309.5</v>
      </c>
      <c r="J10" s="39">
        <v>14910.4</v>
      </c>
      <c r="K10" s="39">
        <v>13564.9</v>
      </c>
      <c r="L10" s="39">
        <v>15825.9</v>
      </c>
      <c r="M10" s="39">
        <v>11854.4</v>
      </c>
    </row>
    <row r="11" spans="1:13" s="318" customFormat="1" ht="12.95" customHeight="1" x14ac:dyDescent="0.2">
      <c r="A11" s="868" t="s">
        <v>950</v>
      </c>
      <c r="B11" s="357">
        <v>219.7</v>
      </c>
      <c r="C11" s="357">
        <v>562.9</v>
      </c>
      <c r="D11" s="357">
        <v>318.8</v>
      </c>
      <c r="E11" s="357">
        <v>317.10000000000002</v>
      </c>
      <c r="F11" s="357">
        <v>398.2</v>
      </c>
      <c r="G11" s="39">
        <v>484.20499999999998</v>
      </c>
      <c r="H11" s="39">
        <v>415.8</v>
      </c>
      <c r="I11" s="39">
        <v>420</v>
      </c>
      <c r="J11" s="39">
        <v>360.3</v>
      </c>
      <c r="K11" s="39">
        <v>404.9</v>
      </c>
      <c r="L11" s="39">
        <v>337.9</v>
      </c>
      <c r="M11" s="39">
        <v>676.6</v>
      </c>
    </row>
    <row r="12" spans="1:13" s="318" customFormat="1" ht="23.45" customHeight="1" x14ac:dyDescent="0.2">
      <c r="A12" s="869" t="s">
        <v>951</v>
      </c>
      <c r="B12" s="357">
        <v>2986.6</v>
      </c>
      <c r="C12" s="357">
        <v>3567.9</v>
      </c>
      <c r="D12" s="357">
        <v>4194.1000000000004</v>
      </c>
      <c r="E12" s="357">
        <v>4777.5</v>
      </c>
      <c r="F12" s="357">
        <v>6515.4</v>
      </c>
      <c r="G12" s="39">
        <v>5968.6</v>
      </c>
      <c r="H12" s="39">
        <v>7060.9</v>
      </c>
      <c r="I12" s="39">
        <v>12344.4</v>
      </c>
      <c r="J12" s="39">
        <v>13720</v>
      </c>
      <c r="K12" s="39">
        <v>11238</v>
      </c>
      <c r="L12" s="39">
        <v>13508.4</v>
      </c>
      <c r="M12" s="39">
        <v>8780.9</v>
      </c>
    </row>
    <row r="13" spans="1:13" s="318" customFormat="1" ht="24" x14ac:dyDescent="0.2">
      <c r="A13" s="870" t="s">
        <v>952</v>
      </c>
      <c r="B13" s="357">
        <v>1199.7</v>
      </c>
      <c r="C13" s="357">
        <v>1519.8</v>
      </c>
      <c r="D13" s="357">
        <v>2021.2</v>
      </c>
      <c r="E13" s="357">
        <v>3143.9</v>
      </c>
      <c r="F13" s="357">
        <v>5459.6</v>
      </c>
      <c r="G13" s="39">
        <v>5671.3</v>
      </c>
      <c r="H13" s="39">
        <v>5627.2</v>
      </c>
      <c r="I13" s="39">
        <v>9585</v>
      </c>
      <c r="J13" s="39">
        <v>7600.8</v>
      </c>
      <c r="K13" s="39">
        <v>6981.7</v>
      </c>
      <c r="L13" s="39">
        <v>8958.2000000000007</v>
      </c>
      <c r="M13" s="39">
        <v>4094.6</v>
      </c>
    </row>
    <row r="14" spans="1:13" s="318" customFormat="1" ht="12.95" customHeight="1" x14ac:dyDescent="0.2">
      <c r="A14" s="150" t="s">
        <v>953</v>
      </c>
      <c r="B14" s="357">
        <v>388.9</v>
      </c>
      <c r="C14" s="357">
        <v>778.3</v>
      </c>
      <c r="D14" s="357">
        <v>507.3</v>
      </c>
      <c r="E14" s="357">
        <v>592.4</v>
      </c>
      <c r="F14" s="357">
        <v>1191.8</v>
      </c>
      <c r="G14" s="39">
        <v>6228.1</v>
      </c>
      <c r="H14" s="39">
        <v>2794.1</v>
      </c>
      <c r="I14" s="39">
        <v>1943.5</v>
      </c>
      <c r="J14" s="39">
        <v>2145.5</v>
      </c>
      <c r="K14" s="39">
        <v>3332.6</v>
      </c>
      <c r="L14" s="39">
        <v>4993.2</v>
      </c>
      <c r="M14" s="39">
        <v>3560.8</v>
      </c>
    </row>
    <row r="15" spans="1:13" s="318" customFormat="1" ht="12.95" customHeight="1" x14ac:dyDescent="0.2">
      <c r="A15" s="150" t="s">
        <v>954</v>
      </c>
      <c r="B15" s="357">
        <v>79.7</v>
      </c>
      <c r="C15" s="357">
        <v>69.400000000000006</v>
      </c>
      <c r="D15" s="357">
        <v>30.8</v>
      </c>
      <c r="E15" s="357">
        <v>22.1</v>
      </c>
      <c r="F15" s="357">
        <v>40.4</v>
      </c>
      <c r="G15" s="39">
        <v>36.700000000000003</v>
      </c>
      <c r="H15" s="39">
        <v>42.3</v>
      </c>
      <c r="I15" s="39">
        <v>51.6</v>
      </c>
      <c r="J15" s="39">
        <v>52.2</v>
      </c>
      <c r="K15" s="39">
        <v>68.3</v>
      </c>
      <c r="L15" s="39">
        <v>158.30000000000001</v>
      </c>
      <c r="M15" s="39">
        <v>424.2</v>
      </c>
    </row>
    <row r="16" spans="1:13" s="318" customFormat="1" ht="12.95" customHeight="1" x14ac:dyDescent="0.2">
      <c r="A16" s="150" t="s">
        <v>955</v>
      </c>
      <c r="B16" s="357">
        <v>502.6</v>
      </c>
      <c r="C16" s="357">
        <v>526.29999999999995</v>
      </c>
      <c r="D16" s="357">
        <v>537.29999999999995</v>
      </c>
      <c r="E16" s="357">
        <v>550.4</v>
      </c>
      <c r="F16" s="357">
        <v>538.4</v>
      </c>
      <c r="G16" s="39">
        <v>475.8</v>
      </c>
      <c r="H16" s="39">
        <v>380</v>
      </c>
      <c r="I16" s="39">
        <v>454.8</v>
      </c>
      <c r="J16" s="39">
        <v>628.9</v>
      </c>
      <c r="K16" s="39">
        <v>895.3</v>
      </c>
      <c r="L16" s="39">
        <v>776.2</v>
      </c>
      <c r="M16" s="39">
        <v>913.9</v>
      </c>
    </row>
    <row r="17" spans="1:13" s="318" customFormat="1" ht="12.95" customHeight="1" x14ac:dyDescent="0.2">
      <c r="A17" s="150" t="s">
        <v>956</v>
      </c>
      <c r="B17" s="357">
        <v>22.3</v>
      </c>
      <c r="C17" s="357">
        <v>61.5</v>
      </c>
      <c r="D17" s="357">
        <v>11</v>
      </c>
      <c r="E17" s="357">
        <v>21.6</v>
      </c>
      <c r="F17" s="357">
        <v>20.6</v>
      </c>
      <c r="G17" s="39">
        <v>22.9</v>
      </c>
      <c r="H17" s="39">
        <v>18.7</v>
      </c>
      <c r="I17" s="39">
        <v>167.5</v>
      </c>
      <c r="J17" s="39">
        <v>134.6</v>
      </c>
      <c r="K17" s="39">
        <v>62.2</v>
      </c>
      <c r="L17" s="39">
        <v>18.3</v>
      </c>
      <c r="M17" s="39">
        <v>48.8</v>
      </c>
    </row>
    <row r="18" spans="1:13" s="318" customFormat="1" ht="12.95" customHeight="1" x14ac:dyDescent="0.2">
      <c r="A18" s="150" t="s">
        <v>957</v>
      </c>
      <c r="B18" s="357">
        <v>82.1</v>
      </c>
      <c r="C18" s="357">
        <v>73.3</v>
      </c>
      <c r="D18" s="357">
        <v>89.1</v>
      </c>
      <c r="E18" s="357">
        <v>116.7</v>
      </c>
      <c r="F18" s="357">
        <v>114.3</v>
      </c>
      <c r="G18" s="39">
        <v>130.4</v>
      </c>
      <c r="H18" s="39">
        <v>89.9</v>
      </c>
      <c r="I18" s="39">
        <v>90.2</v>
      </c>
      <c r="J18" s="39">
        <v>132.1</v>
      </c>
      <c r="K18" s="39">
        <v>411.2</v>
      </c>
      <c r="L18" s="39">
        <v>166.2</v>
      </c>
      <c r="M18" s="39">
        <v>160.30000000000001</v>
      </c>
    </row>
    <row r="19" spans="1:13" s="318" customFormat="1" ht="12.95" customHeight="1" x14ac:dyDescent="0.2">
      <c r="A19" s="150" t="s">
        <v>958</v>
      </c>
      <c r="B19" s="357">
        <v>151.19999999999999</v>
      </c>
      <c r="C19" s="357">
        <v>136.9</v>
      </c>
      <c r="D19" s="357">
        <v>224.7</v>
      </c>
      <c r="E19" s="357">
        <v>391.2</v>
      </c>
      <c r="F19" s="357">
        <v>39.4</v>
      </c>
      <c r="G19" s="39">
        <v>50.7</v>
      </c>
      <c r="H19" s="39">
        <v>33.200000000000003</v>
      </c>
      <c r="I19" s="39">
        <v>77.7</v>
      </c>
      <c r="J19" s="39">
        <v>117.4</v>
      </c>
      <c r="K19" s="39">
        <v>130.6</v>
      </c>
      <c r="L19" s="39">
        <v>374.1</v>
      </c>
      <c r="M19" s="39">
        <v>64.900000000000006</v>
      </c>
    </row>
    <row r="20" spans="1:13" s="318" customFormat="1" ht="12.95" customHeight="1" x14ac:dyDescent="0.2">
      <c r="A20" s="150" t="s">
        <v>959</v>
      </c>
      <c r="B20" s="357">
        <v>54.5</v>
      </c>
      <c r="C20" s="357">
        <v>55.7</v>
      </c>
      <c r="D20" s="357">
        <v>68.5</v>
      </c>
      <c r="E20" s="357">
        <v>71.400000000000006</v>
      </c>
      <c r="F20" s="357">
        <v>72.599999999999994</v>
      </c>
      <c r="G20" s="39">
        <v>79.900000000000006</v>
      </c>
      <c r="H20" s="39">
        <v>73.599999999999994</v>
      </c>
      <c r="I20" s="39">
        <v>88.9</v>
      </c>
      <c r="J20" s="39">
        <v>105.6</v>
      </c>
      <c r="K20" s="39">
        <v>122.9</v>
      </c>
      <c r="L20" s="39">
        <v>215.9</v>
      </c>
      <c r="M20" s="39">
        <v>229.6</v>
      </c>
    </row>
    <row r="21" spans="1:13" s="318" customFormat="1" ht="12.95" customHeight="1" x14ac:dyDescent="0.2">
      <c r="A21" s="150" t="s">
        <v>960</v>
      </c>
      <c r="B21" s="357">
        <v>22.1</v>
      </c>
      <c r="C21" s="357">
        <v>72.8</v>
      </c>
      <c r="D21" s="357">
        <v>677.2</v>
      </c>
      <c r="E21" s="357">
        <v>1021.8</v>
      </c>
      <c r="F21" s="357">
        <v>1701.8</v>
      </c>
      <c r="G21" s="39">
        <v>1321.8</v>
      </c>
      <c r="H21" s="39">
        <v>1370.5</v>
      </c>
      <c r="I21" s="39">
        <v>1139.9000000000001</v>
      </c>
      <c r="J21" s="39">
        <v>568</v>
      </c>
      <c r="K21" s="39">
        <v>1235</v>
      </c>
      <c r="L21" s="39">
        <v>1892</v>
      </c>
      <c r="M21" s="39">
        <v>2414.6999999999998</v>
      </c>
    </row>
    <row r="22" spans="1:13" s="318" customFormat="1" ht="12.95" customHeight="1" x14ac:dyDescent="0.2">
      <c r="A22" s="150" t="s">
        <v>961</v>
      </c>
      <c r="B22" s="357">
        <v>105.6</v>
      </c>
      <c r="C22" s="357">
        <v>273.60000000000002</v>
      </c>
      <c r="D22" s="357">
        <v>292.39999999999998</v>
      </c>
      <c r="E22" s="357">
        <v>93.1</v>
      </c>
      <c r="F22" s="357">
        <v>190.5</v>
      </c>
      <c r="G22" s="39">
        <v>368.3</v>
      </c>
      <c r="H22" s="39">
        <v>133</v>
      </c>
      <c r="I22" s="39">
        <v>159.5</v>
      </c>
      <c r="J22" s="39">
        <v>446.2</v>
      </c>
      <c r="K22" s="39">
        <v>252.3</v>
      </c>
      <c r="L22" s="39">
        <v>638.79999999999995</v>
      </c>
      <c r="M22" s="39">
        <v>1003.4</v>
      </c>
    </row>
    <row r="23" spans="1:13" s="318" customFormat="1" ht="12.95" customHeight="1" x14ac:dyDescent="0.2">
      <c r="A23" s="867"/>
      <c r="B23" s="871"/>
      <c r="C23" s="871"/>
      <c r="D23" s="871"/>
      <c r="E23" s="871"/>
      <c r="F23" s="871"/>
      <c r="G23" s="39"/>
      <c r="H23" s="39"/>
      <c r="I23" s="39"/>
      <c r="J23" s="39"/>
      <c r="K23" s="39"/>
      <c r="L23" s="39"/>
      <c r="M23" s="39"/>
    </row>
    <row r="24" spans="1:13" s="874" customFormat="1" ht="12.95" customHeight="1" x14ac:dyDescent="0.2">
      <c r="A24" s="872"/>
      <c r="B24" s="873"/>
      <c r="C24" s="873"/>
      <c r="D24" s="873"/>
      <c r="E24" s="873"/>
      <c r="F24" s="873"/>
      <c r="G24" s="39"/>
      <c r="H24" s="39"/>
      <c r="I24" s="39"/>
      <c r="J24" s="39"/>
      <c r="K24" s="39"/>
      <c r="L24" s="39"/>
      <c r="M24" s="39"/>
    </row>
    <row r="25" spans="1:13" s="865" customFormat="1" ht="12.95" customHeight="1" x14ac:dyDescent="0.2">
      <c r="A25" s="873" t="s">
        <v>962</v>
      </c>
      <c r="B25" s="323">
        <v>5425.7</v>
      </c>
      <c r="C25" s="323">
        <v>7334.7</v>
      </c>
      <c r="D25" s="323">
        <v>7067.2</v>
      </c>
      <c r="E25" s="323">
        <v>8275.2000000000007</v>
      </c>
      <c r="F25" s="323">
        <v>9098.4</v>
      </c>
      <c r="G25" s="323">
        <v>14696.4</v>
      </c>
      <c r="H25" s="323">
        <v>10045.5</v>
      </c>
      <c r="I25" s="323">
        <v>16110.1</v>
      </c>
      <c r="J25" s="323">
        <v>17736.599999999999</v>
      </c>
      <c r="K25" s="323">
        <v>17852</v>
      </c>
      <c r="L25" s="323">
        <v>19254.7</v>
      </c>
      <c r="M25" s="323">
        <v>19839.8</v>
      </c>
    </row>
    <row r="26" spans="1:13" s="867" customFormat="1" ht="12.75" customHeight="1" x14ac:dyDescent="0.2">
      <c r="A26" s="150" t="s">
        <v>406</v>
      </c>
      <c r="B26" s="39"/>
      <c r="C26" s="39"/>
      <c r="D26" s="39"/>
      <c r="E26" s="39"/>
      <c r="F26" s="39"/>
      <c r="G26" s="39"/>
      <c r="H26" s="39"/>
      <c r="I26" s="39"/>
      <c r="J26" s="39"/>
      <c r="K26" s="39"/>
      <c r="L26" s="39"/>
      <c r="M26" s="39"/>
    </row>
    <row r="27" spans="1:13" s="867" customFormat="1" ht="24" customHeight="1" x14ac:dyDescent="0.2">
      <c r="A27" s="150" t="s">
        <v>963</v>
      </c>
      <c r="B27" s="39">
        <v>560</v>
      </c>
      <c r="C27" s="39">
        <v>974</v>
      </c>
      <c r="D27" s="39">
        <v>870.2</v>
      </c>
      <c r="E27" s="39">
        <v>1060.2</v>
      </c>
      <c r="F27" s="39">
        <v>2258.5</v>
      </c>
      <c r="G27" s="39">
        <v>2193.1999999999998</v>
      </c>
      <c r="H27" s="39">
        <v>2455.9</v>
      </c>
      <c r="I27" s="39">
        <v>5574.1</v>
      </c>
      <c r="J27" s="39">
        <v>4338.8999999999996</v>
      </c>
      <c r="K27" s="39">
        <v>4357</v>
      </c>
      <c r="L27" s="39">
        <v>4253</v>
      </c>
      <c r="M27" s="39">
        <v>5269.2</v>
      </c>
    </row>
    <row r="28" spans="1:13" s="867" customFormat="1" ht="12.95" customHeight="1" x14ac:dyDescent="0.2">
      <c r="A28" s="150" t="s">
        <v>489</v>
      </c>
      <c r="B28" s="39">
        <v>811.1</v>
      </c>
      <c r="C28" s="39">
        <v>903.1</v>
      </c>
      <c r="D28" s="39">
        <v>861.2</v>
      </c>
      <c r="E28" s="39">
        <v>904.5</v>
      </c>
      <c r="F28" s="39">
        <v>870.3</v>
      </c>
      <c r="G28" s="39">
        <v>900.1</v>
      </c>
      <c r="H28" s="39">
        <v>798.9</v>
      </c>
      <c r="I28" s="39">
        <v>1112.9000000000001</v>
      </c>
      <c r="J28" s="39">
        <v>1466.8</v>
      </c>
      <c r="K28" s="39">
        <v>1605.3</v>
      </c>
      <c r="L28" s="39">
        <v>2038</v>
      </c>
      <c r="M28" s="39">
        <v>1852.3</v>
      </c>
    </row>
    <row r="29" spans="1:13" s="867" customFormat="1" ht="12" x14ac:dyDescent="0.2">
      <c r="A29" s="150" t="s">
        <v>964</v>
      </c>
      <c r="B29" s="39">
        <v>859.2</v>
      </c>
      <c r="C29" s="39">
        <v>1547.9</v>
      </c>
      <c r="D29" s="39">
        <v>1158.7</v>
      </c>
      <c r="E29" s="39">
        <v>1154.8</v>
      </c>
      <c r="F29" s="39">
        <v>1269.5</v>
      </c>
      <c r="G29" s="39">
        <v>1696</v>
      </c>
      <c r="H29" s="39">
        <v>1358.5</v>
      </c>
      <c r="I29" s="39">
        <v>1833.7</v>
      </c>
      <c r="J29" s="39">
        <v>1770.3</v>
      </c>
      <c r="K29" s="39">
        <v>2221.4</v>
      </c>
      <c r="L29" s="39">
        <v>2182.1999999999998</v>
      </c>
      <c r="M29" s="39">
        <v>2097.3000000000002</v>
      </c>
    </row>
    <row r="30" spans="1:13" s="867" customFormat="1" ht="12" x14ac:dyDescent="0.2">
      <c r="A30" s="150" t="s">
        <v>965</v>
      </c>
      <c r="B30" s="39">
        <v>144</v>
      </c>
      <c r="C30" s="39">
        <v>169.5</v>
      </c>
      <c r="D30" s="39">
        <v>162.9</v>
      </c>
      <c r="E30" s="39">
        <v>196.1</v>
      </c>
      <c r="F30" s="39">
        <v>177.7</v>
      </c>
      <c r="G30" s="39">
        <v>170.8</v>
      </c>
      <c r="H30" s="39">
        <v>58.9</v>
      </c>
      <c r="I30" s="39">
        <v>127.2</v>
      </c>
      <c r="J30" s="39">
        <v>157.19999999999999</v>
      </c>
      <c r="K30" s="39">
        <v>191.1</v>
      </c>
      <c r="L30" s="39">
        <v>265.2</v>
      </c>
      <c r="M30" s="39">
        <v>227.1</v>
      </c>
    </row>
    <row r="31" spans="1:13" s="867" customFormat="1" ht="12" x14ac:dyDescent="0.2">
      <c r="A31" s="150" t="s">
        <v>966</v>
      </c>
      <c r="B31" s="39">
        <v>1324.7</v>
      </c>
      <c r="C31" s="39">
        <v>1539.3</v>
      </c>
      <c r="D31" s="39">
        <v>1748</v>
      </c>
      <c r="E31" s="39">
        <v>1890.5</v>
      </c>
      <c r="F31" s="39">
        <v>1648.2</v>
      </c>
      <c r="G31" s="39">
        <v>1644.1</v>
      </c>
      <c r="H31" s="39">
        <v>1998.2</v>
      </c>
      <c r="I31" s="39">
        <v>2489</v>
      </c>
      <c r="J31" s="39">
        <v>2989.4</v>
      </c>
      <c r="K31" s="39">
        <v>3279.4</v>
      </c>
      <c r="L31" s="39">
        <v>3258.5</v>
      </c>
      <c r="M31" s="39">
        <v>3697.4</v>
      </c>
    </row>
    <row r="32" spans="1:13" s="867" customFormat="1" ht="12" x14ac:dyDescent="0.2">
      <c r="A32" s="150" t="s">
        <v>494</v>
      </c>
      <c r="B32" s="39">
        <v>235.2</v>
      </c>
      <c r="C32" s="39">
        <v>264.2</v>
      </c>
      <c r="D32" s="39">
        <v>321.10000000000002</v>
      </c>
      <c r="E32" s="39">
        <v>311</v>
      </c>
      <c r="F32" s="39">
        <v>291.60000000000002</v>
      </c>
      <c r="G32" s="39">
        <v>297.39999999999998</v>
      </c>
      <c r="H32" s="39">
        <v>354.6</v>
      </c>
      <c r="I32" s="39">
        <v>435.4</v>
      </c>
      <c r="J32" s="39">
        <v>537.5</v>
      </c>
      <c r="K32" s="39">
        <v>587.70000000000005</v>
      </c>
      <c r="L32" s="39">
        <v>454.9</v>
      </c>
      <c r="M32" s="39">
        <v>281.39999999999998</v>
      </c>
    </row>
    <row r="33" spans="1:13" s="867" customFormat="1" ht="12" x14ac:dyDescent="0.2">
      <c r="A33" s="150" t="s">
        <v>967</v>
      </c>
      <c r="B33" s="39">
        <v>78.099999999999994</v>
      </c>
      <c r="C33" s="39">
        <v>178.3</v>
      </c>
      <c r="D33" s="39">
        <v>112.5</v>
      </c>
      <c r="E33" s="39">
        <v>114.4</v>
      </c>
      <c r="F33" s="39">
        <v>112.4</v>
      </c>
      <c r="G33" s="39">
        <v>119.5</v>
      </c>
      <c r="H33" s="39">
        <v>90.4</v>
      </c>
      <c r="I33" s="39">
        <v>110</v>
      </c>
      <c r="J33" s="39">
        <v>146.80000000000001</v>
      </c>
      <c r="K33" s="39">
        <v>172.1</v>
      </c>
      <c r="L33" s="39">
        <v>149.4</v>
      </c>
      <c r="M33" s="39">
        <v>196.3</v>
      </c>
    </row>
    <row r="34" spans="1:13" s="867" customFormat="1" ht="12.95" customHeight="1" x14ac:dyDescent="0.2">
      <c r="A34" s="150" t="s">
        <v>968</v>
      </c>
      <c r="B34" s="39">
        <v>5.9</v>
      </c>
      <c r="C34" s="39">
        <v>11.9</v>
      </c>
      <c r="D34" s="39">
        <v>102.5</v>
      </c>
      <c r="E34" s="39">
        <v>139.69999999999999</v>
      </c>
      <c r="F34" s="39">
        <v>123.6</v>
      </c>
      <c r="G34" s="39">
        <v>107.1</v>
      </c>
      <c r="H34" s="39">
        <v>24.4</v>
      </c>
      <c r="I34" s="39">
        <v>216.2</v>
      </c>
      <c r="J34" s="39">
        <v>336.1</v>
      </c>
      <c r="K34" s="39">
        <v>499.3</v>
      </c>
      <c r="L34" s="39">
        <v>66.3</v>
      </c>
      <c r="M34" s="39">
        <v>70.400000000000006</v>
      </c>
    </row>
    <row r="35" spans="1:13" s="867" customFormat="1" ht="12.95" customHeight="1" x14ac:dyDescent="0.2">
      <c r="A35" s="150" t="s">
        <v>969</v>
      </c>
      <c r="B35" s="39">
        <v>53.7</v>
      </c>
      <c r="C35" s="39">
        <v>127.6</v>
      </c>
      <c r="D35" s="39">
        <v>45.6</v>
      </c>
      <c r="E35" s="39">
        <v>182.3</v>
      </c>
      <c r="F35" s="39">
        <v>120</v>
      </c>
      <c r="G35" s="39">
        <v>77.7</v>
      </c>
      <c r="H35" s="39">
        <v>328.3</v>
      </c>
      <c r="I35" s="39">
        <v>431.5</v>
      </c>
      <c r="J35" s="39">
        <v>595.29999999999995</v>
      </c>
      <c r="K35" s="39">
        <v>796.2</v>
      </c>
      <c r="L35" s="39">
        <v>1038.8</v>
      </c>
      <c r="M35" s="39">
        <v>1542.9</v>
      </c>
    </row>
    <row r="36" spans="1:13" s="867" customFormat="1" ht="12.95" customHeight="1" x14ac:dyDescent="0.2">
      <c r="A36" s="150" t="s">
        <v>970</v>
      </c>
      <c r="B36" s="39">
        <v>59.9</v>
      </c>
      <c r="C36" s="39">
        <v>59</v>
      </c>
      <c r="D36" s="39">
        <v>80.8</v>
      </c>
      <c r="E36" s="39">
        <v>88.7</v>
      </c>
      <c r="F36" s="39">
        <v>79.599999999999994</v>
      </c>
      <c r="G36" s="39">
        <v>70.099999999999994</v>
      </c>
      <c r="H36" s="39">
        <v>66</v>
      </c>
      <c r="I36" s="39">
        <v>111.4</v>
      </c>
      <c r="J36" s="39">
        <v>244.4</v>
      </c>
      <c r="K36" s="39">
        <v>164.5</v>
      </c>
      <c r="L36" s="39">
        <v>107.2</v>
      </c>
      <c r="M36" s="39">
        <v>90.5</v>
      </c>
    </row>
    <row r="37" spans="1:13" s="867" customFormat="1" ht="24" x14ac:dyDescent="0.2">
      <c r="A37" s="150" t="s">
        <v>971</v>
      </c>
      <c r="B37" s="39">
        <v>147.5</v>
      </c>
      <c r="C37" s="39">
        <v>312.89999999999998</v>
      </c>
      <c r="D37" s="39">
        <v>217.9</v>
      </c>
      <c r="E37" s="39">
        <v>329.9</v>
      </c>
      <c r="F37" s="39">
        <v>226.1</v>
      </c>
      <c r="G37" s="39">
        <v>448.3</v>
      </c>
      <c r="H37" s="39">
        <v>357.1</v>
      </c>
      <c r="I37" s="39">
        <v>190.7</v>
      </c>
      <c r="J37" s="39">
        <v>273.7</v>
      </c>
      <c r="K37" s="39">
        <v>302.2</v>
      </c>
      <c r="L37" s="39">
        <v>250.5</v>
      </c>
      <c r="M37" s="39">
        <v>255.3</v>
      </c>
    </row>
    <row r="38" spans="1:13" s="867" customFormat="1" ht="12" x14ac:dyDescent="0.2">
      <c r="A38" s="150" t="s">
        <v>496</v>
      </c>
      <c r="B38" s="39">
        <v>1064.5</v>
      </c>
      <c r="C38" s="39">
        <v>1189.8</v>
      </c>
      <c r="D38" s="39">
        <v>1307.8</v>
      </c>
      <c r="E38" s="39">
        <v>1821.9</v>
      </c>
      <c r="F38" s="39">
        <v>1868.3</v>
      </c>
      <c r="G38" s="39">
        <v>6925.7</v>
      </c>
      <c r="H38" s="39">
        <v>2099</v>
      </c>
      <c r="I38" s="39">
        <v>3426.2</v>
      </c>
      <c r="J38" s="39">
        <v>4839.7</v>
      </c>
      <c r="K38" s="39">
        <v>3629.2</v>
      </c>
      <c r="L38" s="39">
        <v>5118</v>
      </c>
      <c r="M38" s="39">
        <v>4203</v>
      </c>
    </row>
    <row r="39" spans="1:13" s="867" customFormat="1" ht="12" x14ac:dyDescent="0.2">
      <c r="A39" s="150" t="s">
        <v>972</v>
      </c>
      <c r="B39" s="39">
        <v>60.1</v>
      </c>
      <c r="C39" s="39">
        <v>34.9</v>
      </c>
      <c r="D39" s="39">
        <v>43.1</v>
      </c>
      <c r="E39" s="39">
        <v>43.5</v>
      </c>
      <c r="F39" s="39">
        <v>29.3</v>
      </c>
      <c r="G39" s="39">
        <v>28.4</v>
      </c>
      <c r="H39" s="39">
        <v>29.9</v>
      </c>
      <c r="I39" s="39">
        <v>28.2</v>
      </c>
      <c r="J39" s="39">
        <v>27.3</v>
      </c>
      <c r="K39" s="39">
        <v>35.1</v>
      </c>
      <c r="L39" s="39">
        <v>57.7</v>
      </c>
      <c r="M39" s="39">
        <v>34.200000000000003</v>
      </c>
    </row>
    <row r="40" spans="1:13" s="867" customFormat="1" ht="12" x14ac:dyDescent="0.2">
      <c r="A40" s="150" t="s">
        <v>973</v>
      </c>
      <c r="B40" s="39">
        <v>14.3</v>
      </c>
      <c r="C40" s="39">
        <v>15.3</v>
      </c>
      <c r="D40" s="39">
        <v>15.8</v>
      </c>
      <c r="E40" s="39">
        <v>33.9</v>
      </c>
      <c r="F40" s="39">
        <v>22.9</v>
      </c>
      <c r="G40" s="39">
        <v>16.7</v>
      </c>
      <c r="H40" s="39">
        <v>22</v>
      </c>
      <c r="I40" s="39">
        <v>19.2</v>
      </c>
      <c r="J40" s="39">
        <v>10.1</v>
      </c>
      <c r="K40" s="39">
        <v>8</v>
      </c>
      <c r="L40" s="39">
        <v>5.8</v>
      </c>
      <c r="M40" s="39">
        <v>3.5</v>
      </c>
    </row>
    <row r="41" spans="1:13" s="867" customFormat="1" ht="12" x14ac:dyDescent="0.2">
      <c r="A41" s="150" t="s">
        <v>974</v>
      </c>
      <c r="B41" s="39">
        <v>7.5</v>
      </c>
      <c r="C41" s="39">
        <v>6.9</v>
      </c>
      <c r="D41" s="39">
        <v>19.2</v>
      </c>
      <c r="E41" s="39">
        <v>4</v>
      </c>
      <c r="F41" s="39">
        <v>0.6</v>
      </c>
      <c r="G41" s="39">
        <v>1.4</v>
      </c>
      <c r="H41" s="39">
        <v>3.5</v>
      </c>
      <c r="I41" s="39">
        <v>4.7</v>
      </c>
      <c r="J41" s="39">
        <v>3.2</v>
      </c>
      <c r="K41" s="39">
        <v>3.5</v>
      </c>
      <c r="L41" s="39">
        <v>9.3000000000000007</v>
      </c>
      <c r="M41" s="39">
        <v>19.100000000000001</v>
      </c>
    </row>
    <row r="42" spans="1:13" s="867" customFormat="1" ht="12.75" thickBot="1" x14ac:dyDescent="0.25">
      <c r="A42" s="875"/>
      <c r="B42" s="875"/>
      <c r="C42" s="875"/>
      <c r="D42" s="875"/>
      <c r="E42" s="875"/>
      <c r="F42" s="875"/>
      <c r="G42" s="876"/>
      <c r="H42" s="876"/>
      <c r="I42" s="876"/>
      <c r="J42" s="876"/>
      <c r="K42" s="876"/>
      <c r="L42" s="876"/>
      <c r="M42" s="876"/>
    </row>
    <row r="43" spans="1:13" s="867" customFormat="1" ht="12" x14ac:dyDescent="0.2">
      <c r="A43" s="865"/>
      <c r="B43" s="873"/>
      <c r="C43" s="873"/>
      <c r="D43" s="873"/>
      <c r="E43" s="873"/>
      <c r="F43" s="873"/>
      <c r="G43" s="318"/>
      <c r="H43" s="318"/>
      <c r="I43" s="318"/>
      <c r="J43" s="318"/>
      <c r="K43" s="318"/>
      <c r="L43" s="318"/>
      <c r="M43" s="318"/>
    </row>
    <row r="44" spans="1:13" s="318" customFormat="1" ht="12" x14ac:dyDescent="0.2">
      <c r="A44" s="873" t="s">
        <v>975</v>
      </c>
      <c r="B44" s="873"/>
      <c r="C44" s="873"/>
      <c r="D44" s="873"/>
      <c r="E44" s="873"/>
      <c r="F44" s="873"/>
      <c r="G44" s="877"/>
      <c r="H44" s="877"/>
      <c r="I44" s="877"/>
      <c r="J44" s="877"/>
      <c r="K44" s="877"/>
      <c r="L44" s="877"/>
      <c r="M44" s="877"/>
    </row>
    <row r="45" spans="1:13" s="877" customFormat="1" ht="12" x14ac:dyDescent="0.2">
      <c r="A45" s="878" t="s">
        <v>976</v>
      </c>
      <c r="B45" s="879">
        <v>5198</v>
      </c>
      <c r="C45" s="879">
        <v>5262</v>
      </c>
      <c r="D45" s="879">
        <v>5716</v>
      </c>
      <c r="E45" s="879">
        <v>5795</v>
      </c>
      <c r="F45" s="879">
        <v>5731</v>
      </c>
      <c r="G45" s="35">
        <v>5897</v>
      </c>
      <c r="H45" s="35">
        <v>5975</v>
      </c>
      <c r="I45" s="35">
        <v>6204</v>
      </c>
      <c r="J45" s="35">
        <v>6546</v>
      </c>
      <c r="K45" s="35">
        <v>6833</v>
      </c>
      <c r="L45" s="35">
        <v>6500</v>
      </c>
      <c r="M45" s="35">
        <v>6017</v>
      </c>
    </row>
    <row r="46" spans="1:13" s="877" customFormat="1" ht="12" x14ac:dyDescent="0.2">
      <c r="A46" s="152"/>
      <c r="B46" s="152"/>
      <c r="C46" s="152"/>
      <c r="D46" s="152"/>
      <c r="E46" s="152"/>
      <c r="F46" s="152"/>
      <c r="G46" s="305"/>
      <c r="H46" s="305"/>
      <c r="I46" s="305"/>
      <c r="J46" s="305"/>
      <c r="K46" s="305"/>
      <c r="L46" s="305"/>
      <c r="M46" s="305"/>
    </row>
    <row r="47" spans="1:13" s="880" customFormat="1" ht="12" x14ac:dyDescent="0.2">
      <c r="A47" s="152"/>
      <c r="B47" s="152"/>
      <c r="C47" s="152"/>
      <c r="D47" s="152"/>
      <c r="E47" s="152"/>
      <c r="F47" s="152"/>
      <c r="G47" s="305"/>
      <c r="H47" s="305"/>
      <c r="I47" s="305"/>
      <c r="J47" s="305"/>
      <c r="K47" s="305"/>
      <c r="L47" s="305"/>
      <c r="M47" s="305"/>
    </row>
    <row r="48" spans="1:13" ht="12" x14ac:dyDescent="0.2"/>
    <row r="49" ht="12" x14ac:dyDescent="0.2"/>
    <row r="50" s="152" customFormat="1" ht="12" x14ac:dyDescent="0.2"/>
    <row r="51" s="152" customFormat="1" ht="12" x14ac:dyDescent="0.2"/>
    <row r="52" s="152" customFormat="1" ht="12" x14ac:dyDescent="0.2"/>
    <row r="53" s="152" customFormat="1" ht="12" x14ac:dyDescent="0.2"/>
    <row r="54" s="152" customFormat="1" ht="12" x14ac:dyDescent="0.2"/>
    <row r="55" s="152" customFormat="1" ht="12" x14ac:dyDescent="0.2"/>
    <row r="56" s="152" customFormat="1" ht="12" x14ac:dyDescent="0.2"/>
    <row r="57" s="152" customFormat="1" ht="12" x14ac:dyDescent="0.2"/>
    <row r="58" s="152" customFormat="1" ht="12" x14ac:dyDescent="0.2"/>
    <row r="59" s="152" customFormat="1" ht="12" x14ac:dyDescent="0.2"/>
    <row r="60" s="152" customFormat="1" ht="12" x14ac:dyDescent="0.2"/>
  </sheetData>
  <hyperlinks>
    <hyperlink ref="A1" location="Мазмуну!A1" display="МАЗМУНУНА  кайтуу" xr:uid="{00000000-0004-0000-B000-000000000000}"/>
  </hyperlinks>
  <pageMargins left="0.78740157480314965" right="0.78740157480314965" top="0.78740157480314965" bottom="0.78740157480314965" header="0.51181102362204722" footer="0.51181102362204722"/>
  <pageSetup paperSize="9"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A1:DA44"/>
  <sheetViews>
    <sheetView workbookViewId="0">
      <selection activeCell="M42" sqref="M42"/>
    </sheetView>
  </sheetViews>
  <sheetFormatPr defaultColWidth="9.28515625" defaultRowHeight="12.95" customHeight="1" x14ac:dyDescent="0.2"/>
  <cols>
    <col min="1" max="1" width="37" style="366" customWidth="1"/>
    <col min="2" max="6" width="9.7109375" style="902" hidden="1" customWidth="1"/>
    <col min="7" max="7" width="9.5703125" style="902" hidden="1" customWidth="1"/>
    <col min="8" max="8" width="9.5703125" style="343" hidden="1" customWidth="1"/>
    <col min="9" max="13" width="9.5703125" style="343" customWidth="1"/>
    <col min="14" max="37" width="9.28515625" style="332" customWidth="1"/>
    <col min="38" max="42" width="9.28515625" style="226" customWidth="1"/>
    <col min="43" max="54" width="9.28515625" style="305" customWidth="1"/>
    <col min="55" max="59" width="9.28515625" style="226" customWidth="1"/>
    <col min="60" max="71" width="9.28515625" style="305" customWidth="1"/>
    <col min="72" max="76" width="9.28515625" style="226" customWidth="1"/>
    <col min="77" max="88" width="9.28515625" style="305" customWidth="1"/>
    <col min="89" max="93" width="9.28515625" style="226" customWidth="1"/>
    <col min="94" max="16384" width="9.28515625" style="305"/>
  </cols>
  <sheetData>
    <row r="1" spans="1:105" s="6" customFormat="1" ht="12.95" customHeight="1" x14ac:dyDescent="0.2">
      <c r="A1" s="952" t="s">
        <v>1375</v>
      </c>
    </row>
    <row r="2" spans="1:105" s="573" customFormat="1" ht="18" customHeight="1" x14ac:dyDescent="0.25">
      <c r="A2" s="581" t="s">
        <v>977</v>
      </c>
      <c r="B2" s="881"/>
      <c r="C2" s="881"/>
      <c r="D2" s="881"/>
      <c r="E2" s="881"/>
      <c r="F2" s="881"/>
      <c r="G2" s="881"/>
      <c r="H2" s="882"/>
      <c r="I2" s="882"/>
      <c r="J2" s="882"/>
      <c r="K2" s="882"/>
      <c r="L2" s="882"/>
      <c r="M2" s="882"/>
      <c r="N2" s="883"/>
      <c r="O2" s="883"/>
      <c r="P2" s="883"/>
      <c r="Q2" s="883"/>
      <c r="R2" s="883"/>
      <c r="S2" s="883"/>
      <c r="T2" s="883"/>
      <c r="U2" s="883"/>
      <c r="V2" s="883"/>
      <c r="W2" s="883"/>
      <c r="X2" s="883"/>
      <c r="Y2" s="883"/>
      <c r="Z2" s="883"/>
      <c r="AA2" s="883"/>
      <c r="AB2" s="883"/>
      <c r="AC2" s="883"/>
      <c r="AD2" s="883"/>
      <c r="AE2" s="883"/>
      <c r="AF2" s="883"/>
      <c r="AG2" s="883"/>
      <c r="AH2" s="883"/>
      <c r="AI2" s="883"/>
      <c r="AJ2" s="883"/>
      <c r="AK2" s="883"/>
      <c r="AL2" s="574"/>
      <c r="AM2" s="574"/>
      <c r="AN2" s="574"/>
      <c r="AO2" s="574"/>
      <c r="AP2" s="574"/>
      <c r="BC2" s="574"/>
      <c r="BD2" s="574"/>
      <c r="BE2" s="574"/>
      <c r="BF2" s="574"/>
      <c r="BG2" s="574"/>
      <c r="BT2" s="574"/>
      <c r="BU2" s="574"/>
      <c r="BV2" s="574"/>
      <c r="BW2" s="574"/>
      <c r="BX2" s="574"/>
      <c r="CK2" s="574"/>
      <c r="CL2" s="574"/>
      <c r="CM2" s="574"/>
      <c r="CN2" s="574"/>
      <c r="CO2" s="574"/>
    </row>
    <row r="3" spans="1:105" ht="18" customHeight="1" thickBot="1" x14ac:dyDescent="0.25">
      <c r="A3" s="733" t="s">
        <v>978</v>
      </c>
      <c r="B3" s="884"/>
      <c r="C3" s="884"/>
      <c r="D3" s="884"/>
      <c r="E3" s="884"/>
      <c r="F3" s="884"/>
      <c r="G3" s="884"/>
      <c r="H3" s="884"/>
      <c r="I3" s="884"/>
      <c r="J3" s="884"/>
      <c r="K3" s="884"/>
      <c r="L3" s="884"/>
      <c r="M3" s="884"/>
    </row>
    <row r="4" spans="1:105" s="353" customFormat="1" ht="18" customHeight="1" thickBot="1" x14ac:dyDescent="0.25">
      <c r="A4" s="885"/>
      <c r="B4" s="862">
        <v>2014</v>
      </c>
      <c r="C4" s="862">
        <v>2015</v>
      </c>
      <c r="D4" s="862">
        <v>2016</v>
      </c>
      <c r="E4" s="862">
        <v>2017</v>
      </c>
      <c r="F4" s="862">
        <v>2018</v>
      </c>
      <c r="G4" s="862">
        <v>2019</v>
      </c>
      <c r="H4" s="862">
        <v>2020</v>
      </c>
      <c r="I4" s="862">
        <v>2021</v>
      </c>
      <c r="J4" s="862">
        <v>2022</v>
      </c>
      <c r="K4" s="862">
        <v>2023</v>
      </c>
      <c r="L4" s="862">
        <v>2024</v>
      </c>
      <c r="M4" s="862">
        <v>2025</v>
      </c>
      <c r="N4" s="598"/>
      <c r="O4" s="598"/>
      <c r="P4" s="598"/>
    </row>
    <row r="5" spans="1:105" s="353" customFormat="1" ht="12.95" customHeight="1" x14ac:dyDescent="0.2">
      <c r="A5" s="886"/>
      <c r="B5" s="598"/>
      <c r="C5" s="598"/>
      <c r="D5" s="598"/>
      <c r="E5" s="598"/>
      <c r="F5" s="598"/>
      <c r="G5" s="598"/>
      <c r="H5" s="598"/>
      <c r="I5" s="598"/>
      <c r="J5" s="598"/>
      <c r="K5" s="598"/>
      <c r="L5" s="598"/>
      <c r="M5" s="598"/>
      <c r="N5" s="598"/>
      <c r="O5" s="598"/>
      <c r="P5" s="598"/>
    </row>
    <row r="6" spans="1:105" s="566" customFormat="1" ht="12.95" customHeight="1" x14ac:dyDescent="0.2">
      <c r="A6" s="887" t="s">
        <v>979</v>
      </c>
      <c r="B6" s="38">
        <v>17191</v>
      </c>
      <c r="C6" s="38">
        <v>17642</v>
      </c>
      <c r="D6" s="38">
        <v>19083</v>
      </c>
      <c r="E6" s="38">
        <v>19757</v>
      </c>
      <c r="F6" s="38">
        <v>20409</v>
      </c>
      <c r="G6" s="38">
        <v>21374</v>
      </c>
      <c r="H6" s="38">
        <v>21868</v>
      </c>
      <c r="I6" s="38">
        <v>22689</v>
      </c>
      <c r="J6" s="38">
        <v>23193</v>
      </c>
      <c r="K6" s="38">
        <v>23421</v>
      </c>
      <c r="L6" s="38">
        <v>23593</v>
      </c>
      <c r="M6" s="38">
        <v>23293</v>
      </c>
      <c r="N6" s="888"/>
      <c r="O6" s="888"/>
      <c r="P6" s="888"/>
      <c r="Q6" s="888"/>
      <c r="R6" s="889"/>
      <c r="S6" s="889"/>
      <c r="T6" s="889"/>
      <c r="U6" s="889"/>
      <c r="V6" s="889"/>
      <c r="W6" s="889"/>
      <c r="X6" s="889"/>
      <c r="Y6" s="889"/>
      <c r="Z6" s="889"/>
      <c r="AA6" s="889"/>
      <c r="AB6" s="889"/>
      <c r="AC6" s="889"/>
      <c r="AD6" s="889"/>
      <c r="AE6" s="889"/>
      <c r="AF6" s="889"/>
      <c r="AG6" s="889"/>
      <c r="AH6" s="889"/>
      <c r="AI6" s="889"/>
      <c r="AJ6" s="889"/>
      <c r="AK6" s="889"/>
      <c r="AL6" s="888"/>
      <c r="AM6" s="888"/>
      <c r="AN6" s="888"/>
      <c r="AO6" s="888"/>
      <c r="AP6" s="888"/>
      <c r="AQ6" s="888"/>
      <c r="AR6" s="888"/>
      <c r="AS6" s="888"/>
      <c r="AT6" s="888"/>
      <c r="AU6" s="888"/>
      <c r="AV6" s="888"/>
      <c r="AW6" s="888"/>
      <c r="AX6" s="888"/>
      <c r="AY6" s="888"/>
      <c r="AZ6" s="888"/>
      <c r="BA6" s="888"/>
      <c r="BB6" s="888"/>
      <c r="BC6" s="888"/>
      <c r="BD6" s="888"/>
      <c r="BE6" s="888"/>
      <c r="BF6" s="888"/>
      <c r="BG6" s="888"/>
      <c r="BH6" s="888"/>
      <c r="BI6" s="888"/>
      <c r="BJ6" s="888"/>
      <c r="BK6" s="888"/>
      <c r="BL6" s="888"/>
      <c r="BM6" s="888"/>
      <c r="BN6" s="888"/>
      <c r="BO6" s="888"/>
      <c r="BP6" s="888"/>
      <c r="BQ6" s="888"/>
      <c r="BR6" s="888"/>
      <c r="BS6" s="888"/>
      <c r="BT6" s="888"/>
      <c r="BU6" s="888"/>
      <c r="BV6" s="888"/>
      <c r="BW6" s="888"/>
      <c r="BX6" s="888"/>
      <c r="BY6" s="888"/>
      <c r="BZ6" s="888"/>
      <c r="CA6" s="888"/>
      <c r="CB6" s="888"/>
      <c r="CC6" s="888"/>
      <c r="CD6" s="888"/>
      <c r="CE6" s="888"/>
      <c r="CF6" s="888"/>
      <c r="CG6" s="888"/>
      <c r="CH6" s="888"/>
      <c r="CI6" s="888"/>
      <c r="CJ6" s="888"/>
      <c r="CK6" s="888"/>
      <c r="CL6" s="888"/>
      <c r="CM6" s="888"/>
      <c r="CN6" s="888"/>
      <c r="CO6" s="888"/>
      <c r="CP6" s="888"/>
      <c r="CQ6" s="888"/>
      <c r="CR6" s="888"/>
      <c r="CS6" s="888"/>
      <c r="CT6" s="888"/>
      <c r="CU6" s="888"/>
      <c r="CV6" s="888"/>
      <c r="CW6" s="888"/>
      <c r="CX6" s="888"/>
      <c r="CY6" s="888"/>
      <c r="CZ6" s="888"/>
      <c r="DA6" s="888"/>
    </row>
    <row r="7" spans="1:105" s="566" customFormat="1" ht="12.95" customHeight="1" x14ac:dyDescent="0.2">
      <c r="A7" s="890" t="s">
        <v>406</v>
      </c>
      <c r="B7" s="38"/>
      <c r="C7" s="38"/>
      <c r="D7" s="38"/>
      <c r="E7" s="38"/>
      <c r="F7" s="38"/>
      <c r="G7" s="35"/>
      <c r="H7" s="35"/>
      <c r="I7" s="35"/>
      <c r="J7" s="35"/>
      <c r="K7" s="35"/>
      <c r="L7" s="35"/>
      <c r="M7" s="35"/>
      <c r="N7" s="888"/>
      <c r="O7" s="888"/>
      <c r="P7" s="888"/>
      <c r="Q7" s="888"/>
      <c r="R7" s="889"/>
      <c r="S7" s="889"/>
      <c r="T7" s="889"/>
      <c r="U7" s="889"/>
      <c r="V7" s="889"/>
      <c r="W7" s="889"/>
      <c r="X7" s="889"/>
      <c r="Y7" s="889"/>
      <c r="Z7" s="889"/>
      <c r="AA7" s="889"/>
      <c r="AB7" s="889"/>
      <c r="AC7" s="889"/>
      <c r="AD7" s="889"/>
      <c r="AE7" s="889"/>
      <c r="AF7" s="889"/>
      <c r="AG7" s="889"/>
      <c r="AH7" s="889"/>
      <c r="AI7" s="889"/>
      <c r="AJ7" s="889"/>
      <c r="AK7" s="889"/>
      <c r="AL7" s="888"/>
      <c r="AM7" s="888"/>
      <c r="AN7" s="888"/>
      <c r="AO7" s="888"/>
      <c r="AP7" s="888"/>
      <c r="AQ7" s="888"/>
      <c r="AR7" s="888"/>
      <c r="AS7" s="888"/>
      <c r="AT7" s="888"/>
      <c r="AU7" s="888"/>
      <c r="AV7" s="888"/>
      <c r="AW7" s="888"/>
      <c r="AX7" s="888"/>
      <c r="AY7" s="888"/>
      <c r="AZ7" s="888"/>
      <c r="BA7" s="888"/>
      <c r="BB7" s="888"/>
      <c r="BC7" s="888"/>
      <c r="BD7" s="888"/>
      <c r="BE7" s="888"/>
      <c r="BF7" s="888"/>
      <c r="BG7" s="888"/>
      <c r="BH7" s="888"/>
      <c r="BI7" s="888"/>
      <c r="BJ7" s="888"/>
      <c r="BK7" s="888"/>
      <c r="BL7" s="888"/>
      <c r="BM7" s="888"/>
      <c r="BN7" s="888"/>
      <c r="BO7" s="888"/>
      <c r="BP7" s="888"/>
      <c r="BQ7" s="888"/>
      <c r="BR7" s="888"/>
      <c r="BS7" s="888"/>
      <c r="BT7" s="888"/>
      <c r="BU7" s="888"/>
      <c r="BV7" s="888"/>
      <c r="BW7" s="888"/>
      <c r="BX7" s="888"/>
      <c r="BY7" s="888"/>
      <c r="BZ7" s="888"/>
      <c r="CA7" s="888"/>
      <c r="CB7" s="888"/>
      <c r="CC7" s="888"/>
      <c r="CD7" s="888"/>
      <c r="CE7" s="888"/>
      <c r="CF7" s="888"/>
      <c r="CG7" s="888"/>
      <c r="CH7" s="888"/>
      <c r="CI7" s="888"/>
      <c r="CJ7" s="888"/>
      <c r="CK7" s="888"/>
      <c r="CL7" s="888"/>
      <c r="CM7" s="888"/>
      <c r="CN7" s="888"/>
      <c r="CO7" s="888"/>
      <c r="CP7" s="888"/>
      <c r="CQ7" s="888"/>
      <c r="CR7" s="888"/>
      <c r="CS7" s="888"/>
      <c r="CT7" s="888"/>
      <c r="CU7" s="888"/>
      <c r="CV7" s="888"/>
      <c r="CW7" s="888"/>
      <c r="CX7" s="888"/>
      <c r="CY7" s="888"/>
      <c r="CZ7" s="888"/>
      <c r="DA7" s="888"/>
    </row>
    <row r="8" spans="1:105" s="893" customFormat="1" ht="24" customHeight="1" x14ac:dyDescent="0.2">
      <c r="A8" s="713" t="s">
        <v>980</v>
      </c>
      <c r="B8" s="35">
        <v>1028</v>
      </c>
      <c r="C8" s="35">
        <v>1040</v>
      </c>
      <c r="D8" s="35">
        <v>1482</v>
      </c>
      <c r="E8" s="35">
        <v>1486</v>
      </c>
      <c r="F8" s="35">
        <v>1493</v>
      </c>
      <c r="G8" s="35">
        <v>1712</v>
      </c>
      <c r="H8" s="35">
        <v>1711</v>
      </c>
      <c r="I8" s="35">
        <v>1717</v>
      </c>
      <c r="J8" s="35">
        <v>1721</v>
      </c>
      <c r="K8" s="35">
        <v>1696</v>
      </c>
      <c r="L8" s="35">
        <v>1673</v>
      </c>
      <c r="M8" s="35">
        <v>1650</v>
      </c>
      <c r="N8" s="891"/>
      <c r="O8" s="891"/>
      <c r="P8" s="891"/>
      <c r="Q8" s="891"/>
      <c r="R8" s="892"/>
      <c r="S8" s="892"/>
      <c r="T8" s="892"/>
      <c r="U8" s="892"/>
      <c r="V8" s="892"/>
      <c r="W8" s="892"/>
      <c r="X8" s="892"/>
      <c r="Y8" s="892"/>
      <c r="Z8" s="892"/>
      <c r="AA8" s="892"/>
      <c r="AB8" s="892"/>
      <c r="AC8" s="892"/>
      <c r="AD8" s="892"/>
      <c r="AE8" s="892"/>
      <c r="AF8" s="892"/>
      <c r="AG8" s="892"/>
      <c r="AH8" s="892"/>
      <c r="AI8" s="892"/>
      <c r="AJ8" s="892"/>
      <c r="AK8" s="892"/>
      <c r="AL8" s="891"/>
      <c r="AM8" s="891"/>
      <c r="AN8" s="891"/>
      <c r="AO8" s="891"/>
      <c r="AP8" s="891"/>
      <c r="AQ8" s="891"/>
      <c r="AR8" s="891"/>
      <c r="AS8" s="891"/>
      <c r="AT8" s="891"/>
      <c r="AU8" s="891"/>
      <c r="AV8" s="891"/>
      <c r="AW8" s="891"/>
      <c r="AX8" s="891"/>
      <c r="AY8" s="891"/>
      <c r="AZ8" s="891"/>
      <c r="BA8" s="891"/>
      <c r="BB8" s="891"/>
      <c r="BC8" s="891"/>
      <c r="BD8" s="891"/>
      <c r="BE8" s="891"/>
      <c r="BF8" s="891"/>
      <c r="BG8" s="891"/>
      <c r="BH8" s="891"/>
      <c r="BI8" s="891"/>
      <c r="BJ8" s="891"/>
      <c r="BK8" s="891"/>
      <c r="BL8" s="891"/>
      <c r="BM8" s="891"/>
      <c r="BN8" s="891"/>
      <c r="BO8" s="891"/>
      <c r="BP8" s="891"/>
      <c r="BQ8" s="891"/>
      <c r="BR8" s="891"/>
      <c r="BS8" s="891"/>
      <c r="BT8" s="891"/>
      <c r="BU8" s="891"/>
      <c r="BV8" s="891"/>
      <c r="BW8" s="891"/>
      <c r="BX8" s="891"/>
      <c r="BY8" s="891"/>
      <c r="BZ8" s="891"/>
      <c r="CA8" s="891"/>
      <c r="CB8" s="891"/>
      <c r="CC8" s="891"/>
      <c r="CD8" s="891"/>
      <c r="CE8" s="891"/>
      <c r="CF8" s="891"/>
      <c r="CG8" s="891"/>
      <c r="CH8" s="891"/>
      <c r="CI8" s="891"/>
      <c r="CJ8" s="891"/>
      <c r="CK8" s="891"/>
      <c r="CL8" s="891"/>
      <c r="CM8" s="891"/>
      <c r="CN8" s="891"/>
      <c r="CO8" s="891"/>
      <c r="CP8" s="891"/>
      <c r="CQ8" s="891"/>
      <c r="CR8" s="891"/>
      <c r="CS8" s="891"/>
      <c r="CT8" s="891"/>
      <c r="CU8" s="891"/>
      <c r="CV8" s="891"/>
      <c r="CW8" s="891"/>
      <c r="CX8" s="891"/>
      <c r="CY8" s="891"/>
      <c r="CZ8" s="891"/>
      <c r="DA8" s="891"/>
    </row>
    <row r="9" spans="1:105" s="894" customFormat="1" ht="12.75" customHeight="1" x14ac:dyDescent="0.2">
      <c r="A9" s="713" t="s">
        <v>981</v>
      </c>
      <c r="B9" s="35">
        <v>778</v>
      </c>
      <c r="C9" s="35">
        <v>774</v>
      </c>
      <c r="D9" s="35">
        <v>762</v>
      </c>
      <c r="E9" s="35">
        <v>744</v>
      </c>
      <c r="F9" s="35">
        <v>747</v>
      </c>
      <c r="G9" s="35">
        <v>758</v>
      </c>
      <c r="H9" s="35">
        <v>759</v>
      </c>
      <c r="I9" s="35">
        <v>765</v>
      </c>
      <c r="J9" s="35">
        <v>771</v>
      </c>
      <c r="K9" s="35">
        <v>767</v>
      </c>
      <c r="L9" s="35">
        <v>774</v>
      </c>
      <c r="M9" s="35">
        <v>761</v>
      </c>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row>
    <row r="10" spans="1:105" s="895" customFormat="1" ht="12.95" customHeight="1" x14ac:dyDescent="0.2">
      <c r="A10" s="713" t="s">
        <v>982</v>
      </c>
      <c r="B10" s="35">
        <v>685</v>
      </c>
      <c r="C10" s="35">
        <v>706</v>
      </c>
      <c r="D10" s="35">
        <v>720</v>
      </c>
      <c r="E10" s="35">
        <v>739</v>
      </c>
      <c r="F10" s="35">
        <v>760</v>
      </c>
      <c r="G10" s="35">
        <v>780</v>
      </c>
      <c r="H10" s="35">
        <v>795</v>
      </c>
      <c r="I10" s="35">
        <v>805</v>
      </c>
      <c r="J10" s="35">
        <v>845</v>
      </c>
      <c r="K10" s="35">
        <v>865</v>
      </c>
      <c r="L10" s="35">
        <v>885</v>
      </c>
      <c r="M10" s="35">
        <v>899</v>
      </c>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row>
    <row r="11" spans="1:105" s="895" customFormat="1" ht="12.95" customHeight="1" x14ac:dyDescent="0.2">
      <c r="A11" s="713" t="s">
        <v>983</v>
      </c>
      <c r="B11" s="35">
        <v>499</v>
      </c>
      <c r="C11" s="35">
        <v>512</v>
      </c>
      <c r="D11" s="35">
        <v>537</v>
      </c>
      <c r="E11" s="35">
        <v>556</v>
      </c>
      <c r="F11" s="35">
        <v>579</v>
      </c>
      <c r="G11" s="35">
        <v>594</v>
      </c>
      <c r="H11" s="35">
        <v>614</v>
      </c>
      <c r="I11" s="35">
        <v>627</v>
      </c>
      <c r="J11" s="35">
        <v>633</v>
      </c>
      <c r="K11" s="35">
        <v>647</v>
      </c>
      <c r="L11" s="35">
        <v>668</v>
      </c>
      <c r="M11" s="35">
        <v>724</v>
      </c>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row>
    <row r="12" spans="1:105" s="895" customFormat="1" ht="12.95" customHeight="1" x14ac:dyDescent="0.2">
      <c r="A12" s="713" t="s">
        <v>984</v>
      </c>
      <c r="B12" s="35">
        <v>221</v>
      </c>
      <c r="C12" s="35">
        <v>230</v>
      </c>
      <c r="D12" s="35">
        <v>249</v>
      </c>
      <c r="E12" s="35">
        <v>251</v>
      </c>
      <c r="F12" s="35">
        <v>262</v>
      </c>
      <c r="G12" s="35">
        <v>274</v>
      </c>
      <c r="H12" s="35">
        <v>292</v>
      </c>
      <c r="I12" s="35">
        <v>323</v>
      </c>
      <c r="J12" s="35">
        <v>316</v>
      </c>
      <c r="K12" s="35">
        <v>314</v>
      </c>
      <c r="L12" s="35">
        <v>327</v>
      </c>
      <c r="M12" s="35">
        <v>328</v>
      </c>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row>
    <row r="13" spans="1:105" s="895" customFormat="1" ht="36" customHeight="1" x14ac:dyDescent="0.2">
      <c r="A13" s="713" t="s">
        <v>985</v>
      </c>
      <c r="B13" s="35">
        <v>207</v>
      </c>
      <c r="C13" s="35">
        <v>214</v>
      </c>
      <c r="D13" s="35">
        <v>234</v>
      </c>
      <c r="E13" s="35">
        <v>240</v>
      </c>
      <c r="F13" s="35">
        <v>246</v>
      </c>
      <c r="G13" s="35">
        <v>262</v>
      </c>
      <c r="H13" s="35">
        <v>267</v>
      </c>
      <c r="I13" s="35">
        <v>277</v>
      </c>
      <c r="J13" s="35">
        <v>242</v>
      </c>
      <c r="K13" s="35">
        <v>249</v>
      </c>
      <c r="L13" s="35">
        <v>253</v>
      </c>
      <c r="M13" s="35">
        <v>259</v>
      </c>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row>
    <row r="14" spans="1:105" s="566" customFormat="1" ht="24" customHeight="1" x14ac:dyDescent="0.2">
      <c r="A14" s="713" t="s">
        <v>986</v>
      </c>
      <c r="B14" s="35">
        <v>182</v>
      </c>
      <c r="C14" s="35">
        <v>242</v>
      </c>
      <c r="D14" s="35">
        <v>257</v>
      </c>
      <c r="E14" s="35">
        <v>259</v>
      </c>
      <c r="F14" s="35">
        <v>276</v>
      </c>
      <c r="G14" s="35">
        <v>288</v>
      </c>
      <c r="H14" s="35">
        <v>299</v>
      </c>
      <c r="I14" s="35">
        <v>305</v>
      </c>
      <c r="J14" s="35">
        <v>298</v>
      </c>
      <c r="K14" s="35">
        <v>304</v>
      </c>
      <c r="L14" s="35">
        <v>307</v>
      </c>
      <c r="M14" s="35">
        <v>297</v>
      </c>
      <c r="N14" s="888"/>
      <c r="O14" s="888"/>
      <c r="P14" s="888"/>
      <c r="Q14" s="888"/>
      <c r="R14" s="889"/>
      <c r="S14" s="889"/>
      <c r="T14" s="889"/>
      <c r="U14" s="889"/>
      <c r="V14" s="889"/>
      <c r="W14" s="889"/>
      <c r="X14" s="889"/>
      <c r="Y14" s="889"/>
      <c r="Z14" s="889"/>
      <c r="AA14" s="889"/>
      <c r="AB14" s="889"/>
      <c r="AC14" s="889"/>
      <c r="AD14" s="889"/>
      <c r="AE14" s="889"/>
      <c r="AF14" s="889"/>
      <c r="AG14" s="889"/>
      <c r="AH14" s="889"/>
      <c r="AI14" s="889"/>
      <c r="AJ14" s="889"/>
      <c r="AK14" s="889"/>
      <c r="AL14" s="888"/>
      <c r="AM14" s="888"/>
      <c r="AN14" s="888"/>
      <c r="AO14" s="888"/>
      <c r="AP14" s="888"/>
      <c r="AQ14" s="888"/>
      <c r="AR14" s="888"/>
      <c r="AS14" s="888"/>
      <c r="AT14" s="888"/>
      <c r="AU14" s="888"/>
      <c r="AV14" s="888"/>
      <c r="AW14" s="888"/>
      <c r="AX14" s="888"/>
      <c r="AY14" s="888"/>
      <c r="AZ14" s="888"/>
      <c r="BA14" s="888"/>
      <c r="BB14" s="888"/>
      <c r="BC14" s="888"/>
      <c r="BD14" s="888"/>
      <c r="BE14" s="888"/>
      <c r="BF14" s="888"/>
      <c r="BG14" s="888"/>
      <c r="BH14" s="888"/>
      <c r="BI14" s="888"/>
      <c r="BJ14" s="888"/>
      <c r="BK14" s="888"/>
      <c r="BL14" s="888"/>
      <c r="BM14" s="888"/>
      <c r="BN14" s="888"/>
      <c r="BO14" s="888"/>
      <c r="BP14" s="888"/>
      <c r="BQ14" s="888"/>
      <c r="BR14" s="888"/>
      <c r="BS14" s="888"/>
      <c r="BT14" s="888"/>
      <c r="BU14" s="888"/>
      <c r="BV14" s="888"/>
      <c r="BW14" s="888"/>
      <c r="BX14" s="888"/>
      <c r="BY14" s="888"/>
      <c r="BZ14" s="888"/>
      <c r="CA14" s="888"/>
      <c r="CB14" s="888"/>
      <c r="CC14" s="888"/>
      <c r="CD14" s="888"/>
      <c r="CE14" s="888"/>
      <c r="CF14" s="888"/>
      <c r="CG14" s="888"/>
      <c r="CH14" s="888"/>
      <c r="CI14" s="888"/>
      <c r="CJ14" s="888"/>
      <c r="CK14" s="888"/>
      <c r="CL14" s="888"/>
      <c r="CM14" s="888"/>
      <c r="CN14" s="888"/>
      <c r="CO14" s="888"/>
      <c r="CP14" s="888"/>
      <c r="CQ14" s="888"/>
      <c r="CR14" s="888"/>
      <c r="CS14" s="888"/>
      <c r="CT14" s="888"/>
      <c r="CU14" s="888"/>
      <c r="CV14" s="888"/>
      <c r="CW14" s="888"/>
      <c r="CX14" s="888"/>
      <c r="CY14" s="888"/>
      <c r="CZ14" s="888"/>
      <c r="DA14" s="888"/>
    </row>
    <row r="15" spans="1:105" s="576" customFormat="1" ht="24.75" customHeight="1" x14ac:dyDescent="0.2">
      <c r="A15" s="713" t="s">
        <v>987</v>
      </c>
      <c r="B15" s="35">
        <v>35</v>
      </c>
      <c r="C15" s="35">
        <v>37</v>
      </c>
      <c r="D15" s="35">
        <v>35</v>
      </c>
      <c r="E15" s="35">
        <v>36</v>
      </c>
      <c r="F15" s="35">
        <v>38</v>
      </c>
      <c r="G15" s="35">
        <v>46</v>
      </c>
      <c r="H15" s="35">
        <v>50</v>
      </c>
      <c r="I15" s="35">
        <v>57</v>
      </c>
      <c r="J15" s="35">
        <v>67</v>
      </c>
      <c r="K15" s="35">
        <v>79</v>
      </c>
      <c r="L15" s="35">
        <v>86</v>
      </c>
      <c r="M15" s="35">
        <v>85</v>
      </c>
      <c r="N15" s="577"/>
      <c r="O15" s="577"/>
      <c r="P15" s="577"/>
      <c r="Q15" s="577"/>
    </row>
    <row r="16" spans="1:105" s="250" customFormat="1" ht="36.75" customHeight="1" x14ac:dyDescent="0.2">
      <c r="A16" s="713" t="s">
        <v>988</v>
      </c>
      <c r="B16" s="35">
        <v>9</v>
      </c>
      <c r="C16" s="35">
        <v>12</v>
      </c>
      <c r="D16" s="35">
        <v>9</v>
      </c>
      <c r="E16" s="35">
        <v>13</v>
      </c>
      <c r="F16" s="35">
        <v>22</v>
      </c>
      <c r="G16" s="35">
        <v>21</v>
      </c>
      <c r="H16" s="35">
        <v>29</v>
      </c>
      <c r="I16" s="35">
        <v>70</v>
      </c>
      <c r="J16" s="35">
        <v>80</v>
      </c>
      <c r="K16" s="35">
        <v>83</v>
      </c>
      <c r="L16" s="35">
        <v>87</v>
      </c>
      <c r="M16" s="35">
        <v>86</v>
      </c>
    </row>
    <row r="17" spans="1:105" s="897" customFormat="1" ht="24.75" customHeight="1" x14ac:dyDescent="0.2">
      <c r="A17" s="713" t="s">
        <v>989</v>
      </c>
      <c r="B17" s="35">
        <v>47</v>
      </c>
      <c r="C17" s="35">
        <v>63</v>
      </c>
      <c r="D17" s="35">
        <v>71</v>
      </c>
      <c r="E17" s="35">
        <v>73</v>
      </c>
      <c r="F17" s="35">
        <v>82</v>
      </c>
      <c r="G17" s="35">
        <v>102</v>
      </c>
      <c r="H17" s="35">
        <v>110</v>
      </c>
      <c r="I17" s="35">
        <v>130</v>
      </c>
      <c r="J17" s="35">
        <v>139</v>
      </c>
      <c r="K17" s="35">
        <v>151</v>
      </c>
      <c r="L17" s="35">
        <v>167</v>
      </c>
      <c r="M17" s="35">
        <v>162</v>
      </c>
      <c r="N17" s="896"/>
      <c r="O17" s="896"/>
      <c r="P17" s="896"/>
      <c r="Q17" s="896"/>
    </row>
    <row r="18" spans="1:105" s="897" customFormat="1" ht="36" customHeight="1" x14ac:dyDescent="0.2">
      <c r="A18" s="713" t="s">
        <v>990</v>
      </c>
      <c r="B18" s="35">
        <v>493</v>
      </c>
      <c r="C18" s="35">
        <v>648</v>
      </c>
      <c r="D18" s="35">
        <v>719</v>
      </c>
      <c r="E18" s="35">
        <v>844</v>
      </c>
      <c r="F18" s="35">
        <v>912</v>
      </c>
      <c r="G18" s="35">
        <v>1010</v>
      </c>
      <c r="H18" s="35">
        <v>1040</v>
      </c>
      <c r="I18" s="35">
        <v>1106</v>
      </c>
      <c r="J18" s="35">
        <v>785</v>
      </c>
      <c r="K18" s="35">
        <v>805</v>
      </c>
      <c r="L18" s="35">
        <v>815</v>
      </c>
      <c r="M18" s="35">
        <v>783</v>
      </c>
      <c r="N18" s="896"/>
      <c r="O18" s="896"/>
      <c r="P18" s="896"/>
      <c r="Q18" s="896"/>
    </row>
    <row r="19" spans="1:105" s="897" customFormat="1" ht="24" customHeight="1" x14ac:dyDescent="0.2">
      <c r="A19" s="713" t="s">
        <v>991</v>
      </c>
      <c r="B19" s="35">
        <v>13007</v>
      </c>
      <c r="C19" s="35">
        <v>13164</v>
      </c>
      <c r="D19" s="35">
        <v>14008</v>
      </c>
      <c r="E19" s="35">
        <v>14516</v>
      </c>
      <c r="F19" s="35">
        <v>14992</v>
      </c>
      <c r="G19" s="35">
        <v>15527</v>
      </c>
      <c r="H19" s="35">
        <v>15902</v>
      </c>
      <c r="I19" s="35">
        <v>16507</v>
      </c>
      <c r="J19" s="35">
        <v>17296</v>
      </c>
      <c r="K19" s="35">
        <v>17461</v>
      </c>
      <c r="L19" s="35">
        <v>17551</v>
      </c>
      <c r="M19" s="35">
        <v>17259</v>
      </c>
      <c r="N19" s="896"/>
      <c r="O19" s="896"/>
      <c r="P19" s="896"/>
      <c r="Q19" s="896"/>
    </row>
    <row r="20" spans="1:105" s="897" customFormat="1" ht="12" customHeight="1" thickBot="1" x14ac:dyDescent="0.25">
      <c r="A20" s="898"/>
      <c r="B20" s="899"/>
      <c r="C20" s="899"/>
      <c r="D20" s="899"/>
      <c r="E20" s="899"/>
      <c r="F20" s="899"/>
      <c r="G20" s="899"/>
      <c r="H20" s="899"/>
      <c r="I20" s="899"/>
      <c r="J20" s="899"/>
      <c r="K20" s="899"/>
      <c r="L20" s="899"/>
      <c r="M20" s="899"/>
      <c r="N20" s="896"/>
      <c r="O20" s="896"/>
      <c r="P20" s="896"/>
      <c r="Q20" s="896"/>
    </row>
    <row r="21" spans="1:105" s="897" customFormat="1" ht="6.75" customHeight="1" x14ac:dyDescent="0.2">
      <c r="A21" s="900"/>
      <c r="B21" s="35"/>
      <c r="C21" s="35"/>
      <c r="D21" s="35"/>
      <c r="E21" s="35"/>
      <c r="F21" s="35"/>
      <c r="G21" s="35"/>
      <c r="H21" s="35"/>
      <c r="I21" s="35"/>
      <c r="J21" s="35"/>
      <c r="K21" s="35"/>
      <c r="L21" s="35"/>
      <c r="M21" s="35"/>
      <c r="N21" s="896"/>
      <c r="O21" s="896"/>
      <c r="P21" s="896"/>
      <c r="Q21" s="896"/>
    </row>
    <row r="22" spans="1:105" s="897" customFormat="1" ht="12.95" customHeight="1" x14ac:dyDescent="0.2">
      <c r="A22" s="873" t="s">
        <v>975</v>
      </c>
      <c r="B22" s="35"/>
      <c r="C22" s="35"/>
      <c r="D22" s="35"/>
      <c r="E22" s="35"/>
      <c r="F22" s="35"/>
      <c r="G22" s="35"/>
      <c r="H22" s="896"/>
      <c r="I22" s="896"/>
      <c r="J22" s="896"/>
      <c r="K22" s="896"/>
      <c r="L22" s="896"/>
      <c r="M22" s="896"/>
      <c r="N22" s="896"/>
      <c r="O22" s="896"/>
      <c r="P22" s="896"/>
      <c r="Q22" s="896"/>
    </row>
    <row r="23" spans="1:105" s="897" customFormat="1" ht="48.75" customHeight="1" x14ac:dyDescent="0.2">
      <c r="A23" s="901" t="s">
        <v>1400</v>
      </c>
      <c r="B23" s="35">
        <v>2600</v>
      </c>
      <c r="C23" s="35">
        <v>2829</v>
      </c>
      <c r="D23" s="35">
        <v>3016</v>
      </c>
      <c r="E23" s="35">
        <v>3233</v>
      </c>
      <c r="F23" s="35">
        <v>3319</v>
      </c>
      <c r="G23" s="35">
        <v>3329</v>
      </c>
      <c r="H23" s="35">
        <v>3433</v>
      </c>
      <c r="I23" s="35">
        <v>3433</v>
      </c>
      <c r="J23" s="35">
        <v>3711</v>
      </c>
      <c r="K23" s="35">
        <v>4144</v>
      </c>
      <c r="L23" s="35">
        <v>4362</v>
      </c>
      <c r="M23" s="35">
        <v>4489</v>
      </c>
      <c r="N23" s="896"/>
      <c r="O23" s="896"/>
      <c r="P23" s="896"/>
      <c r="Q23" s="896"/>
    </row>
    <row r="24" spans="1:105" s="897" customFormat="1" ht="12.95" customHeight="1" x14ac:dyDescent="0.2">
      <c r="A24" s="900"/>
      <c r="B24" s="902"/>
      <c r="C24" s="902"/>
      <c r="D24" s="902"/>
      <c r="E24" s="902"/>
      <c r="F24" s="902"/>
      <c r="G24" s="902"/>
      <c r="H24" s="896"/>
      <c r="I24" s="896"/>
      <c r="J24" s="896"/>
      <c r="K24" s="896"/>
      <c r="L24" s="896"/>
      <c r="M24" s="896"/>
      <c r="N24" s="896"/>
      <c r="O24" s="896"/>
      <c r="P24" s="896"/>
      <c r="Q24" s="896"/>
    </row>
    <row r="25" spans="1:105" s="897" customFormat="1" ht="12.95" customHeight="1" x14ac:dyDescent="0.2">
      <c r="A25" s="900"/>
      <c r="B25" s="902"/>
      <c r="C25" s="902"/>
      <c r="D25" s="902"/>
      <c r="E25" s="902"/>
      <c r="F25" s="902"/>
      <c r="G25" s="902"/>
      <c r="H25" s="896"/>
      <c r="I25" s="896"/>
      <c r="J25" s="896"/>
      <c r="K25" s="896"/>
      <c r="L25" s="896"/>
      <c r="M25" s="896"/>
      <c r="N25" s="896"/>
      <c r="O25" s="896"/>
      <c r="P25" s="896"/>
      <c r="Q25" s="896"/>
    </row>
    <row r="26" spans="1:105" ht="18" customHeight="1" x14ac:dyDescent="0.2">
      <c r="A26" s="581" t="s">
        <v>992</v>
      </c>
      <c r="D26" s="881"/>
    </row>
    <row r="27" spans="1:105" ht="18" customHeight="1" thickBot="1" x14ac:dyDescent="0.25">
      <c r="A27" s="733" t="s">
        <v>993</v>
      </c>
      <c r="B27" s="884"/>
      <c r="C27" s="884"/>
      <c r="D27" s="884"/>
      <c r="E27" s="884"/>
      <c r="F27" s="884"/>
      <c r="G27" s="884"/>
      <c r="H27" s="884"/>
      <c r="I27" s="884"/>
      <c r="J27" s="884"/>
      <c r="K27" s="884"/>
      <c r="L27" s="884"/>
      <c r="M27" s="884"/>
    </row>
    <row r="28" spans="1:105" s="353" customFormat="1" ht="18" customHeight="1" thickBot="1" x14ac:dyDescent="0.25">
      <c r="A28" s="885"/>
      <c r="B28" s="862">
        <v>2014</v>
      </c>
      <c r="C28" s="862">
        <v>2015</v>
      </c>
      <c r="D28" s="862">
        <v>2016</v>
      </c>
      <c r="E28" s="862">
        <v>2017</v>
      </c>
      <c r="F28" s="862">
        <v>2018</v>
      </c>
      <c r="G28" s="862">
        <v>2019</v>
      </c>
      <c r="H28" s="862">
        <v>2020</v>
      </c>
      <c r="I28" s="862">
        <v>2021</v>
      </c>
      <c r="J28" s="862">
        <v>2022</v>
      </c>
      <c r="K28" s="862">
        <v>2023</v>
      </c>
      <c r="L28" s="862">
        <v>2024</v>
      </c>
      <c r="M28" s="862">
        <v>2025</v>
      </c>
      <c r="N28" s="598"/>
      <c r="O28" s="598"/>
      <c r="P28" s="598"/>
    </row>
    <row r="29" spans="1:105" s="353" customFormat="1" ht="12.95" customHeight="1" x14ac:dyDescent="0.2">
      <c r="A29" s="886"/>
      <c r="B29" s="886"/>
      <c r="C29" s="886"/>
      <c r="D29" s="886"/>
      <c r="E29" s="886"/>
      <c r="F29" s="886"/>
      <c r="G29" s="886"/>
      <c r="H29" s="886"/>
      <c r="I29" s="886"/>
      <c r="J29" s="886"/>
      <c r="K29" s="886"/>
      <c r="L29" s="886"/>
      <c r="M29" s="886"/>
      <c r="N29" s="598"/>
      <c r="O29" s="598"/>
      <c r="P29" s="598"/>
    </row>
    <row r="30" spans="1:105" s="310" customFormat="1" ht="12.95" customHeight="1" x14ac:dyDescent="0.2">
      <c r="A30" s="310" t="s">
        <v>576</v>
      </c>
      <c r="B30" s="566">
        <v>17191</v>
      </c>
      <c r="C30" s="566">
        <v>17642</v>
      </c>
      <c r="D30" s="566">
        <v>19083</v>
      </c>
      <c r="E30" s="566">
        <v>19757</v>
      </c>
      <c r="F30" s="566">
        <v>20409</v>
      </c>
      <c r="G30" s="38">
        <v>21374</v>
      </c>
      <c r="H30" s="38">
        <v>21868</v>
      </c>
      <c r="I30" s="38">
        <v>22689</v>
      </c>
      <c r="J30" s="38">
        <v>23193</v>
      </c>
      <c r="K30" s="38">
        <v>23421</v>
      </c>
      <c r="L30" s="38">
        <v>23593</v>
      </c>
      <c r="M30" s="38">
        <v>23293</v>
      </c>
      <c r="N30" s="577"/>
      <c r="O30" s="577"/>
      <c r="P30" s="577"/>
      <c r="Q30" s="577"/>
      <c r="R30" s="354"/>
      <c r="S30" s="354"/>
      <c r="T30" s="354"/>
      <c r="U30" s="354"/>
      <c r="V30" s="354"/>
      <c r="W30" s="354"/>
      <c r="X30" s="354"/>
      <c r="Y30" s="354"/>
      <c r="Z30" s="354"/>
      <c r="AA30" s="354"/>
      <c r="AB30" s="354"/>
      <c r="AC30" s="354"/>
      <c r="AD30" s="354"/>
      <c r="AE30" s="354"/>
      <c r="AF30" s="354"/>
      <c r="AG30" s="354"/>
      <c r="AH30" s="354"/>
      <c r="AI30" s="354"/>
      <c r="AJ30" s="354"/>
      <c r="AK30" s="354"/>
      <c r="AL30" s="577"/>
      <c r="AM30" s="577"/>
      <c r="AN30" s="577"/>
      <c r="AO30" s="577"/>
      <c r="AP30" s="577"/>
      <c r="AQ30" s="577"/>
      <c r="AR30" s="577"/>
      <c r="AS30" s="577"/>
      <c r="AT30" s="577"/>
      <c r="AU30" s="577"/>
      <c r="AV30" s="577"/>
      <c r="AW30" s="577"/>
      <c r="AX30" s="577"/>
      <c r="AY30" s="577"/>
      <c r="AZ30" s="577"/>
      <c r="BA30" s="577"/>
      <c r="BB30" s="577"/>
      <c r="BC30" s="577"/>
      <c r="BD30" s="577"/>
      <c r="BE30" s="577"/>
      <c r="BF30" s="577"/>
      <c r="BG30" s="577"/>
      <c r="BH30" s="577"/>
      <c r="BI30" s="577"/>
      <c r="BJ30" s="577"/>
      <c r="BK30" s="577"/>
      <c r="BL30" s="577"/>
      <c r="BM30" s="577"/>
      <c r="BN30" s="577"/>
      <c r="BO30" s="577"/>
      <c r="BP30" s="577"/>
      <c r="BQ30" s="577"/>
      <c r="BR30" s="577"/>
      <c r="BS30" s="577"/>
      <c r="BT30" s="577"/>
      <c r="BU30" s="577"/>
      <c r="BV30" s="577"/>
      <c r="BW30" s="577"/>
      <c r="BX30" s="577"/>
      <c r="BY30" s="577"/>
      <c r="BZ30" s="577"/>
      <c r="CA30" s="577"/>
      <c r="CB30" s="577"/>
      <c r="CC30" s="577"/>
      <c r="CD30" s="577"/>
      <c r="CE30" s="577"/>
      <c r="CF30" s="577"/>
      <c r="CG30" s="577"/>
      <c r="CH30" s="577"/>
      <c r="CI30" s="577"/>
      <c r="CJ30" s="577"/>
      <c r="CK30" s="577"/>
      <c r="CL30" s="577"/>
      <c r="CM30" s="577"/>
      <c r="CN30" s="577"/>
      <c r="CO30" s="577"/>
      <c r="CP30" s="577"/>
      <c r="CQ30" s="577"/>
      <c r="CR30" s="577"/>
      <c r="CS30" s="577"/>
      <c r="CT30" s="577"/>
      <c r="CU30" s="577"/>
      <c r="CV30" s="577"/>
      <c r="CW30" s="577"/>
      <c r="CX30" s="577"/>
      <c r="CY30" s="577"/>
      <c r="CZ30" s="577"/>
      <c r="DA30" s="577"/>
    </row>
    <row r="31" spans="1:105" s="310" customFormat="1" ht="9.1999999999999993" customHeight="1" x14ac:dyDescent="0.2">
      <c r="B31" s="566"/>
      <c r="C31" s="566"/>
      <c r="D31" s="566"/>
      <c r="E31" s="566"/>
      <c r="F31" s="566"/>
      <c r="G31" s="35"/>
      <c r="H31" s="35"/>
      <c r="I31" s="35"/>
      <c r="J31" s="35"/>
      <c r="K31" s="35"/>
      <c r="L31" s="35"/>
      <c r="M31" s="35"/>
      <c r="N31" s="577"/>
      <c r="O31" s="577"/>
      <c r="P31" s="577"/>
      <c r="Q31" s="577"/>
      <c r="R31" s="354"/>
      <c r="S31" s="354"/>
      <c r="T31" s="354"/>
      <c r="U31" s="354"/>
      <c r="V31" s="354"/>
      <c r="W31" s="354"/>
      <c r="X31" s="354"/>
      <c r="Y31" s="354"/>
      <c r="Z31" s="354"/>
      <c r="AA31" s="354"/>
      <c r="AB31" s="354"/>
      <c r="AC31" s="354"/>
      <c r="AD31" s="354"/>
      <c r="AE31" s="354"/>
      <c r="AF31" s="354"/>
      <c r="AG31" s="354"/>
      <c r="AH31" s="354"/>
      <c r="AI31" s="354"/>
      <c r="AJ31" s="354"/>
      <c r="AK31" s="354"/>
      <c r="AL31" s="577"/>
      <c r="AM31" s="577"/>
      <c r="AN31" s="577"/>
      <c r="AO31" s="577"/>
      <c r="AP31" s="577"/>
      <c r="AQ31" s="577"/>
      <c r="AR31" s="577"/>
      <c r="AS31" s="577"/>
      <c r="AT31" s="577"/>
      <c r="AU31" s="577"/>
      <c r="AV31" s="577"/>
      <c r="AW31" s="577"/>
      <c r="AX31" s="577"/>
      <c r="AY31" s="577"/>
      <c r="AZ31" s="577"/>
      <c r="BA31" s="577"/>
      <c r="BB31" s="577"/>
      <c r="BC31" s="577"/>
      <c r="BD31" s="577"/>
      <c r="BE31" s="577"/>
      <c r="BF31" s="577"/>
      <c r="BG31" s="577"/>
      <c r="BH31" s="577"/>
      <c r="BI31" s="577"/>
      <c r="BJ31" s="577"/>
      <c r="BK31" s="577"/>
      <c r="BL31" s="577"/>
      <c r="BM31" s="577"/>
      <c r="BN31" s="577"/>
      <c r="BO31" s="577"/>
      <c r="BP31" s="577"/>
      <c r="BQ31" s="577"/>
      <c r="BR31" s="577"/>
      <c r="BS31" s="577"/>
      <c r="BT31" s="577"/>
      <c r="BU31" s="577"/>
      <c r="BV31" s="577"/>
      <c r="BW31" s="577"/>
      <c r="BX31" s="577"/>
      <c r="BY31" s="577"/>
      <c r="BZ31" s="577"/>
      <c r="CA31" s="577"/>
      <c r="CB31" s="577"/>
      <c r="CC31" s="577"/>
      <c r="CD31" s="577"/>
      <c r="CE31" s="577"/>
      <c r="CF31" s="577"/>
      <c r="CG31" s="577"/>
      <c r="CH31" s="577"/>
      <c r="CI31" s="577"/>
      <c r="CJ31" s="577"/>
      <c r="CK31" s="577"/>
      <c r="CL31" s="577"/>
      <c r="CM31" s="577"/>
      <c r="CN31" s="577"/>
      <c r="CO31" s="577"/>
      <c r="CP31" s="577"/>
      <c r="CQ31" s="577"/>
      <c r="CR31" s="577"/>
      <c r="CS31" s="577"/>
      <c r="CT31" s="577"/>
      <c r="CU31" s="577"/>
      <c r="CV31" s="577"/>
      <c r="CW31" s="577"/>
      <c r="CX31" s="577"/>
      <c r="CY31" s="577"/>
      <c r="CZ31" s="577"/>
      <c r="DA31" s="577"/>
    </row>
    <row r="32" spans="1:105" s="325" customFormat="1" ht="12.95" customHeight="1" x14ac:dyDescent="0.2">
      <c r="A32" s="903" t="s">
        <v>35</v>
      </c>
      <c r="B32" s="893">
        <v>940</v>
      </c>
      <c r="C32" s="893">
        <v>1011</v>
      </c>
      <c r="D32" s="893">
        <v>1090</v>
      </c>
      <c r="E32" s="893">
        <v>1109</v>
      </c>
      <c r="F32" s="893">
        <v>1111</v>
      </c>
      <c r="G32" s="35">
        <v>1169</v>
      </c>
      <c r="H32" s="35">
        <v>1167</v>
      </c>
      <c r="I32" s="35">
        <v>1188</v>
      </c>
      <c r="J32" s="35">
        <v>1211</v>
      </c>
      <c r="K32" s="35">
        <v>1204</v>
      </c>
      <c r="L32" s="35">
        <v>1205</v>
      </c>
      <c r="M32" s="35">
        <v>1182</v>
      </c>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c r="AN32" s="333"/>
      <c r="AO32" s="333"/>
      <c r="AP32" s="333"/>
      <c r="AQ32" s="333"/>
      <c r="AR32" s="333"/>
      <c r="AS32" s="333"/>
      <c r="AT32" s="333"/>
      <c r="AU32" s="333"/>
      <c r="AV32" s="333"/>
      <c r="AW32" s="333"/>
      <c r="AX32" s="333"/>
      <c r="AY32" s="333"/>
      <c r="AZ32" s="333"/>
      <c r="BA32" s="333"/>
      <c r="BB32" s="333"/>
      <c r="BC32" s="333"/>
      <c r="BD32" s="333"/>
      <c r="BE32" s="333"/>
      <c r="BF32" s="333"/>
      <c r="BG32" s="333"/>
      <c r="BH32" s="333"/>
      <c r="BI32" s="333"/>
      <c r="BJ32" s="333"/>
      <c r="BK32" s="333"/>
      <c r="BL32" s="333"/>
      <c r="BM32" s="333"/>
      <c r="BN32" s="333"/>
      <c r="BO32" s="333"/>
      <c r="BP32" s="333"/>
      <c r="BQ32" s="333"/>
      <c r="BR32" s="333"/>
      <c r="BS32" s="333"/>
      <c r="BT32" s="333"/>
      <c r="BU32" s="333"/>
      <c r="BV32" s="333"/>
      <c r="BW32" s="333"/>
      <c r="BX32" s="333"/>
      <c r="BY32" s="333"/>
      <c r="BZ32" s="333"/>
      <c r="CA32" s="333"/>
      <c r="CB32" s="333"/>
      <c r="CC32" s="333"/>
      <c r="CD32" s="333"/>
      <c r="CE32" s="333"/>
      <c r="CF32" s="333"/>
      <c r="CG32" s="333"/>
      <c r="CH32" s="333"/>
      <c r="CI32" s="333"/>
      <c r="CJ32" s="333"/>
      <c r="CK32" s="333"/>
      <c r="CL32" s="333"/>
      <c r="CM32" s="333"/>
      <c r="CN32" s="333"/>
      <c r="CO32" s="333"/>
      <c r="CP32" s="333"/>
      <c r="CQ32" s="333"/>
      <c r="CR32" s="333"/>
      <c r="CS32" s="333"/>
      <c r="CT32" s="333"/>
      <c r="CU32" s="333"/>
      <c r="CV32" s="333"/>
      <c r="CW32" s="333"/>
      <c r="CX32" s="333"/>
      <c r="CY32" s="333"/>
      <c r="CZ32" s="333"/>
      <c r="DA32" s="333"/>
    </row>
    <row r="33" spans="1:105" s="316" customFormat="1" ht="12.95" customHeight="1" x14ac:dyDescent="0.2">
      <c r="A33" s="349" t="s">
        <v>36</v>
      </c>
      <c r="B33" s="893">
        <v>2222</v>
      </c>
      <c r="C33" s="893">
        <v>2233</v>
      </c>
      <c r="D33" s="893">
        <v>2476</v>
      </c>
      <c r="E33" s="893">
        <v>2580</v>
      </c>
      <c r="F33" s="893">
        <v>2634</v>
      </c>
      <c r="G33" s="35">
        <v>2690</v>
      </c>
      <c r="H33" s="35">
        <v>2729</v>
      </c>
      <c r="I33" s="35">
        <v>2806</v>
      </c>
      <c r="J33" s="35">
        <v>2856</v>
      </c>
      <c r="K33" s="35">
        <v>2892</v>
      </c>
      <c r="L33" s="35">
        <v>2919</v>
      </c>
      <c r="M33" s="35">
        <v>2832</v>
      </c>
      <c r="N33" s="362"/>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2"/>
      <c r="AU33" s="362"/>
      <c r="AV33" s="362"/>
      <c r="AW33" s="362"/>
      <c r="AX33" s="362"/>
      <c r="AY33" s="362"/>
      <c r="AZ33" s="362"/>
      <c r="BA33" s="362"/>
      <c r="BB33" s="362"/>
      <c r="BC33" s="362"/>
      <c r="BD33" s="362"/>
      <c r="BE33" s="362"/>
      <c r="BF33" s="362"/>
      <c r="BG33" s="362"/>
      <c r="BH33" s="362"/>
      <c r="BI33" s="362"/>
      <c r="BJ33" s="362"/>
      <c r="BK33" s="362"/>
      <c r="BL33" s="362"/>
      <c r="BM33" s="362"/>
      <c r="BN33" s="362"/>
      <c r="BO33" s="362"/>
      <c r="BP33" s="362"/>
      <c r="BQ33" s="362"/>
      <c r="BR33" s="362"/>
      <c r="BS33" s="362"/>
      <c r="BT33" s="362"/>
      <c r="BU33" s="362"/>
      <c r="BV33" s="362"/>
      <c r="BW33" s="362"/>
      <c r="BX33" s="362"/>
      <c r="BY33" s="362"/>
      <c r="BZ33" s="362"/>
      <c r="CA33" s="362"/>
      <c r="CB33" s="362"/>
      <c r="CC33" s="362"/>
      <c r="CD33" s="362"/>
      <c r="CE33" s="362"/>
      <c r="CF33" s="362"/>
      <c r="CG33" s="362"/>
      <c r="CH33" s="362"/>
      <c r="CI33" s="362"/>
      <c r="CJ33" s="362"/>
      <c r="CK33" s="362"/>
      <c r="CL33" s="362"/>
      <c r="CM33" s="362"/>
      <c r="CN33" s="362"/>
      <c r="CO33" s="362"/>
      <c r="CP33" s="362"/>
      <c r="CQ33" s="362"/>
      <c r="CR33" s="362"/>
      <c r="CS33" s="362"/>
      <c r="CT33" s="362"/>
      <c r="CU33" s="362"/>
      <c r="CV33" s="362"/>
      <c r="CW33" s="362"/>
      <c r="CX33" s="362"/>
      <c r="CY33" s="362"/>
      <c r="CZ33" s="362"/>
      <c r="DA33" s="362"/>
    </row>
    <row r="34" spans="1:105" s="325" customFormat="1" ht="12.95" customHeight="1" x14ac:dyDescent="0.2">
      <c r="A34" s="903" t="s">
        <v>57</v>
      </c>
      <c r="B34" s="893">
        <v>1539</v>
      </c>
      <c r="C34" s="893">
        <v>1570</v>
      </c>
      <c r="D34" s="893">
        <v>1754</v>
      </c>
      <c r="E34" s="893">
        <v>1820</v>
      </c>
      <c r="F34" s="893">
        <v>1823</v>
      </c>
      <c r="G34" s="35">
        <v>1996</v>
      </c>
      <c r="H34" s="35">
        <v>2038</v>
      </c>
      <c r="I34" s="35">
        <v>2084</v>
      </c>
      <c r="J34" s="35">
        <v>2089</v>
      </c>
      <c r="K34" s="35">
        <v>2107</v>
      </c>
      <c r="L34" s="35">
        <v>2050</v>
      </c>
      <c r="M34" s="35">
        <v>1998</v>
      </c>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333"/>
      <c r="AU34" s="333"/>
      <c r="AV34" s="333"/>
      <c r="AW34" s="333"/>
      <c r="AX34" s="333"/>
      <c r="AY34" s="333"/>
      <c r="AZ34" s="333"/>
      <c r="BA34" s="333"/>
      <c r="BB34" s="333"/>
      <c r="BC34" s="333"/>
      <c r="BD34" s="333"/>
      <c r="BE34" s="333"/>
      <c r="BF34" s="333"/>
      <c r="BG34" s="333"/>
      <c r="BH34" s="333"/>
      <c r="BI34" s="333"/>
      <c r="BJ34" s="333"/>
      <c r="BK34" s="333"/>
      <c r="BL34" s="333"/>
      <c r="BM34" s="333"/>
      <c r="BN34" s="333"/>
      <c r="BO34" s="333"/>
      <c r="BP34" s="333"/>
      <c r="BQ34" s="333"/>
      <c r="BR34" s="333"/>
      <c r="BS34" s="333"/>
      <c r="BT34" s="333"/>
      <c r="BU34" s="333"/>
      <c r="BV34" s="333"/>
      <c r="BW34" s="333"/>
      <c r="BX34" s="333"/>
      <c r="BY34" s="333"/>
      <c r="BZ34" s="333"/>
      <c r="CA34" s="333"/>
      <c r="CB34" s="333"/>
      <c r="CC34" s="333"/>
      <c r="CD34" s="333"/>
      <c r="CE34" s="333"/>
      <c r="CF34" s="333"/>
      <c r="CG34" s="333"/>
      <c r="CH34" s="333"/>
      <c r="CI34" s="333"/>
      <c r="CJ34" s="333"/>
      <c r="CK34" s="333"/>
      <c r="CL34" s="333"/>
      <c r="CM34" s="333"/>
      <c r="CN34" s="333"/>
      <c r="CO34" s="333"/>
      <c r="CP34" s="333"/>
      <c r="CQ34" s="333"/>
      <c r="CR34" s="333"/>
      <c r="CS34" s="333"/>
      <c r="CT34" s="333"/>
      <c r="CU34" s="333"/>
      <c r="CV34" s="333"/>
      <c r="CW34" s="333"/>
      <c r="CX34" s="333"/>
      <c r="CY34" s="333"/>
      <c r="CZ34" s="333"/>
      <c r="DA34" s="333"/>
    </row>
    <row r="35" spans="1:105" s="325" customFormat="1" ht="12.95" customHeight="1" x14ac:dyDescent="0.2">
      <c r="A35" s="903" t="s">
        <v>37</v>
      </c>
      <c r="B35" s="893">
        <v>1020</v>
      </c>
      <c r="C35" s="893">
        <v>842</v>
      </c>
      <c r="D35" s="893">
        <v>872</v>
      </c>
      <c r="E35" s="893">
        <v>884</v>
      </c>
      <c r="F35" s="893">
        <v>899</v>
      </c>
      <c r="G35" s="35">
        <v>923</v>
      </c>
      <c r="H35" s="35">
        <v>935</v>
      </c>
      <c r="I35" s="35">
        <v>958</v>
      </c>
      <c r="J35" s="35">
        <v>954</v>
      </c>
      <c r="K35" s="35">
        <v>923</v>
      </c>
      <c r="L35" s="35">
        <v>882</v>
      </c>
      <c r="M35" s="35">
        <v>756</v>
      </c>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333"/>
      <c r="BC35" s="333"/>
      <c r="BD35" s="333"/>
      <c r="BE35" s="333"/>
      <c r="BF35" s="333"/>
      <c r="BG35" s="333"/>
      <c r="BH35" s="333"/>
      <c r="BI35" s="333"/>
      <c r="BJ35" s="333"/>
      <c r="BK35" s="333"/>
      <c r="BL35" s="333"/>
      <c r="BM35" s="333"/>
      <c r="BN35" s="333"/>
      <c r="BO35" s="333"/>
      <c r="BP35" s="333"/>
      <c r="BQ35" s="333"/>
      <c r="BR35" s="333"/>
      <c r="BS35" s="333"/>
      <c r="BT35" s="333"/>
      <c r="BU35" s="333"/>
      <c r="BV35" s="333"/>
      <c r="BW35" s="333"/>
      <c r="BX35" s="333"/>
      <c r="BY35" s="333"/>
      <c r="BZ35" s="333"/>
      <c r="CA35" s="333"/>
      <c r="CB35" s="333"/>
      <c r="CC35" s="333"/>
      <c r="CD35" s="333"/>
      <c r="CE35" s="333"/>
      <c r="CF35" s="333"/>
      <c r="CG35" s="333"/>
      <c r="CH35" s="333"/>
      <c r="CI35" s="333"/>
      <c r="CJ35" s="333"/>
      <c r="CK35" s="333"/>
      <c r="CL35" s="333"/>
      <c r="CM35" s="333"/>
      <c r="CN35" s="333"/>
      <c r="CO35" s="333"/>
      <c r="CP35" s="333"/>
      <c r="CQ35" s="333"/>
      <c r="CR35" s="333"/>
      <c r="CS35" s="333"/>
      <c r="CT35" s="333"/>
      <c r="CU35" s="333"/>
      <c r="CV35" s="333"/>
      <c r="CW35" s="333"/>
      <c r="CX35" s="333"/>
      <c r="CY35" s="333"/>
      <c r="CZ35" s="333"/>
      <c r="DA35" s="333"/>
    </row>
    <row r="36" spans="1:105" s="325" customFormat="1" ht="12.95" customHeight="1" x14ac:dyDescent="0.2">
      <c r="A36" s="903" t="s">
        <v>38</v>
      </c>
      <c r="B36" s="893">
        <v>2050</v>
      </c>
      <c r="C36" s="893">
        <v>2163</v>
      </c>
      <c r="D36" s="893">
        <v>2475</v>
      </c>
      <c r="E36" s="893">
        <v>2544</v>
      </c>
      <c r="F36" s="893">
        <v>2696</v>
      </c>
      <c r="G36" s="35">
        <v>2725</v>
      </c>
      <c r="H36" s="35">
        <v>2731</v>
      </c>
      <c r="I36" s="35">
        <v>2804</v>
      </c>
      <c r="J36" s="35">
        <v>2853</v>
      </c>
      <c r="K36" s="35">
        <v>2860</v>
      </c>
      <c r="L36" s="35">
        <v>2825</v>
      </c>
      <c r="M36" s="35">
        <v>2614</v>
      </c>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3"/>
      <c r="BH36" s="333"/>
      <c r="BI36" s="333"/>
      <c r="BJ36" s="333"/>
      <c r="BK36" s="333"/>
      <c r="BL36" s="333"/>
      <c r="BM36" s="333"/>
      <c r="BN36" s="333"/>
      <c r="BO36" s="333"/>
      <c r="BP36" s="333"/>
      <c r="BQ36" s="333"/>
      <c r="BR36" s="333"/>
      <c r="BS36" s="333"/>
      <c r="BT36" s="333"/>
      <c r="BU36" s="333"/>
      <c r="BV36" s="333"/>
      <c r="BW36" s="333"/>
      <c r="BX36" s="333"/>
      <c r="BY36" s="333"/>
      <c r="BZ36" s="333"/>
      <c r="CA36" s="333"/>
      <c r="CB36" s="333"/>
      <c r="CC36" s="333"/>
      <c r="CD36" s="333"/>
      <c r="CE36" s="333"/>
      <c r="CF36" s="333"/>
      <c r="CG36" s="333"/>
      <c r="CH36" s="333"/>
      <c r="CI36" s="333"/>
      <c r="CJ36" s="333"/>
      <c r="CK36" s="333"/>
      <c r="CL36" s="333"/>
      <c r="CM36" s="333"/>
      <c r="CN36" s="333"/>
      <c r="CO36" s="333"/>
      <c r="CP36" s="333"/>
      <c r="CQ36" s="333"/>
      <c r="CR36" s="333"/>
      <c r="CS36" s="333"/>
      <c r="CT36" s="333"/>
      <c r="CU36" s="333"/>
      <c r="CV36" s="333"/>
      <c r="CW36" s="333"/>
      <c r="CX36" s="333"/>
      <c r="CY36" s="333"/>
      <c r="CZ36" s="333"/>
      <c r="DA36" s="333"/>
    </row>
    <row r="37" spans="1:105" s="325" customFormat="1" ht="12.95" customHeight="1" x14ac:dyDescent="0.2">
      <c r="A37" s="903" t="s">
        <v>39</v>
      </c>
      <c r="B37" s="893">
        <v>811</v>
      </c>
      <c r="C37" s="893">
        <v>840</v>
      </c>
      <c r="D37" s="893">
        <v>908</v>
      </c>
      <c r="E37" s="893">
        <v>936</v>
      </c>
      <c r="F37" s="893">
        <v>954</v>
      </c>
      <c r="G37" s="35">
        <v>985</v>
      </c>
      <c r="H37" s="35">
        <v>991</v>
      </c>
      <c r="I37" s="35">
        <v>1016</v>
      </c>
      <c r="J37" s="35">
        <v>1015</v>
      </c>
      <c r="K37" s="35">
        <v>999</v>
      </c>
      <c r="L37" s="35">
        <v>979</v>
      </c>
      <c r="M37" s="35">
        <v>957</v>
      </c>
      <c r="N37" s="333"/>
      <c r="O37" s="333"/>
      <c r="P37" s="333"/>
      <c r="Q37" s="333"/>
      <c r="R37" s="333"/>
      <c r="S37" s="333"/>
      <c r="T37" s="333"/>
      <c r="U37" s="333"/>
      <c r="V37" s="333"/>
      <c r="W37" s="333"/>
      <c r="X37" s="333"/>
      <c r="Y37" s="333"/>
      <c r="Z37" s="333"/>
      <c r="AA37" s="333"/>
      <c r="AB37" s="333"/>
      <c r="AC37" s="333"/>
      <c r="AD37" s="333"/>
      <c r="AE37" s="333"/>
      <c r="AF37" s="333"/>
      <c r="AG37" s="333"/>
      <c r="AH37" s="333"/>
      <c r="AI37" s="333"/>
      <c r="AJ37" s="333"/>
      <c r="AK37" s="333"/>
      <c r="AL37" s="333"/>
      <c r="AM37" s="333"/>
      <c r="AN37" s="333"/>
      <c r="AO37" s="333"/>
      <c r="AP37" s="333"/>
      <c r="AQ37" s="333"/>
      <c r="AR37" s="333"/>
      <c r="AS37" s="333"/>
      <c r="AT37" s="333"/>
      <c r="AU37" s="333"/>
      <c r="AV37" s="333"/>
      <c r="AW37" s="333"/>
      <c r="AX37" s="333"/>
      <c r="AY37" s="333"/>
      <c r="AZ37" s="333"/>
      <c r="BA37" s="333"/>
      <c r="BB37" s="333"/>
      <c r="BC37" s="333"/>
      <c r="BD37" s="333"/>
      <c r="BE37" s="333"/>
      <c r="BF37" s="333"/>
      <c r="BG37" s="333"/>
      <c r="BH37" s="333"/>
      <c r="BI37" s="333"/>
      <c r="BJ37" s="333"/>
      <c r="BK37" s="333"/>
      <c r="BL37" s="333"/>
      <c r="BM37" s="333"/>
      <c r="BN37" s="333"/>
      <c r="BO37" s="333"/>
      <c r="BP37" s="333"/>
      <c r="BQ37" s="333"/>
      <c r="BR37" s="333"/>
      <c r="BS37" s="333"/>
      <c r="BT37" s="333"/>
      <c r="BU37" s="333"/>
      <c r="BV37" s="333"/>
      <c r="BW37" s="333"/>
      <c r="BX37" s="333"/>
      <c r="BY37" s="333"/>
      <c r="BZ37" s="333"/>
      <c r="CA37" s="333"/>
      <c r="CB37" s="333"/>
      <c r="CC37" s="333"/>
      <c r="CD37" s="333"/>
      <c r="CE37" s="333"/>
      <c r="CF37" s="333"/>
      <c r="CG37" s="333"/>
      <c r="CH37" s="333"/>
      <c r="CI37" s="333"/>
      <c r="CJ37" s="333"/>
      <c r="CK37" s="333"/>
      <c r="CL37" s="333"/>
      <c r="CM37" s="333"/>
      <c r="CN37" s="333"/>
      <c r="CO37" s="333"/>
      <c r="CP37" s="333"/>
      <c r="CQ37" s="333"/>
      <c r="CR37" s="333"/>
      <c r="CS37" s="333"/>
      <c r="CT37" s="333"/>
      <c r="CU37" s="333"/>
      <c r="CV37" s="333"/>
      <c r="CW37" s="333"/>
      <c r="CX37" s="333"/>
      <c r="CY37" s="333"/>
      <c r="CZ37" s="333"/>
      <c r="DA37" s="333"/>
    </row>
    <row r="38" spans="1:105" s="325" customFormat="1" ht="12.95" customHeight="1" x14ac:dyDescent="0.2">
      <c r="A38" s="903" t="s">
        <v>87</v>
      </c>
      <c r="B38" s="893">
        <v>1846</v>
      </c>
      <c r="C38" s="893">
        <v>1928</v>
      </c>
      <c r="D38" s="893">
        <v>2156</v>
      </c>
      <c r="E38" s="893">
        <v>2213</v>
      </c>
      <c r="F38" s="893">
        <v>2274</v>
      </c>
      <c r="G38" s="35">
        <v>2385</v>
      </c>
      <c r="H38" s="35">
        <v>2459</v>
      </c>
      <c r="I38" s="35">
        <v>2551</v>
      </c>
      <c r="J38" s="35">
        <v>2605</v>
      </c>
      <c r="K38" s="35">
        <v>2683</v>
      </c>
      <c r="L38" s="35">
        <v>2764</v>
      </c>
      <c r="M38" s="35">
        <v>2503</v>
      </c>
      <c r="N38" s="333"/>
      <c r="O38" s="333"/>
      <c r="P38" s="333"/>
      <c r="Q38" s="333"/>
      <c r="R38" s="333"/>
      <c r="S38" s="333"/>
      <c r="T38" s="333"/>
      <c r="U38" s="333"/>
      <c r="V38" s="333"/>
      <c r="W38" s="333"/>
      <c r="X38" s="333"/>
      <c r="Y38" s="333"/>
      <c r="Z38" s="333"/>
      <c r="AA38" s="333"/>
      <c r="AB38" s="333"/>
      <c r="AC38" s="333"/>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333"/>
      <c r="BB38" s="333"/>
      <c r="BC38" s="333"/>
      <c r="BD38" s="333"/>
      <c r="BE38" s="333"/>
      <c r="BF38" s="333"/>
      <c r="BG38" s="333"/>
      <c r="BH38" s="333"/>
      <c r="BI38" s="333"/>
      <c r="BJ38" s="333"/>
      <c r="BK38" s="333"/>
      <c r="BL38" s="333"/>
      <c r="BM38" s="333"/>
      <c r="BN38" s="333"/>
      <c r="BO38" s="333"/>
      <c r="BP38" s="333"/>
      <c r="BQ38" s="333"/>
      <c r="BR38" s="333"/>
      <c r="BS38" s="333"/>
      <c r="BT38" s="333"/>
      <c r="BU38" s="333"/>
      <c r="BV38" s="333"/>
      <c r="BW38" s="333"/>
      <c r="BX38" s="333"/>
      <c r="BY38" s="333"/>
      <c r="BZ38" s="333"/>
      <c r="CA38" s="333"/>
      <c r="CB38" s="333"/>
      <c r="CC38" s="333"/>
      <c r="CD38" s="333"/>
      <c r="CE38" s="333"/>
      <c r="CF38" s="333"/>
      <c r="CG38" s="333"/>
      <c r="CH38" s="333"/>
      <c r="CI38" s="333"/>
      <c r="CJ38" s="333"/>
      <c r="CK38" s="333"/>
      <c r="CL38" s="333"/>
      <c r="CM38" s="333"/>
      <c r="CN38" s="333"/>
      <c r="CO38" s="333"/>
      <c r="CP38" s="333"/>
      <c r="CQ38" s="333"/>
      <c r="CR38" s="333"/>
      <c r="CS38" s="333"/>
      <c r="CT38" s="333"/>
      <c r="CU38" s="333"/>
      <c r="CV38" s="333"/>
      <c r="CW38" s="333"/>
      <c r="CX38" s="333"/>
      <c r="CY38" s="333"/>
      <c r="CZ38" s="333"/>
      <c r="DA38" s="333"/>
    </row>
    <row r="39" spans="1:105" s="325" customFormat="1" ht="12.95" customHeight="1" x14ac:dyDescent="0.2">
      <c r="A39" s="903" t="s">
        <v>40</v>
      </c>
      <c r="B39" s="893">
        <v>5679</v>
      </c>
      <c r="C39" s="893">
        <v>5924</v>
      </c>
      <c r="D39" s="893">
        <v>6198</v>
      </c>
      <c r="E39" s="893">
        <v>6478</v>
      </c>
      <c r="F39" s="893">
        <v>6770</v>
      </c>
      <c r="G39" s="35">
        <v>7207</v>
      </c>
      <c r="H39" s="35">
        <v>7489</v>
      </c>
      <c r="I39" s="35">
        <v>7904</v>
      </c>
      <c r="J39" s="35">
        <v>8224</v>
      </c>
      <c r="K39" s="35">
        <v>8339</v>
      </c>
      <c r="L39" s="35">
        <v>8523</v>
      </c>
      <c r="M39" s="35">
        <v>8933</v>
      </c>
      <c r="N39" s="333"/>
      <c r="O39" s="333"/>
      <c r="P39" s="333"/>
      <c r="Q39" s="333"/>
      <c r="R39" s="333"/>
      <c r="S39" s="333"/>
      <c r="T39" s="333"/>
      <c r="U39" s="333"/>
      <c r="V39" s="333"/>
      <c r="W39" s="333"/>
      <c r="X39" s="333"/>
      <c r="Y39" s="333"/>
      <c r="Z39" s="333"/>
      <c r="AA39" s="333"/>
      <c r="AB39" s="333"/>
      <c r="AC39" s="333"/>
      <c r="AD39" s="333"/>
      <c r="AE39" s="333"/>
      <c r="AF39" s="333"/>
      <c r="AG39" s="333"/>
      <c r="AH39" s="333"/>
      <c r="AI39" s="333"/>
      <c r="AJ39" s="333"/>
      <c r="AK39" s="333"/>
      <c r="AL39" s="333"/>
      <c r="AM39" s="333"/>
      <c r="AN39" s="333"/>
      <c r="AO39" s="333"/>
      <c r="AP39" s="333"/>
      <c r="AQ39" s="333"/>
      <c r="AR39" s="333"/>
      <c r="AS39" s="333"/>
      <c r="AT39" s="333"/>
      <c r="AU39" s="333"/>
      <c r="AV39" s="333"/>
      <c r="AW39" s="333"/>
      <c r="AX39" s="333"/>
      <c r="AY39" s="333"/>
      <c r="AZ39" s="333"/>
      <c r="BA39" s="333"/>
      <c r="BB39" s="333"/>
      <c r="BC39" s="333"/>
      <c r="BD39" s="333"/>
      <c r="BE39" s="333"/>
      <c r="BF39" s="333"/>
      <c r="BG39" s="333"/>
      <c r="BH39" s="333"/>
      <c r="BI39" s="333"/>
      <c r="BJ39" s="333"/>
      <c r="BK39" s="333"/>
      <c r="BL39" s="333"/>
      <c r="BM39" s="333"/>
      <c r="BN39" s="333"/>
      <c r="BO39" s="333"/>
      <c r="BP39" s="333"/>
      <c r="BQ39" s="333"/>
      <c r="BR39" s="333"/>
      <c r="BS39" s="333"/>
      <c r="BT39" s="333"/>
      <c r="BU39" s="333"/>
      <c r="BV39" s="333"/>
      <c r="BW39" s="333"/>
      <c r="BX39" s="333"/>
      <c r="BY39" s="333"/>
      <c r="BZ39" s="333"/>
      <c r="CA39" s="333"/>
      <c r="CB39" s="333"/>
      <c r="CC39" s="333"/>
      <c r="CD39" s="333"/>
      <c r="CE39" s="333"/>
      <c r="CF39" s="333"/>
      <c r="CG39" s="333"/>
      <c r="CH39" s="333"/>
      <c r="CI39" s="333"/>
      <c r="CJ39" s="333"/>
      <c r="CK39" s="333"/>
      <c r="CL39" s="333"/>
      <c r="CM39" s="333"/>
      <c r="CN39" s="333"/>
      <c r="CO39" s="333"/>
      <c r="CP39" s="333"/>
      <c r="CQ39" s="333"/>
      <c r="CR39" s="333"/>
      <c r="CS39" s="333"/>
      <c r="CT39" s="333"/>
      <c r="CU39" s="333"/>
      <c r="CV39" s="333"/>
      <c r="CW39" s="333"/>
      <c r="CX39" s="333"/>
      <c r="CY39" s="333"/>
      <c r="CZ39" s="333"/>
      <c r="DA39" s="333"/>
    </row>
    <row r="40" spans="1:105" s="325" customFormat="1" ht="12.95" customHeight="1" x14ac:dyDescent="0.2">
      <c r="A40" s="903" t="s">
        <v>41</v>
      </c>
      <c r="B40" s="893">
        <v>1084</v>
      </c>
      <c r="C40" s="893">
        <v>1131</v>
      </c>
      <c r="D40" s="893">
        <v>1154</v>
      </c>
      <c r="E40" s="893">
        <v>1193</v>
      </c>
      <c r="F40" s="893">
        <v>1248</v>
      </c>
      <c r="G40" s="35">
        <v>1294</v>
      </c>
      <c r="H40" s="35">
        <v>1329</v>
      </c>
      <c r="I40" s="35">
        <v>1378</v>
      </c>
      <c r="J40" s="35">
        <v>1386</v>
      </c>
      <c r="K40" s="35">
        <v>1414</v>
      </c>
      <c r="L40" s="35">
        <v>1446</v>
      </c>
      <c r="M40" s="35">
        <v>1518</v>
      </c>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333"/>
      <c r="AL40" s="333"/>
      <c r="AM40" s="333"/>
      <c r="AN40" s="333"/>
      <c r="AO40" s="333"/>
      <c r="AP40" s="333"/>
      <c r="AQ40" s="333"/>
      <c r="AR40" s="333"/>
      <c r="AS40" s="333"/>
      <c r="AT40" s="333"/>
      <c r="AU40" s="333"/>
      <c r="AV40" s="333"/>
      <c r="AW40" s="333"/>
      <c r="AX40" s="333"/>
      <c r="AY40" s="333"/>
      <c r="AZ40" s="333"/>
      <c r="BA40" s="333"/>
      <c r="BB40" s="333"/>
      <c r="BC40" s="333"/>
      <c r="BD40" s="333"/>
      <c r="BE40" s="333"/>
      <c r="BF40" s="333"/>
      <c r="BG40" s="333"/>
      <c r="BH40" s="333"/>
      <c r="BI40" s="333"/>
      <c r="BJ40" s="333"/>
      <c r="BK40" s="333"/>
      <c r="BL40" s="333"/>
      <c r="BM40" s="333"/>
      <c r="BN40" s="333"/>
      <c r="BO40" s="333"/>
      <c r="BP40" s="333"/>
      <c r="BQ40" s="333"/>
      <c r="BR40" s="333"/>
      <c r="BS40" s="333"/>
      <c r="BT40" s="333"/>
      <c r="BU40" s="333"/>
      <c r="BV40" s="333"/>
      <c r="BW40" s="333"/>
      <c r="BX40" s="333"/>
      <c r="BY40" s="333"/>
      <c r="BZ40" s="333"/>
      <c r="CA40" s="333"/>
      <c r="CB40" s="333"/>
      <c r="CC40" s="333"/>
      <c r="CD40" s="333"/>
      <c r="CE40" s="333"/>
      <c r="CF40" s="333"/>
      <c r="CG40" s="333"/>
      <c r="CH40" s="333"/>
      <c r="CI40" s="333"/>
      <c r="CJ40" s="333"/>
      <c r="CK40" s="333"/>
      <c r="CL40" s="333"/>
      <c r="CM40" s="333"/>
      <c r="CN40" s="333"/>
      <c r="CO40" s="333"/>
      <c r="CP40" s="333"/>
      <c r="CQ40" s="333"/>
      <c r="CR40" s="333"/>
      <c r="CS40" s="333"/>
      <c r="CT40" s="333"/>
      <c r="CU40" s="333"/>
      <c r="CV40" s="333"/>
      <c r="CW40" s="333"/>
      <c r="CX40" s="333"/>
      <c r="CY40" s="333"/>
      <c r="CZ40" s="333"/>
      <c r="DA40" s="333"/>
    </row>
    <row r="41" spans="1:105" s="325" customFormat="1" ht="12" customHeight="1" thickBot="1" x14ac:dyDescent="0.25">
      <c r="A41" s="904"/>
      <c r="B41" s="884"/>
      <c r="C41" s="884"/>
      <c r="D41" s="884"/>
      <c r="E41" s="884"/>
      <c r="F41" s="884"/>
      <c r="G41" s="884"/>
      <c r="H41" s="884"/>
      <c r="I41" s="884"/>
      <c r="J41" s="884"/>
      <c r="K41" s="884"/>
      <c r="L41" s="884"/>
      <c r="M41" s="884"/>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333"/>
      <c r="AL41" s="333"/>
      <c r="AM41" s="333"/>
      <c r="AN41" s="333"/>
      <c r="AO41" s="333"/>
      <c r="AP41" s="333"/>
      <c r="AQ41" s="333"/>
      <c r="AR41" s="333"/>
      <c r="AS41" s="333"/>
      <c r="AT41" s="333"/>
      <c r="AU41" s="333"/>
      <c r="AV41" s="333"/>
      <c r="AW41" s="333"/>
      <c r="AX41" s="333"/>
      <c r="AY41" s="333"/>
      <c r="AZ41" s="333"/>
      <c r="BA41" s="333"/>
      <c r="BB41" s="333"/>
      <c r="BC41" s="333"/>
      <c r="BD41" s="333"/>
      <c r="BE41" s="333"/>
      <c r="BF41" s="333"/>
      <c r="BG41" s="333"/>
      <c r="BH41" s="333"/>
      <c r="BI41" s="333"/>
      <c r="BJ41" s="333"/>
      <c r="BK41" s="333"/>
      <c r="BL41" s="333"/>
      <c r="BM41" s="333"/>
      <c r="BN41" s="333"/>
      <c r="BO41" s="333"/>
      <c r="BP41" s="333"/>
      <c r="BQ41" s="333"/>
      <c r="BR41" s="333"/>
      <c r="BS41" s="333"/>
      <c r="BT41" s="333"/>
      <c r="BU41" s="333"/>
      <c r="BV41" s="333"/>
      <c r="BW41" s="333"/>
      <c r="BX41" s="333"/>
      <c r="BY41" s="333"/>
      <c r="BZ41" s="333"/>
      <c r="CA41" s="333"/>
      <c r="CB41" s="333"/>
      <c r="CC41" s="333"/>
      <c r="CD41" s="333"/>
      <c r="CE41" s="333"/>
      <c r="CF41" s="333"/>
      <c r="CG41" s="333"/>
      <c r="CH41" s="333"/>
      <c r="CI41" s="333"/>
      <c r="CJ41" s="333"/>
      <c r="CK41" s="333"/>
      <c r="CL41" s="333"/>
      <c r="CM41" s="333"/>
      <c r="CN41" s="333"/>
      <c r="CO41" s="333"/>
      <c r="CP41" s="333"/>
      <c r="CQ41" s="333"/>
      <c r="CR41" s="333"/>
      <c r="CS41" s="333"/>
      <c r="CT41" s="333"/>
      <c r="CU41" s="333"/>
      <c r="CV41" s="333"/>
      <c r="CW41" s="333"/>
      <c r="CX41" s="333"/>
      <c r="CY41" s="333"/>
      <c r="CZ41" s="333"/>
      <c r="DA41" s="333"/>
    </row>
    <row r="42" spans="1:105" s="325" customFormat="1" ht="9.1999999999999993" customHeight="1" x14ac:dyDescent="0.2">
      <c r="A42" s="900"/>
      <c r="B42" s="902"/>
      <c r="C42" s="902"/>
      <c r="D42" s="902"/>
      <c r="E42" s="902"/>
      <c r="F42" s="902"/>
      <c r="G42" s="902"/>
      <c r="H42" s="902"/>
      <c r="I42" s="902"/>
      <c r="J42" s="902"/>
      <c r="K42" s="902"/>
      <c r="L42" s="902"/>
      <c r="M42" s="902"/>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333"/>
      <c r="AL42" s="333"/>
      <c r="AM42" s="333"/>
      <c r="AN42" s="333"/>
      <c r="AO42" s="333"/>
      <c r="AP42" s="333"/>
      <c r="AQ42" s="333"/>
      <c r="AR42" s="333"/>
      <c r="AS42" s="333"/>
      <c r="AT42" s="333"/>
      <c r="AU42" s="333"/>
      <c r="AV42" s="333"/>
      <c r="AW42" s="333"/>
      <c r="AX42" s="333"/>
      <c r="AY42" s="333"/>
      <c r="AZ42" s="333"/>
      <c r="BA42" s="333"/>
      <c r="BB42" s="333"/>
      <c r="BC42" s="333"/>
      <c r="BD42" s="333"/>
      <c r="BE42" s="333"/>
      <c r="BF42" s="333"/>
      <c r="BG42" s="333"/>
      <c r="BH42" s="333"/>
      <c r="BI42" s="333"/>
      <c r="BJ42" s="333"/>
      <c r="BK42" s="333"/>
      <c r="BL42" s="333"/>
      <c r="BM42" s="333"/>
      <c r="BN42" s="333"/>
      <c r="BO42" s="333"/>
      <c r="BP42" s="333"/>
      <c r="BQ42" s="333"/>
      <c r="BR42" s="333"/>
      <c r="BS42" s="333"/>
      <c r="BT42" s="333"/>
      <c r="BU42" s="333"/>
      <c r="BV42" s="333"/>
      <c r="BW42" s="333"/>
      <c r="BX42" s="333"/>
      <c r="BY42" s="333"/>
      <c r="BZ42" s="333"/>
      <c r="CA42" s="333"/>
      <c r="CB42" s="333"/>
      <c r="CC42" s="333"/>
      <c r="CD42" s="333"/>
      <c r="CE42" s="333"/>
      <c r="CF42" s="333"/>
      <c r="CG42" s="333"/>
      <c r="CH42" s="333"/>
      <c r="CI42" s="333"/>
      <c r="CJ42" s="333"/>
      <c r="CK42" s="333"/>
      <c r="CL42" s="333"/>
      <c r="CM42" s="333"/>
      <c r="CN42" s="333"/>
      <c r="CO42" s="333"/>
      <c r="CP42" s="333"/>
      <c r="CQ42" s="333"/>
      <c r="CR42" s="333"/>
      <c r="CS42" s="333"/>
      <c r="CT42" s="333"/>
      <c r="CU42" s="333"/>
      <c r="CV42" s="333"/>
      <c r="CW42" s="333"/>
      <c r="CX42" s="333"/>
      <c r="CY42" s="333"/>
      <c r="CZ42" s="333"/>
      <c r="DA42" s="333"/>
    </row>
    <row r="43" spans="1:105" s="897" customFormat="1" ht="30.95" customHeight="1" x14ac:dyDescent="0.2">
      <c r="A43" s="999" t="s">
        <v>994</v>
      </c>
      <c r="B43" s="999"/>
      <c r="C43" s="999"/>
      <c r="D43" s="999"/>
      <c r="E43" s="999"/>
      <c r="F43" s="999"/>
      <c r="G43" s="999"/>
      <c r="H43" s="999"/>
      <c r="I43" s="999"/>
      <c r="J43" s="999"/>
      <c r="K43" s="999"/>
      <c r="L43" s="896"/>
      <c r="M43" s="896"/>
      <c r="N43" s="896"/>
      <c r="O43" s="896"/>
      <c r="P43" s="896"/>
      <c r="Q43" s="896"/>
    </row>
    <row r="44" spans="1:105" s="310" customFormat="1" ht="12.95" customHeight="1" x14ac:dyDescent="0.2">
      <c r="A44" s="366"/>
      <c r="B44" s="902"/>
      <c r="C44" s="902"/>
      <c r="D44" s="902"/>
      <c r="E44" s="902"/>
      <c r="F44" s="902"/>
      <c r="G44" s="902"/>
      <c r="H44" s="905"/>
      <c r="I44" s="905"/>
      <c r="J44" s="905"/>
      <c r="K44" s="905"/>
      <c r="L44" s="905"/>
      <c r="M44" s="905"/>
      <c r="N44" s="577"/>
      <c r="O44" s="577"/>
      <c r="P44" s="577"/>
      <c r="Q44" s="577"/>
      <c r="R44" s="354"/>
      <c r="S44" s="354"/>
      <c r="T44" s="354"/>
      <c r="U44" s="354"/>
      <c r="V44" s="354"/>
      <c r="W44" s="354"/>
      <c r="X44" s="354"/>
      <c r="Y44" s="354"/>
      <c r="Z44" s="354"/>
      <c r="AA44" s="354"/>
      <c r="AB44" s="354"/>
      <c r="AC44" s="354"/>
      <c r="AD44" s="354"/>
      <c r="AE44" s="354"/>
      <c r="AF44" s="354"/>
      <c r="AG44" s="354"/>
      <c r="AH44" s="354"/>
      <c r="AI44" s="354"/>
      <c r="AJ44" s="354"/>
      <c r="AK44" s="354"/>
      <c r="AL44" s="577"/>
      <c r="AM44" s="577"/>
      <c r="AN44" s="577"/>
      <c r="AO44" s="577"/>
      <c r="AP44" s="577"/>
      <c r="AQ44" s="577"/>
      <c r="AR44" s="577"/>
      <c r="AS44" s="577"/>
      <c r="AT44" s="577"/>
      <c r="AU44" s="577"/>
      <c r="AV44" s="577"/>
      <c r="AW44" s="577"/>
      <c r="AX44" s="577"/>
      <c r="AY44" s="577"/>
      <c r="AZ44" s="577"/>
      <c r="BA44" s="577"/>
      <c r="BB44" s="577"/>
      <c r="BC44" s="577"/>
      <c r="BD44" s="577"/>
      <c r="BE44" s="577"/>
      <c r="BF44" s="577"/>
      <c r="BG44" s="577"/>
      <c r="BH44" s="577"/>
      <c r="BI44" s="577"/>
      <c r="BJ44" s="577"/>
      <c r="BK44" s="577"/>
      <c r="BL44" s="577"/>
      <c r="BM44" s="577"/>
      <c r="BN44" s="577"/>
      <c r="BO44" s="577"/>
      <c r="BP44" s="577"/>
      <c r="BQ44" s="577"/>
      <c r="BR44" s="577"/>
      <c r="BS44" s="577"/>
      <c r="BT44" s="577"/>
      <c r="BU44" s="577"/>
      <c r="BV44" s="577"/>
      <c r="BW44" s="577"/>
      <c r="BX44" s="577"/>
      <c r="BY44" s="577"/>
      <c r="BZ44" s="577"/>
      <c r="CA44" s="577"/>
      <c r="CB44" s="577"/>
      <c r="CC44" s="577"/>
      <c r="CD44" s="577"/>
      <c r="CE44" s="577"/>
      <c r="CF44" s="577"/>
      <c r="CG44" s="577"/>
      <c r="CH44" s="577"/>
      <c r="CI44" s="577"/>
      <c r="CJ44" s="577"/>
      <c r="CK44" s="577"/>
      <c r="CL44" s="577"/>
      <c r="CM44" s="577"/>
      <c r="CN44" s="577"/>
      <c r="CO44" s="577"/>
      <c r="CP44" s="577"/>
      <c r="CQ44" s="577"/>
      <c r="CR44" s="577"/>
      <c r="CS44" s="577"/>
      <c r="CT44" s="577"/>
      <c r="CU44" s="577"/>
      <c r="CV44" s="577"/>
      <c r="CW44" s="577"/>
      <c r="CX44" s="577"/>
      <c r="CY44" s="577"/>
      <c r="CZ44" s="577"/>
      <c r="DA44" s="577"/>
    </row>
  </sheetData>
  <mergeCells count="1">
    <mergeCell ref="A43:K43"/>
  </mergeCells>
  <hyperlinks>
    <hyperlink ref="A1" location="Мазмуну!A1" display="МАЗМУНУНА  кайтуу" xr:uid="{00000000-0004-0000-B100-000000000000}"/>
  </hyperlinks>
  <pageMargins left="0.78740157480314965" right="0.78740157480314965" top="0.78740157480314965" bottom="0.78740157480314965"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178</vt:i4>
      </vt:variant>
      <vt:variant>
        <vt:lpstr>Именованные диапазоны</vt:lpstr>
      </vt:variant>
      <vt:variant>
        <vt:i4>1</vt:i4>
      </vt:variant>
    </vt:vector>
  </HeadingPairs>
  <TitlesOfParts>
    <vt:vector size="179" baseType="lpstr">
      <vt:lpstr>Титул</vt:lpstr>
      <vt:lpstr>Редкенеш</vt:lpstr>
      <vt:lpstr>Байланыштар</vt:lpstr>
      <vt:lpstr>Башка басылмалар</vt:lpstr>
      <vt:lpstr>Мазмуну</vt:lpstr>
      <vt:lpstr>IA1</vt:lpstr>
      <vt:lpstr>IБ1</vt:lpstr>
      <vt:lpstr>IБ2</vt:lpstr>
      <vt:lpstr>IБ3</vt:lpstr>
      <vt:lpstr>IБ4-6</vt:lpstr>
      <vt:lpstr>IБ7-9</vt:lpstr>
      <vt:lpstr>IБ10</vt:lpstr>
      <vt:lpstr>IБ11</vt:lpstr>
      <vt:lpstr>IБ12</vt:lpstr>
      <vt:lpstr>IB1</vt:lpstr>
      <vt:lpstr>IB2</vt:lpstr>
      <vt:lpstr>IB3</vt:lpstr>
      <vt:lpstr>IB4-6</vt:lpstr>
      <vt:lpstr>IД1</vt:lpstr>
      <vt:lpstr>IIA1</vt:lpstr>
      <vt:lpstr>IIA2</vt:lpstr>
      <vt:lpstr>IIA3</vt:lpstr>
      <vt:lpstr>IIA4</vt:lpstr>
      <vt:lpstr>IIA5</vt:lpstr>
      <vt:lpstr>IIA6</vt:lpstr>
      <vt:lpstr>IIA7</vt:lpstr>
      <vt:lpstr>IIA8</vt:lpstr>
      <vt:lpstr>IIA9</vt:lpstr>
      <vt:lpstr>IIA10</vt:lpstr>
      <vt:lpstr>IIA11</vt:lpstr>
      <vt:lpstr>IIA12</vt:lpstr>
      <vt:lpstr>IIA13</vt:lpstr>
      <vt:lpstr>IIA14</vt:lpstr>
      <vt:lpstr>IIA15</vt:lpstr>
      <vt:lpstr>IIA16</vt:lpstr>
      <vt:lpstr>IIA17</vt:lpstr>
      <vt:lpstr>IIA18</vt:lpstr>
      <vt:lpstr>IIA19</vt:lpstr>
      <vt:lpstr>IIA20</vt:lpstr>
      <vt:lpstr>IIA21</vt:lpstr>
      <vt:lpstr>IIA22</vt:lpstr>
      <vt:lpstr>IIA23</vt:lpstr>
      <vt:lpstr>IIA24</vt:lpstr>
      <vt:lpstr>IIA25</vt:lpstr>
      <vt:lpstr>IIA26</vt:lpstr>
      <vt:lpstr>IIA27</vt:lpstr>
      <vt:lpstr>IIA28</vt:lpstr>
      <vt:lpstr>IIA29</vt:lpstr>
      <vt:lpstr>IIA30</vt:lpstr>
      <vt:lpstr>IIA31</vt:lpstr>
      <vt:lpstr>IIA32</vt:lpstr>
      <vt:lpstr>IIA33</vt:lpstr>
      <vt:lpstr>IIA34</vt:lpstr>
      <vt:lpstr>IIA35</vt:lpstr>
      <vt:lpstr>IIA36</vt:lpstr>
      <vt:lpstr>IIA37</vt:lpstr>
      <vt:lpstr>IIA38</vt:lpstr>
      <vt:lpstr>IIБ1</vt:lpstr>
      <vt:lpstr>IIБ2</vt:lpstr>
      <vt:lpstr>IIБ3</vt:lpstr>
      <vt:lpstr>IIБ4</vt:lpstr>
      <vt:lpstr>IIБ5</vt:lpstr>
      <vt:lpstr>IIБ6</vt:lpstr>
      <vt:lpstr>IIБ7</vt:lpstr>
      <vt:lpstr>IIБ8</vt:lpstr>
      <vt:lpstr>IIБ9</vt:lpstr>
      <vt:lpstr>IIБ10</vt:lpstr>
      <vt:lpstr>IIБ11</vt:lpstr>
      <vt:lpstr>IIБ12</vt:lpstr>
      <vt:lpstr>IIБ13</vt:lpstr>
      <vt:lpstr>IIБ14</vt:lpstr>
      <vt:lpstr>IIБ15</vt:lpstr>
      <vt:lpstr>IIБ16</vt:lpstr>
      <vt:lpstr>IIБ17</vt:lpstr>
      <vt:lpstr>IIБ18</vt:lpstr>
      <vt:lpstr>IIБ19</vt:lpstr>
      <vt:lpstr>IIБ20</vt:lpstr>
      <vt:lpstr>IIБ21</vt:lpstr>
      <vt:lpstr>IIБ22</vt:lpstr>
      <vt:lpstr>IIБ23</vt:lpstr>
      <vt:lpstr>IIБ24</vt:lpstr>
      <vt:lpstr>IIБ25</vt:lpstr>
      <vt:lpstr>IIБ26</vt:lpstr>
      <vt:lpstr>IIБ27</vt:lpstr>
      <vt:lpstr>IIБ28</vt:lpstr>
      <vt:lpstr>IIБ29</vt:lpstr>
      <vt:lpstr>IIБ30</vt:lpstr>
      <vt:lpstr>IIБ31</vt:lpstr>
      <vt:lpstr>IIБ32</vt:lpstr>
      <vt:lpstr>IIБ33</vt:lpstr>
      <vt:lpstr>IIБ34</vt:lpstr>
      <vt:lpstr>IIБ35</vt:lpstr>
      <vt:lpstr>IIБ36</vt:lpstr>
      <vt:lpstr>IIБ37</vt:lpstr>
      <vt:lpstr>IIБ38</vt:lpstr>
      <vt:lpstr>IIБ39</vt:lpstr>
      <vt:lpstr>IIB1</vt:lpstr>
      <vt:lpstr>IIB2</vt:lpstr>
      <vt:lpstr>IIB3</vt:lpstr>
      <vt:lpstr>IIB4</vt:lpstr>
      <vt:lpstr>IIB5</vt:lpstr>
      <vt:lpstr>IIB6</vt:lpstr>
      <vt:lpstr>IIB7</vt:lpstr>
      <vt:lpstr>IIГ1</vt:lpstr>
      <vt:lpstr>IIГ2-3</vt:lpstr>
      <vt:lpstr>IIД1</vt:lpstr>
      <vt:lpstr>IIД2</vt:lpstr>
      <vt:lpstr>IIД3</vt:lpstr>
      <vt:lpstr>IIД4-5</vt:lpstr>
      <vt:lpstr>IIД6</vt:lpstr>
      <vt:lpstr>IIД7</vt:lpstr>
      <vt:lpstr>IIД8-9</vt:lpstr>
      <vt:lpstr>IIД10</vt:lpstr>
      <vt:lpstr>IIД11</vt:lpstr>
      <vt:lpstr>IIД12-13</vt:lpstr>
      <vt:lpstr>IIД14</vt:lpstr>
      <vt:lpstr>IIД15</vt:lpstr>
      <vt:lpstr>IIД16-17</vt:lpstr>
      <vt:lpstr>IIД18</vt:lpstr>
      <vt:lpstr>IIД19-20</vt:lpstr>
      <vt:lpstr>IIE1</vt:lpstr>
      <vt:lpstr>IIE2</vt:lpstr>
      <vt:lpstr>IIE3</vt:lpstr>
      <vt:lpstr>IIE4</vt:lpstr>
      <vt:lpstr>IIE5</vt:lpstr>
      <vt:lpstr>IIE6</vt:lpstr>
      <vt:lpstr>IIE7</vt:lpstr>
      <vt:lpstr>IIE8</vt:lpstr>
      <vt:lpstr>IIE9</vt:lpstr>
      <vt:lpstr>IIE10</vt:lpstr>
      <vt:lpstr>IIE11</vt:lpstr>
      <vt:lpstr>IIE12</vt:lpstr>
      <vt:lpstr>IIЖ1</vt:lpstr>
      <vt:lpstr>IIЖ2-3</vt:lpstr>
      <vt:lpstr>IIЖ4-5</vt:lpstr>
      <vt:lpstr>IIЖ6-7</vt:lpstr>
      <vt:lpstr>IIЖ8-9</vt:lpstr>
      <vt:lpstr>IIЖ10-11</vt:lpstr>
      <vt:lpstr>IIЖ12-13</vt:lpstr>
      <vt:lpstr>IIЖ14-15</vt:lpstr>
      <vt:lpstr>IIЖ16-17</vt:lpstr>
      <vt:lpstr>IIЖ18-19</vt:lpstr>
      <vt:lpstr>IIЖ20-21</vt:lpstr>
      <vt:lpstr>IIЖ22-23</vt:lpstr>
      <vt:lpstr>IIЖ24-25</vt:lpstr>
      <vt:lpstr>IIЖ26-27</vt:lpstr>
      <vt:lpstr>IIЖ28-29</vt:lpstr>
      <vt:lpstr>IIЖ30-31</vt:lpstr>
      <vt:lpstr>IIЖ32-33</vt:lpstr>
      <vt:lpstr>IIЖ34-35</vt:lpstr>
      <vt:lpstr>IIЖ36-37</vt:lpstr>
      <vt:lpstr>IIЖ38</vt:lpstr>
      <vt:lpstr>IIIA1-2</vt:lpstr>
      <vt:lpstr>IIIA3-5</vt:lpstr>
      <vt:lpstr>IIIA6</vt:lpstr>
      <vt:lpstr>IIIA7</vt:lpstr>
      <vt:lpstr>IIIA8</vt:lpstr>
      <vt:lpstr>IIIA9</vt:lpstr>
      <vt:lpstr>IIIA10</vt:lpstr>
      <vt:lpstr>IIIA10.1</vt:lpstr>
      <vt:lpstr>IIIA11-12</vt:lpstr>
      <vt:lpstr>IIIA13-15</vt:lpstr>
      <vt:lpstr>IIIA16</vt:lpstr>
      <vt:lpstr>IIIA17-18</vt:lpstr>
      <vt:lpstr>IIIA19-21</vt:lpstr>
      <vt:lpstr>IIIA22-24</vt:lpstr>
      <vt:lpstr>IIIA25-27</vt:lpstr>
      <vt:lpstr>IIIA28</vt:lpstr>
      <vt:lpstr>IIIA29-31</vt:lpstr>
      <vt:lpstr>карта</vt:lpstr>
      <vt:lpstr>IIIA32-33</vt:lpstr>
      <vt:lpstr>IIIБ1</vt:lpstr>
      <vt:lpstr>IIIБ2</vt:lpstr>
      <vt:lpstr>IIIБ3</vt:lpstr>
      <vt:lpstr>IIIБ4</vt:lpstr>
      <vt:lpstr>IIIБ5</vt:lpstr>
      <vt:lpstr>IVA1</vt:lpstr>
      <vt:lpstr>IVA2-3</vt:lpstr>
      <vt:lpstr>карта!Область_печати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Svaluyskaya</dc:creator>
  <cp:lastModifiedBy>Малика Абдукадирова</cp:lastModifiedBy>
  <cp:lastPrinted>2026-09-17T08:32:43Z</cp:lastPrinted>
  <dcterms:created xsi:type="dcterms:W3CDTF">2019-11-01T04:15:56Z</dcterms:created>
  <dcterms:modified xsi:type="dcterms:W3CDTF">2026-09-18T05:22:23Z</dcterms:modified>
</cp:coreProperties>
</file>